
<file path=[Content_Types].xml><?xml version="1.0" encoding="utf-8"?>
<Types xmlns="http://schemas.openxmlformats.org/package/2006/content-types">
  <Default Extension="png" ContentType="image/png"/>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comments2.xml" ContentType="application/vnd.openxmlformats-officedocument.spreadsheetml.comments+xml"/>
  <Override PartName="/xl/drawings/drawing3.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updateLinks="never" codeName="ThisWorkbook" hidePivotFieldList="1" defaultThemeVersion="124226"/>
  <bookViews>
    <workbookView xWindow="240" yWindow="555" windowWidth="11790" windowHeight="5160" tabRatio="911"/>
  </bookViews>
  <sheets>
    <sheet name="Outlet Territory Map" sheetId="80" r:id="rId1"/>
    <sheet name="1.1.Base" sheetId="1" r:id="rId2"/>
    <sheet name="Historical Segment Data" sheetId="5" r:id="rId3"/>
    <sheet name="0.1.KYH" sheetId="17" r:id="rId4"/>
    <sheet name="1.2.Historical Market Map 12-13" sheetId="27" r:id="rId5"/>
    <sheet name="2.1.ATS-Field (FY 13-14)" sheetId="51" r:id="rId6"/>
    <sheet name="2.2.ATS-Statistical (FY 13-14)" sheetId="73" r:id="rId7"/>
    <sheet name="1.4.Fwd TIV-Field Inputs" sheetId="9" r:id="rId8"/>
    <sheet name="1.6.Ability to Win" sheetId="4" r:id="rId9"/>
    <sheet name="MTS summary" sheetId="60" r:id="rId10"/>
    <sheet name="1.7.ATW output" sheetId="57" r:id="rId11"/>
    <sheet name="1.10.Action plan - Team" sheetId="24" r:id="rId12"/>
    <sheet name="3.1.MTS A" sheetId="35" r:id="rId13"/>
    <sheet name="3.2.MTS B (M1)" sheetId="23" r:id="rId14"/>
    <sheet name="Conv ratios (M1)" sheetId="61" r:id="rId15"/>
    <sheet name="MTS B Funnel (M1)" sheetId="71" r:id="rId16"/>
    <sheet name="3.2.MTS B (M2)" sheetId="63" r:id="rId17"/>
    <sheet name="Conv ratios (M2)" sheetId="64" r:id="rId18"/>
    <sheet name="MTS B Funnel (M2)" sheetId="74" r:id="rId19"/>
    <sheet name="3.2.MTS B (M3)" sheetId="65" r:id="rId20"/>
    <sheet name="Conv ratios (M3)" sheetId="66" r:id="rId21"/>
    <sheet name="MTS B Funnel (M3)" sheetId="75" r:id="rId22"/>
    <sheet name="MTS CC (Q1)" sheetId="26" r:id="rId23"/>
    <sheet name="23.1.Forecasting A (M1)" sheetId="22" r:id="rId24"/>
    <sheet name="23.2.Forecasting B (M1)" sheetId="21" r:id="rId25"/>
    <sheet name="23.1.Forecasting A (M2)" sheetId="67" r:id="rId26"/>
    <sheet name="23.2.Forecasting B (M2)" sheetId="68" r:id="rId27"/>
    <sheet name="23.1.Forecasting A (M3)" sheetId="69" r:id="rId28"/>
    <sheet name="23.2.Forecasting B (M3)" sheetId="70" r:id="rId29"/>
    <sheet name="Reviews&gt;&gt;" sheetId="76" r:id="rId30"/>
    <sheet name="AM review" sheetId="77" r:id="rId31"/>
    <sheet name="ALSE monthly review" sheetId="79" r:id="rId32"/>
    <sheet name="Backup&gt;&gt;" sheetId="16" state="hidden" r:id="rId33"/>
    <sheet name="Masters" sheetId="3" state="hidden" r:id="rId34"/>
    <sheet name="Working Sheet" sheetId="58" state="hidden" r:id="rId35"/>
    <sheet name="Activity database" sheetId="59" state="hidden" r:id="rId36"/>
    <sheet name="ATW Central" sheetId="55" state="hidden" r:id="rId37"/>
    <sheet name="ATW Package" sheetId="53" state="hidden" r:id="rId38"/>
    <sheet name="Sheet1" sheetId="78" state="hidden" r:id="rId39"/>
    <sheet name="Sheet2" sheetId="81" r:id="rId40"/>
  </sheets>
  <externalReferences>
    <externalReference r:id="rId41"/>
    <externalReference r:id="rId42"/>
    <externalReference r:id="rId43"/>
    <externalReference r:id="rId44"/>
    <externalReference r:id="rId45"/>
    <externalReference r:id="rId46"/>
  </externalReferences>
  <definedNames>
    <definedName name="_xlnm._FilterDatabase" localSheetId="4" hidden="1">'1.2.Historical Market Map 12-13'!$A$5:$H$252</definedName>
    <definedName name="_xlnm._FilterDatabase" localSheetId="7" hidden="1">'1.4.Fwd TIV-Field Inputs'!$A$5:$AO$5</definedName>
    <definedName name="_xlnm._FilterDatabase" localSheetId="8" hidden="1">'1.6.Ability to Win'!$A$5:$AF$5</definedName>
    <definedName name="_xlnm._FilterDatabase" localSheetId="5">'2.1.ATS-Field (FY 13-14)'!$A$6:$AZ$253</definedName>
    <definedName name="_xlnm._FilterDatabase" localSheetId="23">'23.1.Forecasting A (M1)'!$A$5:$AF$5</definedName>
    <definedName name="_xlnm._FilterDatabase" localSheetId="25">'23.1.Forecasting A (M2)'!$A$5:$AF$5</definedName>
    <definedName name="_xlnm._FilterDatabase" localSheetId="27">'23.1.Forecasting A (M3)'!$A$5:$AF$5</definedName>
    <definedName name="_xlnm._FilterDatabase" localSheetId="12" hidden="1">'3.1.MTS A'!$A$6:$AT$253</definedName>
    <definedName name="_xlnm._FilterDatabase" localSheetId="13" hidden="1">'3.2.MTS B (M1)'!$A$6:$AJ$6</definedName>
    <definedName name="_xlnm._FilterDatabase" localSheetId="16" hidden="1">'3.2.MTS B (M2)'!$A$6:$AJ$6</definedName>
    <definedName name="_xlnm._FilterDatabase" localSheetId="19" hidden="1">'3.2.MTS B (M3)'!$A$6:$AJ$6</definedName>
    <definedName name="_xlnm._FilterDatabase" localSheetId="36" hidden="1">'ATW Central'!$A$4:$AG$4</definedName>
    <definedName name="_xlnm._FilterDatabase" localSheetId="37" hidden="1">'ATW Package'!#REF!</definedName>
    <definedName name="ActivityType">'Activity database'!$A$39:$A$42</definedName>
    <definedName name="Added_benefits">'Activity database'!$A$15:$A$16</definedName>
    <definedName name="AO">Masters!$Q$2:$Q$32</definedName>
    <definedName name="Application">'[1]Rough Work'!$G$54:$G$61</definedName>
    <definedName name="applicationmaster">Masters!$G:$G</definedName>
    <definedName name="Applications">'1.1.Base'!$H$6:$H$45</definedName>
    <definedName name="Brand_Advantage">Masters!$N$3:$N$8</definedName>
    <definedName name="CallMode">'[2]Rough Work'!$G$11:$G$12</definedName>
    <definedName name="CallType">'[2]Rough Work'!$G$5:$G$6</definedName>
    <definedName name="Consolidate_brand_position_with_existing_customers">'Activity database'!$A$3:$A$8</definedName>
    <definedName name="CustImp">'[2]Rough Work'!$G$8:$G$9</definedName>
    <definedName name="CustType">'[2]Rough Work'!$G$2:$G$3</definedName>
    <definedName name="DSE" localSheetId="15">[3]Base!$P$6:$P$85</definedName>
    <definedName name="DSE" localSheetId="18">[3]Base!$P$6:$P$85</definedName>
    <definedName name="DSE" localSheetId="21">[3]Base!$P$6:$P$85</definedName>
    <definedName name="DSE">'1.1.Base'!$P$6:$P$85</definedName>
    <definedName name="Generate_leads">'Activity database'!$B$3:$B$5</definedName>
    <definedName name="Generate_leads_through_influencers">'Activity database'!$B$15:$B$23</definedName>
    <definedName name="Haulage_4x2_FF">Masters!$I$5:$I$9</definedName>
    <definedName name="Haulage_4x2_SF">Masters!$I$50</definedName>
    <definedName name="Hubs">'1.1.Base'!$D$6:$D$65</definedName>
    <definedName name="I4x2_FF_Haulage">Masters!$I$5:$I$9</definedName>
    <definedName name="ICV_Bus">Masters!$I$42:$I$49</definedName>
    <definedName name="ICV_Goods">Masters!$I$3:$I$4</definedName>
    <definedName name="Improve_affiliation">'Activity database'!$C$15:$C$20</definedName>
    <definedName name="Improve_AL_visibility">'Activity database'!$D$15:$D$22</definedName>
    <definedName name="Improve_awareness_of_products">'Activity database'!$C$3:$C$8</definedName>
    <definedName name="Improve_perception_of_parts_and_service_availability">'Activity database'!$D$3:$D$6</definedName>
    <definedName name="Improve_perception_of_parts_and_service_quality">'Activity database'!$E$3:$E$4</definedName>
    <definedName name="Improve_perception_of_products">'Activity database'!$F$3:$F$7</definedName>
    <definedName name="Improve_product_and_service_awareness">'Activity database'!$F$15:$F$23</definedName>
    <definedName name="Improve_product_perception">'Activity database'!$E$15:$E$21</definedName>
    <definedName name="Influencer">'Activity database'!$A$14:$F$14</definedName>
    <definedName name="Influencer_Impact">Masters!$P$3:$P$5</definedName>
    <definedName name="Influencer_objectives">'Activity database'!$A$14:$F$14</definedName>
    <definedName name="lastQ" localSheetId="16">#REF!</definedName>
    <definedName name="lastQ" localSheetId="19">#REF!</definedName>
    <definedName name="lastQ" localSheetId="31">#REF!</definedName>
    <definedName name="lastQ" localSheetId="17">#REF!</definedName>
    <definedName name="lastQ" localSheetId="20">#REF!</definedName>
    <definedName name="lastQ" localSheetId="18">#REF!</definedName>
    <definedName name="lastQ" localSheetId="21">#REF!</definedName>
    <definedName name="lastQ" localSheetId="34">'Working Sheet'!#REF!</definedName>
    <definedName name="lastQ">#REF!</definedName>
    <definedName name="LCV_Bus">Masters!$I$52</definedName>
    <definedName name="Lost_Sale">Masters!$J$3:$J$15</definedName>
    <definedName name="LostSale">'[1]Rough Work'!$G$34:$G$38</definedName>
    <definedName name="Marketing">'Activity database'!$A$2:$G$2</definedName>
    <definedName name="Marketing_objectives">'Activity database'!$A$2:$G$2</definedName>
    <definedName name="MAV_10x2">Masters!$I$20</definedName>
    <definedName name="MAV_6x2">Masters!$I$13:$I$14</definedName>
    <definedName name="MAV_6x4">Masters!$I$21</definedName>
    <definedName name="MAV_8x2">Masters!$I$15:$I$19</definedName>
    <definedName name="MDV_Bus">Masters!$I$33:$I$41</definedName>
    <definedName name="Model_Base" localSheetId="31">'1.1.Base'!#REF!</definedName>
    <definedName name="Model_Base" localSheetId="18">'1.1.Base'!#REF!</definedName>
    <definedName name="Model_Base" localSheetId="21">'1.1.Base'!#REF!</definedName>
    <definedName name="Model_Base">'1.1.Base'!#REF!</definedName>
    <definedName name="Models">Masters!$I$3:$I$57</definedName>
    <definedName name="MonthList">'[2]Rough Work'!$G$21:$G$32</definedName>
    <definedName name="Others">'Activity database'!$A$35</definedName>
    <definedName name="_xlnm.Print_Area" localSheetId="12">'3.1.MTS A'!$B$5:$AG$25</definedName>
    <definedName name="_xlnm.Print_Area" localSheetId="13">'3.2.MTS B (M1)'!$B$5:$V$24</definedName>
    <definedName name="_xlnm.Print_Area" localSheetId="16">'3.2.MTS B (M2)'!$B$5:$V$24</definedName>
    <definedName name="_xlnm.Print_Area" localSheetId="19">'3.2.MTS B (M3)'!$B$5:$V$24</definedName>
    <definedName name="ProdDemo">'[4]Rough Work'!$G$65:$G$68</definedName>
    <definedName name="Product_Advantage">Masters!$L$3:$L$12</definedName>
    <definedName name="Qtr">Masters!$A$19:$A$22</definedName>
    <definedName name="Sales_Ecosystem">Masters!$O$3:$O$4</definedName>
    <definedName name="Scheme_Communication_and_Value_Proposition">'Activity database'!$G$3:$G$5</definedName>
    <definedName name="secapplications">Masters!$G$1:$G$56</definedName>
    <definedName name="Segment">'[1]Rough Work'!$G$40:$G$52</definedName>
    <definedName name="segments">[5]Consolidation!$A$5:$A$19</definedName>
    <definedName name="Service">'Activity database'!$A$25:$B$25</definedName>
    <definedName name="Service_Activities">'Activity database'!$A$26:$A$32</definedName>
    <definedName name="Service_Availability">Masters!$M$3:$M$15</definedName>
    <definedName name="ServiceO">'[4]Rough Work'!$G$60:$G$63</definedName>
    <definedName name="SOL">'[4]Rough Work'!$G$70:$G$75</definedName>
    <definedName name="stats" localSheetId="16">#REF!</definedName>
    <definedName name="stats" localSheetId="19">#REF!</definedName>
    <definedName name="stats" localSheetId="31">#REF!</definedName>
    <definedName name="stats" localSheetId="17">#REF!</definedName>
    <definedName name="stats" localSheetId="20">#REF!</definedName>
    <definedName name="stats" localSheetId="18">#REF!</definedName>
    <definedName name="stats" localSheetId="21">#REF!</definedName>
    <definedName name="stats" localSheetId="34">'Working Sheet'!#REF!</definedName>
    <definedName name="stats">#REF!</definedName>
    <definedName name="subsegments">Masters!$D$1:$D$17</definedName>
    <definedName name="teams" localSheetId="15">[3]Base!$L$6:$L$15</definedName>
    <definedName name="teams" localSheetId="18">[3]Base!$L$6:$L$15</definedName>
    <definedName name="teams" localSheetId="21">[3]Base!$L$6:$L$15</definedName>
    <definedName name="teams">'1.1.Base'!$L$6:$L$15</definedName>
    <definedName name="Tipper_4x2_FF">Masters!$I$10:$I$12</definedName>
    <definedName name="Tipper_4x2_SF">Masters!$I$51</definedName>
    <definedName name="Tipper_6x4">Masters!$I$26:$I$31</definedName>
    <definedName name="Tipper_8x4">Masters!$I$32</definedName>
    <definedName name="Tractor">Masters!$I$22:$I$25</definedName>
    <definedName name="TTP">'[4]Rough Work'!$G$8:$G$10</definedName>
    <definedName name="YN">'[2]Rough Work'!$G$14:$G$15</definedName>
    <definedName name="YNL">'[2]Rough Work'!$G$17:$G$19</definedName>
  </definedNames>
  <calcPr calcId="144525"/>
  <pivotCaches>
    <pivotCache cacheId="0" r:id="rId47"/>
    <pivotCache cacheId="1" r:id="rId48"/>
  </pivotCaches>
</workbook>
</file>

<file path=xl/calcChain.xml><?xml version="1.0" encoding="utf-8"?>
<calcChain xmlns="http://schemas.openxmlformats.org/spreadsheetml/2006/main">
  <c r="AO9" i="65" l="1"/>
  <c r="AN9" i="65"/>
  <c r="AM9" i="65"/>
  <c r="AL9" i="65"/>
  <c r="AK9" i="65"/>
  <c r="AO8" i="65"/>
  <c r="AN8" i="65"/>
  <c r="AM8" i="65"/>
  <c r="AL8" i="65"/>
  <c r="AK8" i="65"/>
  <c r="AO7" i="65"/>
  <c r="AN7" i="65"/>
  <c r="AM7" i="65"/>
  <c r="AL7" i="65"/>
  <c r="AK7" i="65"/>
  <c r="D4" i="75"/>
  <c r="AQ8" i="35"/>
  <c r="AR8" i="35"/>
  <c r="AQ9" i="35"/>
  <c r="AR9" i="35"/>
  <c r="AQ10" i="35"/>
  <c r="AR10" i="35"/>
  <c r="AQ11" i="35"/>
  <c r="AR11" i="35"/>
  <c r="AQ12" i="35"/>
  <c r="AR12" i="35"/>
  <c r="AQ13" i="35"/>
  <c r="AR13" i="35"/>
  <c r="AQ14" i="35"/>
  <c r="AR14" i="35"/>
  <c r="AQ15" i="35"/>
  <c r="AR15" i="35"/>
  <c r="AQ16" i="35"/>
  <c r="AR16" i="35"/>
  <c r="AQ17" i="35"/>
  <c r="AR17" i="35"/>
  <c r="AQ18" i="35"/>
  <c r="AR18" i="35"/>
  <c r="AQ19" i="35"/>
  <c r="AR19" i="35"/>
  <c r="AQ20" i="35"/>
  <c r="AR20" i="35"/>
  <c r="AQ21" i="35"/>
  <c r="AR21" i="35"/>
  <c r="AR7" i="35"/>
  <c r="AQ7" i="35"/>
  <c r="AF9" i="65"/>
  <c r="AF8" i="65"/>
  <c r="AF7" i="65"/>
  <c r="K4" i="75"/>
  <c r="AF4" i="65" l="1"/>
  <c r="D4" i="74" l="1"/>
  <c r="F24" i="24" l="1"/>
  <c r="F23" i="24"/>
  <c r="F22" i="24"/>
  <c r="F21" i="24"/>
  <c r="F20" i="24"/>
  <c r="F19" i="24"/>
  <c r="K4" i="74" l="1"/>
  <c r="AF8" i="63"/>
  <c r="AF9" i="63"/>
  <c r="AF7" i="63"/>
  <c r="K4" i="71" l="1"/>
  <c r="F18" i="24" l="1"/>
  <c r="F17" i="24"/>
  <c r="F16" i="24"/>
  <c r="F25" i="24"/>
  <c r="K4" i="51" l="1"/>
  <c r="B2" i="24" l="1"/>
  <c r="B1" i="24"/>
  <c r="B2" i="4"/>
  <c r="B1" i="4"/>
  <c r="B2" i="9"/>
  <c r="G23" i="77" l="1"/>
  <c r="F23" i="77"/>
  <c r="E23" i="77"/>
  <c r="D23" i="77"/>
  <c r="C23" i="77"/>
  <c r="H23" i="77" l="1"/>
  <c r="A1" i="77"/>
  <c r="B1" i="9" l="1"/>
  <c r="F7" i="9" l="1"/>
  <c r="F11" i="9"/>
  <c r="F15" i="9"/>
  <c r="F19" i="9"/>
  <c r="F23" i="9"/>
  <c r="F27" i="9"/>
  <c r="F31" i="9"/>
  <c r="F35" i="9"/>
  <c r="F39" i="9"/>
  <c r="F43" i="9"/>
  <c r="F47" i="9"/>
  <c r="F51" i="9"/>
  <c r="F55" i="9"/>
  <c r="F59" i="9"/>
  <c r="F63" i="9"/>
  <c r="F67" i="9"/>
  <c r="F71" i="9"/>
  <c r="F75" i="9"/>
  <c r="F79" i="9"/>
  <c r="F83" i="9"/>
  <c r="F87" i="9"/>
  <c r="F91" i="9"/>
  <c r="F95" i="9"/>
  <c r="F99" i="9"/>
  <c r="F103" i="9"/>
  <c r="F107" i="9"/>
  <c r="F111" i="9"/>
  <c r="F115" i="9"/>
  <c r="F119" i="9"/>
  <c r="F123" i="9"/>
  <c r="F127" i="9"/>
  <c r="F131" i="9"/>
  <c r="F135" i="9"/>
  <c r="F139" i="9"/>
  <c r="F143" i="9"/>
  <c r="F147" i="9"/>
  <c r="F151" i="9"/>
  <c r="F155" i="9"/>
  <c r="F159" i="9"/>
  <c r="F163" i="9"/>
  <c r="F167" i="9"/>
  <c r="F171" i="9"/>
  <c r="F175" i="9"/>
  <c r="F179" i="9"/>
  <c r="F183" i="9"/>
  <c r="F187" i="9"/>
  <c r="F191" i="9"/>
  <c r="F195" i="9"/>
  <c r="F199" i="9"/>
  <c r="F203" i="9"/>
  <c r="F207" i="9"/>
  <c r="F211" i="9"/>
  <c r="F215" i="9"/>
  <c r="F219" i="9"/>
  <c r="F223" i="9"/>
  <c r="F227" i="9"/>
  <c r="F231" i="9"/>
  <c r="F235" i="9"/>
  <c r="F239" i="9"/>
  <c r="F243" i="9"/>
  <c r="F247" i="9"/>
  <c r="F251" i="9"/>
  <c r="F8" i="9"/>
  <c r="F13" i="9"/>
  <c r="F18" i="9"/>
  <c r="F24" i="9"/>
  <c r="F29" i="9"/>
  <c r="F34" i="9"/>
  <c r="F40" i="9"/>
  <c r="F45" i="9"/>
  <c r="F50" i="9"/>
  <c r="F56" i="9"/>
  <c r="F61" i="9"/>
  <c r="F66" i="9"/>
  <c r="F72" i="9"/>
  <c r="F77" i="9"/>
  <c r="F82" i="9"/>
  <c r="F88" i="9"/>
  <c r="F93" i="9"/>
  <c r="F98" i="9"/>
  <c r="F104" i="9"/>
  <c r="F109" i="9"/>
  <c r="F114" i="9"/>
  <c r="F120" i="9"/>
  <c r="F125" i="9"/>
  <c r="F130" i="9"/>
  <c r="F136" i="9"/>
  <c r="F141" i="9"/>
  <c r="F146" i="9"/>
  <c r="F152" i="9"/>
  <c r="F157" i="9"/>
  <c r="F162" i="9"/>
  <c r="F168" i="9"/>
  <c r="F173" i="9"/>
  <c r="F178" i="9"/>
  <c r="F184" i="9"/>
  <c r="F189" i="9"/>
  <c r="F194" i="9"/>
  <c r="F200" i="9"/>
  <c r="F205" i="9"/>
  <c r="F210" i="9"/>
  <c r="F216" i="9"/>
  <c r="F221" i="9"/>
  <c r="F226" i="9"/>
  <c r="F232" i="9"/>
  <c r="F237" i="9"/>
  <c r="F242" i="9"/>
  <c r="F248" i="9"/>
  <c r="F6" i="9"/>
  <c r="F9" i="9"/>
  <c r="F14" i="9"/>
  <c r="F20" i="9"/>
  <c r="F25" i="9"/>
  <c r="F30" i="9"/>
  <c r="F36" i="9"/>
  <c r="F41" i="9"/>
  <c r="F46" i="9"/>
  <c r="F52" i="9"/>
  <c r="F57" i="9"/>
  <c r="F62" i="9"/>
  <c r="F68" i="9"/>
  <c r="F73" i="9"/>
  <c r="F78" i="9"/>
  <c r="F84" i="9"/>
  <c r="F89" i="9"/>
  <c r="F94" i="9"/>
  <c r="F100" i="9"/>
  <c r="F105" i="9"/>
  <c r="F110" i="9"/>
  <c r="F116" i="9"/>
  <c r="F121" i="9"/>
  <c r="F126" i="9"/>
  <c r="F132" i="9"/>
  <c r="F137" i="9"/>
  <c r="F142" i="9"/>
  <c r="F148" i="9"/>
  <c r="F153" i="9"/>
  <c r="F158" i="9"/>
  <c r="F164" i="9"/>
  <c r="F169" i="9"/>
  <c r="F174" i="9"/>
  <c r="F180" i="9"/>
  <c r="F185" i="9"/>
  <c r="F190" i="9"/>
  <c r="F196" i="9"/>
  <c r="F201" i="9"/>
  <c r="F206" i="9"/>
  <c r="F212" i="9"/>
  <c r="F217" i="9"/>
  <c r="F222" i="9"/>
  <c r="F228" i="9"/>
  <c r="F233" i="9"/>
  <c r="F238" i="9"/>
  <c r="F244" i="9"/>
  <c r="F249" i="9"/>
  <c r="F10" i="9"/>
  <c r="F21" i="9"/>
  <c r="F32" i="9"/>
  <c r="F42" i="9"/>
  <c r="F53" i="9"/>
  <c r="F64" i="9"/>
  <c r="F74" i="9"/>
  <c r="F85" i="9"/>
  <c r="F96" i="9"/>
  <c r="F106" i="9"/>
  <c r="F117" i="9"/>
  <c r="F128" i="9"/>
  <c r="F138" i="9"/>
  <c r="F149" i="9"/>
  <c r="F160" i="9"/>
  <c r="F170" i="9"/>
  <c r="F181" i="9"/>
  <c r="F192" i="9"/>
  <c r="F202" i="9"/>
  <c r="F213" i="9"/>
  <c r="F224" i="9"/>
  <c r="F234" i="9"/>
  <c r="F245" i="9"/>
  <c r="F12" i="9"/>
  <c r="F22" i="9"/>
  <c r="F33" i="9"/>
  <c r="F44" i="9"/>
  <c r="F54" i="9"/>
  <c r="F65" i="9"/>
  <c r="F76" i="9"/>
  <c r="F86" i="9"/>
  <c r="F97" i="9"/>
  <c r="F108" i="9"/>
  <c r="F118" i="9"/>
  <c r="F129" i="9"/>
  <c r="F140" i="9"/>
  <c r="F150" i="9"/>
  <c r="F161" i="9"/>
  <c r="F172" i="9"/>
  <c r="F182" i="9"/>
  <c r="F193" i="9"/>
  <c r="F204" i="9"/>
  <c r="F214" i="9"/>
  <c r="F225" i="9"/>
  <c r="F236" i="9"/>
  <c r="F246" i="9"/>
  <c r="F16" i="9"/>
  <c r="F26" i="9"/>
  <c r="F37" i="9"/>
  <c r="F48" i="9"/>
  <c r="F58" i="9"/>
  <c r="F69" i="9"/>
  <c r="F80" i="9"/>
  <c r="F90" i="9"/>
  <c r="F101" i="9"/>
  <c r="F112" i="9"/>
  <c r="F122" i="9"/>
  <c r="F133" i="9"/>
  <c r="F144" i="9"/>
  <c r="F154" i="9"/>
  <c r="F165" i="9"/>
  <c r="F176" i="9"/>
  <c r="F186" i="9"/>
  <c r="F197" i="9"/>
  <c r="F208" i="9"/>
  <c r="F218" i="9"/>
  <c r="F229" i="9"/>
  <c r="F240" i="9"/>
  <c r="F250" i="9"/>
  <c r="F17" i="9"/>
  <c r="F28" i="9"/>
  <c r="F38" i="9"/>
  <c r="F49" i="9"/>
  <c r="F60" i="9"/>
  <c r="F70" i="9"/>
  <c r="F81" i="9"/>
  <c r="F92" i="9"/>
  <c r="F102" i="9"/>
  <c r="F113" i="9"/>
  <c r="F124" i="9"/>
  <c r="F134" i="9"/>
  <c r="F145" i="9"/>
  <c r="F156" i="9"/>
  <c r="F166" i="9"/>
  <c r="F177" i="9"/>
  <c r="F188" i="9"/>
  <c r="F198" i="9"/>
  <c r="F209" i="9"/>
  <c r="F220" i="9"/>
  <c r="F230" i="9"/>
  <c r="F241" i="9"/>
  <c r="F252" i="9"/>
  <c r="F27" i="24"/>
  <c r="F26" i="24"/>
  <c r="F15" i="24"/>
  <c r="F14" i="24"/>
  <c r="F13" i="24"/>
  <c r="F12" i="24"/>
  <c r="F11" i="24"/>
  <c r="F10" i="24"/>
  <c r="F9" i="24"/>
  <c r="F8" i="24"/>
  <c r="F7" i="24"/>
  <c r="F6" i="24"/>
  <c r="F5" i="24"/>
  <c r="K7" i="27" l="1"/>
  <c r="K8" i="27"/>
  <c r="K9" i="27"/>
  <c r="K10" i="27"/>
  <c r="K11" i="27"/>
  <c r="K12" i="27"/>
  <c r="K13" i="27"/>
  <c r="K14" i="27"/>
  <c r="K15" i="27"/>
  <c r="K16" i="27"/>
  <c r="K17" i="27"/>
  <c r="K18" i="27"/>
  <c r="K19" i="27"/>
  <c r="K20" i="27"/>
  <c r="K6" i="27"/>
  <c r="I1" i="35"/>
  <c r="J1" i="35" s="1"/>
  <c r="K1" i="35" s="1"/>
  <c r="L1" i="35" s="1"/>
  <c r="M1" i="35" s="1"/>
  <c r="N1" i="35" s="1"/>
  <c r="O1" i="35" s="1"/>
  <c r="P1" i="35" s="1"/>
  <c r="Q1" i="35" s="1"/>
  <c r="R1" i="35" s="1"/>
  <c r="S1" i="35" s="1"/>
  <c r="T1" i="35" s="1"/>
  <c r="U1" i="35" s="1"/>
  <c r="V1" i="35" s="1"/>
  <c r="W1" i="35" s="1"/>
  <c r="X1" i="35" s="1"/>
  <c r="Y1" i="35" s="1"/>
  <c r="Z1" i="35" s="1"/>
  <c r="AA1" i="35" s="1"/>
  <c r="AB1" i="35" s="1"/>
  <c r="AC1" i="35" s="1"/>
  <c r="AD1" i="35" s="1"/>
  <c r="AE1" i="35" s="1"/>
  <c r="AF1" i="35" s="1"/>
  <c r="AG1" i="35" s="1"/>
  <c r="AH1" i="35" s="1"/>
  <c r="AI1" i="35" s="1"/>
  <c r="AJ1" i="35" s="1"/>
  <c r="AK1" i="35" s="1"/>
  <c r="AL1" i="35" s="1"/>
  <c r="AM1" i="35" s="1"/>
  <c r="AN1" i="35" s="1"/>
  <c r="AO1" i="35" s="1"/>
  <c r="AP1" i="35" s="1"/>
  <c r="AQ1" i="35" s="1"/>
  <c r="AR1" i="35" s="1"/>
  <c r="AS1" i="35" s="1"/>
  <c r="AT1" i="35" s="1"/>
  <c r="A6" i="60" l="1"/>
  <c r="E80" i="79"/>
  <c r="E79" i="79"/>
  <c r="E78" i="79"/>
  <c r="I68" i="79"/>
  <c r="H68" i="79"/>
  <c r="G68" i="79"/>
  <c r="F68" i="79"/>
  <c r="E68" i="79"/>
  <c r="E77" i="79" l="1"/>
  <c r="I42" i="35"/>
  <c r="I41" i="35"/>
  <c r="I40" i="35"/>
  <c r="I39" i="35"/>
  <c r="I38" i="35"/>
  <c r="I37" i="35"/>
  <c r="I36" i="35"/>
  <c r="I35" i="35"/>
  <c r="AR35" i="35" s="1"/>
  <c r="AQ35" i="35" s="1"/>
  <c r="I34" i="35"/>
  <c r="AR34" i="35" s="1"/>
  <c r="AQ34" i="35" s="1"/>
  <c r="I33" i="35"/>
  <c r="I32" i="35"/>
  <c r="AR32" i="35" s="1"/>
  <c r="AQ32" i="35" s="1"/>
  <c r="I31" i="35"/>
  <c r="AR31" i="35" s="1"/>
  <c r="AQ31" i="35" s="1"/>
  <c r="I30" i="35"/>
  <c r="AR30" i="35" s="1"/>
  <c r="AQ30" i="35" s="1"/>
  <c r="I29" i="35"/>
  <c r="AR29" i="35" s="1"/>
  <c r="AQ29" i="35" s="1"/>
  <c r="I28" i="35"/>
  <c r="AR28" i="35" s="1"/>
  <c r="AQ28" i="35" s="1"/>
  <c r="I27" i="35"/>
  <c r="AR27" i="35" s="1"/>
  <c r="AQ27" i="35" s="1"/>
  <c r="I26" i="35"/>
  <c r="I25" i="35"/>
  <c r="I24" i="35"/>
  <c r="AR24" i="35" s="1"/>
  <c r="AQ24" i="35" s="1"/>
  <c r="I23" i="35"/>
  <c r="AR23" i="35" s="1"/>
  <c r="AQ23" i="35" s="1"/>
  <c r="I22" i="35"/>
  <c r="AR22" i="35" s="1"/>
  <c r="AQ22" i="35" s="1"/>
  <c r="I21" i="35"/>
  <c r="I20" i="35"/>
  <c r="I19" i="35"/>
  <c r="I18" i="35"/>
  <c r="I17" i="35"/>
  <c r="I16" i="35"/>
  <c r="I15" i="35"/>
  <c r="I14" i="35"/>
  <c r="I13" i="35"/>
  <c r="I12" i="35"/>
  <c r="I11" i="35"/>
  <c r="I10" i="35"/>
  <c r="I9" i="35"/>
  <c r="I8" i="35"/>
  <c r="I7" i="35"/>
  <c r="D33" i="77"/>
  <c r="D34" i="77"/>
  <c r="D35" i="77"/>
  <c r="AR33" i="35"/>
  <c r="AQ33" i="35" s="1"/>
  <c r="AR26" i="35"/>
  <c r="AQ26" i="35" s="1"/>
  <c r="AR25" i="35"/>
  <c r="AQ25" i="35" s="1"/>
  <c r="N18" i="58"/>
  <c r="M18" i="58"/>
  <c r="L18" i="58"/>
  <c r="K18" i="58"/>
  <c r="J18" i="58"/>
  <c r="I18" i="58"/>
  <c r="H18" i="58"/>
  <c r="G18" i="58"/>
  <c r="F18" i="58"/>
  <c r="E18" i="58"/>
  <c r="D18" i="58"/>
  <c r="C18" i="58"/>
  <c r="N17" i="58"/>
  <c r="M17" i="58"/>
  <c r="L17" i="58"/>
  <c r="K17" i="58"/>
  <c r="J17" i="58"/>
  <c r="I17" i="58"/>
  <c r="H17" i="58"/>
  <c r="G17" i="58"/>
  <c r="F17" i="58"/>
  <c r="E17" i="58"/>
  <c r="D17" i="58"/>
  <c r="C17" i="58"/>
  <c r="N16" i="58"/>
  <c r="M16" i="58"/>
  <c r="L16" i="58"/>
  <c r="K16" i="58"/>
  <c r="J16" i="58"/>
  <c r="I16" i="58"/>
  <c r="H16" i="58"/>
  <c r="G16" i="58"/>
  <c r="F16" i="58"/>
  <c r="E16" i="58"/>
  <c r="D16" i="58"/>
  <c r="C16" i="58"/>
  <c r="N15" i="58"/>
  <c r="M15" i="58"/>
  <c r="L15" i="58"/>
  <c r="K15" i="58"/>
  <c r="J15" i="58"/>
  <c r="I15" i="58"/>
  <c r="H15" i="58"/>
  <c r="G15" i="58"/>
  <c r="F15" i="58"/>
  <c r="E15" i="58"/>
  <c r="D15" i="58"/>
  <c r="C15" i="58"/>
  <c r="N14" i="58"/>
  <c r="M14" i="58"/>
  <c r="L14" i="58"/>
  <c r="K14" i="58"/>
  <c r="J14" i="58"/>
  <c r="I14" i="58"/>
  <c r="H14" i="58"/>
  <c r="G14" i="58"/>
  <c r="F14" i="58"/>
  <c r="E14" i="58"/>
  <c r="D14" i="58"/>
  <c r="C14" i="58"/>
  <c r="N13" i="58"/>
  <c r="M13" i="58"/>
  <c r="L13" i="58"/>
  <c r="K13" i="58"/>
  <c r="J13" i="58"/>
  <c r="I13" i="58"/>
  <c r="H13" i="58"/>
  <c r="G13" i="58"/>
  <c r="F13" i="58"/>
  <c r="E13" i="58"/>
  <c r="D13" i="58"/>
  <c r="C13" i="58"/>
  <c r="N12" i="58"/>
  <c r="M12" i="58"/>
  <c r="L12" i="58"/>
  <c r="K12" i="58"/>
  <c r="J12" i="58"/>
  <c r="I12" i="58"/>
  <c r="H12" i="58"/>
  <c r="G12" i="58"/>
  <c r="F12" i="58"/>
  <c r="E12" i="58"/>
  <c r="D12" i="58"/>
  <c r="C12" i="58"/>
  <c r="N11" i="58"/>
  <c r="M11" i="58"/>
  <c r="L11" i="58"/>
  <c r="K11" i="58"/>
  <c r="J11" i="58"/>
  <c r="I11" i="58"/>
  <c r="H11" i="58"/>
  <c r="G11" i="58"/>
  <c r="F11" i="58"/>
  <c r="E11" i="58"/>
  <c r="D11" i="58"/>
  <c r="C11" i="58"/>
  <c r="N10" i="58"/>
  <c r="M10" i="58"/>
  <c r="L10" i="58"/>
  <c r="K10" i="58"/>
  <c r="J10" i="58"/>
  <c r="I10" i="58"/>
  <c r="H10" i="58"/>
  <c r="G10" i="58"/>
  <c r="F10" i="58"/>
  <c r="E10" i="58"/>
  <c r="D10" i="58"/>
  <c r="C10" i="58"/>
  <c r="N9" i="58"/>
  <c r="M9" i="58"/>
  <c r="L9" i="58"/>
  <c r="K9" i="58"/>
  <c r="J9" i="58"/>
  <c r="I9" i="58"/>
  <c r="H9" i="58"/>
  <c r="G9" i="58"/>
  <c r="F9" i="58"/>
  <c r="E9" i="58"/>
  <c r="D9" i="58"/>
  <c r="C9" i="58"/>
  <c r="N8" i="58"/>
  <c r="M8" i="58"/>
  <c r="L8" i="58"/>
  <c r="K8" i="58"/>
  <c r="J8" i="58"/>
  <c r="I8" i="58"/>
  <c r="H8" i="58"/>
  <c r="G8" i="58"/>
  <c r="F8" i="58"/>
  <c r="E8" i="58"/>
  <c r="D8" i="58"/>
  <c r="C8" i="58"/>
  <c r="N7" i="58"/>
  <c r="M7" i="58"/>
  <c r="L7" i="58"/>
  <c r="K7" i="58"/>
  <c r="J7" i="58"/>
  <c r="I7" i="58"/>
  <c r="H7" i="58"/>
  <c r="G7" i="58"/>
  <c r="F7" i="58"/>
  <c r="E7" i="58"/>
  <c r="D7" i="58"/>
  <c r="C7" i="58"/>
  <c r="N6" i="58"/>
  <c r="M6" i="58"/>
  <c r="L6" i="58"/>
  <c r="K6" i="58"/>
  <c r="J6" i="58"/>
  <c r="I6" i="58"/>
  <c r="H6" i="58"/>
  <c r="G6" i="58"/>
  <c r="F6" i="58"/>
  <c r="E6" i="58"/>
  <c r="D6" i="58"/>
  <c r="C6" i="58"/>
  <c r="N5" i="58"/>
  <c r="M5" i="58"/>
  <c r="L5" i="58"/>
  <c r="K5" i="58"/>
  <c r="J5" i="58"/>
  <c r="I5" i="58"/>
  <c r="H5" i="58"/>
  <c r="G5" i="58"/>
  <c r="F5" i="58"/>
  <c r="E5" i="58"/>
  <c r="D5" i="58"/>
  <c r="C5" i="58"/>
  <c r="N4" i="58"/>
  <c r="M4" i="58"/>
  <c r="L4" i="58"/>
  <c r="K4" i="58"/>
  <c r="J4" i="58"/>
  <c r="I4" i="58"/>
  <c r="H4" i="58"/>
  <c r="G4" i="58"/>
  <c r="F4" i="58"/>
  <c r="E4" i="58"/>
  <c r="D4" i="58"/>
  <c r="N3" i="58"/>
  <c r="M3" i="58"/>
  <c r="L3" i="58"/>
  <c r="K3" i="58"/>
  <c r="J3" i="58"/>
  <c r="I3" i="58"/>
  <c r="H3" i="58"/>
  <c r="G3" i="58"/>
  <c r="F3" i="58"/>
  <c r="E3" i="58"/>
  <c r="D3" i="58"/>
  <c r="C4" i="58"/>
  <c r="C3" i="58"/>
  <c r="AE41" i="73"/>
  <c r="AD41" i="73"/>
  <c r="AC41" i="73"/>
  <c r="AB41" i="73"/>
  <c r="AA41" i="73"/>
  <c r="Z41" i="73"/>
  <c r="Y41" i="73"/>
  <c r="X41" i="73"/>
  <c r="W41" i="73"/>
  <c r="V41" i="73"/>
  <c r="U41" i="73"/>
  <c r="T41" i="73"/>
  <c r="S41" i="73"/>
  <c r="R41" i="73"/>
  <c r="Q41" i="73"/>
  <c r="P41" i="73"/>
  <c r="O41" i="73"/>
  <c r="N41" i="73"/>
  <c r="M41" i="73"/>
  <c r="L41" i="73"/>
  <c r="AE40" i="73"/>
  <c r="AD40" i="73"/>
  <c r="AC40" i="73"/>
  <c r="AB40" i="73"/>
  <c r="AA40" i="73"/>
  <c r="Z40" i="73"/>
  <c r="Y40" i="73"/>
  <c r="X40" i="73"/>
  <c r="W40" i="73"/>
  <c r="V40" i="73"/>
  <c r="U40" i="73"/>
  <c r="T40" i="73"/>
  <c r="S40" i="73"/>
  <c r="R40" i="73"/>
  <c r="Q40" i="73"/>
  <c r="P40" i="73"/>
  <c r="O40" i="73"/>
  <c r="N40" i="73"/>
  <c r="M40" i="73"/>
  <c r="L40" i="73"/>
  <c r="AE39" i="73"/>
  <c r="AD39" i="73"/>
  <c r="AC39" i="73"/>
  <c r="AB39" i="73"/>
  <c r="AA39" i="73"/>
  <c r="Z39" i="73"/>
  <c r="Y39" i="73"/>
  <c r="X39" i="73"/>
  <c r="W39" i="73"/>
  <c r="V39" i="73"/>
  <c r="U39" i="73"/>
  <c r="T39" i="73"/>
  <c r="S39" i="73"/>
  <c r="R39" i="73"/>
  <c r="Q39" i="73"/>
  <c r="P39" i="73"/>
  <c r="O39" i="73"/>
  <c r="N39" i="73"/>
  <c r="M39" i="73"/>
  <c r="L39" i="73"/>
  <c r="AE38" i="73"/>
  <c r="AD38" i="73"/>
  <c r="AC38" i="73"/>
  <c r="AB38" i="73"/>
  <c r="AA38" i="73"/>
  <c r="Z38" i="73"/>
  <c r="Y38" i="73"/>
  <c r="X38" i="73"/>
  <c r="W38" i="73"/>
  <c r="V38" i="73"/>
  <c r="U38" i="73"/>
  <c r="T38" i="73"/>
  <c r="S38" i="73"/>
  <c r="R38" i="73"/>
  <c r="Q38" i="73"/>
  <c r="P38" i="73"/>
  <c r="O38" i="73"/>
  <c r="N38" i="73"/>
  <c r="M38" i="73"/>
  <c r="L38" i="73"/>
  <c r="AE37" i="73"/>
  <c r="AD37" i="73"/>
  <c r="AC37" i="73"/>
  <c r="AB37" i="73"/>
  <c r="AA37" i="73"/>
  <c r="Z37" i="73"/>
  <c r="Y37" i="73"/>
  <c r="X37" i="73"/>
  <c r="W37" i="73"/>
  <c r="V37" i="73"/>
  <c r="U37" i="73"/>
  <c r="T37" i="73"/>
  <c r="S37" i="73"/>
  <c r="R37" i="73"/>
  <c r="Q37" i="73"/>
  <c r="P37" i="73"/>
  <c r="O37" i="73"/>
  <c r="N37" i="73"/>
  <c r="M37" i="73"/>
  <c r="L37" i="73"/>
  <c r="AE36" i="73"/>
  <c r="AD36" i="73"/>
  <c r="AC36" i="73"/>
  <c r="AB36" i="73"/>
  <c r="AA36" i="73"/>
  <c r="Z36" i="73"/>
  <c r="Y36" i="73"/>
  <c r="X36" i="73"/>
  <c r="W36" i="73"/>
  <c r="V36" i="73"/>
  <c r="U36" i="73"/>
  <c r="T36" i="73"/>
  <c r="S36" i="73"/>
  <c r="R36" i="73"/>
  <c r="Q36" i="73"/>
  <c r="P36" i="73"/>
  <c r="O36" i="73"/>
  <c r="N36" i="73"/>
  <c r="M36" i="73"/>
  <c r="L36" i="73"/>
  <c r="AE35" i="73"/>
  <c r="AD35" i="73"/>
  <c r="AC35" i="73"/>
  <c r="AB35" i="73"/>
  <c r="AA35" i="73"/>
  <c r="Z35" i="73"/>
  <c r="Y35" i="73"/>
  <c r="X35" i="73"/>
  <c r="W35" i="73"/>
  <c r="V35" i="73"/>
  <c r="U35" i="73"/>
  <c r="T35" i="73"/>
  <c r="S35" i="73"/>
  <c r="R35" i="73"/>
  <c r="Q35" i="73"/>
  <c r="P35" i="73"/>
  <c r="O35" i="73"/>
  <c r="N35" i="73"/>
  <c r="M35" i="73"/>
  <c r="L35" i="73"/>
  <c r="AE34" i="73"/>
  <c r="AD34" i="73"/>
  <c r="AC34" i="73"/>
  <c r="AB34" i="73"/>
  <c r="AA34" i="73"/>
  <c r="Z34" i="73"/>
  <c r="Y34" i="73"/>
  <c r="X34" i="73"/>
  <c r="W34" i="73"/>
  <c r="V34" i="73"/>
  <c r="U34" i="73"/>
  <c r="T34" i="73"/>
  <c r="S34" i="73"/>
  <c r="R34" i="73"/>
  <c r="Q34" i="73"/>
  <c r="P34" i="73"/>
  <c r="O34" i="73"/>
  <c r="N34" i="73"/>
  <c r="M34" i="73"/>
  <c r="L34" i="73"/>
  <c r="AE33" i="73"/>
  <c r="AD33" i="73"/>
  <c r="AC33" i="73"/>
  <c r="AB33" i="73"/>
  <c r="AA33" i="73"/>
  <c r="Z33" i="73"/>
  <c r="Y33" i="73"/>
  <c r="X33" i="73"/>
  <c r="W33" i="73"/>
  <c r="V33" i="73"/>
  <c r="U33" i="73"/>
  <c r="T33" i="73"/>
  <c r="S33" i="73"/>
  <c r="R33" i="73"/>
  <c r="Q33" i="73"/>
  <c r="P33" i="73"/>
  <c r="O33" i="73"/>
  <c r="N33" i="73"/>
  <c r="M33" i="73"/>
  <c r="L33" i="73"/>
  <c r="AE32" i="73"/>
  <c r="AD32" i="73"/>
  <c r="AC32" i="73"/>
  <c r="AB32" i="73"/>
  <c r="AA32" i="73"/>
  <c r="Z32" i="73"/>
  <c r="Y32" i="73"/>
  <c r="X32" i="73"/>
  <c r="W32" i="73"/>
  <c r="V32" i="73"/>
  <c r="U32" i="73"/>
  <c r="T32" i="73"/>
  <c r="S32" i="73"/>
  <c r="R32" i="73"/>
  <c r="Q32" i="73"/>
  <c r="P32" i="73"/>
  <c r="O32" i="73"/>
  <c r="N32" i="73"/>
  <c r="M32" i="73"/>
  <c r="L32" i="73"/>
  <c r="AE31" i="73"/>
  <c r="AD31" i="73"/>
  <c r="AC31" i="73"/>
  <c r="AB31" i="73"/>
  <c r="AA31" i="73"/>
  <c r="Z31" i="73"/>
  <c r="Y31" i="73"/>
  <c r="X31" i="73"/>
  <c r="W31" i="73"/>
  <c r="V31" i="73"/>
  <c r="U31" i="73"/>
  <c r="T31" i="73"/>
  <c r="S31" i="73"/>
  <c r="R31" i="73"/>
  <c r="Q31" i="73"/>
  <c r="P31" i="73"/>
  <c r="O31" i="73"/>
  <c r="N31" i="73"/>
  <c r="M31" i="73"/>
  <c r="L31" i="73"/>
  <c r="AE30" i="73"/>
  <c r="AD30" i="73"/>
  <c r="AC30" i="73"/>
  <c r="AB30" i="73"/>
  <c r="AA30" i="73"/>
  <c r="Z30" i="73"/>
  <c r="Y30" i="73"/>
  <c r="X30" i="73"/>
  <c r="W30" i="73"/>
  <c r="V30" i="73"/>
  <c r="U30" i="73"/>
  <c r="T30" i="73"/>
  <c r="S30" i="73"/>
  <c r="R30" i="73"/>
  <c r="Q30" i="73"/>
  <c r="P30" i="73"/>
  <c r="O30" i="73"/>
  <c r="N30" i="73"/>
  <c r="M30" i="73"/>
  <c r="L30" i="73"/>
  <c r="AE29" i="73"/>
  <c r="AD29" i="73"/>
  <c r="AC29" i="73"/>
  <c r="AB29" i="73"/>
  <c r="AA29" i="73"/>
  <c r="Z29" i="73"/>
  <c r="Y29" i="73"/>
  <c r="X29" i="73"/>
  <c r="W29" i="73"/>
  <c r="V29" i="73"/>
  <c r="U29" i="73"/>
  <c r="T29" i="73"/>
  <c r="S29" i="73"/>
  <c r="R29" i="73"/>
  <c r="Q29" i="73"/>
  <c r="P29" i="73"/>
  <c r="O29" i="73"/>
  <c r="N29" i="73"/>
  <c r="M29" i="73"/>
  <c r="L29" i="73"/>
  <c r="AE28" i="73"/>
  <c r="AD28" i="73"/>
  <c r="AC28" i="73"/>
  <c r="AB28" i="73"/>
  <c r="AA28" i="73"/>
  <c r="Z28" i="73"/>
  <c r="Y28" i="73"/>
  <c r="X28" i="73"/>
  <c r="W28" i="73"/>
  <c r="V28" i="73"/>
  <c r="U28" i="73"/>
  <c r="T28" i="73"/>
  <c r="S28" i="73"/>
  <c r="R28" i="73"/>
  <c r="Q28" i="73"/>
  <c r="P28" i="73"/>
  <c r="O28" i="73"/>
  <c r="N28" i="73"/>
  <c r="M28" i="73"/>
  <c r="L28" i="73"/>
  <c r="AE27" i="73"/>
  <c r="AD27" i="73"/>
  <c r="AC27" i="73"/>
  <c r="AB27" i="73"/>
  <c r="AA27" i="73"/>
  <c r="Z27" i="73"/>
  <c r="Y27" i="73"/>
  <c r="X27" i="73"/>
  <c r="W27" i="73"/>
  <c r="V27" i="73"/>
  <c r="U27" i="73"/>
  <c r="T27" i="73"/>
  <c r="S27" i="73"/>
  <c r="R27" i="73"/>
  <c r="Q27" i="73"/>
  <c r="P27" i="73"/>
  <c r="O27" i="73"/>
  <c r="N27" i="73"/>
  <c r="M27" i="73"/>
  <c r="L27" i="73"/>
  <c r="N20" i="27"/>
  <c r="N19" i="27"/>
  <c r="N18" i="27"/>
  <c r="N17" i="27"/>
  <c r="N16" i="27"/>
  <c r="N15" i="27"/>
  <c r="N14" i="27"/>
  <c r="N13" i="27"/>
  <c r="N12" i="27"/>
  <c r="N11" i="27"/>
  <c r="N10" i="27"/>
  <c r="N9" i="27"/>
  <c r="N8" i="27"/>
  <c r="N7" i="27"/>
  <c r="N6" i="27"/>
  <c r="B25" i="5"/>
  <c r="B26" i="5"/>
  <c r="B27" i="5"/>
  <c r="B28" i="5"/>
  <c r="B29" i="5"/>
  <c r="B30" i="5"/>
  <c r="B31" i="5"/>
  <c r="B32" i="5"/>
  <c r="B33" i="5"/>
  <c r="B34" i="5"/>
  <c r="B35" i="5"/>
  <c r="B36" i="5"/>
  <c r="B37" i="5"/>
  <c r="B38" i="5"/>
  <c r="B24" i="5"/>
  <c r="B4" i="5"/>
  <c r="Z39" i="5"/>
  <c r="Y39" i="5"/>
  <c r="X39" i="5"/>
  <c r="W39" i="5"/>
  <c r="V39" i="5"/>
  <c r="U39" i="5"/>
  <c r="T39" i="5"/>
  <c r="S39" i="5"/>
  <c r="R39" i="5"/>
  <c r="Q39" i="5"/>
  <c r="P39" i="5"/>
  <c r="O39" i="5"/>
  <c r="N39" i="5"/>
  <c r="M39" i="5"/>
  <c r="L39" i="5"/>
  <c r="K39" i="5"/>
  <c r="J39" i="5"/>
  <c r="I39" i="5"/>
  <c r="H39" i="5"/>
  <c r="G39" i="5"/>
  <c r="F39" i="5"/>
  <c r="E39" i="5"/>
  <c r="D39" i="5"/>
  <c r="C39" i="5"/>
  <c r="Z19" i="5"/>
  <c r="N19" i="58" s="1"/>
  <c r="Y19" i="5"/>
  <c r="M19" i="58" s="1"/>
  <c r="X19" i="5"/>
  <c r="L19" i="58" s="1"/>
  <c r="W19" i="5"/>
  <c r="K19" i="58" s="1"/>
  <c r="J19" i="5"/>
  <c r="I19" i="5"/>
  <c r="H19" i="5"/>
  <c r="G19" i="5"/>
  <c r="F19" i="5"/>
  <c r="E19" i="5"/>
  <c r="D19" i="5"/>
  <c r="C19" i="5"/>
  <c r="K48" i="73"/>
  <c r="K49" i="73"/>
  <c r="K50" i="73"/>
  <c r="K51" i="73"/>
  <c r="K52" i="73"/>
  <c r="K53" i="73"/>
  <c r="K54" i="73"/>
  <c r="K55" i="73"/>
  <c r="K56" i="73"/>
  <c r="K57" i="73"/>
  <c r="K58" i="73"/>
  <c r="K59" i="73"/>
  <c r="K60" i="73"/>
  <c r="K61" i="73"/>
  <c r="K47" i="73"/>
  <c r="K27" i="73"/>
  <c r="L62" i="73"/>
  <c r="K7" i="73"/>
  <c r="K8" i="73"/>
  <c r="K9" i="73"/>
  <c r="K10" i="73"/>
  <c r="K11" i="73"/>
  <c r="K12" i="73"/>
  <c r="K13" i="73"/>
  <c r="K14" i="73"/>
  <c r="K15" i="73"/>
  <c r="K16" i="73"/>
  <c r="K17" i="73"/>
  <c r="K18" i="73"/>
  <c r="K19" i="73"/>
  <c r="K20" i="73"/>
  <c r="K6" i="73"/>
  <c r="AJ251" i="65"/>
  <c r="AI251" i="65"/>
  <c r="AH251" i="65"/>
  <c r="AG251" i="65"/>
  <c r="AJ250" i="65"/>
  <c r="AI250" i="65"/>
  <c r="AH250" i="65"/>
  <c r="AG250" i="65"/>
  <c r="AJ249" i="65"/>
  <c r="AI249" i="65"/>
  <c r="AH249" i="65"/>
  <c r="AG249" i="65"/>
  <c r="AJ248" i="65"/>
  <c r="AI248" i="65"/>
  <c r="AH248" i="65"/>
  <c r="AG248" i="65"/>
  <c r="AJ247" i="65"/>
  <c r="AI247" i="65"/>
  <c r="AH247" i="65"/>
  <c r="AG247" i="65"/>
  <c r="AJ246" i="65"/>
  <c r="AI246" i="65"/>
  <c r="AH246" i="65"/>
  <c r="AG246" i="65"/>
  <c r="AJ245" i="65"/>
  <c r="AI245" i="65"/>
  <c r="AH245" i="65"/>
  <c r="AG245" i="65"/>
  <c r="AJ244" i="65"/>
  <c r="AI244" i="65"/>
  <c r="AH244" i="65"/>
  <c r="AG244" i="65"/>
  <c r="AJ243" i="65"/>
  <c r="AI243" i="65"/>
  <c r="AH243" i="65"/>
  <c r="AG243" i="65"/>
  <c r="AJ242" i="65"/>
  <c r="AI242" i="65"/>
  <c r="AH242" i="65"/>
  <c r="AG242" i="65"/>
  <c r="AJ241" i="65"/>
  <c r="AI241" i="65"/>
  <c r="AH241" i="65"/>
  <c r="AG241" i="65"/>
  <c r="AJ240" i="65"/>
  <c r="AI240" i="65"/>
  <c r="AH240" i="65"/>
  <c r="AG240" i="65"/>
  <c r="AJ239" i="65"/>
  <c r="AI239" i="65"/>
  <c r="AH239" i="65"/>
  <c r="AG239" i="65"/>
  <c r="AJ238" i="65"/>
  <c r="AI238" i="65"/>
  <c r="AH238" i="65"/>
  <c r="AG238" i="65"/>
  <c r="AJ237" i="65"/>
  <c r="AI237" i="65"/>
  <c r="AH237" i="65"/>
  <c r="AG237" i="65"/>
  <c r="AJ236" i="65"/>
  <c r="AI236" i="65"/>
  <c r="AH236" i="65"/>
  <c r="AG236" i="65"/>
  <c r="AJ235" i="65"/>
  <c r="AI235" i="65"/>
  <c r="AH235" i="65"/>
  <c r="AG235" i="65"/>
  <c r="AJ234" i="65"/>
  <c r="AI234" i="65"/>
  <c r="AH234" i="65"/>
  <c r="AG234" i="65"/>
  <c r="AJ233" i="65"/>
  <c r="AI233" i="65"/>
  <c r="AH233" i="65"/>
  <c r="AG233" i="65"/>
  <c r="AJ232" i="65"/>
  <c r="AI232" i="65"/>
  <c r="AH232" i="65"/>
  <c r="AG232" i="65"/>
  <c r="AJ231" i="65"/>
  <c r="AI231" i="65"/>
  <c r="AH231" i="65"/>
  <c r="AG231" i="65"/>
  <c r="AJ230" i="65"/>
  <c r="AI230" i="65"/>
  <c r="AH230" i="65"/>
  <c r="AG230" i="65"/>
  <c r="AJ229" i="65"/>
  <c r="AI229" i="65"/>
  <c r="AH229" i="65"/>
  <c r="AG229" i="65"/>
  <c r="AJ228" i="65"/>
  <c r="AI228" i="65"/>
  <c r="AH228" i="65"/>
  <c r="AG228" i="65"/>
  <c r="AJ227" i="65"/>
  <c r="AI227" i="65"/>
  <c r="AH227" i="65"/>
  <c r="AG227" i="65"/>
  <c r="AJ226" i="65"/>
  <c r="AI226" i="65"/>
  <c r="AH226" i="65"/>
  <c r="AG226" i="65"/>
  <c r="AJ225" i="65"/>
  <c r="AI225" i="65"/>
  <c r="AH225" i="65"/>
  <c r="AG225" i="65"/>
  <c r="AJ224" i="65"/>
  <c r="AI224" i="65"/>
  <c r="AH224" i="65"/>
  <c r="AG224" i="65"/>
  <c r="AJ223" i="65"/>
  <c r="AI223" i="65"/>
  <c r="AH223" i="65"/>
  <c r="AG223" i="65"/>
  <c r="AJ222" i="65"/>
  <c r="AI222" i="65"/>
  <c r="AH222" i="65"/>
  <c r="AG222" i="65"/>
  <c r="AJ221" i="65"/>
  <c r="AI221" i="65"/>
  <c r="AH221" i="65"/>
  <c r="AG221" i="65"/>
  <c r="AJ220" i="65"/>
  <c r="AI220" i="65"/>
  <c r="AH220" i="65"/>
  <c r="AG220" i="65"/>
  <c r="AJ219" i="65"/>
  <c r="AI219" i="65"/>
  <c r="AH219" i="65"/>
  <c r="AG219" i="65"/>
  <c r="AJ218" i="65"/>
  <c r="AI218" i="65"/>
  <c r="AH218" i="65"/>
  <c r="AG218" i="65"/>
  <c r="AJ217" i="65"/>
  <c r="AI217" i="65"/>
  <c r="AH217" i="65"/>
  <c r="AG217" i="65"/>
  <c r="AJ216" i="65"/>
  <c r="AI216" i="65"/>
  <c r="AH216" i="65"/>
  <c r="AG216" i="65"/>
  <c r="AJ215" i="65"/>
  <c r="AI215" i="65"/>
  <c r="AH215" i="65"/>
  <c r="AG215" i="65"/>
  <c r="AJ214" i="65"/>
  <c r="AI214" i="65"/>
  <c r="AH214" i="65"/>
  <c r="AG214" i="65"/>
  <c r="AJ213" i="65"/>
  <c r="AI213" i="65"/>
  <c r="AH213" i="65"/>
  <c r="AG213" i="65"/>
  <c r="AJ212" i="65"/>
  <c r="AI212" i="65"/>
  <c r="AH212" i="65"/>
  <c r="AG212" i="65"/>
  <c r="AJ211" i="65"/>
  <c r="AI211" i="65"/>
  <c r="AH211" i="65"/>
  <c r="AG211" i="65"/>
  <c r="AJ210" i="65"/>
  <c r="AI210" i="65"/>
  <c r="AH210" i="65"/>
  <c r="AG210" i="65"/>
  <c r="AJ209" i="65"/>
  <c r="AI209" i="65"/>
  <c r="AH209" i="65"/>
  <c r="AG209" i="65"/>
  <c r="AJ208" i="65"/>
  <c r="AI208" i="65"/>
  <c r="AH208" i="65"/>
  <c r="AG208" i="65"/>
  <c r="AJ207" i="65"/>
  <c r="AI207" i="65"/>
  <c r="AH207" i="65"/>
  <c r="AG207" i="65"/>
  <c r="AJ206" i="65"/>
  <c r="AI206" i="65"/>
  <c r="AH206" i="65"/>
  <c r="AG206" i="65"/>
  <c r="AJ205" i="65"/>
  <c r="AI205" i="65"/>
  <c r="AH205" i="65"/>
  <c r="AG205" i="65"/>
  <c r="AJ204" i="65"/>
  <c r="AI204" i="65"/>
  <c r="AH204" i="65"/>
  <c r="AG204" i="65"/>
  <c r="AJ203" i="65"/>
  <c r="AI203" i="65"/>
  <c r="AH203" i="65"/>
  <c r="AG203" i="65"/>
  <c r="AJ202" i="65"/>
  <c r="AI202" i="65"/>
  <c r="AH202" i="65"/>
  <c r="AG202" i="65"/>
  <c r="AJ201" i="65"/>
  <c r="AI201" i="65"/>
  <c r="AH201" i="65"/>
  <c r="AG201" i="65"/>
  <c r="AJ200" i="65"/>
  <c r="AI200" i="65"/>
  <c r="AH200" i="65"/>
  <c r="AG200" i="65"/>
  <c r="AJ199" i="65"/>
  <c r="AI199" i="65"/>
  <c r="AH199" i="65"/>
  <c r="AG199" i="65"/>
  <c r="AJ198" i="65"/>
  <c r="AI198" i="65"/>
  <c r="AH198" i="65"/>
  <c r="AG198" i="65"/>
  <c r="AJ197" i="65"/>
  <c r="AI197" i="65"/>
  <c r="AH197" i="65"/>
  <c r="AG197" i="65"/>
  <c r="AJ196" i="65"/>
  <c r="AI196" i="65"/>
  <c r="AH196" i="65"/>
  <c r="AG196" i="65"/>
  <c r="AJ195" i="65"/>
  <c r="AI195" i="65"/>
  <c r="AH195" i="65"/>
  <c r="AG195" i="65"/>
  <c r="AJ194" i="65"/>
  <c r="AI194" i="65"/>
  <c r="AH194" i="65"/>
  <c r="AG194" i="65"/>
  <c r="AJ193" i="65"/>
  <c r="AI193" i="65"/>
  <c r="AH193" i="65"/>
  <c r="AG193" i="65"/>
  <c r="AJ192" i="65"/>
  <c r="AI192" i="65"/>
  <c r="AH192" i="65"/>
  <c r="AG192" i="65"/>
  <c r="AJ191" i="65"/>
  <c r="AI191" i="65"/>
  <c r="AH191" i="65"/>
  <c r="AG191" i="65"/>
  <c r="AJ190" i="65"/>
  <c r="AI190" i="65"/>
  <c r="AH190" i="65"/>
  <c r="AG190" i="65"/>
  <c r="AJ189" i="65"/>
  <c r="AI189" i="65"/>
  <c r="AH189" i="65"/>
  <c r="AG189" i="65"/>
  <c r="AJ188" i="65"/>
  <c r="AI188" i="65"/>
  <c r="AH188" i="65"/>
  <c r="AG188" i="65"/>
  <c r="AJ187" i="65"/>
  <c r="AI187" i="65"/>
  <c r="AH187" i="65"/>
  <c r="AG187" i="65"/>
  <c r="AJ186" i="65"/>
  <c r="AI186" i="65"/>
  <c r="AH186" i="65"/>
  <c r="AG186" i="65"/>
  <c r="AJ185" i="65"/>
  <c r="AI185" i="65"/>
  <c r="AH185" i="65"/>
  <c r="AG185" i="65"/>
  <c r="AJ184" i="65"/>
  <c r="AI184" i="65"/>
  <c r="AH184" i="65"/>
  <c r="AG184" i="65"/>
  <c r="AJ183" i="65"/>
  <c r="AI183" i="65"/>
  <c r="AH183" i="65"/>
  <c r="AG183" i="65"/>
  <c r="AJ182" i="65"/>
  <c r="AI182" i="65"/>
  <c r="AH182" i="65"/>
  <c r="AG182" i="65"/>
  <c r="AJ181" i="65"/>
  <c r="AI181" i="65"/>
  <c r="AH181" i="65"/>
  <c r="AG181" i="65"/>
  <c r="AJ180" i="65"/>
  <c r="AI180" i="65"/>
  <c r="AH180" i="65"/>
  <c r="AG180" i="65"/>
  <c r="AJ179" i="65"/>
  <c r="AI179" i="65"/>
  <c r="AH179" i="65"/>
  <c r="AG179" i="65"/>
  <c r="AJ178" i="65"/>
  <c r="AI178" i="65"/>
  <c r="AH178" i="65"/>
  <c r="AG178" i="65"/>
  <c r="AJ177" i="65"/>
  <c r="AI177" i="65"/>
  <c r="AH177" i="65"/>
  <c r="AG177" i="65"/>
  <c r="AJ176" i="65"/>
  <c r="AI176" i="65"/>
  <c r="AH176" i="65"/>
  <c r="AG176" i="65"/>
  <c r="AJ175" i="65"/>
  <c r="AI175" i="65"/>
  <c r="AH175" i="65"/>
  <c r="AG175" i="65"/>
  <c r="AJ174" i="65"/>
  <c r="AI174" i="65"/>
  <c r="AH174" i="65"/>
  <c r="AG174" i="65"/>
  <c r="AJ173" i="65"/>
  <c r="AI173" i="65"/>
  <c r="AH173" i="65"/>
  <c r="AG173" i="65"/>
  <c r="AJ172" i="65"/>
  <c r="AI172" i="65"/>
  <c r="AH172" i="65"/>
  <c r="AG172" i="65"/>
  <c r="AJ171" i="65"/>
  <c r="AI171" i="65"/>
  <c r="AH171" i="65"/>
  <c r="AG171" i="65"/>
  <c r="AJ170" i="65"/>
  <c r="AI170" i="65"/>
  <c r="AH170" i="65"/>
  <c r="AG170" i="65"/>
  <c r="AJ169" i="65"/>
  <c r="AI169" i="65"/>
  <c r="AH169" i="65"/>
  <c r="AG169" i="65"/>
  <c r="AJ168" i="65"/>
  <c r="AI168" i="65"/>
  <c r="AH168" i="65"/>
  <c r="AG168" i="65"/>
  <c r="AJ167" i="65"/>
  <c r="AI167" i="65"/>
  <c r="AH167" i="65"/>
  <c r="AG167" i="65"/>
  <c r="AJ166" i="65"/>
  <c r="AI166" i="65"/>
  <c r="AH166" i="65"/>
  <c r="AG166" i="65"/>
  <c r="AJ165" i="65"/>
  <c r="AI165" i="65"/>
  <c r="AH165" i="65"/>
  <c r="AG165" i="65"/>
  <c r="AJ164" i="65"/>
  <c r="AI164" i="65"/>
  <c r="AH164" i="65"/>
  <c r="AG164" i="65"/>
  <c r="AJ163" i="65"/>
  <c r="AI163" i="65"/>
  <c r="AH163" i="65"/>
  <c r="AG163" i="65"/>
  <c r="AJ162" i="65"/>
  <c r="AI162" i="65"/>
  <c r="AH162" i="65"/>
  <c r="AG162" i="65"/>
  <c r="AJ161" i="65"/>
  <c r="AI161" i="65"/>
  <c r="AH161" i="65"/>
  <c r="AG161" i="65"/>
  <c r="AJ160" i="65"/>
  <c r="AI160" i="65"/>
  <c r="AH160" i="65"/>
  <c r="AG160" i="65"/>
  <c r="AJ159" i="65"/>
  <c r="AI159" i="65"/>
  <c r="AH159" i="65"/>
  <c r="AG159" i="65"/>
  <c r="AJ158" i="65"/>
  <c r="AI158" i="65"/>
  <c r="AH158" i="65"/>
  <c r="AG158" i="65"/>
  <c r="AJ157" i="65"/>
  <c r="AI157" i="65"/>
  <c r="AH157" i="65"/>
  <c r="AG157" i="65"/>
  <c r="AJ156" i="65"/>
  <c r="AI156" i="65"/>
  <c r="AH156" i="65"/>
  <c r="AG156" i="65"/>
  <c r="AJ155" i="65"/>
  <c r="AI155" i="65"/>
  <c r="AH155" i="65"/>
  <c r="AG155" i="65"/>
  <c r="AJ154" i="65"/>
  <c r="AI154" i="65"/>
  <c r="AH154" i="65"/>
  <c r="AG154" i="65"/>
  <c r="AJ153" i="65"/>
  <c r="AI153" i="65"/>
  <c r="AH153" i="65"/>
  <c r="AG153" i="65"/>
  <c r="AJ152" i="65"/>
  <c r="AI152" i="65"/>
  <c r="AH152" i="65"/>
  <c r="AG152" i="65"/>
  <c r="AJ151" i="65"/>
  <c r="AI151" i="65"/>
  <c r="AH151" i="65"/>
  <c r="AG151" i="65"/>
  <c r="AJ150" i="65"/>
  <c r="AI150" i="65"/>
  <c r="AH150" i="65"/>
  <c r="AG150" i="65"/>
  <c r="AJ149" i="65"/>
  <c r="AI149" i="65"/>
  <c r="AH149" i="65"/>
  <c r="AG149" i="65"/>
  <c r="AJ148" i="65"/>
  <c r="AI148" i="65"/>
  <c r="AH148" i="65"/>
  <c r="AG148" i="65"/>
  <c r="AJ147" i="65"/>
  <c r="AI147" i="65"/>
  <c r="AH147" i="65"/>
  <c r="AG147" i="65"/>
  <c r="AJ146" i="65"/>
  <c r="AI146" i="65"/>
  <c r="AH146" i="65"/>
  <c r="AG146" i="65"/>
  <c r="AJ145" i="65"/>
  <c r="AI145" i="65"/>
  <c r="AH145" i="65"/>
  <c r="AG145" i="65"/>
  <c r="AJ144" i="65"/>
  <c r="AI144" i="65"/>
  <c r="AH144" i="65"/>
  <c r="AG144" i="65"/>
  <c r="AJ143" i="65"/>
  <c r="AI143" i="65"/>
  <c r="AH143" i="65"/>
  <c r="AG143" i="65"/>
  <c r="AJ142" i="65"/>
  <c r="AI142" i="65"/>
  <c r="AH142" i="65"/>
  <c r="AG142" i="65"/>
  <c r="AJ141" i="65"/>
  <c r="AI141" i="65"/>
  <c r="AH141" i="65"/>
  <c r="AG141" i="65"/>
  <c r="AJ140" i="65"/>
  <c r="AI140" i="65"/>
  <c r="AH140" i="65"/>
  <c r="AG140" i="65"/>
  <c r="AJ139" i="65"/>
  <c r="AI139" i="65"/>
  <c r="AH139" i="65"/>
  <c r="AG139" i="65"/>
  <c r="AJ138" i="65"/>
  <c r="AI138" i="65"/>
  <c r="AH138" i="65"/>
  <c r="AG138" i="65"/>
  <c r="AJ137" i="65"/>
  <c r="AI137" i="65"/>
  <c r="AH137" i="65"/>
  <c r="AG137" i="65"/>
  <c r="AJ136" i="65"/>
  <c r="AI136" i="65"/>
  <c r="AH136" i="65"/>
  <c r="AG136" i="65"/>
  <c r="AJ135" i="65"/>
  <c r="AI135" i="65"/>
  <c r="AH135" i="65"/>
  <c r="AG135" i="65"/>
  <c r="AJ134" i="65"/>
  <c r="AI134" i="65"/>
  <c r="AH134" i="65"/>
  <c r="AG134" i="65"/>
  <c r="AJ133" i="65"/>
  <c r="AI133" i="65"/>
  <c r="AH133" i="65"/>
  <c r="AG133" i="65"/>
  <c r="AJ132" i="65"/>
  <c r="AI132" i="65"/>
  <c r="AH132" i="65"/>
  <c r="AG132" i="65"/>
  <c r="AJ131" i="65"/>
  <c r="AI131" i="65"/>
  <c r="AH131" i="65"/>
  <c r="AG131" i="65"/>
  <c r="AJ130" i="65"/>
  <c r="AI130" i="65"/>
  <c r="AH130" i="65"/>
  <c r="AG130" i="65"/>
  <c r="AJ129" i="65"/>
  <c r="AI129" i="65"/>
  <c r="AH129" i="65"/>
  <c r="AG129" i="65"/>
  <c r="AJ128" i="65"/>
  <c r="AI128" i="65"/>
  <c r="AH128" i="65"/>
  <c r="AG128" i="65"/>
  <c r="AJ127" i="65"/>
  <c r="AI127" i="65"/>
  <c r="AH127" i="65"/>
  <c r="AG127" i="65"/>
  <c r="AJ126" i="65"/>
  <c r="AI126" i="65"/>
  <c r="AH126" i="65"/>
  <c r="AG126" i="65"/>
  <c r="AJ125" i="65"/>
  <c r="AI125" i="65"/>
  <c r="AH125" i="65"/>
  <c r="AG125" i="65"/>
  <c r="AJ124" i="65"/>
  <c r="AI124" i="65"/>
  <c r="AH124" i="65"/>
  <c r="AG124" i="65"/>
  <c r="AJ123" i="65"/>
  <c r="AI123" i="65"/>
  <c r="AH123" i="65"/>
  <c r="AG123" i="65"/>
  <c r="AJ122" i="65"/>
  <c r="AI122" i="65"/>
  <c r="AH122" i="65"/>
  <c r="AG122" i="65"/>
  <c r="AJ121" i="65"/>
  <c r="AI121" i="65"/>
  <c r="AH121" i="65"/>
  <c r="AG121" i="65"/>
  <c r="AJ120" i="65"/>
  <c r="AI120" i="65"/>
  <c r="AH120" i="65"/>
  <c r="AG120" i="65"/>
  <c r="AJ119" i="65"/>
  <c r="AI119" i="65"/>
  <c r="AH119" i="65"/>
  <c r="AG119" i="65"/>
  <c r="AJ118" i="65"/>
  <c r="AI118" i="65"/>
  <c r="AH118" i="65"/>
  <c r="AG118" i="65"/>
  <c r="AJ117" i="65"/>
  <c r="AI117" i="65"/>
  <c r="AH117" i="65"/>
  <c r="AG117" i="65"/>
  <c r="AJ116" i="65"/>
  <c r="AI116" i="65"/>
  <c r="AH116" i="65"/>
  <c r="AG116" i="65"/>
  <c r="AJ115" i="65"/>
  <c r="AI115" i="65"/>
  <c r="AH115" i="65"/>
  <c r="AG115" i="65"/>
  <c r="AJ114" i="65"/>
  <c r="AI114" i="65"/>
  <c r="AH114" i="65"/>
  <c r="AG114" i="65"/>
  <c r="AJ113" i="65"/>
  <c r="AI113" i="65"/>
  <c r="AH113" i="65"/>
  <c r="AG113" i="65"/>
  <c r="AJ112" i="65"/>
  <c r="AI112" i="65"/>
  <c r="AH112" i="65"/>
  <c r="AG112" i="65"/>
  <c r="AJ111" i="65"/>
  <c r="AI111" i="65"/>
  <c r="AH111" i="65"/>
  <c r="AG111" i="65"/>
  <c r="AJ110" i="65"/>
  <c r="AI110" i="65"/>
  <c r="AH110" i="65"/>
  <c r="AG110" i="65"/>
  <c r="AJ109" i="65"/>
  <c r="AI109" i="65"/>
  <c r="AH109" i="65"/>
  <c r="AG109" i="65"/>
  <c r="AJ108" i="65"/>
  <c r="AI108" i="65"/>
  <c r="AH108" i="65"/>
  <c r="AG108" i="65"/>
  <c r="AJ107" i="65"/>
  <c r="AI107" i="65"/>
  <c r="AH107" i="65"/>
  <c r="AG107" i="65"/>
  <c r="AJ106" i="65"/>
  <c r="AI106" i="65"/>
  <c r="AH106" i="65"/>
  <c r="AG106" i="65"/>
  <c r="AJ105" i="65"/>
  <c r="AI105" i="65"/>
  <c r="AH105" i="65"/>
  <c r="AG105" i="65"/>
  <c r="AJ104" i="65"/>
  <c r="AI104" i="65"/>
  <c r="AH104" i="65"/>
  <c r="AG104" i="65"/>
  <c r="AJ103" i="65"/>
  <c r="AI103" i="65"/>
  <c r="AH103" i="65"/>
  <c r="AG103" i="65"/>
  <c r="AJ102" i="65"/>
  <c r="AI102" i="65"/>
  <c r="AH102" i="65"/>
  <c r="AG102" i="65"/>
  <c r="AJ101" i="65"/>
  <c r="AI101" i="65"/>
  <c r="AH101" i="65"/>
  <c r="AG101" i="65"/>
  <c r="AJ100" i="65"/>
  <c r="AI100" i="65"/>
  <c r="AH100" i="65"/>
  <c r="AG100" i="65"/>
  <c r="AJ99" i="65"/>
  <c r="AI99" i="65"/>
  <c r="AH99" i="65"/>
  <c r="AG99" i="65"/>
  <c r="AJ98" i="65"/>
  <c r="AI98" i="65"/>
  <c r="AH98" i="65"/>
  <c r="AG98" i="65"/>
  <c r="AJ97" i="65"/>
  <c r="AI97" i="65"/>
  <c r="AH97" i="65"/>
  <c r="AG97" i="65"/>
  <c r="AJ96" i="65"/>
  <c r="AI96" i="65"/>
  <c r="AH96" i="65"/>
  <c r="AG96" i="65"/>
  <c r="AJ95" i="65"/>
  <c r="AI95" i="65"/>
  <c r="AH95" i="65"/>
  <c r="AG95" i="65"/>
  <c r="AJ94" i="65"/>
  <c r="AI94" i="65"/>
  <c r="AH94" i="65"/>
  <c r="AG94" i="65"/>
  <c r="AJ93" i="65"/>
  <c r="AI93" i="65"/>
  <c r="AH93" i="65"/>
  <c r="AG93" i="65"/>
  <c r="AJ92" i="65"/>
  <c r="AI92" i="65"/>
  <c r="AH92" i="65"/>
  <c r="AG92" i="65"/>
  <c r="AJ91" i="65"/>
  <c r="AI91" i="65"/>
  <c r="AH91" i="65"/>
  <c r="AG91" i="65"/>
  <c r="AJ90" i="65"/>
  <c r="AI90" i="65"/>
  <c r="AH90" i="65"/>
  <c r="AG90" i="65"/>
  <c r="AJ89" i="65"/>
  <c r="AI89" i="65"/>
  <c r="AH89" i="65"/>
  <c r="AG89" i="65"/>
  <c r="AJ88" i="65"/>
  <c r="AI88" i="65"/>
  <c r="AH88" i="65"/>
  <c r="AG88" i="65"/>
  <c r="AJ87" i="65"/>
  <c r="AI87" i="65"/>
  <c r="AH87" i="65"/>
  <c r="AG87" i="65"/>
  <c r="AJ86" i="65"/>
  <c r="AI86" i="65"/>
  <c r="AH86" i="65"/>
  <c r="AG86" i="65"/>
  <c r="AJ85" i="65"/>
  <c r="AI85" i="65"/>
  <c r="AH85" i="65"/>
  <c r="AG85" i="65"/>
  <c r="AJ84" i="65"/>
  <c r="AI84" i="65"/>
  <c r="AH84" i="65"/>
  <c r="AG84" i="65"/>
  <c r="AJ83" i="65"/>
  <c r="AI83" i="65"/>
  <c r="AH83" i="65"/>
  <c r="AG83" i="65"/>
  <c r="AJ82" i="65"/>
  <c r="AI82" i="65"/>
  <c r="AH82" i="65"/>
  <c r="AG82" i="65"/>
  <c r="AJ81" i="65"/>
  <c r="AI81" i="65"/>
  <c r="AH81" i="65"/>
  <c r="AG81" i="65"/>
  <c r="AJ80" i="65"/>
  <c r="AI80" i="65"/>
  <c r="AH80" i="65"/>
  <c r="AG80" i="65"/>
  <c r="AJ79" i="65"/>
  <c r="AI79" i="65"/>
  <c r="AH79" i="65"/>
  <c r="AG79" i="65"/>
  <c r="AJ78" i="65"/>
  <c r="AI78" i="65"/>
  <c r="AH78" i="65"/>
  <c r="AG78" i="65"/>
  <c r="AJ77" i="65"/>
  <c r="AI77" i="65"/>
  <c r="AH77" i="65"/>
  <c r="AG77" i="65"/>
  <c r="AJ76" i="65"/>
  <c r="AI76" i="65"/>
  <c r="AH76" i="65"/>
  <c r="AG76" i="65"/>
  <c r="AJ75" i="65"/>
  <c r="AI75" i="65"/>
  <c r="AH75" i="65"/>
  <c r="AG75" i="65"/>
  <c r="AJ74" i="65"/>
  <c r="AI74" i="65"/>
  <c r="AH74" i="65"/>
  <c r="AG74" i="65"/>
  <c r="AJ73" i="65"/>
  <c r="AI73" i="65"/>
  <c r="AH73" i="65"/>
  <c r="AG73" i="65"/>
  <c r="AJ72" i="65"/>
  <c r="AI72" i="65"/>
  <c r="AH72" i="65"/>
  <c r="AG72" i="65"/>
  <c r="AJ71" i="65"/>
  <c r="AI71" i="65"/>
  <c r="AH71" i="65"/>
  <c r="AG71" i="65"/>
  <c r="AJ70" i="65"/>
  <c r="AI70" i="65"/>
  <c r="AH70" i="65"/>
  <c r="AG70" i="65"/>
  <c r="AJ69" i="65"/>
  <c r="AI69" i="65"/>
  <c r="AH69" i="65"/>
  <c r="AG69" i="65"/>
  <c r="AJ68" i="65"/>
  <c r="AI68" i="65"/>
  <c r="AH68" i="65"/>
  <c r="AG68" i="65"/>
  <c r="AJ67" i="65"/>
  <c r="AI67" i="65"/>
  <c r="AH67" i="65"/>
  <c r="AG67" i="65"/>
  <c r="AJ66" i="65"/>
  <c r="AI66" i="65"/>
  <c r="AH66" i="65"/>
  <c r="AG66" i="65"/>
  <c r="AJ65" i="65"/>
  <c r="AI65" i="65"/>
  <c r="AH65" i="65"/>
  <c r="AG65" i="65"/>
  <c r="AJ64" i="65"/>
  <c r="AI64" i="65"/>
  <c r="AH64" i="65"/>
  <c r="AG64" i="65"/>
  <c r="AJ63" i="65"/>
  <c r="AI63" i="65"/>
  <c r="AH63" i="65"/>
  <c r="AG63" i="65"/>
  <c r="AJ62" i="65"/>
  <c r="AI62" i="65"/>
  <c r="AH62" i="65"/>
  <c r="AG62" i="65"/>
  <c r="AJ61" i="65"/>
  <c r="AI61" i="65"/>
  <c r="AH61" i="65"/>
  <c r="AG61" i="65"/>
  <c r="AJ60" i="65"/>
  <c r="AI60" i="65"/>
  <c r="AH60" i="65"/>
  <c r="AG60" i="65"/>
  <c r="AJ59" i="65"/>
  <c r="AI59" i="65"/>
  <c r="AH59" i="65"/>
  <c r="AG59" i="65"/>
  <c r="AJ58" i="65"/>
  <c r="AI58" i="65"/>
  <c r="AH58" i="65"/>
  <c r="AG58" i="65"/>
  <c r="AJ57" i="65"/>
  <c r="AI57" i="65"/>
  <c r="AH57" i="65"/>
  <c r="AG57" i="65"/>
  <c r="AJ56" i="65"/>
  <c r="AI56" i="65"/>
  <c r="AH56" i="65"/>
  <c r="AG56" i="65"/>
  <c r="AJ55" i="65"/>
  <c r="AI55" i="65"/>
  <c r="AH55" i="65"/>
  <c r="AG55" i="65"/>
  <c r="AJ54" i="65"/>
  <c r="AI54" i="65"/>
  <c r="AH54" i="65"/>
  <c r="AG54" i="65"/>
  <c r="AJ53" i="65"/>
  <c r="AI53" i="65"/>
  <c r="AH53" i="65"/>
  <c r="AG53" i="65"/>
  <c r="AJ52" i="65"/>
  <c r="AI52" i="65"/>
  <c r="AH52" i="65"/>
  <c r="AG52" i="65"/>
  <c r="AJ51" i="65"/>
  <c r="AI51" i="65"/>
  <c r="AH51" i="65"/>
  <c r="AG51" i="65"/>
  <c r="AJ50" i="65"/>
  <c r="AI50" i="65"/>
  <c r="AH50" i="65"/>
  <c r="AG50" i="65"/>
  <c r="AJ49" i="65"/>
  <c r="AI49" i="65"/>
  <c r="AH49" i="65"/>
  <c r="AG49" i="65"/>
  <c r="AJ48" i="65"/>
  <c r="AI48" i="65"/>
  <c r="AH48" i="65"/>
  <c r="AG48" i="65"/>
  <c r="AJ47" i="65"/>
  <c r="AI47" i="65"/>
  <c r="AH47" i="65"/>
  <c r="AG47" i="65"/>
  <c r="AJ46" i="65"/>
  <c r="AI46" i="65"/>
  <c r="AH46" i="65"/>
  <c r="AG46" i="65"/>
  <c r="AJ45" i="65"/>
  <c r="AI45" i="65"/>
  <c r="AH45" i="65"/>
  <c r="AG45" i="65"/>
  <c r="AJ44" i="65"/>
  <c r="AI44" i="65"/>
  <c r="AH44" i="65"/>
  <c r="AG44" i="65"/>
  <c r="AJ43" i="65"/>
  <c r="AI43" i="65"/>
  <c r="AH43" i="65"/>
  <c r="AG43" i="65"/>
  <c r="AJ42" i="65"/>
  <c r="AI42" i="65"/>
  <c r="AH42" i="65"/>
  <c r="AG42" i="65"/>
  <c r="AJ41" i="65"/>
  <c r="AI41" i="65"/>
  <c r="AH41" i="65"/>
  <c r="AG41" i="65"/>
  <c r="AJ40" i="65"/>
  <c r="AI40" i="65"/>
  <c r="AH40" i="65"/>
  <c r="AG40" i="65"/>
  <c r="AJ39" i="65"/>
  <c r="AI39" i="65"/>
  <c r="AH39" i="65"/>
  <c r="AG39" i="65"/>
  <c r="AJ38" i="65"/>
  <c r="AI38" i="65"/>
  <c r="AH38" i="65"/>
  <c r="AG38" i="65"/>
  <c r="AJ37" i="65"/>
  <c r="AI37" i="65"/>
  <c r="AH37" i="65"/>
  <c r="AG37" i="65"/>
  <c r="AJ36" i="65"/>
  <c r="AI36" i="65"/>
  <c r="AH36" i="65"/>
  <c r="AG36" i="65"/>
  <c r="AJ35" i="65"/>
  <c r="AI35" i="65"/>
  <c r="AH35" i="65"/>
  <c r="AG35" i="65"/>
  <c r="AJ34" i="65"/>
  <c r="AI34" i="65"/>
  <c r="AH34" i="65"/>
  <c r="AG34" i="65"/>
  <c r="AJ33" i="65"/>
  <c r="AI33" i="65"/>
  <c r="AH33" i="65"/>
  <c r="AG33" i="65"/>
  <c r="AJ32" i="65"/>
  <c r="AI32" i="65"/>
  <c r="AH32" i="65"/>
  <c r="AG32" i="65"/>
  <c r="AJ31" i="65"/>
  <c r="AI31" i="65"/>
  <c r="AH31" i="65"/>
  <c r="AG31" i="65"/>
  <c r="AJ30" i="65"/>
  <c r="AI30" i="65"/>
  <c r="AH30" i="65"/>
  <c r="AG30" i="65"/>
  <c r="AJ29" i="65"/>
  <c r="AI29" i="65"/>
  <c r="AH29" i="65"/>
  <c r="AG29" i="65"/>
  <c r="AJ28" i="65"/>
  <c r="AI28" i="65"/>
  <c r="AH28" i="65"/>
  <c r="AG28" i="65"/>
  <c r="AJ27" i="65"/>
  <c r="AI27" i="65"/>
  <c r="AH27" i="65"/>
  <c r="AG27" i="65"/>
  <c r="AJ26" i="65"/>
  <c r="AI26" i="65"/>
  <c r="AH26" i="65"/>
  <c r="AG26" i="65"/>
  <c r="AJ25" i="65"/>
  <c r="AI25" i="65"/>
  <c r="AH25" i="65"/>
  <c r="AG25" i="65"/>
  <c r="AJ24" i="65"/>
  <c r="AI24" i="65"/>
  <c r="AH24" i="65"/>
  <c r="AG24" i="65"/>
  <c r="AJ23" i="65"/>
  <c r="AI23" i="65"/>
  <c r="AH23" i="65"/>
  <c r="AG23" i="65"/>
  <c r="AJ22" i="65"/>
  <c r="AI22" i="65"/>
  <c r="AH22" i="65"/>
  <c r="AG22" i="65"/>
  <c r="AJ21" i="65"/>
  <c r="AI21" i="65"/>
  <c r="AH21" i="65"/>
  <c r="AG21" i="65"/>
  <c r="AJ20" i="65"/>
  <c r="AI20" i="65"/>
  <c r="AH20" i="65"/>
  <c r="AG20" i="65"/>
  <c r="AJ19" i="65"/>
  <c r="AI19" i="65"/>
  <c r="AH19" i="65"/>
  <c r="AG19" i="65"/>
  <c r="AJ18" i="65"/>
  <c r="AI18" i="65"/>
  <c r="AH18" i="65"/>
  <c r="AG18" i="65"/>
  <c r="AJ17" i="65"/>
  <c r="AI17" i="65"/>
  <c r="AH17" i="65"/>
  <c r="AG17" i="65"/>
  <c r="AJ16" i="65"/>
  <c r="AI16" i="65"/>
  <c r="AH16" i="65"/>
  <c r="AG16" i="65"/>
  <c r="AJ15" i="65"/>
  <c r="AI15" i="65"/>
  <c r="AH15" i="65"/>
  <c r="AG15" i="65"/>
  <c r="AJ14" i="65"/>
  <c r="AI14" i="65"/>
  <c r="AH14" i="65"/>
  <c r="AG14" i="65"/>
  <c r="AJ13" i="65"/>
  <c r="AI13" i="65"/>
  <c r="AH13" i="65"/>
  <c r="AG13" i="65"/>
  <c r="AJ12" i="65"/>
  <c r="AI12" i="65"/>
  <c r="AH12" i="65"/>
  <c r="AG12" i="65"/>
  <c r="AJ11" i="65"/>
  <c r="AI11" i="65"/>
  <c r="AH11" i="65"/>
  <c r="AG11" i="65"/>
  <c r="AJ10" i="65"/>
  <c r="AI10" i="65"/>
  <c r="AH10" i="65"/>
  <c r="AG10" i="65"/>
  <c r="AJ9" i="65"/>
  <c r="AI9" i="65"/>
  <c r="AH9" i="65"/>
  <c r="AG9" i="65"/>
  <c r="AJ8" i="65"/>
  <c r="AI8" i="65"/>
  <c r="AH8" i="65"/>
  <c r="AG8" i="65"/>
  <c r="AJ7" i="65"/>
  <c r="AI7" i="65"/>
  <c r="AH7" i="65"/>
  <c r="AG7" i="65"/>
  <c r="AC251" i="65"/>
  <c r="AB251" i="65"/>
  <c r="AC250" i="65"/>
  <c r="AB250" i="65"/>
  <c r="AC249" i="65"/>
  <c r="AB249" i="65"/>
  <c r="AC248" i="65"/>
  <c r="AB248" i="65"/>
  <c r="AC247" i="65"/>
  <c r="AB247" i="65"/>
  <c r="AC246" i="65"/>
  <c r="AB246" i="65"/>
  <c r="AC245" i="65"/>
  <c r="AB245" i="65"/>
  <c r="AC244" i="65"/>
  <c r="AB244" i="65"/>
  <c r="AC243" i="65"/>
  <c r="AB243" i="65"/>
  <c r="AC242" i="65"/>
  <c r="AB242" i="65"/>
  <c r="AC241" i="65"/>
  <c r="AB241" i="65"/>
  <c r="AC240" i="65"/>
  <c r="AB240" i="65"/>
  <c r="AC239" i="65"/>
  <c r="AB239" i="65"/>
  <c r="AC238" i="65"/>
  <c r="AB238" i="65"/>
  <c r="AC237" i="65"/>
  <c r="AB237" i="65"/>
  <c r="AC236" i="65"/>
  <c r="AB236" i="65"/>
  <c r="AC235" i="65"/>
  <c r="AB235" i="65"/>
  <c r="AC234" i="65"/>
  <c r="AB234" i="65"/>
  <c r="AC233" i="65"/>
  <c r="AB233" i="65"/>
  <c r="AC232" i="65"/>
  <c r="AB232" i="65"/>
  <c r="AC231" i="65"/>
  <c r="AB231" i="65"/>
  <c r="AC230" i="65"/>
  <c r="AB230" i="65"/>
  <c r="AC229" i="65"/>
  <c r="AB229" i="65"/>
  <c r="AC228" i="65"/>
  <c r="AB228" i="65"/>
  <c r="AC227" i="65"/>
  <c r="AB227" i="65"/>
  <c r="AC226" i="65"/>
  <c r="AB226" i="65"/>
  <c r="AC225" i="65"/>
  <c r="AB225" i="65"/>
  <c r="AC224" i="65"/>
  <c r="AB224" i="65"/>
  <c r="AC223" i="65"/>
  <c r="AB223" i="65"/>
  <c r="AC222" i="65"/>
  <c r="AB222" i="65"/>
  <c r="AC221" i="65"/>
  <c r="AB221" i="65"/>
  <c r="AC220" i="65"/>
  <c r="AB220" i="65"/>
  <c r="AC219" i="65"/>
  <c r="AB219" i="65"/>
  <c r="AC218" i="65"/>
  <c r="AB218" i="65"/>
  <c r="AC217" i="65"/>
  <c r="AB217" i="65"/>
  <c r="AC216" i="65"/>
  <c r="AB216" i="65"/>
  <c r="AC215" i="65"/>
  <c r="AB215" i="65"/>
  <c r="AC214" i="65"/>
  <c r="AB214" i="65"/>
  <c r="AC213" i="65"/>
  <c r="AB213" i="65"/>
  <c r="AC212" i="65"/>
  <c r="AB212" i="65"/>
  <c r="AC211" i="65"/>
  <c r="AB211" i="65"/>
  <c r="AC210" i="65"/>
  <c r="AB210" i="65"/>
  <c r="AC209" i="65"/>
  <c r="AB209" i="65"/>
  <c r="AC208" i="65"/>
  <c r="AB208" i="65"/>
  <c r="AC207" i="65"/>
  <c r="AB207" i="65"/>
  <c r="AC206" i="65"/>
  <c r="AB206" i="65"/>
  <c r="AC205" i="65"/>
  <c r="AB205" i="65"/>
  <c r="AC204" i="65"/>
  <c r="AB204" i="65"/>
  <c r="AC203" i="65"/>
  <c r="AB203" i="65"/>
  <c r="AC202" i="65"/>
  <c r="AB202" i="65"/>
  <c r="AC201" i="65"/>
  <c r="AB201" i="65"/>
  <c r="AC200" i="65"/>
  <c r="AB200" i="65"/>
  <c r="AC199" i="65"/>
  <c r="AB199" i="65"/>
  <c r="AC198" i="65"/>
  <c r="AB198" i="65"/>
  <c r="AC197" i="65"/>
  <c r="AB197" i="65"/>
  <c r="AC196" i="65"/>
  <c r="AB196" i="65"/>
  <c r="AC195" i="65"/>
  <c r="AB195" i="65"/>
  <c r="AC194" i="65"/>
  <c r="AB194" i="65"/>
  <c r="AC193" i="65"/>
  <c r="AB193" i="65"/>
  <c r="AC192" i="65"/>
  <c r="AB192" i="65"/>
  <c r="AC191" i="65"/>
  <c r="AB191" i="65"/>
  <c r="AC190" i="65"/>
  <c r="AB190" i="65"/>
  <c r="AC189" i="65"/>
  <c r="AB189" i="65"/>
  <c r="AC188" i="65"/>
  <c r="AB188" i="65"/>
  <c r="AC187" i="65"/>
  <c r="AB187" i="65"/>
  <c r="AC186" i="65"/>
  <c r="AB186" i="65"/>
  <c r="AC185" i="65"/>
  <c r="AB185" i="65"/>
  <c r="AC184" i="65"/>
  <c r="AB184" i="65"/>
  <c r="AC183" i="65"/>
  <c r="AB183" i="65"/>
  <c r="AC182" i="65"/>
  <c r="AB182" i="65"/>
  <c r="AC181" i="65"/>
  <c r="AB181" i="65"/>
  <c r="AC180" i="65"/>
  <c r="AB180" i="65"/>
  <c r="AC179" i="65"/>
  <c r="AB179" i="65"/>
  <c r="AC178" i="65"/>
  <c r="AB178" i="65"/>
  <c r="AC177" i="65"/>
  <c r="AB177" i="65"/>
  <c r="AC176" i="65"/>
  <c r="AB176" i="65"/>
  <c r="AC175" i="65"/>
  <c r="AB175" i="65"/>
  <c r="AC174" i="65"/>
  <c r="AB174" i="65"/>
  <c r="AC173" i="65"/>
  <c r="AB173" i="65"/>
  <c r="AC172" i="65"/>
  <c r="AB172" i="65"/>
  <c r="AC171" i="65"/>
  <c r="AB171" i="65"/>
  <c r="AC170" i="65"/>
  <c r="AB170" i="65"/>
  <c r="AC169" i="65"/>
  <c r="AB169" i="65"/>
  <c r="AC168" i="65"/>
  <c r="AB168" i="65"/>
  <c r="AC167" i="65"/>
  <c r="AB167" i="65"/>
  <c r="AC166" i="65"/>
  <c r="AB166" i="65"/>
  <c r="AC165" i="65"/>
  <c r="AB165" i="65"/>
  <c r="AC164" i="65"/>
  <c r="AB164" i="65"/>
  <c r="AC163" i="65"/>
  <c r="AB163" i="65"/>
  <c r="AC162" i="65"/>
  <c r="AB162" i="65"/>
  <c r="AC161" i="65"/>
  <c r="AB161" i="65"/>
  <c r="AC160" i="65"/>
  <c r="AB160" i="65"/>
  <c r="AC159" i="65"/>
  <c r="AB159" i="65"/>
  <c r="AC158" i="65"/>
  <c r="AB158" i="65"/>
  <c r="AC157" i="65"/>
  <c r="AB157" i="65"/>
  <c r="AC156" i="65"/>
  <c r="AB156" i="65"/>
  <c r="AC155" i="65"/>
  <c r="AB155" i="65"/>
  <c r="AC154" i="65"/>
  <c r="AB154" i="65"/>
  <c r="AC153" i="65"/>
  <c r="AB153" i="65"/>
  <c r="AC152" i="65"/>
  <c r="AB152" i="65"/>
  <c r="AC151" i="65"/>
  <c r="AB151" i="65"/>
  <c r="AC150" i="65"/>
  <c r="AB150" i="65"/>
  <c r="AC149" i="65"/>
  <c r="AB149" i="65"/>
  <c r="AC148" i="65"/>
  <c r="AB148" i="65"/>
  <c r="AC147" i="65"/>
  <c r="AB147" i="65"/>
  <c r="AC146" i="65"/>
  <c r="AB146" i="65"/>
  <c r="AC145" i="65"/>
  <c r="AB145" i="65"/>
  <c r="AC144" i="65"/>
  <c r="AB144" i="65"/>
  <c r="AC143" i="65"/>
  <c r="AB143" i="65"/>
  <c r="AC142" i="65"/>
  <c r="AB142" i="65"/>
  <c r="AC141" i="65"/>
  <c r="AB141" i="65"/>
  <c r="AC140" i="65"/>
  <c r="AB140" i="65"/>
  <c r="AC139" i="65"/>
  <c r="AB139" i="65"/>
  <c r="AC138" i="65"/>
  <c r="AB138" i="65"/>
  <c r="AC137" i="65"/>
  <c r="AB137" i="65"/>
  <c r="AC136" i="65"/>
  <c r="AB136" i="65"/>
  <c r="AC135" i="65"/>
  <c r="AB135" i="65"/>
  <c r="AC134" i="65"/>
  <c r="AB134" i="65"/>
  <c r="AC133" i="65"/>
  <c r="AB133" i="65"/>
  <c r="AC132" i="65"/>
  <c r="AB132" i="65"/>
  <c r="AC131" i="65"/>
  <c r="AB131" i="65"/>
  <c r="AC130" i="65"/>
  <c r="AB130" i="65"/>
  <c r="AC129" i="65"/>
  <c r="AB129" i="65"/>
  <c r="AC128" i="65"/>
  <c r="AB128" i="65"/>
  <c r="AC127" i="65"/>
  <c r="AB127" i="65"/>
  <c r="AC126" i="65"/>
  <c r="AB126" i="65"/>
  <c r="AC125" i="65"/>
  <c r="AB125" i="65"/>
  <c r="AC124" i="65"/>
  <c r="AB124" i="65"/>
  <c r="AC123" i="65"/>
  <c r="AB123" i="65"/>
  <c r="AC122" i="65"/>
  <c r="AB122" i="65"/>
  <c r="AC121" i="65"/>
  <c r="AB121" i="65"/>
  <c r="AC120" i="65"/>
  <c r="AB120" i="65"/>
  <c r="AC119" i="65"/>
  <c r="AB119" i="65"/>
  <c r="AC118" i="65"/>
  <c r="AB118" i="65"/>
  <c r="AC117" i="65"/>
  <c r="AB117" i="65"/>
  <c r="AC116" i="65"/>
  <c r="AB116" i="65"/>
  <c r="AC115" i="65"/>
  <c r="AB115" i="65"/>
  <c r="AC114" i="65"/>
  <c r="AB114" i="65"/>
  <c r="AC113" i="65"/>
  <c r="AB113" i="65"/>
  <c r="AC112" i="65"/>
  <c r="AB112" i="65"/>
  <c r="AC111" i="65"/>
  <c r="AB111" i="65"/>
  <c r="AC110" i="65"/>
  <c r="AB110" i="65"/>
  <c r="AC109" i="65"/>
  <c r="AB109" i="65"/>
  <c r="AC108" i="65"/>
  <c r="AB108" i="65"/>
  <c r="AC107" i="65"/>
  <c r="AB107" i="65"/>
  <c r="AC106" i="65"/>
  <c r="AB106" i="65"/>
  <c r="AC105" i="65"/>
  <c r="AB105" i="65"/>
  <c r="AC104" i="65"/>
  <c r="AB104" i="65"/>
  <c r="AC103" i="65"/>
  <c r="AB103" i="65"/>
  <c r="AC102" i="65"/>
  <c r="AB102" i="65"/>
  <c r="AC101" i="65"/>
  <c r="AB101" i="65"/>
  <c r="AC100" i="65"/>
  <c r="AB100" i="65"/>
  <c r="AC99" i="65"/>
  <c r="AB99" i="65"/>
  <c r="AC98" i="65"/>
  <c r="AB98" i="65"/>
  <c r="AC97" i="65"/>
  <c r="AB97" i="65"/>
  <c r="AC96" i="65"/>
  <c r="AB96" i="65"/>
  <c r="AC95" i="65"/>
  <c r="AB95" i="65"/>
  <c r="AC94" i="65"/>
  <c r="AB94" i="65"/>
  <c r="AC93" i="65"/>
  <c r="AB93" i="65"/>
  <c r="AC92" i="65"/>
  <c r="AB92" i="65"/>
  <c r="AC91" i="65"/>
  <c r="AB91" i="65"/>
  <c r="AC90" i="65"/>
  <c r="AB90" i="65"/>
  <c r="AC89" i="65"/>
  <c r="AB89" i="65"/>
  <c r="AC88" i="65"/>
  <c r="AB88" i="65"/>
  <c r="AC87" i="65"/>
  <c r="AB87" i="65"/>
  <c r="AC86" i="65"/>
  <c r="AB86" i="65"/>
  <c r="AC85" i="65"/>
  <c r="AB85" i="65"/>
  <c r="AC84" i="65"/>
  <c r="AB84" i="65"/>
  <c r="AC83" i="65"/>
  <c r="AB83" i="65"/>
  <c r="AC82" i="65"/>
  <c r="AB82" i="65"/>
  <c r="AC81" i="65"/>
  <c r="AB81" i="65"/>
  <c r="AC80" i="65"/>
  <c r="AB80" i="65"/>
  <c r="AC79" i="65"/>
  <c r="AB79" i="65"/>
  <c r="AC78" i="65"/>
  <c r="AB78" i="65"/>
  <c r="AC77" i="65"/>
  <c r="AB77" i="65"/>
  <c r="AC76" i="65"/>
  <c r="AB76" i="65"/>
  <c r="AC75" i="65"/>
  <c r="AB75" i="65"/>
  <c r="AC74" i="65"/>
  <c r="AB74" i="65"/>
  <c r="AC73" i="65"/>
  <c r="AB73" i="65"/>
  <c r="AC72" i="65"/>
  <c r="AB72" i="65"/>
  <c r="AC71" i="65"/>
  <c r="AB71" i="65"/>
  <c r="AC70" i="65"/>
  <c r="AB70" i="65"/>
  <c r="AC69" i="65"/>
  <c r="AB69" i="65"/>
  <c r="AC68" i="65"/>
  <c r="AB68" i="65"/>
  <c r="AC67" i="65"/>
  <c r="AB67" i="65"/>
  <c r="AC66" i="65"/>
  <c r="AB66" i="65"/>
  <c r="AC65" i="65"/>
  <c r="AB65" i="65"/>
  <c r="AC64" i="65"/>
  <c r="AB64" i="65"/>
  <c r="AC63" i="65"/>
  <c r="AB63" i="65"/>
  <c r="AC62" i="65"/>
  <c r="AB62" i="65"/>
  <c r="AC61" i="65"/>
  <c r="AB61" i="65"/>
  <c r="AC60" i="65"/>
  <c r="AB60" i="65"/>
  <c r="AC59" i="65"/>
  <c r="AB59" i="65"/>
  <c r="AC58" i="65"/>
  <c r="AB58" i="65"/>
  <c r="AC57" i="65"/>
  <c r="AB57" i="65"/>
  <c r="AC56" i="65"/>
  <c r="AB56" i="65"/>
  <c r="AC55" i="65"/>
  <c r="AB55" i="65"/>
  <c r="AC54" i="65"/>
  <c r="AB54" i="65"/>
  <c r="AC53" i="65"/>
  <c r="AB53" i="65"/>
  <c r="AC52" i="65"/>
  <c r="AB52" i="65"/>
  <c r="AC51" i="65"/>
  <c r="AB51" i="65"/>
  <c r="AC50" i="65"/>
  <c r="AB50" i="65"/>
  <c r="AC49" i="65"/>
  <c r="AB49" i="65"/>
  <c r="AC48" i="65"/>
  <c r="AB48" i="65"/>
  <c r="AC47" i="65"/>
  <c r="AB47" i="65"/>
  <c r="AC46" i="65"/>
  <c r="AB46" i="65"/>
  <c r="AC45" i="65"/>
  <c r="AB45" i="65"/>
  <c r="AC44" i="65"/>
  <c r="AB44" i="65"/>
  <c r="AC43" i="65"/>
  <c r="AB43" i="65"/>
  <c r="AC42" i="65"/>
  <c r="AB42" i="65"/>
  <c r="AC41" i="65"/>
  <c r="AB41" i="65"/>
  <c r="AC40" i="65"/>
  <c r="AB40" i="65"/>
  <c r="AC39" i="65"/>
  <c r="AB39" i="65"/>
  <c r="AC38" i="65"/>
  <c r="AB38" i="65"/>
  <c r="AC37" i="65"/>
  <c r="AB37" i="65"/>
  <c r="AC36" i="65"/>
  <c r="AB36" i="65"/>
  <c r="AC35" i="65"/>
  <c r="AB35" i="65"/>
  <c r="AC34" i="65"/>
  <c r="AB34" i="65"/>
  <c r="AC33" i="65"/>
  <c r="AB33" i="65"/>
  <c r="AC32" i="65"/>
  <c r="AB32" i="65"/>
  <c r="AC31" i="65"/>
  <c r="AB31" i="65"/>
  <c r="AC30" i="65"/>
  <c r="AB30" i="65"/>
  <c r="AC29" i="65"/>
  <c r="AB29" i="65"/>
  <c r="AC28" i="65"/>
  <c r="AB28" i="65"/>
  <c r="AC27" i="65"/>
  <c r="AB27" i="65"/>
  <c r="AC26" i="65"/>
  <c r="AB26" i="65"/>
  <c r="AC25" i="65"/>
  <c r="AB25" i="65"/>
  <c r="AC24" i="65"/>
  <c r="AB24" i="65"/>
  <c r="AC23" i="65"/>
  <c r="AB23" i="65"/>
  <c r="AC22" i="65"/>
  <c r="AB22" i="65"/>
  <c r="AC21" i="65"/>
  <c r="AB21" i="65"/>
  <c r="AC20" i="65"/>
  <c r="AB20" i="65"/>
  <c r="AC19" i="65"/>
  <c r="AB19" i="65"/>
  <c r="AC18" i="65"/>
  <c r="AB18" i="65"/>
  <c r="AC17" i="65"/>
  <c r="AB17" i="65"/>
  <c r="AC16" i="65"/>
  <c r="AB16" i="65"/>
  <c r="AC15" i="65"/>
  <c r="AB15" i="65"/>
  <c r="AC14" i="65"/>
  <c r="AB14" i="65"/>
  <c r="AC13" i="65"/>
  <c r="AB13" i="65"/>
  <c r="AC12" i="65"/>
  <c r="AB12" i="65"/>
  <c r="AC11" i="65"/>
  <c r="AB11" i="65"/>
  <c r="AC10" i="65"/>
  <c r="AB10" i="65"/>
  <c r="AC9" i="65"/>
  <c r="AB9" i="65"/>
  <c r="AC8" i="65"/>
  <c r="AB8" i="65"/>
  <c r="AC7" i="65"/>
  <c r="AB7" i="65"/>
  <c r="V251" i="65"/>
  <c r="U251" i="65"/>
  <c r="T251" i="65"/>
  <c r="V250" i="65"/>
  <c r="U250" i="65"/>
  <c r="T250" i="65"/>
  <c r="V249" i="65"/>
  <c r="U249" i="65"/>
  <c r="T249" i="65"/>
  <c r="V248" i="65"/>
  <c r="U248" i="65"/>
  <c r="T248" i="65"/>
  <c r="V247" i="65"/>
  <c r="U247" i="65"/>
  <c r="T247" i="65"/>
  <c r="V246" i="65"/>
  <c r="U246" i="65"/>
  <c r="T246" i="65"/>
  <c r="V245" i="65"/>
  <c r="U245" i="65"/>
  <c r="T245" i="65"/>
  <c r="V244" i="65"/>
  <c r="U244" i="65"/>
  <c r="T244" i="65"/>
  <c r="V243" i="65"/>
  <c r="U243" i="65"/>
  <c r="T243" i="65"/>
  <c r="V242" i="65"/>
  <c r="U242" i="65"/>
  <c r="T242" i="65"/>
  <c r="V241" i="65"/>
  <c r="U241" i="65"/>
  <c r="T241" i="65"/>
  <c r="V240" i="65"/>
  <c r="U240" i="65"/>
  <c r="T240" i="65"/>
  <c r="V239" i="65"/>
  <c r="U239" i="65"/>
  <c r="T239" i="65"/>
  <c r="V238" i="65"/>
  <c r="U238" i="65"/>
  <c r="T238" i="65"/>
  <c r="V237" i="65"/>
  <c r="U237" i="65"/>
  <c r="T237" i="65"/>
  <c r="V236" i="65"/>
  <c r="U236" i="65"/>
  <c r="T236" i="65"/>
  <c r="V235" i="65"/>
  <c r="U235" i="65"/>
  <c r="T235" i="65"/>
  <c r="V234" i="65"/>
  <c r="U234" i="65"/>
  <c r="T234" i="65"/>
  <c r="V233" i="65"/>
  <c r="U233" i="65"/>
  <c r="T233" i="65"/>
  <c r="V232" i="65"/>
  <c r="U232" i="65"/>
  <c r="T232" i="65"/>
  <c r="V231" i="65"/>
  <c r="U231" i="65"/>
  <c r="T231" i="65"/>
  <c r="V230" i="65"/>
  <c r="U230" i="65"/>
  <c r="T230" i="65"/>
  <c r="V229" i="65"/>
  <c r="U229" i="65"/>
  <c r="T229" i="65"/>
  <c r="V228" i="65"/>
  <c r="U228" i="65"/>
  <c r="T228" i="65"/>
  <c r="V227" i="65"/>
  <c r="U227" i="65"/>
  <c r="T227" i="65"/>
  <c r="V226" i="65"/>
  <c r="U226" i="65"/>
  <c r="T226" i="65"/>
  <c r="V225" i="65"/>
  <c r="U225" i="65"/>
  <c r="T225" i="65"/>
  <c r="V224" i="65"/>
  <c r="U224" i="65"/>
  <c r="T224" i="65"/>
  <c r="V223" i="65"/>
  <c r="U223" i="65"/>
  <c r="T223" i="65"/>
  <c r="V222" i="65"/>
  <c r="U222" i="65"/>
  <c r="T222" i="65"/>
  <c r="V221" i="65"/>
  <c r="U221" i="65"/>
  <c r="T221" i="65"/>
  <c r="V220" i="65"/>
  <c r="U220" i="65"/>
  <c r="T220" i="65"/>
  <c r="V219" i="65"/>
  <c r="U219" i="65"/>
  <c r="T219" i="65"/>
  <c r="V218" i="65"/>
  <c r="U218" i="65"/>
  <c r="T218" i="65"/>
  <c r="V217" i="65"/>
  <c r="U217" i="65"/>
  <c r="T217" i="65"/>
  <c r="V216" i="65"/>
  <c r="U216" i="65"/>
  <c r="T216" i="65"/>
  <c r="V215" i="65"/>
  <c r="U215" i="65"/>
  <c r="T215" i="65"/>
  <c r="V214" i="65"/>
  <c r="U214" i="65"/>
  <c r="T214" i="65"/>
  <c r="V213" i="65"/>
  <c r="U213" i="65"/>
  <c r="T213" i="65"/>
  <c r="V212" i="65"/>
  <c r="U212" i="65"/>
  <c r="T212" i="65"/>
  <c r="V211" i="65"/>
  <c r="U211" i="65"/>
  <c r="T211" i="65"/>
  <c r="V210" i="65"/>
  <c r="U210" i="65"/>
  <c r="T210" i="65"/>
  <c r="V209" i="65"/>
  <c r="U209" i="65"/>
  <c r="T209" i="65"/>
  <c r="V208" i="65"/>
  <c r="U208" i="65"/>
  <c r="T208" i="65"/>
  <c r="V207" i="65"/>
  <c r="U207" i="65"/>
  <c r="T207" i="65"/>
  <c r="V206" i="65"/>
  <c r="U206" i="65"/>
  <c r="T206" i="65"/>
  <c r="V205" i="65"/>
  <c r="U205" i="65"/>
  <c r="T205" i="65"/>
  <c r="V204" i="65"/>
  <c r="U204" i="65"/>
  <c r="T204" i="65"/>
  <c r="V203" i="65"/>
  <c r="U203" i="65"/>
  <c r="T203" i="65"/>
  <c r="V202" i="65"/>
  <c r="U202" i="65"/>
  <c r="T202" i="65"/>
  <c r="V201" i="65"/>
  <c r="U201" i="65"/>
  <c r="T201" i="65"/>
  <c r="V200" i="65"/>
  <c r="U200" i="65"/>
  <c r="T200" i="65"/>
  <c r="V199" i="65"/>
  <c r="U199" i="65"/>
  <c r="T199" i="65"/>
  <c r="V198" i="65"/>
  <c r="U198" i="65"/>
  <c r="T198" i="65"/>
  <c r="V197" i="65"/>
  <c r="U197" i="65"/>
  <c r="T197" i="65"/>
  <c r="V196" i="65"/>
  <c r="U196" i="65"/>
  <c r="T196" i="65"/>
  <c r="V195" i="65"/>
  <c r="U195" i="65"/>
  <c r="T195" i="65"/>
  <c r="V194" i="65"/>
  <c r="U194" i="65"/>
  <c r="T194" i="65"/>
  <c r="V193" i="65"/>
  <c r="U193" i="65"/>
  <c r="T193" i="65"/>
  <c r="V192" i="65"/>
  <c r="U192" i="65"/>
  <c r="T192" i="65"/>
  <c r="V191" i="65"/>
  <c r="U191" i="65"/>
  <c r="T191" i="65"/>
  <c r="V190" i="65"/>
  <c r="U190" i="65"/>
  <c r="T190" i="65"/>
  <c r="V189" i="65"/>
  <c r="U189" i="65"/>
  <c r="T189" i="65"/>
  <c r="V188" i="65"/>
  <c r="U188" i="65"/>
  <c r="T188" i="65"/>
  <c r="V187" i="65"/>
  <c r="U187" i="65"/>
  <c r="T187" i="65"/>
  <c r="V186" i="65"/>
  <c r="U186" i="65"/>
  <c r="T186" i="65"/>
  <c r="V185" i="65"/>
  <c r="U185" i="65"/>
  <c r="T185" i="65"/>
  <c r="V184" i="65"/>
  <c r="U184" i="65"/>
  <c r="T184" i="65"/>
  <c r="V183" i="65"/>
  <c r="U183" i="65"/>
  <c r="T183" i="65"/>
  <c r="V182" i="65"/>
  <c r="U182" i="65"/>
  <c r="T182" i="65"/>
  <c r="V181" i="65"/>
  <c r="U181" i="65"/>
  <c r="T181" i="65"/>
  <c r="V180" i="65"/>
  <c r="U180" i="65"/>
  <c r="T180" i="65"/>
  <c r="V179" i="65"/>
  <c r="U179" i="65"/>
  <c r="T179" i="65"/>
  <c r="V178" i="65"/>
  <c r="U178" i="65"/>
  <c r="T178" i="65"/>
  <c r="V177" i="65"/>
  <c r="U177" i="65"/>
  <c r="T177" i="65"/>
  <c r="V176" i="65"/>
  <c r="U176" i="65"/>
  <c r="T176" i="65"/>
  <c r="V175" i="65"/>
  <c r="U175" i="65"/>
  <c r="T175" i="65"/>
  <c r="V174" i="65"/>
  <c r="U174" i="65"/>
  <c r="T174" i="65"/>
  <c r="V173" i="65"/>
  <c r="U173" i="65"/>
  <c r="T173" i="65"/>
  <c r="V172" i="65"/>
  <c r="U172" i="65"/>
  <c r="T172" i="65"/>
  <c r="V171" i="65"/>
  <c r="U171" i="65"/>
  <c r="T171" i="65"/>
  <c r="V170" i="65"/>
  <c r="U170" i="65"/>
  <c r="T170" i="65"/>
  <c r="V169" i="65"/>
  <c r="U169" i="65"/>
  <c r="T169" i="65"/>
  <c r="V168" i="65"/>
  <c r="U168" i="65"/>
  <c r="T168" i="65"/>
  <c r="V167" i="65"/>
  <c r="U167" i="65"/>
  <c r="T167" i="65"/>
  <c r="V166" i="65"/>
  <c r="U166" i="65"/>
  <c r="T166" i="65"/>
  <c r="V165" i="65"/>
  <c r="U165" i="65"/>
  <c r="T165" i="65"/>
  <c r="V164" i="65"/>
  <c r="U164" i="65"/>
  <c r="T164" i="65"/>
  <c r="V163" i="65"/>
  <c r="U163" i="65"/>
  <c r="T163" i="65"/>
  <c r="V162" i="65"/>
  <c r="U162" i="65"/>
  <c r="T162" i="65"/>
  <c r="V161" i="65"/>
  <c r="U161" i="65"/>
  <c r="T161" i="65"/>
  <c r="V160" i="65"/>
  <c r="U160" i="65"/>
  <c r="T160" i="65"/>
  <c r="V159" i="65"/>
  <c r="U159" i="65"/>
  <c r="T159" i="65"/>
  <c r="V158" i="65"/>
  <c r="U158" i="65"/>
  <c r="T158" i="65"/>
  <c r="V157" i="65"/>
  <c r="U157" i="65"/>
  <c r="T157" i="65"/>
  <c r="V156" i="65"/>
  <c r="U156" i="65"/>
  <c r="T156" i="65"/>
  <c r="V155" i="65"/>
  <c r="U155" i="65"/>
  <c r="T155" i="65"/>
  <c r="V154" i="65"/>
  <c r="U154" i="65"/>
  <c r="T154" i="65"/>
  <c r="V153" i="65"/>
  <c r="U153" i="65"/>
  <c r="T153" i="65"/>
  <c r="V152" i="65"/>
  <c r="U152" i="65"/>
  <c r="T152" i="65"/>
  <c r="V151" i="65"/>
  <c r="U151" i="65"/>
  <c r="T151" i="65"/>
  <c r="V150" i="65"/>
  <c r="U150" i="65"/>
  <c r="T150" i="65"/>
  <c r="V149" i="65"/>
  <c r="U149" i="65"/>
  <c r="T149" i="65"/>
  <c r="V148" i="65"/>
  <c r="U148" i="65"/>
  <c r="T148" i="65"/>
  <c r="V147" i="65"/>
  <c r="U147" i="65"/>
  <c r="T147" i="65"/>
  <c r="V146" i="65"/>
  <c r="U146" i="65"/>
  <c r="T146" i="65"/>
  <c r="V145" i="65"/>
  <c r="U145" i="65"/>
  <c r="T145" i="65"/>
  <c r="V144" i="65"/>
  <c r="U144" i="65"/>
  <c r="T144" i="65"/>
  <c r="V143" i="65"/>
  <c r="U143" i="65"/>
  <c r="T143" i="65"/>
  <c r="V142" i="65"/>
  <c r="U142" i="65"/>
  <c r="T142" i="65"/>
  <c r="V141" i="65"/>
  <c r="U141" i="65"/>
  <c r="T141" i="65"/>
  <c r="V140" i="65"/>
  <c r="U140" i="65"/>
  <c r="T140" i="65"/>
  <c r="V139" i="65"/>
  <c r="U139" i="65"/>
  <c r="T139" i="65"/>
  <c r="V138" i="65"/>
  <c r="U138" i="65"/>
  <c r="T138" i="65"/>
  <c r="V137" i="65"/>
  <c r="U137" i="65"/>
  <c r="T137" i="65"/>
  <c r="V136" i="65"/>
  <c r="U136" i="65"/>
  <c r="T136" i="65"/>
  <c r="V135" i="65"/>
  <c r="U135" i="65"/>
  <c r="T135" i="65"/>
  <c r="V134" i="65"/>
  <c r="U134" i="65"/>
  <c r="T134" i="65"/>
  <c r="V133" i="65"/>
  <c r="U133" i="65"/>
  <c r="T133" i="65"/>
  <c r="V132" i="65"/>
  <c r="U132" i="65"/>
  <c r="T132" i="65"/>
  <c r="V131" i="65"/>
  <c r="U131" i="65"/>
  <c r="T131" i="65"/>
  <c r="V130" i="65"/>
  <c r="U130" i="65"/>
  <c r="T130" i="65"/>
  <c r="V129" i="65"/>
  <c r="U129" i="65"/>
  <c r="T129" i="65"/>
  <c r="V128" i="65"/>
  <c r="U128" i="65"/>
  <c r="T128" i="65"/>
  <c r="V127" i="65"/>
  <c r="U127" i="65"/>
  <c r="T127" i="65"/>
  <c r="V126" i="65"/>
  <c r="U126" i="65"/>
  <c r="T126" i="65"/>
  <c r="V125" i="65"/>
  <c r="U125" i="65"/>
  <c r="T125" i="65"/>
  <c r="V124" i="65"/>
  <c r="U124" i="65"/>
  <c r="T124" i="65"/>
  <c r="V123" i="65"/>
  <c r="U123" i="65"/>
  <c r="T123" i="65"/>
  <c r="V122" i="65"/>
  <c r="U122" i="65"/>
  <c r="T122" i="65"/>
  <c r="V121" i="65"/>
  <c r="U121" i="65"/>
  <c r="T121" i="65"/>
  <c r="V120" i="65"/>
  <c r="U120" i="65"/>
  <c r="T120" i="65"/>
  <c r="V119" i="65"/>
  <c r="U119" i="65"/>
  <c r="T119" i="65"/>
  <c r="V118" i="65"/>
  <c r="U118" i="65"/>
  <c r="T118" i="65"/>
  <c r="V117" i="65"/>
  <c r="U117" i="65"/>
  <c r="T117" i="65"/>
  <c r="V116" i="65"/>
  <c r="U116" i="65"/>
  <c r="T116" i="65"/>
  <c r="V115" i="65"/>
  <c r="U115" i="65"/>
  <c r="T115" i="65"/>
  <c r="V114" i="65"/>
  <c r="U114" i="65"/>
  <c r="T114" i="65"/>
  <c r="V113" i="65"/>
  <c r="U113" i="65"/>
  <c r="T113" i="65"/>
  <c r="V112" i="65"/>
  <c r="U112" i="65"/>
  <c r="T112" i="65"/>
  <c r="V111" i="65"/>
  <c r="U111" i="65"/>
  <c r="T111" i="65"/>
  <c r="V110" i="65"/>
  <c r="U110" i="65"/>
  <c r="T110" i="65"/>
  <c r="V109" i="65"/>
  <c r="U109" i="65"/>
  <c r="T109" i="65"/>
  <c r="V108" i="65"/>
  <c r="U108" i="65"/>
  <c r="T108" i="65"/>
  <c r="V107" i="65"/>
  <c r="U107" i="65"/>
  <c r="T107" i="65"/>
  <c r="V106" i="65"/>
  <c r="U106" i="65"/>
  <c r="T106" i="65"/>
  <c r="V105" i="65"/>
  <c r="U105" i="65"/>
  <c r="T105" i="65"/>
  <c r="V104" i="65"/>
  <c r="U104" i="65"/>
  <c r="T104" i="65"/>
  <c r="V103" i="65"/>
  <c r="U103" i="65"/>
  <c r="T103" i="65"/>
  <c r="V102" i="65"/>
  <c r="U102" i="65"/>
  <c r="T102" i="65"/>
  <c r="V101" i="65"/>
  <c r="U101" i="65"/>
  <c r="T101" i="65"/>
  <c r="V100" i="65"/>
  <c r="U100" i="65"/>
  <c r="T100" i="65"/>
  <c r="V99" i="65"/>
  <c r="U99" i="65"/>
  <c r="T99" i="65"/>
  <c r="V98" i="65"/>
  <c r="U98" i="65"/>
  <c r="T98" i="65"/>
  <c r="V97" i="65"/>
  <c r="U97" i="65"/>
  <c r="T97" i="65"/>
  <c r="V96" i="65"/>
  <c r="U96" i="65"/>
  <c r="T96" i="65"/>
  <c r="V95" i="65"/>
  <c r="U95" i="65"/>
  <c r="T95" i="65"/>
  <c r="V94" i="65"/>
  <c r="U94" i="65"/>
  <c r="T94" i="65"/>
  <c r="V93" i="65"/>
  <c r="U93" i="65"/>
  <c r="T93" i="65"/>
  <c r="V92" i="65"/>
  <c r="U92" i="65"/>
  <c r="T92" i="65"/>
  <c r="V91" i="65"/>
  <c r="U91" i="65"/>
  <c r="T91" i="65"/>
  <c r="V90" i="65"/>
  <c r="U90" i="65"/>
  <c r="T90" i="65"/>
  <c r="V89" i="65"/>
  <c r="U89" i="65"/>
  <c r="T89" i="65"/>
  <c r="V88" i="65"/>
  <c r="U88" i="65"/>
  <c r="T88" i="65"/>
  <c r="V87" i="65"/>
  <c r="U87" i="65"/>
  <c r="T87" i="65"/>
  <c r="V86" i="65"/>
  <c r="U86" i="65"/>
  <c r="T86" i="65"/>
  <c r="V85" i="65"/>
  <c r="U85" i="65"/>
  <c r="T85" i="65"/>
  <c r="V84" i="65"/>
  <c r="U84" i="65"/>
  <c r="T84" i="65"/>
  <c r="V83" i="65"/>
  <c r="U83" i="65"/>
  <c r="T83" i="65"/>
  <c r="V82" i="65"/>
  <c r="U82" i="65"/>
  <c r="T82" i="65"/>
  <c r="V81" i="65"/>
  <c r="U81" i="65"/>
  <c r="T81" i="65"/>
  <c r="V80" i="65"/>
  <c r="U80" i="65"/>
  <c r="T80" i="65"/>
  <c r="V79" i="65"/>
  <c r="U79" i="65"/>
  <c r="T79" i="65"/>
  <c r="V78" i="65"/>
  <c r="U78" i="65"/>
  <c r="T78" i="65"/>
  <c r="V77" i="65"/>
  <c r="U77" i="65"/>
  <c r="T77" i="65"/>
  <c r="V76" i="65"/>
  <c r="U76" i="65"/>
  <c r="T76" i="65"/>
  <c r="V75" i="65"/>
  <c r="U75" i="65"/>
  <c r="T75" i="65"/>
  <c r="V74" i="65"/>
  <c r="U74" i="65"/>
  <c r="T74" i="65"/>
  <c r="V73" i="65"/>
  <c r="U73" i="65"/>
  <c r="T73" i="65"/>
  <c r="V72" i="65"/>
  <c r="U72" i="65"/>
  <c r="T72" i="65"/>
  <c r="V71" i="65"/>
  <c r="U71" i="65"/>
  <c r="T71" i="65"/>
  <c r="V70" i="65"/>
  <c r="U70" i="65"/>
  <c r="T70" i="65"/>
  <c r="V69" i="65"/>
  <c r="U69" i="65"/>
  <c r="T69" i="65"/>
  <c r="V68" i="65"/>
  <c r="U68" i="65"/>
  <c r="T68" i="65"/>
  <c r="V67" i="65"/>
  <c r="U67" i="65"/>
  <c r="T67" i="65"/>
  <c r="V66" i="65"/>
  <c r="U66" i="65"/>
  <c r="T66" i="65"/>
  <c r="V65" i="65"/>
  <c r="U65" i="65"/>
  <c r="T65" i="65"/>
  <c r="V64" i="65"/>
  <c r="U64" i="65"/>
  <c r="T64" i="65"/>
  <c r="V63" i="65"/>
  <c r="U63" i="65"/>
  <c r="T63" i="65"/>
  <c r="V62" i="65"/>
  <c r="U62" i="65"/>
  <c r="T62" i="65"/>
  <c r="V61" i="65"/>
  <c r="U61" i="65"/>
  <c r="T61" i="65"/>
  <c r="V60" i="65"/>
  <c r="U60" i="65"/>
  <c r="T60" i="65"/>
  <c r="V59" i="65"/>
  <c r="U59" i="65"/>
  <c r="T59" i="65"/>
  <c r="V58" i="65"/>
  <c r="U58" i="65"/>
  <c r="T58" i="65"/>
  <c r="V57" i="65"/>
  <c r="U57" i="65"/>
  <c r="T57" i="65"/>
  <c r="V56" i="65"/>
  <c r="U56" i="65"/>
  <c r="T56" i="65"/>
  <c r="V55" i="65"/>
  <c r="U55" i="65"/>
  <c r="T55" i="65"/>
  <c r="V54" i="65"/>
  <c r="U54" i="65"/>
  <c r="T54" i="65"/>
  <c r="V53" i="65"/>
  <c r="U53" i="65"/>
  <c r="T53" i="65"/>
  <c r="V52" i="65"/>
  <c r="U52" i="65"/>
  <c r="T52" i="65"/>
  <c r="V51" i="65"/>
  <c r="U51" i="65"/>
  <c r="T51" i="65"/>
  <c r="V50" i="65"/>
  <c r="U50" i="65"/>
  <c r="T50" i="65"/>
  <c r="V49" i="65"/>
  <c r="U49" i="65"/>
  <c r="T49" i="65"/>
  <c r="V48" i="65"/>
  <c r="U48" i="65"/>
  <c r="T48" i="65"/>
  <c r="V47" i="65"/>
  <c r="U47" i="65"/>
  <c r="T47" i="65"/>
  <c r="V46" i="65"/>
  <c r="U46" i="65"/>
  <c r="T46" i="65"/>
  <c r="V45" i="65"/>
  <c r="U45" i="65"/>
  <c r="T45" i="65"/>
  <c r="V44" i="65"/>
  <c r="U44" i="65"/>
  <c r="T44" i="65"/>
  <c r="V43" i="65"/>
  <c r="U43" i="65"/>
  <c r="T43" i="65"/>
  <c r="V42" i="65"/>
  <c r="U42" i="65"/>
  <c r="T42" i="65"/>
  <c r="V41" i="65"/>
  <c r="U41" i="65"/>
  <c r="T41" i="65"/>
  <c r="V40" i="65"/>
  <c r="U40" i="65"/>
  <c r="T40" i="65"/>
  <c r="V39" i="65"/>
  <c r="U39" i="65"/>
  <c r="T39" i="65"/>
  <c r="V38" i="65"/>
  <c r="U38" i="65"/>
  <c r="T38" i="65"/>
  <c r="V37" i="65"/>
  <c r="U37" i="65"/>
  <c r="T37" i="65"/>
  <c r="V36" i="65"/>
  <c r="U36" i="65"/>
  <c r="T36" i="65"/>
  <c r="V35" i="65"/>
  <c r="U35" i="65"/>
  <c r="T35" i="65"/>
  <c r="V34" i="65"/>
  <c r="U34" i="65"/>
  <c r="T34" i="65"/>
  <c r="V33" i="65"/>
  <c r="U33" i="65"/>
  <c r="T33" i="65"/>
  <c r="V32" i="65"/>
  <c r="U32" i="65"/>
  <c r="T32" i="65"/>
  <c r="V31" i="65"/>
  <c r="U31" i="65"/>
  <c r="T31" i="65"/>
  <c r="V30" i="65"/>
  <c r="U30" i="65"/>
  <c r="T30" i="65"/>
  <c r="V29" i="65"/>
  <c r="U29" i="65"/>
  <c r="T29" i="65"/>
  <c r="V28" i="65"/>
  <c r="U28" i="65"/>
  <c r="T28" i="65"/>
  <c r="V27" i="65"/>
  <c r="U27" i="65"/>
  <c r="T27" i="65"/>
  <c r="V26" i="65"/>
  <c r="U26" i="65"/>
  <c r="T26" i="65"/>
  <c r="V25" i="65"/>
  <c r="U25" i="65"/>
  <c r="T25" i="65"/>
  <c r="V24" i="65"/>
  <c r="U24" i="65"/>
  <c r="T24" i="65"/>
  <c r="V23" i="65"/>
  <c r="U23" i="65"/>
  <c r="T23" i="65"/>
  <c r="V22" i="65"/>
  <c r="U22" i="65"/>
  <c r="T22" i="65"/>
  <c r="V21" i="65"/>
  <c r="U21" i="65"/>
  <c r="T21" i="65"/>
  <c r="V20" i="65"/>
  <c r="U20" i="65"/>
  <c r="T20" i="65"/>
  <c r="V19" i="65"/>
  <c r="U19" i="65"/>
  <c r="T19" i="65"/>
  <c r="V18" i="65"/>
  <c r="U18" i="65"/>
  <c r="T18" i="65"/>
  <c r="V17" i="65"/>
  <c r="U17" i="65"/>
  <c r="T17" i="65"/>
  <c r="V16" i="65"/>
  <c r="U16" i="65"/>
  <c r="T16" i="65"/>
  <c r="V15" i="65"/>
  <c r="U15" i="65"/>
  <c r="T15" i="65"/>
  <c r="V14" i="65"/>
  <c r="U14" i="65"/>
  <c r="T14" i="65"/>
  <c r="V13" i="65"/>
  <c r="U13" i="65"/>
  <c r="T13" i="65"/>
  <c r="V12" i="65"/>
  <c r="U12" i="65"/>
  <c r="T12" i="65"/>
  <c r="V11" i="65"/>
  <c r="U11" i="65"/>
  <c r="T11" i="65"/>
  <c r="V10" i="65"/>
  <c r="U10" i="65"/>
  <c r="T10" i="65"/>
  <c r="V9" i="65"/>
  <c r="U9" i="65"/>
  <c r="T9" i="65"/>
  <c r="V8" i="65"/>
  <c r="U8" i="65"/>
  <c r="T8" i="65"/>
  <c r="V7" i="65"/>
  <c r="U7" i="65"/>
  <c r="T7" i="65"/>
  <c r="S251" i="65"/>
  <c r="S250" i="65"/>
  <c r="S249" i="65"/>
  <c r="S248" i="65"/>
  <c r="S247" i="65"/>
  <c r="S246" i="65"/>
  <c r="S245" i="65"/>
  <c r="S244" i="65"/>
  <c r="S243" i="65"/>
  <c r="S242" i="65"/>
  <c r="S241" i="65"/>
  <c r="S240" i="65"/>
  <c r="S239" i="65"/>
  <c r="S238" i="65"/>
  <c r="S237" i="65"/>
  <c r="S236" i="65"/>
  <c r="S235" i="65"/>
  <c r="S234" i="65"/>
  <c r="S233" i="65"/>
  <c r="S232" i="65"/>
  <c r="S231" i="65"/>
  <c r="S230" i="65"/>
  <c r="S229" i="65"/>
  <c r="S228" i="65"/>
  <c r="S227" i="65"/>
  <c r="S226" i="65"/>
  <c r="S225" i="65"/>
  <c r="S224" i="65"/>
  <c r="S223" i="65"/>
  <c r="S222" i="65"/>
  <c r="S221" i="65"/>
  <c r="S220" i="65"/>
  <c r="S219" i="65"/>
  <c r="S218" i="65"/>
  <c r="S217" i="65"/>
  <c r="S216" i="65"/>
  <c r="S215" i="65"/>
  <c r="S214" i="65"/>
  <c r="S213" i="65"/>
  <c r="S212" i="65"/>
  <c r="S211" i="65"/>
  <c r="S210" i="65"/>
  <c r="S209" i="65"/>
  <c r="S208" i="65"/>
  <c r="S207" i="65"/>
  <c r="S206" i="65"/>
  <c r="S205" i="65"/>
  <c r="S204" i="65"/>
  <c r="S203" i="65"/>
  <c r="S202" i="65"/>
  <c r="S201" i="65"/>
  <c r="S200" i="65"/>
  <c r="S199" i="65"/>
  <c r="S198" i="65"/>
  <c r="S197" i="65"/>
  <c r="S196" i="65"/>
  <c r="S195" i="65"/>
  <c r="S194" i="65"/>
  <c r="S193" i="65"/>
  <c r="S192" i="65"/>
  <c r="S191" i="65"/>
  <c r="S190" i="65"/>
  <c r="S189" i="65"/>
  <c r="S188" i="65"/>
  <c r="S187" i="65"/>
  <c r="S186" i="65"/>
  <c r="S185" i="65"/>
  <c r="S184" i="65"/>
  <c r="S183" i="65"/>
  <c r="S182" i="65"/>
  <c r="S181" i="65"/>
  <c r="S180" i="65"/>
  <c r="S179" i="65"/>
  <c r="S178" i="65"/>
  <c r="S177" i="65"/>
  <c r="S176" i="65"/>
  <c r="S175" i="65"/>
  <c r="S174" i="65"/>
  <c r="S173" i="65"/>
  <c r="S172" i="65"/>
  <c r="S171" i="65"/>
  <c r="S170" i="65"/>
  <c r="S169" i="65"/>
  <c r="S168" i="65"/>
  <c r="S167" i="65"/>
  <c r="S166" i="65"/>
  <c r="S165" i="65"/>
  <c r="S164" i="65"/>
  <c r="S163" i="65"/>
  <c r="S162" i="65"/>
  <c r="S161" i="65"/>
  <c r="S160" i="65"/>
  <c r="S159" i="65"/>
  <c r="S158" i="65"/>
  <c r="S157" i="65"/>
  <c r="S156" i="65"/>
  <c r="S155" i="65"/>
  <c r="S154" i="65"/>
  <c r="S153" i="65"/>
  <c r="S152" i="65"/>
  <c r="S151" i="65"/>
  <c r="S150" i="65"/>
  <c r="S149" i="65"/>
  <c r="S148" i="65"/>
  <c r="S147" i="65"/>
  <c r="S146" i="65"/>
  <c r="S145" i="65"/>
  <c r="S144" i="65"/>
  <c r="S143" i="65"/>
  <c r="S142" i="65"/>
  <c r="S141" i="65"/>
  <c r="S140" i="65"/>
  <c r="S139" i="65"/>
  <c r="S138" i="65"/>
  <c r="S137" i="65"/>
  <c r="S136" i="65"/>
  <c r="S135" i="65"/>
  <c r="S134" i="65"/>
  <c r="S133" i="65"/>
  <c r="S132" i="65"/>
  <c r="S131" i="65"/>
  <c r="S130" i="65"/>
  <c r="S129" i="65"/>
  <c r="S128" i="65"/>
  <c r="S127" i="65"/>
  <c r="S126" i="65"/>
  <c r="S125" i="65"/>
  <c r="S124" i="65"/>
  <c r="S123" i="65"/>
  <c r="S122" i="65"/>
  <c r="S121" i="65"/>
  <c r="S120" i="65"/>
  <c r="S119" i="65"/>
  <c r="S118" i="65"/>
  <c r="S117" i="65"/>
  <c r="S116" i="65"/>
  <c r="S115" i="65"/>
  <c r="S114" i="65"/>
  <c r="S113" i="65"/>
  <c r="S112" i="65"/>
  <c r="S111" i="65"/>
  <c r="S110" i="65"/>
  <c r="S109" i="65"/>
  <c r="S108" i="65"/>
  <c r="S107" i="65"/>
  <c r="S106" i="65"/>
  <c r="S105" i="65"/>
  <c r="S104" i="65"/>
  <c r="S103" i="65"/>
  <c r="S102" i="65"/>
  <c r="S101" i="65"/>
  <c r="S100" i="65"/>
  <c r="S99" i="65"/>
  <c r="S98" i="65"/>
  <c r="S97" i="65"/>
  <c r="S96" i="65"/>
  <c r="S95" i="65"/>
  <c r="S94" i="65"/>
  <c r="S93" i="65"/>
  <c r="S92" i="65"/>
  <c r="S91" i="65"/>
  <c r="S90" i="65"/>
  <c r="S89" i="65"/>
  <c r="S88" i="65"/>
  <c r="S87" i="65"/>
  <c r="S86" i="65"/>
  <c r="S85" i="65"/>
  <c r="S84" i="65"/>
  <c r="S83" i="65"/>
  <c r="S82" i="65"/>
  <c r="S81" i="65"/>
  <c r="S80" i="65"/>
  <c r="S79" i="65"/>
  <c r="S78" i="65"/>
  <c r="S77" i="65"/>
  <c r="S76" i="65"/>
  <c r="S75" i="65"/>
  <c r="S74" i="65"/>
  <c r="S73" i="65"/>
  <c r="S72" i="65"/>
  <c r="S71" i="65"/>
  <c r="S70" i="65"/>
  <c r="S69" i="65"/>
  <c r="S68" i="65"/>
  <c r="S67" i="65"/>
  <c r="S66" i="65"/>
  <c r="S65" i="65"/>
  <c r="S64" i="65"/>
  <c r="S63" i="65"/>
  <c r="S62" i="65"/>
  <c r="S61" i="65"/>
  <c r="S60" i="65"/>
  <c r="S59" i="65"/>
  <c r="S58" i="65"/>
  <c r="S57" i="65"/>
  <c r="S56" i="65"/>
  <c r="S55" i="65"/>
  <c r="S54" i="65"/>
  <c r="S53" i="65"/>
  <c r="S52" i="65"/>
  <c r="S51" i="65"/>
  <c r="S50" i="65"/>
  <c r="S49" i="65"/>
  <c r="S48" i="65"/>
  <c r="S47" i="65"/>
  <c r="S46" i="65"/>
  <c r="S45" i="65"/>
  <c r="S44" i="65"/>
  <c r="S43" i="65"/>
  <c r="S42" i="65"/>
  <c r="S41" i="65"/>
  <c r="S40" i="65"/>
  <c r="S39" i="65"/>
  <c r="S38" i="65"/>
  <c r="S37" i="65"/>
  <c r="S36" i="65"/>
  <c r="S35" i="65"/>
  <c r="S34" i="65"/>
  <c r="S33" i="65"/>
  <c r="S32" i="65"/>
  <c r="S31" i="65"/>
  <c r="S30" i="65"/>
  <c r="S29" i="65"/>
  <c r="S28" i="65"/>
  <c r="S27" i="65"/>
  <c r="S26" i="65"/>
  <c r="S25" i="65"/>
  <c r="S24" i="65"/>
  <c r="S23" i="65"/>
  <c r="S22" i="65"/>
  <c r="S21" i="65"/>
  <c r="S20" i="65"/>
  <c r="S19" i="65"/>
  <c r="S18" i="65"/>
  <c r="S17" i="65"/>
  <c r="S16" i="65"/>
  <c r="S15" i="65"/>
  <c r="S14" i="65"/>
  <c r="S13" i="65"/>
  <c r="S12" i="65"/>
  <c r="S11" i="65"/>
  <c r="S10" i="65"/>
  <c r="S9" i="65"/>
  <c r="S8" i="65"/>
  <c r="S7" i="65"/>
  <c r="O4" i="75"/>
  <c r="N4" i="75"/>
  <c r="M4" i="75"/>
  <c r="L4" i="75"/>
  <c r="J4" i="75"/>
  <c r="I4" i="75"/>
  <c r="H4" i="75"/>
  <c r="G4" i="75"/>
  <c r="F4" i="75"/>
  <c r="E4" i="75"/>
  <c r="AJ251" i="63"/>
  <c r="AI251" i="63"/>
  <c r="AH251" i="63"/>
  <c r="AG251" i="63"/>
  <c r="AJ250" i="63"/>
  <c r="AI250" i="63"/>
  <c r="AH250" i="63"/>
  <c r="AG250" i="63"/>
  <c r="AJ249" i="63"/>
  <c r="AI249" i="63"/>
  <c r="AH249" i="63"/>
  <c r="AG249" i="63"/>
  <c r="AJ248" i="63"/>
  <c r="AI248" i="63"/>
  <c r="AH248" i="63"/>
  <c r="AG248" i="63"/>
  <c r="AJ247" i="63"/>
  <c r="AI247" i="63"/>
  <c r="AH247" i="63"/>
  <c r="AG247" i="63"/>
  <c r="AJ246" i="63"/>
  <c r="AI246" i="63"/>
  <c r="AH246" i="63"/>
  <c r="AG246" i="63"/>
  <c r="AJ245" i="63"/>
  <c r="AI245" i="63"/>
  <c r="AH245" i="63"/>
  <c r="AG245" i="63"/>
  <c r="AJ244" i="63"/>
  <c r="AI244" i="63"/>
  <c r="AH244" i="63"/>
  <c r="AG244" i="63"/>
  <c r="AJ243" i="63"/>
  <c r="AI243" i="63"/>
  <c r="AH243" i="63"/>
  <c r="AG243" i="63"/>
  <c r="AJ242" i="63"/>
  <c r="AI242" i="63"/>
  <c r="AH242" i="63"/>
  <c r="AG242" i="63"/>
  <c r="AJ241" i="63"/>
  <c r="AI241" i="63"/>
  <c r="AH241" i="63"/>
  <c r="AG241" i="63"/>
  <c r="AJ240" i="63"/>
  <c r="AI240" i="63"/>
  <c r="AH240" i="63"/>
  <c r="AG240" i="63"/>
  <c r="AJ239" i="63"/>
  <c r="AI239" i="63"/>
  <c r="AH239" i="63"/>
  <c r="AG239" i="63"/>
  <c r="AJ238" i="63"/>
  <c r="AI238" i="63"/>
  <c r="AH238" i="63"/>
  <c r="AG238" i="63"/>
  <c r="AJ237" i="63"/>
  <c r="AI237" i="63"/>
  <c r="AH237" i="63"/>
  <c r="AG237" i="63"/>
  <c r="AJ236" i="63"/>
  <c r="AI236" i="63"/>
  <c r="AH236" i="63"/>
  <c r="AG236" i="63"/>
  <c r="AJ235" i="63"/>
  <c r="AI235" i="63"/>
  <c r="AH235" i="63"/>
  <c r="AG235" i="63"/>
  <c r="AJ234" i="63"/>
  <c r="AI234" i="63"/>
  <c r="AH234" i="63"/>
  <c r="AG234" i="63"/>
  <c r="AJ233" i="63"/>
  <c r="AI233" i="63"/>
  <c r="AH233" i="63"/>
  <c r="AG233" i="63"/>
  <c r="AJ232" i="63"/>
  <c r="AI232" i="63"/>
  <c r="AH232" i="63"/>
  <c r="AG232" i="63"/>
  <c r="AJ231" i="63"/>
  <c r="AI231" i="63"/>
  <c r="AH231" i="63"/>
  <c r="AG231" i="63"/>
  <c r="AJ230" i="63"/>
  <c r="AI230" i="63"/>
  <c r="AH230" i="63"/>
  <c r="AG230" i="63"/>
  <c r="AJ229" i="63"/>
  <c r="AI229" i="63"/>
  <c r="AH229" i="63"/>
  <c r="AG229" i="63"/>
  <c r="AJ228" i="63"/>
  <c r="AI228" i="63"/>
  <c r="AH228" i="63"/>
  <c r="AG228" i="63"/>
  <c r="AJ227" i="63"/>
  <c r="AI227" i="63"/>
  <c r="AH227" i="63"/>
  <c r="AG227" i="63"/>
  <c r="AJ226" i="63"/>
  <c r="AI226" i="63"/>
  <c r="AH226" i="63"/>
  <c r="AG226" i="63"/>
  <c r="AJ225" i="63"/>
  <c r="AI225" i="63"/>
  <c r="AH225" i="63"/>
  <c r="AG225" i="63"/>
  <c r="AJ224" i="63"/>
  <c r="AI224" i="63"/>
  <c r="AH224" i="63"/>
  <c r="AG224" i="63"/>
  <c r="AJ223" i="63"/>
  <c r="AI223" i="63"/>
  <c r="AH223" i="63"/>
  <c r="AG223" i="63"/>
  <c r="AJ222" i="63"/>
  <c r="AI222" i="63"/>
  <c r="AH222" i="63"/>
  <c r="AG222" i="63"/>
  <c r="AJ221" i="63"/>
  <c r="AI221" i="63"/>
  <c r="AH221" i="63"/>
  <c r="AG221" i="63"/>
  <c r="AJ220" i="63"/>
  <c r="AI220" i="63"/>
  <c r="AH220" i="63"/>
  <c r="AG220" i="63"/>
  <c r="AJ219" i="63"/>
  <c r="AI219" i="63"/>
  <c r="AH219" i="63"/>
  <c r="AG219" i="63"/>
  <c r="AJ218" i="63"/>
  <c r="AI218" i="63"/>
  <c r="AH218" i="63"/>
  <c r="AG218" i="63"/>
  <c r="AJ217" i="63"/>
  <c r="AI217" i="63"/>
  <c r="AH217" i="63"/>
  <c r="AG217" i="63"/>
  <c r="AJ216" i="63"/>
  <c r="AI216" i="63"/>
  <c r="AH216" i="63"/>
  <c r="AG216" i="63"/>
  <c r="AJ215" i="63"/>
  <c r="AI215" i="63"/>
  <c r="AH215" i="63"/>
  <c r="AG215" i="63"/>
  <c r="AJ214" i="63"/>
  <c r="AI214" i="63"/>
  <c r="AH214" i="63"/>
  <c r="AG214" i="63"/>
  <c r="AJ213" i="63"/>
  <c r="AI213" i="63"/>
  <c r="AH213" i="63"/>
  <c r="AG213" i="63"/>
  <c r="AJ212" i="63"/>
  <c r="AI212" i="63"/>
  <c r="AH212" i="63"/>
  <c r="AG212" i="63"/>
  <c r="AJ211" i="63"/>
  <c r="AI211" i="63"/>
  <c r="AH211" i="63"/>
  <c r="AG211" i="63"/>
  <c r="AJ210" i="63"/>
  <c r="AI210" i="63"/>
  <c r="AH210" i="63"/>
  <c r="AG210" i="63"/>
  <c r="AJ209" i="63"/>
  <c r="AI209" i="63"/>
  <c r="AH209" i="63"/>
  <c r="AG209" i="63"/>
  <c r="AJ208" i="63"/>
  <c r="AI208" i="63"/>
  <c r="AH208" i="63"/>
  <c r="AG208" i="63"/>
  <c r="AJ207" i="63"/>
  <c r="AI207" i="63"/>
  <c r="AH207" i="63"/>
  <c r="AG207" i="63"/>
  <c r="AJ206" i="63"/>
  <c r="AI206" i="63"/>
  <c r="AH206" i="63"/>
  <c r="AG206" i="63"/>
  <c r="AJ205" i="63"/>
  <c r="AI205" i="63"/>
  <c r="AH205" i="63"/>
  <c r="AG205" i="63"/>
  <c r="AJ204" i="63"/>
  <c r="AI204" i="63"/>
  <c r="AH204" i="63"/>
  <c r="AG204" i="63"/>
  <c r="AJ203" i="63"/>
  <c r="AI203" i="63"/>
  <c r="AH203" i="63"/>
  <c r="AG203" i="63"/>
  <c r="AJ202" i="63"/>
  <c r="AI202" i="63"/>
  <c r="AH202" i="63"/>
  <c r="AG202" i="63"/>
  <c r="AJ201" i="63"/>
  <c r="AI201" i="63"/>
  <c r="AH201" i="63"/>
  <c r="AG201" i="63"/>
  <c r="AJ200" i="63"/>
  <c r="AI200" i="63"/>
  <c r="AH200" i="63"/>
  <c r="AG200" i="63"/>
  <c r="AJ199" i="63"/>
  <c r="AI199" i="63"/>
  <c r="AH199" i="63"/>
  <c r="AG199" i="63"/>
  <c r="AJ198" i="63"/>
  <c r="AI198" i="63"/>
  <c r="AH198" i="63"/>
  <c r="AG198" i="63"/>
  <c r="AJ197" i="63"/>
  <c r="AI197" i="63"/>
  <c r="AH197" i="63"/>
  <c r="AG197" i="63"/>
  <c r="AJ196" i="63"/>
  <c r="AI196" i="63"/>
  <c r="AH196" i="63"/>
  <c r="AG196" i="63"/>
  <c r="AJ195" i="63"/>
  <c r="AI195" i="63"/>
  <c r="AH195" i="63"/>
  <c r="AG195" i="63"/>
  <c r="AJ194" i="63"/>
  <c r="AI194" i="63"/>
  <c r="AH194" i="63"/>
  <c r="AG194" i="63"/>
  <c r="AJ193" i="63"/>
  <c r="AI193" i="63"/>
  <c r="AH193" i="63"/>
  <c r="AG193" i="63"/>
  <c r="AJ192" i="63"/>
  <c r="AI192" i="63"/>
  <c r="AH192" i="63"/>
  <c r="AG192" i="63"/>
  <c r="AJ191" i="63"/>
  <c r="AI191" i="63"/>
  <c r="AH191" i="63"/>
  <c r="AG191" i="63"/>
  <c r="AJ190" i="63"/>
  <c r="AI190" i="63"/>
  <c r="AH190" i="63"/>
  <c r="AG190" i="63"/>
  <c r="AJ189" i="63"/>
  <c r="AI189" i="63"/>
  <c r="AH189" i="63"/>
  <c r="AG189" i="63"/>
  <c r="AJ188" i="63"/>
  <c r="AI188" i="63"/>
  <c r="AH188" i="63"/>
  <c r="AG188" i="63"/>
  <c r="AJ187" i="63"/>
  <c r="AI187" i="63"/>
  <c r="AH187" i="63"/>
  <c r="AG187" i="63"/>
  <c r="AJ186" i="63"/>
  <c r="AI186" i="63"/>
  <c r="AH186" i="63"/>
  <c r="AG186" i="63"/>
  <c r="AJ185" i="63"/>
  <c r="AI185" i="63"/>
  <c r="AH185" i="63"/>
  <c r="AG185" i="63"/>
  <c r="AJ184" i="63"/>
  <c r="AI184" i="63"/>
  <c r="AH184" i="63"/>
  <c r="AG184" i="63"/>
  <c r="AJ183" i="63"/>
  <c r="AI183" i="63"/>
  <c r="AH183" i="63"/>
  <c r="AG183" i="63"/>
  <c r="AJ182" i="63"/>
  <c r="AI182" i="63"/>
  <c r="AH182" i="63"/>
  <c r="AG182" i="63"/>
  <c r="AJ181" i="63"/>
  <c r="AI181" i="63"/>
  <c r="AH181" i="63"/>
  <c r="AG181" i="63"/>
  <c r="AJ180" i="63"/>
  <c r="AI180" i="63"/>
  <c r="AH180" i="63"/>
  <c r="AG180" i="63"/>
  <c r="AJ179" i="63"/>
  <c r="AI179" i="63"/>
  <c r="AH179" i="63"/>
  <c r="AG179" i="63"/>
  <c r="AJ178" i="63"/>
  <c r="AI178" i="63"/>
  <c r="AH178" i="63"/>
  <c r="AG178" i="63"/>
  <c r="AJ177" i="63"/>
  <c r="AI177" i="63"/>
  <c r="AH177" i="63"/>
  <c r="AG177" i="63"/>
  <c r="AJ176" i="63"/>
  <c r="AI176" i="63"/>
  <c r="AH176" i="63"/>
  <c r="AG176" i="63"/>
  <c r="AJ175" i="63"/>
  <c r="AI175" i="63"/>
  <c r="AH175" i="63"/>
  <c r="AG175" i="63"/>
  <c r="AJ174" i="63"/>
  <c r="AI174" i="63"/>
  <c r="AH174" i="63"/>
  <c r="AG174" i="63"/>
  <c r="AJ173" i="63"/>
  <c r="AI173" i="63"/>
  <c r="AH173" i="63"/>
  <c r="AG173" i="63"/>
  <c r="AJ172" i="63"/>
  <c r="AI172" i="63"/>
  <c r="AH172" i="63"/>
  <c r="AG172" i="63"/>
  <c r="AJ171" i="63"/>
  <c r="AI171" i="63"/>
  <c r="AH171" i="63"/>
  <c r="AG171" i="63"/>
  <c r="AJ170" i="63"/>
  <c r="AI170" i="63"/>
  <c r="AH170" i="63"/>
  <c r="AG170" i="63"/>
  <c r="AJ169" i="63"/>
  <c r="AI169" i="63"/>
  <c r="AH169" i="63"/>
  <c r="AG169" i="63"/>
  <c r="AJ168" i="63"/>
  <c r="AI168" i="63"/>
  <c r="AH168" i="63"/>
  <c r="AG168" i="63"/>
  <c r="AJ167" i="63"/>
  <c r="AI167" i="63"/>
  <c r="AH167" i="63"/>
  <c r="AG167" i="63"/>
  <c r="AJ166" i="63"/>
  <c r="AI166" i="63"/>
  <c r="AH166" i="63"/>
  <c r="AG166" i="63"/>
  <c r="AJ165" i="63"/>
  <c r="AI165" i="63"/>
  <c r="AH165" i="63"/>
  <c r="AG165" i="63"/>
  <c r="AJ164" i="63"/>
  <c r="AI164" i="63"/>
  <c r="AH164" i="63"/>
  <c r="AG164" i="63"/>
  <c r="AJ163" i="63"/>
  <c r="AI163" i="63"/>
  <c r="AH163" i="63"/>
  <c r="AG163" i="63"/>
  <c r="AJ162" i="63"/>
  <c r="AI162" i="63"/>
  <c r="AH162" i="63"/>
  <c r="AG162" i="63"/>
  <c r="AJ161" i="63"/>
  <c r="AI161" i="63"/>
  <c r="AH161" i="63"/>
  <c r="AG161" i="63"/>
  <c r="AJ160" i="63"/>
  <c r="AI160" i="63"/>
  <c r="AH160" i="63"/>
  <c r="AG160" i="63"/>
  <c r="AJ159" i="63"/>
  <c r="AI159" i="63"/>
  <c r="AH159" i="63"/>
  <c r="AG159" i="63"/>
  <c r="AJ158" i="63"/>
  <c r="AI158" i="63"/>
  <c r="AH158" i="63"/>
  <c r="AG158" i="63"/>
  <c r="AJ157" i="63"/>
  <c r="AI157" i="63"/>
  <c r="AH157" i="63"/>
  <c r="AG157" i="63"/>
  <c r="AJ156" i="63"/>
  <c r="AI156" i="63"/>
  <c r="AH156" i="63"/>
  <c r="AG156" i="63"/>
  <c r="AJ155" i="63"/>
  <c r="AI155" i="63"/>
  <c r="AH155" i="63"/>
  <c r="AG155" i="63"/>
  <c r="AJ154" i="63"/>
  <c r="AI154" i="63"/>
  <c r="AH154" i="63"/>
  <c r="AG154" i="63"/>
  <c r="AJ153" i="63"/>
  <c r="AI153" i="63"/>
  <c r="AH153" i="63"/>
  <c r="AG153" i="63"/>
  <c r="AJ152" i="63"/>
  <c r="AI152" i="63"/>
  <c r="AH152" i="63"/>
  <c r="AG152" i="63"/>
  <c r="AJ151" i="63"/>
  <c r="AI151" i="63"/>
  <c r="AH151" i="63"/>
  <c r="AG151" i="63"/>
  <c r="AJ150" i="63"/>
  <c r="AI150" i="63"/>
  <c r="AH150" i="63"/>
  <c r="AG150" i="63"/>
  <c r="AJ149" i="63"/>
  <c r="AI149" i="63"/>
  <c r="AH149" i="63"/>
  <c r="AG149" i="63"/>
  <c r="AJ148" i="63"/>
  <c r="AI148" i="63"/>
  <c r="AH148" i="63"/>
  <c r="AG148" i="63"/>
  <c r="AJ147" i="63"/>
  <c r="AI147" i="63"/>
  <c r="AH147" i="63"/>
  <c r="AG147" i="63"/>
  <c r="AJ146" i="63"/>
  <c r="AI146" i="63"/>
  <c r="AH146" i="63"/>
  <c r="AG146" i="63"/>
  <c r="AJ145" i="63"/>
  <c r="AI145" i="63"/>
  <c r="AH145" i="63"/>
  <c r="AG145" i="63"/>
  <c r="AJ144" i="63"/>
  <c r="AI144" i="63"/>
  <c r="AH144" i="63"/>
  <c r="AG144" i="63"/>
  <c r="AJ143" i="63"/>
  <c r="AI143" i="63"/>
  <c r="AH143" i="63"/>
  <c r="AG143" i="63"/>
  <c r="AJ142" i="63"/>
  <c r="AI142" i="63"/>
  <c r="AH142" i="63"/>
  <c r="AG142" i="63"/>
  <c r="AJ141" i="63"/>
  <c r="AI141" i="63"/>
  <c r="AH141" i="63"/>
  <c r="AG141" i="63"/>
  <c r="AJ140" i="63"/>
  <c r="AI140" i="63"/>
  <c r="AH140" i="63"/>
  <c r="AG140" i="63"/>
  <c r="AJ139" i="63"/>
  <c r="AI139" i="63"/>
  <c r="AH139" i="63"/>
  <c r="AG139" i="63"/>
  <c r="AJ138" i="63"/>
  <c r="AI138" i="63"/>
  <c r="AH138" i="63"/>
  <c r="AG138" i="63"/>
  <c r="AJ137" i="63"/>
  <c r="AI137" i="63"/>
  <c r="AH137" i="63"/>
  <c r="AG137" i="63"/>
  <c r="AJ136" i="63"/>
  <c r="AI136" i="63"/>
  <c r="AH136" i="63"/>
  <c r="AG136" i="63"/>
  <c r="AJ135" i="63"/>
  <c r="AI135" i="63"/>
  <c r="AH135" i="63"/>
  <c r="AG135" i="63"/>
  <c r="AJ134" i="63"/>
  <c r="AI134" i="63"/>
  <c r="AH134" i="63"/>
  <c r="AG134" i="63"/>
  <c r="AJ133" i="63"/>
  <c r="AI133" i="63"/>
  <c r="AH133" i="63"/>
  <c r="AG133" i="63"/>
  <c r="AJ132" i="63"/>
  <c r="AI132" i="63"/>
  <c r="AH132" i="63"/>
  <c r="AG132" i="63"/>
  <c r="AJ131" i="63"/>
  <c r="AI131" i="63"/>
  <c r="AH131" i="63"/>
  <c r="AG131" i="63"/>
  <c r="AJ130" i="63"/>
  <c r="AI130" i="63"/>
  <c r="AH130" i="63"/>
  <c r="AG130" i="63"/>
  <c r="AJ129" i="63"/>
  <c r="AI129" i="63"/>
  <c r="AH129" i="63"/>
  <c r="AG129" i="63"/>
  <c r="AJ128" i="63"/>
  <c r="AI128" i="63"/>
  <c r="AH128" i="63"/>
  <c r="AG128" i="63"/>
  <c r="AJ127" i="63"/>
  <c r="AI127" i="63"/>
  <c r="AH127" i="63"/>
  <c r="AG127" i="63"/>
  <c r="AJ126" i="63"/>
  <c r="AI126" i="63"/>
  <c r="AH126" i="63"/>
  <c r="AG126" i="63"/>
  <c r="AJ125" i="63"/>
  <c r="AI125" i="63"/>
  <c r="AH125" i="63"/>
  <c r="AG125" i="63"/>
  <c r="AJ124" i="63"/>
  <c r="AI124" i="63"/>
  <c r="AH124" i="63"/>
  <c r="AG124" i="63"/>
  <c r="AJ123" i="63"/>
  <c r="AI123" i="63"/>
  <c r="AH123" i="63"/>
  <c r="AG123" i="63"/>
  <c r="AJ122" i="63"/>
  <c r="AI122" i="63"/>
  <c r="AH122" i="63"/>
  <c r="AG122" i="63"/>
  <c r="AJ121" i="63"/>
  <c r="AI121" i="63"/>
  <c r="AH121" i="63"/>
  <c r="AG121" i="63"/>
  <c r="AJ120" i="63"/>
  <c r="AI120" i="63"/>
  <c r="AH120" i="63"/>
  <c r="AG120" i="63"/>
  <c r="AJ119" i="63"/>
  <c r="AI119" i="63"/>
  <c r="AH119" i="63"/>
  <c r="AG119" i="63"/>
  <c r="AJ118" i="63"/>
  <c r="AI118" i="63"/>
  <c r="AH118" i="63"/>
  <c r="AG118" i="63"/>
  <c r="AJ117" i="63"/>
  <c r="AI117" i="63"/>
  <c r="AH117" i="63"/>
  <c r="AG117" i="63"/>
  <c r="AJ116" i="63"/>
  <c r="AI116" i="63"/>
  <c r="AH116" i="63"/>
  <c r="AG116" i="63"/>
  <c r="AJ115" i="63"/>
  <c r="AI115" i="63"/>
  <c r="AH115" i="63"/>
  <c r="AG115" i="63"/>
  <c r="AJ114" i="63"/>
  <c r="AI114" i="63"/>
  <c r="AH114" i="63"/>
  <c r="AG114" i="63"/>
  <c r="AJ113" i="63"/>
  <c r="AI113" i="63"/>
  <c r="AH113" i="63"/>
  <c r="AG113" i="63"/>
  <c r="AJ112" i="63"/>
  <c r="AI112" i="63"/>
  <c r="AH112" i="63"/>
  <c r="AG112" i="63"/>
  <c r="AJ111" i="63"/>
  <c r="AI111" i="63"/>
  <c r="AH111" i="63"/>
  <c r="AG111" i="63"/>
  <c r="AJ110" i="63"/>
  <c r="AI110" i="63"/>
  <c r="AH110" i="63"/>
  <c r="AG110" i="63"/>
  <c r="AJ109" i="63"/>
  <c r="AI109" i="63"/>
  <c r="AH109" i="63"/>
  <c r="AG109" i="63"/>
  <c r="AJ108" i="63"/>
  <c r="AI108" i="63"/>
  <c r="AH108" i="63"/>
  <c r="AG108" i="63"/>
  <c r="AJ107" i="63"/>
  <c r="AI107" i="63"/>
  <c r="AH107" i="63"/>
  <c r="AG107" i="63"/>
  <c r="AJ106" i="63"/>
  <c r="AI106" i="63"/>
  <c r="AH106" i="63"/>
  <c r="AG106" i="63"/>
  <c r="AJ105" i="63"/>
  <c r="AI105" i="63"/>
  <c r="AH105" i="63"/>
  <c r="AG105" i="63"/>
  <c r="AJ104" i="63"/>
  <c r="AI104" i="63"/>
  <c r="AH104" i="63"/>
  <c r="AG104" i="63"/>
  <c r="AJ103" i="63"/>
  <c r="AI103" i="63"/>
  <c r="AH103" i="63"/>
  <c r="AG103" i="63"/>
  <c r="AJ102" i="63"/>
  <c r="AI102" i="63"/>
  <c r="AH102" i="63"/>
  <c r="AG102" i="63"/>
  <c r="AJ101" i="63"/>
  <c r="AI101" i="63"/>
  <c r="AH101" i="63"/>
  <c r="AG101" i="63"/>
  <c r="AJ100" i="63"/>
  <c r="AI100" i="63"/>
  <c r="AH100" i="63"/>
  <c r="AG100" i="63"/>
  <c r="AJ99" i="63"/>
  <c r="AI99" i="63"/>
  <c r="AH99" i="63"/>
  <c r="AG99" i="63"/>
  <c r="AJ98" i="63"/>
  <c r="AI98" i="63"/>
  <c r="AH98" i="63"/>
  <c r="AG98" i="63"/>
  <c r="AJ97" i="63"/>
  <c r="AI97" i="63"/>
  <c r="AH97" i="63"/>
  <c r="AG97" i="63"/>
  <c r="AJ96" i="63"/>
  <c r="AI96" i="63"/>
  <c r="AH96" i="63"/>
  <c r="AG96" i="63"/>
  <c r="AJ95" i="63"/>
  <c r="AI95" i="63"/>
  <c r="AH95" i="63"/>
  <c r="AG95" i="63"/>
  <c r="AJ94" i="63"/>
  <c r="AI94" i="63"/>
  <c r="AH94" i="63"/>
  <c r="AG94" i="63"/>
  <c r="AJ93" i="63"/>
  <c r="AI93" i="63"/>
  <c r="AH93" i="63"/>
  <c r="AG93" i="63"/>
  <c r="AJ92" i="63"/>
  <c r="AI92" i="63"/>
  <c r="AH92" i="63"/>
  <c r="AG92" i="63"/>
  <c r="AJ91" i="63"/>
  <c r="AI91" i="63"/>
  <c r="AH91" i="63"/>
  <c r="AG91" i="63"/>
  <c r="AJ90" i="63"/>
  <c r="AI90" i="63"/>
  <c r="AH90" i="63"/>
  <c r="AG90" i="63"/>
  <c r="AJ89" i="63"/>
  <c r="AI89" i="63"/>
  <c r="AH89" i="63"/>
  <c r="AG89" i="63"/>
  <c r="AJ88" i="63"/>
  <c r="AI88" i="63"/>
  <c r="AH88" i="63"/>
  <c r="AG88" i="63"/>
  <c r="AJ87" i="63"/>
  <c r="AI87" i="63"/>
  <c r="AH87" i="63"/>
  <c r="AG87" i="63"/>
  <c r="AJ86" i="63"/>
  <c r="AI86" i="63"/>
  <c r="AH86" i="63"/>
  <c r="AG86" i="63"/>
  <c r="AJ85" i="63"/>
  <c r="AI85" i="63"/>
  <c r="AH85" i="63"/>
  <c r="AG85" i="63"/>
  <c r="AJ84" i="63"/>
  <c r="AI84" i="63"/>
  <c r="AH84" i="63"/>
  <c r="AG84" i="63"/>
  <c r="AJ83" i="63"/>
  <c r="AI83" i="63"/>
  <c r="AH83" i="63"/>
  <c r="AG83" i="63"/>
  <c r="AJ82" i="63"/>
  <c r="AI82" i="63"/>
  <c r="AH82" i="63"/>
  <c r="AG82" i="63"/>
  <c r="AJ81" i="63"/>
  <c r="AI81" i="63"/>
  <c r="AH81" i="63"/>
  <c r="AG81" i="63"/>
  <c r="AJ80" i="63"/>
  <c r="AI80" i="63"/>
  <c r="AH80" i="63"/>
  <c r="AG80" i="63"/>
  <c r="AJ79" i="63"/>
  <c r="AI79" i="63"/>
  <c r="AH79" i="63"/>
  <c r="AG79" i="63"/>
  <c r="AJ78" i="63"/>
  <c r="AI78" i="63"/>
  <c r="AH78" i="63"/>
  <c r="AG78" i="63"/>
  <c r="AJ77" i="63"/>
  <c r="AI77" i="63"/>
  <c r="AH77" i="63"/>
  <c r="AG77" i="63"/>
  <c r="AJ76" i="63"/>
  <c r="AI76" i="63"/>
  <c r="AH76" i="63"/>
  <c r="AG76" i="63"/>
  <c r="AJ75" i="63"/>
  <c r="AI75" i="63"/>
  <c r="AH75" i="63"/>
  <c r="AG75" i="63"/>
  <c r="AJ74" i="63"/>
  <c r="AI74" i="63"/>
  <c r="AH74" i="63"/>
  <c r="AG74" i="63"/>
  <c r="AJ73" i="63"/>
  <c r="AI73" i="63"/>
  <c r="AH73" i="63"/>
  <c r="AG73" i="63"/>
  <c r="AJ72" i="63"/>
  <c r="AI72" i="63"/>
  <c r="AH72" i="63"/>
  <c r="AG72" i="63"/>
  <c r="AJ71" i="63"/>
  <c r="AI71" i="63"/>
  <c r="AH71" i="63"/>
  <c r="AG71" i="63"/>
  <c r="AJ70" i="63"/>
  <c r="AI70" i="63"/>
  <c r="AH70" i="63"/>
  <c r="AG70" i="63"/>
  <c r="AJ69" i="63"/>
  <c r="AI69" i="63"/>
  <c r="AH69" i="63"/>
  <c r="AG69" i="63"/>
  <c r="AJ68" i="63"/>
  <c r="AI68" i="63"/>
  <c r="AH68" i="63"/>
  <c r="AG68" i="63"/>
  <c r="AJ67" i="63"/>
  <c r="AI67" i="63"/>
  <c r="AH67" i="63"/>
  <c r="AG67" i="63"/>
  <c r="AJ66" i="63"/>
  <c r="AI66" i="63"/>
  <c r="AH66" i="63"/>
  <c r="AG66" i="63"/>
  <c r="AJ65" i="63"/>
  <c r="AI65" i="63"/>
  <c r="AH65" i="63"/>
  <c r="AG65" i="63"/>
  <c r="AJ64" i="63"/>
  <c r="AI64" i="63"/>
  <c r="AH64" i="63"/>
  <c r="AG64" i="63"/>
  <c r="AJ63" i="63"/>
  <c r="AI63" i="63"/>
  <c r="AH63" i="63"/>
  <c r="AG63" i="63"/>
  <c r="AJ62" i="63"/>
  <c r="AI62" i="63"/>
  <c r="AH62" i="63"/>
  <c r="AG62" i="63"/>
  <c r="AJ61" i="63"/>
  <c r="AI61" i="63"/>
  <c r="AH61" i="63"/>
  <c r="AG61" i="63"/>
  <c r="AJ60" i="63"/>
  <c r="AI60" i="63"/>
  <c r="AH60" i="63"/>
  <c r="AG60" i="63"/>
  <c r="AJ59" i="63"/>
  <c r="AI59" i="63"/>
  <c r="AH59" i="63"/>
  <c r="AG59" i="63"/>
  <c r="AJ58" i="63"/>
  <c r="AI58" i="63"/>
  <c r="AH58" i="63"/>
  <c r="AG58" i="63"/>
  <c r="AJ57" i="63"/>
  <c r="AI57" i="63"/>
  <c r="AH57" i="63"/>
  <c r="AG57" i="63"/>
  <c r="AJ56" i="63"/>
  <c r="AI56" i="63"/>
  <c r="AH56" i="63"/>
  <c r="AG56" i="63"/>
  <c r="AJ55" i="63"/>
  <c r="AI55" i="63"/>
  <c r="AH55" i="63"/>
  <c r="AG55" i="63"/>
  <c r="AJ54" i="63"/>
  <c r="AI54" i="63"/>
  <c r="AH54" i="63"/>
  <c r="AG54" i="63"/>
  <c r="AJ53" i="63"/>
  <c r="AI53" i="63"/>
  <c r="AH53" i="63"/>
  <c r="AG53" i="63"/>
  <c r="AJ52" i="63"/>
  <c r="AI52" i="63"/>
  <c r="AH52" i="63"/>
  <c r="AG52" i="63"/>
  <c r="AJ51" i="63"/>
  <c r="AI51" i="63"/>
  <c r="AH51" i="63"/>
  <c r="AG51" i="63"/>
  <c r="AJ50" i="63"/>
  <c r="AI50" i="63"/>
  <c r="AH50" i="63"/>
  <c r="AG50" i="63"/>
  <c r="AJ49" i="63"/>
  <c r="AI49" i="63"/>
  <c r="AH49" i="63"/>
  <c r="AG49" i="63"/>
  <c r="AJ48" i="63"/>
  <c r="AI48" i="63"/>
  <c r="AH48" i="63"/>
  <c r="AG48" i="63"/>
  <c r="AJ47" i="63"/>
  <c r="AI47" i="63"/>
  <c r="AH47" i="63"/>
  <c r="AG47" i="63"/>
  <c r="AJ46" i="63"/>
  <c r="AI46" i="63"/>
  <c r="AH46" i="63"/>
  <c r="AG46" i="63"/>
  <c r="AJ45" i="63"/>
  <c r="AI45" i="63"/>
  <c r="AH45" i="63"/>
  <c r="AG45" i="63"/>
  <c r="AJ44" i="63"/>
  <c r="AI44" i="63"/>
  <c r="AH44" i="63"/>
  <c r="AG44" i="63"/>
  <c r="AJ43" i="63"/>
  <c r="AI43" i="63"/>
  <c r="AH43" i="63"/>
  <c r="AG43" i="63"/>
  <c r="AJ42" i="63"/>
  <c r="AI42" i="63"/>
  <c r="AH42" i="63"/>
  <c r="AG42" i="63"/>
  <c r="AJ41" i="63"/>
  <c r="AI41" i="63"/>
  <c r="AH41" i="63"/>
  <c r="AG41" i="63"/>
  <c r="AJ40" i="63"/>
  <c r="AI40" i="63"/>
  <c r="AH40" i="63"/>
  <c r="AG40" i="63"/>
  <c r="AJ39" i="63"/>
  <c r="AI39" i="63"/>
  <c r="AH39" i="63"/>
  <c r="AG39" i="63"/>
  <c r="AJ38" i="63"/>
  <c r="AI38" i="63"/>
  <c r="AH38" i="63"/>
  <c r="AG38" i="63"/>
  <c r="AJ37" i="63"/>
  <c r="AI37" i="63"/>
  <c r="AH37" i="63"/>
  <c r="AG37" i="63"/>
  <c r="AJ36" i="63"/>
  <c r="AI36" i="63"/>
  <c r="AH36" i="63"/>
  <c r="AG36" i="63"/>
  <c r="AJ35" i="63"/>
  <c r="AI35" i="63"/>
  <c r="AH35" i="63"/>
  <c r="AG35" i="63"/>
  <c r="AJ34" i="63"/>
  <c r="AI34" i="63"/>
  <c r="AH34" i="63"/>
  <c r="AG34" i="63"/>
  <c r="AJ33" i="63"/>
  <c r="AI33" i="63"/>
  <c r="AH33" i="63"/>
  <c r="AG33" i="63"/>
  <c r="AJ32" i="63"/>
  <c r="AI32" i="63"/>
  <c r="AH32" i="63"/>
  <c r="AG32" i="63"/>
  <c r="AJ31" i="63"/>
  <c r="AI31" i="63"/>
  <c r="AH31" i="63"/>
  <c r="AG31" i="63"/>
  <c r="AJ30" i="63"/>
  <c r="AI30" i="63"/>
  <c r="AH30" i="63"/>
  <c r="AG30" i="63"/>
  <c r="AJ29" i="63"/>
  <c r="AI29" i="63"/>
  <c r="AH29" i="63"/>
  <c r="AG29" i="63"/>
  <c r="AJ28" i="63"/>
  <c r="AI28" i="63"/>
  <c r="AH28" i="63"/>
  <c r="AG28" i="63"/>
  <c r="AJ27" i="63"/>
  <c r="AI27" i="63"/>
  <c r="AH27" i="63"/>
  <c r="AG27" i="63"/>
  <c r="AJ26" i="63"/>
  <c r="AI26" i="63"/>
  <c r="AH26" i="63"/>
  <c r="AG26" i="63"/>
  <c r="AJ25" i="63"/>
  <c r="AI25" i="63"/>
  <c r="AH25" i="63"/>
  <c r="AG25" i="63"/>
  <c r="AJ24" i="63"/>
  <c r="AI24" i="63"/>
  <c r="AH24" i="63"/>
  <c r="AG24" i="63"/>
  <c r="AJ23" i="63"/>
  <c r="AI23" i="63"/>
  <c r="AH23" i="63"/>
  <c r="AG23" i="63"/>
  <c r="AJ22" i="63"/>
  <c r="AI22" i="63"/>
  <c r="AH22" i="63"/>
  <c r="AG22" i="63"/>
  <c r="AJ21" i="63"/>
  <c r="AI21" i="63"/>
  <c r="AH21" i="63"/>
  <c r="AG21" i="63"/>
  <c r="AJ20" i="63"/>
  <c r="AI20" i="63"/>
  <c r="AH20" i="63"/>
  <c r="AG20" i="63"/>
  <c r="AJ19" i="63"/>
  <c r="AI19" i="63"/>
  <c r="AH19" i="63"/>
  <c r="AG19" i="63"/>
  <c r="AJ18" i="63"/>
  <c r="AI18" i="63"/>
  <c r="AH18" i="63"/>
  <c r="AG18" i="63"/>
  <c r="AJ17" i="63"/>
  <c r="AI17" i="63"/>
  <c r="AH17" i="63"/>
  <c r="AG17" i="63"/>
  <c r="AJ16" i="63"/>
  <c r="AI16" i="63"/>
  <c r="AH16" i="63"/>
  <c r="AG16" i="63"/>
  <c r="AJ15" i="63"/>
  <c r="AI15" i="63"/>
  <c r="AH15" i="63"/>
  <c r="AG15" i="63"/>
  <c r="AJ14" i="63"/>
  <c r="AI14" i="63"/>
  <c r="AH14" i="63"/>
  <c r="AG14" i="63"/>
  <c r="AJ13" i="63"/>
  <c r="AI13" i="63"/>
  <c r="AH13" i="63"/>
  <c r="AG13" i="63"/>
  <c r="AJ12" i="63"/>
  <c r="AI12" i="63"/>
  <c r="AH12" i="63"/>
  <c r="AG12" i="63"/>
  <c r="AJ11" i="63"/>
  <c r="AI11" i="63"/>
  <c r="AH11" i="63"/>
  <c r="AG11" i="63"/>
  <c r="AJ10" i="63"/>
  <c r="AI10" i="63"/>
  <c r="AH10" i="63"/>
  <c r="AG10" i="63"/>
  <c r="AJ9" i="63"/>
  <c r="AI9" i="63"/>
  <c r="AH9" i="63"/>
  <c r="AG9" i="63"/>
  <c r="AJ8" i="63"/>
  <c r="AI8" i="63"/>
  <c r="AH8" i="63"/>
  <c r="AG8" i="63"/>
  <c r="AJ7" i="63"/>
  <c r="AI7" i="63"/>
  <c r="AH7" i="63"/>
  <c r="AG7" i="63"/>
  <c r="AC251" i="63"/>
  <c r="AB251" i="63"/>
  <c r="AC250" i="63"/>
  <c r="AB250" i="63"/>
  <c r="AC249" i="63"/>
  <c r="AB249" i="63"/>
  <c r="AC248" i="63"/>
  <c r="AB248" i="63"/>
  <c r="AC247" i="63"/>
  <c r="AB247" i="63"/>
  <c r="AC246" i="63"/>
  <c r="AB246" i="63"/>
  <c r="AC245" i="63"/>
  <c r="AB245" i="63"/>
  <c r="AC244" i="63"/>
  <c r="AB244" i="63"/>
  <c r="AC243" i="63"/>
  <c r="AB243" i="63"/>
  <c r="AC242" i="63"/>
  <c r="AB242" i="63"/>
  <c r="AC241" i="63"/>
  <c r="AB241" i="63"/>
  <c r="AC240" i="63"/>
  <c r="AB240" i="63"/>
  <c r="AC239" i="63"/>
  <c r="AB239" i="63"/>
  <c r="AC238" i="63"/>
  <c r="AB238" i="63"/>
  <c r="AC237" i="63"/>
  <c r="AB237" i="63"/>
  <c r="AC236" i="63"/>
  <c r="AB236" i="63"/>
  <c r="AC235" i="63"/>
  <c r="AB235" i="63"/>
  <c r="AC234" i="63"/>
  <c r="AB234" i="63"/>
  <c r="AC233" i="63"/>
  <c r="AB233" i="63"/>
  <c r="AC232" i="63"/>
  <c r="AB232" i="63"/>
  <c r="AC231" i="63"/>
  <c r="AB231" i="63"/>
  <c r="AC230" i="63"/>
  <c r="AB230" i="63"/>
  <c r="AC229" i="63"/>
  <c r="AB229" i="63"/>
  <c r="AC228" i="63"/>
  <c r="AB228" i="63"/>
  <c r="AC227" i="63"/>
  <c r="AB227" i="63"/>
  <c r="AC226" i="63"/>
  <c r="AB226" i="63"/>
  <c r="AC225" i="63"/>
  <c r="AB225" i="63"/>
  <c r="AC224" i="63"/>
  <c r="AB224" i="63"/>
  <c r="AC223" i="63"/>
  <c r="AB223" i="63"/>
  <c r="AC222" i="63"/>
  <c r="AB222" i="63"/>
  <c r="AC221" i="63"/>
  <c r="AB221" i="63"/>
  <c r="AC220" i="63"/>
  <c r="AB220" i="63"/>
  <c r="AC219" i="63"/>
  <c r="AB219" i="63"/>
  <c r="AC218" i="63"/>
  <c r="AB218" i="63"/>
  <c r="AC217" i="63"/>
  <c r="AB217" i="63"/>
  <c r="AC216" i="63"/>
  <c r="AB216" i="63"/>
  <c r="AC215" i="63"/>
  <c r="AB215" i="63"/>
  <c r="AC214" i="63"/>
  <c r="AB214" i="63"/>
  <c r="AC213" i="63"/>
  <c r="AB213" i="63"/>
  <c r="AC212" i="63"/>
  <c r="AB212" i="63"/>
  <c r="AC211" i="63"/>
  <c r="AB211" i="63"/>
  <c r="AC210" i="63"/>
  <c r="AB210" i="63"/>
  <c r="AC209" i="63"/>
  <c r="AB209" i="63"/>
  <c r="AC208" i="63"/>
  <c r="AB208" i="63"/>
  <c r="AC207" i="63"/>
  <c r="AB207" i="63"/>
  <c r="AC206" i="63"/>
  <c r="AB206" i="63"/>
  <c r="AC205" i="63"/>
  <c r="AB205" i="63"/>
  <c r="AC204" i="63"/>
  <c r="AB204" i="63"/>
  <c r="AC203" i="63"/>
  <c r="AB203" i="63"/>
  <c r="AC202" i="63"/>
  <c r="AB202" i="63"/>
  <c r="AC201" i="63"/>
  <c r="AB201" i="63"/>
  <c r="AC200" i="63"/>
  <c r="AB200" i="63"/>
  <c r="AC199" i="63"/>
  <c r="AB199" i="63"/>
  <c r="AC198" i="63"/>
  <c r="AB198" i="63"/>
  <c r="AC197" i="63"/>
  <c r="AB197" i="63"/>
  <c r="AC196" i="63"/>
  <c r="AB196" i="63"/>
  <c r="AC195" i="63"/>
  <c r="AB195" i="63"/>
  <c r="AC194" i="63"/>
  <c r="AB194" i="63"/>
  <c r="AC193" i="63"/>
  <c r="AB193" i="63"/>
  <c r="AC192" i="63"/>
  <c r="AB192" i="63"/>
  <c r="AC191" i="63"/>
  <c r="AB191" i="63"/>
  <c r="AC190" i="63"/>
  <c r="AB190" i="63"/>
  <c r="AC189" i="63"/>
  <c r="AB189" i="63"/>
  <c r="AC188" i="63"/>
  <c r="AB188" i="63"/>
  <c r="AC187" i="63"/>
  <c r="AB187" i="63"/>
  <c r="AC186" i="63"/>
  <c r="AB186" i="63"/>
  <c r="AC185" i="63"/>
  <c r="AB185" i="63"/>
  <c r="AC184" i="63"/>
  <c r="AB184" i="63"/>
  <c r="AC183" i="63"/>
  <c r="AB183" i="63"/>
  <c r="AC182" i="63"/>
  <c r="AB182" i="63"/>
  <c r="AC181" i="63"/>
  <c r="AB181" i="63"/>
  <c r="AC180" i="63"/>
  <c r="AB180" i="63"/>
  <c r="AC179" i="63"/>
  <c r="AB179" i="63"/>
  <c r="AC178" i="63"/>
  <c r="AB178" i="63"/>
  <c r="AC177" i="63"/>
  <c r="AB177" i="63"/>
  <c r="AC176" i="63"/>
  <c r="AB176" i="63"/>
  <c r="AC175" i="63"/>
  <c r="AB175" i="63"/>
  <c r="AC174" i="63"/>
  <c r="AB174" i="63"/>
  <c r="AC173" i="63"/>
  <c r="AB173" i="63"/>
  <c r="AC172" i="63"/>
  <c r="AB172" i="63"/>
  <c r="AC171" i="63"/>
  <c r="AB171" i="63"/>
  <c r="AC170" i="63"/>
  <c r="AB170" i="63"/>
  <c r="AC169" i="63"/>
  <c r="AB169" i="63"/>
  <c r="AC168" i="63"/>
  <c r="AB168" i="63"/>
  <c r="AC167" i="63"/>
  <c r="AB167" i="63"/>
  <c r="AC166" i="63"/>
  <c r="AB166" i="63"/>
  <c r="AC165" i="63"/>
  <c r="AB165" i="63"/>
  <c r="AC164" i="63"/>
  <c r="AB164" i="63"/>
  <c r="AC163" i="63"/>
  <c r="AB163" i="63"/>
  <c r="AC162" i="63"/>
  <c r="AB162" i="63"/>
  <c r="AC161" i="63"/>
  <c r="AB161" i="63"/>
  <c r="AC160" i="63"/>
  <c r="AB160" i="63"/>
  <c r="AC159" i="63"/>
  <c r="AB159" i="63"/>
  <c r="AC158" i="63"/>
  <c r="AB158" i="63"/>
  <c r="AC157" i="63"/>
  <c r="AB157" i="63"/>
  <c r="AC156" i="63"/>
  <c r="AB156" i="63"/>
  <c r="AC155" i="63"/>
  <c r="AB155" i="63"/>
  <c r="AC154" i="63"/>
  <c r="AB154" i="63"/>
  <c r="AC153" i="63"/>
  <c r="AB153" i="63"/>
  <c r="AC152" i="63"/>
  <c r="AB152" i="63"/>
  <c r="AC151" i="63"/>
  <c r="AB151" i="63"/>
  <c r="AC150" i="63"/>
  <c r="AB150" i="63"/>
  <c r="AC149" i="63"/>
  <c r="AB149" i="63"/>
  <c r="AC148" i="63"/>
  <c r="AB148" i="63"/>
  <c r="AC147" i="63"/>
  <c r="AB147" i="63"/>
  <c r="AC146" i="63"/>
  <c r="AB146" i="63"/>
  <c r="AC145" i="63"/>
  <c r="AB145" i="63"/>
  <c r="AC144" i="63"/>
  <c r="AB144" i="63"/>
  <c r="AC143" i="63"/>
  <c r="AB143" i="63"/>
  <c r="AC142" i="63"/>
  <c r="AB142" i="63"/>
  <c r="AC141" i="63"/>
  <c r="AB141" i="63"/>
  <c r="AC140" i="63"/>
  <c r="AB140" i="63"/>
  <c r="AC139" i="63"/>
  <c r="AB139" i="63"/>
  <c r="AC138" i="63"/>
  <c r="AB138" i="63"/>
  <c r="AC137" i="63"/>
  <c r="AB137" i="63"/>
  <c r="AC136" i="63"/>
  <c r="AB136" i="63"/>
  <c r="AC135" i="63"/>
  <c r="AB135" i="63"/>
  <c r="AC134" i="63"/>
  <c r="AB134" i="63"/>
  <c r="AC133" i="63"/>
  <c r="AB133" i="63"/>
  <c r="AC132" i="63"/>
  <c r="AB132" i="63"/>
  <c r="AC131" i="63"/>
  <c r="AB131" i="63"/>
  <c r="AC130" i="63"/>
  <c r="AB130" i="63"/>
  <c r="AC129" i="63"/>
  <c r="AB129" i="63"/>
  <c r="AC128" i="63"/>
  <c r="AB128" i="63"/>
  <c r="AC127" i="63"/>
  <c r="AB127" i="63"/>
  <c r="AC126" i="63"/>
  <c r="AB126" i="63"/>
  <c r="AC125" i="63"/>
  <c r="AB125" i="63"/>
  <c r="AC124" i="63"/>
  <c r="AB124" i="63"/>
  <c r="AC123" i="63"/>
  <c r="AB123" i="63"/>
  <c r="AC122" i="63"/>
  <c r="AB122" i="63"/>
  <c r="AC121" i="63"/>
  <c r="AB121" i="63"/>
  <c r="AC120" i="63"/>
  <c r="AB120" i="63"/>
  <c r="AC119" i="63"/>
  <c r="AB119" i="63"/>
  <c r="AC118" i="63"/>
  <c r="AB118" i="63"/>
  <c r="AC117" i="63"/>
  <c r="AB117" i="63"/>
  <c r="AC116" i="63"/>
  <c r="AB116" i="63"/>
  <c r="AC115" i="63"/>
  <c r="AB115" i="63"/>
  <c r="AC114" i="63"/>
  <c r="AB114" i="63"/>
  <c r="AC113" i="63"/>
  <c r="AB113" i="63"/>
  <c r="AC112" i="63"/>
  <c r="AB112" i="63"/>
  <c r="AC111" i="63"/>
  <c r="AB111" i="63"/>
  <c r="AC110" i="63"/>
  <c r="AB110" i="63"/>
  <c r="AC109" i="63"/>
  <c r="AB109" i="63"/>
  <c r="AC108" i="63"/>
  <c r="AB108" i="63"/>
  <c r="AC107" i="63"/>
  <c r="AB107" i="63"/>
  <c r="AC106" i="63"/>
  <c r="AB106" i="63"/>
  <c r="AC105" i="63"/>
  <c r="AB105" i="63"/>
  <c r="AC104" i="63"/>
  <c r="AB104" i="63"/>
  <c r="AC103" i="63"/>
  <c r="AB103" i="63"/>
  <c r="AC102" i="63"/>
  <c r="AB102" i="63"/>
  <c r="AC101" i="63"/>
  <c r="AB101" i="63"/>
  <c r="AC100" i="63"/>
  <c r="AB100" i="63"/>
  <c r="AC99" i="63"/>
  <c r="AB99" i="63"/>
  <c r="AC98" i="63"/>
  <c r="AB98" i="63"/>
  <c r="AC97" i="63"/>
  <c r="AB97" i="63"/>
  <c r="AC96" i="63"/>
  <c r="AB96" i="63"/>
  <c r="AC95" i="63"/>
  <c r="AB95" i="63"/>
  <c r="AC94" i="63"/>
  <c r="AB94" i="63"/>
  <c r="AC93" i="63"/>
  <c r="AB93" i="63"/>
  <c r="AC92" i="63"/>
  <c r="AB92" i="63"/>
  <c r="AC91" i="63"/>
  <c r="AB91" i="63"/>
  <c r="AC90" i="63"/>
  <c r="AB90" i="63"/>
  <c r="AC89" i="63"/>
  <c r="AB89" i="63"/>
  <c r="AC88" i="63"/>
  <c r="AB88" i="63"/>
  <c r="AC87" i="63"/>
  <c r="AB87" i="63"/>
  <c r="AC86" i="63"/>
  <c r="AB86" i="63"/>
  <c r="AC85" i="63"/>
  <c r="AB85" i="63"/>
  <c r="AC84" i="63"/>
  <c r="AB84" i="63"/>
  <c r="AC83" i="63"/>
  <c r="AB83" i="63"/>
  <c r="AC82" i="63"/>
  <c r="AB82" i="63"/>
  <c r="AC81" i="63"/>
  <c r="AB81" i="63"/>
  <c r="AC80" i="63"/>
  <c r="AB80" i="63"/>
  <c r="AC79" i="63"/>
  <c r="AB79" i="63"/>
  <c r="AC78" i="63"/>
  <c r="AB78" i="63"/>
  <c r="AC77" i="63"/>
  <c r="AB77" i="63"/>
  <c r="AC76" i="63"/>
  <c r="AB76" i="63"/>
  <c r="AC75" i="63"/>
  <c r="AB75" i="63"/>
  <c r="AC74" i="63"/>
  <c r="AB74" i="63"/>
  <c r="AC73" i="63"/>
  <c r="AB73" i="63"/>
  <c r="AC72" i="63"/>
  <c r="AB72" i="63"/>
  <c r="AC71" i="63"/>
  <c r="AB71" i="63"/>
  <c r="AC70" i="63"/>
  <c r="AB70" i="63"/>
  <c r="AC69" i="63"/>
  <c r="AB69" i="63"/>
  <c r="AC68" i="63"/>
  <c r="AB68" i="63"/>
  <c r="AC67" i="63"/>
  <c r="AB67" i="63"/>
  <c r="AC66" i="63"/>
  <c r="AB66" i="63"/>
  <c r="AC65" i="63"/>
  <c r="AB65" i="63"/>
  <c r="AC64" i="63"/>
  <c r="AB64" i="63"/>
  <c r="AC63" i="63"/>
  <c r="AB63" i="63"/>
  <c r="AC62" i="63"/>
  <c r="AB62" i="63"/>
  <c r="AC61" i="63"/>
  <c r="AB61" i="63"/>
  <c r="AC60" i="63"/>
  <c r="AB60" i="63"/>
  <c r="AC59" i="63"/>
  <c r="AB59" i="63"/>
  <c r="AC58" i="63"/>
  <c r="AB58" i="63"/>
  <c r="AC57" i="63"/>
  <c r="AB57" i="63"/>
  <c r="AC56" i="63"/>
  <c r="AB56" i="63"/>
  <c r="AC55" i="63"/>
  <c r="AB55" i="63"/>
  <c r="AC54" i="63"/>
  <c r="AB54" i="63"/>
  <c r="AC53" i="63"/>
  <c r="AB53" i="63"/>
  <c r="AC52" i="63"/>
  <c r="AB52" i="63"/>
  <c r="AC51" i="63"/>
  <c r="AB51" i="63"/>
  <c r="AC50" i="63"/>
  <c r="AB50" i="63"/>
  <c r="AC49" i="63"/>
  <c r="AB49" i="63"/>
  <c r="AC48" i="63"/>
  <c r="AB48" i="63"/>
  <c r="AC47" i="63"/>
  <c r="AB47" i="63"/>
  <c r="AC46" i="63"/>
  <c r="AB46" i="63"/>
  <c r="AC45" i="63"/>
  <c r="AB45" i="63"/>
  <c r="AC44" i="63"/>
  <c r="AB44" i="63"/>
  <c r="AC43" i="63"/>
  <c r="AB43" i="63"/>
  <c r="AC42" i="63"/>
  <c r="AB42" i="63"/>
  <c r="AC41" i="63"/>
  <c r="AB41" i="63"/>
  <c r="AC40" i="63"/>
  <c r="AB40" i="63"/>
  <c r="AC39" i="63"/>
  <c r="AB39" i="63"/>
  <c r="AC38" i="63"/>
  <c r="AB38" i="63"/>
  <c r="AC37" i="63"/>
  <c r="AB37" i="63"/>
  <c r="AC36" i="63"/>
  <c r="AB36" i="63"/>
  <c r="AC35" i="63"/>
  <c r="AB35" i="63"/>
  <c r="AC34" i="63"/>
  <c r="AB34" i="63"/>
  <c r="AC33" i="63"/>
  <c r="AB33" i="63"/>
  <c r="AC32" i="63"/>
  <c r="AB32" i="63"/>
  <c r="AC31" i="63"/>
  <c r="AB31" i="63"/>
  <c r="AC30" i="63"/>
  <c r="AB30" i="63"/>
  <c r="AC29" i="63"/>
  <c r="AB29" i="63"/>
  <c r="AC28" i="63"/>
  <c r="AB28" i="63"/>
  <c r="AC27" i="63"/>
  <c r="AB27" i="63"/>
  <c r="AC26" i="63"/>
  <c r="AB26" i="63"/>
  <c r="AC25" i="63"/>
  <c r="AB25" i="63"/>
  <c r="AC24" i="63"/>
  <c r="AB24" i="63"/>
  <c r="AC23" i="63"/>
  <c r="AB23" i="63"/>
  <c r="AC22" i="63"/>
  <c r="AB22" i="63"/>
  <c r="AC21" i="63"/>
  <c r="AB21" i="63"/>
  <c r="AC20" i="63"/>
  <c r="AB20" i="63"/>
  <c r="AC19" i="63"/>
  <c r="AB19" i="63"/>
  <c r="AC18" i="63"/>
  <c r="AB18" i="63"/>
  <c r="AC17" i="63"/>
  <c r="AB17" i="63"/>
  <c r="AC16" i="63"/>
  <c r="AB16" i="63"/>
  <c r="AC15" i="63"/>
  <c r="AB15" i="63"/>
  <c r="AC14" i="63"/>
  <c r="AB14" i="63"/>
  <c r="AC13" i="63"/>
  <c r="AB13" i="63"/>
  <c r="AC12" i="63"/>
  <c r="AB12" i="63"/>
  <c r="AC11" i="63"/>
  <c r="AB11" i="63"/>
  <c r="AC10" i="63"/>
  <c r="AB10" i="63"/>
  <c r="AC9" i="63"/>
  <c r="AB9" i="63"/>
  <c r="AC8" i="63"/>
  <c r="AB8" i="63"/>
  <c r="AC7" i="63"/>
  <c r="AB7" i="63"/>
  <c r="V251" i="63"/>
  <c r="U251" i="63"/>
  <c r="T251" i="63"/>
  <c r="V250" i="63"/>
  <c r="U250" i="63"/>
  <c r="T250" i="63"/>
  <c r="V249" i="63"/>
  <c r="U249" i="63"/>
  <c r="T249" i="63"/>
  <c r="V248" i="63"/>
  <c r="U248" i="63"/>
  <c r="T248" i="63"/>
  <c r="V247" i="63"/>
  <c r="U247" i="63"/>
  <c r="T247" i="63"/>
  <c r="V246" i="63"/>
  <c r="U246" i="63"/>
  <c r="T246" i="63"/>
  <c r="V245" i="63"/>
  <c r="U245" i="63"/>
  <c r="T245" i="63"/>
  <c r="V244" i="63"/>
  <c r="U244" i="63"/>
  <c r="T244" i="63"/>
  <c r="V243" i="63"/>
  <c r="U243" i="63"/>
  <c r="T243" i="63"/>
  <c r="V242" i="63"/>
  <c r="U242" i="63"/>
  <c r="T242" i="63"/>
  <c r="V241" i="63"/>
  <c r="U241" i="63"/>
  <c r="T241" i="63"/>
  <c r="V240" i="63"/>
  <c r="U240" i="63"/>
  <c r="T240" i="63"/>
  <c r="V239" i="63"/>
  <c r="U239" i="63"/>
  <c r="T239" i="63"/>
  <c r="V238" i="63"/>
  <c r="U238" i="63"/>
  <c r="T238" i="63"/>
  <c r="V237" i="63"/>
  <c r="U237" i="63"/>
  <c r="T237" i="63"/>
  <c r="V236" i="63"/>
  <c r="U236" i="63"/>
  <c r="T236" i="63"/>
  <c r="V235" i="63"/>
  <c r="U235" i="63"/>
  <c r="T235" i="63"/>
  <c r="V234" i="63"/>
  <c r="U234" i="63"/>
  <c r="T234" i="63"/>
  <c r="V233" i="63"/>
  <c r="U233" i="63"/>
  <c r="T233" i="63"/>
  <c r="V232" i="63"/>
  <c r="U232" i="63"/>
  <c r="T232" i="63"/>
  <c r="V231" i="63"/>
  <c r="U231" i="63"/>
  <c r="T231" i="63"/>
  <c r="V230" i="63"/>
  <c r="U230" i="63"/>
  <c r="T230" i="63"/>
  <c r="V229" i="63"/>
  <c r="U229" i="63"/>
  <c r="T229" i="63"/>
  <c r="V228" i="63"/>
  <c r="U228" i="63"/>
  <c r="T228" i="63"/>
  <c r="V227" i="63"/>
  <c r="U227" i="63"/>
  <c r="T227" i="63"/>
  <c r="V226" i="63"/>
  <c r="U226" i="63"/>
  <c r="T226" i="63"/>
  <c r="V225" i="63"/>
  <c r="U225" i="63"/>
  <c r="T225" i="63"/>
  <c r="V224" i="63"/>
  <c r="U224" i="63"/>
  <c r="T224" i="63"/>
  <c r="V223" i="63"/>
  <c r="U223" i="63"/>
  <c r="T223" i="63"/>
  <c r="V222" i="63"/>
  <c r="U222" i="63"/>
  <c r="T222" i="63"/>
  <c r="V221" i="63"/>
  <c r="U221" i="63"/>
  <c r="T221" i="63"/>
  <c r="V220" i="63"/>
  <c r="U220" i="63"/>
  <c r="T220" i="63"/>
  <c r="V219" i="63"/>
  <c r="U219" i="63"/>
  <c r="T219" i="63"/>
  <c r="V218" i="63"/>
  <c r="U218" i="63"/>
  <c r="T218" i="63"/>
  <c r="V217" i="63"/>
  <c r="U217" i="63"/>
  <c r="T217" i="63"/>
  <c r="V216" i="63"/>
  <c r="U216" i="63"/>
  <c r="T216" i="63"/>
  <c r="V215" i="63"/>
  <c r="U215" i="63"/>
  <c r="T215" i="63"/>
  <c r="V214" i="63"/>
  <c r="U214" i="63"/>
  <c r="T214" i="63"/>
  <c r="V213" i="63"/>
  <c r="U213" i="63"/>
  <c r="T213" i="63"/>
  <c r="V212" i="63"/>
  <c r="U212" i="63"/>
  <c r="T212" i="63"/>
  <c r="V211" i="63"/>
  <c r="U211" i="63"/>
  <c r="T211" i="63"/>
  <c r="V210" i="63"/>
  <c r="U210" i="63"/>
  <c r="T210" i="63"/>
  <c r="V209" i="63"/>
  <c r="U209" i="63"/>
  <c r="T209" i="63"/>
  <c r="V208" i="63"/>
  <c r="U208" i="63"/>
  <c r="T208" i="63"/>
  <c r="V207" i="63"/>
  <c r="U207" i="63"/>
  <c r="T207" i="63"/>
  <c r="V206" i="63"/>
  <c r="U206" i="63"/>
  <c r="T206" i="63"/>
  <c r="V205" i="63"/>
  <c r="U205" i="63"/>
  <c r="T205" i="63"/>
  <c r="V204" i="63"/>
  <c r="U204" i="63"/>
  <c r="T204" i="63"/>
  <c r="V203" i="63"/>
  <c r="U203" i="63"/>
  <c r="T203" i="63"/>
  <c r="V202" i="63"/>
  <c r="U202" i="63"/>
  <c r="T202" i="63"/>
  <c r="V201" i="63"/>
  <c r="U201" i="63"/>
  <c r="T201" i="63"/>
  <c r="V200" i="63"/>
  <c r="U200" i="63"/>
  <c r="T200" i="63"/>
  <c r="V199" i="63"/>
  <c r="U199" i="63"/>
  <c r="T199" i="63"/>
  <c r="V198" i="63"/>
  <c r="U198" i="63"/>
  <c r="T198" i="63"/>
  <c r="V197" i="63"/>
  <c r="U197" i="63"/>
  <c r="T197" i="63"/>
  <c r="V196" i="63"/>
  <c r="U196" i="63"/>
  <c r="T196" i="63"/>
  <c r="V195" i="63"/>
  <c r="U195" i="63"/>
  <c r="T195" i="63"/>
  <c r="V194" i="63"/>
  <c r="U194" i="63"/>
  <c r="T194" i="63"/>
  <c r="V193" i="63"/>
  <c r="U193" i="63"/>
  <c r="T193" i="63"/>
  <c r="V192" i="63"/>
  <c r="U192" i="63"/>
  <c r="T192" i="63"/>
  <c r="V191" i="63"/>
  <c r="U191" i="63"/>
  <c r="T191" i="63"/>
  <c r="V190" i="63"/>
  <c r="U190" i="63"/>
  <c r="T190" i="63"/>
  <c r="V189" i="63"/>
  <c r="U189" i="63"/>
  <c r="T189" i="63"/>
  <c r="V188" i="63"/>
  <c r="U188" i="63"/>
  <c r="T188" i="63"/>
  <c r="V187" i="63"/>
  <c r="U187" i="63"/>
  <c r="T187" i="63"/>
  <c r="V186" i="63"/>
  <c r="U186" i="63"/>
  <c r="T186" i="63"/>
  <c r="V185" i="63"/>
  <c r="U185" i="63"/>
  <c r="T185" i="63"/>
  <c r="V184" i="63"/>
  <c r="U184" i="63"/>
  <c r="T184" i="63"/>
  <c r="V183" i="63"/>
  <c r="U183" i="63"/>
  <c r="T183" i="63"/>
  <c r="V182" i="63"/>
  <c r="U182" i="63"/>
  <c r="T182" i="63"/>
  <c r="V181" i="63"/>
  <c r="U181" i="63"/>
  <c r="T181" i="63"/>
  <c r="V180" i="63"/>
  <c r="U180" i="63"/>
  <c r="T180" i="63"/>
  <c r="V179" i="63"/>
  <c r="U179" i="63"/>
  <c r="T179" i="63"/>
  <c r="V178" i="63"/>
  <c r="U178" i="63"/>
  <c r="T178" i="63"/>
  <c r="V177" i="63"/>
  <c r="U177" i="63"/>
  <c r="T177" i="63"/>
  <c r="V176" i="63"/>
  <c r="U176" i="63"/>
  <c r="T176" i="63"/>
  <c r="V175" i="63"/>
  <c r="U175" i="63"/>
  <c r="T175" i="63"/>
  <c r="V174" i="63"/>
  <c r="U174" i="63"/>
  <c r="T174" i="63"/>
  <c r="V173" i="63"/>
  <c r="U173" i="63"/>
  <c r="T173" i="63"/>
  <c r="V172" i="63"/>
  <c r="U172" i="63"/>
  <c r="T172" i="63"/>
  <c r="V171" i="63"/>
  <c r="U171" i="63"/>
  <c r="T171" i="63"/>
  <c r="V170" i="63"/>
  <c r="U170" i="63"/>
  <c r="T170" i="63"/>
  <c r="V169" i="63"/>
  <c r="U169" i="63"/>
  <c r="T169" i="63"/>
  <c r="V168" i="63"/>
  <c r="U168" i="63"/>
  <c r="T168" i="63"/>
  <c r="V167" i="63"/>
  <c r="U167" i="63"/>
  <c r="T167" i="63"/>
  <c r="V166" i="63"/>
  <c r="U166" i="63"/>
  <c r="T166" i="63"/>
  <c r="V165" i="63"/>
  <c r="U165" i="63"/>
  <c r="T165" i="63"/>
  <c r="V164" i="63"/>
  <c r="U164" i="63"/>
  <c r="T164" i="63"/>
  <c r="V163" i="63"/>
  <c r="U163" i="63"/>
  <c r="T163" i="63"/>
  <c r="V162" i="63"/>
  <c r="U162" i="63"/>
  <c r="T162" i="63"/>
  <c r="V161" i="63"/>
  <c r="U161" i="63"/>
  <c r="T161" i="63"/>
  <c r="V160" i="63"/>
  <c r="U160" i="63"/>
  <c r="T160" i="63"/>
  <c r="V159" i="63"/>
  <c r="U159" i="63"/>
  <c r="T159" i="63"/>
  <c r="V158" i="63"/>
  <c r="U158" i="63"/>
  <c r="T158" i="63"/>
  <c r="V157" i="63"/>
  <c r="U157" i="63"/>
  <c r="T157" i="63"/>
  <c r="V156" i="63"/>
  <c r="U156" i="63"/>
  <c r="T156" i="63"/>
  <c r="V155" i="63"/>
  <c r="U155" i="63"/>
  <c r="T155" i="63"/>
  <c r="V154" i="63"/>
  <c r="U154" i="63"/>
  <c r="T154" i="63"/>
  <c r="V153" i="63"/>
  <c r="U153" i="63"/>
  <c r="T153" i="63"/>
  <c r="V152" i="63"/>
  <c r="U152" i="63"/>
  <c r="T152" i="63"/>
  <c r="V151" i="63"/>
  <c r="U151" i="63"/>
  <c r="T151" i="63"/>
  <c r="V150" i="63"/>
  <c r="U150" i="63"/>
  <c r="T150" i="63"/>
  <c r="V149" i="63"/>
  <c r="U149" i="63"/>
  <c r="T149" i="63"/>
  <c r="V148" i="63"/>
  <c r="U148" i="63"/>
  <c r="T148" i="63"/>
  <c r="V147" i="63"/>
  <c r="U147" i="63"/>
  <c r="T147" i="63"/>
  <c r="V146" i="63"/>
  <c r="U146" i="63"/>
  <c r="T146" i="63"/>
  <c r="V145" i="63"/>
  <c r="U145" i="63"/>
  <c r="T145" i="63"/>
  <c r="V144" i="63"/>
  <c r="U144" i="63"/>
  <c r="T144" i="63"/>
  <c r="V143" i="63"/>
  <c r="U143" i="63"/>
  <c r="T143" i="63"/>
  <c r="V142" i="63"/>
  <c r="U142" i="63"/>
  <c r="T142" i="63"/>
  <c r="V141" i="63"/>
  <c r="U141" i="63"/>
  <c r="T141" i="63"/>
  <c r="V140" i="63"/>
  <c r="U140" i="63"/>
  <c r="T140" i="63"/>
  <c r="V139" i="63"/>
  <c r="U139" i="63"/>
  <c r="T139" i="63"/>
  <c r="V138" i="63"/>
  <c r="U138" i="63"/>
  <c r="T138" i="63"/>
  <c r="V137" i="63"/>
  <c r="U137" i="63"/>
  <c r="T137" i="63"/>
  <c r="V136" i="63"/>
  <c r="U136" i="63"/>
  <c r="T136" i="63"/>
  <c r="V135" i="63"/>
  <c r="U135" i="63"/>
  <c r="T135" i="63"/>
  <c r="V134" i="63"/>
  <c r="U134" i="63"/>
  <c r="T134" i="63"/>
  <c r="V133" i="63"/>
  <c r="U133" i="63"/>
  <c r="T133" i="63"/>
  <c r="V132" i="63"/>
  <c r="U132" i="63"/>
  <c r="T132" i="63"/>
  <c r="V131" i="63"/>
  <c r="U131" i="63"/>
  <c r="T131" i="63"/>
  <c r="V130" i="63"/>
  <c r="U130" i="63"/>
  <c r="T130" i="63"/>
  <c r="V129" i="63"/>
  <c r="U129" i="63"/>
  <c r="T129" i="63"/>
  <c r="V128" i="63"/>
  <c r="U128" i="63"/>
  <c r="T128" i="63"/>
  <c r="V127" i="63"/>
  <c r="U127" i="63"/>
  <c r="T127" i="63"/>
  <c r="V126" i="63"/>
  <c r="U126" i="63"/>
  <c r="T126" i="63"/>
  <c r="V125" i="63"/>
  <c r="U125" i="63"/>
  <c r="T125" i="63"/>
  <c r="V124" i="63"/>
  <c r="U124" i="63"/>
  <c r="T124" i="63"/>
  <c r="V123" i="63"/>
  <c r="U123" i="63"/>
  <c r="T123" i="63"/>
  <c r="V122" i="63"/>
  <c r="U122" i="63"/>
  <c r="T122" i="63"/>
  <c r="V121" i="63"/>
  <c r="U121" i="63"/>
  <c r="T121" i="63"/>
  <c r="V120" i="63"/>
  <c r="U120" i="63"/>
  <c r="T120" i="63"/>
  <c r="V119" i="63"/>
  <c r="U119" i="63"/>
  <c r="T119" i="63"/>
  <c r="V118" i="63"/>
  <c r="U118" i="63"/>
  <c r="T118" i="63"/>
  <c r="V117" i="63"/>
  <c r="U117" i="63"/>
  <c r="T117" i="63"/>
  <c r="V116" i="63"/>
  <c r="U116" i="63"/>
  <c r="T116" i="63"/>
  <c r="V115" i="63"/>
  <c r="U115" i="63"/>
  <c r="T115" i="63"/>
  <c r="V114" i="63"/>
  <c r="U114" i="63"/>
  <c r="T114" i="63"/>
  <c r="V113" i="63"/>
  <c r="U113" i="63"/>
  <c r="T113" i="63"/>
  <c r="V112" i="63"/>
  <c r="U112" i="63"/>
  <c r="T112" i="63"/>
  <c r="V111" i="63"/>
  <c r="U111" i="63"/>
  <c r="T111" i="63"/>
  <c r="V110" i="63"/>
  <c r="U110" i="63"/>
  <c r="T110" i="63"/>
  <c r="V109" i="63"/>
  <c r="U109" i="63"/>
  <c r="T109" i="63"/>
  <c r="V108" i="63"/>
  <c r="U108" i="63"/>
  <c r="T108" i="63"/>
  <c r="V107" i="63"/>
  <c r="U107" i="63"/>
  <c r="T107" i="63"/>
  <c r="V106" i="63"/>
  <c r="U106" i="63"/>
  <c r="T106" i="63"/>
  <c r="V105" i="63"/>
  <c r="U105" i="63"/>
  <c r="T105" i="63"/>
  <c r="V104" i="63"/>
  <c r="U104" i="63"/>
  <c r="T104" i="63"/>
  <c r="V103" i="63"/>
  <c r="U103" i="63"/>
  <c r="T103" i="63"/>
  <c r="V102" i="63"/>
  <c r="U102" i="63"/>
  <c r="T102" i="63"/>
  <c r="V101" i="63"/>
  <c r="U101" i="63"/>
  <c r="T101" i="63"/>
  <c r="V100" i="63"/>
  <c r="U100" i="63"/>
  <c r="T100" i="63"/>
  <c r="V99" i="63"/>
  <c r="U99" i="63"/>
  <c r="T99" i="63"/>
  <c r="V98" i="63"/>
  <c r="U98" i="63"/>
  <c r="T98" i="63"/>
  <c r="V97" i="63"/>
  <c r="U97" i="63"/>
  <c r="T97" i="63"/>
  <c r="V96" i="63"/>
  <c r="U96" i="63"/>
  <c r="T96" i="63"/>
  <c r="V95" i="63"/>
  <c r="U95" i="63"/>
  <c r="T95" i="63"/>
  <c r="V94" i="63"/>
  <c r="U94" i="63"/>
  <c r="T94" i="63"/>
  <c r="V93" i="63"/>
  <c r="U93" i="63"/>
  <c r="T93" i="63"/>
  <c r="V92" i="63"/>
  <c r="U92" i="63"/>
  <c r="T92" i="63"/>
  <c r="V91" i="63"/>
  <c r="U91" i="63"/>
  <c r="T91" i="63"/>
  <c r="V90" i="63"/>
  <c r="U90" i="63"/>
  <c r="T90" i="63"/>
  <c r="V89" i="63"/>
  <c r="U89" i="63"/>
  <c r="T89" i="63"/>
  <c r="V88" i="63"/>
  <c r="U88" i="63"/>
  <c r="T88" i="63"/>
  <c r="V87" i="63"/>
  <c r="U87" i="63"/>
  <c r="T87" i="63"/>
  <c r="V86" i="63"/>
  <c r="U86" i="63"/>
  <c r="T86" i="63"/>
  <c r="V85" i="63"/>
  <c r="U85" i="63"/>
  <c r="T85" i="63"/>
  <c r="V84" i="63"/>
  <c r="U84" i="63"/>
  <c r="T84" i="63"/>
  <c r="V83" i="63"/>
  <c r="U83" i="63"/>
  <c r="T83" i="63"/>
  <c r="V82" i="63"/>
  <c r="U82" i="63"/>
  <c r="T82" i="63"/>
  <c r="V81" i="63"/>
  <c r="U81" i="63"/>
  <c r="T81" i="63"/>
  <c r="V80" i="63"/>
  <c r="U80" i="63"/>
  <c r="T80" i="63"/>
  <c r="V79" i="63"/>
  <c r="U79" i="63"/>
  <c r="T79" i="63"/>
  <c r="V78" i="63"/>
  <c r="U78" i="63"/>
  <c r="T78" i="63"/>
  <c r="V77" i="63"/>
  <c r="U77" i="63"/>
  <c r="T77" i="63"/>
  <c r="V76" i="63"/>
  <c r="U76" i="63"/>
  <c r="T76" i="63"/>
  <c r="V75" i="63"/>
  <c r="U75" i="63"/>
  <c r="T75" i="63"/>
  <c r="V74" i="63"/>
  <c r="U74" i="63"/>
  <c r="T74" i="63"/>
  <c r="V73" i="63"/>
  <c r="U73" i="63"/>
  <c r="T73" i="63"/>
  <c r="V72" i="63"/>
  <c r="U72" i="63"/>
  <c r="T72" i="63"/>
  <c r="V71" i="63"/>
  <c r="U71" i="63"/>
  <c r="T71" i="63"/>
  <c r="V70" i="63"/>
  <c r="U70" i="63"/>
  <c r="T70" i="63"/>
  <c r="V69" i="63"/>
  <c r="U69" i="63"/>
  <c r="T69" i="63"/>
  <c r="V68" i="63"/>
  <c r="U68" i="63"/>
  <c r="T68" i="63"/>
  <c r="V67" i="63"/>
  <c r="U67" i="63"/>
  <c r="T67" i="63"/>
  <c r="V66" i="63"/>
  <c r="U66" i="63"/>
  <c r="T66" i="63"/>
  <c r="V65" i="63"/>
  <c r="U65" i="63"/>
  <c r="T65" i="63"/>
  <c r="V64" i="63"/>
  <c r="U64" i="63"/>
  <c r="T64" i="63"/>
  <c r="V63" i="63"/>
  <c r="U63" i="63"/>
  <c r="T63" i="63"/>
  <c r="V62" i="63"/>
  <c r="U62" i="63"/>
  <c r="T62" i="63"/>
  <c r="V61" i="63"/>
  <c r="U61" i="63"/>
  <c r="T61" i="63"/>
  <c r="V60" i="63"/>
  <c r="U60" i="63"/>
  <c r="T60" i="63"/>
  <c r="V59" i="63"/>
  <c r="U59" i="63"/>
  <c r="T59" i="63"/>
  <c r="V58" i="63"/>
  <c r="U58" i="63"/>
  <c r="T58" i="63"/>
  <c r="V57" i="63"/>
  <c r="U57" i="63"/>
  <c r="T57" i="63"/>
  <c r="V56" i="63"/>
  <c r="U56" i="63"/>
  <c r="T56" i="63"/>
  <c r="V55" i="63"/>
  <c r="U55" i="63"/>
  <c r="T55" i="63"/>
  <c r="V54" i="63"/>
  <c r="U54" i="63"/>
  <c r="T54" i="63"/>
  <c r="V53" i="63"/>
  <c r="U53" i="63"/>
  <c r="T53" i="63"/>
  <c r="V52" i="63"/>
  <c r="U52" i="63"/>
  <c r="T52" i="63"/>
  <c r="V51" i="63"/>
  <c r="U51" i="63"/>
  <c r="T51" i="63"/>
  <c r="V50" i="63"/>
  <c r="U50" i="63"/>
  <c r="T50" i="63"/>
  <c r="V49" i="63"/>
  <c r="U49" i="63"/>
  <c r="T49" i="63"/>
  <c r="V48" i="63"/>
  <c r="U48" i="63"/>
  <c r="T48" i="63"/>
  <c r="V47" i="63"/>
  <c r="U47" i="63"/>
  <c r="T47" i="63"/>
  <c r="V46" i="63"/>
  <c r="U46" i="63"/>
  <c r="T46" i="63"/>
  <c r="V45" i="63"/>
  <c r="U45" i="63"/>
  <c r="T45" i="63"/>
  <c r="V44" i="63"/>
  <c r="U44" i="63"/>
  <c r="T44" i="63"/>
  <c r="V43" i="63"/>
  <c r="U43" i="63"/>
  <c r="T43" i="63"/>
  <c r="V42" i="63"/>
  <c r="U42" i="63"/>
  <c r="T42" i="63"/>
  <c r="V41" i="63"/>
  <c r="U41" i="63"/>
  <c r="T41" i="63"/>
  <c r="V40" i="63"/>
  <c r="U40" i="63"/>
  <c r="T40" i="63"/>
  <c r="V39" i="63"/>
  <c r="U39" i="63"/>
  <c r="T39" i="63"/>
  <c r="V38" i="63"/>
  <c r="U38" i="63"/>
  <c r="T38" i="63"/>
  <c r="V37" i="63"/>
  <c r="U37" i="63"/>
  <c r="T37" i="63"/>
  <c r="V36" i="63"/>
  <c r="U36" i="63"/>
  <c r="T36" i="63"/>
  <c r="V35" i="63"/>
  <c r="U35" i="63"/>
  <c r="T35" i="63"/>
  <c r="V34" i="63"/>
  <c r="U34" i="63"/>
  <c r="T34" i="63"/>
  <c r="V33" i="63"/>
  <c r="U33" i="63"/>
  <c r="T33" i="63"/>
  <c r="V32" i="63"/>
  <c r="U32" i="63"/>
  <c r="T32" i="63"/>
  <c r="V31" i="63"/>
  <c r="U31" i="63"/>
  <c r="T31" i="63"/>
  <c r="V30" i="63"/>
  <c r="U30" i="63"/>
  <c r="T30" i="63"/>
  <c r="V29" i="63"/>
  <c r="U29" i="63"/>
  <c r="T29" i="63"/>
  <c r="V28" i="63"/>
  <c r="U28" i="63"/>
  <c r="T28" i="63"/>
  <c r="V27" i="63"/>
  <c r="U27" i="63"/>
  <c r="T27" i="63"/>
  <c r="V26" i="63"/>
  <c r="U26" i="63"/>
  <c r="T26" i="63"/>
  <c r="V25" i="63"/>
  <c r="U25" i="63"/>
  <c r="T25" i="63"/>
  <c r="V24" i="63"/>
  <c r="U24" i="63"/>
  <c r="T24" i="63"/>
  <c r="V23" i="63"/>
  <c r="U23" i="63"/>
  <c r="T23" i="63"/>
  <c r="V22" i="63"/>
  <c r="U22" i="63"/>
  <c r="T22" i="63"/>
  <c r="V21" i="63"/>
  <c r="U21" i="63"/>
  <c r="T21" i="63"/>
  <c r="V20" i="63"/>
  <c r="U20" i="63"/>
  <c r="T20" i="63"/>
  <c r="V19" i="63"/>
  <c r="U19" i="63"/>
  <c r="T19" i="63"/>
  <c r="V18" i="63"/>
  <c r="U18" i="63"/>
  <c r="T18" i="63"/>
  <c r="V17" i="63"/>
  <c r="U17" i="63"/>
  <c r="T17" i="63"/>
  <c r="V16" i="63"/>
  <c r="U16" i="63"/>
  <c r="T16" i="63"/>
  <c r="V15" i="63"/>
  <c r="U15" i="63"/>
  <c r="T15" i="63"/>
  <c r="V14" i="63"/>
  <c r="U14" i="63"/>
  <c r="T14" i="63"/>
  <c r="V13" i="63"/>
  <c r="U13" i="63"/>
  <c r="T13" i="63"/>
  <c r="V12" i="63"/>
  <c r="U12" i="63"/>
  <c r="T12" i="63"/>
  <c r="V11" i="63"/>
  <c r="U11" i="63"/>
  <c r="T11" i="63"/>
  <c r="V10" i="63"/>
  <c r="U10" i="63"/>
  <c r="T10" i="63"/>
  <c r="V9" i="63"/>
  <c r="U9" i="63"/>
  <c r="T9" i="63"/>
  <c r="V8" i="63"/>
  <c r="U8" i="63"/>
  <c r="T8" i="63"/>
  <c r="V7" i="63"/>
  <c r="U7" i="63"/>
  <c r="T7" i="63"/>
  <c r="S251" i="63"/>
  <c r="S250" i="63"/>
  <c r="S249" i="63"/>
  <c r="S248" i="63"/>
  <c r="S247" i="63"/>
  <c r="S246" i="63"/>
  <c r="S245" i="63"/>
  <c r="S244" i="63"/>
  <c r="S243" i="63"/>
  <c r="S242" i="63"/>
  <c r="S241" i="63"/>
  <c r="S240" i="63"/>
  <c r="S239" i="63"/>
  <c r="S238" i="63"/>
  <c r="S237" i="63"/>
  <c r="S236" i="63"/>
  <c r="S235" i="63"/>
  <c r="S234" i="63"/>
  <c r="S233" i="63"/>
  <c r="S232" i="63"/>
  <c r="S231" i="63"/>
  <c r="S230" i="63"/>
  <c r="S229" i="63"/>
  <c r="S228" i="63"/>
  <c r="S227" i="63"/>
  <c r="S226" i="63"/>
  <c r="S225" i="63"/>
  <c r="S224" i="63"/>
  <c r="S223" i="63"/>
  <c r="S222" i="63"/>
  <c r="S221" i="63"/>
  <c r="S220" i="63"/>
  <c r="S219" i="63"/>
  <c r="S218" i="63"/>
  <c r="S217" i="63"/>
  <c r="S216" i="63"/>
  <c r="S215" i="63"/>
  <c r="S214" i="63"/>
  <c r="S213" i="63"/>
  <c r="S212" i="63"/>
  <c r="S211" i="63"/>
  <c r="S210" i="63"/>
  <c r="S209" i="63"/>
  <c r="S208" i="63"/>
  <c r="S207" i="63"/>
  <c r="S206" i="63"/>
  <c r="S205" i="63"/>
  <c r="S204" i="63"/>
  <c r="S203" i="63"/>
  <c r="S202" i="63"/>
  <c r="S201" i="63"/>
  <c r="S200" i="63"/>
  <c r="S199" i="63"/>
  <c r="S198" i="63"/>
  <c r="S197" i="63"/>
  <c r="S196" i="63"/>
  <c r="S195" i="63"/>
  <c r="S194" i="63"/>
  <c r="S193" i="63"/>
  <c r="S192" i="63"/>
  <c r="S191" i="63"/>
  <c r="S190" i="63"/>
  <c r="S189" i="63"/>
  <c r="S188" i="63"/>
  <c r="S187" i="63"/>
  <c r="S186" i="63"/>
  <c r="S185" i="63"/>
  <c r="S184" i="63"/>
  <c r="S183" i="63"/>
  <c r="S182" i="63"/>
  <c r="S181" i="63"/>
  <c r="S180" i="63"/>
  <c r="S179" i="63"/>
  <c r="S178" i="63"/>
  <c r="S177" i="63"/>
  <c r="S176" i="63"/>
  <c r="S175" i="63"/>
  <c r="S174" i="63"/>
  <c r="S173" i="63"/>
  <c r="S172" i="63"/>
  <c r="S171" i="63"/>
  <c r="S170" i="63"/>
  <c r="S169" i="63"/>
  <c r="S168" i="63"/>
  <c r="S167" i="63"/>
  <c r="S166" i="63"/>
  <c r="S165" i="63"/>
  <c r="S164" i="63"/>
  <c r="S163" i="63"/>
  <c r="S162" i="63"/>
  <c r="S161" i="63"/>
  <c r="S160" i="63"/>
  <c r="S159" i="63"/>
  <c r="S158" i="63"/>
  <c r="S157" i="63"/>
  <c r="S156" i="63"/>
  <c r="S155" i="63"/>
  <c r="S154" i="63"/>
  <c r="S153" i="63"/>
  <c r="S152" i="63"/>
  <c r="S151" i="63"/>
  <c r="S150" i="63"/>
  <c r="S149" i="63"/>
  <c r="S148" i="63"/>
  <c r="S147" i="63"/>
  <c r="S146" i="63"/>
  <c r="S145" i="63"/>
  <c r="S144" i="63"/>
  <c r="S143" i="63"/>
  <c r="S142" i="63"/>
  <c r="S141" i="63"/>
  <c r="S140" i="63"/>
  <c r="S139" i="63"/>
  <c r="S138" i="63"/>
  <c r="S137" i="63"/>
  <c r="S136" i="63"/>
  <c r="S135" i="63"/>
  <c r="S134" i="63"/>
  <c r="S133" i="63"/>
  <c r="S132" i="63"/>
  <c r="S131" i="63"/>
  <c r="S130" i="63"/>
  <c r="S129" i="63"/>
  <c r="S128" i="63"/>
  <c r="S127" i="63"/>
  <c r="S126" i="63"/>
  <c r="S125" i="63"/>
  <c r="S124" i="63"/>
  <c r="S123" i="63"/>
  <c r="S122" i="63"/>
  <c r="S121" i="63"/>
  <c r="S120" i="63"/>
  <c r="S119" i="63"/>
  <c r="S118" i="63"/>
  <c r="S117" i="63"/>
  <c r="S116" i="63"/>
  <c r="S115" i="63"/>
  <c r="S114" i="63"/>
  <c r="S113" i="63"/>
  <c r="S112" i="63"/>
  <c r="S111" i="63"/>
  <c r="S110" i="63"/>
  <c r="S109" i="63"/>
  <c r="S108" i="63"/>
  <c r="S107" i="63"/>
  <c r="S106" i="63"/>
  <c r="S105" i="63"/>
  <c r="S104" i="63"/>
  <c r="S103" i="63"/>
  <c r="S102" i="63"/>
  <c r="S101" i="63"/>
  <c r="S100" i="63"/>
  <c r="S99" i="63"/>
  <c r="S98" i="63"/>
  <c r="S97" i="63"/>
  <c r="S96" i="63"/>
  <c r="S95" i="63"/>
  <c r="S94" i="63"/>
  <c r="S93" i="63"/>
  <c r="S92" i="63"/>
  <c r="S91" i="63"/>
  <c r="S90" i="63"/>
  <c r="S89" i="63"/>
  <c r="S88" i="63"/>
  <c r="S87" i="63"/>
  <c r="S86" i="63"/>
  <c r="S85" i="63"/>
  <c r="S84" i="63"/>
  <c r="S83" i="63"/>
  <c r="S82" i="63"/>
  <c r="S81" i="63"/>
  <c r="S80" i="63"/>
  <c r="S79" i="63"/>
  <c r="S78" i="63"/>
  <c r="S77" i="63"/>
  <c r="S76" i="63"/>
  <c r="S75" i="63"/>
  <c r="S74" i="63"/>
  <c r="S73" i="63"/>
  <c r="S72" i="63"/>
  <c r="S71" i="63"/>
  <c r="S70" i="63"/>
  <c r="S69" i="63"/>
  <c r="S68" i="63"/>
  <c r="S67" i="63"/>
  <c r="S66" i="63"/>
  <c r="S65" i="63"/>
  <c r="S64" i="63"/>
  <c r="S63" i="63"/>
  <c r="S62" i="63"/>
  <c r="S61" i="63"/>
  <c r="S60" i="63"/>
  <c r="S59" i="63"/>
  <c r="S58" i="63"/>
  <c r="S57" i="63"/>
  <c r="S56" i="63"/>
  <c r="S55" i="63"/>
  <c r="S54" i="63"/>
  <c r="S53" i="63"/>
  <c r="S52" i="63"/>
  <c r="S51" i="63"/>
  <c r="S50" i="63"/>
  <c r="S49" i="63"/>
  <c r="S48" i="63"/>
  <c r="S47" i="63"/>
  <c r="S46" i="63"/>
  <c r="S45" i="63"/>
  <c r="S44" i="63"/>
  <c r="S43" i="63"/>
  <c r="S42" i="63"/>
  <c r="S41" i="63"/>
  <c r="S40" i="63"/>
  <c r="S39" i="63"/>
  <c r="S38" i="63"/>
  <c r="S37" i="63"/>
  <c r="S36" i="63"/>
  <c r="S35" i="63"/>
  <c r="S34" i="63"/>
  <c r="S33" i="63"/>
  <c r="S32" i="63"/>
  <c r="S31" i="63"/>
  <c r="S30" i="63"/>
  <c r="S29" i="63"/>
  <c r="S28" i="63"/>
  <c r="S27" i="63"/>
  <c r="S26" i="63"/>
  <c r="S25" i="63"/>
  <c r="S24" i="63"/>
  <c r="S23" i="63"/>
  <c r="S22" i="63"/>
  <c r="S21" i="63"/>
  <c r="S20" i="63"/>
  <c r="S19" i="63"/>
  <c r="S18" i="63"/>
  <c r="S17" i="63"/>
  <c r="S16" i="63"/>
  <c r="S15" i="63"/>
  <c r="S14" i="63"/>
  <c r="S13" i="63"/>
  <c r="S12" i="63"/>
  <c r="S11" i="63"/>
  <c r="S10" i="63"/>
  <c r="S9" i="63"/>
  <c r="S8" i="63"/>
  <c r="S7" i="63"/>
  <c r="AJ251" i="23"/>
  <c r="AI251" i="23"/>
  <c r="AH251" i="23"/>
  <c r="AG251" i="23"/>
  <c r="AJ250" i="23"/>
  <c r="AI250" i="23"/>
  <c r="AH250" i="23"/>
  <c r="AG250" i="23"/>
  <c r="AJ249" i="23"/>
  <c r="AI249" i="23"/>
  <c r="AH249" i="23"/>
  <c r="AG249" i="23"/>
  <c r="AJ248" i="23"/>
  <c r="AI248" i="23"/>
  <c r="AH248" i="23"/>
  <c r="AG248" i="23"/>
  <c r="AJ247" i="23"/>
  <c r="AI247" i="23"/>
  <c r="AH247" i="23"/>
  <c r="AG247" i="23"/>
  <c r="AJ246" i="23"/>
  <c r="AI246" i="23"/>
  <c r="AH246" i="23"/>
  <c r="AG246" i="23"/>
  <c r="AJ245" i="23"/>
  <c r="AI245" i="23"/>
  <c r="AH245" i="23"/>
  <c r="AG245" i="23"/>
  <c r="AJ244" i="23"/>
  <c r="AI244" i="23"/>
  <c r="AH244" i="23"/>
  <c r="AG244" i="23"/>
  <c r="AJ243" i="23"/>
  <c r="AI243" i="23"/>
  <c r="AH243" i="23"/>
  <c r="AG243" i="23"/>
  <c r="AJ242" i="23"/>
  <c r="AI242" i="23"/>
  <c r="AH242" i="23"/>
  <c r="AG242" i="23"/>
  <c r="AJ241" i="23"/>
  <c r="AI241" i="23"/>
  <c r="AH241" i="23"/>
  <c r="AG241" i="23"/>
  <c r="AJ240" i="23"/>
  <c r="AI240" i="23"/>
  <c r="AH240" i="23"/>
  <c r="AG240" i="23"/>
  <c r="AJ239" i="23"/>
  <c r="AI239" i="23"/>
  <c r="AH239" i="23"/>
  <c r="AG239" i="23"/>
  <c r="AJ238" i="23"/>
  <c r="AI238" i="23"/>
  <c r="AH238" i="23"/>
  <c r="AG238" i="23"/>
  <c r="AJ237" i="23"/>
  <c r="AI237" i="23"/>
  <c r="AH237" i="23"/>
  <c r="AG237" i="23"/>
  <c r="AJ236" i="23"/>
  <c r="AI236" i="23"/>
  <c r="AH236" i="23"/>
  <c r="AG236" i="23"/>
  <c r="AJ235" i="23"/>
  <c r="AI235" i="23"/>
  <c r="AH235" i="23"/>
  <c r="AG235" i="23"/>
  <c r="AJ234" i="23"/>
  <c r="AI234" i="23"/>
  <c r="AH234" i="23"/>
  <c r="AG234" i="23"/>
  <c r="AJ233" i="23"/>
  <c r="AI233" i="23"/>
  <c r="AH233" i="23"/>
  <c r="AG233" i="23"/>
  <c r="AJ232" i="23"/>
  <c r="AI232" i="23"/>
  <c r="AH232" i="23"/>
  <c r="AG232" i="23"/>
  <c r="AJ231" i="23"/>
  <c r="AI231" i="23"/>
  <c r="AH231" i="23"/>
  <c r="AG231" i="23"/>
  <c r="AJ230" i="23"/>
  <c r="AI230" i="23"/>
  <c r="AH230" i="23"/>
  <c r="AG230" i="23"/>
  <c r="AJ229" i="23"/>
  <c r="AI229" i="23"/>
  <c r="AH229" i="23"/>
  <c r="AG229" i="23"/>
  <c r="AJ228" i="23"/>
  <c r="AI228" i="23"/>
  <c r="AH228" i="23"/>
  <c r="AG228" i="23"/>
  <c r="AJ227" i="23"/>
  <c r="AI227" i="23"/>
  <c r="AH227" i="23"/>
  <c r="AG227" i="23"/>
  <c r="AJ226" i="23"/>
  <c r="AI226" i="23"/>
  <c r="AH226" i="23"/>
  <c r="AG226" i="23"/>
  <c r="AJ225" i="23"/>
  <c r="AI225" i="23"/>
  <c r="AH225" i="23"/>
  <c r="AG225" i="23"/>
  <c r="AJ224" i="23"/>
  <c r="AI224" i="23"/>
  <c r="AH224" i="23"/>
  <c r="AG224" i="23"/>
  <c r="AJ223" i="23"/>
  <c r="AI223" i="23"/>
  <c r="AH223" i="23"/>
  <c r="AG223" i="23"/>
  <c r="AJ222" i="23"/>
  <c r="AI222" i="23"/>
  <c r="AH222" i="23"/>
  <c r="AG222" i="23"/>
  <c r="AJ221" i="23"/>
  <c r="AI221" i="23"/>
  <c r="AH221" i="23"/>
  <c r="AG221" i="23"/>
  <c r="AJ220" i="23"/>
  <c r="AI220" i="23"/>
  <c r="AH220" i="23"/>
  <c r="AG220" i="23"/>
  <c r="AJ219" i="23"/>
  <c r="AI219" i="23"/>
  <c r="AH219" i="23"/>
  <c r="AG219" i="23"/>
  <c r="AJ218" i="23"/>
  <c r="AI218" i="23"/>
  <c r="AH218" i="23"/>
  <c r="AG218" i="23"/>
  <c r="AJ217" i="23"/>
  <c r="AI217" i="23"/>
  <c r="AH217" i="23"/>
  <c r="AG217" i="23"/>
  <c r="AJ216" i="23"/>
  <c r="AI216" i="23"/>
  <c r="AH216" i="23"/>
  <c r="AG216" i="23"/>
  <c r="AJ215" i="23"/>
  <c r="AI215" i="23"/>
  <c r="AH215" i="23"/>
  <c r="AG215" i="23"/>
  <c r="AJ214" i="23"/>
  <c r="AI214" i="23"/>
  <c r="AH214" i="23"/>
  <c r="AG214" i="23"/>
  <c r="AJ213" i="23"/>
  <c r="AI213" i="23"/>
  <c r="AH213" i="23"/>
  <c r="AG213" i="23"/>
  <c r="AJ212" i="23"/>
  <c r="AI212" i="23"/>
  <c r="AH212" i="23"/>
  <c r="AG212" i="23"/>
  <c r="AJ211" i="23"/>
  <c r="AI211" i="23"/>
  <c r="AH211" i="23"/>
  <c r="AG211" i="23"/>
  <c r="AJ210" i="23"/>
  <c r="AI210" i="23"/>
  <c r="AH210" i="23"/>
  <c r="AG210" i="23"/>
  <c r="AJ209" i="23"/>
  <c r="AI209" i="23"/>
  <c r="AH209" i="23"/>
  <c r="AG209" i="23"/>
  <c r="AJ208" i="23"/>
  <c r="AI208" i="23"/>
  <c r="AH208" i="23"/>
  <c r="AG208" i="23"/>
  <c r="AJ207" i="23"/>
  <c r="AI207" i="23"/>
  <c r="AH207" i="23"/>
  <c r="AG207" i="23"/>
  <c r="AJ206" i="23"/>
  <c r="AI206" i="23"/>
  <c r="AH206" i="23"/>
  <c r="AG206" i="23"/>
  <c r="AJ205" i="23"/>
  <c r="AI205" i="23"/>
  <c r="AH205" i="23"/>
  <c r="AG205" i="23"/>
  <c r="AJ204" i="23"/>
  <c r="AI204" i="23"/>
  <c r="AH204" i="23"/>
  <c r="AG204" i="23"/>
  <c r="AJ203" i="23"/>
  <c r="AI203" i="23"/>
  <c r="AH203" i="23"/>
  <c r="AG203" i="23"/>
  <c r="AJ202" i="23"/>
  <c r="AI202" i="23"/>
  <c r="AH202" i="23"/>
  <c r="AG202" i="23"/>
  <c r="AJ201" i="23"/>
  <c r="AI201" i="23"/>
  <c r="AH201" i="23"/>
  <c r="AG201" i="23"/>
  <c r="AJ200" i="23"/>
  <c r="AI200" i="23"/>
  <c r="AH200" i="23"/>
  <c r="AG200" i="23"/>
  <c r="AJ199" i="23"/>
  <c r="AI199" i="23"/>
  <c r="AH199" i="23"/>
  <c r="AG199" i="23"/>
  <c r="AJ198" i="23"/>
  <c r="AI198" i="23"/>
  <c r="AH198" i="23"/>
  <c r="AG198" i="23"/>
  <c r="AJ197" i="23"/>
  <c r="AI197" i="23"/>
  <c r="AH197" i="23"/>
  <c r="AG197" i="23"/>
  <c r="AJ196" i="23"/>
  <c r="AI196" i="23"/>
  <c r="AH196" i="23"/>
  <c r="AG196" i="23"/>
  <c r="AJ195" i="23"/>
  <c r="AI195" i="23"/>
  <c r="AH195" i="23"/>
  <c r="AG195" i="23"/>
  <c r="AJ194" i="23"/>
  <c r="AI194" i="23"/>
  <c r="AH194" i="23"/>
  <c r="AG194" i="23"/>
  <c r="AJ193" i="23"/>
  <c r="AI193" i="23"/>
  <c r="AH193" i="23"/>
  <c r="AG193" i="23"/>
  <c r="AJ192" i="23"/>
  <c r="AI192" i="23"/>
  <c r="AH192" i="23"/>
  <c r="AG192" i="23"/>
  <c r="AJ191" i="23"/>
  <c r="AI191" i="23"/>
  <c r="AH191" i="23"/>
  <c r="AG191" i="23"/>
  <c r="AJ190" i="23"/>
  <c r="AI190" i="23"/>
  <c r="AH190" i="23"/>
  <c r="AG190" i="23"/>
  <c r="AJ189" i="23"/>
  <c r="AI189" i="23"/>
  <c r="AH189" i="23"/>
  <c r="AG189" i="23"/>
  <c r="AJ188" i="23"/>
  <c r="AI188" i="23"/>
  <c r="AH188" i="23"/>
  <c r="AG188" i="23"/>
  <c r="AJ187" i="23"/>
  <c r="AI187" i="23"/>
  <c r="AH187" i="23"/>
  <c r="AG187" i="23"/>
  <c r="AJ186" i="23"/>
  <c r="AI186" i="23"/>
  <c r="AH186" i="23"/>
  <c r="AG186" i="23"/>
  <c r="AJ185" i="23"/>
  <c r="AI185" i="23"/>
  <c r="AH185" i="23"/>
  <c r="AG185" i="23"/>
  <c r="AJ184" i="23"/>
  <c r="AI184" i="23"/>
  <c r="AH184" i="23"/>
  <c r="AG184" i="23"/>
  <c r="AJ183" i="23"/>
  <c r="AI183" i="23"/>
  <c r="AH183" i="23"/>
  <c r="AG183" i="23"/>
  <c r="AJ182" i="23"/>
  <c r="AI182" i="23"/>
  <c r="AH182" i="23"/>
  <c r="AG182" i="23"/>
  <c r="AJ181" i="23"/>
  <c r="AI181" i="23"/>
  <c r="AH181" i="23"/>
  <c r="AG181" i="23"/>
  <c r="AJ180" i="23"/>
  <c r="AI180" i="23"/>
  <c r="AH180" i="23"/>
  <c r="AG180" i="23"/>
  <c r="AJ179" i="23"/>
  <c r="AI179" i="23"/>
  <c r="AH179" i="23"/>
  <c r="AG179" i="23"/>
  <c r="AJ178" i="23"/>
  <c r="AI178" i="23"/>
  <c r="AH178" i="23"/>
  <c r="AG178" i="23"/>
  <c r="AJ177" i="23"/>
  <c r="AI177" i="23"/>
  <c r="AH177" i="23"/>
  <c r="AG177" i="23"/>
  <c r="AJ176" i="23"/>
  <c r="AI176" i="23"/>
  <c r="AH176" i="23"/>
  <c r="AG176" i="23"/>
  <c r="AJ175" i="23"/>
  <c r="AI175" i="23"/>
  <c r="AH175" i="23"/>
  <c r="AG175" i="23"/>
  <c r="AJ174" i="23"/>
  <c r="AI174" i="23"/>
  <c r="AH174" i="23"/>
  <c r="AG174" i="23"/>
  <c r="AJ173" i="23"/>
  <c r="AI173" i="23"/>
  <c r="AH173" i="23"/>
  <c r="AG173" i="23"/>
  <c r="AJ172" i="23"/>
  <c r="AI172" i="23"/>
  <c r="AH172" i="23"/>
  <c r="AG172" i="23"/>
  <c r="AJ171" i="23"/>
  <c r="AI171" i="23"/>
  <c r="AH171" i="23"/>
  <c r="AG171" i="23"/>
  <c r="AJ170" i="23"/>
  <c r="AI170" i="23"/>
  <c r="AH170" i="23"/>
  <c r="AG170" i="23"/>
  <c r="AJ169" i="23"/>
  <c r="AI169" i="23"/>
  <c r="AH169" i="23"/>
  <c r="AG169" i="23"/>
  <c r="AJ168" i="23"/>
  <c r="AI168" i="23"/>
  <c r="AH168" i="23"/>
  <c r="AG168" i="23"/>
  <c r="AJ167" i="23"/>
  <c r="AI167" i="23"/>
  <c r="AH167" i="23"/>
  <c r="AG167" i="23"/>
  <c r="AJ166" i="23"/>
  <c r="AI166" i="23"/>
  <c r="AH166" i="23"/>
  <c r="AG166" i="23"/>
  <c r="AJ165" i="23"/>
  <c r="AI165" i="23"/>
  <c r="AH165" i="23"/>
  <c r="AG165" i="23"/>
  <c r="AJ164" i="23"/>
  <c r="AI164" i="23"/>
  <c r="AH164" i="23"/>
  <c r="AG164" i="23"/>
  <c r="AJ163" i="23"/>
  <c r="AI163" i="23"/>
  <c r="AH163" i="23"/>
  <c r="AG163" i="23"/>
  <c r="AJ162" i="23"/>
  <c r="AI162" i="23"/>
  <c r="AH162" i="23"/>
  <c r="AG162" i="23"/>
  <c r="AJ161" i="23"/>
  <c r="AI161" i="23"/>
  <c r="AH161" i="23"/>
  <c r="AG161" i="23"/>
  <c r="AJ160" i="23"/>
  <c r="AI160" i="23"/>
  <c r="AH160" i="23"/>
  <c r="AG160" i="23"/>
  <c r="AJ159" i="23"/>
  <c r="AI159" i="23"/>
  <c r="AH159" i="23"/>
  <c r="AG159" i="23"/>
  <c r="AJ158" i="23"/>
  <c r="AI158" i="23"/>
  <c r="AH158" i="23"/>
  <c r="AG158" i="23"/>
  <c r="AJ157" i="23"/>
  <c r="AI157" i="23"/>
  <c r="AH157" i="23"/>
  <c r="AG157" i="23"/>
  <c r="AJ156" i="23"/>
  <c r="AI156" i="23"/>
  <c r="AH156" i="23"/>
  <c r="AG156" i="23"/>
  <c r="AJ155" i="23"/>
  <c r="AI155" i="23"/>
  <c r="AH155" i="23"/>
  <c r="AG155" i="23"/>
  <c r="AJ154" i="23"/>
  <c r="AI154" i="23"/>
  <c r="AH154" i="23"/>
  <c r="AG154" i="23"/>
  <c r="AJ153" i="23"/>
  <c r="AI153" i="23"/>
  <c r="AH153" i="23"/>
  <c r="AG153" i="23"/>
  <c r="AJ152" i="23"/>
  <c r="AI152" i="23"/>
  <c r="AH152" i="23"/>
  <c r="AG152" i="23"/>
  <c r="AJ151" i="23"/>
  <c r="AI151" i="23"/>
  <c r="AH151" i="23"/>
  <c r="AG151" i="23"/>
  <c r="AJ150" i="23"/>
  <c r="AI150" i="23"/>
  <c r="AH150" i="23"/>
  <c r="AG150" i="23"/>
  <c r="AJ149" i="23"/>
  <c r="AI149" i="23"/>
  <c r="AH149" i="23"/>
  <c r="AG149" i="23"/>
  <c r="AJ148" i="23"/>
  <c r="AI148" i="23"/>
  <c r="AH148" i="23"/>
  <c r="AG148" i="23"/>
  <c r="AJ147" i="23"/>
  <c r="AI147" i="23"/>
  <c r="AH147" i="23"/>
  <c r="AG147" i="23"/>
  <c r="AJ146" i="23"/>
  <c r="AI146" i="23"/>
  <c r="AH146" i="23"/>
  <c r="AG146" i="23"/>
  <c r="AJ145" i="23"/>
  <c r="AI145" i="23"/>
  <c r="AH145" i="23"/>
  <c r="AG145" i="23"/>
  <c r="AJ144" i="23"/>
  <c r="AI144" i="23"/>
  <c r="AH144" i="23"/>
  <c r="AG144" i="23"/>
  <c r="AJ143" i="23"/>
  <c r="AI143" i="23"/>
  <c r="AH143" i="23"/>
  <c r="AG143" i="23"/>
  <c r="AJ142" i="23"/>
  <c r="AI142" i="23"/>
  <c r="AH142" i="23"/>
  <c r="AG142" i="23"/>
  <c r="AJ141" i="23"/>
  <c r="AI141" i="23"/>
  <c r="AH141" i="23"/>
  <c r="AG141" i="23"/>
  <c r="AJ140" i="23"/>
  <c r="AI140" i="23"/>
  <c r="AH140" i="23"/>
  <c r="AG140" i="23"/>
  <c r="AJ139" i="23"/>
  <c r="AI139" i="23"/>
  <c r="AH139" i="23"/>
  <c r="AG139" i="23"/>
  <c r="AJ138" i="23"/>
  <c r="AI138" i="23"/>
  <c r="AH138" i="23"/>
  <c r="AG138" i="23"/>
  <c r="AJ137" i="23"/>
  <c r="AI137" i="23"/>
  <c r="AH137" i="23"/>
  <c r="AG137" i="23"/>
  <c r="AJ136" i="23"/>
  <c r="AI136" i="23"/>
  <c r="AH136" i="23"/>
  <c r="AG136" i="23"/>
  <c r="AJ135" i="23"/>
  <c r="AI135" i="23"/>
  <c r="AH135" i="23"/>
  <c r="AG135" i="23"/>
  <c r="AJ134" i="23"/>
  <c r="AI134" i="23"/>
  <c r="AH134" i="23"/>
  <c r="AG134" i="23"/>
  <c r="AJ133" i="23"/>
  <c r="AI133" i="23"/>
  <c r="AH133" i="23"/>
  <c r="AG133" i="23"/>
  <c r="AJ132" i="23"/>
  <c r="AI132" i="23"/>
  <c r="AH132" i="23"/>
  <c r="AG132" i="23"/>
  <c r="AJ131" i="23"/>
  <c r="AI131" i="23"/>
  <c r="AH131" i="23"/>
  <c r="AG131" i="23"/>
  <c r="AJ130" i="23"/>
  <c r="AI130" i="23"/>
  <c r="AH130" i="23"/>
  <c r="AG130" i="23"/>
  <c r="AJ129" i="23"/>
  <c r="AI129" i="23"/>
  <c r="AH129" i="23"/>
  <c r="AG129" i="23"/>
  <c r="AJ128" i="23"/>
  <c r="AI128" i="23"/>
  <c r="AH128" i="23"/>
  <c r="AG128" i="23"/>
  <c r="AJ127" i="23"/>
  <c r="AI127" i="23"/>
  <c r="AH127" i="23"/>
  <c r="AG127" i="23"/>
  <c r="AJ126" i="23"/>
  <c r="AI126" i="23"/>
  <c r="AH126" i="23"/>
  <c r="AG126" i="23"/>
  <c r="AJ125" i="23"/>
  <c r="AI125" i="23"/>
  <c r="AH125" i="23"/>
  <c r="AG125" i="23"/>
  <c r="AJ124" i="23"/>
  <c r="AI124" i="23"/>
  <c r="AH124" i="23"/>
  <c r="AG124" i="23"/>
  <c r="AJ123" i="23"/>
  <c r="AI123" i="23"/>
  <c r="AH123" i="23"/>
  <c r="AG123" i="23"/>
  <c r="AJ122" i="23"/>
  <c r="AI122" i="23"/>
  <c r="AH122" i="23"/>
  <c r="AG122" i="23"/>
  <c r="AJ121" i="23"/>
  <c r="AI121" i="23"/>
  <c r="AH121" i="23"/>
  <c r="AG121" i="23"/>
  <c r="AJ120" i="23"/>
  <c r="AI120" i="23"/>
  <c r="AH120" i="23"/>
  <c r="AG120" i="23"/>
  <c r="AJ119" i="23"/>
  <c r="AI119" i="23"/>
  <c r="AH119" i="23"/>
  <c r="AG119" i="23"/>
  <c r="AJ118" i="23"/>
  <c r="AI118" i="23"/>
  <c r="AH118" i="23"/>
  <c r="AG118" i="23"/>
  <c r="AJ117" i="23"/>
  <c r="AI117" i="23"/>
  <c r="AH117" i="23"/>
  <c r="AG117" i="23"/>
  <c r="AJ116" i="23"/>
  <c r="AI116" i="23"/>
  <c r="AH116" i="23"/>
  <c r="AG116" i="23"/>
  <c r="AJ115" i="23"/>
  <c r="AI115" i="23"/>
  <c r="AH115" i="23"/>
  <c r="AG115" i="23"/>
  <c r="AJ114" i="23"/>
  <c r="AI114" i="23"/>
  <c r="AH114" i="23"/>
  <c r="AG114" i="23"/>
  <c r="AJ113" i="23"/>
  <c r="AI113" i="23"/>
  <c r="AH113" i="23"/>
  <c r="AG113" i="23"/>
  <c r="AJ112" i="23"/>
  <c r="AI112" i="23"/>
  <c r="AH112" i="23"/>
  <c r="AG112" i="23"/>
  <c r="AJ111" i="23"/>
  <c r="AI111" i="23"/>
  <c r="AH111" i="23"/>
  <c r="AG111" i="23"/>
  <c r="AJ110" i="23"/>
  <c r="AI110" i="23"/>
  <c r="AH110" i="23"/>
  <c r="AG110" i="23"/>
  <c r="AJ109" i="23"/>
  <c r="AI109" i="23"/>
  <c r="AH109" i="23"/>
  <c r="AG109" i="23"/>
  <c r="AJ108" i="23"/>
  <c r="AI108" i="23"/>
  <c r="AH108" i="23"/>
  <c r="AG108" i="23"/>
  <c r="AJ107" i="23"/>
  <c r="AI107" i="23"/>
  <c r="AH107" i="23"/>
  <c r="AG107" i="23"/>
  <c r="AJ106" i="23"/>
  <c r="AI106" i="23"/>
  <c r="AH106" i="23"/>
  <c r="AG106" i="23"/>
  <c r="AJ105" i="23"/>
  <c r="AI105" i="23"/>
  <c r="AH105" i="23"/>
  <c r="AG105" i="23"/>
  <c r="AJ104" i="23"/>
  <c r="AI104" i="23"/>
  <c r="AH104" i="23"/>
  <c r="AG104" i="23"/>
  <c r="AJ103" i="23"/>
  <c r="AI103" i="23"/>
  <c r="AH103" i="23"/>
  <c r="AG103" i="23"/>
  <c r="AJ102" i="23"/>
  <c r="AI102" i="23"/>
  <c r="AH102" i="23"/>
  <c r="AG102" i="23"/>
  <c r="AJ101" i="23"/>
  <c r="AI101" i="23"/>
  <c r="AH101" i="23"/>
  <c r="AG101" i="23"/>
  <c r="AJ100" i="23"/>
  <c r="AI100" i="23"/>
  <c r="AH100" i="23"/>
  <c r="AG100" i="23"/>
  <c r="AJ99" i="23"/>
  <c r="AI99" i="23"/>
  <c r="AH99" i="23"/>
  <c r="AG99" i="23"/>
  <c r="AJ98" i="23"/>
  <c r="AI98" i="23"/>
  <c r="AH98" i="23"/>
  <c r="AG98" i="23"/>
  <c r="AJ97" i="23"/>
  <c r="AI97" i="23"/>
  <c r="AH97" i="23"/>
  <c r="AG97" i="23"/>
  <c r="AJ96" i="23"/>
  <c r="AI96" i="23"/>
  <c r="AH96" i="23"/>
  <c r="AG96" i="23"/>
  <c r="AJ95" i="23"/>
  <c r="AI95" i="23"/>
  <c r="AH95" i="23"/>
  <c r="AG95" i="23"/>
  <c r="AJ94" i="23"/>
  <c r="AI94" i="23"/>
  <c r="AH94" i="23"/>
  <c r="AG94" i="23"/>
  <c r="AJ93" i="23"/>
  <c r="AI93" i="23"/>
  <c r="AH93" i="23"/>
  <c r="AG93" i="23"/>
  <c r="AJ92" i="23"/>
  <c r="AI92" i="23"/>
  <c r="AH92" i="23"/>
  <c r="AG92" i="23"/>
  <c r="AJ91" i="23"/>
  <c r="AI91" i="23"/>
  <c r="AH91" i="23"/>
  <c r="AG91" i="23"/>
  <c r="AJ90" i="23"/>
  <c r="AI90" i="23"/>
  <c r="AH90" i="23"/>
  <c r="AG90" i="23"/>
  <c r="AJ89" i="23"/>
  <c r="AI89" i="23"/>
  <c r="AH89" i="23"/>
  <c r="AG89" i="23"/>
  <c r="AJ88" i="23"/>
  <c r="AI88" i="23"/>
  <c r="AH88" i="23"/>
  <c r="AG88" i="23"/>
  <c r="AJ87" i="23"/>
  <c r="AI87" i="23"/>
  <c r="AH87" i="23"/>
  <c r="AG87" i="23"/>
  <c r="AJ86" i="23"/>
  <c r="AI86" i="23"/>
  <c r="AH86" i="23"/>
  <c r="AG86" i="23"/>
  <c r="AJ85" i="23"/>
  <c r="AI85" i="23"/>
  <c r="AH85" i="23"/>
  <c r="AG85" i="23"/>
  <c r="AJ84" i="23"/>
  <c r="AI84" i="23"/>
  <c r="AH84" i="23"/>
  <c r="AG84" i="23"/>
  <c r="AJ83" i="23"/>
  <c r="AI83" i="23"/>
  <c r="AH83" i="23"/>
  <c r="AG83" i="23"/>
  <c r="AJ82" i="23"/>
  <c r="AI82" i="23"/>
  <c r="AH82" i="23"/>
  <c r="AG82" i="23"/>
  <c r="AJ81" i="23"/>
  <c r="AI81" i="23"/>
  <c r="AH81" i="23"/>
  <c r="AG81" i="23"/>
  <c r="AJ80" i="23"/>
  <c r="AI80" i="23"/>
  <c r="AH80" i="23"/>
  <c r="AG80" i="23"/>
  <c r="AJ79" i="23"/>
  <c r="AI79" i="23"/>
  <c r="AH79" i="23"/>
  <c r="AG79" i="23"/>
  <c r="AJ78" i="23"/>
  <c r="AI78" i="23"/>
  <c r="AH78" i="23"/>
  <c r="AG78" i="23"/>
  <c r="AJ77" i="23"/>
  <c r="AI77" i="23"/>
  <c r="AH77" i="23"/>
  <c r="AG77" i="23"/>
  <c r="AJ76" i="23"/>
  <c r="AI76" i="23"/>
  <c r="AH76" i="23"/>
  <c r="AG76" i="23"/>
  <c r="AJ75" i="23"/>
  <c r="AI75" i="23"/>
  <c r="AH75" i="23"/>
  <c r="AG75" i="23"/>
  <c r="AJ74" i="23"/>
  <c r="AI74" i="23"/>
  <c r="AH74" i="23"/>
  <c r="AG74" i="23"/>
  <c r="AJ73" i="23"/>
  <c r="AI73" i="23"/>
  <c r="AH73" i="23"/>
  <c r="AG73" i="23"/>
  <c r="AJ72" i="23"/>
  <c r="AI72" i="23"/>
  <c r="AH72" i="23"/>
  <c r="AG72" i="23"/>
  <c r="AJ71" i="23"/>
  <c r="AI71" i="23"/>
  <c r="AH71" i="23"/>
  <c r="AG71" i="23"/>
  <c r="AJ70" i="23"/>
  <c r="AI70" i="23"/>
  <c r="AH70" i="23"/>
  <c r="AG70" i="23"/>
  <c r="AJ69" i="23"/>
  <c r="AI69" i="23"/>
  <c r="AH69" i="23"/>
  <c r="AG69" i="23"/>
  <c r="AJ68" i="23"/>
  <c r="AI68" i="23"/>
  <c r="AH68" i="23"/>
  <c r="AG68" i="23"/>
  <c r="AJ67" i="23"/>
  <c r="AI67" i="23"/>
  <c r="AH67" i="23"/>
  <c r="AG67" i="23"/>
  <c r="AJ66" i="23"/>
  <c r="AI66" i="23"/>
  <c r="AH66" i="23"/>
  <c r="AG66" i="23"/>
  <c r="AJ65" i="23"/>
  <c r="AI65" i="23"/>
  <c r="AH65" i="23"/>
  <c r="AG65" i="23"/>
  <c r="AJ64" i="23"/>
  <c r="AI64" i="23"/>
  <c r="AH64" i="23"/>
  <c r="AG64" i="23"/>
  <c r="AJ63" i="23"/>
  <c r="AI63" i="23"/>
  <c r="AH63" i="23"/>
  <c r="AG63" i="23"/>
  <c r="AJ62" i="23"/>
  <c r="AI62" i="23"/>
  <c r="AH62" i="23"/>
  <c r="AG62" i="23"/>
  <c r="AJ61" i="23"/>
  <c r="AI61" i="23"/>
  <c r="AH61" i="23"/>
  <c r="AG61" i="23"/>
  <c r="AJ60" i="23"/>
  <c r="AI60" i="23"/>
  <c r="AH60" i="23"/>
  <c r="AG60" i="23"/>
  <c r="AJ59" i="23"/>
  <c r="AI59" i="23"/>
  <c r="AH59" i="23"/>
  <c r="AG59" i="23"/>
  <c r="AJ58" i="23"/>
  <c r="AI58" i="23"/>
  <c r="AH58" i="23"/>
  <c r="AG58" i="23"/>
  <c r="AJ57" i="23"/>
  <c r="AI57" i="23"/>
  <c r="AH57" i="23"/>
  <c r="AG57" i="23"/>
  <c r="AJ56" i="23"/>
  <c r="AI56" i="23"/>
  <c r="AH56" i="23"/>
  <c r="AG56" i="23"/>
  <c r="AJ55" i="23"/>
  <c r="AI55" i="23"/>
  <c r="AH55" i="23"/>
  <c r="AG55" i="23"/>
  <c r="AJ54" i="23"/>
  <c r="AI54" i="23"/>
  <c r="AH54" i="23"/>
  <c r="AG54" i="23"/>
  <c r="AJ53" i="23"/>
  <c r="AI53" i="23"/>
  <c r="AH53" i="23"/>
  <c r="AG53" i="23"/>
  <c r="AJ52" i="23"/>
  <c r="AI52" i="23"/>
  <c r="AH52" i="23"/>
  <c r="AG52" i="23"/>
  <c r="AJ51" i="23"/>
  <c r="AI51" i="23"/>
  <c r="AH51" i="23"/>
  <c r="AG51" i="23"/>
  <c r="AJ50" i="23"/>
  <c r="AI50" i="23"/>
  <c r="AH50" i="23"/>
  <c r="AG50" i="23"/>
  <c r="AJ49" i="23"/>
  <c r="AI49" i="23"/>
  <c r="AH49" i="23"/>
  <c r="AG49" i="23"/>
  <c r="AJ48" i="23"/>
  <c r="AI48" i="23"/>
  <c r="AH48" i="23"/>
  <c r="AG48" i="23"/>
  <c r="AJ47" i="23"/>
  <c r="AI47" i="23"/>
  <c r="AH47" i="23"/>
  <c r="AG47" i="23"/>
  <c r="AJ46" i="23"/>
  <c r="AI46" i="23"/>
  <c r="AH46" i="23"/>
  <c r="AG46" i="23"/>
  <c r="AJ45" i="23"/>
  <c r="AI45" i="23"/>
  <c r="AH45" i="23"/>
  <c r="AG45" i="23"/>
  <c r="AJ44" i="23"/>
  <c r="AI44" i="23"/>
  <c r="AH44" i="23"/>
  <c r="AG44" i="23"/>
  <c r="AJ43" i="23"/>
  <c r="AI43" i="23"/>
  <c r="AH43" i="23"/>
  <c r="AG43" i="23"/>
  <c r="AJ42" i="23"/>
  <c r="AI42" i="23"/>
  <c r="AH42" i="23"/>
  <c r="AG42" i="23"/>
  <c r="AJ41" i="23"/>
  <c r="AI41" i="23"/>
  <c r="AH41" i="23"/>
  <c r="AG41" i="23"/>
  <c r="AJ40" i="23"/>
  <c r="AI40" i="23"/>
  <c r="AH40" i="23"/>
  <c r="AG40" i="23"/>
  <c r="AJ39" i="23"/>
  <c r="AI39" i="23"/>
  <c r="AH39" i="23"/>
  <c r="AG39" i="23"/>
  <c r="AJ38" i="23"/>
  <c r="AI38" i="23"/>
  <c r="AH38" i="23"/>
  <c r="AG38" i="23"/>
  <c r="AJ37" i="23"/>
  <c r="AI37" i="23"/>
  <c r="AH37" i="23"/>
  <c r="AG37" i="23"/>
  <c r="AJ36" i="23"/>
  <c r="AI36" i="23"/>
  <c r="AH36" i="23"/>
  <c r="AG36" i="23"/>
  <c r="AJ35" i="23"/>
  <c r="AI35" i="23"/>
  <c r="AH35" i="23"/>
  <c r="AG35" i="23"/>
  <c r="AJ34" i="23"/>
  <c r="AI34" i="23"/>
  <c r="AH34" i="23"/>
  <c r="AG34" i="23"/>
  <c r="AJ33" i="23"/>
  <c r="AI33" i="23"/>
  <c r="AH33" i="23"/>
  <c r="AG33" i="23"/>
  <c r="AJ32" i="23"/>
  <c r="AI32" i="23"/>
  <c r="AH32" i="23"/>
  <c r="AG32" i="23"/>
  <c r="AJ31" i="23"/>
  <c r="AI31" i="23"/>
  <c r="AH31" i="23"/>
  <c r="AG31" i="23"/>
  <c r="AJ30" i="23"/>
  <c r="AI30" i="23"/>
  <c r="AH30" i="23"/>
  <c r="AG30" i="23"/>
  <c r="AJ29" i="23"/>
  <c r="AI29" i="23"/>
  <c r="AH29" i="23"/>
  <c r="AG29" i="23"/>
  <c r="AJ28" i="23"/>
  <c r="AI28" i="23"/>
  <c r="AH28" i="23"/>
  <c r="AG28" i="23"/>
  <c r="AJ27" i="23"/>
  <c r="AI27" i="23"/>
  <c r="AH27" i="23"/>
  <c r="AG27" i="23"/>
  <c r="AJ26" i="23"/>
  <c r="AI26" i="23"/>
  <c r="AH26" i="23"/>
  <c r="AG26" i="23"/>
  <c r="AJ25" i="23"/>
  <c r="AI25" i="23"/>
  <c r="AH25" i="23"/>
  <c r="AG25" i="23"/>
  <c r="AJ24" i="23"/>
  <c r="AI24" i="23"/>
  <c r="AH24" i="23"/>
  <c r="AG24" i="23"/>
  <c r="AJ23" i="23"/>
  <c r="AI23" i="23"/>
  <c r="AH23" i="23"/>
  <c r="AG23" i="23"/>
  <c r="AJ22" i="23"/>
  <c r="AI22" i="23"/>
  <c r="AH22" i="23"/>
  <c r="AG22" i="23"/>
  <c r="AJ21" i="23"/>
  <c r="AI21" i="23"/>
  <c r="AH21" i="23"/>
  <c r="AG21" i="23"/>
  <c r="AJ20" i="23"/>
  <c r="AI20" i="23"/>
  <c r="AH20" i="23"/>
  <c r="AG20" i="23"/>
  <c r="AJ19" i="23"/>
  <c r="AI19" i="23"/>
  <c r="AH19" i="23"/>
  <c r="AG19" i="23"/>
  <c r="AJ18" i="23"/>
  <c r="AI18" i="23"/>
  <c r="AH18" i="23"/>
  <c r="AG18" i="23"/>
  <c r="AJ17" i="23"/>
  <c r="AI17" i="23"/>
  <c r="AH17" i="23"/>
  <c r="AG17" i="23"/>
  <c r="AJ16" i="23"/>
  <c r="AI16" i="23"/>
  <c r="AH16" i="23"/>
  <c r="AG16" i="23"/>
  <c r="AJ15" i="23"/>
  <c r="AI15" i="23"/>
  <c r="AH15" i="23"/>
  <c r="AG15" i="23"/>
  <c r="AJ14" i="23"/>
  <c r="AI14" i="23"/>
  <c r="AH14" i="23"/>
  <c r="AG14" i="23"/>
  <c r="AJ13" i="23"/>
  <c r="AI13" i="23"/>
  <c r="AH13" i="23"/>
  <c r="AG13" i="23"/>
  <c r="AJ12" i="23"/>
  <c r="AI12" i="23"/>
  <c r="AH12" i="23"/>
  <c r="AG12" i="23"/>
  <c r="AJ11" i="23"/>
  <c r="AI11" i="23"/>
  <c r="AH11" i="23"/>
  <c r="AG11" i="23"/>
  <c r="AJ10" i="23"/>
  <c r="AI10" i="23"/>
  <c r="AH10" i="23"/>
  <c r="AG10" i="23"/>
  <c r="AJ9" i="23"/>
  <c r="AI9" i="23"/>
  <c r="AH9" i="23"/>
  <c r="AG9" i="23"/>
  <c r="AJ8" i="23"/>
  <c r="AI8" i="23"/>
  <c r="AH8" i="23"/>
  <c r="AG8" i="23"/>
  <c r="AJ7" i="23"/>
  <c r="AI7" i="23"/>
  <c r="AH7" i="23"/>
  <c r="AG7" i="23"/>
  <c r="AC251" i="23"/>
  <c r="AB251" i="23"/>
  <c r="AC250" i="23"/>
  <c r="AB250" i="23"/>
  <c r="AC249" i="23"/>
  <c r="AB249" i="23"/>
  <c r="AC248" i="23"/>
  <c r="AB248" i="23"/>
  <c r="AC247" i="23"/>
  <c r="AB247" i="23"/>
  <c r="AC246" i="23"/>
  <c r="AB246" i="23"/>
  <c r="AC245" i="23"/>
  <c r="AB245" i="23"/>
  <c r="AC244" i="23"/>
  <c r="AB244" i="23"/>
  <c r="AC243" i="23"/>
  <c r="AB243" i="23"/>
  <c r="AC242" i="23"/>
  <c r="AB242" i="23"/>
  <c r="AC241" i="23"/>
  <c r="AB241" i="23"/>
  <c r="AC240" i="23"/>
  <c r="AB240" i="23"/>
  <c r="AC239" i="23"/>
  <c r="AB239" i="23"/>
  <c r="AC238" i="23"/>
  <c r="AB238" i="23"/>
  <c r="AC237" i="23"/>
  <c r="AB237" i="23"/>
  <c r="AC236" i="23"/>
  <c r="AB236" i="23"/>
  <c r="AC235" i="23"/>
  <c r="AB235" i="23"/>
  <c r="AC234" i="23"/>
  <c r="AB234" i="23"/>
  <c r="AC233" i="23"/>
  <c r="AB233" i="23"/>
  <c r="AC232" i="23"/>
  <c r="AB232" i="23"/>
  <c r="AC231" i="23"/>
  <c r="AB231" i="23"/>
  <c r="AC230" i="23"/>
  <c r="AB230" i="23"/>
  <c r="AC229" i="23"/>
  <c r="AB229" i="23"/>
  <c r="AC228" i="23"/>
  <c r="AB228" i="23"/>
  <c r="AC227" i="23"/>
  <c r="AB227" i="23"/>
  <c r="AC226" i="23"/>
  <c r="AB226" i="23"/>
  <c r="AC225" i="23"/>
  <c r="AB225" i="23"/>
  <c r="AC224" i="23"/>
  <c r="AB224" i="23"/>
  <c r="AC223" i="23"/>
  <c r="AB223" i="23"/>
  <c r="AC222" i="23"/>
  <c r="AB222" i="23"/>
  <c r="AC221" i="23"/>
  <c r="AB221" i="23"/>
  <c r="AC220" i="23"/>
  <c r="AB220" i="23"/>
  <c r="AC219" i="23"/>
  <c r="AB219" i="23"/>
  <c r="AC218" i="23"/>
  <c r="AB218" i="23"/>
  <c r="AC217" i="23"/>
  <c r="AB217" i="23"/>
  <c r="AC216" i="23"/>
  <c r="AB216" i="23"/>
  <c r="AC215" i="23"/>
  <c r="AB215" i="23"/>
  <c r="AC214" i="23"/>
  <c r="AB214" i="23"/>
  <c r="AC213" i="23"/>
  <c r="AB213" i="23"/>
  <c r="AC212" i="23"/>
  <c r="AB212" i="23"/>
  <c r="AC211" i="23"/>
  <c r="AB211" i="23"/>
  <c r="AC210" i="23"/>
  <c r="AB210" i="23"/>
  <c r="AC209" i="23"/>
  <c r="AB209" i="23"/>
  <c r="AC208" i="23"/>
  <c r="AB208" i="23"/>
  <c r="AC207" i="23"/>
  <c r="AB207" i="23"/>
  <c r="AC206" i="23"/>
  <c r="AB206" i="23"/>
  <c r="AC205" i="23"/>
  <c r="AB205" i="23"/>
  <c r="AC204" i="23"/>
  <c r="AB204" i="23"/>
  <c r="AC203" i="23"/>
  <c r="AB203" i="23"/>
  <c r="AC202" i="23"/>
  <c r="AB202" i="23"/>
  <c r="AC201" i="23"/>
  <c r="AB201" i="23"/>
  <c r="AC200" i="23"/>
  <c r="AB200" i="23"/>
  <c r="AC199" i="23"/>
  <c r="AB199" i="23"/>
  <c r="AC198" i="23"/>
  <c r="AB198" i="23"/>
  <c r="AC197" i="23"/>
  <c r="AB197" i="23"/>
  <c r="AC196" i="23"/>
  <c r="AB196" i="23"/>
  <c r="AC195" i="23"/>
  <c r="AB195" i="23"/>
  <c r="AC194" i="23"/>
  <c r="AB194" i="23"/>
  <c r="AC193" i="23"/>
  <c r="AB193" i="23"/>
  <c r="AC192" i="23"/>
  <c r="AB192" i="23"/>
  <c r="AC191" i="23"/>
  <c r="AB191" i="23"/>
  <c r="AC190" i="23"/>
  <c r="AB190" i="23"/>
  <c r="AC189" i="23"/>
  <c r="AB189" i="23"/>
  <c r="AC188" i="23"/>
  <c r="AB188" i="23"/>
  <c r="AC187" i="23"/>
  <c r="AB187" i="23"/>
  <c r="AC186" i="23"/>
  <c r="AB186" i="23"/>
  <c r="AC185" i="23"/>
  <c r="AB185" i="23"/>
  <c r="AC184" i="23"/>
  <c r="AB184" i="23"/>
  <c r="AC183" i="23"/>
  <c r="AB183" i="23"/>
  <c r="AC182" i="23"/>
  <c r="AB182" i="23"/>
  <c r="AC181" i="23"/>
  <c r="AB181" i="23"/>
  <c r="AC180" i="23"/>
  <c r="AB180" i="23"/>
  <c r="AC179" i="23"/>
  <c r="AB179" i="23"/>
  <c r="AC178" i="23"/>
  <c r="AB178" i="23"/>
  <c r="AC177" i="23"/>
  <c r="AB177" i="23"/>
  <c r="AC176" i="23"/>
  <c r="AB176" i="23"/>
  <c r="AC175" i="23"/>
  <c r="AB175" i="23"/>
  <c r="AC174" i="23"/>
  <c r="AB174" i="23"/>
  <c r="AC173" i="23"/>
  <c r="AB173" i="23"/>
  <c r="AC172" i="23"/>
  <c r="AB172" i="23"/>
  <c r="AC171" i="23"/>
  <c r="AB171" i="23"/>
  <c r="AC170" i="23"/>
  <c r="AB170" i="23"/>
  <c r="AC169" i="23"/>
  <c r="AB169" i="23"/>
  <c r="AC168" i="23"/>
  <c r="AB168" i="23"/>
  <c r="AC167" i="23"/>
  <c r="AB167" i="23"/>
  <c r="AC166" i="23"/>
  <c r="AB166" i="23"/>
  <c r="AC165" i="23"/>
  <c r="AB165" i="23"/>
  <c r="AC164" i="23"/>
  <c r="AB164" i="23"/>
  <c r="AC163" i="23"/>
  <c r="AB163" i="23"/>
  <c r="AC162" i="23"/>
  <c r="AB162" i="23"/>
  <c r="AC161" i="23"/>
  <c r="AB161" i="23"/>
  <c r="AC160" i="23"/>
  <c r="AB160" i="23"/>
  <c r="AC159" i="23"/>
  <c r="AB159" i="23"/>
  <c r="AC158" i="23"/>
  <c r="AB158" i="23"/>
  <c r="AC157" i="23"/>
  <c r="AB157" i="23"/>
  <c r="AC156" i="23"/>
  <c r="AB156" i="23"/>
  <c r="AC155" i="23"/>
  <c r="AB155" i="23"/>
  <c r="AC154" i="23"/>
  <c r="AB154" i="23"/>
  <c r="AC153" i="23"/>
  <c r="AB153" i="23"/>
  <c r="AC152" i="23"/>
  <c r="AB152" i="23"/>
  <c r="AC151" i="23"/>
  <c r="AB151" i="23"/>
  <c r="AC150" i="23"/>
  <c r="AB150" i="23"/>
  <c r="AC149" i="23"/>
  <c r="AB149" i="23"/>
  <c r="AC148" i="23"/>
  <c r="AB148" i="23"/>
  <c r="AC147" i="23"/>
  <c r="AB147" i="23"/>
  <c r="AC146" i="23"/>
  <c r="AB146" i="23"/>
  <c r="AC145" i="23"/>
  <c r="AB145" i="23"/>
  <c r="AC144" i="23"/>
  <c r="AB144" i="23"/>
  <c r="AC143" i="23"/>
  <c r="AB143" i="23"/>
  <c r="AC142" i="23"/>
  <c r="AB142" i="23"/>
  <c r="AC141" i="23"/>
  <c r="AB141" i="23"/>
  <c r="AC140" i="23"/>
  <c r="AB140" i="23"/>
  <c r="AC139" i="23"/>
  <c r="AB139" i="23"/>
  <c r="AC138" i="23"/>
  <c r="AB138" i="23"/>
  <c r="AC137" i="23"/>
  <c r="AB137" i="23"/>
  <c r="AC136" i="23"/>
  <c r="AB136" i="23"/>
  <c r="AC135" i="23"/>
  <c r="AB135" i="23"/>
  <c r="AC134" i="23"/>
  <c r="AB134" i="23"/>
  <c r="AC133" i="23"/>
  <c r="AB133" i="23"/>
  <c r="AC132" i="23"/>
  <c r="AB132" i="23"/>
  <c r="AC131" i="23"/>
  <c r="AB131" i="23"/>
  <c r="AC130" i="23"/>
  <c r="AB130" i="23"/>
  <c r="AC129" i="23"/>
  <c r="AB129" i="23"/>
  <c r="AC128" i="23"/>
  <c r="AB128" i="23"/>
  <c r="AC127" i="23"/>
  <c r="AB127" i="23"/>
  <c r="AC126" i="23"/>
  <c r="AB126" i="23"/>
  <c r="AC125" i="23"/>
  <c r="AB125" i="23"/>
  <c r="AC124" i="23"/>
  <c r="AB124" i="23"/>
  <c r="AC123" i="23"/>
  <c r="AB123" i="23"/>
  <c r="AC122" i="23"/>
  <c r="AB122" i="23"/>
  <c r="AC121" i="23"/>
  <c r="AB121" i="23"/>
  <c r="AC120" i="23"/>
  <c r="AB120" i="23"/>
  <c r="AC119" i="23"/>
  <c r="AB119" i="23"/>
  <c r="AC118" i="23"/>
  <c r="AB118" i="23"/>
  <c r="AC117" i="23"/>
  <c r="AB117" i="23"/>
  <c r="AC116" i="23"/>
  <c r="AB116" i="23"/>
  <c r="AC115" i="23"/>
  <c r="AB115" i="23"/>
  <c r="AC114" i="23"/>
  <c r="AB114" i="23"/>
  <c r="AC113" i="23"/>
  <c r="AB113" i="23"/>
  <c r="AC112" i="23"/>
  <c r="AB112" i="23"/>
  <c r="AC111" i="23"/>
  <c r="AB111" i="23"/>
  <c r="AC110" i="23"/>
  <c r="AB110" i="23"/>
  <c r="AC109" i="23"/>
  <c r="AB109" i="23"/>
  <c r="AC108" i="23"/>
  <c r="AB108" i="23"/>
  <c r="AC107" i="23"/>
  <c r="AB107" i="23"/>
  <c r="AC106" i="23"/>
  <c r="AB106" i="23"/>
  <c r="AC105" i="23"/>
  <c r="AB105" i="23"/>
  <c r="AC104" i="23"/>
  <c r="AB104" i="23"/>
  <c r="AC103" i="23"/>
  <c r="AB103" i="23"/>
  <c r="AC102" i="23"/>
  <c r="AB102" i="23"/>
  <c r="AC101" i="23"/>
  <c r="AB101" i="23"/>
  <c r="AC100" i="23"/>
  <c r="AB100" i="23"/>
  <c r="AC99" i="23"/>
  <c r="AB99" i="23"/>
  <c r="AC98" i="23"/>
  <c r="AB98" i="23"/>
  <c r="AC97" i="23"/>
  <c r="AB97" i="23"/>
  <c r="AC96" i="23"/>
  <c r="AB96" i="23"/>
  <c r="AC95" i="23"/>
  <c r="AB95" i="23"/>
  <c r="AC94" i="23"/>
  <c r="AB94" i="23"/>
  <c r="AC93" i="23"/>
  <c r="AB93" i="23"/>
  <c r="AC92" i="23"/>
  <c r="AB92" i="23"/>
  <c r="AC91" i="23"/>
  <c r="AB91" i="23"/>
  <c r="AC90" i="23"/>
  <c r="AB90" i="23"/>
  <c r="AC89" i="23"/>
  <c r="AB89" i="23"/>
  <c r="AC88" i="23"/>
  <c r="AB88" i="23"/>
  <c r="AC87" i="23"/>
  <c r="AB87" i="23"/>
  <c r="AC86" i="23"/>
  <c r="AB86" i="23"/>
  <c r="AC85" i="23"/>
  <c r="AB85" i="23"/>
  <c r="AC84" i="23"/>
  <c r="AB84" i="23"/>
  <c r="AC83" i="23"/>
  <c r="AB83" i="23"/>
  <c r="AC82" i="23"/>
  <c r="AB82" i="23"/>
  <c r="AC81" i="23"/>
  <c r="AB81" i="23"/>
  <c r="AC80" i="23"/>
  <c r="AB80" i="23"/>
  <c r="AC79" i="23"/>
  <c r="AB79" i="23"/>
  <c r="AC78" i="23"/>
  <c r="AB78" i="23"/>
  <c r="AC77" i="23"/>
  <c r="AB77" i="23"/>
  <c r="AC76" i="23"/>
  <c r="AB76" i="23"/>
  <c r="AC75" i="23"/>
  <c r="AB75" i="23"/>
  <c r="AC74" i="23"/>
  <c r="AB74" i="23"/>
  <c r="AC73" i="23"/>
  <c r="AB73" i="23"/>
  <c r="AC72" i="23"/>
  <c r="AB72" i="23"/>
  <c r="AC71" i="23"/>
  <c r="AB71" i="23"/>
  <c r="AC70" i="23"/>
  <c r="AB70" i="23"/>
  <c r="AC69" i="23"/>
  <c r="AB69" i="23"/>
  <c r="AC68" i="23"/>
  <c r="AB68" i="23"/>
  <c r="AC67" i="23"/>
  <c r="AB67" i="23"/>
  <c r="AC66" i="23"/>
  <c r="AB66" i="23"/>
  <c r="AC65" i="23"/>
  <c r="AB65" i="23"/>
  <c r="AC64" i="23"/>
  <c r="AB64" i="23"/>
  <c r="AC63" i="23"/>
  <c r="AB63" i="23"/>
  <c r="AC62" i="23"/>
  <c r="AB62" i="23"/>
  <c r="AC61" i="23"/>
  <c r="AB61" i="23"/>
  <c r="AC60" i="23"/>
  <c r="AB60" i="23"/>
  <c r="AC59" i="23"/>
  <c r="AB59" i="23"/>
  <c r="AC58" i="23"/>
  <c r="AB58" i="23"/>
  <c r="AC57" i="23"/>
  <c r="AB57" i="23"/>
  <c r="AC56" i="23"/>
  <c r="AB56" i="23"/>
  <c r="AC55" i="23"/>
  <c r="AB55" i="23"/>
  <c r="AC54" i="23"/>
  <c r="AB54" i="23"/>
  <c r="AC53" i="23"/>
  <c r="AB53" i="23"/>
  <c r="AC52" i="23"/>
  <c r="AB52" i="23"/>
  <c r="AC51" i="23"/>
  <c r="AB51" i="23"/>
  <c r="AC50" i="23"/>
  <c r="AB50" i="23"/>
  <c r="AC49" i="23"/>
  <c r="AB49" i="23"/>
  <c r="AC48" i="23"/>
  <c r="AB48" i="23"/>
  <c r="AC47" i="23"/>
  <c r="AB47" i="23"/>
  <c r="AC46" i="23"/>
  <c r="AB46" i="23"/>
  <c r="AC45" i="23"/>
  <c r="AB45" i="23"/>
  <c r="AC44" i="23"/>
  <c r="AB44" i="23"/>
  <c r="AC43" i="23"/>
  <c r="AB43" i="23"/>
  <c r="AC42" i="23"/>
  <c r="AB42" i="23"/>
  <c r="AC41" i="23"/>
  <c r="AB41" i="23"/>
  <c r="AC40" i="23"/>
  <c r="AB40" i="23"/>
  <c r="AC39" i="23"/>
  <c r="AB39" i="23"/>
  <c r="AC38" i="23"/>
  <c r="AB38" i="23"/>
  <c r="AC37" i="23"/>
  <c r="AB37" i="23"/>
  <c r="AC36" i="23"/>
  <c r="AB36" i="23"/>
  <c r="AC35" i="23"/>
  <c r="AB35" i="23"/>
  <c r="AC34" i="23"/>
  <c r="AB34" i="23"/>
  <c r="AC33" i="23"/>
  <c r="AB33" i="23"/>
  <c r="AC32" i="23"/>
  <c r="AB32" i="23"/>
  <c r="AC31" i="23"/>
  <c r="AB31" i="23"/>
  <c r="AC30" i="23"/>
  <c r="AB30" i="23"/>
  <c r="AC29" i="23"/>
  <c r="AB29" i="23"/>
  <c r="AC28" i="23"/>
  <c r="AB28" i="23"/>
  <c r="AC27" i="23"/>
  <c r="AB27" i="23"/>
  <c r="AC26" i="23"/>
  <c r="AB26" i="23"/>
  <c r="AC25" i="23"/>
  <c r="AB25" i="23"/>
  <c r="AC24" i="23"/>
  <c r="AB24" i="23"/>
  <c r="AC23" i="23"/>
  <c r="AB23" i="23"/>
  <c r="AC22" i="23"/>
  <c r="AB22" i="23"/>
  <c r="AC21" i="23"/>
  <c r="AB21" i="23"/>
  <c r="AC20" i="23"/>
  <c r="AB20" i="23"/>
  <c r="AC19" i="23"/>
  <c r="AB19" i="23"/>
  <c r="AC18" i="23"/>
  <c r="AB18" i="23"/>
  <c r="AC17" i="23"/>
  <c r="AB17" i="23"/>
  <c r="AC16" i="23"/>
  <c r="AB16" i="23"/>
  <c r="AC15" i="23"/>
  <c r="AB15" i="23"/>
  <c r="AC14" i="23"/>
  <c r="AB14" i="23"/>
  <c r="AC13" i="23"/>
  <c r="AB13" i="23"/>
  <c r="AC12" i="23"/>
  <c r="AB12" i="23"/>
  <c r="AC11" i="23"/>
  <c r="AB11" i="23"/>
  <c r="AC10" i="23"/>
  <c r="AB10" i="23"/>
  <c r="AC9" i="23"/>
  <c r="AB9" i="23"/>
  <c r="AC8" i="23"/>
  <c r="AB8" i="23"/>
  <c r="AC7" i="23"/>
  <c r="AB7" i="23"/>
  <c r="O4" i="74"/>
  <c r="N4" i="74"/>
  <c r="M4" i="74"/>
  <c r="L4" i="74"/>
  <c r="J4" i="74"/>
  <c r="I4" i="74"/>
  <c r="H4" i="74"/>
  <c r="G4" i="74"/>
  <c r="F4" i="74"/>
  <c r="E4" i="74"/>
  <c r="AI45" i="73"/>
  <c r="AJ45" i="73" s="1"/>
  <c r="AI44" i="73"/>
  <c r="AJ44" i="73" s="1"/>
  <c r="AI43" i="73"/>
  <c r="AJ43" i="73" s="1"/>
  <c r="AI42" i="73"/>
  <c r="AJ42" i="73" s="1"/>
  <c r="AI41" i="73"/>
  <c r="AJ41" i="73" s="1"/>
  <c r="AI40" i="73"/>
  <c r="AJ40" i="73" s="1"/>
  <c r="AI39" i="73"/>
  <c r="AJ39" i="73" s="1"/>
  <c r="AI38" i="73"/>
  <c r="AJ38" i="73" s="1"/>
  <c r="AI37" i="73"/>
  <c r="AJ37" i="73" s="1"/>
  <c r="AI36" i="73"/>
  <c r="AJ36" i="73" s="1"/>
  <c r="AI35" i="73"/>
  <c r="AJ35" i="73" s="1"/>
  <c r="AI34" i="73"/>
  <c r="AJ34" i="73" s="1"/>
  <c r="AI33" i="73"/>
  <c r="AJ33" i="73" s="1"/>
  <c r="AI32" i="73"/>
  <c r="AJ32" i="73" s="1"/>
  <c r="AI31" i="73"/>
  <c r="AJ31" i="73" s="1"/>
  <c r="AI30" i="73"/>
  <c r="AJ30" i="73" s="1"/>
  <c r="AI29" i="73"/>
  <c r="AJ29" i="73" s="1"/>
  <c r="AI28" i="73"/>
  <c r="AJ28" i="73" s="1"/>
  <c r="AI27" i="73"/>
  <c r="AJ27" i="73" s="1"/>
  <c r="AI26" i="73"/>
  <c r="AJ26" i="73" s="1"/>
  <c r="AI25" i="73"/>
  <c r="AJ25" i="73" s="1"/>
  <c r="AI24" i="73"/>
  <c r="AJ24" i="73" s="1"/>
  <c r="AI23" i="73"/>
  <c r="AJ23" i="73" s="1"/>
  <c r="AI22" i="73"/>
  <c r="AJ22" i="73" s="1"/>
  <c r="AI21" i="73"/>
  <c r="AJ21" i="73" s="1"/>
  <c r="AI20" i="73"/>
  <c r="AJ20" i="73" s="1"/>
  <c r="AI19" i="73"/>
  <c r="AJ19" i="73" s="1"/>
  <c r="AI18" i="73"/>
  <c r="AJ18" i="73" s="1"/>
  <c r="AI17" i="73"/>
  <c r="AJ17" i="73" s="1"/>
  <c r="AI16" i="73"/>
  <c r="AJ16" i="73" s="1"/>
  <c r="AI15" i="73"/>
  <c r="AJ15" i="73" s="1"/>
  <c r="AI14" i="73"/>
  <c r="AJ14" i="73" s="1"/>
  <c r="AI13" i="73"/>
  <c r="AJ13" i="73" s="1"/>
  <c r="AI12" i="73"/>
  <c r="AJ12" i="73" s="1"/>
  <c r="AI11" i="73"/>
  <c r="AJ11" i="73" s="1"/>
  <c r="AI10" i="73"/>
  <c r="AJ10" i="73" s="1"/>
  <c r="AI9" i="73"/>
  <c r="AJ9" i="73" s="1"/>
  <c r="AI8" i="73"/>
  <c r="AJ8" i="73" s="1"/>
  <c r="AI7" i="73"/>
  <c r="AJ7" i="73" s="1"/>
  <c r="AI6" i="73"/>
  <c r="AJ6" i="73" s="1"/>
  <c r="G25" i="58" l="1"/>
  <c r="H25" i="58"/>
  <c r="J25" i="58" s="1"/>
  <c r="P25" i="58"/>
  <c r="O25" i="58"/>
  <c r="R25" i="58" s="1"/>
  <c r="K25" i="58"/>
  <c r="L25" i="58"/>
  <c r="D32" i="77"/>
  <c r="M49" i="73"/>
  <c r="M53" i="73"/>
  <c r="N53" i="73" s="1"/>
  <c r="O53" i="73" s="1"/>
  <c r="P53" i="73" s="1"/>
  <c r="Q53" i="73" s="1"/>
  <c r="R53" i="73" s="1"/>
  <c r="S53" i="73" s="1"/>
  <c r="T53" i="73" s="1"/>
  <c r="U53" i="73" s="1"/>
  <c r="V53" i="73" s="1"/>
  <c r="W53" i="73" s="1"/>
  <c r="X53" i="73" s="1"/>
  <c r="Y53" i="73" s="1"/>
  <c r="Z53" i="73" s="1"/>
  <c r="AA53" i="73" s="1"/>
  <c r="AB53" i="73" s="1"/>
  <c r="AC53" i="73" s="1"/>
  <c r="AD53" i="73" s="1"/>
  <c r="AE53" i="73" s="1"/>
  <c r="L12" i="73" s="1"/>
  <c r="N12" i="73" s="1"/>
  <c r="B12" i="73" s="1"/>
  <c r="M61" i="73"/>
  <c r="N61" i="73" s="1"/>
  <c r="O61" i="73" s="1"/>
  <c r="P61" i="73" s="1"/>
  <c r="Q61" i="73" s="1"/>
  <c r="R61" i="73" s="1"/>
  <c r="S61" i="73" s="1"/>
  <c r="T61" i="73" s="1"/>
  <c r="U61" i="73" s="1"/>
  <c r="V61" i="73" s="1"/>
  <c r="W61" i="73" s="1"/>
  <c r="X61" i="73" s="1"/>
  <c r="Y61" i="73" s="1"/>
  <c r="Z61" i="73" s="1"/>
  <c r="AA61" i="73" s="1"/>
  <c r="AB61" i="73" s="1"/>
  <c r="AC61" i="73" s="1"/>
  <c r="AD61" i="73" s="1"/>
  <c r="AE61" i="73" s="1"/>
  <c r="L20" i="73" s="1"/>
  <c r="N20" i="73" s="1"/>
  <c r="B20" i="73" s="1"/>
  <c r="M51" i="73"/>
  <c r="N51" i="73" s="1"/>
  <c r="O51" i="73" s="1"/>
  <c r="P51" i="73" s="1"/>
  <c r="Q51" i="73" s="1"/>
  <c r="R51" i="73" s="1"/>
  <c r="S51" i="73" s="1"/>
  <c r="T51" i="73" s="1"/>
  <c r="U51" i="73" s="1"/>
  <c r="V51" i="73" s="1"/>
  <c r="W51" i="73" s="1"/>
  <c r="X51" i="73" s="1"/>
  <c r="Y51" i="73" s="1"/>
  <c r="Z51" i="73" s="1"/>
  <c r="AA51" i="73" s="1"/>
  <c r="AB51" i="73" s="1"/>
  <c r="AC51" i="73" s="1"/>
  <c r="AD51" i="73" s="1"/>
  <c r="AE51" i="73" s="1"/>
  <c r="N49" i="73"/>
  <c r="O49" i="73" s="1"/>
  <c r="P49" i="73" s="1"/>
  <c r="Q49" i="73" s="1"/>
  <c r="R49" i="73" s="1"/>
  <c r="S49" i="73" s="1"/>
  <c r="T49" i="73" s="1"/>
  <c r="U49" i="73" s="1"/>
  <c r="V49" i="73" s="1"/>
  <c r="W49" i="73" s="1"/>
  <c r="X49" i="73" s="1"/>
  <c r="Y49" i="73" s="1"/>
  <c r="Z49" i="73" s="1"/>
  <c r="AA49" i="73" s="1"/>
  <c r="AB49" i="73" s="1"/>
  <c r="AC49" i="73" s="1"/>
  <c r="AD49" i="73" s="1"/>
  <c r="AE49" i="73" s="1"/>
  <c r="L8" i="73" s="1"/>
  <c r="N8" i="73" s="1"/>
  <c r="B8" i="73" s="1"/>
  <c r="M47" i="73"/>
  <c r="N47" i="73" s="1"/>
  <c r="O47" i="73" s="1"/>
  <c r="P47" i="73" s="1"/>
  <c r="Q47" i="73" s="1"/>
  <c r="M48" i="73"/>
  <c r="N48" i="73" s="1"/>
  <c r="O48" i="73" s="1"/>
  <c r="M50" i="73"/>
  <c r="N50" i="73" s="1"/>
  <c r="O50" i="73" s="1"/>
  <c r="P50" i="73" s="1"/>
  <c r="Q50" i="73" s="1"/>
  <c r="R50" i="73" s="1"/>
  <c r="S50" i="73" s="1"/>
  <c r="T50" i="73" s="1"/>
  <c r="U50" i="73" s="1"/>
  <c r="V50" i="73" s="1"/>
  <c r="W50" i="73" s="1"/>
  <c r="X50" i="73" s="1"/>
  <c r="Y50" i="73" s="1"/>
  <c r="Z50" i="73" s="1"/>
  <c r="AA50" i="73" s="1"/>
  <c r="AB50" i="73" s="1"/>
  <c r="AC50" i="73" s="1"/>
  <c r="AD50" i="73" s="1"/>
  <c r="AE50" i="73" s="1"/>
  <c r="L9" i="73" s="1"/>
  <c r="M52" i="73"/>
  <c r="N52" i="73" s="1"/>
  <c r="O52" i="73" s="1"/>
  <c r="P52" i="73" s="1"/>
  <c r="Q52" i="73" s="1"/>
  <c r="R52" i="73" s="1"/>
  <c r="S52" i="73" s="1"/>
  <c r="T52" i="73" s="1"/>
  <c r="U52" i="73" s="1"/>
  <c r="V52" i="73" s="1"/>
  <c r="W52" i="73" s="1"/>
  <c r="X52" i="73" s="1"/>
  <c r="Y52" i="73" s="1"/>
  <c r="Z52" i="73" s="1"/>
  <c r="AA52" i="73" s="1"/>
  <c r="AB52" i="73" s="1"/>
  <c r="AC52" i="73" s="1"/>
  <c r="AD52" i="73" s="1"/>
  <c r="AE52" i="73" s="1"/>
  <c r="L11" i="73" s="1"/>
  <c r="N11" i="73" s="1"/>
  <c r="B11" i="73" s="1"/>
  <c r="M54" i="73"/>
  <c r="N54" i="73" s="1"/>
  <c r="O54" i="73" s="1"/>
  <c r="P54" i="73" s="1"/>
  <c r="Q54" i="73" s="1"/>
  <c r="R54" i="73" s="1"/>
  <c r="S54" i="73" s="1"/>
  <c r="T54" i="73" s="1"/>
  <c r="U54" i="73" s="1"/>
  <c r="V54" i="73" s="1"/>
  <c r="W54" i="73" s="1"/>
  <c r="X54" i="73" s="1"/>
  <c r="Y54" i="73" s="1"/>
  <c r="Z54" i="73" s="1"/>
  <c r="AA54" i="73" s="1"/>
  <c r="AB54" i="73" s="1"/>
  <c r="AC54" i="73" s="1"/>
  <c r="AD54" i="73" s="1"/>
  <c r="AE54" i="73" s="1"/>
  <c r="M55" i="73"/>
  <c r="N55" i="73" s="1"/>
  <c r="O55" i="73" s="1"/>
  <c r="P55" i="73" s="1"/>
  <c r="Q55" i="73" s="1"/>
  <c r="R55" i="73" s="1"/>
  <c r="S55" i="73" s="1"/>
  <c r="T55" i="73" s="1"/>
  <c r="U55" i="73" s="1"/>
  <c r="V55" i="73" s="1"/>
  <c r="W55" i="73" s="1"/>
  <c r="X55" i="73" s="1"/>
  <c r="Y55" i="73" s="1"/>
  <c r="Z55" i="73" s="1"/>
  <c r="AA55" i="73" s="1"/>
  <c r="AB55" i="73" s="1"/>
  <c r="AC55" i="73" s="1"/>
  <c r="AD55" i="73" s="1"/>
  <c r="AE55" i="73" s="1"/>
  <c r="L14" i="73" s="1"/>
  <c r="N14" i="73" s="1"/>
  <c r="B14" i="73" s="1"/>
  <c r="M57" i="73"/>
  <c r="N57" i="73" s="1"/>
  <c r="O57" i="73" s="1"/>
  <c r="P57" i="73" s="1"/>
  <c r="Q57" i="73" s="1"/>
  <c r="R57" i="73" s="1"/>
  <c r="S57" i="73" s="1"/>
  <c r="T57" i="73" s="1"/>
  <c r="U57" i="73" s="1"/>
  <c r="V57" i="73" s="1"/>
  <c r="W57" i="73" s="1"/>
  <c r="X57" i="73" s="1"/>
  <c r="Y57" i="73" s="1"/>
  <c r="Z57" i="73" s="1"/>
  <c r="AA57" i="73" s="1"/>
  <c r="AB57" i="73" s="1"/>
  <c r="AC57" i="73" s="1"/>
  <c r="AD57" i="73" s="1"/>
  <c r="AE57" i="73" s="1"/>
  <c r="L16" i="73" s="1"/>
  <c r="M58" i="73"/>
  <c r="N58" i="73" s="1"/>
  <c r="O58" i="73" s="1"/>
  <c r="P58" i="73" s="1"/>
  <c r="Q58" i="73" s="1"/>
  <c r="R58" i="73" s="1"/>
  <c r="S58" i="73" s="1"/>
  <c r="T58" i="73" s="1"/>
  <c r="U58" i="73" s="1"/>
  <c r="V58" i="73" s="1"/>
  <c r="W58" i="73" s="1"/>
  <c r="X58" i="73" s="1"/>
  <c r="Y58" i="73" s="1"/>
  <c r="Z58" i="73" s="1"/>
  <c r="AA58" i="73" s="1"/>
  <c r="AB58" i="73" s="1"/>
  <c r="AC58" i="73" s="1"/>
  <c r="AD58" i="73" s="1"/>
  <c r="AE58" i="73" s="1"/>
  <c r="M59" i="73"/>
  <c r="N59" i="73" s="1"/>
  <c r="O59" i="73" s="1"/>
  <c r="P59" i="73" s="1"/>
  <c r="Q59" i="73" s="1"/>
  <c r="R59" i="73" s="1"/>
  <c r="S59" i="73" s="1"/>
  <c r="T59" i="73" s="1"/>
  <c r="U59" i="73" s="1"/>
  <c r="V59" i="73" s="1"/>
  <c r="W59" i="73" s="1"/>
  <c r="X59" i="73" s="1"/>
  <c r="Y59" i="73" s="1"/>
  <c r="Z59" i="73" s="1"/>
  <c r="AA59" i="73" s="1"/>
  <c r="AB59" i="73" s="1"/>
  <c r="AC59" i="73" s="1"/>
  <c r="AD59" i="73" s="1"/>
  <c r="AE59" i="73" s="1"/>
  <c r="L18" i="73" s="1"/>
  <c r="N18" i="73" s="1"/>
  <c r="B18" i="73" s="1"/>
  <c r="M60" i="73"/>
  <c r="N60" i="73" s="1"/>
  <c r="O60" i="73" s="1"/>
  <c r="P60" i="73" s="1"/>
  <c r="Q60" i="73" s="1"/>
  <c r="R60" i="73" s="1"/>
  <c r="S60" i="73" s="1"/>
  <c r="T60" i="73" s="1"/>
  <c r="U60" i="73" s="1"/>
  <c r="V60" i="73" s="1"/>
  <c r="W60" i="73" s="1"/>
  <c r="X60" i="73" s="1"/>
  <c r="Y60" i="73" s="1"/>
  <c r="Z60" i="73" s="1"/>
  <c r="AA60" i="73" s="1"/>
  <c r="AB60" i="73" s="1"/>
  <c r="AC60" i="73" s="1"/>
  <c r="AD60" i="73" s="1"/>
  <c r="AE60" i="73" s="1"/>
  <c r="L19" i="73" s="1"/>
  <c r="N19" i="73" s="1"/>
  <c r="B19" i="73" s="1"/>
  <c r="O42" i="73"/>
  <c r="AA42" i="73"/>
  <c r="N42" i="73"/>
  <c r="R42" i="73"/>
  <c r="V42" i="73"/>
  <c r="Z42" i="73"/>
  <c r="AD42" i="73"/>
  <c r="W42" i="73"/>
  <c r="M42" i="73"/>
  <c r="Q42" i="73"/>
  <c r="U42" i="73"/>
  <c r="Y42" i="73"/>
  <c r="AC42" i="73"/>
  <c r="S42" i="73"/>
  <c r="P42" i="73"/>
  <c r="T42" i="73"/>
  <c r="X42" i="73"/>
  <c r="AB42" i="73"/>
  <c r="AE42" i="73"/>
  <c r="M56" i="73"/>
  <c r="A20" i="73"/>
  <c r="C20" i="73" s="1"/>
  <c r="A19" i="73"/>
  <c r="D19" i="73" s="1"/>
  <c r="A18" i="73"/>
  <c r="D18" i="73" s="1"/>
  <c r="A17" i="73"/>
  <c r="C17" i="73" s="1"/>
  <c r="A16" i="73"/>
  <c r="C16" i="73" s="1"/>
  <c r="A15" i="73"/>
  <c r="A14" i="73"/>
  <c r="D14" i="73" s="1"/>
  <c r="A13" i="73"/>
  <c r="C13" i="73" s="1"/>
  <c r="A12" i="73"/>
  <c r="C12" i="73" s="1"/>
  <c r="A11" i="73"/>
  <c r="D11" i="73" s="1"/>
  <c r="A10" i="73"/>
  <c r="A9" i="73"/>
  <c r="D9" i="73" s="1"/>
  <c r="A8" i="73"/>
  <c r="C8" i="73" s="1"/>
  <c r="A7" i="73"/>
  <c r="D7" i="73" s="1"/>
  <c r="A6" i="73"/>
  <c r="D6" i="73" s="1"/>
  <c r="F21" i="73"/>
  <c r="K41" i="73"/>
  <c r="K40" i="73"/>
  <c r="K39" i="73"/>
  <c r="K38" i="73"/>
  <c r="K37" i="73"/>
  <c r="K36" i="73"/>
  <c r="K35" i="73"/>
  <c r="K34" i="73"/>
  <c r="K33" i="73"/>
  <c r="K32" i="73"/>
  <c r="K31" i="73"/>
  <c r="K30" i="73"/>
  <c r="K29" i="73"/>
  <c r="K28" i="73"/>
  <c r="AL101" i="73"/>
  <c r="AL100" i="73"/>
  <c r="AL99" i="73"/>
  <c r="AL98" i="73"/>
  <c r="AL97" i="73"/>
  <c r="AL96" i="73"/>
  <c r="AL95" i="73"/>
  <c r="AL94" i="73"/>
  <c r="AL93" i="73"/>
  <c r="AL92" i="73"/>
  <c r="AL91" i="73"/>
  <c r="AL90" i="73"/>
  <c r="AL89" i="73"/>
  <c r="AL88" i="73"/>
  <c r="AL87" i="73"/>
  <c r="AL86" i="73"/>
  <c r="AL85" i="73"/>
  <c r="AL84" i="73"/>
  <c r="AL83" i="73"/>
  <c r="AL82" i="73"/>
  <c r="AL81" i="73"/>
  <c r="AL80" i="73"/>
  <c r="AL79" i="73"/>
  <c r="AL78" i="73"/>
  <c r="AL77" i="73"/>
  <c r="AL76" i="73"/>
  <c r="AL75" i="73"/>
  <c r="AL74" i="73"/>
  <c r="AL73" i="73"/>
  <c r="AL72" i="73"/>
  <c r="AL71" i="73"/>
  <c r="AL70" i="73"/>
  <c r="AL69" i="73"/>
  <c r="AL68" i="73"/>
  <c r="AL67" i="73"/>
  <c r="AL66" i="73"/>
  <c r="AL65" i="73"/>
  <c r="AL64" i="73"/>
  <c r="AL63" i="73"/>
  <c r="AL62" i="73"/>
  <c r="AL61" i="73"/>
  <c r="AL60" i="73"/>
  <c r="AL59" i="73"/>
  <c r="AL58" i="73"/>
  <c r="AL57" i="73"/>
  <c r="AL56" i="73"/>
  <c r="AL55" i="73"/>
  <c r="AL54" i="73"/>
  <c r="AL53" i="73"/>
  <c r="AL52" i="73"/>
  <c r="AL51" i="73"/>
  <c r="AL50" i="73"/>
  <c r="AL49" i="73"/>
  <c r="AL48" i="73"/>
  <c r="AL47" i="73"/>
  <c r="AL46" i="73"/>
  <c r="AL45" i="73"/>
  <c r="AL44" i="73"/>
  <c r="AL43" i="73"/>
  <c r="AL42" i="73"/>
  <c r="AL41" i="73"/>
  <c r="AL40" i="73"/>
  <c r="AL39" i="73"/>
  <c r="AL38" i="73"/>
  <c r="AL37" i="73"/>
  <c r="AL36" i="73"/>
  <c r="AL35" i="73"/>
  <c r="AL34" i="73"/>
  <c r="AL33" i="73"/>
  <c r="AL32" i="73"/>
  <c r="AL31" i="73"/>
  <c r="BJ101" i="73"/>
  <c r="BM101" i="73" s="1"/>
  <c r="BO101" i="73" s="1"/>
  <c r="BJ100" i="73"/>
  <c r="BM100" i="73" s="1"/>
  <c r="BO100" i="73" s="1"/>
  <c r="BJ99" i="73"/>
  <c r="BM99" i="73" s="1"/>
  <c r="BO99" i="73" s="1"/>
  <c r="BJ98" i="73"/>
  <c r="BM98" i="73" s="1"/>
  <c r="BO98" i="73" s="1"/>
  <c r="BJ97" i="73"/>
  <c r="BM97" i="73" s="1"/>
  <c r="BO97" i="73" s="1"/>
  <c r="BJ96" i="73"/>
  <c r="BM96" i="73" s="1"/>
  <c r="BO96" i="73" s="1"/>
  <c r="BJ95" i="73"/>
  <c r="BM95" i="73" s="1"/>
  <c r="BO95" i="73" s="1"/>
  <c r="BJ94" i="73"/>
  <c r="BM94" i="73" s="1"/>
  <c r="BO94" i="73" s="1"/>
  <c r="BJ93" i="73"/>
  <c r="BM93" i="73" s="1"/>
  <c r="BO93" i="73" s="1"/>
  <c r="BJ92" i="73"/>
  <c r="BM92" i="73" s="1"/>
  <c r="BO92" i="73" s="1"/>
  <c r="BJ91" i="73"/>
  <c r="BM91" i="73" s="1"/>
  <c r="BO91" i="73" s="1"/>
  <c r="BJ90" i="73"/>
  <c r="BM90" i="73" s="1"/>
  <c r="BO90" i="73" s="1"/>
  <c r="BJ89" i="73"/>
  <c r="BM89" i="73" s="1"/>
  <c r="BO89" i="73" s="1"/>
  <c r="BJ88" i="73"/>
  <c r="BM88" i="73" s="1"/>
  <c r="BO88" i="73" s="1"/>
  <c r="BJ87" i="73"/>
  <c r="BM87" i="73" s="1"/>
  <c r="BO87" i="73" s="1"/>
  <c r="BJ86" i="73"/>
  <c r="BM86" i="73" s="1"/>
  <c r="BO86" i="73" s="1"/>
  <c r="BJ85" i="73"/>
  <c r="BM85" i="73" s="1"/>
  <c r="BO85" i="73" s="1"/>
  <c r="BJ84" i="73"/>
  <c r="BM84" i="73" s="1"/>
  <c r="BO84" i="73" s="1"/>
  <c r="BJ83" i="73"/>
  <c r="BM83" i="73" s="1"/>
  <c r="BO83" i="73" s="1"/>
  <c r="BJ82" i="73"/>
  <c r="BM82" i="73" s="1"/>
  <c r="BO82" i="73" s="1"/>
  <c r="BJ81" i="73"/>
  <c r="BM81" i="73" s="1"/>
  <c r="BO81" i="73" s="1"/>
  <c r="BJ80" i="73"/>
  <c r="BM80" i="73" s="1"/>
  <c r="BO80" i="73" s="1"/>
  <c r="BJ79" i="73"/>
  <c r="BM79" i="73" s="1"/>
  <c r="BO79" i="73" s="1"/>
  <c r="BJ78" i="73"/>
  <c r="BM78" i="73" s="1"/>
  <c r="BO78" i="73" s="1"/>
  <c r="BJ77" i="73"/>
  <c r="BM77" i="73" s="1"/>
  <c r="BO77" i="73" s="1"/>
  <c r="BJ76" i="73"/>
  <c r="BM76" i="73" s="1"/>
  <c r="BO76" i="73" s="1"/>
  <c r="BJ75" i="73"/>
  <c r="BM75" i="73" s="1"/>
  <c r="BO75" i="73" s="1"/>
  <c r="BJ74" i="73"/>
  <c r="BM74" i="73" s="1"/>
  <c r="BO74" i="73" s="1"/>
  <c r="BJ73" i="73"/>
  <c r="BM73" i="73" s="1"/>
  <c r="BO73" i="73" s="1"/>
  <c r="BJ72" i="73"/>
  <c r="BM72" i="73" s="1"/>
  <c r="BO72" i="73" s="1"/>
  <c r="BJ71" i="73"/>
  <c r="BM71" i="73" s="1"/>
  <c r="BO71" i="73" s="1"/>
  <c r="BJ70" i="73"/>
  <c r="BM70" i="73" s="1"/>
  <c r="BO70" i="73" s="1"/>
  <c r="BJ69" i="73"/>
  <c r="BM69" i="73" s="1"/>
  <c r="BO69" i="73" s="1"/>
  <c r="BJ68" i="73"/>
  <c r="BM68" i="73" s="1"/>
  <c r="BO68" i="73" s="1"/>
  <c r="BJ67" i="73"/>
  <c r="BM67" i="73" s="1"/>
  <c r="BO67" i="73" s="1"/>
  <c r="BJ66" i="73"/>
  <c r="BM66" i="73" s="1"/>
  <c r="BO66" i="73" s="1"/>
  <c r="BJ65" i="73"/>
  <c r="BM65" i="73" s="1"/>
  <c r="BO65" i="73" s="1"/>
  <c r="BJ64" i="73"/>
  <c r="BM64" i="73" s="1"/>
  <c r="BO64" i="73" s="1"/>
  <c r="BJ63" i="73"/>
  <c r="BM63" i="73" s="1"/>
  <c r="BO63" i="73" s="1"/>
  <c r="BJ62" i="73"/>
  <c r="BM62" i="73" s="1"/>
  <c r="BO62" i="73" s="1"/>
  <c r="BJ61" i="73"/>
  <c r="BM61" i="73" s="1"/>
  <c r="BO61" i="73" s="1"/>
  <c r="BJ60" i="73"/>
  <c r="BM60" i="73" s="1"/>
  <c r="BO60" i="73" s="1"/>
  <c r="BJ59" i="73"/>
  <c r="BM59" i="73" s="1"/>
  <c r="BO59" i="73" s="1"/>
  <c r="BJ58" i="73"/>
  <c r="BM58" i="73" s="1"/>
  <c r="BO58" i="73" s="1"/>
  <c r="BJ57" i="73"/>
  <c r="BM57" i="73" s="1"/>
  <c r="BO57" i="73" s="1"/>
  <c r="BJ56" i="73"/>
  <c r="BM56" i="73" s="1"/>
  <c r="BO56" i="73" s="1"/>
  <c r="BJ55" i="73"/>
  <c r="BM55" i="73" s="1"/>
  <c r="BO55" i="73" s="1"/>
  <c r="BJ54" i="73"/>
  <c r="BM54" i="73" s="1"/>
  <c r="BO54" i="73" s="1"/>
  <c r="BJ53" i="73"/>
  <c r="BM53" i="73" s="1"/>
  <c r="BO53" i="73" s="1"/>
  <c r="BJ52" i="73"/>
  <c r="BM52" i="73" s="1"/>
  <c r="BO52" i="73" s="1"/>
  <c r="BJ51" i="73"/>
  <c r="BM51" i="73" s="1"/>
  <c r="BO51" i="73" s="1"/>
  <c r="BJ50" i="73"/>
  <c r="BM50" i="73" s="1"/>
  <c r="BO50" i="73" s="1"/>
  <c r="BJ49" i="73"/>
  <c r="BM49" i="73" s="1"/>
  <c r="BO49" i="73" s="1"/>
  <c r="BJ48" i="73"/>
  <c r="BM48" i="73" s="1"/>
  <c r="BO48" i="73" s="1"/>
  <c r="BJ47" i="73"/>
  <c r="BM47" i="73" s="1"/>
  <c r="BO47" i="73" s="1"/>
  <c r="BJ46" i="73"/>
  <c r="BM46" i="73" s="1"/>
  <c r="BO46" i="73" s="1"/>
  <c r="BJ45" i="73"/>
  <c r="BM45" i="73" s="1"/>
  <c r="BO45" i="73" s="1"/>
  <c r="BJ44" i="73"/>
  <c r="BM44" i="73" s="1"/>
  <c r="BO44" i="73" s="1"/>
  <c r="BJ43" i="73"/>
  <c r="BM43" i="73" s="1"/>
  <c r="BO43" i="73" s="1"/>
  <c r="BJ42" i="73"/>
  <c r="BM42" i="73" s="1"/>
  <c r="BO42" i="73" s="1"/>
  <c r="BJ41" i="73"/>
  <c r="BM41" i="73" s="1"/>
  <c r="BO41" i="73" s="1"/>
  <c r="BJ40" i="73"/>
  <c r="BM40" i="73" s="1"/>
  <c r="BO40" i="73" s="1"/>
  <c r="BJ39" i="73"/>
  <c r="BM39" i="73" s="1"/>
  <c r="BO39" i="73" s="1"/>
  <c r="BJ38" i="73"/>
  <c r="BM38" i="73" s="1"/>
  <c r="BO38" i="73" s="1"/>
  <c r="BJ37" i="73"/>
  <c r="BM37" i="73" s="1"/>
  <c r="BO37" i="73" s="1"/>
  <c r="BJ36" i="73"/>
  <c r="BM36" i="73" s="1"/>
  <c r="BO36" i="73" s="1"/>
  <c r="BJ35" i="73"/>
  <c r="BM35" i="73" s="1"/>
  <c r="BO35" i="73" s="1"/>
  <c r="BJ34" i="73"/>
  <c r="BM34" i="73" s="1"/>
  <c r="BO34" i="73" s="1"/>
  <c r="BJ33" i="73"/>
  <c r="BM33" i="73" s="1"/>
  <c r="BO33" i="73" s="1"/>
  <c r="BJ32" i="73"/>
  <c r="BM32" i="73" s="1"/>
  <c r="BO32" i="73" s="1"/>
  <c r="BJ31" i="73"/>
  <c r="BM31" i="73" s="1"/>
  <c r="BO31" i="73" s="1"/>
  <c r="BJ30" i="73"/>
  <c r="BM30" i="73" s="1"/>
  <c r="BO30" i="73" s="1"/>
  <c r="BJ29" i="73"/>
  <c r="BM29" i="73" s="1"/>
  <c r="BO29" i="73" s="1"/>
  <c r="BJ28" i="73"/>
  <c r="BM28" i="73" s="1"/>
  <c r="BO28" i="73" s="1"/>
  <c r="BJ27" i="73"/>
  <c r="BM27" i="73" s="1"/>
  <c r="BO27" i="73" s="1"/>
  <c r="BJ26" i="73"/>
  <c r="BM26" i="73" s="1"/>
  <c r="BO26" i="73" s="1"/>
  <c r="BJ25" i="73"/>
  <c r="BM25" i="73" s="1"/>
  <c r="BO25" i="73" s="1"/>
  <c r="BJ24" i="73"/>
  <c r="BM24" i="73" s="1"/>
  <c r="BO24" i="73" s="1"/>
  <c r="BJ23" i="73"/>
  <c r="BM23" i="73" s="1"/>
  <c r="BO23" i="73" s="1"/>
  <c r="BJ22" i="73"/>
  <c r="BM22" i="73" s="1"/>
  <c r="BO22" i="73" s="1"/>
  <c r="BJ21" i="73"/>
  <c r="BM21" i="73" s="1"/>
  <c r="BO21" i="73" s="1"/>
  <c r="BJ20" i="73"/>
  <c r="BM20" i="73" s="1"/>
  <c r="BO20" i="73" s="1"/>
  <c r="BJ19" i="73"/>
  <c r="BM19" i="73" s="1"/>
  <c r="BO19" i="73" s="1"/>
  <c r="BJ18" i="73"/>
  <c r="BM18" i="73" s="1"/>
  <c r="BO18" i="73" s="1"/>
  <c r="BJ17" i="73"/>
  <c r="BM17" i="73" s="1"/>
  <c r="BO17" i="73" s="1"/>
  <c r="BJ16" i="73"/>
  <c r="BM16" i="73" s="1"/>
  <c r="BO16" i="73" s="1"/>
  <c r="BJ15" i="73"/>
  <c r="BM15" i="73" s="1"/>
  <c r="BO15" i="73" s="1"/>
  <c r="BJ14" i="73"/>
  <c r="BM14" i="73" s="1"/>
  <c r="BO14" i="73" s="1"/>
  <c r="BJ13" i="73"/>
  <c r="BM13" i="73" s="1"/>
  <c r="BO13" i="73" s="1"/>
  <c r="BJ12" i="73"/>
  <c r="BM12" i="73" s="1"/>
  <c r="BO12" i="73" s="1"/>
  <c r="BJ11" i="73"/>
  <c r="BM11" i="73" s="1"/>
  <c r="BO11" i="73" s="1"/>
  <c r="BJ10" i="73"/>
  <c r="BM10" i="73" s="1"/>
  <c r="BO10" i="73" s="1"/>
  <c r="BJ9" i="73"/>
  <c r="BM9" i="73" s="1"/>
  <c r="BO9" i="73" s="1"/>
  <c r="BJ8" i="73"/>
  <c r="BM8" i="73" s="1"/>
  <c r="BO8" i="73" s="1"/>
  <c r="BJ7" i="73"/>
  <c r="BM7" i="73" s="1"/>
  <c r="BO7" i="73" s="1"/>
  <c r="BJ6" i="73"/>
  <c r="BM6" i="73" s="1"/>
  <c r="AL30" i="73"/>
  <c r="AL29" i="73"/>
  <c r="AL28" i="73"/>
  <c r="AL27" i="73"/>
  <c r="AL26" i="73"/>
  <c r="AL25" i="73"/>
  <c r="AL24" i="73"/>
  <c r="AL23" i="73"/>
  <c r="AL22" i="73"/>
  <c r="AL21" i="73"/>
  <c r="AL20" i="73"/>
  <c r="AL19" i="73"/>
  <c r="AL18" i="73"/>
  <c r="AL17" i="73"/>
  <c r="AL16" i="73"/>
  <c r="AL15" i="73"/>
  <c r="AL14" i="73"/>
  <c r="AL13" i="73"/>
  <c r="AL12" i="73"/>
  <c r="AL11" i="73"/>
  <c r="AL10" i="73"/>
  <c r="AL9" i="73"/>
  <c r="AL8" i="73"/>
  <c r="AL7" i="73"/>
  <c r="AL6" i="73"/>
  <c r="AJ4" i="73"/>
  <c r="L42" i="73"/>
  <c r="N25" i="58" l="1"/>
  <c r="C10" i="73"/>
  <c r="D10" i="73"/>
  <c r="L10" i="73"/>
  <c r="N10" i="73" s="1"/>
  <c r="B10" i="73" s="1"/>
  <c r="N16" i="73"/>
  <c r="B16" i="73" s="1"/>
  <c r="N9" i="73"/>
  <c r="B9" i="73" s="1"/>
  <c r="L17" i="73"/>
  <c r="N17" i="73" s="1"/>
  <c r="B17" i="73" s="1"/>
  <c r="L13" i="73"/>
  <c r="N13" i="73" s="1"/>
  <c r="B13" i="73" s="1"/>
  <c r="N56" i="73"/>
  <c r="M62" i="73"/>
  <c r="P48" i="73"/>
  <c r="R47" i="73"/>
  <c r="D16" i="73"/>
  <c r="C9" i="73"/>
  <c r="D12" i="73"/>
  <c r="D8" i="73"/>
  <c r="C19" i="73"/>
  <c r="D15" i="73"/>
  <c r="C15" i="73"/>
  <c r="C11" i="73"/>
  <c r="D20" i="73"/>
  <c r="D13" i="73"/>
  <c r="D17" i="73"/>
  <c r="C7" i="73"/>
  <c r="C6" i="73"/>
  <c r="C14" i="73"/>
  <c r="C18" i="73"/>
  <c r="BM4" i="73"/>
  <c r="BJ4" i="73"/>
  <c r="AL4" i="73"/>
  <c r="BO6" i="73"/>
  <c r="O56" i="73" l="1"/>
  <c r="N62" i="73"/>
  <c r="Q48" i="73"/>
  <c r="S47" i="73"/>
  <c r="D21" i="73"/>
  <c r="C21" i="73"/>
  <c r="BO4" i="73"/>
  <c r="P56" i="73" l="1"/>
  <c r="O62" i="73"/>
  <c r="R48" i="73"/>
  <c r="T47" i="73"/>
  <c r="V251" i="23"/>
  <c r="U251" i="23"/>
  <c r="T251" i="23"/>
  <c r="V250" i="23"/>
  <c r="U250" i="23"/>
  <c r="T250" i="23"/>
  <c r="V249" i="23"/>
  <c r="U249" i="23"/>
  <c r="T249" i="23"/>
  <c r="V248" i="23"/>
  <c r="U248" i="23"/>
  <c r="T248" i="23"/>
  <c r="V247" i="23"/>
  <c r="U247" i="23"/>
  <c r="T247" i="23"/>
  <c r="V246" i="23"/>
  <c r="U246" i="23"/>
  <c r="T246" i="23"/>
  <c r="V245" i="23"/>
  <c r="U245" i="23"/>
  <c r="T245" i="23"/>
  <c r="V244" i="23"/>
  <c r="U244" i="23"/>
  <c r="T244" i="23"/>
  <c r="V243" i="23"/>
  <c r="U243" i="23"/>
  <c r="T243" i="23"/>
  <c r="V242" i="23"/>
  <c r="U242" i="23"/>
  <c r="T242" i="23"/>
  <c r="V241" i="23"/>
  <c r="U241" i="23"/>
  <c r="T241" i="23"/>
  <c r="V240" i="23"/>
  <c r="U240" i="23"/>
  <c r="T240" i="23"/>
  <c r="V239" i="23"/>
  <c r="U239" i="23"/>
  <c r="T239" i="23"/>
  <c r="V238" i="23"/>
  <c r="U238" i="23"/>
  <c r="T238" i="23"/>
  <c r="V237" i="23"/>
  <c r="U237" i="23"/>
  <c r="T237" i="23"/>
  <c r="V236" i="23"/>
  <c r="U236" i="23"/>
  <c r="T236" i="23"/>
  <c r="V235" i="23"/>
  <c r="U235" i="23"/>
  <c r="T235" i="23"/>
  <c r="V234" i="23"/>
  <c r="U234" i="23"/>
  <c r="T234" i="23"/>
  <c r="V233" i="23"/>
  <c r="U233" i="23"/>
  <c r="T233" i="23"/>
  <c r="V232" i="23"/>
  <c r="U232" i="23"/>
  <c r="T232" i="23"/>
  <c r="V231" i="23"/>
  <c r="U231" i="23"/>
  <c r="T231" i="23"/>
  <c r="V230" i="23"/>
  <c r="U230" i="23"/>
  <c r="T230" i="23"/>
  <c r="V229" i="23"/>
  <c r="U229" i="23"/>
  <c r="T229" i="23"/>
  <c r="V228" i="23"/>
  <c r="U228" i="23"/>
  <c r="T228" i="23"/>
  <c r="V227" i="23"/>
  <c r="U227" i="23"/>
  <c r="T227" i="23"/>
  <c r="V226" i="23"/>
  <c r="U226" i="23"/>
  <c r="T226" i="23"/>
  <c r="V225" i="23"/>
  <c r="U225" i="23"/>
  <c r="T225" i="23"/>
  <c r="V224" i="23"/>
  <c r="U224" i="23"/>
  <c r="T224" i="23"/>
  <c r="V223" i="23"/>
  <c r="U223" i="23"/>
  <c r="T223" i="23"/>
  <c r="V222" i="23"/>
  <c r="U222" i="23"/>
  <c r="T222" i="23"/>
  <c r="V221" i="23"/>
  <c r="U221" i="23"/>
  <c r="T221" i="23"/>
  <c r="V220" i="23"/>
  <c r="U220" i="23"/>
  <c r="T220" i="23"/>
  <c r="V219" i="23"/>
  <c r="U219" i="23"/>
  <c r="T219" i="23"/>
  <c r="V218" i="23"/>
  <c r="U218" i="23"/>
  <c r="T218" i="23"/>
  <c r="V217" i="23"/>
  <c r="U217" i="23"/>
  <c r="T217" i="23"/>
  <c r="V216" i="23"/>
  <c r="U216" i="23"/>
  <c r="T216" i="23"/>
  <c r="V215" i="23"/>
  <c r="U215" i="23"/>
  <c r="T215" i="23"/>
  <c r="V214" i="23"/>
  <c r="U214" i="23"/>
  <c r="T214" i="23"/>
  <c r="V213" i="23"/>
  <c r="U213" i="23"/>
  <c r="T213" i="23"/>
  <c r="V212" i="23"/>
  <c r="U212" i="23"/>
  <c r="T212" i="23"/>
  <c r="V211" i="23"/>
  <c r="U211" i="23"/>
  <c r="T211" i="23"/>
  <c r="V210" i="23"/>
  <c r="U210" i="23"/>
  <c r="T210" i="23"/>
  <c r="V209" i="23"/>
  <c r="U209" i="23"/>
  <c r="T209" i="23"/>
  <c r="V208" i="23"/>
  <c r="U208" i="23"/>
  <c r="T208" i="23"/>
  <c r="V207" i="23"/>
  <c r="U207" i="23"/>
  <c r="T207" i="23"/>
  <c r="V206" i="23"/>
  <c r="U206" i="23"/>
  <c r="T206" i="23"/>
  <c r="V205" i="23"/>
  <c r="U205" i="23"/>
  <c r="T205" i="23"/>
  <c r="V204" i="23"/>
  <c r="U204" i="23"/>
  <c r="T204" i="23"/>
  <c r="V203" i="23"/>
  <c r="U203" i="23"/>
  <c r="T203" i="23"/>
  <c r="V202" i="23"/>
  <c r="U202" i="23"/>
  <c r="T202" i="23"/>
  <c r="V201" i="23"/>
  <c r="U201" i="23"/>
  <c r="T201" i="23"/>
  <c r="V200" i="23"/>
  <c r="U200" i="23"/>
  <c r="T200" i="23"/>
  <c r="V199" i="23"/>
  <c r="U199" i="23"/>
  <c r="T199" i="23"/>
  <c r="V198" i="23"/>
  <c r="U198" i="23"/>
  <c r="T198" i="23"/>
  <c r="V197" i="23"/>
  <c r="U197" i="23"/>
  <c r="T197" i="23"/>
  <c r="V196" i="23"/>
  <c r="U196" i="23"/>
  <c r="T196" i="23"/>
  <c r="V195" i="23"/>
  <c r="U195" i="23"/>
  <c r="T195" i="23"/>
  <c r="V194" i="23"/>
  <c r="U194" i="23"/>
  <c r="T194" i="23"/>
  <c r="V193" i="23"/>
  <c r="U193" i="23"/>
  <c r="T193" i="23"/>
  <c r="V192" i="23"/>
  <c r="U192" i="23"/>
  <c r="T192" i="23"/>
  <c r="V191" i="23"/>
  <c r="U191" i="23"/>
  <c r="T191" i="23"/>
  <c r="V190" i="23"/>
  <c r="U190" i="23"/>
  <c r="T190" i="23"/>
  <c r="V189" i="23"/>
  <c r="U189" i="23"/>
  <c r="T189" i="23"/>
  <c r="V188" i="23"/>
  <c r="U188" i="23"/>
  <c r="T188" i="23"/>
  <c r="V187" i="23"/>
  <c r="U187" i="23"/>
  <c r="T187" i="23"/>
  <c r="V186" i="23"/>
  <c r="U186" i="23"/>
  <c r="T186" i="23"/>
  <c r="V185" i="23"/>
  <c r="U185" i="23"/>
  <c r="T185" i="23"/>
  <c r="V184" i="23"/>
  <c r="U184" i="23"/>
  <c r="T184" i="23"/>
  <c r="V183" i="23"/>
  <c r="U183" i="23"/>
  <c r="T183" i="23"/>
  <c r="V182" i="23"/>
  <c r="U182" i="23"/>
  <c r="T182" i="23"/>
  <c r="V181" i="23"/>
  <c r="U181" i="23"/>
  <c r="T181" i="23"/>
  <c r="V180" i="23"/>
  <c r="U180" i="23"/>
  <c r="T180" i="23"/>
  <c r="V179" i="23"/>
  <c r="U179" i="23"/>
  <c r="T179" i="23"/>
  <c r="V178" i="23"/>
  <c r="U178" i="23"/>
  <c r="T178" i="23"/>
  <c r="V177" i="23"/>
  <c r="U177" i="23"/>
  <c r="T177" i="23"/>
  <c r="V176" i="23"/>
  <c r="U176" i="23"/>
  <c r="T176" i="23"/>
  <c r="V175" i="23"/>
  <c r="U175" i="23"/>
  <c r="T175" i="23"/>
  <c r="V174" i="23"/>
  <c r="U174" i="23"/>
  <c r="T174" i="23"/>
  <c r="V173" i="23"/>
  <c r="U173" i="23"/>
  <c r="T173" i="23"/>
  <c r="V172" i="23"/>
  <c r="U172" i="23"/>
  <c r="T172" i="23"/>
  <c r="V171" i="23"/>
  <c r="U171" i="23"/>
  <c r="T171" i="23"/>
  <c r="V170" i="23"/>
  <c r="U170" i="23"/>
  <c r="T170" i="23"/>
  <c r="V169" i="23"/>
  <c r="U169" i="23"/>
  <c r="T169" i="23"/>
  <c r="V168" i="23"/>
  <c r="U168" i="23"/>
  <c r="T168" i="23"/>
  <c r="V167" i="23"/>
  <c r="U167" i="23"/>
  <c r="T167" i="23"/>
  <c r="V166" i="23"/>
  <c r="U166" i="23"/>
  <c r="T166" i="23"/>
  <c r="V165" i="23"/>
  <c r="U165" i="23"/>
  <c r="T165" i="23"/>
  <c r="V164" i="23"/>
  <c r="U164" i="23"/>
  <c r="T164" i="23"/>
  <c r="V163" i="23"/>
  <c r="U163" i="23"/>
  <c r="T163" i="23"/>
  <c r="V162" i="23"/>
  <c r="U162" i="23"/>
  <c r="T162" i="23"/>
  <c r="V161" i="23"/>
  <c r="U161" i="23"/>
  <c r="T161" i="23"/>
  <c r="V160" i="23"/>
  <c r="U160" i="23"/>
  <c r="T160" i="23"/>
  <c r="V159" i="23"/>
  <c r="U159" i="23"/>
  <c r="T159" i="23"/>
  <c r="V158" i="23"/>
  <c r="U158" i="23"/>
  <c r="T158" i="23"/>
  <c r="V157" i="23"/>
  <c r="U157" i="23"/>
  <c r="T157" i="23"/>
  <c r="V156" i="23"/>
  <c r="U156" i="23"/>
  <c r="T156" i="23"/>
  <c r="V155" i="23"/>
  <c r="U155" i="23"/>
  <c r="T155" i="23"/>
  <c r="V154" i="23"/>
  <c r="U154" i="23"/>
  <c r="T154" i="23"/>
  <c r="V153" i="23"/>
  <c r="U153" i="23"/>
  <c r="T153" i="23"/>
  <c r="V152" i="23"/>
  <c r="U152" i="23"/>
  <c r="T152" i="23"/>
  <c r="V151" i="23"/>
  <c r="U151" i="23"/>
  <c r="T151" i="23"/>
  <c r="V150" i="23"/>
  <c r="U150" i="23"/>
  <c r="T150" i="23"/>
  <c r="V149" i="23"/>
  <c r="U149" i="23"/>
  <c r="T149" i="23"/>
  <c r="V148" i="23"/>
  <c r="U148" i="23"/>
  <c r="T148" i="23"/>
  <c r="V147" i="23"/>
  <c r="U147" i="23"/>
  <c r="T147" i="23"/>
  <c r="V146" i="23"/>
  <c r="U146" i="23"/>
  <c r="T146" i="23"/>
  <c r="V145" i="23"/>
  <c r="U145" i="23"/>
  <c r="T145" i="23"/>
  <c r="V144" i="23"/>
  <c r="U144" i="23"/>
  <c r="T144" i="23"/>
  <c r="V143" i="23"/>
  <c r="U143" i="23"/>
  <c r="T143" i="23"/>
  <c r="V142" i="23"/>
  <c r="U142" i="23"/>
  <c r="T142" i="23"/>
  <c r="V141" i="23"/>
  <c r="U141" i="23"/>
  <c r="T141" i="23"/>
  <c r="V140" i="23"/>
  <c r="U140" i="23"/>
  <c r="T140" i="23"/>
  <c r="V139" i="23"/>
  <c r="U139" i="23"/>
  <c r="T139" i="23"/>
  <c r="V138" i="23"/>
  <c r="U138" i="23"/>
  <c r="T138" i="23"/>
  <c r="V137" i="23"/>
  <c r="U137" i="23"/>
  <c r="T137" i="23"/>
  <c r="V136" i="23"/>
  <c r="U136" i="23"/>
  <c r="T136" i="23"/>
  <c r="V135" i="23"/>
  <c r="U135" i="23"/>
  <c r="T135" i="23"/>
  <c r="V134" i="23"/>
  <c r="U134" i="23"/>
  <c r="T134" i="23"/>
  <c r="V133" i="23"/>
  <c r="U133" i="23"/>
  <c r="T133" i="23"/>
  <c r="V132" i="23"/>
  <c r="U132" i="23"/>
  <c r="T132" i="23"/>
  <c r="V131" i="23"/>
  <c r="U131" i="23"/>
  <c r="T131" i="23"/>
  <c r="V130" i="23"/>
  <c r="U130" i="23"/>
  <c r="T130" i="23"/>
  <c r="V129" i="23"/>
  <c r="U129" i="23"/>
  <c r="T129" i="23"/>
  <c r="V128" i="23"/>
  <c r="U128" i="23"/>
  <c r="T128" i="23"/>
  <c r="V127" i="23"/>
  <c r="U127" i="23"/>
  <c r="T127" i="23"/>
  <c r="V126" i="23"/>
  <c r="U126" i="23"/>
  <c r="T126" i="23"/>
  <c r="V125" i="23"/>
  <c r="U125" i="23"/>
  <c r="T125" i="23"/>
  <c r="V124" i="23"/>
  <c r="U124" i="23"/>
  <c r="T124" i="23"/>
  <c r="V123" i="23"/>
  <c r="U123" i="23"/>
  <c r="T123" i="23"/>
  <c r="V122" i="23"/>
  <c r="U122" i="23"/>
  <c r="T122" i="23"/>
  <c r="V121" i="23"/>
  <c r="U121" i="23"/>
  <c r="T121" i="23"/>
  <c r="V120" i="23"/>
  <c r="U120" i="23"/>
  <c r="T120" i="23"/>
  <c r="V119" i="23"/>
  <c r="U119" i="23"/>
  <c r="T119" i="23"/>
  <c r="V118" i="23"/>
  <c r="U118" i="23"/>
  <c r="T118" i="23"/>
  <c r="V117" i="23"/>
  <c r="U117" i="23"/>
  <c r="T117" i="23"/>
  <c r="V116" i="23"/>
  <c r="U116" i="23"/>
  <c r="T116" i="23"/>
  <c r="V115" i="23"/>
  <c r="U115" i="23"/>
  <c r="T115" i="23"/>
  <c r="V114" i="23"/>
  <c r="U114" i="23"/>
  <c r="T114" i="23"/>
  <c r="V113" i="23"/>
  <c r="U113" i="23"/>
  <c r="T113" i="23"/>
  <c r="V112" i="23"/>
  <c r="U112" i="23"/>
  <c r="T112" i="23"/>
  <c r="V111" i="23"/>
  <c r="U111" i="23"/>
  <c r="T111" i="23"/>
  <c r="V110" i="23"/>
  <c r="U110" i="23"/>
  <c r="T110" i="23"/>
  <c r="V109" i="23"/>
  <c r="U109" i="23"/>
  <c r="T109" i="23"/>
  <c r="V108" i="23"/>
  <c r="U108" i="23"/>
  <c r="T108" i="23"/>
  <c r="V107" i="23"/>
  <c r="U107" i="23"/>
  <c r="T107" i="23"/>
  <c r="V106" i="23"/>
  <c r="U106" i="23"/>
  <c r="T106" i="23"/>
  <c r="V105" i="23"/>
  <c r="U105" i="23"/>
  <c r="T105" i="23"/>
  <c r="V104" i="23"/>
  <c r="U104" i="23"/>
  <c r="T104" i="23"/>
  <c r="V103" i="23"/>
  <c r="U103" i="23"/>
  <c r="T103" i="23"/>
  <c r="V102" i="23"/>
  <c r="U102" i="23"/>
  <c r="T102" i="23"/>
  <c r="V101" i="23"/>
  <c r="U101" i="23"/>
  <c r="T101" i="23"/>
  <c r="V100" i="23"/>
  <c r="U100" i="23"/>
  <c r="T100" i="23"/>
  <c r="V99" i="23"/>
  <c r="U99" i="23"/>
  <c r="T99" i="23"/>
  <c r="V98" i="23"/>
  <c r="U98" i="23"/>
  <c r="T98" i="23"/>
  <c r="V97" i="23"/>
  <c r="U97" i="23"/>
  <c r="T97" i="23"/>
  <c r="V96" i="23"/>
  <c r="U96" i="23"/>
  <c r="T96" i="23"/>
  <c r="V95" i="23"/>
  <c r="U95" i="23"/>
  <c r="T95" i="23"/>
  <c r="V94" i="23"/>
  <c r="U94" i="23"/>
  <c r="T94" i="23"/>
  <c r="V93" i="23"/>
  <c r="U93" i="23"/>
  <c r="T93" i="23"/>
  <c r="V92" i="23"/>
  <c r="U92" i="23"/>
  <c r="T92" i="23"/>
  <c r="V91" i="23"/>
  <c r="U91" i="23"/>
  <c r="T91" i="23"/>
  <c r="V90" i="23"/>
  <c r="U90" i="23"/>
  <c r="T90" i="23"/>
  <c r="V89" i="23"/>
  <c r="U89" i="23"/>
  <c r="T89" i="23"/>
  <c r="V88" i="23"/>
  <c r="U88" i="23"/>
  <c r="T88" i="23"/>
  <c r="V87" i="23"/>
  <c r="U87" i="23"/>
  <c r="T87" i="23"/>
  <c r="V86" i="23"/>
  <c r="U86" i="23"/>
  <c r="T86" i="23"/>
  <c r="V85" i="23"/>
  <c r="U85" i="23"/>
  <c r="T85" i="23"/>
  <c r="V84" i="23"/>
  <c r="U84" i="23"/>
  <c r="T84" i="23"/>
  <c r="V83" i="23"/>
  <c r="U83" i="23"/>
  <c r="T83" i="23"/>
  <c r="V82" i="23"/>
  <c r="U82" i="23"/>
  <c r="T82" i="23"/>
  <c r="V81" i="23"/>
  <c r="U81" i="23"/>
  <c r="T81" i="23"/>
  <c r="V80" i="23"/>
  <c r="U80" i="23"/>
  <c r="T80" i="23"/>
  <c r="V79" i="23"/>
  <c r="U79" i="23"/>
  <c r="T79" i="23"/>
  <c r="V78" i="23"/>
  <c r="U78" i="23"/>
  <c r="T78" i="23"/>
  <c r="V77" i="23"/>
  <c r="U77" i="23"/>
  <c r="T77" i="23"/>
  <c r="V76" i="23"/>
  <c r="U76" i="23"/>
  <c r="T76" i="23"/>
  <c r="V75" i="23"/>
  <c r="U75" i="23"/>
  <c r="T75" i="23"/>
  <c r="V74" i="23"/>
  <c r="U74" i="23"/>
  <c r="T74" i="23"/>
  <c r="V73" i="23"/>
  <c r="U73" i="23"/>
  <c r="T73" i="23"/>
  <c r="V72" i="23"/>
  <c r="U72" i="23"/>
  <c r="T72" i="23"/>
  <c r="V71" i="23"/>
  <c r="U71" i="23"/>
  <c r="T71" i="23"/>
  <c r="V70" i="23"/>
  <c r="U70" i="23"/>
  <c r="T70" i="23"/>
  <c r="V69" i="23"/>
  <c r="U69" i="23"/>
  <c r="T69" i="23"/>
  <c r="V68" i="23"/>
  <c r="U68" i="23"/>
  <c r="T68" i="23"/>
  <c r="V67" i="23"/>
  <c r="U67" i="23"/>
  <c r="T67" i="23"/>
  <c r="V66" i="23"/>
  <c r="U66" i="23"/>
  <c r="T66" i="23"/>
  <c r="V65" i="23"/>
  <c r="U65" i="23"/>
  <c r="T65" i="23"/>
  <c r="V64" i="23"/>
  <c r="U64" i="23"/>
  <c r="T64" i="23"/>
  <c r="V63" i="23"/>
  <c r="U63" i="23"/>
  <c r="T63" i="23"/>
  <c r="V62" i="23"/>
  <c r="U62" i="23"/>
  <c r="T62" i="23"/>
  <c r="V61" i="23"/>
  <c r="U61" i="23"/>
  <c r="T61" i="23"/>
  <c r="V60" i="23"/>
  <c r="U60" i="23"/>
  <c r="T60" i="23"/>
  <c r="V59" i="23"/>
  <c r="U59" i="23"/>
  <c r="T59" i="23"/>
  <c r="V58" i="23"/>
  <c r="U58" i="23"/>
  <c r="T58" i="23"/>
  <c r="V57" i="23"/>
  <c r="U57" i="23"/>
  <c r="T57" i="23"/>
  <c r="V56" i="23"/>
  <c r="U56" i="23"/>
  <c r="T56" i="23"/>
  <c r="V55" i="23"/>
  <c r="U55" i="23"/>
  <c r="T55" i="23"/>
  <c r="V54" i="23"/>
  <c r="U54" i="23"/>
  <c r="T54" i="23"/>
  <c r="V53" i="23"/>
  <c r="U53" i="23"/>
  <c r="T53" i="23"/>
  <c r="V52" i="23"/>
  <c r="U52" i="23"/>
  <c r="T52" i="23"/>
  <c r="V51" i="23"/>
  <c r="U51" i="23"/>
  <c r="T51" i="23"/>
  <c r="V50" i="23"/>
  <c r="U50" i="23"/>
  <c r="T50" i="23"/>
  <c r="V49" i="23"/>
  <c r="U49" i="23"/>
  <c r="T49" i="23"/>
  <c r="V48" i="23"/>
  <c r="U48" i="23"/>
  <c r="T48" i="23"/>
  <c r="V47" i="23"/>
  <c r="U47" i="23"/>
  <c r="T47" i="23"/>
  <c r="V46" i="23"/>
  <c r="U46" i="23"/>
  <c r="T46" i="23"/>
  <c r="V45" i="23"/>
  <c r="U45" i="23"/>
  <c r="T45" i="23"/>
  <c r="V44" i="23"/>
  <c r="U44" i="23"/>
  <c r="T44" i="23"/>
  <c r="V43" i="23"/>
  <c r="U43" i="23"/>
  <c r="T43" i="23"/>
  <c r="V42" i="23"/>
  <c r="U42" i="23"/>
  <c r="T42" i="23"/>
  <c r="V41" i="23"/>
  <c r="U41" i="23"/>
  <c r="T41" i="23"/>
  <c r="V40" i="23"/>
  <c r="U40" i="23"/>
  <c r="T40" i="23"/>
  <c r="V39" i="23"/>
  <c r="U39" i="23"/>
  <c r="T39" i="23"/>
  <c r="V38" i="23"/>
  <c r="U38" i="23"/>
  <c r="T38" i="23"/>
  <c r="V37" i="23"/>
  <c r="U37" i="23"/>
  <c r="T37" i="23"/>
  <c r="V36" i="23"/>
  <c r="U36" i="23"/>
  <c r="T36" i="23"/>
  <c r="V35" i="23"/>
  <c r="U35" i="23"/>
  <c r="T35" i="23"/>
  <c r="V34" i="23"/>
  <c r="U34" i="23"/>
  <c r="T34" i="23"/>
  <c r="V33" i="23"/>
  <c r="U33" i="23"/>
  <c r="T33" i="23"/>
  <c r="V32" i="23"/>
  <c r="U32" i="23"/>
  <c r="T32" i="23"/>
  <c r="V31" i="23"/>
  <c r="U31" i="23"/>
  <c r="T31" i="23"/>
  <c r="V30" i="23"/>
  <c r="U30" i="23"/>
  <c r="T30" i="23"/>
  <c r="V29" i="23"/>
  <c r="U29" i="23"/>
  <c r="T29" i="23"/>
  <c r="V28" i="23"/>
  <c r="U28" i="23"/>
  <c r="T28" i="23"/>
  <c r="V27" i="23"/>
  <c r="U27" i="23"/>
  <c r="T27" i="23"/>
  <c r="V26" i="23"/>
  <c r="U26" i="23"/>
  <c r="T26" i="23"/>
  <c r="V25" i="23"/>
  <c r="U25" i="23"/>
  <c r="T25" i="23"/>
  <c r="V24" i="23"/>
  <c r="U24" i="23"/>
  <c r="T24" i="23"/>
  <c r="V23" i="23"/>
  <c r="U23" i="23"/>
  <c r="T23" i="23"/>
  <c r="V22" i="23"/>
  <c r="U22" i="23"/>
  <c r="T22" i="23"/>
  <c r="V21" i="23"/>
  <c r="U21" i="23"/>
  <c r="T21" i="23"/>
  <c r="V20" i="23"/>
  <c r="U20" i="23"/>
  <c r="T20" i="23"/>
  <c r="V19" i="23"/>
  <c r="U19" i="23"/>
  <c r="T19" i="23"/>
  <c r="V18" i="23"/>
  <c r="U18" i="23"/>
  <c r="T18" i="23"/>
  <c r="V17" i="23"/>
  <c r="U17" i="23"/>
  <c r="T17" i="23"/>
  <c r="V16" i="23"/>
  <c r="U16" i="23"/>
  <c r="T16" i="23"/>
  <c r="V15" i="23"/>
  <c r="U15" i="23"/>
  <c r="T15" i="23"/>
  <c r="V14" i="23"/>
  <c r="U14" i="23"/>
  <c r="T14" i="23"/>
  <c r="V13" i="23"/>
  <c r="U13" i="23"/>
  <c r="T13" i="23"/>
  <c r="V12" i="23"/>
  <c r="U12" i="23"/>
  <c r="T12" i="23"/>
  <c r="V11" i="23"/>
  <c r="U11" i="23"/>
  <c r="T11" i="23"/>
  <c r="V10" i="23"/>
  <c r="U10" i="23"/>
  <c r="T10" i="23"/>
  <c r="V9" i="23"/>
  <c r="U9" i="23"/>
  <c r="T9" i="23"/>
  <c r="V8" i="23"/>
  <c r="U8" i="23"/>
  <c r="T8" i="23"/>
  <c r="V7" i="23"/>
  <c r="U7" i="23"/>
  <c r="T7" i="23"/>
  <c r="S251" i="23"/>
  <c r="S250" i="23"/>
  <c r="S249" i="23"/>
  <c r="S248" i="23"/>
  <c r="S247" i="23"/>
  <c r="S246" i="23"/>
  <c r="S245" i="23"/>
  <c r="S244" i="23"/>
  <c r="S243" i="23"/>
  <c r="S242" i="23"/>
  <c r="S241" i="23"/>
  <c r="S240" i="23"/>
  <c r="S239" i="23"/>
  <c r="S238" i="23"/>
  <c r="S237" i="23"/>
  <c r="S236" i="23"/>
  <c r="S235" i="23"/>
  <c r="S234" i="23"/>
  <c r="S233" i="23"/>
  <c r="S232" i="23"/>
  <c r="S231" i="23"/>
  <c r="S230" i="23"/>
  <c r="S229" i="23"/>
  <c r="S228" i="23"/>
  <c r="S227" i="23"/>
  <c r="S226" i="23"/>
  <c r="S225" i="23"/>
  <c r="S224" i="23"/>
  <c r="S223" i="23"/>
  <c r="S222" i="23"/>
  <c r="S221" i="23"/>
  <c r="S220" i="23"/>
  <c r="S219" i="23"/>
  <c r="S218" i="23"/>
  <c r="S217" i="23"/>
  <c r="S216" i="23"/>
  <c r="S215" i="23"/>
  <c r="S214" i="23"/>
  <c r="S213" i="23"/>
  <c r="S212" i="23"/>
  <c r="S211" i="23"/>
  <c r="S210" i="23"/>
  <c r="S209" i="23"/>
  <c r="S208" i="23"/>
  <c r="S207" i="23"/>
  <c r="S206" i="23"/>
  <c r="S205" i="23"/>
  <c r="S204" i="23"/>
  <c r="S203" i="23"/>
  <c r="S202" i="23"/>
  <c r="S201" i="23"/>
  <c r="S200" i="23"/>
  <c r="S199" i="23"/>
  <c r="S198" i="23"/>
  <c r="S197" i="23"/>
  <c r="S196" i="23"/>
  <c r="S195" i="23"/>
  <c r="S194" i="23"/>
  <c r="S193" i="23"/>
  <c r="S192" i="23"/>
  <c r="S191" i="23"/>
  <c r="S190" i="23"/>
  <c r="S189" i="23"/>
  <c r="S188" i="23"/>
  <c r="S187" i="23"/>
  <c r="S186" i="23"/>
  <c r="S185" i="23"/>
  <c r="S184" i="23"/>
  <c r="S183" i="23"/>
  <c r="S182" i="23"/>
  <c r="S181" i="23"/>
  <c r="S180" i="23"/>
  <c r="S179" i="23"/>
  <c r="S178" i="23"/>
  <c r="S177" i="23"/>
  <c r="S176" i="23"/>
  <c r="S175" i="23"/>
  <c r="S174" i="23"/>
  <c r="S173" i="23"/>
  <c r="S172" i="23"/>
  <c r="S171" i="23"/>
  <c r="S170" i="23"/>
  <c r="S169" i="23"/>
  <c r="S168" i="23"/>
  <c r="S167" i="23"/>
  <c r="S166" i="23"/>
  <c r="S165" i="23"/>
  <c r="S164" i="23"/>
  <c r="S163" i="23"/>
  <c r="S162" i="23"/>
  <c r="S161" i="23"/>
  <c r="S160" i="23"/>
  <c r="S159" i="23"/>
  <c r="S158" i="23"/>
  <c r="S157" i="23"/>
  <c r="S156" i="23"/>
  <c r="S155" i="23"/>
  <c r="S154" i="23"/>
  <c r="S153" i="23"/>
  <c r="S152" i="23"/>
  <c r="S151" i="23"/>
  <c r="S150" i="23"/>
  <c r="S149" i="23"/>
  <c r="S148" i="23"/>
  <c r="S147" i="23"/>
  <c r="S146" i="23"/>
  <c r="S145" i="23"/>
  <c r="S144" i="23"/>
  <c r="S143" i="23"/>
  <c r="S142" i="23"/>
  <c r="S141" i="23"/>
  <c r="S140" i="23"/>
  <c r="S139" i="23"/>
  <c r="S138" i="23"/>
  <c r="S137" i="23"/>
  <c r="S136" i="23"/>
  <c r="S135" i="23"/>
  <c r="S134" i="23"/>
  <c r="S133" i="23"/>
  <c r="S132" i="23"/>
  <c r="S131" i="23"/>
  <c r="S130" i="23"/>
  <c r="S129" i="23"/>
  <c r="S128" i="23"/>
  <c r="S127" i="23"/>
  <c r="S126" i="23"/>
  <c r="S125" i="23"/>
  <c r="S124" i="23"/>
  <c r="S123" i="23"/>
  <c r="S122" i="23"/>
  <c r="S121" i="23"/>
  <c r="S120" i="23"/>
  <c r="S119" i="23"/>
  <c r="S118" i="23"/>
  <c r="S117" i="23"/>
  <c r="S116" i="23"/>
  <c r="S115" i="23"/>
  <c r="S114" i="23"/>
  <c r="S113" i="23"/>
  <c r="S112" i="23"/>
  <c r="S111" i="23"/>
  <c r="S110" i="23"/>
  <c r="S109" i="23"/>
  <c r="S108" i="23"/>
  <c r="S107" i="23"/>
  <c r="S106" i="23"/>
  <c r="S105" i="23"/>
  <c r="S104" i="23"/>
  <c r="S103" i="23"/>
  <c r="S102" i="23"/>
  <c r="S101" i="23"/>
  <c r="S100" i="23"/>
  <c r="S99" i="23"/>
  <c r="S98" i="23"/>
  <c r="S97" i="23"/>
  <c r="S96" i="23"/>
  <c r="S95" i="23"/>
  <c r="S94" i="23"/>
  <c r="S93" i="23"/>
  <c r="S92" i="23"/>
  <c r="S91" i="23"/>
  <c r="S90" i="23"/>
  <c r="S89" i="23"/>
  <c r="S88" i="23"/>
  <c r="S87" i="23"/>
  <c r="S86" i="23"/>
  <c r="S85" i="23"/>
  <c r="S84" i="23"/>
  <c r="S83" i="23"/>
  <c r="S82" i="23"/>
  <c r="S81" i="23"/>
  <c r="S80" i="23"/>
  <c r="S79" i="23"/>
  <c r="S78" i="23"/>
  <c r="S77" i="23"/>
  <c r="S76" i="23"/>
  <c r="S75" i="23"/>
  <c r="S74" i="23"/>
  <c r="S73" i="23"/>
  <c r="S72" i="23"/>
  <c r="S71" i="23"/>
  <c r="S70" i="23"/>
  <c r="S69" i="23"/>
  <c r="S68" i="23"/>
  <c r="S67" i="23"/>
  <c r="S66" i="23"/>
  <c r="S65" i="23"/>
  <c r="S64" i="23"/>
  <c r="S63" i="23"/>
  <c r="S62" i="23"/>
  <c r="S61" i="23"/>
  <c r="S60" i="23"/>
  <c r="S59" i="23"/>
  <c r="S58" i="23"/>
  <c r="S57" i="23"/>
  <c r="S56" i="23"/>
  <c r="S55" i="23"/>
  <c r="S54" i="23"/>
  <c r="S53" i="23"/>
  <c r="S52" i="23"/>
  <c r="S51" i="23"/>
  <c r="S50" i="23"/>
  <c r="S49" i="23"/>
  <c r="S48" i="23"/>
  <c r="S47" i="23"/>
  <c r="S46" i="23"/>
  <c r="S45" i="23"/>
  <c r="S44" i="23"/>
  <c r="S43" i="23"/>
  <c r="S42" i="23"/>
  <c r="S41" i="23"/>
  <c r="S40" i="23"/>
  <c r="S39" i="23"/>
  <c r="S38" i="23"/>
  <c r="S37" i="23"/>
  <c r="S36" i="23"/>
  <c r="S35" i="23"/>
  <c r="S34" i="23"/>
  <c r="S33" i="23"/>
  <c r="S32" i="23"/>
  <c r="S31" i="23"/>
  <c r="S30" i="23"/>
  <c r="S29" i="23"/>
  <c r="S28" i="23"/>
  <c r="S27" i="23"/>
  <c r="S26" i="23"/>
  <c r="S25" i="23"/>
  <c r="S24" i="23"/>
  <c r="S23" i="23"/>
  <c r="S22" i="23"/>
  <c r="S21" i="23"/>
  <c r="S20" i="23"/>
  <c r="S19" i="23"/>
  <c r="S18" i="23"/>
  <c r="S17" i="23"/>
  <c r="S16" i="23"/>
  <c r="S15" i="23"/>
  <c r="S14" i="23"/>
  <c r="S13" i="23"/>
  <c r="S12" i="23"/>
  <c r="S11" i="23"/>
  <c r="S10" i="23"/>
  <c r="S9" i="23"/>
  <c r="S8" i="23"/>
  <c r="S7" i="23"/>
  <c r="O4" i="71"/>
  <c r="N4" i="71"/>
  <c r="M4" i="71"/>
  <c r="L4" i="71"/>
  <c r="J4" i="71"/>
  <c r="I4" i="71"/>
  <c r="H4" i="71"/>
  <c r="G4" i="71"/>
  <c r="F4" i="71"/>
  <c r="E4" i="71"/>
  <c r="Q56" i="73" l="1"/>
  <c r="P62" i="73"/>
  <c r="S48" i="73"/>
  <c r="U47" i="73"/>
  <c r="W252" i="4"/>
  <c r="W251" i="4"/>
  <c r="W250" i="4"/>
  <c r="W249" i="4"/>
  <c r="W248" i="4"/>
  <c r="W247" i="4"/>
  <c r="W246" i="4"/>
  <c r="W245" i="4"/>
  <c r="W244" i="4"/>
  <c r="W243" i="4"/>
  <c r="W242" i="4"/>
  <c r="W241" i="4"/>
  <c r="W240" i="4"/>
  <c r="W239" i="4"/>
  <c r="W238" i="4"/>
  <c r="W237" i="4"/>
  <c r="W236" i="4"/>
  <c r="W235" i="4"/>
  <c r="W234" i="4"/>
  <c r="W233" i="4"/>
  <c r="W232" i="4"/>
  <c r="W231" i="4"/>
  <c r="W230" i="4"/>
  <c r="W229" i="4"/>
  <c r="W228" i="4"/>
  <c r="W227" i="4"/>
  <c r="W226" i="4"/>
  <c r="W225" i="4"/>
  <c r="W224" i="4"/>
  <c r="W223" i="4"/>
  <c r="W222" i="4"/>
  <c r="W221" i="4"/>
  <c r="W220" i="4"/>
  <c r="W219" i="4"/>
  <c r="W218" i="4"/>
  <c r="W217" i="4"/>
  <c r="W216" i="4"/>
  <c r="W215" i="4"/>
  <c r="W214" i="4"/>
  <c r="W213" i="4"/>
  <c r="W212" i="4"/>
  <c r="W211" i="4"/>
  <c r="W210" i="4"/>
  <c r="W209" i="4"/>
  <c r="W208" i="4"/>
  <c r="W207" i="4"/>
  <c r="W206" i="4"/>
  <c r="W205" i="4"/>
  <c r="W204" i="4"/>
  <c r="W203" i="4"/>
  <c r="W202" i="4"/>
  <c r="W201" i="4"/>
  <c r="W200" i="4"/>
  <c r="W199" i="4"/>
  <c r="W198" i="4"/>
  <c r="W197" i="4"/>
  <c r="W196" i="4"/>
  <c r="W195" i="4"/>
  <c r="W194" i="4"/>
  <c r="W193" i="4"/>
  <c r="W192" i="4"/>
  <c r="W191" i="4"/>
  <c r="W190" i="4"/>
  <c r="W189" i="4"/>
  <c r="W188" i="4"/>
  <c r="W187" i="4"/>
  <c r="W186" i="4"/>
  <c r="W185" i="4"/>
  <c r="W184" i="4"/>
  <c r="W183" i="4"/>
  <c r="W182" i="4"/>
  <c r="W181" i="4"/>
  <c r="W180" i="4"/>
  <c r="W179" i="4"/>
  <c r="W178" i="4"/>
  <c r="W177" i="4"/>
  <c r="W176" i="4"/>
  <c r="W175" i="4"/>
  <c r="W174" i="4"/>
  <c r="W173" i="4"/>
  <c r="W172" i="4"/>
  <c r="W171" i="4"/>
  <c r="W170" i="4"/>
  <c r="W169" i="4"/>
  <c r="W168" i="4"/>
  <c r="W167" i="4"/>
  <c r="W166" i="4"/>
  <c r="W165" i="4"/>
  <c r="W164" i="4"/>
  <c r="W163" i="4"/>
  <c r="W162" i="4"/>
  <c r="W161" i="4"/>
  <c r="W160" i="4"/>
  <c r="W159" i="4"/>
  <c r="W158" i="4"/>
  <c r="W157" i="4"/>
  <c r="W156" i="4"/>
  <c r="W155" i="4"/>
  <c r="W154" i="4"/>
  <c r="W153" i="4"/>
  <c r="W152" i="4"/>
  <c r="W151" i="4"/>
  <c r="W150" i="4"/>
  <c r="W149" i="4"/>
  <c r="W148" i="4"/>
  <c r="W147" i="4"/>
  <c r="W146" i="4"/>
  <c r="W145" i="4"/>
  <c r="W144" i="4"/>
  <c r="W143" i="4"/>
  <c r="W142" i="4"/>
  <c r="W141" i="4"/>
  <c r="W140" i="4"/>
  <c r="W139" i="4"/>
  <c r="W138" i="4"/>
  <c r="W137" i="4"/>
  <c r="W136" i="4"/>
  <c r="W135" i="4"/>
  <c r="W134" i="4"/>
  <c r="W133" i="4"/>
  <c r="W132" i="4"/>
  <c r="W131" i="4"/>
  <c r="W130" i="4"/>
  <c r="W129" i="4"/>
  <c r="W128" i="4"/>
  <c r="W127" i="4"/>
  <c r="W126" i="4"/>
  <c r="W125" i="4"/>
  <c r="W124" i="4"/>
  <c r="W123" i="4"/>
  <c r="W122" i="4"/>
  <c r="W121" i="4"/>
  <c r="W120" i="4"/>
  <c r="W119" i="4"/>
  <c r="W118" i="4"/>
  <c r="W117" i="4"/>
  <c r="W116" i="4"/>
  <c r="W115" i="4"/>
  <c r="W114" i="4"/>
  <c r="W113" i="4"/>
  <c r="W112" i="4"/>
  <c r="W111" i="4"/>
  <c r="W110" i="4"/>
  <c r="W109" i="4"/>
  <c r="W108" i="4"/>
  <c r="W107" i="4"/>
  <c r="W106" i="4"/>
  <c r="W105" i="4"/>
  <c r="W104" i="4"/>
  <c r="W103" i="4"/>
  <c r="W102" i="4"/>
  <c r="W101" i="4"/>
  <c r="W100" i="4"/>
  <c r="W99" i="4"/>
  <c r="W98" i="4"/>
  <c r="W97" i="4"/>
  <c r="W96" i="4"/>
  <c r="W95" i="4"/>
  <c r="W94" i="4"/>
  <c r="W93" i="4"/>
  <c r="W92" i="4"/>
  <c r="W91" i="4"/>
  <c r="W90" i="4"/>
  <c r="W89" i="4"/>
  <c r="W88" i="4"/>
  <c r="W87" i="4"/>
  <c r="W86" i="4"/>
  <c r="W85" i="4"/>
  <c r="W84" i="4"/>
  <c r="W83" i="4"/>
  <c r="W82" i="4"/>
  <c r="W81" i="4"/>
  <c r="W80" i="4"/>
  <c r="W79" i="4"/>
  <c r="W78" i="4"/>
  <c r="W77" i="4"/>
  <c r="W76" i="4"/>
  <c r="W75" i="4"/>
  <c r="W74" i="4"/>
  <c r="W73" i="4"/>
  <c r="W72" i="4"/>
  <c r="W71" i="4"/>
  <c r="W70" i="4"/>
  <c r="W69" i="4"/>
  <c r="W68" i="4"/>
  <c r="W67" i="4"/>
  <c r="W66" i="4"/>
  <c r="W65" i="4"/>
  <c r="W64" i="4"/>
  <c r="W63" i="4"/>
  <c r="W62" i="4"/>
  <c r="W61" i="4"/>
  <c r="W60" i="4"/>
  <c r="W59" i="4"/>
  <c r="W58" i="4"/>
  <c r="W57" i="4"/>
  <c r="W56" i="4"/>
  <c r="W55" i="4"/>
  <c r="W54" i="4"/>
  <c r="W53" i="4"/>
  <c r="W52" i="4"/>
  <c r="W51" i="4"/>
  <c r="W50" i="4"/>
  <c r="W49" i="4"/>
  <c r="W48" i="4"/>
  <c r="W47" i="4"/>
  <c r="W46" i="4"/>
  <c r="W45" i="4"/>
  <c r="W44" i="4"/>
  <c r="W43" i="4"/>
  <c r="W42" i="4"/>
  <c r="W41" i="4"/>
  <c r="W40" i="4"/>
  <c r="W39" i="4"/>
  <c r="W38" i="4"/>
  <c r="W37" i="4"/>
  <c r="W36" i="4"/>
  <c r="W35" i="4"/>
  <c r="W34" i="4"/>
  <c r="W33" i="4"/>
  <c r="W32" i="4"/>
  <c r="W31" i="4"/>
  <c r="W30" i="4"/>
  <c r="W29" i="4"/>
  <c r="W28" i="4"/>
  <c r="W27" i="4"/>
  <c r="W26" i="4"/>
  <c r="W25" i="4"/>
  <c r="W24" i="4"/>
  <c r="W23" i="4"/>
  <c r="W22" i="4"/>
  <c r="W21" i="4"/>
  <c r="W20" i="4"/>
  <c r="W19" i="4"/>
  <c r="W18" i="4"/>
  <c r="W17" i="4"/>
  <c r="W16" i="4"/>
  <c r="W15" i="4"/>
  <c r="W14" i="4"/>
  <c r="W13" i="4"/>
  <c r="W12" i="4"/>
  <c r="W11" i="4"/>
  <c r="W10" i="4"/>
  <c r="W9" i="4"/>
  <c r="W8" i="4"/>
  <c r="W7" i="4"/>
  <c r="W6" i="4"/>
  <c r="Y6" i="4"/>
  <c r="X6" i="4"/>
  <c r="A6" i="70"/>
  <c r="A52" i="70"/>
  <c r="A51" i="70"/>
  <c r="A50" i="70"/>
  <c r="A49" i="70"/>
  <c r="A48" i="70"/>
  <c r="A47" i="70"/>
  <c r="A46" i="70"/>
  <c r="A45" i="70"/>
  <c r="A44" i="70"/>
  <c r="A43" i="70"/>
  <c r="A42" i="70"/>
  <c r="A41" i="70"/>
  <c r="A40" i="70"/>
  <c r="A39" i="70"/>
  <c r="A38" i="70"/>
  <c r="A37" i="70"/>
  <c r="A36" i="70"/>
  <c r="A35" i="70"/>
  <c r="A34" i="70"/>
  <c r="A33" i="70"/>
  <c r="A32" i="70"/>
  <c r="A31" i="70"/>
  <c r="A30" i="70"/>
  <c r="A29" i="70"/>
  <c r="A28" i="70"/>
  <c r="A27" i="70"/>
  <c r="A26" i="70"/>
  <c r="A25" i="70"/>
  <c r="A24" i="70"/>
  <c r="A23" i="70"/>
  <c r="A22" i="70"/>
  <c r="A21" i="70"/>
  <c r="A20" i="70"/>
  <c r="A19" i="70"/>
  <c r="A18" i="70"/>
  <c r="A17" i="70"/>
  <c r="A16" i="70"/>
  <c r="A15" i="70"/>
  <c r="A14" i="70"/>
  <c r="A13" i="70"/>
  <c r="A12" i="70"/>
  <c r="A11" i="70"/>
  <c r="A10" i="70"/>
  <c r="A9" i="70"/>
  <c r="A8" i="70"/>
  <c r="A7" i="70"/>
  <c r="A6" i="68"/>
  <c r="A52" i="68"/>
  <c r="A51" i="68"/>
  <c r="A50" i="68"/>
  <c r="A49" i="68"/>
  <c r="A48" i="68"/>
  <c r="A47" i="68"/>
  <c r="A46" i="68"/>
  <c r="A45" i="68"/>
  <c r="A44" i="68"/>
  <c r="A43" i="68"/>
  <c r="A42" i="68"/>
  <c r="A41" i="68"/>
  <c r="A40" i="68"/>
  <c r="A39" i="68"/>
  <c r="A38" i="68"/>
  <c r="A37" i="68"/>
  <c r="A36" i="68"/>
  <c r="A35" i="68"/>
  <c r="A34" i="68"/>
  <c r="A33" i="68"/>
  <c r="A32" i="68"/>
  <c r="A31" i="68"/>
  <c r="A30" i="68"/>
  <c r="A29" i="68"/>
  <c r="A28" i="68"/>
  <c r="A27" i="68"/>
  <c r="A26" i="68"/>
  <c r="A25" i="68"/>
  <c r="A24" i="68"/>
  <c r="A23" i="68"/>
  <c r="A22" i="68"/>
  <c r="A21" i="68"/>
  <c r="A20" i="68"/>
  <c r="A19" i="68"/>
  <c r="A18" i="68"/>
  <c r="A17" i="68"/>
  <c r="A16" i="68"/>
  <c r="A15" i="68"/>
  <c r="A14" i="68"/>
  <c r="A13" i="68"/>
  <c r="A12" i="68"/>
  <c r="A11" i="68"/>
  <c r="A10" i="68"/>
  <c r="A9" i="68"/>
  <c r="A8" i="68"/>
  <c r="A7" i="68"/>
  <c r="A7" i="21"/>
  <c r="A6" i="21"/>
  <c r="A52" i="21"/>
  <c r="A51" i="21"/>
  <c r="A50" i="21"/>
  <c r="A49" i="21"/>
  <c r="A48" i="21"/>
  <c r="A47" i="21"/>
  <c r="A46" i="21"/>
  <c r="A45" i="21"/>
  <c r="A44" i="21"/>
  <c r="A43" i="21"/>
  <c r="A42" i="21"/>
  <c r="A41" i="21"/>
  <c r="A40" i="21"/>
  <c r="A39" i="21"/>
  <c r="A38" i="21"/>
  <c r="A37" i="21"/>
  <c r="A36" i="21"/>
  <c r="A35" i="21"/>
  <c r="A34" i="21"/>
  <c r="A33" i="21"/>
  <c r="A32" i="21"/>
  <c r="A31" i="21"/>
  <c r="A30" i="21"/>
  <c r="A29" i="21"/>
  <c r="A28" i="21"/>
  <c r="A27" i="21"/>
  <c r="A26" i="21"/>
  <c r="A25" i="21"/>
  <c r="A24" i="21"/>
  <c r="A23" i="21"/>
  <c r="A22" i="21"/>
  <c r="A21" i="21"/>
  <c r="A20" i="21"/>
  <c r="A19" i="21"/>
  <c r="A18" i="21"/>
  <c r="A17" i="21"/>
  <c r="A16" i="21"/>
  <c r="A15" i="21"/>
  <c r="A14" i="21"/>
  <c r="A13" i="21"/>
  <c r="A12" i="21"/>
  <c r="A11" i="21"/>
  <c r="A10" i="21"/>
  <c r="A9" i="21"/>
  <c r="A8" i="21"/>
  <c r="AJ4" i="65"/>
  <c r="AI4" i="65"/>
  <c r="AH4" i="65"/>
  <c r="AG4" i="65"/>
  <c r="AC4" i="65"/>
  <c r="AB4" i="65"/>
  <c r="V4" i="65"/>
  <c r="U4" i="65"/>
  <c r="T4" i="65"/>
  <c r="S4" i="65"/>
  <c r="O4" i="65"/>
  <c r="M4" i="65"/>
  <c r="H4" i="65"/>
  <c r="AJ4" i="63"/>
  <c r="AI4" i="63"/>
  <c r="AH4" i="63"/>
  <c r="AG4" i="63"/>
  <c r="AC4" i="63"/>
  <c r="AB4" i="63"/>
  <c r="V4" i="63"/>
  <c r="U4" i="63"/>
  <c r="T4" i="63"/>
  <c r="S4" i="63"/>
  <c r="O4" i="63"/>
  <c r="M4" i="63"/>
  <c r="H4" i="63"/>
  <c r="E73" i="79" l="1"/>
  <c r="D28" i="77"/>
  <c r="E74" i="79"/>
  <c r="D29" i="77"/>
  <c r="R56" i="73"/>
  <c r="Q62" i="73"/>
  <c r="T48" i="73"/>
  <c r="V47" i="73"/>
  <c r="O4" i="23"/>
  <c r="E250" i="27"/>
  <c r="E249" i="27"/>
  <c r="E248" i="27"/>
  <c r="E247" i="27"/>
  <c r="E246" i="27"/>
  <c r="E245" i="27"/>
  <c r="E244" i="27"/>
  <c r="E243" i="27"/>
  <c r="E242" i="27"/>
  <c r="E241" i="27"/>
  <c r="E240" i="27"/>
  <c r="E239" i="27"/>
  <c r="E238" i="27"/>
  <c r="E237" i="27"/>
  <c r="E236" i="27"/>
  <c r="E235" i="27"/>
  <c r="E234" i="27"/>
  <c r="E233" i="27"/>
  <c r="E232" i="27"/>
  <c r="E231" i="27"/>
  <c r="E230" i="27"/>
  <c r="E229" i="27"/>
  <c r="E228" i="27"/>
  <c r="E227" i="27"/>
  <c r="E226" i="27"/>
  <c r="E225" i="27"/>
  <c r="E224" i="27"/>
  <c r="E223" i="27"/>
  <c r="E222" i="27"/>
  <c r="E221" i="27"/>
  <c r="E220" i="27"/>
  <c r="E219" i="27"/>
  <c r="E218" i="27"/>
  <c r="E217" i="27"/>
  <c r="E216" i="27"/>
  <c r="E215" i="27"/>
  <c r="E214" i="27"/>
  <c r="E213" i="27"/>
  <c r="E212" i="27"/>
  <c r="E211" i="27"/>
  <c r="E210" i="27"/>
  <c r="E209" i="27"/>
  <c r="E208" i="27"/>
  <c r="E207" i="27"/>
  <c r="E206" i="27"/>
  <c r="E205" i="27"/>
  <c r="E204" i="27"/>
  <c r="E203" i="27"/>
  <c r="E202" i="27"/>
  <c r="E201" i="27"/>
  <c r="E200" i="27"/>
  <c r="E199" i="27"/>
  <c r="E198" i="27"/>
  <c r="E197" i="27"/>
  <c r="E196" i="27"/>
  <c r="E195" i="27"/>
  <c r="E194" i="27"/>
  <c r="E193" i="27"/>
  <c r="E192" i="27"/>
  <c r="E191" i="27"/>
  <c r="E190" i="27"/>
  <c r="E189" i="27"/>
  <c r="E188" i="27"/>
  <c r="E187" i="27"/>
  <c r="E186" i="27"/>
  <c r="E185" i="27"/>
  <c r="E184" i="27"/>
  <c r="E183" i="27"/>
  <c r="E182" i="27"/>
  <c r="E181" i="27"/>
  <c r="E180" i="27"/>
  <c r="E179" i="27"/>
  <c r="E178" i="27"/>
  <c r="E177" i="27"/>
  <c r="E176" i="27"/>
  <c r="E175" i="27"/>
  <c r="E174" i="27"/>
  <c r="E173" i="27"/>
  <c r="E172" i="27"/>
  <c r="E171" i="27"/>
  <c r="E170" i="27"/>
  <c r="E169" i="27"/>
  <c r="E168" i="27"/>
  <c r="E167" i="27"/>
  <c r="E166" i="27"/>
  <c r="E165" i="27"/>
  <c r="E164" i="27"/>
  <c r="E163" i="27"/>
  <c r="E162" i="27"/>
  <c r="E161" i="27"/>
  <c r="E160" i="27"/>
  <c r="E159" i="27"/>
  <c r="E158" i="27"/>
  <c r="E157" i="27"/>
  <c r="E156" i="27"/>
  <c r="E155" i="27"/>
  <c r="E154" i="27"/>
  <c r="E153" i="27"/>
  <c r="E152" i="27"/>
  <c r="E151" i="27"/>
  <c r="E150" i="27"/>
  <c r="E149" i="27"/>
  <c r="E148" i="27"/>
  <c r="E147" i="27"/>
  <c r="E146" i="27"/>
  <c r="E145" i="27"/>
  <c r="E144" i="27"/>
  <c r="E143" i="27"/>
  <c r="E142" i="27"/>
  <c r="E141" i="27"/>
  <c r="E140" i="27"/>
  <c r="E139" i="27"/>
  <c r="E138" i="27"/>
  <c r="E137" i="27"/>
  <c r="E136" i="27"/>
  <c r="E135" i="27"/>
  <c r="E134" i="27"/>
  <c r="E133" i="27"/>
  <c r="E132" i="27"/>
  <c r="E131" i="27"/>
  <c r="E130" i="27"/>
  <c r="E129" i="27"/>
  <c r="E128" i="27"/>
  <c r="E127" i="27"/>
  <c r="E126" i="27"/>
  <c r="E125" i="27"/>
  <c r="E124" i="27"/>
  <c r="E123" i="27"/>
  <c r="E122" i="27"/>
  <c r="E121" i="27"/>
  <c r="E120" i="27"/>
  <c r="E119" i="27"/>
  <c r="E118" i="27"/>
  <c r="E117" i="27"/>
  <c r="E116" i="27"/>
  <c r="E115" i="27"/>
  <c r="E114" i="27"/>
  <c r="E113" i="27"/>
  <c r="E112" i="27"/>
  <c r="E111" i="27"/>
  <c r="E110" i="27"/>
  <c r="E109" i="27"/>
  <c r="E108" i="27"/>
  <c r="E107" i="27"/>
  <c r="E106" i="27"/>
  <c r="E105" i="27"/>
  <c r="E104" i="27"/>
  <c r="E103" i="27"/>
  <c r="E102" i="27"/>
  <c r="E101" i="27"/>
  <c r="E100" i="27"/>
  <c r="E99" i="27"/>
  <c r="E98" i="27"/>
  <c r="E97" i="27"/>
  <c r="E96" i="27"/>
  <c r="E95" i="27"/>
  <c r="E94" i="27"/>
  <c r="E93" i="27"/>
  <c r="E92" i="27"/>
  <c r="E91" i="27"/>
  <c r="E90" i="27"/>
  <c r="E89" i="27"/>
  <c r="E88" i="27"/>
  <c r="E87" i="27"/>
  <c r="E86" i="27"/>
  <c r="E85" i="27"/>
  <c r="E84" i="27"/>
  <c r="E83" i="27"/>
  <c r="E82" i="27"/>
  <c r="E81" i="27"/>
  <c r="E80" i="27"/>
  <c r="E79" i="27"/>
  <c r="E78" i="27"/>
  <c r="E77" i="27"/>
  <c r="E76" i="27"/>
  <c r="E75" i="27"/>
  <c r="E74" i="27"/>
  <c r="E73" i="27"/>
  <c r="E72" i="27"/>
  <c r="E71" i="27"/>
  <c r="E70" i="27"/>
  <c r="E69" i="27"/>
  <c r="E68" i="27"/>
  <c r="E67" i="27"/>
  <c r="E66" i="27"/>
  <c r="E65" i="27"/>
  <c r="E64" i="27"/>
  <c r="E63" i="27"/>
  <c r="E62" i="27"/>
  <c r="E61" i="27"/>
  <c r="E60" i="27"/>
  <c r="E59" i="27"/>
  <c r="E58" i="27"/>
  <c r="E57" i="27"/>
  <c r="E56" i="27"/>
  <c r="E55" i="27"/>
  <c r="E54" i="27"/>
  <c r="E53" i="27"/>
  <c r="E52" i="27"/>
  <c r="E51" i="27"/>
  <c r="E50" i="27"/>
  <c r="E49" i="27"/>
  <c r="E48" i="27"/>
  <c r="E47" i="27"/>
  <c r="E46" i="27"/>
  <c r="E45" i="27"/>
  <c r="E44" i="27"/>
  <c r="E43" i="27"/>
  <c r="E42" i="27"/>
  <c r="E41" i="27"/>
  <c r="E40" i="27"/>
  <c r="E39" i="27"/>
  <c r="E38" i="27"/>
  <c r="E37" i="27"/>
  <c r="E36" i="27"/>
  <c r="E35" i="27"/>
  <c r="E34" i="27"/>
  <c r="E33" i="27"/>
  <c r="E32" i="27"/>
  <c r="E31" i="27"/>
  <c r="E30" i="27"/>
  <c r="E29" i="27"/>
  <c r="E28" i="27"/>
  <c r="E27" i="27"/>
  <c r="E26" i="27"/>
  <c r="E25" i="27"/>
  <c r="E24" i="27"/>
  <c r="E23" i="27"/>
  <c r="E22" i="27"/>
  <c r="E21" i="27"/>
  <c r="E20" i="27"/>
  <c r="E19" i="27"/>
  <c r="E18" i="27"/>
  <c r="E17" i="27"/>
  <c r="E16" i="27"/>
  <c r="E15" i="27"/>
  <c r="E14" i="27"/>
  <c r="E13" i="27"/>
  <c r="E12" i="27"/>
  <c r="E11" i="27"/>
  <c r="E10" i="27"/>
  <c r="E9" i="27"/>
  <c r="E8" i="27"/>
  <c r="E7" i="27"/>
  <c r="E6" i="27"/>
  <c r="BI4" i="17"/>
  <c r="BH4" i="17"/>
  <c r="BG4" i="17"/>
  <c r="BF4" i="17"/>
  <c r="BE4" i="17"/>
  <c r="BD4" i="17"/>
  <c r="AF52" i="70"/>
  <c r="AE52" i="70"/>
  <c r="AD52" i="70"/>
  <c r="AC52" i="70"/>
  <c r="E52" i="70"/>
  <c r="AF51" i="70"/>
  <c r="AE51" i="70"/>
  <c r="AD51" i="70"/>
  <c r="AC51" i="70"/>
  <c r="E51" i="70"/>
  <c r="AF50" i="70"/>
  <c r="AE50" i="70"/>
  <c r="AD50" i="70"/>
  <c r="AC50" i="70"/>
  <c r="E50" i="70"/>
  <c r="AF49" i="70"/>
  <c r="AE49" i="70"/>
  <c r="AD49" i="70"/>
  <c r="AC49" i="70"/>
  <c r="E49" i="70"/>
  <c r="AF48" i="70"/>
  <c r="AE48" i="70"/>
  <c r="AD48" i="70"/>
  <c r="AC48" i="70"/>
  <c r="E48" i="70"/>
  <c r="AF47" i="70"/>
  <c r="AE47" i="70"/>
  <c r="AD47" i="70"/>
  <c r="AC47" i="70"/>
  <c r="E47" i="70"/>
  <c r="AF46" i="70"/>
  <c r="AE46" i="70"/>
  <c r="AD46" i="70"/>
  <c r="AC46" i="70"/>
  <c r="E46" i="70"/>
  <c r="AF45" i="70"/>
  <c r="AE45" i="70"/>
  <c r="AD45" i="70"/>
  <c r="AC45" i="70"/>
  <c r="E45" i="70"/>
  <c r="AF44" i="70"/>
  <c r="AE44" i="70"/>
  <c r="AD44" i="70"/>
  <c r="AC44" i="70"/>
  <c r="E44" i="70"/>
  <c r="AF43" i="70"/>
  <c r="AE43" i="70"/>
  <c r="AD43" i="70"/>
  <c r="AC43" i="70"/>
  <c r="E43" i="70"/>
  <c r="AF42" i="70"/>
  <c r="AE42" i="70"/>
  <c r="AD42" i="70"/>
  <c r="AC42" i="70"/>
  <c r="E42" i="70"/>
  <c r="AF41" i="70"/>
  <c r="AE41" i="70"/>
  <c r="AD41" i="70"/>
  <c r="AC41" i="70"/>
  <c r="E41" i="70"/>
  <c r="AF40" i="70"/>
  <c r="AE40" i="70"/>
  <c r="AD40" i="70"/>
  <c r="AC40" i="70"/>
  <c r="E40" i="70"/>
  <c r="AF39" i="70"/>
  <c r="AE39" i="70"/>
  <c r="AD39" i="70"/>
  <c r="AC39" i="70"/>
  <c r="E39" i="70"/>
  <c r="AF38" i="70"/>
  <c r="AE38" i="70"/>
  <c r="AD38" i="70"/>
  <c r="AC38" i="70"/>
  <c r="E38" i="70"/>
  <c r="AF37" i="70"/>
  <c r="AE37" i="70"/>
  <c r="AD37" i="70"/>
  <c r="AC37" i="70"/>
  <c r="E37" i="70"/>
  <c r="AF36" i="70"/>
  <c r="AE36" i="70"/>
  <c r="AD36" i="70"/>
  <c r="AC36" i="70"/>
  <c r="E36" i="70"/>
  <c r="AF35" i="70"/>
  <c r="AE35" i="70"/>
  <c r="AD35" i="70"/>
  <c r="AC35" i="70"/>
  <c r="E35" i="70"/>
  <c r="AF34" i="70"/>
  <c r="AE34" i="70"/>
  <c r="AD34" i="70"/>
  <c r="AC34" i="70"/>
  <c r="E34" i="70"/>
  <c r="AF33" i="70"/>
  <c r="AE33" i="70"/>
  <c r="AD33" i="70"/>
  <c r="AC33" i="70"/>
  <c r="E33" i="70"/>
  <c r="AF32" i="70"/>
  <c r="AE32" i="70"/>
  <c r="AD32" i="70"/>
  <c r="AC32" i="70"/>
  <c r="E32" i="70"/>
  <c r="AF31" i="70"/>
  <c r="AE31" i="70"/>
  <c r="AD31" i="70"/>
  <c r="AC31" i="70"/>
  <c r="E31" i="70"/>
  <c r="AF30" i="70"/>
  <c r="AE30" i="70"/>
  <c r="AD30" i="70"/>
  <c r="AC30" i="70"/>
  <c r="E30" i="70"/>
  <c r="AF29" i="70"/>
  <c r="AE29" i="70"/>
  <c r="AD29" i="70"/>
  <c r="AC29" i="70"/>
  <c r="E29" i="70"/>
  <c r="AF28" i="70"/>
  <c r="AE28" i="70"/>
  <c r="AD28" i="70"/>
  <c r="AC28" i="70"/>
  <c r="E28" i="70"/>
  <c r="AF27" i="70"/>
  <c r="AE27" i="70"/>
  <c r="AD27" i="70"/>
  <c r="AC27" i="70"/>
  <c r="E27" i="70"/>
  <c r="AF26" i="70"/>
  <c r="AE26" i="70"/>
  <c r="AD26" i="70"/>
  <c r="AC26" i="70"/>
  <c r="E26" i="70"/>
  <c r="AF25" i="70"/>
  <c r="AE25" i="70"/>
  <c r="AD25" i="70"/>
  <c r="AC25" i="70"/>
  <c r="E25" i="70"/>
  <c r="AF24" i="70"/>
  <c r="AE24" i="70"/>
  <c r="AD24" i="70"/>
  <c r="AC24" i="70"/>
  <c r="E24" i="70"/>
  <c r="AF23" i="70"/>
  <c r="AE23" i="70"/>
  <c r="AD23" i="70"/>
  <c r="AC23" i="70"/>
  <c r="E23" i="70"/>
  <c r="AF22" i="70"/>
  <c r="AE22" i="70"/>
  <c r="AD22" i="70"/>
  <c r="AC22" i="70"/>
  <c r="E22" i="70"/>
  <c r="AF21" i="70"/>
  <c r="AE21" i="70"/>
  <c r="AD21" i="70"/>
  <c r="AC21" i="70"/>
  <c r="E21" i="70"/>
  <c r="AF20" i="70"/>
  <c r="AE20" i="70"/>
  <c r="AD20" i="70"/>
  <c r="AC20" i="70"/>
  <c r="E20" i="70"/>
  <c r="AF19" i="70"/>
  <c r="AE19" i="70"/>
  <c r="AD19" i="70"/>
  <c r="AC19" i="70"/>
  <c r="E19" i="70"/>
  <c r="AF18" i="70"/>
  <c r="AE18" i="70"/>
  <c r="AD18" i="70"/>
  <c r="AC18" i="70"/>
  <c r="E18" i="70"/>
  <c r="AF17" i="70"/>
  <c r="AE17" i="70"/>
  <c r="AD17" i="70"/>
  <c r="AC17" i="70"/>
  <c r="E17" i="70"/>
  <c r="AF16" i="70"/>
  <c r="AE16" i="70"/>
  <c r="AD16" i="70"/>
  <c r="AC16" i="70"/>
  <c r="E16" i="70"/>
  <c r="AF15" i="70"/>
  <c r="AE15" i="70"/>
  <c r="AD15" i="70"/>
  <c r="AC15" i="70"/>
  <c r="E15" i="70"/>
  <c r="AF14" i="70"/>
  <c r="AE14" i="70"/>
  <c r="AD14" i="70"/>
  <c r="AC14" i="70"/>
  <c r="E14" i="70"/>
  <c r="AF13" i="70"/>
  <c r="AE13" i="70"/>
  <c r="AD13" i="70"/>
  <c r="AC13" i="70"/>
  <c r="E13" i="70"/>
  <c r="AF12" i="70"/>
  <c r="AE12" i="70"/>
  <c r="AD12" i="70"/>
  <c r="AC12" i="70"/>
  <c r="E12" i="70"/>
  <c r="AF11" i="70"/>
  <c r="AE11" i="70"/>
  <c r="AD11" i="70"/>
  <c r="AC11" i="70"/>
  <c r="E11" i="70"/>
  <c r="AF10" i="70"/>
  <c r="AE10" i="70"/>
  <c r="AD10" i="70"/>
  <c r="AC10" i="70"/>
  <c r="E10" i="70"/>
  <c r="G10" i="70"/>
  <c r="AF9" i="70"/>
  <c r="AE9" i="70"/>
  <c r="AD9" i="70"/>
  <c r="AC9" i="70"/>
  <c r="E9" i="70"/>
  <c r="AF8" i="70"/>
  <c r="AE8" i="70"/>
  <c r="AD8" i="70"/>
  <c r="AC8" i="70"/>
  <c r="E8" i="70"/>
  <c r="AF7" i="70"/>
  <c r="AE7" i="70"/>
  <c r="AD7" i="70"/>
  <c r="AC7" i="70"/>
  <c r="E7" i="70"/>
  <c r="E6" i="70"/>
  <c r="K4" i="70"/>
  <c r="D4" i="70"/>
  <c r="C4" i="70"/>
  <c r="B4" i="70"/>
  <c r="O3" i="69"/>
  <c r="F49" i="70"/>
  <c r="G3" i="69"/>
  <c r="AE3" i="69"/>
  <c r="AD3" i="69"/>
  <c r="Z3" i="69"/>
  <c r="Y3" i="69"/>
  <c r="U3" i="69"/>
  <c r="T3" i="69"/>
  <c r="P3" i="69"/>
  <c r="L3" i="69"/>
  <c r="K3" i="69"/>
  <c r="H3" i="69"/>
  <c r="AD251" i="67"/>
  <c r="AD250" i="67"/>
  <c r="AD249" i="67"/>
  <c r="AD248" i="67"/>
  <c r="AD247" i="67"/>
  <c r="AD246" i="67"/>
  <c r="AD245" i="67"/>
  <c r="AD244" i="67"/>
  <c r="AD243" i="67"/>
  <c r="AD242" i="67"/>
  <c r="AD241" i="67"/>
  <c r="AD240" i="67"/>
  <c r="AD239" i="67"/>
  <c r="AD238" i="67"/>
  <c r="AD237" i="67"/>
  <c r="AD236" i="67"/>
  <c r="AD235" i="67"/>
  <c r="AD234" i="67"/>
  <c r="AD233" i="67"/>
  <c r="AD232" i="67"/>
  <c r="AD231" i="67"/>
  <c r="AD230" i="67"/>
  <c r="AD229" i="67"/>
  <c r="AD228" i="67"/>
  <c r="AD227" i="67"/>
  <c r="AD226" i="67"/>
  <c r="AD225" i="67"/>
  <c r="AD224" i="67"/>
  <c r="AD223" i="67"/>
  <c r="AD222" i="67"/>
  <c r="AD221" i="67"/>
  <c r="AD220" i="67"/>
  <c r="AD219" i="67"/>
  <c r="AD218" i="67"/>
  <c r="AD217" i="67"/>
  <c r="AD216" i="67"/>
  <c r="AD215" i="67"/>
  <c r="AD214" i="67"/>
  <c r="AD213" i="67"/>
  <c r="AD212" i="67"/>
  <c r="AD211" i="67"/>
  <c r="AD210" i="67"/>
  <c r="AD209" i="67"/>
  <c r="AD208" i="67"/>
  <c r="AD207" i="67"/>
  <c r="AD206" i="67"/>
  <c r="AD205" i="67"/>
  <c r="AD204" i="67"/>
  <c r="AD203" i="67"/>
  <c r="AD202" i="67"/>
  <c r="AD201" i="67"/>
  <c r="AD200" i="67"/>
  <c r="AD199" i="67"/>
  <c r="AD198" i="67"/>
  <c r="AD197" i="67"/>
  <c r="AD196" i="67"/>
  <c r="AD195" i="67"/>
  <c r="AD194" i="67"/>
  <c r="AD193" i="67"/>
  <c r="AD192" i="67"/>
  <c r="AD191" i="67"/>
  <c r="AD190" i="67"/>
  <c r="AD189" i="67"/>
  <c r="AD188" i="67"/>
  <c r="AD187" i="67"/>
  <c r="AD186" i="67"/>
  <c r="AD185" i="67"/>
  <c r="AD184" i="67"/>
  <c r="AD183" i="67"/>
  <c r="AD182" i="67"/>
  <c r="AD181" i="67"/>
  <c r="AD180" i="67"/>
  <c r="AD179" i="67"/>
  <c r="AD178" i="67"/>
  <c r="AD177" i="67"/>
  <c r="AD176" i="67"/>
  <c r="AD175" i="67"/>
  <c r="AD174" i="67"/>
  <c r="AD173" i="67"/>
  <c r="AD172" i="67"/>
  <c r="AD171" i="67"/>
  <c r="AD170" i="67"/>
  <c r="AD169" i="67"/>
  <c r="AD168" i="67"/>
  <c r="AD167" i="67"/>
  <c r="AD166" i="67"/>
  <c r="AD165" i="67"/>
  <c r="AD164" i="67"/>
  <c r="AD163" i="67"/>
  <c r="AD162" i="67"/>
  <c r="AD161" i="67"/>
  <c r="AD160" i="67"/>
  <c r="AD159" i="67"/>
  <c r="AD158" i="67"/>
  <c r="AD157" i="67"/>
  <c r="AD156" i="67"/>
  <c r="AD155" i="67"/>
  <c r="AD154" i="67"/>
  <c r="AD153" i="67"/>
  <c r="AD152" i="67"/>
  <c r="AD151" i="67"/>
  <c r="AD150" i="67"/>
  <c r="AD149" i="67"/>
  <c r="AD148" i="67"/>
  <c r="AD147" i="67"/>
  <c r="AD146" i="67"/>
  <c r="AD145" i="67"/>
  <c r="AD144" i="67"/>
  <c r="AD143" i="67"/>
  <c r="AD142" i="67"/>
  <c r="AD141" i="67"/>
  <c r="AD140" i="67"/>
  <c r="AD139" i="67"/>
  <c r="AD138" i="67"/>
  <c r="AD137" i="67"/>
  <c r="AD136" i="67"/>
  <c r="AD135" i="67"/>
  <c r="AD134" i="67"/>
  <c r="AD133" i="67"/>
  <c r="AD132" i="67"/>
  <c r="AD131" i="67"/>
  <c r="AD130" i="67"/>
  <c r="AD129" i="67"/>
  <c r="AD128" i="67"/>
  <c r="AD127" i="67"/>
  <c r="AD126" i="67"/>
  <c r="AD125" i="67"/>
  <c r="AD124" i="67"/>
  <c r="AD123" i="67"/>
  <c r="AD122" i="67"/>
  <c r="AD121" i="67"/>
  <c r="AD120" i="67"/>
  <c r="AD119" i="67"/>
  <c r="AD118" i="67"/>
  <c r="AD117" i="67"/>
  <c r="AD116" i="67"/>
  <c r="AD115" i="67"/>
  <c r="AD114" i="67"/>
  <c r="AD113" i="67"/>
  <c r="AD112" i="67"/>
  <c r="AD111" i="67"/>
  <c r="AD110" i="67"/>
  <c r="AD109" i="67"/>
  <c r="AD108" i="67"/>
  <c r="AD107" i="67"/>
  <c r="AD106" i="67"/>
  <c r="AD105" i="67"/>
  <c r="AD104" i="67"/>
  <c r="AD103" i="67"/>
  <c r="AD102" i="67"/>
  <c r="AD101" i="67"/>
  <c r="AD100" i="67"/>
  <c r="AD99" i="67"/>
  <c r="AD98" i="67"/>
  <c r="AD97" i="67"/>
  <c r="AD96" i="67"/>
  <c r="AD95" i="67"/>
  <c r="AD94" i="67"/>
  <c r="AD93" i="67"/>
  <c r="AD92" i="67"/>
  <c r="AD91" i="67"/>
  <c r="AD90" i="67"/>
  <c r="AD89" i="67"/>
  <c r="AD88" i="67"/>
  <c r="AD87" i="67"/>
  <c r="AD86" i="67"/>
  <c r="AD85" i="67"/>
  <c r="AD84" i="67"/>
  <c r="AD83" i="67"/>
  <c r="AD82" i="67"/>
  <c r="AD81" i="67"/>
  <c r="AD80" i="67"/>
  <c r="AD79" i="67"/>
  <c r="AD78" i="67"/>
  <c r="AD77" i="67"/>
  <c r="AD76" i="67"/>
  <c r="AD75" i="67"/>
  <c r="AD74" i="67"/>
  <c r="AD73" i="67"/>
  <c r="AD72" i="67"/>
  <c r="AD71" i="67"/>
  <c r="AD70" i="67"/>
  <c r="AD69" i="67"/>
  <c r="AD68" i="67"/>
  <c r="AD67" i="67"/>
  <c r="AD66" i="67"/>
  <c r="AD65" i="67"/>
  <c r="AD64" i="67"/>
  <c r="AD63" i="67"/>
  <c r="AD62" i="67"/>
  <c r="AD61" i="67"/>
  <c r="AD60" i="67"/>
  <c r="AD59" i="67"/>
  <c r="AD58" i="67"/>
  <c r="AD57" i="67"/>
  <c r="AD56" i="67"/>
  <c r="AD55" i="67"/>
  <c r="AD54" i="67"/>
  <c r="AD53" i="67"/>
  <c r="AD52" i="67"/>
  <c r="AD51" i="67"/>
  <c r="AD50" i="67"/>
  <c r="AD49" i="67"/>
  <c r="AD48" i="67"/>
  <c r="AD47" i="67"/>
  <c r="AD46" i="67"/>
  <c r="AD45" i="67"/>
  <c r="AD44" i="67"/>
  <c r="AD43" i="67"/>
  <c r="AD42" i="67"/>
  <c r="AD41" i="67"/>
  <c r="AD40" i="67"/>
  <c r="AD39" i="67"/>
  <c r="AD38" i="67"/>
  <c r="AD37" i="67"/>
  <c r="AD36" i="67"/>
  <c r="AD35" i="67"/>
  <c r="AD34" i="67"/>
  <c r="AD33" i="67"/>
  <c r="AD32" i="67"/>
  <c r="AD31" i="67"/>
  <c r="AD30" i="67"/>
  <c r="AD29" i="67"/>
  <c r="AD28" i="67"/>
  <c r="AD27" i="67"/>
  <c r="AD26" i="67"/>
  <c r="AD25" i="67"/>
  <c r="AD24" i="67"/>
  <c r="AD23" i="67"/>
  <c r="AD22" i="67"/>
  <c r="AD21" i="67"/>
  <c r="AD20" i="67"/>
  <c r="AD19" i="67"/>
  <c r="AD18" i="67"/>
  <c r="AD17" i="67"/>
  <c r="AD16" i="67"/>
  <c r="AD15" i="67"/>
  <c r="AD14" i="67"/>
  <c r="AD13" i="67"/>
  <c r="AD12" i="67"/>
  <c r="AD11" i="67"/>
  <c r="AD10" i="67"/>
  <c r="AD9" i="67"/>
  <c r="AD8" i="67"/>
  <c r="AD7" i="67"/>
  <c r="AD6" i="67"/>
  <c r="Y251" i="67"/>
  <c r="Y250" i="67"/>
  <c r="Y249" i="67"/>
  <c r="Y248" i="67"/>
  <c r="Y247" i="67"/>
  <c r="Y246" i="67"/>
  <c r="Y245" i="67"/>
  <c r="Y244" i="67"/>
  <c r="Y243" i="67"/>
  <c r="Y242" i="67"/>
  <c r="Y241" i="67"/>
  <c r="Y240" i="67"/>
  <c r="Y239" i="67"/>
  <c r="Y238" i="67"/>
  <c r="Y237" i="67"/>
  <c r="Y236" i="67"/>
  <c r="Y235" i="67"/>
  <c r="Y234" i="67"/>
  <c r="Y233" i="67"/>
  <c r="Y232" i="67"/>
  <c r="Y231" i="67"/>
  <c r="Y230" i="67"/>
  <c r="Y229" i="67"/>
  <c r="Y228" i="67"/>
  <c r="Y227" i="67"/>
  <c r="Y226" i="67"/>
  <c r="Y225" i="67"/>
  <c r="Y224" i="67"/>
  <c r="Y223" i="67"/>
  <c r="Y222" i="67"/>
  <c r="Y221" i="67"/>
  <c r="Y220" i="67"/>
  <c r="Y219" i="67"/>
  <c r="Y218" i="67"/>
  <c r="Y217" i="67"/>
  <c r="Y216" i="67"/>
  <c r="Y215" i="67"/>
  <c r="Y214" i="67"/>
  <c r="Y213" i="67"/>
  <c r="Y212" i="67"/>
  <c r="Y211" i="67"/>
  <c r="Y210" i="67"/>
  <c r="Y209" i="67"/>
  <c r="Y208" i="67"/>
  <c r="Y207" i="67"/>
  <c r="Y206" i="67"/>
  <c r="Y205" i="67"/>
  <c r="Y204" i="67"/>
  <c r="Y203" i="67"/>
  <c r="Y202" i="67"/>
  <c r="Y201" i="67"/>
  <c r="Y200" i="67"/>
  <c r="Y199" i="67"/>
  <c r="Y198" i="67"/>
  <c r="Y197" i="67"/>
  <c r="Y196" i="67"/>
  <c r="Y195" i="67"/>
  <c r="Y194" i="67"/>
  <c r="Y193" i="67"/>
  <c r="Y192" i="67"/>
  <c r="Y191" i="67"/>
  <c r="Y190" i="67"/>
  <c r="Y189" i="67"/>
  <c r="Y188" i="67"/>
  <c r="Y187" i="67"/>
  <c r="Y186" i="67"/>
  <c r="Y185" i="67"/>
  <c r="Y184" i="67"/>
  <c r="Y183" i="67"/>
  <c r="Y182" i="67"/>
  <c r="Y181" i="67"/>
  <c r="Y180" i="67"/>
  <c r="Y179" i="67"/>
  <c r="Y178" i="67"/>
  <c r="Y177" i="67"/>
  <c r="Y176" i="67"/>
  <c r="Y175" i="67"/>
  <c r="Y174" i="67"/>
  <c r="Y173" i="67"/>
  <c r="Y172" i="67"/>
  <c r="Y171" i="67"/>
  <c r="Y170" i="67"/>
  <c r="Y169" i="67"/>
  <c r="Y168" i="67"/>
  <c r="Y167" i="67"/>
  <c r="Y166" i="67"/>
  <c r="Y165" i="67"/>
  <c r="Y164" i="67"/>
  <c r="Y163" i="67"/>
  <c r="Y162" i="67"/>
  <c r="Y161" i="67"/>
  <c r="Y160" i="67"/>
  <c r="Y159" i="67"/>
  <c r="Y158" i="67"/>
  <c r="Y157" i="67"/>
  <c r="Y156" i="67"/>
  <c r="Y155" i="67"/>
  <c r="Y154" i="67"/>
  <c r="Y153" i="67"/>
  <c r="Y152" i="67"/>
  <c r="Y151" i="67"/>
  <c r="Y150" i="67"/>
  <c r="Y149" i="67"/>
  <c r="Y148" i="67"/>
  <c r="Y147" i="67"/>
  <c r="Y146" i="67"/>
  <c r="Y145" i="67"/>
  <c r="Y144" i="67"/>
  <c r="Y143" i="67"/>
  <c r="Y142" i="67"/>
  <c r="Y141" i="67"/>
  <c r="Y140" i="67"/>
  <c r="Y139" i="67"/>
  <c r="Y138" i="67"/>
  <c r="Y137" i="67"/>
  <c r="Y136" i="67"/>
  <c r="Y135" i="67"/>
  <c r="Y134" i="67"/>
  <c r="Y133" i="67"/>
  <c r="Y132" i="67"/>
  <c r="Y131" i="67"/>
  <c r="Y130" i="67"/>
  <c r="Y129" i="67"/>
  <c r="Y128" i="67"/>
  <c r="Y127" i="67"/>
  <c r="Y126" i="67"/>
  <c r="Y125" i="67"/>
  <c r="Y124" i="67"/>
  <c r="Y123" i="67"/>
  <c r="Y122" i="67"/>
  <c r="Y121" i="67"/>
  <c r="Y120" i="67"/>
  <c r="Y119" i="67"/>
  <c r="Y118" i="67"/>
  <c r="Y117" i="67"/>
  <c r="Y116" i="67"/>
  <c r="Y115" i="67"/>
  <c r="Y114" i="67"/>
  <c r="Y113" i="67"/>
  <c r="Y112" i="67"/>
  <c r="Y111" i="67"/>
  <c r="Y110" i="67"/>
  <c r="Y109" i="67"/>
  <c r="Y108" i="67"/>
  <c r="Y107" i="67"/>
  <c r="Y106" i="67"/>
  <c r="Y105" i="67"/>
  <c r="Y104" i="67"/>
  <c r="Y103" i="67"/>
  <c r="Y102" i="67"/>
  <c r="Y101" i="67"/>
  <c r="Y100" i="67"/>
  <c r="Y99" i="67"/>
  <c r="Y98" i="67"/>
  <c r="Y97" i="67"/>
  <c r="Y96" i="67"/>
  <c r="Y95" i="67"/>
  <c r="Y94" i="67"/>
  <c r="Y93" i="67"/>
  <c r="Y92" i="67"/>
  <c r="Y91" i="67"/>
  <c r="Y90" i="67"/>
  <c r="Y89" i="67"/>
  <c r="Y88" i="67"/>
  <c r="Y87" i="67"/>
  <c r="Y86" i="67"/>
  <c r="Y85" i="67"/>
  <c r="Y84" i="67"/>
  <c r="Y83" i="67"/>
  <c r="Y82" i="67"/>
  <c r="Y81" i="67"/>
  <c r="Y80" i="67"/>
  <c r="Y79" i="67"/>
  <c r="Y78" i="67"/>
  <c r="Y77" i="67"/>
  <c r="Y76" i="67"/>
  <c r="Y75" i="67"/>
  <c r="Y74" i="67"/>
  <c r="Y73" i="67"/>
  <c r="Y72" i="67"/>
  <c r="Y71" i="67"/>
  <c r="Y70" i="67"/>
  <c r="Y69" i="67"/>
  <c r="Y68" i="67"/>
  <c r="Y67" i="67"/>
  <c r="Y66" i="67"/>
  <c r="Y65" i="67"/>
  <c r="Y64" i="67"/>
  <c r="Y63" i="67"/>
  <c r="Y62" i="67"/>
  <c r="Y61" i="67"/>
  <c r="Y60" i="67"/>
  <c r="Y59" i="67"/>
  <c r="Y58" i="67"/>
  <c r="Y57" i="67"/>
  <c r="Y56" i="67"/>
  <c r="Y55" i="67"/>
  <c r="Y54" i="67"/>
  <c r="Y53" i="67"/>
  <c r="Y52" i="67"/>
  <c r="Y51" i="67"/>
  <c r="Y50" i="67"/>
  <c r="Y49" i="67"/>
  <c r="Y48" i="67"/>
  <c r="Y47" i="67"/>
  <c r="Y46" i="67"/>
  <c r="Y45" i="67"/>
  <c r="Y44" i="67"/>
  <c r="Y43" i="67"/>
  <c r="Y42" i="67"/>
  <c r="Y41" i="67"/>
  <c r="Y40" i="67"/>
  <c r="Y39" i="67"/>
  <c r="Y38" i="67"/>
  <c r="Y37" i="67"/>
  <c r="Y36" i="67"/>
  <c r="Y35" i="67"/>
  <c r="Y34" i="67"/>
  <c r="Y33" i="67"/>
  <c r="Y32" i="67"/>
  <c r="Y31" i="67"/>
  <c r="Y30" i="67"/>
  <c r="Y29" i="67"/>
  <c r="Y28" i="67"/>
  <c r="Y27" i="67"/>
  <c r="Y26" i="67"/>
  <c r="Y25" i="67"/>
  <c r="Y24" i="67"/>
  <c r="Y23" i="67"/>
  <c r="Y22" i="67"/>
  <c r="Y21" i="67"/>
  <c r="Y20" i="67"/>
  <c r="Y19" i="67"/>
  <c r="Y18" i="67"/>
  <c r="Y17" i="67"/>
  <c r="Y16" i="67"/>
  <c r="Y15" i="67"/>
  <c r="Y14" i="67"/>
  <c r="Y13" i="67"/>
  <c r="Y12" i="67"/>
  <c r="Y11" i="67"/>
  <c r="Y10" i="67"/>
  <c r="Y9" i="67"/>
  <c r="Y8" i="67"/>
  <c r="Y7" i="67"/>
  <c r="Y6"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T6" i="67"/>
  <c r="O251" i="67"/>
  <c r="O250" i="67"/>
  <c r="O249" i="67"/>
  <c r="O248" i="67"/>
  <c r="O247" i="67"/>
  <c r="O246" i="67"/>
  <c r="O245" i="67"/>
  <c r="O244" i="67"/>
  <c r="O243" i="67"/>
  <c r="O242" i="67"/>
  <c r="O241" i="67"/>
  <c r="O240" i="67"/>
  <c r="O239" i="67"/>
  <c r="O238" i="67"/>
  <c r="O237" i="67"/>
  <c r="O236" i="67"/>
  <c r="O235" i="67"/>
  <c r="O234" i="67"/>
  <c r="O233" i="67"/>
  <c r="O232" i="67"/>
  <c r="O231" i="67"/>
  <c r="O230" i="67"/>
  <c r="O229" i="67"/>
  <c r="O228" i="67"/>
  <c r="O227" i="67"/>
  <c r="O226" i="67"/>
  <c r="O225" i="67"/>
  <c r="O224" i="67"/>
  <c r="O223" i="67"/>
  <c r="O222" i="67"/>
  <c r="O221" i="67"/>
  <c r="O220" i="67"/>
  <c r="O219" i="67"/>
  <c r="O218" i="67"/>
  <c r="O217" i="67"/>
  <c r="O216" i="67"/>
  <c r="O215" i="67"/>
  <c r="O214" i="67"/>
  <c r="O213" i="67"/>
  <c r="O212" i="67"/>
  <c r="O211" i="67"/>
  <c r="O210" i="67"/>
  <c r="O209" i="67"/>
  <c r="O208" i="67"/>
  <c r="O207" i="67"/>
  <c r="O206" i="67"/>
  <c r="O205" i="67"/>
  <c r="O204" i="67"/>
  <c r="O203" i="67"/>
  <c r="O202" i="67"/>
  <c r="O201" i="67"/>
  <c r="O200" i="67"/>
  <c r="O199" i="67"/>
  <c r="O198" i="67"/>
  <c r="O197" i="67"/>
  <c r="O196" i="67"/>
  <c r="O195" i="67"/>
  <c r="O194" i="67"/>
  <c r="O193" i="67"/>
  <c r="O192" i="67"/>
  <c r="O191" i="67"/>
  <c r="O190" i="67"/>
  <c r="O189" i="67"/>
  <c r="O188" i="67"/>
  <c r="O187" i="67"/>
  <c r="O186" i="67"/>
  <c r="O185" i="67"/>
  <c r="O184" i="67"/>
  <c r="O183" i="67"/>
  <c r="O182" i="67"/>
  <c r="O181" i="67"/>
  <c r="O180" i="67"/>
  <c r="O179" i="67"/>
  <c r="O178" i="67"/>
  <c r="O177" i="67"/>
  <c r="O176" i="67"/>
  <c r="O175" i="67"/>
  <c r="O174" i="67"/>
  <c r="O173" i="67"/>
  <c r="O172" i="67"/>
  <c r="O171" i="67"/>
  <c r="O170" i="67"/>
  <c r="O169" i="67"/>
  <c r="O168" i="67"/>
  <c r="O167" i="67"/>
  <c r="O166" i="67"/>
  <c r="O165" i="67"/>
  <c r="O164" i="67"/>
  <c r="O163" i="67"/>
  <c r="O162" i="67"/>
  <c r="O161" i="67"/>
  <c r="O160" i="67"/>
  <c r="O159" i="67"/>
  <c r="O158" i="67"/>
  <c r="O157" i="67"/>
  <c r="O156" i="67"/>
  <c r="O155" i="67"/>
  <c r="O154" i="67"/>
  <c r="O153" i="67"/>
  <c r="O152" i="67"/>
  <c r="O151" i="67"/>
  <c r="O150" i="67"/>
  <c r="O149" i="67"/>
  <c r="O148" i="67"/>
  <c r="O147" i="67"/>
  <c r="O146" i="67"/>
  <c r="O145" i="67"/>
  <c r="O144" i="67"/>
  <c r="O143" i="67"/>
  <c r="O142" i="67"/>
  <c r="O141" i="67"/>
  <c r="O140" i="67"/>
  <c r="O139" i="67"/>
  <c r="O138" i="67"/>
  <c r="O137" i="67"/>
  <c r="O136" i="67"/>
  <c r="O135" i="67"/>
  <c r="O134" i="67"/>
  <c r="O133" i="67"/>
  <c r="O132" i="67"/>
  <c r="O131" i="67"/>
  <c r="O130" i="67"/>
  <c r="O129" i="67"/>
  <c r="O128" i="67"/>
  <c r="O127" i="67"/>
  <c r="O126" i="67"/>
  <c r="O125" i="67"/>
  <c r="O124" i="67"/>
  <c r="O123" i="67"/>
  <c r="O122" i="67"/>
  <c r="O121" i="67"/>
  <c r="O120" i="67"/>
  <c r="O119" i="67"/>
  <c r="O118" i="67"/>
  <c r="O117" i="67"/>
  <c r="O116" i="67"/>
  <c r="O115" i="67"/>
  <c r="O114" i="67"/>
  <c r="O113" i="67"/>
  <c r="O112" i="67"/>
  <c r="O111" i="67"/>
  <c r="O110" i="67"/>
  <c r="O109" i="67"/>
  <c r="O108" i="67"/>
  <c r="O107" i="67"/>
  <c r="O106" i="67"/>
  <c r="O105" i="67"/>
  <c r="O104" i="67"/>
  <c r="O103" i="67"/>
  <c r="O102" i="67"/>
  <c r="O101" i="67"/>
  <c r="O100" i="67"/>
  <c r="O99" i="67"/>
  <c r="O98" i="67"/>
  <c r="O97" i="67"/>
  <c r="O96" i="67"/>
  <c r="O95" i="67"/>
  <c r="O94" i="67"/>
  <c r="O93" i="67"/>
  <c r="O92" i="67"/>
  <c r="O91" i="67"/>
  <c r="O90" i="67"/>
  <c r="O89" i="67"/>
  <c r="O88" i="67"/>
  <c r="O87" i="67"/>
  <c r="O86" i="67"/>
  <c r="O85" i="67"/>
  <c r="O84" i="67"/>
  <c r="O83" i="67"/>
  <c r="O82" i="67"/>
  <c r="O81" i="67"/>
  <c r="O80" i="67"/>
  <c r="O79" i="67"/>
  <c r="O78" i="67"/>
  <c r="O77" i="67"/>
  <c r="O76" i="67"/>
  <c r="O75" i="67"/>
  <c r="O74" i="67"/>
  <c r="O73" i="67"/>
  <c r="O72" i="67"/>
  <c r="O71" i="67"/>
  <c r="O70" i="67"/>
  <c r="O69" i="67"/>
  <c r="O68" i="67"/>
  <c r="O67" i="67"/>
  <c r="O66" i="67"/>
  <c r="O65" i="67"/>
  <c r="O64" i="67"/>
  <c r="O63" i="67"/>
  <c r="O62" i="67"/>
  <c r="O61" i="67"/>
  <c r="O60" i="67"/>
  <c r="O59" i="67"/>
  <c r="O58" i="67"/>
  <c r="O57" i="67"/>
  <c r="O56" i="67"/>
  <c r="O55" i="67"/>
  <c r="O54" i="67"/>
  <c r="O53" i="67"/>
  <c r="O52" i="67"/>
  <c r="O51" i="67"/>
  <c r="O50" i="67"/>
  <c r="O49" i="67"/>
  <c r="O48" i="67"/>
  <c r="O47" i="67"/>
  <c r="O46" i="67"/>
  <c r="O45" i="67"/>
  <c r="O44" i="67"/>
  <c r="O43" i="67"/>
  <c r="O42" i="67"/>
  <c r="O41" i="67"/>
  <c r="O40" i="67"/>
  <c r="O39" i="67"/>
  <c r="O38" i="67"/>
  <c r="O37" i="67"/>
  <c r="O36" i="67"/>
  <c r="O35" i="67"/>
  <c r="O34" i="67"/>
  <c r="O33" i="67"/>
  <c r="O32" i="67"/>
  <c r="O31" i="67"/>
  <c r="O30" i="67"/>
  <c r="O29" i="67"/>
  <c r="O28" i="67"/>
  <c r="O27" i="67"/>
  <c r="O26" i="67"/>
  <c r="O25" i="67"/>
  <c r="O24" i="67"/>
  <c r="O23" i="67"/>
  <c r="O22" i="67"/>
  <c r="O21" i="67"/>
  <c r="O20" i="67"/>
  <c r="O19" i="67"/>
  <c r="O18" i="67"/>
  <c r="O17" i="67"/>
  <c r="O16" i="67"/>
  <c r="O15" i="67"/>
  <c r="O14" i="67"/>
  <c r="O13" i="67"/>
  <c r="O12" i="67"/>
  <c r="O11" i="67"/>
  <c r="O10" i="67"/>
  <c r="O9" i="67"/>
  <c r="O8" i="67"/>
  <c r="O7" i="67"/>
  <c r="O6" i="67"/>
  <c r="AF52" i="68"/>
  <c r="AE52" i="68"/>
  <c r="AD52" i="68"/>
  <c r="AC52" i="68"/>
  <c r="E52" i="68"/>
  <c r="AF51" i="68"/>
  <c r="AE51" i="68"/>
  <c r="AD51" i="68"/>
  <c r="AC51" i="68"/>
  <c r="E51" i="68"/>
  <c r="AF50" i="68"/>
  <c r="AE50" i="68"/>
  <c r="AD50" i="68"/>
  <c r="AC50" i="68"/>
  <c r="E50" i="68"/>
  <c r="AF49" i="68"/>
  <c r="AE49" i="68"/>
  <c r="AD49" i="68"/>
  <c r="AC49" i="68"/>
  <c r="E49" i="68"/>
  <c r="AF48" i="68"/>
  <c r="AE48" i="68"/>
  <c r="AD48" i="68"/>
  <c r="AC48" i="68"/>
  <c r="E48" i="68"/>
  <c r="AF47" i="68"/>
  <c r="AE47" i="68"/>
  <c r="AD47" i="68"/>
  <c r="AC47" i="68"/>
  <c r="E47" i="68"/>
  <c r="AF46" i="68"/>
  <c r="AE46" i="68"/>
  <c r="AD46" i="68"/>
  <c r="AC46" i="68"/>
  <c r="E46" i="68"/>
  <c r="AF45" i="68"/>
  <c r="AE45" i="68"/>
  <c r="AD45" i="68"/>
  <c r="AC45" i="68"/>
  <c r="E45" i="68"/>
  <c r="AF44" i="68"/>
  <c r="AE44" i="68"/>
  <c r="AD44" i="68"/>
  <c r="AC44" i="68"/>
  <c r="E44" i="68"/>
  <c r="AF43" i="68"/>
  <c r="AE43" i="68"/>
  <c r="AD43" i="68"/>
  <c r="AC43" i="68"/>
  <c r="E43" i="68"/>
  <c r="AF42" i="68"/>
  <c r="AE42" i="68"/>
  <c r="AD42" i="68"/>
  <c r="AC42" i="68"/>
  <c r="E42" i="68"/>
  <c r="AF41" i="68"/>
  <c r="AE41" i="68"/>
  <c r="AD41" i="68"/>
  <c r="AC41" i="68"/>
  <c r="E41" i="68"/>
  <c r="AF40" i="68"/>
  <c r="AE40" i="68"/>
  <c r="AD40" i="68"/>
  <c r="AC40" i="68"/>
  <c r="E40" i="68"/>
  <c r="AF39" i="68"/>
  <c r="AE39" i="68"/>
  <c r="AD39" i="68"/>
  <c r="AC39" i="68"/>
  <c r="E39" i="68"/>
  <c r="AF38" i="68"/>
  <c r="AE38" i="68"/>
  <c r="AD38" i="68"/>
  <c r="AC38" i="68"/>
  <c r="E38" i="68"/>
  <c r="AF37" i="68"/>
  <c r="AE37" i="68"/>
  <c r="AD37" i="68"/>
  <c r="AC37" i="68"/>
  <c r="E37" i="68"/>
  <c r="AF36" i="68"/>
  <c r="AE36" i="68"/>
  <c r="AD36" i="68"/>
  <c r="AC36" i="68"/>
  <c r="E36" i="68"/>
  <c r="AF35" i="68"/>
  <c r="AE35" i="68"/>
  <c r="AD35" i="68"/>
  <c r="AC35" i="68"/>
  <c r="E35" i="68"/>
  <c r="AF34" i="68"/>
  <c r="AE34" i="68"/>
  <c r="AD34" i="68"/>
  <c r="AC34" i="68"/>
  <c r="E34" i="68"/>
  <c r="AF33" i="68"/>
  <c r="AE33" i="68"/>
  <c r="AD33" i="68"/>
  <c r="AC33" i="68"/>
  <c r="E33" i="68"/>
  <c r="AF32" i="68"/>
  <c r="AE32" i="68"/>
  <c r="AD32" i="68"/>
  <c r="AC32" i="68"/>
  <c r="E32" i="68"/>
  <c r="AF31" i="68"/>
  <c r="AE31" i="68"/>
  <c r="AD31" i="68"/>
  <c r="AC31" i="68"/>
  <c r="E31" i="68"/>
  <c r="AF30" i="68"/>
  <c r="AE30" i="68"/>
  <c r="AD30" i="68"/>
  <c r="AC30" i="68"/>
  <c r="E30" i="68"/>
  <c r="AF29" i="68"/>
  <c r="AE29" i="68"/>
  <c r="AD29" i="68"/>
  <c r="AC29" i="68"/>
  <c r="E29" i="68"/>
  <c r="AF28" i="68"/>
  <c r="AE28" i="68"/>
  <c r="AD28" i="68"/>
  <c r="AC28" i="68"/>
  <c r="E28" i="68"/>
  <c r="AF27" i="68"/>
  <c r="AE27" i="68"/>
  <c r="AD27" i="68"/>
  <c r="AC27" i="68"/>
  <c r="E27" i="68"/>
  <c r="AF26" i="68"/>
  <c r="AE26" i="68"/>
  <c r="AD26" i="68"/>
  <c r="AC26" i="68"/>
  <c r="E26" i="68"/>
  <c r="AF25" i="68"/>
  <c r="AE25" i="68"/>
  <c r="AD25" i="68"/>
  <c r="AC25" i="68"/>
  <c r="E25" i="68"/>
  <c r="AF24" i="68"/>
  <c r="AE24" i="68"/>
  <c r="AD24" i="68"/>
  <c r="AC24" i="68"/>
  <c r="E24" i="68"/>
  <c r="AF23" i="68"/>
  <c r="AE23" i="68"/>
  <c r="AD23" i="68"/>
  <c r="AC23" i="68"/>
  <c r="E23" i="68"/>
  <c r="AF22" i="68"/>
  <c r="AE22" i="68"/>
  <c r="AD22" i="68"/>
  <c r="AC22" i="68"/>
  <c r="E22" i="68"/>
  <c r="AF21" i="68"/>
  <c r="AE21" i="68"/>
  <c r="AD21" i="68"/>
  <c r="AC21" i="68"/>
  <c r="E21" i="68"/>
  <c r="AF20" i="68"/>
  <c r="AE20" i="68"/>
  <c r="AD20" i="68"/>
  <c r="AC20" i="68"/>
  <c r="E20" i="68"/>
  <c r="AF19" i="68"/>
  <c r="AE19" i="68"/>
  <c r="AD19" i="68"/>
  <c r="AC19" i="68"/>
  <c r="E19" i="68"/>
  <c r="AF18" i="68"/>
  <c r="AE18" i="68"/>
  <c r="AD18" i="68"/>
  <c r="AC18" i="68"/>
  <c r="E18" i="68"/>
  <c r="AF17" i="68"/>
  <c r="AE17" i="68"/>
  <c r="AD17" i="68"/>
  <c r="AC17" i="68"/>
  <c r="E17" i="68"/>
  <c r="AF16" i="68"/>
  <c r="AE16" i="68"/>
  <c r="AD16" i="68"/>
  <c r="AC16" i="68"/>
  <c r="E16" i="68"/>
  <c r="AF15" i="68"/>
  <c r="AE15" i="68"/>
  <c r="AD15" i="68"/>
  <c r="AC15" i="68"/>
  <c r="E15" i="68"/>
  <c r="AF14" i="68"/>
  <c r="AE14" i="68"/>
  <c r="AD14" i="68"/>
  <c r="AC14" i="68"/>
  <c r="E14" i="68"/>
  <c r="AF13" i="68"/>
  <c r="AE13" i="68"/>
  <c r="AD13" i="68"/>
  <c r="AC13" i="68"/>
  <c r="E13" i="68"/>
  <c r="AF12" i="68"/>
  <c r="AE12" i="68"/>
  <c r="AD12" i="68"/>
  <c r="AC12" i="68"/>
  <c r="E12" i="68"/>
  <c r="AF11" i="68"/>
  <c r="AE11" i="68"/>
  <c r="AD11" i="68"/>
  <c r="AC11" i="68"/>
  <c r="E11" i="68"/>
  <c r="AF10" i="68"/>
  <c r="AE10" i="68"/>
  <c r="AD10" i="68"/>
  <c r="AC10" i="68"/>
  <c r="E10" i="68"/>
  <c r="AF9" i="68"/>
  <c r="AE9" i="68"/>
  <c r="AD9" i="68"/>
  <c r="AC9" i="68"/>
  <c r="E9" i="68"/>
  <c r="AF8" i="68"/>
  <c r="AE8" i="68"/>
  <c r="AD8" i="68"/>
  <c r="AC8" i="68"/>
  <c r="E8" i="68"/>
  <c r="AF7" i="68"/>
  <c r="AE7" i="68"/>
  <c r="AD7" i="68"/>
  <c r="AC7" i="68"/>
  <c r="E7" i="68"/>
  <c r="E6" i="68"/>
  <c r="K4" i="68"/>
  <c r="D4" i="68"/>
  <c r="C4" i="68"/>
  <c r="B4" i="68"/>
  <c r="AF251" i="67"/>
  <c r="AC251" i="67"/>
  <c r="AA251" i="67"/>
  <c r="X251" i="67"/>
  <c r="V251" i="67"/>
  <c r="S251" i="67"/>
  <c r="Q251" i="67"/>
  <c r="N251" i="67"/>
  <c r="AF250" i="67"/>
  <c r="AC250" i="67"/>
  <c r="AA250" i="67"/>
  <c r="X250" i="67"/>
  <c r="V250" i="67"/>
  <c r="S250" i="67"/>
  <c r="Q250" i="67"/>
  <c r="N250" i="67"/>
  <c r="AF249" i="67"/>
  <c r="AC249" i="67"/>
  <c r="AA249" i="67"/>
  <c r="X249" i="67"/>
  <c r="V249" i="67"/>
  <c r="S249" i="67"/>
  <c r="Q249" i="67"/>
  <c r="N249" i="67"/>
  <c r="AF248" i="67"/>
  <c r="AC248" i="67"/>
  <c r="AA248" i="67"/>
  <c r="X248" i="67"/>
  <c r="V248" i="67"/>
  <c r="S248" i="67"/>
  <c r="Q248" i="67"/>
  <c r="N248" i="67"/>
  <c r="AF247" i="67"/>
  <c r="AC247" i="67"/>
  <c r="AA247" i="67"/>
  <c r="X247" i="67"/>
  <c r="V247" i="67"/>
  <c r="S247" i="67"/>
  <c r="Q247" i="67"/>
  <c r="N247" i="67"/>
  <c r="AF246" i="67"/>
  <c r="AC246" i="67"/>
  <c r="AA246" i="67"/>
  <c r="X246" i="67"/>
  <c r="V246" i="67"/>
  <c r="S246" i="67"/>
  <c r="Q246" i="67"/>
  <c r="N246" i="67"/>
  <c r="AF245" i="67"/>
  <c r="AC245" i="67"/>
  <c r="AA245" i="67"/>
  <c r="X245" i="67"/>
  <c r="V245" i="67"/>
  <c r="S245" i="67"/>
  <c r="Q245" i="67"/>
  <c r="N245" i="67"/>
  <c r="AF244" i="67"/>
  <c r="AC244" i="67"/>
  <c r="AA244" i="67"/>
  <c r="X244" i="67"/>
  <c r="V244" i="67"/>
  <c r="S244" i="67"/>
  <c r="Q244" i="67"/>
  <c r="N244" i="67"/>
  <c r="AF243" i="67"/>
  <c r="AC243" i="67"/>
  <c r="AA243" i="67"/>
  <c r="X243" i="67"/>
  <c r="V243" i="67"/>
  <c r="S243" i="67"/>
  <c r="Q243" i="67"/>
  <c r="N243" i="67"/>
  <c r="AF242" i="67"/>
  <c r="AC242" i="67"/>
  <c r="AA242" i="67"/>
  <c r="X242" i="67"/>
  <c r="V242" i="67"/>
  <c r="S242" i="67"/>
  <c r="Q242" i="67"/>
  <c r="N242" i="67"/>
  <c r="AF241" i="67"/>
  <c r="AC241" i="67"/>
  <c r="AA241" i="67"/>
  <c r="X241" i="67"/>
  <c r="V241" i="67"/>
  <c r="S241" i="67"/>
  <c r="Q241" i="67"/>
  <c r="N241" i="67"/>
  <c r="AF240" i="67"/>
  <c r="AC240" i="67"/>
  <c r="AA240" i="67"/>
  <c r="X240" i="67"/>
  <c r="V240" i="67"/>
  <c r="S240" i="67"/>
  <c r="Q240" i="67"/>
  <c r="N240" i="67"/>
  <c r="AF239" i="67"/>
  <c r="AC239" i="67"/>
  <c r="AA239" i="67"/>
  <c r="X239" i="67"/>
  <c r="V239" i="67"/>
  <c r="S239" i="67"/>
  <c r="Q239" i="67"/>
  <c r="N239" i="67"/>
  <c r="AF238" i="67"/>
  <c r="AC238" i="67"/>
  <c r="AA238" i="67"/>
  <c r="X238" i="67"/>
  <c r="V238" i="67"/>
  <c r="S238" i="67"/>
  <c r="Q238" i="67"/>
  <c r="N238" i="67"/>
  <c r="AF237" i="67"/>
  <c r="AC237" i="67"/>
  <c r="AA237" i="67"/>
  <c r="X237" i="67"/>
  <c r="V237" i="67"/>
  <c r="S237" i="67"/>
  <c r="Q237" i="67"/>
  <c r="N237" i="67"/>
  <c r="AF236" i="67"/>
  <c r="AC236" i="67"/>
  <c r="AA236" i="67"/>
  <c r="X236" i="67"/>
  <c r="V236" i="67"/>
  <c r="S236" i="67"/>
  <c r="Q236" i="67"/>
  <c r="N236" i="67"/>
  <c r="AF235" i="67"/>
  <c r="AC235" i="67"/>
  <c r="AA235" i="67"/>
  <c r="X235" i="67"/>
  <c r="V235" i="67"/>
  <c r="S235" i="67"/>
  <c r="Q235" i="67"/>
  <c r="N235" i="67"/>
  <c r="AF234" i="67"/>
  <c r="AC234" i="67"/>
  <c r="AA234" i="67"/>
  <c r="X234" i="67"/>
  <c r="V234" i="67"/>
  <c r="S234" i="67"/>
  <c r="Q234" i="67"/>
  <c r="N234" i="67"/>
  <c r="AF233" i="67"/>
  <c r="AC233" i="67"/>
  <c r="AA233" i="67"/>
  <c r="X233" i="67"/>
  <c r="V233" i="67"/>
  <c r="S233" i="67"/>
  <c r="Q233" i="67"/>
  <c r="N233" i="67"/>
  <c r="AF232" i="67"/>
  <c r="AC232" i="67"/>
  <c r="AA232" i="67"/>
  <c r="X232" i="67"/>
  <c r="V232" i="67"/>
  <c r="S232" i="67"/>
  <c r="Q232" i="67"/>
  <c r="N232" i="67"/>
  <c r="AF231" i="67"/>
  <c r="AC231" i="67"/>
  <c r="AA231" i="67"/>
  <c r="X231" i="67"/>
  <c r="V231" i="67"/>
  <c r="S231" i="67"/>
  <c r="Q231" i="67"/>
  <c r="N231" i="67"/>
  <c r="AF230" i="67"/>
  <c r="AC230" i="67"/>
  <c r="AA230" i="67"/>
  <c r="X230" i="67"/>
  <c r="V230" i="67"/>
  <c r="S230" i="67"/>
  <c r="Q230" i="67"/>
  <c r="N230" i="67"/>
  <c r="AF229" i="67"/>
  <c r="AC229" i="67"/>
  <c r="AA229" i="67"/>
  <c r="X229" i="67"/>
  <c r="V229" i="67"/>
  <c r="S229" i="67"/>
  <c r="Q229" i="67"/>
  <c r="N229" i="67"/>
  <c r="AF228" i="67"/>
  <c r="AC228" i="67"/>
  <c r="AA228" i="67"/>
  <c r="X228" i="67"/>
  <c r="V228" i="67"/>
  <c r="S228" i="67"/>
  <c r="Q228" i="67"/>
  <c r="N228" i="67"/>
  <c r="AF227" i="67"/>
  <c r="AC227" i="67"/>
  <c r="AA227" i="67"/>
  <c r="X227" i="67"/>
  <c r="V227" i="67"/>
  <c r="S227" i="67"/>
  <c r="Q227" i="67"/>
  <c r="N227" i="67"/>
  <c r="AF226" i="67"/>
  <c r="AC226" i="67"/>
  <c r="AA226" i="67"/>
  <c r="X226" i="67"/>
  <c r="V226" i="67"/>
  <c r="S226" i="67"/>
  <c r="Q226" i="67"/>
  <c r="N226" i="67"/>
  <c r="AF225" i="67"/>
  <c r="AC225" i="67"/>
  <c r="AA225" i="67"/>
  <c r="X225" i="67"/>
  <c r="V225" i="67"/>
  <c r="S225" i="67"/>
  <c r="Q225" i="67"/>
  <c r="N225" i="67"/>
  <c r="AF224" i="67"/>
  <c r="AC224" i="67"/>
  <c r="AA224" i="67"/>
  <c r="X224" i="67"/>
  <c r="V224" i="67"/>
  <c r="S224" i="67"/>
  <c r="Q224" i="67"/>
  <c r="N224" i="67"/>
  <c r="AF223" i="67"/>
  <c r="AC223" i="67"/>
  <c r="AA223" i="67"/>
  <c r="X223" i="67"/>
  <c r="V223" i="67"/>
  <c r="S223" i="67"/>
  <c r="Q223" i="67"/>
  <c r="N223" i="67"/>
  <c r="AF222" i="67"/>
  <c r="AC222" i="67"/>
  <c r="AA222" i="67"/>
  <c r="X222" i="67"/>
  <c r="V222" i="67"/>
  <c r="S222" i="67"/>
  <c r="Q222" i="67"/>
  <c r="N222" i="67"/>
  <c r="AF221" i="67"/>
  <c r="AC221" i="67"/>
  <c r="AA221" i="67"/>
  <c r="X221" i="67"/>
  <c r="V221" i="67"/>
  <c r="S221" i="67"/>
  <c r="Q221" i="67"/>
  <c r="N221" i="67"/>
  <c r="AF220" i="67"/>
  <c r="AC220" i="67"/>
  <c r="AA220" i="67"/>
  <c r="X220" i="67"/>
  <c r="V220" i="67"/>
  <c r="S220" i="67"/>
  <c r="Q220" i="67"/>
  <c r="N220" i="67"/>
  <c r="AF219" i="67"/>
  <c r="AC219" i="67"/>
  <c r="AA219" i="67"/>
  <c r="X219" i="67"/>
  <c r="V219" i="67"/>
  <c r="S219" i="67"/>
  <c r="Q219" i="67"/>
  <c r="N219" i="67"/>
  <c r="AF218" i="67"/>
  <c r="AC218" i="67"/>
  <c r="AA218" i="67"/>
  <c r="X218" i="67"/>
  <c r="V218" i="67"/>
  <c r="S218" i="67"/>
  <c r="Q218" i="67"/>
  <c r="N218" i="67"/>
  <c r="AF217" i="67"/>
  <c r="AC217" i="67"/>
  <c r="AA217" i="67"/>
  <c r="X217" i="67"/>
  <c r="V217" i="67"/>
  <c r="S217" i="67"/>
  <c r="Q217" i="67"/>
  <c r="N217" i="67"/>
  <c r="AF216" i="67"/>
  <c r="AC216" i="67"/>
  <c r="AA216" i="67"/>
  <c r="X216" i="67"/>
  <c r="V216" i="67"/>
  <c r="S216" i="67"/>
  <c r="Q216" i="67"/>
  <c r="N216" i="67"/>
  <c r="AF215" i="67"/>
  <c r="AC215" i="67"/>
  <c r="AA215" i="67"/>
  <c r="X215" i="67"/>
  <c r="V215" i="67"/>
  <c r="S215" i="67"/>
  <c r="Q215" i="67"/>
  <c r="N215" i="67"/>
  <c r="AF214" i="67"/>
  <c r="AC214" i="67"/>
  <c r="AA214" i="67"/>
  <c r="X214" i="67"/>
  <c r="V214" i="67"/>
  <c r="S214" i="67"/>
  <c r="Q214" i="67"/>
  <c r="N214" i="67"/>
  <c r="AF213" i="67"/>
  <c r="AC213" i="67"/>
  <c r="AA213" i="67"/>
  <c r="X213" i="67"/>
  <c r="V213" i="67"/>
  <c r="S213" i="67"/>
  <c r="Q213" i="67"/>
  <c r="N213" i="67"/>
  <c r="AF212" i="67"/>
  <c r="AC212" i="67"/>
  <c r="AA212" i="67"/>
  <c r="X212" i="67"/>
  <c r="V212" i="67"/>
  <c r="S212" i="67"/>
  <c r="Q212" i="67"/>
  <c r="N212" i="67"/>
  <c r="AF211" i="67"/>
  <c r="AC211" i="67"/>
  <c r="AA211" i="67"/>
  <c r="X211" i="67"/>
  <c r="V211" i="67"/>
  <c r="S211" i="67"/>
  <c r="Q211" i="67"/>
  <c r="N211" i="67"/>
  <c r="AF210" i="67"/>
  <c r="AC210" i="67"/>
  <c r="AA210" i="67"/>
  <c r="X210" i="67"/>
  <c r="V210" i="67"/>
  <c r="S210" i="67"/>
  <c r="Q210" i="67"/>
  <c r="N210" i="67"/>
  <c r="AF209" i="67"/>
  <c r="AC209" i="67"/>
  <c r="AA209" i="67"/>
  <c r="X209" i="67"/>
  <c r="V209" i="67"/>
  <c r="S209" i="67"/>
  <c r="Q209" i="67"/>
  <c r="N209" i="67"/>
  <c r="AF208" i="67"/>
  <c r="AC208" i="67"/>
  <c r="AA208" i="67"/>
  <c r="X208" i="67"/>
  <c r="V208" i="67"/>
  <c r="S208" i="67"/>
  <c r="Q208" i="67"/>
  <c r="N208" i="67"/>
  <c r="AF207" i="67"/>
  <c r="AC207" i="67"/>
  <c r="AA207" i="67"/>
  <c r="X207" i="67"/>
  <c r="V207" i="67"/>
  <c r="S207" i="67"/>
  <c r="Q207" i="67"/>
  <c r="N207" i="67"/>
  <c r="AF206" i="67"/>
  <c r="AC206" i="67"/>
  <c r="AA206" i="67"/>
  <c r="X206" i="67"/>
  <c r="V206" i="67"/>
  <c r="S206" i="67"/>
  <c r="Q206" i="67"/>
  <c r="N206" i="67"/>
  <c r="AF205" i="67"/>
  <c r="AC205" i="67"/>
  <c r="AA205" i="67"/>
  <c r="X205" i="67"/>
  <c r="V205" i="67"/>
  <c r="S205" i="67"/>
  <c r="Q205" i="67"/>
  <c r="N205" i="67"/>
  <c r="AF204" i="67"/>
  <c r="AC204" i="67"/>
  <c r="AA204" i="67"/>
  <c r="X204" i="67"/>
  <c r="V204" i="67"/>
  <c r="S204" i="67"/>
  <c r="Q204" i="67"/>
  <c r="N204" i="67"/>
  <c r="AF203" i="67"/>
  <c r="AC203" i="67"/>
  <c r="AA203" i="67"/>
  <c r="X203" i="67"/>
  <c r="V203" i="67"/>
  <c r="S203" i="67"/>
  <c r="Q203" i="67"/>
  <c r="N203" i="67"/>
  <c r="AF202" i="67"/>
  <c r="AC202" i="67"/>
  <c r="AA202" i="67"/>
  <c r="X202" i="67"/>
  <c r="V202" i="67"/>
  <c r="S202" i="67"/>
  <c r="Q202" i="67"/>
  <c r="N202" i="67"/>
  <c r="AF201" i="67"/>
  <c r="AC201" i="67"/>
  <c r="AA201" i="67"/>
  <c r="X201" i="67"/>
  <c r="V201" i="67"/>
  <c r="S201" i="67"/>
  <c r="Q201" i="67"/>
  <c r="N201" i="67"/>
  <c r="AF200" i="67"/>
  <c r="AC200" i="67"/>
  <c r="AA200" i="67"/>
  <c r="X200" i="67"/>
  <c r="V200" i="67"/>
  <c r="S200" i="67"/>
  <c r="Q200" i="67"/>
  <c r="N200" i="67"/>
  <c r="AF199" i="67"/>
  <c r="AC199" i="67"/>
  <c r="AA199" i="67"/>
  <c r="X199" i="67"/>
  <c r="V199" i="67"/>
  <c r="S199" i="67"/>
  <c r="Q199" i="67"/>
  <c r="N199" i="67"/>
  <c r="AF198" i="67"/>
  <c r="AC198" i="67"/>
  <c r="AA198" i="67"/>
  <c r="X198" i="67"/>
  <c r="V198" i="67"/>
  <c r="S198" i="67"/>
  <c r="Q198" i="67"/>
  <c r="N198" i="67"/>
  <c r="AF197" i="67"/>
  <c r="AC197" i="67"/>
  <c r="AA197" i="67"/>
  <c r="X197" i="67"/>
  <c r="V197" i="67"/>
  <c r="S197" i="67"/>
  <c r="Q197" i="67"/>
  <c r="N197" i="67"/>
  <c r="AF196" i="67"/>
  <c r="AC196" i="67"/>
  <c r="AA196" i="67"/>
  <c r="X196" i="67"/>
  <c r="V196" i="67"/>
  <c r="S196" i="67"/>
  <c r="Q196" i="67"/>
  <c r="N196" i="67"/>
  <c r="AF195" i="67"/>
  <c r="AC195" i="67"/>
  <c r="AA195" i="67"/>
  <c r="X195" i="67"/>
  <c r="V195" i="67"/>
  <c r="S195" i="67"/>
  <c r="Q195" i="67"/>
  <c r="N195" i="67"/>
  <c r="AF194" i="67"/>
  <c r="AC194" i="67"/>
  <c r="AA194" i="67"/>
  <c r="X194" i="67"/>
  <c r="V194" i="67"/>
  <c r="S194" i="67"/>
  <c r="Q194" i="67"/>
  <c r="N194" i="67"/>
  <c r="AF193" i="67"/>
  <c r="AC193" i="67"/>
  <c r="AA193" i="67"/>
  <c r="X193" i="67"/>
  <c r="V193" i="67"/>
  <c r="S193" i="67"/>
  <c r="Q193" i="67"/>
  <c r="N193" i="67"/>
  <c r="AF192" i="67"/>
  <c r="AC192" i="67"/>
  <c r="AA192" i="67"/>
  <c r="X192" i="67"/>
  <c r="V192" i="67"/>
  <c r="S192" i="67"/>
  <c r="Q192" i="67"/>
  <c r="N192" i="67"/>
  <c r="AF191" i="67"/>
  <c r="AC191" i="67"/>
  <c r="AA191" i="67"/>
  <c r="X191" i="67"/>
  <c r="V191" i="67"/>
  <c r="S191" i="67"/>
  <c r="Q191" i="67"/>
  <c r="N191" i="67"/>
  <c r="AF190" i="67"/>
  <c r="AC190" i="67"/>
  <c r="AA190" i="67"/>
  <c r="X190" i="67"/>
  <c r="V190" i="67"/>
  <c r="S190" i="67"/>
  <c r="Q190" i="67"/>
  <c r="N190" i="67"/>
  <c r="AF189" i="67"/>
  <c r="AC189" i="67"/>
  <c r="AA189" i="67"/>
  <c r="X189" i="67"/>
  <c r="V189" i="67"/>
  <c r="S189" i="67"/>
  <c r="Q189" i="67"/>
  <c r="N189" i="67"/>
  <c r="AF188" i="67"/>
  <c r="AC188" i="67"/>
  <c r="AA188" i="67"/>
  <c r="X188" i="67"/>
  <c r="V188" i="67"/>
  <c r="S188" i="67"/>
  <c r="Q188" i="67"/>
  <c r="N188" i="67"/>
  <c r="AF187" i="67"/>
  <c r="AC187" i="67"/>
  <c r="AA187" i="67"/>
  <c r="X187" i="67"/>
  <c r="V187" i="67"/>
  <c r="S187" i="67"/>
  <c r="Q187" i="67"/>
  <c r="N187" i="67"/>
  <c r="AF186" i="67"/>
  <c r="AC186" i="67"/>
  <c r="AA186" i="67"/>
  <c r="X186" i="67"/>
  <c r="V186" i="67"/>
  <c r="S186" i="67"/>
  <c r="Q186" i="67"/>
  <c r="N186" i="67"/>
  <c r="AF185" i="67"/>
  <c r="AC185" i="67"/>
  <c r="AA185" i="67"/>
  <c r="X185" i="67"/>
  <c r="V185" i="67"/>
  <c r="S185" i="67"/>
  <c r="Q185" i="67"/>
  <c r="N185" i="67"/>
  <c r="AF184" i="67"/>
  <c r="AC184" i="67"/>
  <c r="AA184" i="67"/>
  <c r="X184" i="67"/>
  <c r="V184" i="67"/>
  <c r="S184" i="67"/>
  <c r="Q184" i="67"/>
  <c r="N184" i="67"/>
  <c r="AF183" i="67"/>
  <c r="AC183" i="67"/>
  <c r="AA183" i="67"/>
  <c r="X183" i="67"/>
  <c r="V183" i="67"/>
  <c r="S183" i="67"/>
  <c r="Q183" i="67"/>
  <c r="N183" i="67"/>
  <c r="AF182" i="67"/>
  <c r="AC182" i="67"/>
  <c r="AA182" i="67"/>
  <c r="X182" i="67"/>
  <c r="V182" i="67"/>
  <c r="S182" i="67"/>
  <c r="Q182" i="67"/>
  <c r="N182" i="67"/>
  <c r="AF181" i="67"/>
  <c r="AC181" i="67"/>
  <c r="AA181" i="67"/>
  <c r="X181" i="67"/>
  <c r="V181" i="67"/>
  <c r="S181" i="67"/>
  <c r="Q181" i="67"/>
  <c r="N181" i="67"/>
  <c r="AF180" i="67"/>
  <c r="AC180" i="67"/>
  <c r="AA180" i="67"/>
  <c r="X180" i="67"/>
  <c r="V180" i="67"/>
  <c r="S180" i="67"/>
  <c r="Q180" i="67"/>
  <c r="N180" i="67"/>
  <c r="AF179" i="67"/>
  <c r="AC179" i="67"/>
  <c r="AA179" i="67"/>
  <c r="X179" i="67"/>
  <c r="V179" i="67"/>
  <c r="S179" i="67"/>
  <c r="Q179" i="67"/>
  <c r="N179" i="67"/>
  <c r="AF178" i="67"/>
  <c r="AC178" i="67"/>
  <c r="AA178" i="67"/>
  <c r="X178" i="67"/>
  <c r="V178" i="67"/>
  <c r="S178" i="67"/>
  <c r="Q178" i="67"/>
  <c r="N178" i="67"/>
  <c r="AF177" i="67"/>
  <c r="AC177" i="67"/>
  <c r="AA177" i="67"/>
  <c r="X177" i="67"/>
  <c r="V177" i="67"/>
  <c r="S177" i="67"/>
  <c r="Q177" i="67"/>
  <c r="N177" i="67"/>
  <c r="AF176" i="67"/>
  <c r="AC176" i="67"/>
  <c r="AA176" i="67"/>
  <c r="X176" i="67"/>
  <c r="V176" i="67"/>
  <c r="S176" i="67"/>
  <c r="Q176" i="67"/>
  <c r="N176" i="67"/>
  <c r="AF175" i="67"/>
  <c r="AC175" i="67"/>
  <c r="AA175" i="67"/>
  <c r="X175" i="67"/>
  <c r="V175" i="67"/>
  <c r="S175" i="67"/>
  <c r="Q175" i="67"/>
  <c r="N175" i="67"/>
  <c r="AF174" i="67"/>
  <c r="AC174" i="67"/>
  <c r="AA174" i="67"/>
  <c r="X174" i="67"/>
  <c r="V174" i="67"/>
  <c r="S174" i="67"/>
  <c r="Q174" i="67"/>
  <c r="N174" i="67"/>
  <c r="AF173" i="67"/>
  <c r="AC173" i="67"/>
  <c r="AA173" i="67"/>
  <c r="X173" i="67"/>
  <c r="V173" i="67"/>
  <c r="S173" i="67"/>
  <c r="Q173" i="67"/>
  <c r="N173" i="67"/>
  <c r="AF172" i="67"/>
  <c r="AC172" i="67"/>
  <c r="AA172" i="67"/>
  <c r="X172" i="67"/>
  <c r="V172" i="67"/>
  <c r="S172" i="67"/>
  <c r="Q172" i="67"/>
  <c r="N172" i="67"/>
  <c r="AF171" i="67"/>
  <c r="AC171" i="67"/>
  <c r="AA171" i="67"/>
  <c r="X171" i="67"/>
  <c r="V171" i="67"/>
  <c r="S171" i="67"/>
  <c r="Q171" i="67"/>
  <c r="N171" i="67"/>
  <c r="AF170" i="67"/>
  <c r="AC170" i="67"/>
  <c r="AA170" i="67"/>
  <c r="X170" i="67"/>
  <c r="V170" i="67"/>
  <c r="S170" i="67"/>
  <c r="Q170" i="67"/>
  <c r="N170" i="67"/>
  <c r="AF169" i="67"/>
  <c r="AC169" i="67"/>
  <c r="AA169" i="67"/>
  <c r="X169" i="67"/>
  <c r="V169" i="67"/>
  <c r="S169" i="67"/>
  <c r="Q169" i="67"/>
  <c r="N169" i="67"/>
  <c r="AF168" i="67"/>
  <c r="AC168" i="67"/>
  <c r="AA168" i="67"/>
  <c r="X168" i="67"/>
  <c r="V168" i="67"/>
  <c r="S168" i="67"/>
  <c r="Q168" i="67"/>
  <c r="N168" i="67"/>
  <c r="AF167" i="67"/>
  <c r="AC167" i="67"/>
  <c r="AA167" i="67"/>
  <c r="X167" i="67"/>
  <c r="V167" i="67"/>
  <c r="S167" i="67"/>
  <c r="Q167" i="67"/>
  <c r="N167" i="67"/>
  <c r="AF166" i="67"/>
  <c r="AC166" i="67"/>
  <c r="AA166" i="67"/>
  <c r="X166" i="67"/>
  <c r="V166" i="67"/>
  <c r="S166" i="67"/>
  <c r="Q166" i="67"/>
  <c r="N166" i="67"/>
  <c r="AF165" i="67"/>
  <c r="AC165" i="67"/>
  <c r="AA165" i="67"/>
  <c r="X165" i="67"/>
  <c r="V165" i="67"/>
  <c r="S165" i="67"/>
  <c r="Q165" i="67"/>
  <c r="N165" i="67"/>
  <c r="AF164" i="67"/>
  <c r="AC164" i="67"/>
  <c r="AA164" i="67"/>
  <c r="X164" i="67"/>
  <c r="V164" i="67"/>
  <c r="S164" i="67"/>
  <c r="Q164" i="67"/>
  <c r="N164" i="67"/>
  <c r="AF163" i="67"/>
  <c r="AC163" i="67"/>
  <c r="AA163" i="67"/>
  <c r="X163" i="67"/>
  <c r="V163" i="67"/>
  <c r="S163" i="67"/>
  <c r="Q163" i="67"/>
  <c r="N163" i="67"/>
  <c r="AF162" i="67"/>
  <c r="AC162" i="67"/>
  <c r="AA162" i="67"/>
  <c r="X162" i="67"/>
  <c r="V162" i="67"/>
  <c r="S162" i="67"/>
  <c r="Q162" i="67"/>
  <c r="N162" i="67"/>
  <c r="AF161" i="67"/>
  <c r="AC161" i="67"/>
  <c r="AA161" i="67"/>
  <c r="X161" i="67"/>
  <c r="V161" i="67"/>
  <c r="S161" i="67"/>
  <c r="Q161" i="67"/>
  <c r="N161" i="67"/>
  <c r="AF160" i="67"/>
  <c r="AC160" i="67"/>
  <c r="AA160" i="67"/>
  <c r="X160" i="67"/>
  <c r="V160" i="67"/>
  <c r="S160" i="67"/>
  <c r="Q160" i="67"/>
  <c r="N160" i="67"/>
  <c r="AF159" i="67"/>
  <c r="AC159" i="67"/>
  <c r="AA159" i="67"/>
  <c r="X159" i="67"/>
  <c r="V159" i="67"/>
  <c r="S159" i="67"/>
  <c r="Q159" i="67"/>
  <c r="N159" i="67"/>
  <c r="AF158" i="67"/>
  <c r="AC158" i="67"/>
  <c r="AA158" i="67"/>
  <c r="X158" i="67"/>
  <c r="V158" i="67"/>
  <c r="S158" i="67"/>
  <c r="Q158" i="67"/>
  <c r="N158" i="67"/>
  <c r="AF157" i="67"/>
  <c r="AC157" i="67"/>
  <c r="AA157" i="67"/>
  <c r="X157" i="67"/>
  <c r="V157" i="67"/>
  <c r="S157" i="67"/>
  <c r="Q157" i="67"/>
  <c r="N157" i="67"/>
  <c r="AF156" i="67"/>
  <c r="AC156" i="67"/>
  <c r="AA156" i="67"/>
  <c r="X156" i="67"/>
  <c r="V156" i="67"/>
  <c r="S156" i="67"/>
  <c r="Q156" i="67"/>
  <c r="N156" i="67"/>
  <c r="AF155" i="67"/>
  <c r="AC155" i="67"/>
  <c r="AA155" i="67"/>
  <c r="X155" i="67"/>
  <c r="V155" i="67"/>
  <c r="S155" i="67"/>
  <c r="Q155" i="67"/>
  <c r="N155" i="67"/>
  <c r="AF154" i="67"/>
  <c r="AC154" i="67"/>
  <c r="AA154" i="67"/>
  <c r="X154" i="67"/>
  <c r="V154" i="67"/>
  <c r="S154" i="67"/>
  <c r="Q154" i="67"/>
  <c r="N154" i="67"/>
  <c r="AF153" i="67"/>
  <c r="AC153" i="67"/>
  <c r="AA153" i="67"/>
  <c r="X153" i="67"/>
  <c r="V153" i="67"/>
  <c r="S153" i="67"/>
  <c r="Q153" i="67"/>
  <c r="N153" i="67"/>
  <c r="AF152" i="67"/>
  <c r="AC152" i="67"/>
  <c r="AA152" i="67"/>
  <c r="X152" i="67"/>
  <c r="V152" i="67"/>
  <c r="S152" i="67"/>
  <c r="Q152" i="67"/>
  <c r="N152" i="67"/>
  <c r="AF151" i="67"/>
  <c r="AC151" i="67"/>
  <c r="AA151" i="67"/>
  <c r="X151" i="67"/>
  <c r="V151" i="67"/>
  <c r="S151" i="67"/>
  <c r="Q151" i="67"/>
  <c r="N151" i="67"/>
  <c r="AF150" i="67"/>
  <c r="AC150" i="67"/>
  <c r="AA150" i="67"/>
  <c r="X150" i="67"/>
  <c r="V150" i="67"/>
  <c r="S150" i="67"/>
  <c r="Q150" i="67"/>
  <c r="N150" i="67"/>
  <c r="AF149" i="67"/>
  <c r="AC149" i="67"/>
  <c r="AA149" i="67"/>
  <c r="X149" i="67"/>
  <c r="V149" i="67"/>
  <c r="S149" i="67"/>
  <c r="Q149" i="67"/>
  <c r="N149" i="67"/>
  <c r="AF148" i="67"/>
  <c r="AC148" i="67"/>
  <c r="AA148" i="67"/>
  <c r="X148" i="67"/>
  <c r="V148" i="67"/>
  <c r="S148" i="67"/>
  <c r="Q148" i="67"/>
  <c r="N148" i="67"/>
  <c r="AF147" i="67"/>
  <c r="AC147" i="67"/>
  <c r="AA147" i="67"/>
  <c r="X147" i="67"/>
  <c r="V147" i="67"/>
  <c r="S147" i="67"/>
  <c r="Q147" i="67"/>
  <c r="N147" i="67"/>
  <c r="AF146" i="67"/>
  <c r="AC146" i="67"/>
  <c r="AA146" i="67"/>
  <c r="X146" i="67"/>
  <c r="V146" i="67"/>
  <c r="S146" i="67"/>
  <c r="Q146" i="67"/>
  <c r="N146" i="67"/>
  <c r="AF145" i="67"/>
  <c r="AC145" i="67"/>
  <c r="AA145" i="67"/>
  <c r="X145" i="67"/>
  <c r="V145" i="67"/>
  <c r="S145" i="67"/>
  <c r="Q145" i="67"/>
  <c r="N145" i="67"/>
  <c r="AF144" i="67"/>
  <c r="AC144" i="67"/>
  <c r="AA144" i="67"/>
  <c r="X144" i="67"/>
  <c r="V144" i="67"/>
  <c r="S144" i="67"/>
  <c r="Q144" i="67"/>
  <c r="N144" i="67"/>
  <c r="AF143" i="67"/>
  <c r="AC143" i="67"/>
  <c r="AA143" i="67"/>
  <c r="X143" i="67"/>
  <c r="V143" i="67"/>
  <c r="S143" i="67"/>
  <c r="Q143" i="67"/>
  <c r="N143" i="67"/>
  <c r="AF142" i="67"/>
  <c r="AC142" i="67"/>
  <c r="AA142" i="67"/>
  <c r="X142" i="67"/>
  <c r="V142" i="67"/>
  <c r="S142" i="67"/>
  <c r="Q142" i="67"/>
  <c r="N142" i="67"/>
  <c r="AF141" i="67"/>
  <c r="AC141" i="67"/>
  <c r="AA141" i="67"/>
  <c r="X141" i="67"/>
  <c r="V141" i="67"/>
  <c r="S141" i="67"/>
  <c r="Q141" i="67"/>
  <c r="N141" i="67"/>
  <c r="AF140" i="67"/>
  <c r="AC140" i="67"/>
  <c r="AA140" i="67"/>
  <c r="X140" i="67"/>
  <c r="V140" i="67"/>
  <c r="S140" i="67"/>
  <c r="Q140" i="67"/>
  <c r="N140" i="67"/>
  <c r="AF139" i="67"/>
  <c r="AC139" i="67"/>
  <c r="AA139" i="67"/>
  <c r="X139" i="67"/>
  <c r="V139" i="67"/>
  <c r="S139" i="67"/>
  <c r="Q139" i="67"/>
  <c r="N139" i="67"/>
  <c r="AF138" i="67"/>
  <c r="AC138" i="67"/>
  <c r="AA138" i="67"/>
  <c r="X138" i="67"/>
  <c r="V138" i="67"/>
  <c r="S138" i="67"/>
  <c r="Q138" i="67"/>
  <c r="N138" i="67"/>
  <c r="AF137" i="67"/>
  <c r="AC137" i="67"/>
  <c r="AA137" i="67"/>
  <c r="X137" i="67"/>
  <c r="V137" i="67"/>
  <c r="S137" i="67"/>
  <c r="Q137" i="67"/>
  <c r="N137" i="67"/>
  <c r="AF136" i="67"/>
  <c r="AC136" i="67"/>
  <c r="AA136" i="67"/>
  <c r="X136" i="67"/>
  <c r="V136" i="67"/>
  <c r="S136" i="67"/>
  <c r="Q136" i="67"/>
  <c r="N136" i="67"/>
  <c r="AF135" i="67"/>
  <c r="AC135" i="67"/>
  <c r="AA135" i="67"/>
  <c r="X135" i="67"/>
  <c r="V135" i="67"/>
  <c r="S135" i="67"/>
  <c r="Q135" i="67"/>
  <c r="N135" i="67"/>
  <c r="AF134" i="67"/>
  <c r="AC134" i="67"/>
  <c r="AA134" i="67"/>
  <c r="X134" i="67"/>
  <c r="V134" i="67"/>
  <c r="S134" i="67"/>
  <c r="Q134" i="67"/>
  <c r="N134" i="67"/>
  <c r="AF133" i="67"/>
  <c r="AC133" i="67"/>
  <c r="AA133" i="67"/>
  <c r="X133" i="67"/>
  <c r="V133" i="67"/>
  <c r="S133" i="67"/>
  <c r="Q133" i="67"/>
  <c r="N133" i="67"/>
  <c r="AF132" i="67"/>
  <c r="AC132" i="67"/>
  <c r="AA132" i="67"/>
  <c r="X132" i="67"/>
  <c r="V132" i="67"/>
  <c r="S132" i="67"/>
  <c r="Q132" i="67"/>
  <c r="N132" i="67"/>
  <c r="AF131" i="67"/>
  <c r="AC131" i="67"/>
  <c r="AA131" i="67"/>
  <c r="X131" i="67"/>
  <c r="V131" i="67"/>
  <c r="S131" i="67"/>
  <c r="Q131" i="67"/>
  <c r="N131" i="67"/>
  <c r="AF130" i="67"/>
  <c r="AC130" i="67"/>
  <c r="AA130" i="67"/>
  <c r="X130" i="67"/>
  <c r="V130" i="67"/>
  <c r="S130" i="67"/>
  <c r="Q130" i="67"/>
  <c r="N130" i="67"/>
  <c r="AF129" i="67"/>
  <c r="AC129" i="67"/>
  <c r="AA129" i="67"/>
  <c r="X129" i="67"/>
  <c r="V129" i="67"/>
  <c r="S129" i="67"/>
  <c r="Q129" i="67"/>
  <c r="N129" i="67"/>
  <c r="AF128" i="67"/>
  <c r="AC128" i="67"/>
  <c r="AA128" i="67"/>
  <c r="X128" i="67"/>
  <c r="V128" i="67"/>
  <c r="S128" i="67"/>
  <c r="Q128" i="67"/>
  <c r="N128" i="67"/>
  <c r="AF127" i="67"/>
  <c r="AC127" i="67"/>
  <c r="AA127" i="67"/>
  <c r="X127" i="67"/>
  <c r="V127" i="67"/>
  <c r="S127" i="67"/>
  <c r="Q127" i="67"/>
  <c r="N127" i="67"/>
  <c r="AF126" i="67"/>
  <c r="AC126" i="67"/>
  <c r="AA126" i="67"/>
  <c r="X126" i="67"/>
  <c r="V126" i="67"/>
  <c r="S126" i="67"/>
  <c r="Q126" i="67"/>
  <c r="N126" i="67"/>
  <c r="AF125" i="67"/>
  <c r="AC125" i="67"/>
  <c r="AA125" i="67"/>
  <c r="X125" i="67"/>
  <c r="V125" i="67"/>
  <c r="S125" i="67"/>
  <c r="Q125" i="67"/>
  <c r="N125" i="67"/>
  <c r="AF124" i="67"/>
  <c r="AC124" i="67"/>
  <c r="AA124" i="67"/>
  <c r="X124" i="67"/>
  <c r="V124" i="67"/>
  <c r="S124" i="67"/>
  <c r="Q124" i="67"/>
  <c r="N124" i="67"/>
  <c r="AF123" i="67"/>
  <c r="AC123" i="67"/>
  <c r="AA123" i="67"/>
  <c r="X123" i="67"/>
  <c r="V123" i="67"/>
  <c r="S123" i="67"/>
  <c r="Q123" i="67"/>
  <c r="N123" i="67"/>
  <c r="AF122" i="67"/>
  <c r="AC122" i="67"/>
  <c r="AA122" i="67"/>
  <c r="X122" i="67"/>
  <c r="V122" i="67"/>
  <c r="S122" i="67"/>
  <c r="Q122" i="67"/>
  <c r="N122" i="67"/>
  <c r="AF121" i="67"/>
  <c r="AC121" i="67"/>
  <c r="AA121" i="67"/>
  <c r="X121" i="67"/>
  <c r="V121" i="67"/>
  <c r="S121" i="67"/>
  <c r="Q121" i="67"/>
  <c r="N121" i="67"/>
  <c r="AF120" i="67"/>
  <c r="AC120" i="67"/>
  <c r="AA120" i="67"/>
  <c r="X120" i="67"/>
  <c r="V120" i="67"/>
  <c r="S120" i="67"/>
  <c r="Q120" i="67"/>
  <c r="N120" i="67"/>
  <c r="AF119" i="67"/>
  <c r="AC119" i="67"/>
  <c r="AA119" i="67"/>
  <c r="X119" i="67"/>
  <c r="V119" i="67"/>
  <c r="S119" i="67"/>
  <c r="Q119" i="67"/>
  <c r="N119" i="67"/>
  <c r="AF118" i="67"/>
  <c r="AC118" i="67"/>
  <c r="AA118" i="67"/>
  <c r="X118" i="67"/>
  <c r="V118" i="67"/>
  <c r="S118" i="67"/>
  <c r="Q118" i="67"/>
  <c r="N118" i="67"/>
  <c r="AF117" i="67"/>
  <c r="AC117" i="67"/>
  <c r="AA117" i="67"/>
  <c r="X117" i="67"/>
  <c r="V117" i="67"/>
  <c r="S117" i="67"/>
  <c r="Q117" i="67"/>
  <c r="N117" i="67"/>
  <c r="AF116" i="67"/>
  <c r="AC116" i="67"/>
  <c r="AA116" i="67"/>
  <c r="X116" i="67"/>
  <c r="V116" i="67"/>
  <c r="S116" i="67"/>
  <c r="Q116" i="67"/>
  <c r="N116" i="67"/>
  <c r="AF115" i="67"/>
  <c r="AC115" i="67"/>
  <c r="AA115" i="67"/>
  <c r="X115" i="67"/>
  <c r="V115" i="67"/>
  <c r="S115" i="67"/>
  <c r="Q115" i="67"/>
  <c r="N115" i="67"/>
  <c r="AF114" i="67"/>
  <c r="AC114" i="67"/>
  <c r="AA114" i="67"/>
  <c r="X114" i="67"/>
  <c r="V114" i="67"/>
  <c r="S114" i="67"/>
  <c r="Q114" i="67"/>
  <c r="N114" i="67"/>
  <c r="AF113" i="67"/>
  <c r="AC113" i="67"/>
  <c r="AA113" i="67"/>
  <c r="X113" i="67"/>
  <c r="V113" i="67"/>
  <c r="S113" i="67"/>
  <c r="Q113" i="67"/>
  <c r="N113" i="67"/>
  <c r="AF112" i="67"/>
  <c r="AC112" i="67"/>
  <c r="AA112" i="67"/>
  <c r="X112" i="67"/>
  <c r="V112" i="67"/>
  <c r="S112" i="67"/>
  <c r="Q112" i="67"/>
  <c r="N112" i="67"/>
  <c r="AF111" i="67"/>
  <c r="AC111" i="67"/>
  <c r="AA111" i="67"/>
  <c r="X111" i="67"/>
  <c r="V111" i="67"/>
  <c r="S111" i="67"/>
  <c r="Q111" i="67"/>
  <c r="N111" i="67"/>
  <c r="AF110" i="67"/>
  <c r="AC110" i="67"/>
  <c r="AA110" i="67"/>
  <c r="X110" i="67"/>
  <c r="V110" i="67"/>
  <c r="S110" i="67"/>
  <c r="Q110" i="67"/>
  <c r="N110" i="67"/>
  <c r="AF109" i="67"/>
  <c r="AC109" i="67"/>
  <c r="AA109" i="67"/>
  <c r="X109" i="67"/>
  <c r="V109" i="67"/>
  <c r="S109" i="67"/>
  <c r="Q109" i="67"/>
  <c r="N109" i="67"/>
  <c r="AF108" i="67"/>
  <c r="AC108" i="67"/>
  <c r="AA108" i="67"/>
  <c r="X108" i="67"/>
  <c r="V108" i="67"/>
  <c r="S108" i="67"/>
  <c r="Q108" i="67"/>
  <c r="N108" i="67"/>
  <c r="AF107" i="67"/>
  <c r="AC107" i="67"/>
  <c r="AA107" i="67"/>
  <c r="X107" i="67"/>
  <c r="V107" i="67"/>
  <c r="S107" i="67"/>
  <c r="Q107" i="67"/>
  <c r="N107" i="67"/>
  <c r="AF106" i="67"/>
  <c r="AC106" i="67"/>
  <c r="AA106" i="67"/>
  <c r="X106" i="67"/>
  <c r="V106" i="67"/>
  <c r="S106" i="67"/>
  <c r="Q106" i="67"/>
  <c r="N106" i="67"/>
  <c r="AF105" i="67"/>
  <c r="AC105" i="67"/>
  <c r="AA105" i="67"/>
  <c r="X105" i="67"/>
  <c r="V105" i="67"/>
  <c r="S105" i="67"/>
  <c r="Q105" i="67"/>
  <c r="N105" i="67"/>
  <c r="AF104" i="67"/>
  <c r="AC104" i="67"/>
  <c r="AA104" i="67"/>
  <c r="X104" i="67"/>
  <c r="V104" i="67"/>
  <c r="S104" i="67"/>
  <c r="Q104" i="67"/>
  <c r="N104" i="67"/>
  <c r="AF103" i="67"/>
  <c r="AC103" i="67"/>
  <c r="AA103" i="67"/>
  <c r="X103" i="67"/>
  <c r="V103" i="67"/>
  <c r="S103" i="67"/>
  <c r="Q103" i="67"/>
  <c r="N103" i="67"/>
  <c r="AF102" i="67"/>
  <c r="AC102" i="67"/>
  <c r="AA102" i="67"/>
  <c r="X102" i="67"/>
  <c r="V102" i="67"/>
  <c r="S102" i="67"/>
  <c r="Q102" i="67"/>
  <c r="N102" i="67"/>
  <c r="AF101" i="67"/>
  <c r="AC101" i="67"/>
  <c r="AA101" i="67"/>
  <c r="X101" i="67"/>
  <c r="V101" i="67"/>
  <c r="S101" i="67"/>
  <c r="Q101" i="67"/>
  <c r="N101" i="67"/>
  <c r="AF100" i="67"/>
  <c r="AC100" i="67"/>
  <c r="AA100" i="67"/>
  <c r="X100" i="67"/>
  <c r="V100" i="67"/>
  <c r="S100" i="67"/>
  <c r="Q100" i="67"/>
  <c r="N100" i="67"/>
  <c r="AF99" i="67"/>
  <c r="AC99" i="67"/>
  <c r="AA99" i="67"/>
  <c r="X99" i="67"/>
  <c r="V99" i="67"/>
  <c r="S99" i="67"/>
  <c r="Q99" i="67"/>
  <c r="N99" i="67"/>
  <c r="AF98" i="67"/>
  <c r="AC98" i="67"/>
  <c r="AA98" i="67"/>
  <c r="X98" i="67"/>
  <c r="V98" i="67"/>
  <c r="S98" i="67"/>
  <c r="Q98" i="67"/>
  <c r="N98" i="67"/>
  <c r="AF97" i="67"/>
  <c r="AC97" i="67"/>
  <c r="AA97" i="67"/>
  <c r="X97" i="67"/>
  <c r="V97" i="67"/>
  <c r="S97" i="67"/>
  <c r="Q97" i="67"/>
  <c r="N97" i="67"/>
  <c r="AF96" i="67"/>
  <c r="AC96" i="67"/>
  <c r="AA96" i="67"/>
  <c r="X96" i="67"/>
  <c r="V96" i="67"/>
  <c r="S96" i="67"/>
  <c r="Q96" i="67"/>
  <c r="N96" i="67"/>
  <c r="AF95" i="67"/>
  <c r="AC95" i="67"/>
  <c r="AA95" i="67"/>
  <c r="X95" i="67"/>
  <c r="V95" i="67"/>
  <c r="S95" i="67"/>
  <c r="Q95" i="67"/>
  <c r="N95" i="67"/>
  <c r="AF94" i="67"/>
  <c r="AC94" i="67"/>
  <c r="AA94" i="67"/>
  <c r="X94" i="67"/>
  <c r="V94" i="67"/>
  <c r="S94" i="67"/>
  <c r="Q94" i="67"/>
  <c r="N94" i="67"/>
  <c r="AF93" i="67"/>
  <c r="AC93" i="67"/>
  <c r="AA93" i="67"/>
  <c r="X93" i="67"/>
  <c r="V93" i="67"/>
  <c r="S93" i="67"/>
  <c r="Q93" i="67"/>
  <c r="N93" i="67"/>
  <c r="AF92" i="67"/>
  <c r="AC92" i="67"/>
  <c r="AA92" i="67"/>
  <c r="X92" i="67"/>
  <c r="V92" i="67"/>
  <c r="S92" i="67"/>
  <c r="Q92" i="67"/>
  <c r="N92" i="67"/>
  <c r="AF91" i="67"/>
  <c r="AC91" i="67"/>
  <c r="AA91" i="67"/>
  <c r="X91" i="67"/>
  <c r="V91" i="67"/>
  <c r="S91" i="67"/>
  <c r="Q91" i="67"/>
  <c r="N91" i="67"/>
  <c r="AF90" i="67"/>
  <c r="AC90" i="67"/>
  <c r="AA90" i="67"/>
  <c r="X90" i="67"/>
  <c r="V90" i="67"/>
  <c r="S90" i="67"/>
  <c r="Q90" i="67"/>
  <c r="N90" i="67"/>
  <c r="AF89" i="67"/>
  <c r="AC89" i="67"/>
  <c r="AA89" i="67"/>
  <c r="X89" i="67"/>
  <c r="V89" i="67"/>
  <c r="S89" i="67"/>
  <c r="Q89" i="67"/>
  <c r="N89" i="67"/>
  <c r="AF88" i="67"/>
  <c r="AC88" i="67"/>
  <c r="AA88" i="67"/>
  <c r="X88" i="67"/>
  <c r="V88" i="67"/>
  <c r="S88" i="67"/>
  <c r="Q88" i="67"/>
  <c r="N88" i="67"/>
  <c r="AF87" i="67"/>
  <c r="AC87" i="67"/>
  <c r="AA87" i="67"/>
  <c r="X87" i="67"/>
  <c r="V87" i="67"/>
  <c r="S87" i="67"/>
  <c r="Q87" i="67"/>
  <c r="N87" i="67"/>
  <c r="AF86" i="67"/>
  <c r="AC86" i="67"/>
  <c r="AA86" i="67"/>
  <c r="X86" i="67"/>
  <c r="V86" i="67"/>
  <c r="S86" i="67"/>
  <c r="Q86" i="67"/>
  <c r="N86" i="67"/>
  <c r="AF85" i="67"/>
  <c r="AC85" i="67"/>
  <c r="AA85" i="67"/>
  <c r="X85" i="67"/>
  <c r="V85" i="67"/>
  <c r="S85" i="67"/>
  <c r="Q85" i="67"/>
  <c r="N85" i="67"/>
  <c r="AF84" i="67"/>
  <c r="AC84" i="67"/>
  <c r="AA84" i="67"/>
  <c r="X84" i="67"/>
  <c r="V84" i="67"/>
  <c r="S84" i="67"/>
  <c r="Q84" i="67"/>
  <c r="N84" i="67"/>
  <c r="AF83" i="67"/>
  <c r="AC83" i="67"/>
  <c r="AA83" i="67"/>
  <c r="X83" i="67"/>
  <c r="V83" i="67"/>
  <c r="S83" i="67"/>
  <c r="Q83" i="67"/>
  <c r="N83" i="67"/>
  <c r="AF82" i="67"/>
  <c r="AC82" i="67"/>
  <c r="AA82" i="67"/>
  <c r="X82" i="67"/>
  <c r="V82" i="67"/>
  <c r="S82" i="67"/>
  <c r="Q82" i="67"/>
  <c r="N82" i="67"/>
  <c r="AF81" i="67"/>
  <c r="AC81" i="67"/>
  <c r="AA81" i="67"/>
  <c r="X81" i="67"/>
  <c r="V81" i="67"/>
  <c r="S81" i="67"/>
  <c r="Q81" i="67"/>
  <c r="N81" i="67"/>
  <c r="AF80" i="67"/>
  <c r="AC80" i="67"/>
  <c r="AA80" i="67"/>
  <c r="X80" i="67"/>
  <c r="V80" i="67"/>
  <c r="S80" i="67"/>
  <c r="Q80" i="67"/>
  <c r="N80" i="67"/>
  <c r="AF79" i="67"/>
  <c r="AC79" i="67"/>
  <c r="AA79" i="67"/>
  <c r="X79" i="67"/>
  <c r="V79" i="67"/>
  <c r="S79" i="67"/>
  <c r="Q79" i="67"/>
  <c r="N79" i="67"/>
  <c r="AF78" i="67"/>
  <c r="AC78" i="67"/>
  <c r="AA78" i="67"/>
  <c r="X78" i="67"/>
  <c r="V78" i="67"/>
  <c r="S78" i="67"/>
  <c r="Q78" i="67"/>
  <c r="N78" i="67"/>
  <c r="AF77" i="67"/>
  <c r="AC77" i="67"/>
  <c r="AA77" i="67"/>
  <c r="X77" i="67"/>
  <c r="V77" i="67"/>
  <c r="S77" i="67"/>
  <c r="Q77" i="67"/>
  <c r="N77" i="67"/>
  <c r="AF76" i="67"/>
  <c r="AC76" i="67"/>
  <c r="AA76" i="67"/>
  <c r="X76" i="67"/>
  <c r="V76" i="67"/>
  <c r="S76" i="67"/>
  <c r="Q76" i="67"/>
  <c r="N76" i="67"/>
  <c r="AF75" i="67"/>
  <c r="AC75" i="67"/>
  <c r="AA75" i="67"/>
  <c r="X75" i="67"/>
  <c r="V75" i="67"/>
  <c r="S75" i="67"/>
  <c r="Q75" i="67"/>
  <c r="N75" i="67"/>
  <c r="AF74" i="67"/>
  <c r="AC74" i="67"/>
  <c r="AA74" i="67"/>
  <c r="X74" i="67"/>
  <c r="V74" i="67"/>
  <c r="S74" i="67"/>
  <c r="Q74" i="67"/>
  <c r="N74" i="67"/>
  <c r="AF73" i="67"/>
  <c r="AC73" i="67"/>
  <c r="AA73" i="67"/>
  <c r="X73" i="67"/>
  <c r="V73" i="67"/>
  <c r="S73" i="67"/>
  <c r="Q73" i="67"/>
  <c r="N73" i="67"/>
  <c r="AF72" i="67"/>
  <c r="AC72" i="67"/>
  <c r="AA72" i="67"/>
  <c r="X72" i="67"/>
  <c r="V72" i="67"/>
  <c r="S72" i="67"/>
  <c r="Q72" i="67"/>
  <c r="N72" i="67"/>
  <c r="AF71" i="67"/>
  <c r="AC71" i="67"/>
  <c r="AA71" i="67"/>
  <c r="X71" i="67"/>
  <c r="V71" i="67"/>
  <c r="S71" i="67"/>
  <c r="Q71" i="67"/>
  <c r="N71" i="67"/>
  <c r="AF70" i="67"/>
  <c r="AC70" i="67"/>
  <c r="AA70" i="67"/>
  <c r="X70" i="67"/>
  <c r="V70" i="67"/>
  <c r="S70" i="67"/>
  <c r="Q70" i="67"/>
  <c r="N70" i="67"/>
  <c r="AF69" i="67"/>
  <c r="AC69" i="67"/>
  <c r="AA69" i="67"/>
  <c r="X69" i="67"/>
  <c r="V69" i="67"/>
  <c r="S69" i="67"/>
  <c r="Q69" i="67"/>
  <c r="N69" i="67"/>
  <c r="AF68" i="67"/>
  <c r="AC68" i="67"/>
  <c r="AA68" i="67"/>
  <c r="X68" i="67"/>
  <c r="V68" i="67"/>
  <c r="S68" i="67"/>
  <c r="Q68" i="67"/>
  <c r="N68" i="67"/>
  <c r="AF67" i="67"/>
  <c r="AC67" i="67"/>
  <c r="AA67" i="67"/>
  <c r="X67" i="67"/>
  <c r="V67" i="67"/>
  <c r="S67" i="67"/>
  <c r="Q67" i="67"/>
  <c r="N67" i="67"/>
  <c r="AF66" i="67"/>
  <c r="AC66" i="67"/>
  <c r="AA66" i="67"/>
  <c r="X66" i="67"/>
  <c r="V66" i="67"/>
  <c r="S66" i="67"/>
  <c r="Q66" i="67"/>
  <c r="N66" i="67"/>
  <c r="AF65" i="67"/>
  <c r="AC65" i="67"/>
  <c r="AA65" i="67"/>
  <c r="X65" i="67"/>
  <c r="V65" i="67"/>
  <c r="S65" i="67"/>
  <c r="Q65" i="67"/>
  <c r="N65" i="67"/>
  <c r="AF64" i="67"/>
  <c r="AC64" i="67"/>
  <c r="AA64" i="67"/>
  <c r="X64" i="67"/>
  <c r="V64" i="67"/>
  <c r="S64" i="67"/>
  <c r="Q64" i="67"/>
  <c r="N64" i="67"/>
  <c r="AF63" i="67"/>
  <c r="AC63" i="67"/>
  <c r="AA63" i="67"/>
  <c r="X63" i="67"/>
  <c r="V63" i="67"/>
  <c r="S63" i="67"/>
  <c r="Q63" i="67"/>
  <c r="N63" i="67"/>
  <c r="AF62" i="67"/>
  <c r="AC62" i="67"/>
  <c r="AA62" i="67"/>
  <c r="X62" i="67"/>
  <c r="V62" i="67"/>
  <c r="S62" i="67"/>
  <c r="Q62" i="67"/>
  <c r="N62" i="67"/>
  <c r="AF61" i="67"/>
  <c r="AC61" i="67"/>
  <c r="AA61" i="67"/>
  <c r="X61" i="67"/>
  <c r="V61" i="67"/>
  <c r="S61" i="67"/>
  <c r="Q61" i="67"/>
  <c r="N61" i="67"/>
  <c r="AF60" i="67"/>
  <c r="AC60" i="67"/>
  <c r="AA60" i="67"/>
  <c r="X60" i="67"/>
  <c r="V60" i="67"/>
  <c r="S60" i="67"/>
  <c r="Q60" i="67"/>
  <c r="N60" i="67"/>
  <c r="AF59" i="67"/>
  <c r="AC59" i="67"/>
  <c r="AA59" i="67"/>
  <c r="X59" i="67"/>
  <c r="V59" i="67"/>
  <c r="S59" i="67"/>
  <c r="Q59" i="67"/>
  <c r="N59" i="67"/>
  <c r="AF58" i="67"/>
  <c r="AC58" i="67"/>
  <c r="AA58" i="67"/>
  <c r="X58" i="67"/>
  <c r="V58" i="67"/>
  <c r="S58" i="67"/>
  <c r="Q58" i="67"/>
  <c r="N58" i="67"/>
  <c r="AF57" i="67"/>
  <c r="AC57" i="67"/>
  <c r="AA57" i="67"/>
  <c r="X57" i="67"/>
  <c r="V57" i="67"/>
  <c r="S57" i="67"/>
  <c r="Q57" i="67"/>
  <c r="N57" i="67"/>
  <c r="AF56" i="67"/>
  <c r="AC56" i="67"/>
  <c r="AA56" i="67"/>
  <c r="X56" i="67"/>
  <c r="V56" i="67"/>
  <c r="S56" i="67"/>
  <c r="Q56" i="67"/>
  <c r="N56" i="67"/>
  <c r="AF55" i="67"/>
  <c r="AC55" i="67"/>
  <c r="AA55" i="67"/>
  <c r="X55" i="67"/>
  <c r="V55" i="67"/>
  <c r="S55" i="67"/>
  <c r="Q55" i="67"/>
  <c r="N55" i="67"/>
  <c r="AF54" i="67"/>
  <c r="AC54" i="67"/>
  <c r="AA54" i="67"/>
  <c r="X54" i="67"/>
  <c r="V54" i="67"/>
  <c r="S54" i="67"/>
  <c r="Q54" i="67"/>
  <c r="N54" i="67"/>
  <c r="AF53" i="67"/>
  <c r="AC53" i="67"/>
  <c r="AA53" i="67"/>
  <c r="X53" i="67"/>
  <c r="V53" i="67"/>
  <c r="S53" i="67"/>
  <c r="Q53" i="67"/>
  <c r="N53" i="67"/>
  <c r="AF52" i="67"/>
  <c r="AC52" i="67"/>
  <c r="AA52" i="67"/>
  <c r="X52" i="67"/>
  <c r="V52" i="67"/>
  <c r="S52" i="67"/>
  <c r="Q52" i="67"/>
  <c r="N52" i="67"/>
  <c r="AF51" i="67"/>
  <c r="AC51" i="67"/>
  <c r="AA51" i="67"/>
  <c r="X51" i="67"/>
  <c r="V51" i="67"/>
  <c r="S51" i="67"/>
  <c r="Q51" i="67"/>
  <c r="N51" i="67"/>
  <c r="AF50" i="67"/>
  <c r="AC50" i="67"/>
  <c r="AA50" i="67"/>
  <c r="X50" i="67"/>
  <c r="V50" i="67"/>
  <c r="S50" i="67"/>
  <c r="Q50" i="67"/>
  <c r="N50" i="67"/>
  <c r="AF49" i="67"/>
  <c r="AC49" i="67"/>
  <c r="AA49" i="67"/>
  <c r="X49" i="67"/>
  <c r="V49" i="67"/>
  <c r="S49" i="67"/>
  <c r="Q49" i="67"/>
  <c r="N49" i="67"/>
  <c r="AF48" i="67"/>
  <c r="AC48" i="67"/>
  <c r="AA48" i="67"/>
  <c r="X48" i="67"/>
  <c r="V48" i="67"/>
  <c r="S48" i="67"/>
  <c r="Q48" i="67"/>
  <c r="N48" i="67"/>
  <c r="AF47" i="67"/>
  <c r="AC47" i="67"/>
  <c r="AA47" i="67"/>
  <c r="X47" i="67"/>
  <c r="V47" i="67"/>
  <c r="S47" i="67"/>
  <c r="Q47" i="67"/>
  <c r="N47" i="67"/>
  <c r="AF46" i="67"/>
  <c r="AC46" i="67"/>
  <c r="AA46" i="67"/>
  <c r="X46" i="67"/>
  <c r="V46" i="67"/>
  <c r="S46" i="67"/>
  <c r="Q46" i="67"/>
  <c r="N46" i="67"/>
  <c r="AF45" i="67"/>
  <c r="AC45" i="67"/>
  <c r="AA45" i="67"/>
  <c r="X45" i="67"/>
  <c r="V45" i="67"/>
  <c r="S45" i="67"/>
  <c r="Q45" i="67"/>
  <c r="N45" i="67"/>
  <c r="AF44" i="67"/>
  <c r="AC44" i="67"/>
  <c r="AA44" i="67"/>
  <c r="X44" i="67"/>
  <c r="V44" i="67"/>
  <c r="S44" i="67"/>
  <c r="Q44" i="67"/>
  <c r="N44" i="67"/>
  <c r="AF43" i="67"/>
  <c r="AC43" i="67"/>
  <c r="AA43" i="67"/>
  <c r="X43" i="67"/>
  <c r="V43" i="67"/>
  <c r="S43" i="67"/>
  <c r="Q43" i="67"/>
  <c r="N43" i="67"/>
  <c r="AF42" i="67"/>
  <c r="AC42" i="67"/>
  <c r="AA42" i="67"/>
  <c r="X42" i="67"/>
  <c r="V42" i="67"/>
  <c r="S42" i="67"/>
  <c r="Q42" i="67"/>
  <c r="N42" i="67"/>
  <c r="AF41" i="67"/>
  <c r="AC41" i="67"/>
  <c r="AA41" i="67"/>
  <c r="X41" i="67"/>
  <c r="V41" i="67"/>
  <c r="S41" i="67"/>
  <c r="Q41" i="67"/>
  <c r="N41" i="67"/>
  <c r="AF40" i="67"/>
  <c r="AC40" i="67"/>
  <c r="AA40" i="67"/>
  <c r="X40" i="67"/>
  <c r="V40" i="67"/>
  <c r="S40" i="67"/>
  <c r="Q40" i="67"/>
  <c r="N40" i="67"/>
  <c r="AF39" i="67"/>
  <c r="AC39" i="67"/>
  <c r="AA39" i="67"/>
  <c r="X39" i="67"/>
  <c r="V39" i="67"/>
  <c r="S39" i="67"/>
  <c r="Q39" i="67"/>
  <c r="N39" i="67"/>
  <c r="AF38" i="67"/>
  <c r="AC38" i="67"/>
  <c r="AA38" i="67"/>
  <c r="X38" i="67"/>
  <c r="V38" i="67"/>
  <c r="S38" i="67"/>
  <c r="Q38" i="67"/>
  <c r="N38" i="67"/>
  <c r="AF37" i="67"/>
  <c r="AC37" i="67"/>
  <c r="AA37" i="67"/>
  <c r="X37" i="67"/>
  <c r="V37" i="67"/>
  <c r="S37" i="67"/>
  <c r="Q37" i="67"/>
  <c r="N37" i="67"/>
  <c r="AF36" i="67"/>
  <c r="AC36" i="67"/>
  <c r="AA36" i="67"/>
  <c r="X36" i="67"/>
  <c r="V36" i="67"/>
  <c r="S36" i="67"/>
  <c r="Q36" i="67"/>
  <c r="N36" i="67"/>
  <c r="AF35" i="67"/>
  <c r="AC35" i="67"/>
  <c r="AA35" i="67"/>
  <c r="X35" i="67"/>
  <c r="V35" i="67"/>
  <c r="S35" i="67"/>
  <c r="Q35" i="67"/>
  <c r="N35" i="67"/>
  <c r="AF34" i="67"/>
  <c r="AC34" i="67"/>
  <c r="AA34" i="67"/>
  <c r="X34" i="67"/>
  <c r="V34" i="67"/>
  <c r="S34" i="67"/>
  <c r="Q34" i="67"/>
  <c r="N34" i="67"/>
  <c r="AF33" i="67"/>
  <c r="AC33" i="67"/>
  <c r="AA33" i="67"/>
  <c r="X33" i="67"/>
  <c r="V33" i="67"/>
  <c r="S33" i="67"/>
  <c r="Q33" i="67"/>
  <c r="N33" i="67"/>
  <c r="AF32" i="67"/>
  <c r="AC32" i="67"/>
  <c r="AA32" i="67"/>
  <c r="X32" i="67"/>
  <c r="V32" i="67"/>
  <c r="S32" i="67"/>
  <c r="Q32" i="67"/>
  <c r="N32" i="67"/>
  <c r="AF31" i="67"/>
  <c r="AC31" i="67"/>
  <c r="AA31" i="67"/>
  <c r="X31" i="67"/>
  <c r="V31" i="67"/>
  <c r="S31" i="67"/>
  <c r="Q31" i="67"/>
  <c r="N31" i="67"/>
  <c r="AF30" i="67"/>
  <c r="AC30" i="67"/>
  <c r="AA30" i="67"/>
  <c r="X30" i="67"/>
  <c r="V30" i="67"/>
  <c r="S30" i="67"/>
  <c r="Q30" i="67"/>
  <c r="N30" i="67"/>
  <c r="AF29" i="67"/>
  <c r="AC29" i="67"/>
  <c r="AA29" i="67"/>
  <c r="X29" i="67"/>
  <c r="V29" i="67"/>
  <c r="S29" i="67"/>
  <c r="Q29" i="67"/>
  <c r="N29" i="67"/>
  <c r="AF28" i="67"/>
  <c r="AC28" i="67"/>
  <c r="AA28" i="67"/>
  <c r="X28" i="67"/>
  <c r="V28" i="67"/>
  <c r="S28" i="67"/>
  <c r="Q28" i="67"/>
  <c r="N28" i="67"/>
  <c r="AF27" i="67"/>
  <c r="AC27" i="67"/>
  <c r="AA27" i="67"/>
  <c r="X27" i="67"/>
  <c r="V27" i="67"/>
  <c r="S27" i="67"/>
  <c r="Q27" i="67"/>
  <c r="N27" i="67"/>
  <c r="AF26" i="67"/>
  <c r="AC26" i="67"/>
  <c r="AA26" i="67"/>
  <c r="X26" i="67"/>
  <c r="V26" i="67"/>
  <c r="S26" i="67"/>
  <c r="Q26" i="67"/>
  <c r="N26" i="67"/>
  <c r="AF25" i="67"/>
  <c r="AC25" i="67"/>
  <c r="AA25" i="67"/>
  <c r="X25" i="67"/>
  <c r="V25" i="67"/>
  <c r="S25" i="67"/>
  <c r="Q25" i="67"/>
  <c r="N25" i="67"/>
  <c r="AF24" i="67"/>
  <c r="AC24" i="67"/>
  <c r="AA24" i="67"/>
  <c r="X24" i="67"/>
  <c r="V24" i="67"/>
  <c r="S24" i="67"/>
  <c r="Q24" i="67"/>
  <c r="N24" i="67"/>
  <c r="AF23" i="67"/>
  <c r="AC23" i="67"/>
  <c r="AA23" i="67"/>
  <c r="X23" i="67"/>
  <c r="V23" i="67"/>
  <c r="S23" i="67"/>
  <c r="Q23" i="67"/>
  <c r="N23" i="67"/>
  <c r="AF22" i="67"/>
  <c r="AC22" i="67"/>
  <c r="AA22" i="67"/>
  <c r="X22" i="67"/>
  <c r="V22" i="67"/>
  <c r="S22" i="67"/>
  <c r="Q22" i="67"/>
  <c r="N22" i="67"/>
  <c r="AF21" i="67"/>
  <c r="AC21" i="67"/>
  <c r="AA21" i="67"/>
  <c r="X21" i="67"/>
  <c r="V21" i="67"/>
  <c r="S21" i="67"/>
  <c r="Q21" i="67"/>
  <c r="N21" i="67"/>
  <c r="AF20" i="67"/>
  <c r="AC20" i="67"/>
  <c r="AA20" i="67"/>
  <c r="X20" i="67"/>
  <c r="V20" i="67"/>
  <c r="S20" i="67"/>
  <c r="Q20" i="67"/>
  <c r="N20" i="67"/>
  <c r="AF19" i="67"/>
  <c r="AC19" i="67"/>
  <c r="AA19" i="67"/>
  <c r="X19" i="67"/>
  <c r="V19" i="67"/>
  <c r="S19" i="67"/>
  <c r="Q19" i="67"/>
  <c r="N19" i="67"/>
  <c r="AF18" i="67"/>
  <c r="AC18" i="67"/>
  <c r="AA18" i="67"/>
  <c r="X18" i="67"/>
  <c r="V18" i="67"/>
  <c r="S18" i="67"/>
  <c r="Q18" i="67"/>
  <c r="N18" i="67"/>
  <c r="AF17" i="67"/>
  <c r="AC17" i="67"/>
  <c r="AA17" i="67"/>
  <c r="X17" i="67"/>
  <c r="V17" i="67"/>
  <c r="S17" i="67"/>
  <c r="Q17" i="67"/>
  <c r="N17" i="67"/>
  <c r="AF16" i="67"/>
  <c r="AC16" i="67"/>
  <c r="AA16" i="67"/>
  <c r="X16" i="67"/>
  <c r="V16" i="67"/>
  <c r="S16" i="67"/>
  <c r="Q16" i="67"/>
  <c r="N16" i="67"/>
  <c r="AF15" i="67"/>
  <c r="AC15" i="67"/>
  <c r="AA15" i="67"/>
  <c r="X15" i="67"/>
  <c r="V15" i="67"/>
  <c r="S15" i="67"/>
  <c r="Q15" i="67"/>
  <c r="N15" i="67"/>
  <c r="AF14" i="67"/>
  <c r="AC14" i="67"/>
  <c r="AA14" i="67"/>
  <c r="X14" i="67"/>
  <c r="V14" i="67"/>
  <c r="S14" i="67"/>
  <c r="Q14" i="67"/>
  <c r="N14" i="67"/>
  <c r="AF13" i="67"/>
  <c r="AC13" i="67"/>
  <c r="AA13" i="67"/>
  <c r="X13" i="67"/>
  <c r="V13" i="67"/>
  <c r="S13" i="67"/>
  <c r="Q13" i="67"/>
  <c r="N13" i="67"/>
  <c r="AF12" i="67"/>
  <c r="AC12" i="67"/>
  <c r="AA12" i="67"/>
  <c r="X12" i="67"/>
  <c r="V12" i="67"/>
  <c r="S12" i="67"/>
  <c r="Q12" i="67"/>
  <c r="N12" i="67"/>
  <c r="AF11" i="67"/>
  <c r="AC11" i="67"/>
  <c r="AA11" i="67"/>
  <c r="X11" i="67"/>
  <c r="V11" i="67"/>
  <c r="S11" i="67"/>
  <c r="Q11" i="67"/>
  <c r="N11" i="67"/>
  <c r="AF10" i="67"/>
  <c r="AC10" i="67"/>
  <c r="AA10" i="67"/>
  <c r="X10" i="67"/>
  <c r="V10" i="67"/>
  <c r="S10" i="67"/>
  <c r="Q10" i="67"/>
  <c r="N10" i="67"/>
  <c r="AF9" i="67"/>
  <c r="AC9" i="67"/>
  <c r="AA9" i="67"/>
  <c r="X9" i="67"/>
  <c r="V9" i="67"/>
  <c r="S9" i="67"/>
  <c r="Q9" i="67"/>
  <c r="N9" i="67"/>
  <c r="AF8" i="67"/>
  <c r="AC8" i="67"/>
  <c r="AA8" i="67"/>
  <c r="X8" i="67"/>
  <c r="V8" i="67"/>
  <c r="S8" i="67"/>
  <c r="Q8" i="67"/>
  <c r="N8" i="67"/>
  <c r="AF7" i="67"/>
  <c r="AC7" i="67"/>
  <c r="AA7" i="67"/>
  <c r="X7" i="67"/>
  <c r="V7" i="67"/>
  <c r="S7" i="67"/>
  <c r="Q7" i="67"/>
  <c r="N7" i="67"/>
  <c r="H3" i="67"/>
  <c r="AF6" i="67"/>
  <c r="AE3" i="67"/>
  <c r="AC6" i="67"/>
  <c r="AA6" i="67"/>
  <c r="Z3" i="67"/>
  <c r="X6" i="67"/>
  <c r="V6" i="67"/>
  <c r="U3" i="67"/>
  <c r="S6" i="67"/>
  <c r="Q6" i="67"/>
  <c r="P3" i="67"/>
  <c r="N6" i="67"/>
  <c r="L3" i="67"/>
  <c r="R251" i="65"/>
  <c r="AF251" i="65" s="1"/>
  <c r="R250" i="65"/>
  <c r="AF250" i="65" s="1"/>
  <c r="R249" i="65"/>
  <c r="AF249" i="65" s="1"/>
  <c r="R248" i="65"/>
  <c r="AF248" i="65" s="1"/>
  <c r="R247" i="65"/>
  <c r="AF247" i="65" s="1"/>
  <c r="R246" i="65"/>
  <c r="AF246" i="65" s="1"/>
  <c r="R245" i="65"/>
  <c r="AF245" i="65" s="1"/>
  <c r="R244" i="65"/>
  <c r="AF244" i="65" s="1"/>
  <c r="R243" i="65"/>
  <c r="AF243" i="65" s="1"/>
  <c r="R242" i="65"/>
  <c r="AF242" i="65" s="1"/>
  <c r="R241" i="65"/>
  <c r="AF241" i="65" s="1"/>
  <c r="R240" i="65"/>
  <c r="AF240" i="65" s="1"/>
  <c r="R239" i="65"/>
  <c r="AF239" i="65" s="1"/>
  <c r="R238" i="65"/>
  <c r="AF238" i="65" s="1"/>
  <c r="R237" i="65"/>
  <c r="AF237" i="65" s="1"/>
  <c r="R236" i="65"/>
  <c r="AF236" i="65" s="1"/>
  <c r="R235" i="65"/>
  <c r="AF235" i="65" s="1"/>
  <c r="R234" i="65"/>
  <c r="AF234" i="65" s="1"/>
  <c r="R233" i="65"/>
  <c r="AF233" i="65" s="1"/>
  <c r="R232" i="65"/>
  <c r="AF232" i="65" s="1"/>
  <c r="R231" i="65"/>
  <c r="AF231" i="65" s="1"/>
  <c r="R230" i="65"/>
  <c r="AF230" i="65" s="1"/>
  <c r="R229" i="65"/>
  <c r="AF229" i="65" s="1"/>
  <c r="R228" i="65"/>
  <c r="AF228" i="65" s="1"/>
  <c r="R227" i="65"/>
  <c r="AF227" i="65" s="1"/>
  <c r="R226" i="65"/>
  <c r="AF226" i="65" s="1"/>
  <c r="R225" i="65"/>
  <c r="AF225" i="65" s="1"/>
  <c r="R224" i="65"/>
  <c r="AF224" i="65" s="1"/>
  <c r="R223" i="65"/>
  <c r="AF223" i="65" s="1"/>
  <c r="R222" i="65"/>
  <c r="AF222" i="65" s="1"/>
  <c r="R221" i="65"/>
  <c r="AF221" i="65" s="1"/>
  <c r="R220" i="65"/>
  <c r="AF220" i="65" s="1"/>
  <c r="R219" i="65"/>
  <c r="AF219" i="65" s="1"/>
  <c r="R218" i="65"/>
  <c r="AF218" i="65" s="1"/>
  <c r="R217" i="65"/>
  <c r="AF217" i="65" s="1"/>
  <c r="R216" i="65"/>
  <c r="AF216" i="65" s="1"/>
  <c r="R215" i="65"/>
  <c r="AF215" i="65" s="1"/>
  <c r="R214" i="65"/>
  <c r="AF214" i="65" s="1"/>
  <c r="R213" i="65"/>
  <c r="AF213" i="65" s="1"/>
  <c r="R212" i="65"/>
  <c r="AF212" i="65" s="1"/>
  <c r="R211" i="65"/>
  <c r="AF211" i="65" s="1"/>
  <c r="R210" i="65"/>
  <c r="AF210" i="65" s="1"/>
  <c r="R209" i="65"/>
  <c r="AF209" i="65" s="1"/>
  <c r="R208" i="65"/>
  <c r="AF208" i="65" s="1"/>
  <c r="R207" i="65"/>
  <c r="AF207" i="65" s="1"/>
  <c r="R206" i="65"/>
  <c r="AF206" i="65" s="1"/>
  <c r="R205" i="65"/>
  <c r="AF205" i="65" s="1"/>
  <c r="R204" i="65"/>
  <c r="AF204" i="65" s="1"/>
  <c r="R203" i="65"/>
  <c r="AF203" i="65" s="1"/>
  <c r="R202" i="65"/>
  <c r="AF202" i="65" s="1"/>
  <c r="R201" i="65"/>
  <c r="AF201" i="65" s="1"/>
  <c r="R200" i="65"/>
  <c r="AF200" i="65" s="1"/>
  <c r="R199" i="65"/>
  <c r="AF199" i="65" s="1"/>
  <c r="R198" i="65"/>
  <c r="AF198" i="65" s="1"/>
  <c r="R197" i="65"/>
  <c r="AF197" i="65" s="1"/>
  <c r="R196" i="65"/>
  <c r="AF196" i="65" s="1"/>
  <c r="R195" i="65"/>
  <c r="AF195" i="65" s="1"/>
  <c r="R194" i="65"/>
  <c r="AF194" i="65" s="1"/>
  <c r="R193" i="65"/>
  <c r="AF193" i="65" s="1"/>
  <c r="R192" i="65"/>
  <c r="AF192" i="65" s="1"/>
  <c r="R191" i="65"/>
  <c r="AF191" i="65" s="1"/>
  <c r="R190" i="65"/>
  <c r="AF190" i="65" s="1"/>
  <c r="R189" i="65"/>
  <c r="R188" i="65"/>
  <c r="AF188" i="65" s="1"/>
  <c r="R187" i="65"/>
  <c r="AF187" i="65" s="1"/>
  <c r="R186" i="65"/>
  <c r="AF186" i="65" s="1"/>
  <c r="R185" i="65"/>
  <c r="R184" i="65"/>
  <c r="AF184" i="65" s="1"/>
  <c r="R183" i="65"/>
  <c r="AF183" i="65" s="1"/>
  <c r="R182" i="65"/>
  <c r="AF182" i="65" s="1"/>
  <c r="R181" i="65"/>
  <c r="AF181" i="65" s="1"/>
  <c r="R180" i="65"/>
  <c r="AF180" i="65" s="1"/>
  <c r="R179" i="65"/>
  <c r="AF179" i="65" s="1"/>
  <c r="R178" i="65"/>
  <c r="AF178" i="65" s="1"/>
  <c r="R177" i="65"/>
  <c r="AF177" i="65" s="1"/>
  <c r="R176" i="65"/>
  <c r="AF176" i="65" s="1"/>
  <c r="R175" i="65"/>
  <c r="AF175" i="65" s="1"/>
  <c r="R174" i="65"/>
  <c r="AF174" i="65" s="1"/>
  <c r="R173" i="65"/>
  <c r="AF173" i="65" s="1"/>
  <c r="R172" i="65"/>
  <c r="AF172" i="65" s="1"/>
  <c r="R171" i="65"/>
  <c r="AF171" i="65" s="1"/>
  <c r="R170" i="65"/>
  <c r="AF170" i="65" s="1"/>
  <c r="R169" i="65"/>
  <c r="AF169" i="65" s="1"/>
  <c r="R168" i="65"/>
  <c r="AF168" i="65" s="1"/>
  <c r="R167" i="65"/>
  <c r="AF167" i="65" s="1"/>
  <c r="R166" i="65"/>
  <c r="AF166" i="65" s="1"/>
  <c r="R165" i="65"/>
  <c r="AF165" i="65" s="1"/>
  <c r="R164" i="65"/>
  <c r="AF164" i="65" s="1"/>
  <c r="R163" i="65"/>
  <c r="AF163" i="65" s="1"/>
  <c r="R162" i="65"/>
  <c r="AF162" i="65" s="1"/>
  <c r="R161" i="65"/>
  <c r="R160" i="65"/>
  <c r="AF160" i="65" s="1"/>
  <c r="R159" i="65"/>
  <c r="AF159" i="65" s="1"/>
  <c r="R158" i="65"/>
  <c r="AF158" i="65" s="1"/>
  <c r="R157" i="65"/>
  <c r="AF157" i="65" s="1"/>
  <c r="R156" i="65"/>
  <c r="AF156" i="65" s="1"/>
  <c r="R155" i="65"/>
  <c r="AF155" i="65" s="1"/>
  <c r="R154" i="65"/>
  <c r="AF154" i="65" s="1"/>
  <c r="R153" i="65"/>
  <c r="AF153" i="65" s="1"/>
  <c r="R152" i="65"/>
  <c r="AF152" i="65" s="1"/>
  <c r="R151" i="65"/>
  <c r="AF151" i="65" s="1"/>
  <c r="R150" i="65"/>
  <c r="AF150" i="65" s="1"/>
  <c r="R149" i="65"/>
  <c r="AF149" i="65" s="1"/>
  <c r="R148" i="65"/>
  <c r="AF148" i="65" s="1"/>
  <c r="R147" i="65"/>
  <c r="AF147" i="65" s="1"/>
  <c r="R146" i="65"/>
  <c r="AF146" i="65" s="1"/>
  <c r="R145" i="65"/>
  <c r="AF145" i="65" s="1"/>
  <c r="R144" i="65"/>
  <c r="AF144" i="65" s="1"/>
  <c r="R143" i="65"/>
  <c r="AF143" i="65" s="1"/>
  <c r="R142" i="65"/>
  <c r="AF142" i="65" s="1"/>
  <c r="R141" i="65"/>
  <c r="AF141" i="65" s="1"/>
  <c r="R140" i="65"/>
  <c r="AF140" i="65" s="1"/>
  <c r="R139" i="65"/>
  <c r="AF139" i="65" s="1"/>
  <c r="R138" i="65"/>
  <c r="AF138" i="65" s="1"/>
  <c r="R137" i="65"/>
  <c r="AF137" i="65" s="1"/>
  <c r="R136" i="65"/>
  <c r="AF136" i="65" s="1"/>
  <c r="R135" i="65"/>
  <c r="AF135" i="65" s="1"/>
  <c r="R134" i="65"/>
  <c r="AF134" i="65" s="1"/>
  <c r="R133" i="65"/>
  <c r="AF133" i="65" s="1"/>
  <c r="R132" i="65"/>
  <c r="AF132" i="65" s="1"/>
  <c r="R131" i="65"/>
  <c r="R130" i="65"/>
  <c r="R129" i="65"/>
  <c r="AF129" i="65" s="1"/>
  <c r="R128" i="65"/>
  <c r="AF128" i="65" s="1"/>
  <c r="R127" i="65"/>
  <c r="AF127" i="65" s="1"/>
  <c r="R126" i="65"/>
  <c r="AF126" i="65" s="1"/>
  <c r="R125" i="65"/>
  <c r="AF125" i="65" s="1"/>
  <c r="R124" i="65"/>
  <c r="AF124" i="65" s="1"/>
  <c r="R123" i="65"/>
  <c r="AF123" i="65" s="1"/>
  <c r="R122" i="65"/>
  <c r="AF122" i="65" s="1"/>
  <c r="R121" i="65"/>
  <c r="AF121" i="65" s="1"/>
  <c r="R120" i="65"/>
  <c r="AF120" i="65" s="1"/>
  <c r="R119" i="65"/>
  <c r="AF119" i="65" s="1"/>
  <c r="R118" i="65"/>
  <c r="AF118" i="65" s="1"/>
  <c r="R117" i="65"/>
  <c r="AF117" i="65" s="1"/>
  <c r="R116" i="65"/>
  <c r="AF116" i="65" s="1"/>
  <c r="R115" i="65"/>
  <c r="AF115" i="65" s="1"/>
  <c r="R114" i="65"/>
  <c r="AF114" i="65" s="1"/>
  <c r="R113" i="65"/>
  <c r="AF113" i="65" s="1"/>
  <c r="R112" i="65"/>
  <c r="AF112" i="65" s="1"/>
  <c r="R111" i="65"/>
  <c r="AF111" i="65" s="1"/>
  <c r="R110" i="65"/>
  <c r="AF110" i="65" s="1"/>
  <c r="R109" i="65"/>
  <c r="AF109" i="65" s="1"/>
  <c r="R108" i="65"/>
  <c r="AF108" i="65" s="1"/>
  <c r="R107" i="65"/>
  <c r="AF107" i="65" s="1"/>
  <c r="R106" i="65"/>
  <c r="AF106" i="65" s="1"/>
  <c r="R105" i="65"/>
  <c r="AF105" i="65" s="1"/>
  <c r="R104" i="65"/>
  <c r="AF104" i="65" s="1"/>
  <c r="R103" i="65"/>
  <c r="AF103" i="65" s="1"/>
  <c r="R102" i="65"/>
  <c r="AF102" i="65" s="1"/>
  <c r="R101" i="65"/>
  <c r="AF101" i="65" s="1"/>
  <c r="R100" i="65"/>
  <c r="AF100" i="65" s="1"/>
  <c r="R99" i="65"/>
  <c r="AF99" i="65" s="1"/>
  <c r="R98" i="65"/>
  <c r="AF98" i="65" s="1"/>
  <c r="R97" i="65"/>
  <c r="AF97" i="65" s="1"/>
  <c r="R96" i="65"/>
  <c r="AF96" i="65" s="1"/>
  <c r="R95" i="65"/>
  <c r="AF95" i="65" s="1"/>
  <c r="R94" i="65"/>
  <c r="AF94" i="65" s="1"/>
  <c r="R93" i="65"/>
  <c r="AF93" i="65" s="1"/>
  <c r="R92" i="65"/>
  <c r="AF92" i="65" s="1"/>
  <c r="R91" i="65"/>
  <c r="AF91" i="65" s="1"/>
  <c r="R90" i="65"/>
  <c r="AF90" i="65" s="1"/>
  <c r="R89" i="65"/>
  <c r="AF89" i="65" s="1"/>
  <c r="R88" i="65"/>
  <c r="AF88" i="65" s="1"/>
  <c r="R87" i="65"/>
  <c r="AF87" i="65" s="1"/>
  <c r="R86" i="65"/>
  <c r="AF86" i="65" s="1"/>
  <c r="R85" i="65"/>
  <c r="AF85" i="65" s="1"/>
  <c r="R84" i="65"/>
  <c r="AF84" i="65" s="1"/>
  <c r="R83" i="65"/>
  <c r="AF83" i="65" s="1"/>
  <c r="R82" i="65"/>
  <c r="AF82" i="65" s="1"/>
  <c r="R81" i="65"/>
  <c r="AF81" i="65" s="1"/>
  <c r="R80" i="65"/>
  <c r="AF80" i="65" s="1"/>
  <c r="R79" i="65"/>
  <c r="AF79" i="65" s="1"/>
  <c r="R78" i="65"/>
  <c r="AF78" i="65" s="1"/>
  <c r="R77" i="65"/>
  <c r="AF77" i="65" s="1"/>
  <c r="R76" i="65"/>
  <c r="AF76" i="65" s="1"/>
  <c r="R75" i="65"/>
  <c r="AF75" i="65" s="1"/>
  <c r="R74" i="65"/>
  <c r="AF74" i="65" s="1"/>
  <c r="R73" i="65"/>
  <c r="AF73" i="65" s="1"/>
  <c r="R72" i="65"/>
  <c r="AF72" i="65" s="1"/>
  <c r="R71" i="65"/>
  <c r="AF71" i="65" s="1"/>
  <c r="R70" i="65"/>
  <c r="AF70" i="65" s="1"/>
  <c r="R69" i="65"/>
  <c r="AF69" i="65" s="1"/>
  <c r="R68" i="65"/>
  <c r="AF68" i="65" s="1"/>
  <c r="R67" i="65"/>
  <c r="AF67" i="65" s="1"/>
  <c r="R66" i="65"/>
  <c r="AF66" i="65" s="1"/>
  <c r="R65" i="65"/>
  <c r="AF65" i="65" s="1"/>
  <c r="R64" i="65"/>
  <c r="AF64" i="65" s="1"/>
  <c r="R63" i="65"/>
  <c r="AF63" i="65" s="1"/>
  <c r="R62" i="65"/>
  <c r="AF62" i="65" s="1"/>
  <c r="R61" i="65"/>
  <c r="AF61" i="65" s="1"/>
  <c r="R60" i="65"/>
  <c r="AF60" i="65" s="1"/>
  <c r="R59" i="65"/>
  <c r="AF59" i="65" s="1"/>
  <c r="R58" i="65"/>
  <c r="AF58" i="65" s="1"/>
  <c r="R57" i="65"/>
  <c r="AF57" i="65" s="1"/>
  <c r="R56" i="65"/>
  <c r="AF56" i="65" s="1"/>
  <c r="R55" i="65"/>
  <c r="AF55" i="65" s="1"/>
  <c r="R54" i="65"/>
  <c r="AF54" i="65" s="1"/>
  <c r="R53" i="65"/>
  <c r="AF53" i="65" s="1"/>
  <c r="R52" i="65"/>
  <c r="AF52" i="65" s="1"/>
  <c r="R51" i="65"/>
  <c r="AF51" i="65" s="1"/>
  <c r="R50" i="65"/>
  <c r="AF50" i="65" s="1"/>
  <c r="R49" i="65"/>
  <c r="AF49" i="65" s="1"/>
  <c r="R48" i="65"/>
  <c r="AF48" i="65" s="1"/>
  <c r="R47" i="65"/>
  <c r="AF47" i="65" s="1"/>
  <c r="R46" i="65"/>
  <c r="R45" i="65"/>
  <c r="AF45" i="65" s="1"/>
  <c r="R44" i="65"/>
  <c r="AF44" i="65" s="1"/>
  <c r="R43" i="65"/>
  <c r="AF43" i="65" s="1"/>
  <c r="R42" i="65"/>
  <c r="R41" i="65"/>
  <c r="AF41" i="65" s="1"/>
  <c r="R40" i="65"/>
  <c r="AF40" i="65" s="1"/>
  <c r="R39" i="65"/>
  <c r="AF39" i="65" s="1"/>
  <c r="R38" i="65"/>
  <c r="R37" i="65"/>
  <c r="AF37" i="65" s="1"/>
  <c r="R36" i="65"/>
  <c r="AF36" i="65" s="1"/>
  <c r="R35" i="65"/>
  <c r="AF35" i="65" s="1"/>
  <c r="R34" i="65"/>
  <c r="AF34" i="65" s="1"/>
  <c r="R33" i="65"/>
  <c r="AF33" i="65" s="1"/>
  <c r="R32" i="65"/>
  <c r="AF32" i="65" s="1"/>
  <c r="R31" i="65"/>
  <c r="AF31" i="65" s="1"/>
  <c r="R30" i="65"/>
  <c r="AF30" i="65" s="1"/>
  <c r="R29" i="65"/>
  <c r="AF29" i="65" s="1"/>
  <c r="R28" i="65"/>
  <c r="AF28" i="65" s="1"/>
  <c r="R27" i="65"/>
  <c r="AF27" i="65" s="1"/>
  <c r="R26" i="65"/>
  <c r="R25" i="65"/>
  <c r="AF25" i="65" s="1"/>
  <c r="R24" i="65"/>
  <c r="AF24" i="65" s="1"/>
  <c r="R23" i="65"/>
  <c r="AF23" i="65" s="1"/>
  <c r="R22" i="65"/>
  <c r="R21" i="65"/>
  <c r="AF21" i="65" s="1"/>
  <c r="R20" i="65"/>
  <c r="AF20" i="65" s="1"/>
  <c r="R19" i="65"/>
  <c r="AF19" i="65" s="1"/>
  <c r="R18" i="65"/>
  <c r="AF18" i="65" s="1"/>
  <c r="R17" i="65"/>
  <c r="AF17" i="65" s="1"/>
  <c r="R16" i="65"/>
  <c r="AF16" i="65" s="1"/>
  <c r="R15" i="65"/>
  <c r="AF15" i="65" s="1"/>
  <c r="R14" i="65"/>
  <c r="AF14" i="65" s="1"/>
  <c r="R13" i="65"/>
  <c r="AF13" i="65" s="1"/>
  <c r="R12" i="65"/>
  <c r="AF12" i="65" s="1"/>
  <c r="R11" i="65"/>
  <c r="AF11" i="65" s="1"/>
  <c r="R10" i="65"/>
  <c r="AF10" i="65" s="1"/>
  <c r="R9" i="65"/>
  <c r="R8" i="65"/>
  <c r="R7" i="65"/>
  <c r="D251" i="65"/>
  <c r="D250" i="65"/>
  <c r="D249" i="65"/>
  <c r="D248" i="65"/>
  <c r="D247" i="65"/>
  <c r="D246" i="65"/>
  <c r="D245" i="65"/>
  <c r="D244" i="65"/>
  <c r="D243" i="65"/>
  <c r="D242" i="65"/>
  <c r="D241" i="65"/>
  <c r="D240" i="65"/>
  <c r="D239" i="65"/>
  <c r="D238" i="65"/>
  <c r="D237" i="65"/>
  <c r="D236" i="65"/>
  <c r="D235" i="65"/>
  <c r="D234" i="65"/>
  <c r="D233" i="65"/>
  <c r="D232" i="65"/>
  <c r="D231" i="65"/>
  <c r="D230" i="65"/>
  <c r="D229" i="65"/>
  <c r="D228" i="65"/>
  <c r="D227" i="65"/>
  <c r="D226" i="65"/>
  <c r="D225" i="65"/>
  <c r="D224" i="65"/>
  <c r="D223" i="65"/>
  <c r="D222" i="65"/>
  <c r="D221" i="65"/>
  <c r="D220" i="65"/>
  <c r="D219" i="65"/>
  <c r="D218" i="65"/>
  <c r="D217" i="65"/>
  <c r="D216" i="65"/>
  <c r="D215" i="65"/>
  <c r="D214" i="65"/>
  <c r="D213" i="65"/>
  <c r="D212" i="65"/>
  <c r="D211" i="65"/>
  <c r="D210" i="65"/>
  <c r="D209" i="65"/>
  <c r="D208" i="65"/>
  <c r="D207" i="65"/>
  <c r="D206" i="65"/>
  <c r="D205" i="65"/>
  <c r="D204" i="65"/>
  <c r="D203" i="65"/>
  <c r="D202" i="65"/>
  <c r="D201" i="65"/>
  <c r="D200" i="65"/>
  <c r="D199" i="65"/>
  <c r="D198" i="65"/>
  <c r="D197" i="65"/>
  <c r="D196" i="65"/>
  <c r="D195" i="65"/>
  <c r="D194" i="65"/>
  <c r="D193" i="65"/>
  <c r="D192" i="65"/>
  <c r="D191" i="65"/>
  <c r="D190" i="65"/>
  <c r="D189" i="65"/>
  <c r="D188" i="65"/>
  <c r="D187" i="65"/>
  <c r="D186" i="65"/>
  <c r="D185" i="65"/>
  <c r="D184" i="65"/>
  <c r="D183" i="65"/>
  <c r="D182" i="65"/>
  <c r="D181" i="65"/>
  <c r="D180" i="65"/>
  <c r="D179" i="65"/>
  <c r="D178" i="65"/>
  <c r="D177" i="65"/>
  <c r="D176" i="65"/>
  <c r="D175" i="65"/>
  <c r="D174" i="65"/>
  <c r="D173" i="65"/>
  <c r="D172" i="65"/>
  <c r="D171" i="65"/>
  <c r="D170" i="65"/>
  <c r="D169" i="65"/>
  <c r="D168" i="65"/>
  <c r="D167" i="65"/>
  <c r="D166" i="65"/>
  <c r="D165" i="65"/>
  <c r="D164" i="65"/>
  <c r="D163" i="65"/>
  <c r="D162" i="65"/>
  <c r="D161" i="65"/>
  <c r="D160" i="65"/>
  <c r="D159" i="65"/>
  <c r="D158" i="65"/>
  <c r="D157" i="65"/>
  <c r="D156" i="65"/>
  <c r="D155" i="65"/>
  <c r="D154" i="65"/>
  <c r="D153" i="65"/>
  <c r="D152" i="65"/>
  <c r="D151" i="65"/>
  <c r="D150" i="65"/>
  <c r="D149" i="65"/>
  <c r="D148" i="65"/>
  <c r="D147" i="65"/>
  <c r="D146" i="65"/>
  <c r="D145" i="65"/>
  <c r="D144" i="65"/>
  <c r="D143" i="65"/>
  <c r="D142" i="65"/>
  <c r="D141" i="65"/>
  <c r="D140" i="65"/>
  <c r="D139" i="65"/>
  <c r="D138" i="65"/>
  <c r="D137" i="65"/>
  <c r="D136" i="65"/>
  <c r="D135" i="65"/>
  <c r="D134" i="65"/>
  <c r="D133" i="65"/>
  <c r="D132" i="65"/>
  <c r="D131" i="65"/>
  <c r="D130" i="65"/>
  <c r="D129" i="65"/>
  <c r="D128" i="65"/>
  <c r="D127" i="65"/>
  <c r="D126" i="65"/>
  <c r="D125" i="65"/>
  <c r="D124" i="65"/>
  <c r="D123" i="65"/>
  <c r="D122" i="65"/>
  <c r="D121" i="65"/>
  <c r="D120" i="65"/>
  <c r="D119" i="65"/>
  <c r="D118" i="65"/>
  <c r="D117" i="65"/>
  <c r="D116" i="65"/>
  <c r="D115" i="65"/>
  <c r="D114" i="65"/>
  <c r="D113" i="65"/>
  <c r="D112" i="65"/>
  <c r="D111" i="65"/>
  <c r="D110" i="65"/>
  <c r="D109" i="65"/>
  <c r="D108" i="65"/>
  <c r="D107" i="65"/>
  <c r="D106" i="65"/>
  <c r="D105" i="65"/>
  <c r="D104" i="65"/>
  <c r="D103" i="65"/>
  <c r="D102" i="65"/>
  <c r="D101" i="65"/>
  <c r="D100" i="65"/>
  <c r="D99" i="65"/>
  <c r="D98" i="65"/>
  <c r="D97" i="65"/>
  <c r="D96" i="65"/>
  <c r="D95" i="65"/>
  <c r="D94" i="65"/>
  <c r="D93" i="65"/>
  <c r="D92" i="65"/>
  <c r="D91" i="65"/>
  <c r="D90" i="65"/>
  <c r="D89" i="65"/>
  <c r="D88" i="65"/>
  <c r="D87" i="65"/>
  <c r="D86" i="65"/>
  <c r="D85" i="65"/>
  <c r="D84" i="65"/>
  <c r="D83" i="65"/>
  <c r="D82" i="65"/>
  <c r="D81" i="65"/>
  <c r="D80" i="65"/>
  <c r="D79" i="65"/>
  <c r="D78" i="65"/>
  <c r="D77" i="65"/>
  <c r="D76" i="65"/>
  <c r="D75" i="65"/>
  <c r="D74" i="65"/>
  <c r="D73" i="65"/>
  <c r="D72" i="65"/>
  <c r="D71" i="65"/>
  <c r="D70" i="65"/>
  <c r="D69" i="65"/>
  <c r="D68" i="65"/>
  <c r="D67" i="65"/>
  <c r="D66" i="65"/>
  <c r="D65" i="65"/>
  <c r="D64" i="65"/>
  <c r="D63" i="65"/>
  <c r="D62" i="65"/>
  <c r="D61" i="65"/>
  <c r="D60" i="65"/>
  <c r="D59" i="65"/>
  <c r="D58" i="65"/>
  <c r="D57" i="65"/>
  <c r="D56" i="65"/>
  <c r="D55" i="65"/>
  <c r="D54" i="65"/>
  <c r="D53" i="65"/>
  <c r="D52" i="65"/>
  <c r="D51" i="65"/>
  <c r="D50" i="65"/>
  <c r="D49" i="65"/>
  <c r="D48" i="65"/>
  <c r="D47" i="65"/>
  <c r="D46" i="65"/>
  <c r="D45" i="65"/>
  <c r="D44" i="65"/>
  <c r="D43" i="65"/>
  <c r="D42" i="65"/>
  <c r="D41" i="65"/>
  <c r="D40" i="65"/>
  <c r="D39" i="65"/>
  <c r="D38" i="65"/>
  <c r="D37" i="65"/>
  <c r="D36" i="65"/>
  <c r="D35" i="65"/>
  <c r="D34" i="65"/>
  <c r="D33" i="65"/>
  <c r="D32" i="65"/>
  <c r="D31" i="65"/>
  <c r="D30" i="65"/>
  <c r="D29" i="65"/>
  <c r="D28" i="65"/>
  <c r="D27" i="65"/>
  <c r="D26" i="65"/>
  <c r="D25" i="65"/>
  <c r="D24" i="65"/>
  <c r="D23" i="65"/>
  <c r="D22" i="65"/>
  <c r="D21" i="65"/>
  <c r="D20" i="65"/>
  <c r="D19" i="65"/>
  <c r="D18" i="65"/>
  <c r="D17" i="65"/>
  <c r="D16" i="65"/>
  <c r="D15" i="65"/>
  <c r="D14" i="65"/>
  <c r="D13" i="65"/>
  <c r="D12" i="65"/>
  <c r="D11" i="65"/>
  <c r="D10" i="65"/>
  <c r="D9" i="65"/>
  <c r="D8" i="65"/>
  <c r="D7" i="65"/>
  <c r="Y251" i="65"/>
  <c r="G251" i="65"/>
  <c r="P251" i="65" s="1"/>
  <c r="F251" i="65"/>
  <c r="E251" i="65"/>
  <c r="I251" i="65" s="1"/>
  <c r="Y250" i="65"/>
  <c r="G250" i="65"/>
  <c r="P250" i="65" s="1"/>
  <c r="F250" i="65"/>
  <c r="E250" i="65"/>
  <c r="I250" i="65" s="1"/>
  <c r="Y249" i="65"/>
  <c r="G249" i="65"/>
  <c r="P249" i="65" s="1"/>
  <c r="F249" i="65"/>
  <c r="E249" i="65"/>
  <c r="Y248" i="65"/>
  <c r="G248" i="65"/>
  <c r="P248" i="65" s="1"/>
  <c r="F248" i="65"/>
  <c r="E248" i="65"/>
  <c r="Y247" i="65"/>
  <c r="G247" i="65"/>
  <c r="P247" i="65" s="1"/>
  <c r="F247" i="65"/>
  <c r="E247" i="65"/>
  <c r="I247" i="65" s="1"/>
  <c r="Y246" i="65"/>
  <c r="G246" i="65"/>
  <c r="P246" i="65" s="1"/>
  <c r="F246" i="65"/>
  <c r="E246" i="65"/>
  <c r="I246" i="65" s="1"/>
  <c r="Y245" i="65"/>
  <c r="G245" i="65"/>
  <c r="P245" i="65" s="1"/>
  <c r="F245" i="65"/>
  <c r="E245" i="65"/>
  <c r="Y244" i="65"/>
  <c r="G244" i="65"/>
  <c r="P244" i="65" s="1"/>
  <c r="F244" i="65"/>
  <c r="E244" i="65"/>
  <c r="Y243" i="65"/>
  <c r="G243" i="65"/>
  <c r="P243" i="65" s="1"/>
  <c r="F243" i="65"/>
  <c r="E243" i="65"/>
  <c r="I243" i="65" s="1"/>
  <c r="Y242" i="65"/>
  <c r="G242" i="65"/>
  <c r="P242" i="65" s="1"/>
  <c r="F242" i="65"/>
  <c r="E242" i="65"/>
  <c r="I242" i="65" s="1"/>
  <c r="Y241" i="65"/>
  <c r="G241" i="65"/>
  <c r="P241" i="65" s="1"/>
  <c r="F241" i="65"/>
  <c r="E241" i="65"/>
  <c r="Y240" i="65"/>
  <c r="G240" i="65"/>
  <c r="P240" i="65" s="1"/>
  <c r="F240" i="65"/>
  <c r="E240" i="65"/>
  <c r="Y239" i="65"/>
  <c r="G239" i="65"/>
  <c r="P239" i="65" s="1"/>
  <c r="F239" i="65"/>
  <c r="E239" i="65"/>
  <c r="I239" i="65" s="1"/>
  <c r="Y238" i="65"/>
  <c r="G238" i="65"/>
  <c r="P238" i="65" s="1"/>
  <c r="F238" i="65"/>
  <c r="E238" i="65"/>
  <c r="I238" i="65" s="1"/>
  <c r="Y237" i="65"/>
  <c r="G237" i="65"/>
  <c r="P237" i="65" s="1"/>
  <c r="F237" i="65"/>
  <c r="E237" i="65"/>
  <c r="Y236" i="65"/>
  <c r="G236" i="65"/>
  <c r="P236" i="65" s="1"/>
  <c r="F236" i="65"/>
  <c r="E236" i="65"/>
  <c r="Y235" i="65"/>
  <c r="G235" i="65"/>
  <c r="P235" i="65" s="1"/>
  <c r="F235" i="65"/>
  <c r="E235" i="65"/>
  <c r="I235" i="65" s="1"/>
  <c r="Y234" i="65"/>
  <c r="G234" i="65"/>
  <c r="P234" i="65" s="1"/>
  <c r="F234" i="65"/>
  <c r="E234" i="65"/>
  <c r="I234" i="65" s="1"/>
  <c r="Y233" i="65"/>
  <c r="G233" i="65"/>
  <c r="P233" i="65" s="1"/>
  <c r="F233" i="65"/>
  <c r="E233" i="65"/>
  <c r="Y232" i="65"/>
  <c r="G232" i="65"/>
  <c r="P232" i="65" s="1"/>
  <c r="F232" i="65"/>
  <c r="E232" i="65"/>
  <c r="Y231" i="65"/>
  <c r="G231" i="65"/>
  <c r="P231" i="65" s="1"/>
  <c r="F231" i="65"/>
  <c r="E231" i="65"/>
  <c r="I231" i="65" s="1"/>
  <c r="Y230" i="65"/>
  <c r="G230" i="65"/>
  <c r="P230" i="65" s="1"/>
  <c r="F230" i="65"/>
  <c r="E230" i="65"/>
  <c r="I230" i="65" s="1"/>
  <c r="Y229" i="65"/>
  <c r="G229" i="65"/>
  <c r="P229" i="65" s="1"/>
  <c r="F229" i="65"/>
  <c r="E229" i="65"/>
  <c r="Y228" i="65"/>
  <c r="G228" i="65"/>
  <c r="P228" i="65" s="1"/>
  <c r="F228" i="65"/>
  <c r="E228" i="65"/>
  <c r="Y227" i="65"/>
  <c r="G227" i="65"/>
  <c r="P227" i="65" s="1"/>
  <c r="F227" i="65"/>
  <c r="E227" i="65"/>
  <c r="Y226" i="65"/>
  <c r="G226" i="65"/>
  <c r="P226" i="65" s="1"/>
  <c r="F226" i="65"/>
  <c r="E226" i="65"/>
  <c r="Y225" i="65"/>
  <c r="G225" i="65"/>
  <c r="P225" i="65" s="1"/>
  <c r="F225" i="65"/>
  <c r="E225" i="65"/>
  <c r="I225" i="65" s="1"/>
  <c r="Y224" i="65"/>
  <c r="G224" i="65"/>
  <c r="P224" i="65" s="1"/>
  <c r="F224" i="65"/>
  <c r="E224" i="65"/>
  <c r="Y223" i="65"/>
  <c r="G223" i="65"/>
  <c r="P223" i="65" s="1"/>
  <c r="F223" i="65"/>
  <c r="E223" i="65"/>
  <c r="Y222" i="65"/>
  <c r="G222" i="65"/>
  <c r="P222" i="65" s="1"/>
  <c r="F222" i="65"/>
  <c r="E222" i="65"/>
  <c r="Y221" i="65"/>
  <c r="G221" i="65"/>
  <c r="P221" i="65" s="1"/>
  <c r="F221" i="65"/>
  <c r="E221" i="65"/>
  <c r="I221" i="65" s="1"/>
  <c r="Y220" i="65"/>
  <c r="G220" i="65"/>
  <c r="P220" i="65" s="1"/>
  <c r="F220" i="65"/>
  <c r="E220" i="65"/>
  <c r="Y219" i="65"/>
  <c r="G219" i="65"/>
  <c r="P219" i="65" s="1"/>
  <c r="F219" i="65"/>
  <c r="E219" i="65"/>
  <c r="Y218" i="65"/>
  <c r="G218" i="65"/>
  <c r="P218" i="65" s="1"/>
  <c r="F218" i="65"/>
  <c r="E218" i="65"/>
  <c r="Y217" i="65"/>
  <c r="G217" i="65"/>
  <c r="P217" i="65" s="1"/>
  <c r="F217" i="65"/>
  <c r="E217" i="65"/>
  <c r="I217" i="65" s="1"/>
  <c r="Y216" i="65"/>
  <c r="G216" i="65"/>
  <c r="P216" i="65" s="1"/>
  <c r="F216" i="65"/>
  <c r="E216" i="65"/>
  <c r="Y215" i="65"/>
  <c r="G215" i="65"/>
  <c r="P215" i="65" s="1"/>
  <c r="F215" i="65"/>
  <c r="E215" i="65"/>
  <c r="Y214" i="65"/>
  <c r="G214" i="65"/>
  <c r="P214" i="65" s="1"/>
  <c r="F214" i="65"/>
  <c r="E214" i="65"/>
  <c r="Y213" i="65"/>
  <c r="G213" i="65"/>
  <c r="P213" i="65" s="1"/>
  <c r="F213" i="65"/>
  <c r="E213" i="65"/>
  <c r="I213" i="65" s="1"/>
  <c r="Y212" i="65"/>
  <c r="G212" i="65"/>
  <c r="P212" i="65" s="1"/>
  <c r="F212" i="65"/>
  <c r="E212" i="65"/>
  <c r="Y211" i="65"/>
  <c r="G211" i="65"/>
  <c r="P211" i="65" s="1"/>
  <c r="F211" i="65"/>
  <c r="E211" i="65"/>
  <c r="I211" i="65" s="1"/>
  <c r="Y210" i="65"/>
  <c r="G210" i="65"/>
  <c r="P210" i="65" s="1"/>
  <c r="F210" i="65"/>
  <c r="E210" i="65"/>
  <c r="Y209" i="65"/>
  <c r="G209" i="65"/>
  <c r="P209" i="65" s="1"/>
  <c r="F209" i="65"/>
  <c r="E209" i="65"/>
  <c r="I209" i="65" s="1"/>
  <c r="Y208" i="65"/>
  <c r="G208" i="65"/>
  <c r="P208" i="65" s="1"/>
  <c r="F208" i="65"/>
  <c r="E208" i="65"/>
  <c r="Y207" i="65"/>
  <c r="G207" i="65"/>
  <c r="P207" i="65" s="1"/>
  <c r="F207" i="65"/>
  <c r="E207" i="65"/>
  <c r="I207" i="65" s="1"/>
  <c r="Y206" i="65"/>
  <c r="G206" i="65"/>
  <c r="P206" i="65" s="1"/>
  <c r="F206" i="65"/>
  <c r="E206" i="65"/>
  <c r="Y205" i="65"/>
  <c r="G205" i="65"/>
  <c r="P205" i="65" s="1"/>
  <c r="F205" i="65"/>
  <c r="E205" i="65"/>
  <c r="I205" i="65" s="1"/>
  <c r="Y204" i="65"/>
  <c r="G204" i="65"/>
  <c r="P204" i="65" s="1"/>
  <c r="F204" i="65"/>
  <c r="E204" i="65"/>
  <c r="Y203" i="65"/>
  <c r="G203" i="65"/>
  <c r="P203" i="65" s="1"/>
  <c r="F203" i="65"/>
  <c r="E203" i="65"/>
  <c r="I203" i="65" s="1"/>
  <c r="Y202" i="65"/>
  <c r="G202" i="65"/>
  <c r="P202" i="65" s="1"/>
  <c r="F202" i="65"/>
  <c r="E202" i="65"/>
  <c r="Y201" i="65"/>
  <c r="G201" i="65"/>
  <c r="P201" i="65" s="1"/>
  <c r="F201" i="65"/>
  <c r="E201" i="65"/>
  <c r="I201" i="65" s="1"/>
  <c r="Y200" i="65"/>
  <c r="G200" i="65"/>
  <c r="P200" i="65" s="1"/>
  <c r="F200" i="65"/>
  <c r="E200" i="65"/>
  <c r="Y199" i="65"/>
  <c r="G199" i="65"/>
  <c r="P199" i="65" s="1"/>
  <c r="F199" i="65"/>
  <c r="E199" i="65"/>
  <c r="I199" i="65" s="1"/>
  <c r="Y198" i="65"/>
  <c r="G198" i="65"/>
  <c r="P198" i="65" s="1"/>
  <c r="F198" i="65"/>
  <c r="E198" i="65"/>
  <c r="Y197" i="65"/>
  <c r="G197" i="65"/>
  <c r="P197" i="65" s="1"/>
  <c r="F197" i="65"/>
  <c r="E197" i="65"/>
  <c r="I197" i="65" s="1"/>
  <c r="Y196" i="65"/>
  <c r="G196" i="65"/>
  <c r="P196" i="65" s="1"/>
  <c r="F196" i="65"/>
  <c r="E196" i="65"/>
  <c r="Y195" i="65"/>
  <c r="G195" i="65"/>
  <c r="P195" i="65" s="1"/>
  <c r="F195" i="65"/>
  <c r="E195" i="65"/>
  <c r="I195" i="65" s="1"/>
  <c r="Y194" i="65"/>
  <c r="G194" i="65"/>
  <c r="P194" i="65" s="1"/>
  <c r="F194" i="65"/>
  <c r="E194" i="65"/>
  <c r="Y193" i="65"/>
  <c r="G193" i="65"/>
  <c r="P193" i="65" s="1"/>
  <c r="F193" i="65"/>
  <c r="E193" i="65"/>
  <c r="I193" i="65" s="1"/>
  <c r="Y192" i="65"/>
  <c r="G192" i="65"/>
  <c r="P192" i="65" s="1"/>
  <c r="F192" i="65"/>
  <c r="E192" i="65"/>
  <c r="Y191" i="65"/>
  <c r="G191" i="65"/>
  <c r="P191" i="65" s="1"/>
  <c r="F191" i="65"/>
  <c r="E191" i="65"/>
  <c r="I191" i="65" s="1"/>
  <c r="Y190" i="65"/>
  <c r="G190" i="65"/>
  <c r="P190" i="65" s="1"/>
  <c r="F190" i="65"/>
  <c r="E190" i="65"/>
  <c r="Y189" i="65"/>
  <c r="G189" i="65"/>
  <c r="P189" i="65" s="1"/>
  <c r="F189" i="65"/>
  <c r="E189" i="65"/>
  <c r="Y188" i="65"/>
  <c r="G188" i="65"/>
  <c r="P188" i="65" s="1"/>
  <c r="F188" i="65"/>
  <c r="E188" i="65"/>
  <c r="I188" i="65" s="1"/>
  <c r="Y187" i="65"/>
  <c r="G187" i="65"/>
  <c r="P187" i="65" s="1"/>
  <c r="F187" i="65"/>
  <c r="E187" i="65"/>
  <c r="I187" i="65" s="1"/>
  <c r="Y186" i="65"/>
  <c r="G186" i="65"/>
  <c r="P186" i="65" s="1"/>
  <c r="F186" i="65"/>
  <c r="E186" i="65"/>
  <c r="I186" i="65" s="1"/>
  <c r="Y185" i="65"/>
  <c r="G185" i="65"/>
  <c r="P185" i="65" s="1"/>
  <c r="F185" i="65"/>
  <c r="E185" i="65"/>
  <c r="I185" i="65" s="1"/>
  <c r="Y184" i="65"/>
  <c r="G184" i="65"/>
  <c r="P184" i="65" s="1"/>
  <c r="F184" i="65"/>
  <c r="E184" i="65"/>
  <c r="I184" i="65" s="1"/>
  <c r="Y183" i="65"/>
  <c r="G183" i="65"/>
  <c r="P183" i="65" s="1"/>
  <c r="F183" i="65"/>
  <c r="E183" i="65"/>
  <c r="Y182" i="65"/>
  <c r="G182" i="65"/>
  <c r="P182" i="65" s="1"/>
  <c r="F182" i="65"/>
  <c r="E182" i="65"/>
  <c r="I182" i="65" s="1"/>
  <c r="Y181" i="65"/>
  <c r="G181" i="65"/>
  <c r="P181" i="65" s="1"/>
  <c r="F181" i="65"/>
  <c r="E181" i="65"/>
  <c r="I181" i="65" s="1"/>
  <c r="Y180" i="65"/>
  <c r="G180" i="65"/>
  <c r="P180" i="65" s="1"/>
  <c r="F180" i="65"/>
  <c r="E180" i="65"/>
  <c r="I180" i="65" s="1"/>
  <c r="Y179" i="65"/>
  <c r="G179" i="65"/>
  <c r="P179" i="65" s="1"/>
  <c r="F179" i="65"/>
  <c r="E179" i="65"/>
  <c r="I179" i="65" s="1"/>
  <c r="Y178" i="65"/>
  <c r="G178" i="65"/>
  <c r="P178" i="65" s="1"/>
  <c r="F178" i="65"/>
  <c r="E178" i="65"/>
  <c r="I178" i="65" s="1"/>
  <c r="Y177" i="65"/>
  <c r="G177" i="65"/>
  <c r="P177" i="65" s="1"/>
  <c r="F177" i="65"/>
  <c r="E177" i="65"/>
  <c r="I177" i="65" s="1"/>
  <c r="Y176" i="65"/>
  <c r="G176" i="65"/>
  <c r="P176" i="65" s="1"/>
  <c r="F176" i="65"/>
  <c r="E176" i="65"/>
  <c r="I176" i="65" s="1"/>
  <c r="Y175" i="65"/>
  <c r="G175" i="65"/>
  <c r="P175" i="65" s="1"/>
  <c r="F175" i="65"/>
  <c r="E175" i="65"/>
  <c r="I175" i="65" s="1"/>
  <c r="Y174" i="65"/>
  <c r="G174" i="65"/>
  <c r="P174" i="65" s="1"/>
  <c r="F174" i="65"/>
  <c r="E174" i="65"/>
  <c r="I174" i="65" s="1"/>
  <c r="Y173" i="65"/>
  <c r="G173" i="65"/>
  <c r="P173" i="65" s="1"/>
  <c r="F173" i="65"/>
  <c r="E173" i="65"/>
  <c r="I173" i="65" s="1"/>
  <c r="Y172" i="65"/>
  <c r="G172" i="65"/>
  <c r="P172" i="65" s="1"/>
  <c r="F172" i="65"/>
  <c r="E172" i="65"/>
  <c r="I172" i="65" s="1"/>
  <c r="Y171" i="65"/>
  <c r="G171" i="65"/>
  <c r="P171" i="65" s="1"/>
  <c r="F171" i="65"/>
  <c r="E171" i="65"/>
  <c r="I171" i="65" s="1"/>
  <c r="Y170" i="65"/>
  <c r="G170" i="65"/>
  <c r="P170" i="65" s="1"/>
  <c r="F170" i="65"/>
  <c r="E170" i="65"/>
  <c r="I170" i="65" s="1"/>
  <c r="Y169" i="65"/>
  <c r="G169" i="65"/>
  <c r="P169" i="65" s="1"/>
  <c r="F169" i="65"/>
  <c r="E169" i="65"/>
  <c r="I169" i="65" s="1"/>
  <c r="Y168" i="65"/>
  <c r="G168" i="65"/>
  <c r="P168" i="65" s="1"/>
  <c r="F168" i="65"/>
  <c r="E168" i="65"/>
  <c r="I168" i="65" s="1"/>
  <c r="Y167" i="65"/>
  <c r="G167" i="65"/>
  <c r="P167" i="65" s="1"/>
  <c r="F167" i="65"/>
  <c r="E167" i="65"/>
  <c r="Y166" i="65"/>
  <c r="G166" i="65"/>
  <c r="P166" i="65" s="1"/>
  <c r="F166" i="65"/>
  <c r="E166" i="65"/>
  <c r="I166" i="65" s="1"/>
  <c r="Y165" i="65"/>
  <c r="G165" i="65"/>
  <c r="P165" i="65" s="1"/>
  <c r="F165" i="65"/>
  <c r="E165" i="65"/>
  <c r="I165" i="65" s="1"/>
  <c r="Y164" i="65"/>
  <c r="G164" i="65"/>
  <c r="P164" i="65" s="1"/>
  <c r="F164" i="65"/>
  <c r="E164" i="65"/>
  <c r="I164" i="65" s="1"/>
  <c r="Y163" i="65"/>
  <c r="G163" i="65"/>
  <c r="P163" i="65" s="1"/>
  <c r="F163" i="65"/>
  <c r="E163" i="65"/>
  <c r="I163" i="65" s="1"/>
  <c r="Y162" i="65"/>
  <c r="G162" i="65"/>
  <c r="P162" i="65" s="1"/>
  <c r="F162" i="65"/>
  <c r="E162" i="65"/>
  <c r="Y161" i="65"/>
  <c r="G161" i="65"/>
  <c r="P161" i="65" s="1"/>
  <c r="F161" i="65"/>
  <c r="E161" i="65"/>
  <c r="Y160" i="65"/>
  <c r="G160" i="65"/>
  <c r="P160" i="65" s="1"/>
  <c r="F160" i="65"/>
  <c r="E160" i="65"/>
  <c r="Y159" i="65"/>
  <c r="G159" i="65"/>
  <c r="P159" i="65" s="1"/>
  <c r="F159" i="65"/>
  <c r="E159" i="65"/>
  <c r="I159" i="65" s="1"/>
  <c r="Y158" i="65"/>
  <c r="G158" i="65"/>
  <c r="P158" i="65" s="1"/>
  <c r="F158" i="65"/>
  <c r="E158" i="65"/>
  <c r="I158" i="65" s="1"/>
  <c r="Y157" i="65"/>
  <c r="G157" i="65"/>
  <c r="P157" i="65" s="1"/>
  <c r="F157" i="65"/>
  <c r="E157" i="65"/>
  <c r="Y156" i="65"/>
  <c r="G156" i="65"/>
  <c r="P156" i="65" s="1"/>
  <c r="F156" i="65"/>
  <c r="E156" i="65"/>
  <c r="Y155" i="65"/>
  <c r="G155" i="65"/>
  <c r="P155" i="65" s="1"/>
  <c r="F155" i="65"/>
  <c r="E155" i="65"/>
  <c r="Y154" i="65"/>
  <c r="G154" i="65"/>
  <c r="P154" i="65" s="1"/>
  <c r="F154" i="65"/>
  <c r="E154" i="65"/>
  <c r="I154" i="65" s="1"/>
  <c r="Y153" i="65"/>
  <c r="G153" i="65"/>
  <c r="P153" i="65" s="1"/>
  <c r="F153" i="65"/>
  <c r="E153" i="65"/>
  <c r="Y152" i="65"/>
  <c r="G152" i="65"/>
  <c r="P152" i="65" s="1"/>
  <c r="F152" i="65"/>
  <c r="E152" i="65"/>
  <c r="Y151" i="65"/>
  <c r="G151" i="65"/>
  <c r="P151" i="65" s="1"/>
  <c r="F151" i="65"/>
  <c r="E151" i="65"/>
  <c r="Y150" i="65"/>
  <c r="G150" i="65"/>
  <c r="P150" i="65" s="1"/>
  <c r="F150" i="65"/>
  <c r="E150" i="65"/>
  <c r="I150" i="65" s="1"/>
  <c r="Y149" i="65"/>
  <c r="G149" i="65"/>
  <c r="P149" i="65" s="1"/>
  <c r="F149" i="65"/>
  <c r="E149" i="65"/>
  <c r="Y148" i="65"/>
  <c r="G148" i="65"/>
  <c r="P148" i="65" s="1"/>
  <c r="F148" i="65"/>
  <c r="E148" i="65"/>
  <c r="Y147" i="65"/>
  <c r="G147" i="65"/>
  <c r="P147" i="65" s="1"/>
  <c r="F147" i="65"/>
  <c r="E147" i="65"/>
  <c r="I147" i="65" s="1"/>
  <c r="Y146" i="65"/>
  <c r="G146" i="65"/>
  <c r="P146" i="65" s="1"/>
  <c r="F146" i="65"/>
  <c r="E146" i="65"/>
  <c r="Y145" i="65"/>
  <c r="G145" i="65"/>
  <c r="P145" i="65" s="1"/>
  <c r="F145" i="65"/>
  <c r="E145" i="65"/>
  <c r="Y144" i="65"/>
  <c r="G144" i="65"/>
  <c r="P144" i="65" s="1"/>
  <c r="F144" i="65"/>
  <c r="E144" i="65"/>
  <c r="Y143" i="65"/>
  <c r="G143" i="65"/>
  <c r="P143" i="65" s="1"/>
  <c r="F143" i="65"/>
  <c r="E143" i="65"/>
  <c r="I143" i="65" s="1"/>
  <c r="Y142" i="65"/>
  <c r="G142" i="65"/>
  <c r="P142" i="65" s="1"/>
  <c r="F142" i="65"/>
  <c r="E142" i="65"/>
  <c r="I142" i="65" s="1"/>
  <c r="Y141" i="65"/>
  <c r="G141" i="65"/>
  <c r="P141" i="65" s="1"/>
  <c r="F141" i="65"/>
  <c r="E141" i="65"/>
  <c r="Y140" i="65"/>
  <c r="G140" i="65"/>
  <c r="P140" i="65" s="1"/>
  <c r="F140" i="65"/>
  <c r="E140" i="65"/>
  <c r="Y139" i="65"/>
  <c r="G139" i="65"/>
  <c r="P139" i="65" s="1"/>
  <c r="F139" i="65"/>
  <c r="E139" i="65"/>
  <c r="Y138" i="65"/>
  <c r="G138" i="65"/>
  <c r="P138" i="65" s="1"/>
  <c r="F138" i="65"/>
  <c r="E138" i="65"/>
  <c r="I138" i="65" s="1"/>
  <c r="Y137" i="65"/>
  <c r="G137" i="65"/>
  <c r="P137" i="65" s="1"/>
  <c r="F137" i="65"/>
  <c r="E137" i="65"/>
  <c r="Y136" i="65"/>
  <c r="G136" i="65"/>
  <c r="P136" i="65" s="1"/>
  <c r="F136" i="65"/>
  <c r="E136" i="65"/>
  <c r="Y135" i="65"/>
  <c r="G135" i="65"/>
  <c r="P135" i="65" s="1"/>
  <c r="F135" i="65"/>
  <c r="E135" i="65"/>
  <c r="Y134" i="65"/>
  <c r="G134" i="65"/>
  <c r="P134" i="65" s="1"/>
  <c r="F134" i="65"/>
  <c r="E134" i="65"/>
  <c r="I134" i="65" s="1"/>
  <c r="Y133" i="65"/>
  <c r="G133" i="65"/>
  <c r="P133" i="65" s="1"/>
  <c r="F133" i="65"/>
  <c r="E133" i="65"/>
  <c r="Y132" i="65"/>
  <c r="G132" i="65"/>
  <c r="P132" i="65" s="1"/>
  <c r="F132" i="65"/>
  <c r="E132" i="65"/>
  <c r="Y131" i="65"/>
  <c r="G131" i="65"/>
  <c r="P131" i="65" s="1"/>
  <c r="F131" i="65"/>
  <c r="E131" i="65"/>
  <c r="I131" i="65" s="1"/>
  <c r="Y130" i="65"/>
  <c r="G130" i="65"/>
  <c r="P130" i="65" s="1"/>
  <c r="F130" i="65"/>
  <c r="E130" i="65"/>
  <c r="Y129" i="65"/>
  <c r="G129" i="65"/>
  <c r="P129" i="65" s="1"/>
  <c r="F129" i="65"/>
  <c r="E129" i="65"/>
  <c r="I129" i="65" s="1"/>
  <c r="Y128" i="65"/>
  <c r="G128" i="65"/>
  <c r="P128" i="65" s="1"/>
  <c r="F128" i="65"/>
  <c r="E128" i="65"/>
  <c r="I128" i="65" s="1"/>
  <c r="Y127" i="65"/>
  <c r="G127" i="65"/>
  <c r="P127" i="65" s="1"/>
  <c r="F127" i="65"/>
  <c r="E127" i="65"/>
  <c r="I127" i="65" s="1"/>
  <c r="Y126" i="65"/>
  <c r="G126" i="65"/>
  <c r="P126" i="65" s="1"/>
  <c r="F126" i="65"/>
  <c r="E126" i="65"/>
  <c r="I126" i="65" s="1"/>
  <c r="Y125" i="65"/>
  <c r="G125" i="65"/>
  <c r="P125" i="65" s="1"/>
  <c r="F125" i="65"/>
  <c r="E125" i="65"/>
  <c r="I125" i="65" s="1"/>
  <c r="Y124" i="65"/>
  <c r="G124" i="65"/>
  <c r="P124" i="65" s="1"/>
  <c r="F124" i="65"/>
  <c r="E124" i="65"/>
  <c r="I124" i="65" s="1"/>
  <c r="Y123" i="65"/>
  <c r="G123" i="65"/>
  <c r="P123" i="65" s="1"/>
  <c r="F123" i="65"/>
  <c r="E123" i="65"/>
  <c r="I123" i="65" s="1"/>
  <c r="Y122" i="65"/>
  <c r="G122" i="65"/>
  <c r="P122" i="65" s="1"/>
  <c r="F122" i="65"/>
  <c r="E122" i="65"/>
  <c r="I122" i="65" s="1"/>
  <c r="Y121" i="65"/>
  <c r="G121" i="65"/>
  <c r="P121" i="65" s="1"/>
  <c r="F121" i="65"/>
  <c r="E121" i="65"/>
  <c r="I121" i="65" s="1"/>
  <c r="Y120" i="65"/>
  <c r="G120" i="65"/>
  <c r="P120" i="65" s="1"/>
  <c r="F120" i="65"/>
  <c r="E120" i="65"/>
  <c r="I120" i="65" s="1"/>
  <c r="Y119" i="65"/>
  <c r="G119" i="65"/>
  <c r="P119" i="65" s="1"/>
  <c r="F119" i="65"/>
  <c r="E119" i="65"/>
  <c r="I119" i="65" s="1"/>
  <c r="Y118" i="65"/>
  <c r="G118" i="65"/>
  <c r="P118" i="65" s="1"/>
  <c r="F118" i="65"/>
  <c r="E118" i="65"/>
  <c r="I118" i="65" s="1"/>
  <c r="Y117" i="65"/>
  <c r="G117" i="65"/>
  <c r="P117" i="65" s="1"/>
  <c r="F117" i="65"/>
  <c r="E117" i="65"/>
  <c r="I117" i="65" s="1"/>
  <c r="Y116" i="65"/>
  <c r="G116" i="65"/>
  <c r="P116" i="65" s="1"/>
  <c r="F116" i="65"/>
  <c r="E116" i="65"/>
  <c r="I116" i="65" s="1"/>
  <c r="Y115" i="65"/>
  <c r="G115" i="65"/>
  <c r="P115" i="65" s="1"/>
  <c r="F115" i="65"/>
  <c r="E115" i="65"/>
  <c r="I115" i="65" s="1"/>
  <c r="Y114" i="65"/>
  <c r="G114" i="65"/>
  <c r="P114" i="65" s="1"/>
  <c r="F114" i="65"/>
  <c r="E114" i="65"/>
  <c r="I114" i="65" s="1"/>
  <c r="Y113" i="65"/>
  <c r="G113" i="65"/>
  <c r="P113" i="65" s="1"/>
  <c r="F113" i="65"/>
  <c r="E113" i="65"/>
  <c r="I113" i="65" s="1"/>
  <c r="Y112" i="65"/>
  <c r="G112" i="65"/>
  <c r="P112" i="65" s="1"/>
  <c r="F112" i="65"/>
  <c r="E112" i="65"/>
  <c r="I112" i="65" s="1"/>
  <c r="Y111" i="65"/>
  <c r="G111" i="65"/>
  <c r="P111" i="65" s="1"/>
  <c r="F111" i="65"/>
  <c r="E111" i="65"/>
  <c r="I111" i="65" s="1"/>
  <c r="Y110" i="65"/>
  <c r="G110" i="65"/>
  <c r="P110" i="65" s="1"/>
  <c r="F110" i="65"/>
  <c r="E110" i="65"/>
  <c r="I110" i="65" s="1"/>
  <c r="Y109" i="65"/>
  <c r="G109" i="65"/>
  <c r="P109" i="65" s="1"/>
  <c r="F109" i="65"/>
  <c r="E109" i="65"/>
  <c r="I109" i="65" s="1"/>
  <c r="Y108" i="65"/>
  <c r="G108" i="65"/>
  <c r="P108" i="65" s="1"/>
  <c r="F108" i="65"/>
  <c r="E108" i="65"/>
  <c r="Y107" i="65"/>
  <c r="G107" i="65"/>
  <c r="P107" i="65" s="1"/>
  <c r="F107" i="65"/>
  <c r="E107" i="65"/>
  <c r="Y106" i="65"/>
  <c r="G106" i="65"/>
  <c r="P106" i="65" s="1"/>
  <c r="F106" i="65"/>
  <c r="E106" i="65"/>
  <c r="Y105" i="65"/>
  <c r="G105" i="65"/>
  <c r="P105" i="65" s="1"/>
  <c r="F105" i="65"/>
  <c r="E105" i="65"/>
  <c r="Y104" i="65"/>
  <c r="G104" i="65"/>
  <c r="P104" i="65" s="1"/>
  <c r="F104" i="65"/>
  <c r="E104" i="65"/>
  <c r="I104" i="65" s="1"/>
  <c r="Y103" i="65"/>
  <c r="G103" i="65"/>
  <c r="P103" i="65" s="1"/>
  <c r="F103" i="65"/>
  <c r="E103" i="65"/>
  <c r="I103" i="65" s="1"/>
  <c r="Y102" i="65"/>
  <c r="G102" i="65"/>
  <c r="P102" i="65" s="1"/>
  <c r="F102" i="65"/>
  <c r="E102" i="65"/>
  <c r="Y101" i="65"/>
  <c r="G101" i="65"/>
  <c r="P101" i="65" s="1"/>
  <c r="F101" i="65"/>
  <c r="E101" i="65"/>
  <c r="Y100" i="65"/>
  <c r="G100" i="65"/>
  <c r="P100" i="65" s="1"/>
  <c r="F100" i="65"/>
  <c r="E100" i="65"/>
  <c r="Y99" i="65"/>
  <c r="G99" i="65"/>
  <c r="P99" i="65" s="1"/>
  <c r="F99" i="65"/>
  <c r="E99" i="65"/>
  <c r="I99" i="65" s="1"/>
  <c r="Y98" i="65"/>
  <c r="G98" i="65"/>
  <c r="P98" i="65" s="1"/>
  <c r="F98" i="65"/>
  <c r="E98" i="65"/>
  <c r="Y97" i="65"/>
  <c r="G97" i="65"/>
  <c r="P97" i="65" s="1"/>
  <c r="F97" i="65"/>
  <c r="E97" i="65"/>
  <c r="Y96" i="65"/>
  <c r="G96" i="65"/>
  <c r="P96" i="65" s="1"/>
  <c r="F96" i="65"/>
  <c r="E96" i="65"/>
  <c r="Y95" i="65"/>
  <c r="G95" i="65"/>
  <c r="P95" i="65" s="1"/>
  <c r="F95" i="65"/>
  <c r="E95" i="65"/>
  <c r="I95" i="65" s="1"/>
  <c r="Y94" i="65"/>
  <c r="G94" i="65"/>
  <c r="P94" i="65" s="1"/>
  <c r="F94" i="65"/>
  <c r="E94" i="65"/>
  <c r="Y93" i="65"/>
  <c r="G93" i="65"/>
  <c r="P93" i="65" s="1"/>
  <c r="F93" i="65"/>
  <c r="E93" i="65"/>
  <c r="Y92" i="65"/>
  <c r="G92" i="65"/>
  <c r="P92" i="65" s="1"/>
  <c r="F92" i="65"/>
  <c r="E92" i="65"/>
  <c r="I92" i="65" s="1"/>
  <c r="Y91" i="65"/>
  <c r="G91" i="65"/>
  <c r="P91" i="65" s="1"/>
  <c r="F91" i="65"/>
  <c r="E91" i="65"/>
  <c r="Y90" i="65"/>
  <c r="G90" i="65"/>
  <c r="P90" i="65" s="1"/>
  <c r="F90" i="65"/>
  <c r="E90" i="65"/>
  <c r="I90" i="65" s="1"/>
  <c r="Y89" i="65"/>
  <c r="G89" i="65"/>
  <c r="P89" i="65" s="1"/>
  <c r="F89" i="65"/>
  <c r="E89" i="65"/>
  <c r="Y88" i="65"/>
  <c r="G88" i="65"/>
  <c r="P88" i="65" s="1"/>
  <c r="F88" i="65"/>
  <c r="E88" i="65"/>
  <c r="I88" i="65" s="1"/>
  <c r="Y87" i="65"/>
  <c r="G87" i="65"/>
  <c r="P87" i="65" s="1"/>
  <c r="F87" i="65"/>
  <c r="E87" i="65"/>
  <c r="Y86" i="65"/>
  <c r="G86" i="65"/>
  <c r="P86" i="65" s="1"/>
  <c r="F86" i="65"/>
  <c r="E86" i="65"/>
  <c r="I86" i="65" s="1"/>
  <c r="Y85" i="65"/>
  <c r="G85" i="65"/>
  <c r="P85" i="65" s="1"/>
  <c r="F85" i="65"/>
  <c r="E85" i="65"/>
  <c r="Y84" i="65"/>
  <c r="G84" i="65"/>
  <c r="P84" i="65" s="1"/>
  <c r="F84" i="65"/>
  <c r="E84" i="65"/>
  <c r="I84" i="65" s="1"/>
  <c r="Y83" i="65"/>
  <c r="G83" i="65"/>
  <c r="P83" i="65" s="1"/>
  <c r="F83" i="65"/>
  <c r="E83" i="65"/>
  <c r="Y82" i="65"/>
  <c r="G82" i="65"/>
  <c r="P82" i="65" s="1"/>
  <c r="F82" i="65"/>
  <c r="E82" i="65"/>
  <c r="I82" i="65" s="1"/>
  <c r="Y81" i="65"/>
  <c r="G81" i="65"/>
  <c r="P81" i="65" s="1"/>
  <c r="F81" i="65"/>
  <c r="E81" i="65"/>
  <c r="Y80" i="65"/>
  <c r="G80" i="65"/>
  <c r="P80" i="65" s="1"/>
  <c r="F80" i="65"/>
  <c r="E80" i="65"/>
  <c r="I80" i="65" s="1"/>
  <c r="Y79" i="65"/>
  <c r="G79" i="65"/>
  <c r="P79" i="65" s="1"/>
  <c r="F79" i="65"/>
  <c r="E79" i="65"/>
  <c r="Y78" i="65"/>
  <c r="G78" i="65"/>
  <c r="P78" i="65" s="1"/>
  <c r="F78" i="65"/>
  <c r="E78" i="65"/>
  <c r="I78" i="65" s="1"/>
  <c r="Y77" i="65"/>
  <c r="G77" i="65"/>
  <c r="P77" i="65" s="1"/>
  <c r="F77" i="65"/>
  <c r="E77" i="65"/>
  <c r="Y76" i="65"/>
  <c r="G76" i="65"/>
  <c r="P76" i="65" s="1"/>
  <c r="F76" i="65"/>
  <c r="E76" i="65"/>
  <c r="I76" i="65" s="1"/>
  <c r="Y75" i="65"/>
  <c r="G75" i="65"/>
  <c r="P75" i="65" s="1"/>
  <c r="F75" i="65"/>
  <c r="E75" i="65"/>
  <c r="Y74" i="65"/>
  <c r="G74" i="65"/>
  <c r="P74" i="65" s="1"/>
  <c r="F74" i="65"/>
  <c r="E74" i="65"/>
  <c r="I74" i="65" s="1"/>
  <c r="Y73" i="65"/>
  <c r="G73" i="65"/>
  <c r="P73" i="65" s="1"/>
  <c r="F73" i="65"/>
  <c r="E73" i="65"/>
  <c r="Y72" i="65"/>
  <c r="G72" i="65"/>
  <c r="P72" i="65" s="1"/>
  <c r="F72" i="65"/>
  <c r="E72" i="65"/>
  <c r="I72" i="65" s="1"/>
  <c r="Y71" i="65"/>
  <c r="G71" i="65"/>
  <c r="P71" i="65" s="1"/>
  <c r="F71" i="65"/>
  <c r="E71" i="65"/>
  <c r="Y70" i="65"/>
  <c r="G70" i="65"/>
  <c r="P70" i="65" s="1"/>
  <c r="F70" i="65"/>
  <c r="E70" i="65"/>
  <c r="I70" i="65" s="1"/>
  <c r="Y69" i="65"/>
  <c r="G69" i="65"/>
  <c r="P69" i="65" s="1"/>
  <c r="F69" i="65"/>
  <c r="E69" i="65"/>
  <c r="Y68" i="65"/>
  <c r="G68" i="65"/>
  <c r="P68" i="65" s="1"/>
  <c r="F68" i="65"/>
  <c r="E68" i="65"/>
  <c r="I68" i="65" s="1"/>
  <c r="Y67" i="65"/>
  <c r="G67" i="65"/>
  <c r="P67" i="65" s="1"/>
  <c r="F67" i="65"/>
  <c r="E67" i="65"/>
  <c r="Y66" i="65"/>
  <c r="G66" i="65"/>
  <c r="P66" i="65" s="1"/>
  <c r="F66" i="65"/>
  <c r="E66" i="65"/>
  <c r="I66" i="65" s="1"/>
  <c r="Y65" i="65"/>
  <c r="G65" i="65"/>
  <c r="P65" i="65" s="1"/>
  <c r="F65" i="65"/>
  <c r="E65" i="65"/>
  <c r="Y64" i="65"/>
  <c r="G64" i="65"/>
  <c r="P64" i="65" s="1"/>
  <c r="F64" i="65"/>
  <c r="E64" i="65"/>
  <c r="I64" i="65" s="1"/>
  <c r="Y63" i="65"/>
  <c r="G63" i="65"/>
  <c r="P63" i="65" s="1"/>
  <c r="F63" i="65"/>
  <c r="E63" i="65"/>
  <c r="Y62" i="65"/>
  <c r="G62" i="65"/>
  <c r="P62" i="65" s="1"/>
  <c r="F62" i="65"/>
  <c r="E62" i="65"/>
  <c r="I62" i="65" s="1"/>
  <c r="Y61" i="65"/>
  <c r="G61" i="65"/>
  <c r="P61" i="65" s="1"/>
  <c r="F61" i="65"/>
  <c r="E61" i="65"/>
  <c r="Y60" i="65"/>
  <c r="G60" i="65"/>
  <c r="P60" i="65" s="1"/>
  <c r="F60" i="65"/>
  <c r="E60" i="65"/>
  <c r="I60" i="65" s="1"/>
  <c r="Y59" i="65"/>
  <c r="G59" i="65"/>
  <c r="P59" i="65" s="1"/>
  <c r="F59" i="65"/>
  <c r="E59" i="65"/>
  <c r="Y58" i="65"/>
  <c r="G58" i="65"/>
  <c r="P58" i="65" s="1"/>
  <c r="F58" i="65"/>
  <c r="E58" i="65"/>
  <c r="I58" i="65" s="1"/>
  <c r="Y57" i="65"/>
  <c r="G57" i="65"/>
  <c r="P57" i="65" s="1"/>
  <c r="F57" i="65"/>
  <c r="E57" i="65"/>
  <c r="Y56" i="65"/>
  <c r="G56" i="65"/>
  <c r="P56" i="65" s="1"/>
  <c r="F56" i="65"/>
  <c r="E56" i="65"/>
  <c r="I56" i="65" s="1"/>
  <c r="Y55" i="65"/>
  <c r="G55" i="65"/>
  <c r="P55" i="65" s="1"/>
  <c r="F55" i="65"/>
  <c r="E55" i="65"/>
  <c r="Y54" i="65"/>
  <c r="G54" i="65"/>
  <c r="P54" i="65" s="1"/>
  <c r="F54" i="65"/>
  <c r="E54" i="65"/>
  <c r="I54" i="65" s="1"/>
  <c r="Y53" i="65"/>
  <c r="G53" i="65"/>
  <c r="P53" i="65" s="1"/>
  <c r="F53" i="65"/>
  <c r="E53" i="65"/>
  <c r="Y52" i="65"/>
  <c r="G52" i="65"/>
  <c r="P52" i="65" s="1"/>
  <c r="F52" i="65"/>
  <c r="E52" i="65"/>
  <c r="I52" i="65" s="1"/>
  <c r="Y51" i="65"/>
  <c r="G51" i="65"/>
  <c r="P51" i="65" s="1"/>
  <c r="F51" i="65"/>
  <c r="E51" i="65"/>
  <c r="Y50" i="65"/>
  <c r="G50" i="65"/>
  <c r="P50" i="65" s="1"/>
  <c r="F50" i="65"/>
  <c r="E50" i="65"/>
  <c r="I50" i="65" s="1"/>
  <c r="Y49" i="65"/>
  <c r="G49" i="65"/>
  <c r="P49" i="65" s="1"/>
  <c r="F49" i="65"/>
  <c r="E49" i="65"/>
  <c r="I49" i="65" s="1"/>
  <c r="Y48" i="65"/>
  <c r="G48" i="65"/>
  <c r="P48" i="65" s="1"/>
  <c r="F48" i="65"/>
  <c r="E48" i="65"/>
  <c r="I48" i="65" s="1"/>
  <c r="Y47" i="65"/>
  <c r="G47" i="65"/>
  <c r="P47" i="65" s="1"/>
  <c r="F47" i="65"/>
  <c r="E47" i="65"/>
  <c r="Y46" i="65"/>
  <c r="G46" i="65"/>
  <c r="P46" i="65" s="1"/>
  <c r="F46" i="65"/>
  <c r="E46" i="65"/>
  <c r="I46" i="65" s="1"/>
  <c r="Y45" i="65"/>
  <c r="G45" i="65"/>
  <c r="P45" i="65" s="1"/>
  <c r="F45" i="65"/>
  <c r="E45" i="65"/>
  <c r="I45" i="65" s="1"/>
  <c r="Y44" i="65"/>
  <c r="G44" i="65"/>
  <c r="P44" i="65" s="1"/>
  <c r="F44" i="65"/>
  <c r="E44" i="65"/>
  <c r="I44" i="65" s="1"/>
  <c r="Y43" i="65"/>
  <c r="G43" i="65"/>
  <c r="P43" i="65" s="1"/>
  <c r="F43" i="65"/>
  <c r="E43" i="65"/>
  <c r="Y42" i="65"/>
  <c r="G42" i="65"/>
  <c r="P42" i="65" s="1"/>
  <c r="F42" i="65"/>
  <c r="E42" i="65"/>
  <c r="I42" i="65" s="1"/>
  <c r="Y41" i="65"/>
  <c r="G41" i="65"/>
  <c r="P41" i="65" s="1"/>
  <c r="F41" i="65"/>
  <c r="E41" i="65"/>
  <c r="I41" i="65" s="1"/>
  <c r="Y40" i="65"/>
  <c r="G40" i="65"/>
  <c r="P40" i="65" s="1"/>
  <c r="F40" i="65"/>
  <c r="E40" i="65"/>
  <c r="I40" i="65" s="1"/>
  <c r="Y39" i="65"/>
  <c r="G39" i="65"/>
  <c r="P39" i="65" s="1"/>
  <c r="F39" i="65"/>
  <c r="E39" i="65"/>
  <c r="Y38" i="65"/>
  <c r="G38" i="65"/>
  <c r="P38" i="65" s="1"/>
  <c r="F38" i="65"/>
  <c r="E38" i="65"/>
  <c r="I38" i="65" s="1"/>
  <c r="Y37" i="65"/>
  <c r="G37" i="65"/>
  <c r="P37" i="65" s="1"/>
  <c r="F37" i="65"/>
  <c r="E37" i="65"/>
  <c r="I37" i="65" s="1"/>
  <c r="Y36" i="65"/>
  <c r="G36" i="65"/>
  <c r="P36" i="65" s="1"/>
  <c r="F36" i="65"/>
  <c r="E36" i="65"/>
  <c r="I36" i="65" s="1"/>
  <c r="Y35" i="65"/>
  <c r="G35" i="65"/>
  <c r="P35" i="65" s="1"/>
  <c r="F35" i="65"/>
  <c r="E35" i="65"/>
  <c r="Y34" i="65"/>
  <c r="G34" i="65"/>
  <c r="P34" i="65" s="1"/>
  <c r="F34" i="65"/>
  <c r="E34" i="65"/>
  <c r="I34" i="65" s="1"/>
  <c r="Y33" i="65"/>
  <c r="G33" i="65"/>
  <c r="P33" i="65" s="1"/>
  <c r="F33" i="65"/>
  <c r="E33" i="65"/>
  <c r="I33" i="65" s="1"/>
  <c r="Y32" i="65"/>
  <c r="G32" i="65"/>
  <c r="P32" i="65" s="1"/>
  <c r="F32" i="65"/>
  <c r="E32" i="65"/>
  <c r="I32" i="65" s="1"/>
  <c r="Y31" i="65"/>
  <c r="G31" i="65"/>
  <c r="P31" i="65" s="1"/>
  <c r="F31" i="65"/>
  <c r="E31" i="65"/>
  <c r="Y30" i="65"/>
  <c r="G30" i="65"/>
  <c r="P30" i="65" s="1"/>
  <c r="F30" i="65"/>
  <c r="E30" i="65"/>
  <c r="I30" i="65" s="1"/>
  <c r="Y29" i="65"/>
  <c r="G29" i="65"/>
  <c r="P29" i="65" s="1"/>
  <c r="F29" i="65"/>
  <c r="E29" i="65"/>
  <c r="I29" i="65" s="1"/>
  <c r="Y28" i="65"/>
  <c r="G28" i="65"/>
  <c r="P28" i="65" s="1"/>
  <c r="F28" i="65"/>
  <c r="E28" i="65"/>
  <c r="I28" i="65" s="1"/>
  <c r="Y27" i="65"/>
  <c r="G27" i="65"/>
  <c r="P27" i="65" s="1"/>
  <c r="F27" i="65"/>
  <c r="E27" i="65"/>
  <c r="I27" i="65" s="1"/>
  <c r="Y26" i="65"/>
  <c r="G26" i="65"/>
  <c r="P26" i="65" s="1"/>
  <c r="F26" i="65"/>
  <c r="E26" i="65"/>
  <c r="I26" i="65" s="1"/>
  <c r="Y25" i="65"/>
  <c r="G25" i="65"/>
  <c r="P25" i="65" s="1"/>
  <c r="F25" i="65"/>
  <c r="E25" i="65"/>
  <c r="I25" i="65" s="1"/>
  <c r="Y24" i="65"/>
  <c r="G24" i="65"/>
  <c r="P24" i="65" s="1"/>
  <c r="F24" i="65"/>
  <c r="E24" i="65"/>
  <c r="I24" i="65" s="1"/>
  <c r="Y23" i="65"/>
  <c r="G23" i="65"/>
  <c r="P23" i="65" s="1"/>
  <c r="F23" i="65"/>
  <c r="E23" i="65"/>
  <c r="Y22" i="65"/>
  <c r="G22" i="65"/>
  <c r="P22" i="65" s="1"/>
  <c r="F22" i="65"/>
  <c r="E22" i="65"/>
  <c r="I22" i="65" s="1"/>
  <c r="Y21" i="65"/>
  <c r="G21" i="65"/>
  <c r="P21" i="65" s="1"/>
  <c r="F21" i="65"/>
  <c r="E21" i="65"/>
  <c r="I21" i="65" s="1"/>
  <c r="Y20" i="65"/>
  <c r="G20" i="65"/>
  <c r="P20" i="65" s="1"/>
  <c r="F20" i="65"/>
  <c r="E20" i="65"/>
  <c r="Y19" i="65"/>
  <c r="G19" i="65"/>
  <c r="P19" i="65" s="1"/>
  <c r="F19" i="65"/>
  <c r="E19" i="65"/>
  <c r="Y18" i="65"/>
  <c r="G18" i="65"/>
  <c r="P18" i="65" s="1"/>
  <c r="F18" i="65"/>
  <c r="E18" i="65"/>
  <c r="I18" i="65" s="1"/>
  <c r="Y17" i="65"/>
  <c r="G17" i="65"/>
  <c r="P17" i="65" s="1"/>
  <c r="F17" i="65"/>
  <c r="E17" i="65"/>
  <c r="I17" i="65" s="1"/>
  <c r="Y16" i="65"/>
  <c r="G16" i="65"/>
  <c r="P16" i="65" s="1"/>
  <c r="F16" i="65"/>
  <c r="E16" i="65"/>
  <c r="I16" i="65" s="1"/>
  <c r="Y15" i="65"/>
  <c r="G15" i="65"/>
  <c r="P15" i="65" s="1"/>
  <c r="F15" i="65"/>
  <c r="E15" i="65"/>
  <c r="I15" i="65" s="1"/>
  <c r="Y14" i="65"/>
  <c r="G14" i="65"/>
  <c r="P14" i="65" s="1"/>
  <c r="F14" i="65"/>
  <c r="E14" i="65"/>
  <c r="I14" i="65" s="1"/>
  <c r="Y13" i="65"/>
  <c r="G13" i="65"/>
  <c r="P13" i="65" s="1"/>
  <c r="F13" i="65"/>
  <c r="E13" i="65"/>
  <c r="I13" i="65" s="1"/>
  <c r="Y12" i="65"/>
  <c r="G12" i="65"/>
  <c r="P12" i="65" s="1"/>
  <c r="F12" i="65"/>
  <c r="E12" i="65"/>
  <c r="Y11" i="65"/>
  <c r="G11" i="65"/>
  <c r="P11" i="65" s="1"/>
  <c r="F11" i="65"/>
  <c r="E11" i="65"/>
  <c r="Y10" i="65"/>
  <c r="G10" i="65"/>
  <c r="P10" i="65" s="1"/>
  <c r="F10" i="65"/>
  <c r="E10" i="65"/>
  <c r="I10" i="65" s="1"/>
  <c r="Y9" i="65"/>
  <c r="G9" i="65"/>
  <c r="F9" i="65"/>
  <c r="E9" i="65"/>
  <c r="I9" i="65" s="1"/>
  <c r="Y8" i="65"/>
  <c r="G8" i="65"/>
  <c r="P8" i="65" s="1"/>
  <c r="F8" i="65"/>
  <c r="E8" i="65"/>
  <c r="Y7" i="65"/>
  <c r="Y4" i="65" s="1"/>
  <c r="G7" i="65"/>
  <c r="P7" i="65" s="1"/>
  <c r="F7" i="65"/>
  <c r="E7" i="65"/>
  <c r="R251" i="63"/>
  <c r="AF251" i="63" s="1"/>
  <c r="R250" i="63"/>
  <c r="AF250" i="63" s="1"/>
  <c r="R249" i="63"/>
  <c r="AF249" i="63" s="1"/>
  <c r="R248" i="63"/>
  <c r="AF248" i="63" s="1"/>
  <c r="R247" i="63"/>
  <c r="AF247" i="63" s="1"/>
  <c r="R246" i="63"/>
  <c r="AF246" i="63" s="1"/>
  <c r="R245" i="63"/>
  <c r="AF245" i="63" s="1"/>
  <c r="R244" i="63"/>
  <c r="AF244" i="63" s="1"/>
  <c r="R243" i="63"/>
  <c r="AF243" i="63" s="1"/>
  <c r="R242" i="63"/>
  <c r="AF242" i="63" s="1"/>
  <c r="R241" i="63"/>
  <c r="AF241" i="63" s="1"/>
  <c r="R240" i="63"/>
  <c r="AF240" i="63" s="1"/>
  <c r="R239" i="63"/>
  <c r="AF239" i="63" s="1"/>
  <c r="R238" i="63"/>
  <c r="AF238" i="63" s="1"/>
  <c r="R237" i="63"/>
  <c r="AF237" i="63" s="1"/>
  <c r="R236" i="63"/>
  <c r="AF236" i="63" s="1"/>
  <c r="R235" i="63"/>
  <c r="AF235" i="63" s="1"/>
  <c r="R234" i="63"/>
  <c r="AF234" i="63" s="1"/>
  <c r="R233" i="63"/>
  <c r="AF233" i="63" s="1"/>
  <c r="R232" i="63"/>
  <c r="AF232" i="63" s="1"/>
  <c r="R231" i="63"/>
  <c r="AF231" i="63" s="1"/>
  <c r="R230" i="63"/>
  <c r="AF230" i="63" s="1"/>
  <c r="R229" i="63"/>
  <c r="AF229" i="63" s="1"/>
  <c r="R228" i="63"/>
  <c r="AF228" i="63" s="1"/>
  <c r="R227" i="63"/>
  <c r="AF227" i="63" s="1"/>
  <c r="R226" i="63"/>
  <c r="AF226" i="63" s="1"/>
  <c r="R225" i="63"/>
  <c r="AF225" i="63" s="1"/>
  <c r="R224" i="63"/>
  <c r="AF224" i="63" s="1"/>
  <c r="R223" i="63"/>
  <c r="AF223" i="63" s="1"/>
  <c r="R222" i="63"/>
  <c r="AF222" i="63" s="1"/>
  <c r="R221" i="63"/>
  <c r="AF221" i="63" s="1"/>
  <c r="R220" i="63"/>
  <c r="AF220" i="63" s="1"/>
  <c r="R219" i="63"/>
  <c r="AF219" i="63" s="1"/>
  <c r="R218" i="63"/>
  <c r="AF218" i="63" s="1"/>
  <c r="R217" i="63"/>
  <c r="AF217" i="63" s="1"/>
  <c r="R216" i="63"/>
  <c r="AF216" i="63" s="1"/>
  <c r="R215" i="63"/>
  <c r="AF215" i="63" s="1"/>
  <c r="R214" i="63"/>
  <c r="AF214" i="63" s="1"/>
  <c r="R213" i="63"/>
  <c r="AF213" i="63" s="1"/>
  <c r="R212" i="63"/>
  <c r="AF212" i="63" s="1"/>
  <c r="R211" i="63"/>
  <c r="AF211" i="63" s="1"/>
  <c r="R210" i="63"/>
  <c r="AF210" i="63" s="1"/>
  <c r="R209" i="63"/>
  <c r="AF209" i="63" s="1"/>
  <c r="R208" i="63"/>
  <c r="AF208" i="63" s="1"/>
  <c r="R207" i="63"/>
  <c r="AF207" i="63" s="1"/>
  <c r="R206" i="63"/>
  <c r="AF206" i="63" s="1"/>
  <c r="R205" i="63"/>
  <c r="AF205" i="63" s="1"/>
  <c r="R204" i="63"/>
  <c r="AF204" i="63" s="1"/>
  <c r="R203" i="63"/>
  <c r="AF203" i="63" s="1"/>
  <c r="R202" i="63"/>
  <c r="AF202" i="63" s="1"/>
  <c r="R201" i="63"/>
  <c r="AF201" i="63" s="1"/>
  <c r="R200" i="63"/>
  <c r="AF200" i="63" s="1"/>
  <c r="R199" i="63"/>
  <c r="AF199" i="63" s="1"/>
  <c r="R198" i="63"/>
  <c r="AF198" i="63" s="1"/>
  <c r="R197" i="63"/>
  <c r="AF197" i="63" s="1"/>
  <c r="R196" i="63"/>
  <c r="AF196" i="63" s="1"/>
  <c r="R195" i="63"/>
  <c r="AF195" i="63" s="1"/>
  <c r="R194" i="63"/>
  <c r="AF194" i="63" s="1"/>
  <c r="R193" i="63"/>
  <c r="AF193" i="63" s="1"/>
  <c r="R192" i="63"/>
  <c r="AF192" i="63" s="1"/>
  <c r="R191" i="63"/>
  <c r="AF191" i="63" s="1"/>
  <c r="R190" i="63"/>
  <c r="AF190" i="63" s="1"/>
  <c r="R189" i="63"/>
  <c r="AF189" i="63" s="1"/>
  <c r="R188" i="63"/>
  <c r="AF188" i="63" s="1"/>
  <c r="R187" i="63"/>
  <c r="AF187" i="63" s="1"/>
  <c r="R186" i="63"/>
  <c r="AF186" i="63" s="1"/>
  <c r="R185" i="63"/>
  <c r="AF185" i="63" s="1"/>
  <c r="R184" i="63"/>
  <c r="AF184" i="63" s="1"/>
  <c r="R183" i="63"/>
  <c r="AF183" i="63" s="1"/>
  <c r="R182" i="63"/>
  <c r="AF182" i="63" s="1"/>
  <c r="R181" i="63"/>
  <c r="AF181" i="63" s="1"/>
  <c r="R180" i="63"/>
  <c r="AF180" i="63" s="1"/>
  <c r="R179" i="63"/>
  <c r="AF179" i="63" s="1"/>
  <c r="R178" i="63"/>
  <c r="AF178" i="63" s="1"/>
  <c r="R177" i="63"/>
  <c r="AF177" i="63" s="1"/>
  <c r="R176" i="63"/>
  <c r="AF176" i="63" s="1"/>
  <c r="R175" i="63"/>
  <c r="AF175" i="63" s="1"/>
  <c r="R174" i="63"/>
  <c r="AF174" i="63" s="1"/>
  <c r="R173" i="63"/>
  <c r="AF173" i="63" s="1"/>
  <c r="R172" i="63"/>
  <c r="AF172" i="63" s="1"/>
  <c r="R171" i="63"/>
  <c r="AF171" i="63" s="1"/>
  <c r="R170" i="63"/>
  <c r="AF170" i="63" s="1"/>
  <c r="R169" i="63"/>
  <c r="AF169" i="63" s="1"/>
  <c r="R168" i="63"/>
  <c r="AF168" i="63" s="1"/>
  <c r="R167" i="63"/>
  <c r="AF167" i="63" s="1"/>
  <c r="R166" i="63"/>
  <c r="AF166" i="63" s="1"/>
  <c r="R165" i="63"/>
  <c r="AF165" i="63" s="1"/>
  <c r="R164" i="63"/>
  <c r="AF164" i="63" s="1"/>
  <c r="R163" i="63"/>
  <c r="AF163" i="63" s="1"/>
  <c r="R162" i="63"/>
  <c r="AF162" i="63" s="1"/>
  <c r="R161" i="63"/>
  <c r="AF161" i="63" s="1"/>
  <c r="R160" i="63"/>
  <c r="AF160" i="63" s="1"/>
  <c r="R159" i="63"/>
  <c r="AF159" i="63" s="1"/>
  <c r="R158" i="63"/>
  <c r="AF158" i="63" s="1"/>
  <c r="R157" i="63"/>
  <c r="AF157" i="63" s="1"/>
  <c r="R156" i="63"/>
  <c r="AF156" i="63" s="1"/>
  <c r="R155" i="63"/>
  <c r="AF155" i="63" s="1"/>
  <c r="R154" i="63"/>
  <c r="AF154" i="63" s="1"/>
  <c r="R153" i="63"/>
  <c r="AF153" i="63" s="1"/>
  <c r="R152" i="63"/>
  <c r="AF152" i="63" s="1"/>
  <c r="R151" i="63"/>
  <c r="AF151" i="63" s="1"/>
  <c r="R150" i="63"/>
  <c r="AF150" i="63" s="1"/>
  <c r="R149" i="63"/>
  <c r="AF149" i="63" s="1"/>
  <c r="R148" i="63"/>
  <c r="AF148" i="63" s="1"/>
  <c r="R147" i="63"/>
  <c r="AF147" i="63" s="1"/>
  <c r="R146" i="63"/>
  <c r="AF146" i="63" s="1"/>
  <c r="R145" i="63"/>
  <c r="AF145" i="63" s="1"/>
  <c r="R144" i="63"/>
  <c r="AF144" i="63" s="1"/>
  <c r="R143" i="63"/>
  <c r="AF143" i="63" s="1"/>
  <c r="R142" i="63"/>
  <c r="AF142" i="63" s="1"/>
  <c r="R141" i="63"/>
  <c r="AF141" i="63" s="1"/>
  <c r="R140" i="63"/>
  <c r="AF140" i="63" s="1"/>
  <c r="R139" i="63"/>
  <c r="AF139" i="63" s="1"/>
  <c r="R138" i="63"/>
  <c r="AF138" i="63" s="1"/>
  <c r="R137" i="63"/>
  <c r="AF137" i="63" s="1"/>
  <c r="R136" i="63"/>
  <c r="AF136" i="63" s="1"/>
  <c r="R135" i="63"/>
  <c r="AF135" i="63" s="1"/>
  <c r="R134" i="63"/>
  <c r="AF134" i="63" s="1"/>
  <c r="R133" i="63"/>
  <c r="AF133" i="63" s="1"/>
  <c r="R132" i="63"/>
  <c r="AF132" i="63" s="1"/>
  <c r="R131" i="63"/>
  <c r="AF131" i="63" s="1"/>
  <c r="R130" i="63"/>
  <c r="AF130" i="63" s="1"/>
  <c r="R129" i="63"/>
  <c r="AF129" i="63" s="1"/>
  <c r="R128" i="63"/>
  <c r="AF128" i="63" s="1"/>
  <c r="R127" i="63"/>
  <c r="AF127" i="63" s="1"/>
  <c r="R126" i="63"/>
  <c r="AF126" i="63" s="1"/>
  <c r="R125" i="63"/>
  <c r="AF125" i="63" s="1"/>
  <c r="R124" i="63"/>
  <c r="AF124" i="63" s="1"/>
  <c r="R123" i="63"/>
  <c r="AF123" i="63" s="1"/>
  <c r="R122" i="63"/>
  <c r="AF122" i="63" s="1"/>
  <c r="R121" i="63"/>
  <c r="AF121" i="63" s="1"/>
  <c r="R120" i="63"/>
  <c r="AF120" i="63" s="1"/>
  <c r="R119" i="63"/>
  <c r="AF119" i="63" s="1"/>
  <c r="R118" i="63"/>
  <c r="AF118" i="63" s="1"/>
  <c r="R117" i="63"/>
  <c r="AF117" i="63" s="1"/>
  <c r="R116" i="63"/>
  <c r="AF116" i="63" s="1"/>
  <c r="R115" i="63"/>
  <c r="AF115" i="63" s="1"/>
  <c r="R114" i="63"/>
  <c r="AF114" i="63" s="1"/>
  <c r="R113" i="63"/>
  <c r="AF113" i="63" s="1"/>
  <c r="R112" i="63"/>
  <c r="AF112" i="63" s="1"/>
  <c r="R111" i="63"/>
  <c r="AF111" i="63" s="1"/>
  <c r="R110" i="63"/>
  <c r="AF110" i="63" s="1"/>
  <c r="R109" i="63"/>
  <c r="AF109" i="63" s="1"/>
  <c r="R108" i="63"/>
  <c r="AF108" i="63" s="1"/>
  <c r="R107" i="63"/>
  <c r="AF107" i="63" s="1"/>
  <c r="R106" i="63"/>
  <c r="AF106" i="63" s="1"/>
  <c r="R105" i="63"/>
  <c r="AF105" i="63" s="1"/>
  <c r="R104" i="63"/>
  <c r="AF104" i="63" s="1"/>
  <c r="R103" i="63"/>
  <c r="AF103" i="63" s="1"/>
  <c r="R102" i="63"/>
  <c r="AF102" i="63" s="1"/>
  <c r="R101" i="63"/>
  <c r="AF101" i="63" s="1"/>
  <c r="R100" i="63"/>
  <c r="AF100" i="63" s="1"/>
  <c r="R99" i="63"/>
  <c r="AF99" i="63" s="1"/>
  <c r="R98" i="63"/>
  <c r="AF98" i="63" s="1"/>
  <c r="R97" i="63"/>
  <c r="AF97" i="63" s="1"/>
  <c r="R96" i="63"/>
  <c r="AF96" i="63" s="1"/>
  <c r="R95" i="63"/>
  <c r="AF95" i="63" s="1"/>
  <c r="R94" i="63"/>
  <c r="AF94" i="63" s="1"/>
  <c r="R93" i="63"/>
  <c r="AF93" i="63" s="1"/>
  <c r="R92" i="63"/>
  <c r="AF92" i="63" s="1"/>
  <c r="R91" i="63"/>
  <c r="AF91" i="63" s="1"/>
  <c r="R90" i="63"/>
  <c r="AF90" i="63" s="1"/>
  <c r="R89" i="63"/>
  <c r="AF89" i="63" s="1"/>
  <c r="R88" i="63"/>
  <c r="AF88" i="63" s="1"/>
  <c r="R87" i="63"/>
  <c r="AF87" i="63" s="1"/>
  <c r="R86" i="63"/>
  <c r="AF86" i="63" s="1"/>
  <c r="R85" i="63"/>
  <c r="AF85" i="63" s="1"/>
  <c r="R84" i="63"/>
  <c r="AF84" i="63" s="1"/>
  <c r="R83" i="63"/>
  <c r="AF83" i="63" s="1"/>
  <c r="R82" i="63"/>
  <c r="AF82" i="63" s="1"/>
  <c r="R81" i="63"/>
  <c r="AF81" i="63" s="1"/>
  <c r="R80" i="63"/>
  <c r="AF80" i="63" s="1"/>
  <c r="R79" i="63"/>
  <c r="AF79" i="63" s="1"/>
  <c r="R78" i="63"/>
  <c r="AF78" i="63" s="1"/>
  <c r="R77" i="63"/>
  <c r="AF77" i="63" s="1"/>
  <c r="R76" i="63"/>
  <c r="AF76" i="63" s="1"/>
  <c r="R75" i="63"/>
  <c r="AF75" i="63" s="1"/>
  <c r="R74" i="63"/>
  <c r="AF74" i="63" s="1"/>
  <c r="R73" i="63"/>
  <c r="AF73" i="63" s="1"/>
  <c r="R72" i="63"/>
  <c r="AF72" i="63" s="1"/>
  <c r="R71" i="63"/>
  <c r="AF71" i="63" s="1"/>
  <c r="R70" i="63"/>
  <c r="AF70" i="63" s="1"/>
  <c r="R69" i="63"/>
  <c r="AF69" i="63" s="1"/>
  <c r="R68" i="63"/>
  <c r="AF68" i="63" s="1"/>
  <c r="R67" i="63"/>
  <c r="AF67" i="63" s="1"/>
  <c r="R66" i="63"/>
  <c r="AF66" i="63" s="1"/>
  <c r="R65" i="63"/>
  <c r="AF65" i="63" s="1"/>
  <c r="R64" i="63"/>
  <c r="AF64" i="63" s="1"/>
  <c r="R63" i="63"/>
  <c r="AF63" i="63" s="1"/>
  <c r="R62" i="63"/>
  <c r="AF62" i="63" s="1"/>
  <c r="R61" i="63"/>
  <c r="AF61" i="63" s="1"/>
  <c r="R60" i="63"/>
  <c r="AF60" i="63" s="1"/>
  <c r="R59" i="63"/>
  <c r="AF59" i="63" s="1"/>
  <c r="R58" i="63"/>
  <c r="AF58" i="63" s="1"/>
  <c r="R57" i="63"/>
  <c r="AF57" i="63" s="1"/>
  <c r="R56" i="63"/>
  <c r="AF56" i="63" s="1"/>
  <c r="R55" i="63"/>
  <c r="AF55" i="63" s="1"/>
  <c r="R54" i="63"/>
  <c r="AF54" i="63" s="1"/>
  <c r="R53" i="63"/>
  <c r="AF53" i="63" s="1"/>
  <c r="R52" i="63"/>
  <c r="AF52" i="63" s="1"/>
  <c r="R51" i="63"/>
  <c r="AF51" i="63" s="1"/>
  <c r="R50" i="63"/>
  <c r="AF50" i="63" s="1"/>
  <c r="R49" i="63"/>
  <c r="AF49" i="63" s="1"/>
  <c r="R48" i="63"/>
  <c r="AF48" i="63" s="1"/>
  <c r="R47" i="63"/>
  <c r="AF47" i="63" s="1"/>
  <c r="R46" i="63"/>
  <c r="AF46" i="63" s="1"/>
  <c r="R45" i="63"/>
  <c r="AF45" i="63" s="1"/>
  <c r="R44" i="63"/>
  <c r="AF44" i="63" s="1"/>
  <c r="R43" i="63"/>
  <c r="AF43" i="63" s="1"/>
  <c r="R42" i="63"/>
  <c r="AF42" i="63" s="1"/>
  <c r="R41" i="63"/>
  <c r="AF41" i="63" s="1"/>
  <c r="R40" i="63"/>
  <c r="AF40" i="63" s="1"/>
  <c r="R39" i="63"/>
  <c r="AF39" i="63" s="1"/>
  <c r="R38" i="63"/>
  <c r="AF38" i="63" s="1"/>
  <c r="R37" i="63"/>
  <c r="AF37" i="63" s="1"/>
  <c r="R36" i="63"/>
  <c r="AF36" i="63" s="1"/>
  <c r="R35" i="63"/>
  <c r="AF35" i="63" s="1"/>
  <c r="R34" i="63"/>
  <c r="AF34" i="63" s="1"/>
  <c r="R33" i="63"/>
  <c r="AF33" i="63" s="1"/>
  <c r="R32" i="63"/>
  <c r="AF32" i="63" s="1"/>
  <c r="R31" i="63"/>
  <c r="AF31" i="63" s="1"/>
  <c r="R30" i="63"/>
  <c r="AF30" i="63" s="1"/>
  <c r="R29" i="63"/>
  <c r="AF29" i="63" s="1"/>
  <c r="R28" i="63"/>
  <c r="AF28" i="63" s="1"/>
  <c r="R27" i="63"/>
  <c r="AF27" i="63" s="1"/>
  <c r="R26" i="63"/>
  <c r="AF26" i="63" s="1"/>
  <c r="R25" i="63"/>
  <c r="AF25" i="63" s="1"/>
  <c r="R24" i="63"/>
  <c r="AF24" i="63" s="1"/>
  <c r="R23" i="63"/>
  <c r="AF23" i="63" s="1"/>
  <c r="R22" i="63"/>
  <c r="AF22" i="63" s="1"/>
  <c r="R21" i="63"/>
  <c r="AF21" i="63" s="1"/>
  <c r="R20" i="63"/>
  <c r="AF20" i="63" s="1"/>
  <c r="R19" i="63"/>
  <c r="AF19" i="63" s="1"/>
  <c r="R18" i="63"/>
  <c r="AF18" i="63" s="1"/>
  <c r="R17" i="63"/>
  <c r="AF17" i="63" s="1"/>
  <c r="R16" i="63"/>
  <c r="AF16" i="63" s="1"/>
  <c r="R15" i="63"/>
  <c r="AF15" i="63" s="1"/>
  <c r="R14" i="63"/>
  <c r="AF14" i="63" s="1"/>
  <c r="R13" i="63"/>
  <c r="AF13" i="63" s="1"/>
  <c r="R12" i="63"/>
  <c r="AF12" i="63" s="1"/>
  <c r="R11" i="63"/>
  <c r="AF11" i="63" s="1"/>
  <c r="R10" i="63"/>
  <c r="AF10" i="63" s="1"/>
  <c r="R9" i="63"/>
  <c r="R8" i="63"/>
  <c r="R7" i="63"/>
  <c r="G251" i="63"/>
  <c r="P251" i="63" s="1"/>
  <c r="F251" i="63"/>
  <c r="E251" i="63"/>
  <c r="G250" i="63"/>
  <c r="P250" i="63" s="1"/>
  <c r="F250" i="63"/>
  <c r="E250" i="63"/>
  <c r="I250" i="63" s="1"/>
  <c r="G249" i="63"/>
  <c r="P249" i="63" s="1"/>
  <c r="F249" i="63"/>
  <c r="E249" i="63"/>
  <c r="I249" i="63" s="1"/>
  <c r="G248" i="63"/>
  <c r="P248" i="63" s="1"/>
  <c r="F248" i="63"/>
  <c r="E248" i="63"/>
  <c r="I248" i="63" s="1"/>
  <c r="G247" i="63"/>
  <c r="P247" i="63" s="1"/>
  <c r="F247" i="63"/>
  <c r="E247" i="63"/>
  <c r="G246" i="63"/>
  <c r="P246" i="63" s="1"/>
  <c r="F246" i="63"/>
  <c r="E246" i="63"/>
  <c r="G245" i="63"/>
  <c r="P245" i="63" s="1"/>
  <c r="F245" i="63"/>
  <c r="E245" i="63"/>
  <c r="G244" i="63"/>
  <c r="P244" i="63" s="1"/>
  <c r="F244" i="63"/>
  <c r="E244" i="63"/>
  <c r="G243" i="63"/>
  <c r="P243" i="63" s="1"/>
  <c r="F243" i="63"/>
  <c r="E243" i="63"/>
  <c r="G242" i="63"/>
  <c r="P242" i="63" s="1"/>
  <c r="F242" i="63"/>
  <c r="E242" i="63"/>
  <c r="I242" i="63" s="1"/>
  <c r="G241" i="63"/>
  <c r="P241" i="63" s="1"/>
  <c r="F241" i="63"/>
  <c r="E241" i="63"/>
  <c r="I241" i="63" s="1"/>
  <c r="G240" i="63"/>
  <c r="P240" i="63" s="1"/>
  <c r="F240" i="63"/>
  <c r="E240" i="63"/>
  <c r="G239" i="63"/>
  <c r="P239" i="63" s="1"/>
  <c r="F239" i="63"/>
  <c r="E239" i="63"/>
  <c r="G238" i="63"/>
  <c r="P238" i="63" s="1"/>
  <c r="F238" i="63"/>
  <c r="E238" i="63"/>
  <c r="G237" i="63"/>
  <c r="P237" i="63" s="1"/>
  <c r="F237" i="63"/>
  <c r="E237" i="63"/>
  <c r="G236" i="63"/>
  <c r="P236" i="63" s="1"/>
  <c r="F236" i="63"/>
  <c r="E236" i="63"/>
  <c r="I236" i="63" s="1"/>
  <c r="G235" i="63"/>
  <c r="P235" i="63" s="1"/>
  <c r="F235" i="63"/>
  <c r="E235" i="63"/>
  <c r="G234" i="63"/>
  <c r="P234" i="63" s="1"/>
  <c r="F234" i="63"/>
  <c r="E234" i="63"/>
  <c r="G233" i="63"/>
  <c r="F233" i="63"/>
  <c r="E233" i="63"/>
  <c r="I233" i="63" s="1"/>
  <c r="G232" i="63"/>
  <c r="P232" i="63" s="1"/>
  <c r="F232" i="63"/>
  <c r="E232" i="63"/>
  <c r="I232" i="63" s="1"/>
  <c r="G231" i="63"/>
  <c r="P231" i="63" s="1"/>
  <c r="F231" i="63"/>
  <c r="E231" i="63"/>
  <c r="G230" i="63"/>
  <c r="P230" i="63" s="1"/>
  <c r="F230" i="63"/>
  <c r="E230" i="63"/>
  <c r="G229" i="63"/>
  <c r="P229" i="63" s="1"/>
  <c r="F229" i="63"/>
  <c r="E229" i="63"/>
  <c r="I229" i="63" s="1"/>
  <c r="G228" i="63"/>
  <c r="P228" i="63" s="1"/>
  <c r="F228" i="63"/>
  <c r="E228" i="63"/>
  <c r="I228" i="63" s="1"/>
  <c r="G227" i="63"/>
  <c r="P227" i="63" s="1"/>
  <c r="F227" i="63"/>
  <c r="E227" i="63"/>
  <c r="G226" i="63"/>
  <c r="P226" i="63" s="1"/>
  <c r="F226" i="63"/>
  <c r="E226" i="63"/>
  <c r="G225" i="63"/>
  <c r="P225" i="63" s="1"/>
  <c r="F225" i="63"/>
  <c r="E225" i="63"/>
  <c r="I225" i="63" s="1"/>
  <c r="G224" i="63"/>
  <c r="P224" i="63" s="1"/>
  <c r="F224" i="63"/>
  <c r="E224" i="63"/>
  <c r="I224" i="63" s="1"/>
  <c r="G223" i="63"/>
  <c r="P223" i="63" s="1"/>
  <c r="F223" i="63"/>
  <c r="E223" i="63"/>
  <c r="G222" i="63"/>
  <c r="P222" i="63" s="1"/>
  <c r="F222" i="63"/>
  <c r="E222" i="63"/>
  <c r="G221" i="63"/>
  <c r="P221" i="63" s="1"/>
  <c r="F221" i="63"/>
  <c r="E221" i="63"/>
  <c r="I221" i="63" s="1"/>
  <c r="G220" i="63"/>
  <c r="P220" i="63" s="1"/>
  <c r="F220" i="63"/>
  <c r="E220" i="63"/>
  <c r="G219" i="63"/>
  <c r="P219" i="63" s="1"/>
  <c r="F219" i="63"/>
  <c r="E219" i="63"/>
  <c r="G218" i="63"/>
  <c r="P218" i="63" s="1"/>
  <c r="F218" i="63"/>
  <c r="E218" i="63"/>
  <c r="G217" i="63"/>
  <c r="P217" i="63" s="1"/>
  <c r="F217" i="63"/>
  <c r="E217" i="63"/>
  <c r="I217" i="63" s="1"/>
  <c r="G216" i="63"/>
  <c r="P216" i="63" s="1"/>
  <c r="F216" i="63"/>
  <c r="E216" i="63"/>
  <c r="G215" i="63"/>
  <c r="P215" i="63" s="1"/>
  <c r="F215" i="63"/>
  <c r="E215" i="63"/>
  <c r="G214" i="63"/>
  <c r="P214" i="63" s="1"/>
  <c r="F214" i="63"/>
  <c r="E214" i="63"/>
  <c r="G213" i="63"/>
  <c r="P213" i="63" s="1"/>
  <c r="F213" i="63"/>
  <c r="E213" i="63"/>
  <c r="I213" i="63" s="1"/>
  <c r="G212" i="63"/>
  <c r="P212" i="63" s="1"/>
  <c r="F212" i="63"/>
  <c r="E212" i="63"/>
  <c r="I212" i="63" s="1"/>
  <c r="G211" i="63"/>
  <c r="P211" i="63" s="1"/>
  <c r="F211" i="63"/>
  <c r="E211" i="63"/>
  <c r="G210" i="63"/>
  <c r="P210" i="63" s="1"/>
  <c r="F210" i="63"/>
  <c r="E210" i="63"/>
  <c r="G209" i="63"/>
  <c r="P209" i="63" s="1"/>
  <c r="F209" i="63"/>
  <c r="E209" i="63"/>
  <c r="G208" i="63"/>
  <c r="P208" i="63" s="1"/>
  <c r="F208" i="63"/>
  <c r="E208" i="63"/>
  <c r="I208" i="63" s="1"/>
  <c r="G207" i="63"/>
  <c r="P207" i="63" s="1"/>
  <c r="F207" i="63"/>
  <c r="E207" i="63"/>
  <c r="G206" i="63"/>
  <c r="P206" i="63" s="1"/>
  <c r="F206" i="63"/>
  <c r="E206" i="63"/>
  <c r="I206" i="63" s="1"/>
  <c r="G205" i="63"/>
  <c r="P205" i="63" s="1"/>
  <c r="F205" i="63"/>
  <c r="E205" i="63"/>
  <c r="G204" i="63"/>
  <c r="P204" i="63" s="1"/>
  <c r="F204" i="63"/>
  <c r="E204" i="63"/>
  <c r="I204" i="63" s="1"/>
  <c r="G203" i="63"/>
  <c r="P203" i="63" s="1"/>
  <c r="F203" i="63"/>
  <c r="E203" i="63"/>
  <c r="G202" i="63"/>
  <c r="P202" i="63" s="1"/>
  <c r="F202" i="63"/>
  <c r="E202" i="63"/>
  <c r="G201" i="63"/>
  <c r="P201" i="63" s="1"/>
  <c r="F201" i="63"/>
  <c r="E201" i="63"/>
  <c r="I201" i="63" s="1"/>
  <c r="G200" i="63"/>
  <c r="P200" i="63" s="1"/>
  <c r="F200" i="63"/>
  <c r="E200" i="63"/>
  <c r="G199" i="63"/>
  <c r="P199" i="63" s="1"/>
  <c r="F199" i="63"/>
  <c r="E199" i="63"/>
  <c r="G198" i="63"/>
  <c r="F198" i="63"/>
  <c r="E198" i="63"/>
  <c r="G197" i="63"/>
  <c r="P197" i="63" s="1"/>
  <c r="F197" i="63"/>
  <c r="E197" i="63"/>
  <c r="I197" i="63" s="1"/>
  <c r="G196" i="63"/>
  <c r="P196" i="63" s="1"/>
  <c r="F196" i="63"/>
  <c r="E196" i="63"/>
  <c r="G195" i="63"/>
  <c r="P195" i="63" s="1"/>
  <c r="F195" i="63"/>
  <c r="E195" i="63"/>
  <c r="G194" i="63"/>
  <c r="F194" i="63"/>
  <c r="E194" i="63"/>
  <c r="G193" i="63"/>
  <c r="P193" i="63" s="1"/>
  <c r="F193" i="63"/>
  <c r="E193" i="63"/>
  <c r="G192" i="63"/>
  <c r="P192" i="63" s="1"/>
  <c r="F192" i="63"/>
  <c r="E192" i="63"/>
  <c r="I192" i="63" s="1"/>
  <c r="G191" i="63"/>
  <c r="P191" i="63" s="1"/>
  <c r="F191" i="63"/>
  <c r="E191" i="63"/>
  <c r="G190" i="63"/>
  <c r="P190" i="63" s="1"/>
  <c r="F190" i="63"/>
  <c r="E190" i="63"/>
  <c r="G189" i="63"/>
  <c r="P189" i="63" s="1"/>
  <c r="F189" i="63"/>
  <c r="E189" i="63"/>
  <c r="G188" i="63"/>
  <c r="P188" i="63" s="1"/>
  <c r="F188" i="63"/>
  <c r="E188" i="63"/>
  <c r="G187" i="63"/>
  <c r="P187" i="63" s="1"/>
  <c r="F187" i="63"/>
  <c r="E187" i="63"/>
  <c r="G186" i="63"/>
  <c r="F186" i="63"/>
  <c r="E186" i="63"/>
  <c r="G185" i="63"/>
  <c r="P185" i="63" s="1"/>
  <c r="F185" i="63"/>
  <c r="E185" i="63"/>
  <c r="G184" i="63"/>
  <c r="P184" i="63" s="1"/>
  <c r="F184" i="63"/>
  <c r="E184" i="63"/>
  <c r="I184" i="63" s="1"/>
  <c r="G183" i="63"/>
  <c r="P183" i="63" s="1"/>
  <c r="F183" i="63"/>
  <c r="E183" i="63"/>
  <c r="G182" i="63"/>
  <c r="P182" i="63" s="1"/>
  <c r="F182" i="63"/>
  <c r="E182" i="63"/>
  <c r="G181" i="63"/>
  <c r="P181" i="63" s="1"/>
  <c r="F181" i="63"/>
  <c r="E181" i="63"/>
  <c r="G180" i="63"/>
  <c r="P180" i="63" s="1"/>
  <c r="F180" i="63"/>
  <c r="E180" i="63"/>
  <c r="I180" i="63" s="1"/>
  <c r="G179" i="63"/>
  <c r="P179" i="63" s="1"/>
  <c r="F179" i="63"/>
  <c r="E179" i="63"/>
  <c r="G178" i="63"/>
  <c r="P178" i="63" s="1"/>
  <c r="F178" i="63"/>
  <c r="E178" i="63"/>
  <c r="G177" i="63"/>
  <c r="P177" i="63" s="1"/>
  <c r="F177" i="63"/>
  <c r="E177" i="63"/>
  <c r="G176" i="63"/>
  <c r="P176" i="63" s="1"/>
  <c r="F176" i="63"/>
  <c r="E176" i="63"/>
  <c r="G175" i="63"/>
  <c r="P175" i="63" s="1"/>
  <c r="F175" i="63"/>
  <c r="E175" i="63"/>
  <c r="G174" i="63"/>
  <c r="F174" i="63"/>
  <c r="E174" i="63"/>
  <c r="G173" i="63"/>
  <c r="P173" i="63" s="1"/>
  <c r="F173" i="63"/>
  <c r="E173" i="63"/>
  <c r="G172" i="63"/>
  <c r="P172" i="63" s="1"/>
  <c r="F172" i="63"/>
  <c r="E172" i="63"/>
  <c r="I172" i="63" s="1"/>
  <c r="G171" i="63"/>
  <c r="P171" i="63" s="1"/>
  <c r="F171" i="63"/>
  <c r="E171" i="63"/>
  <c r="G170" i="63"/>
  <c r="P170" i="63" s="1"/>
  <c r="F170" i="63"/>
  <c r="E170" i="63"/>
  <c r="G169" i="63"/>
  <c r="P169" i="63" s="1"/>
  <c r="F169" i="63"/>
  <c r="E169" i="63"/>
  <c r="G168" i="63"/>
  <c r="P168" i="63" s="1"/>
  <c r="F168" i="63"/>
  <c r="E168" i="63"/>
  <c r="G167" i="63"/>
  <c r="P167" i="63" s="1"/>
  <c r="F167" i="63"/>
  <c r="E167" i="63"/>
  <c r="G166" i="63"/>
  <c r="F166" i="63"/>
  <c r="E166" i="63"/>
  <c r="G165" i="63"/>
  <c r="P165" i="63" s="1"/>
  <c r="F165" i="63"/>
  <c r="E165" i="63"/>
  <c r="G164" i="63"/>
  <c r="P164" i="63" s="1"/>
  <c r="F164" i="63"/>
  <c r="E164" i="63"/>
  <c r="G163" i="63"/>
  <c r="P163" i="63" s="1"/>
  <c r="F163" i="63"/>
  <c r="E163" i="63"/>
  <c r="I163" i="63" s="1"/>
  <c r="G162" i="63"/>
  <c r="P162" i="63" s="1"/>
  <c r="F162" i="63"/>
  <c r="E162" i="63"/>
  <c r="I162" i="63" s="1"/>
  <c r="G161" i="63"/>
  <c r="P161" i="63" s="1"/>
  <c r="F161" i="63"/>
  <c r="E161" i="63"/>
  <c r="I161" i="63" s="1"/>
  <c r="G160" i="63"/>
  <c r="P160" i="63" s="1"/>
  <c r="F160" i="63"/>
  <c r="E160" i="63"/>
  <c r="I160" i="63" s="1"/>
  <c r="G159" i="63"/>
  <c r="P159" i="63" s="1"/>
  <c r="F159" i="63"/>
  <c r="E159" i="63"/>
  <c r="G158" i="63"/>
  <c r="P158" i="63" s="1"/>
  <c r="F158" i="63"/>
  <c r="E158" i="63"/>
  <c r="G157" i="63"/>
  <c r="P157" i="63" s="1"/>
  <c r="F157" i="63"/>
  <c r="E157" i="63"/>
  <c r="G156" i="63"/>
  <c r="P156" i="63" s="1"/>
  <c r="F156" i="63"/>
  <c r="E156" i="63"/>
  <c r="I156" i="63" s="1"/>
  <c r="G155" i="63"/>
  <c r="P155" i="63" s="1"/>
  <c r="F155" i="63"/>
  <c r="E155" i="63"/>
  <c r="G154" i="63"/>
  <c r="P154" i="63" s="1"/>
  <c r="F154" i="63"/>
  <c r="E154" i="63"/>
  <c r="G153" i="63"/>
  <c r="P153" i="63" s="1"/>
  <c r="F153" i="63"/>
  <c r="E153" i="63"/>
  <c r="I153" i="63" s="1"/>
  <c r="G152" i="63"/>
  <c r="P152" i="63" s="1"/>
  <c r="F152" i="63"/>
  <c r="E152" i="63"/>
  <c r="I152" i="63" s="1"/>
  <c r="G151" i="63"/>
  <c r="P151" i="63" s="1"/>
  <c r="F151" i="63"/>
  <c r="E151" i="63"/>
  <c r="I151" i="63" s="1"/>
  <c r="G150" i="63"/>
  <c r="P150" i="63" s="1"/>
  <c r="F150" i="63"/>
  <c r="E150" i="63"/>
  <c r="G149" i="63"/>
  <c r="P149" i="63" s="1"/>
  <c r="F149" i="63"/>
  <c r="E149" i="63"/>
  <c r="I149" i="63" s="1"/>
  <c r="G148" i="63"/>
  <c r="P148" i="63" s="1"/>
  <c r="F148" i="63"/>
  <c r="E148" i="63"/>
  <c r="I148" i="63" s="1"/>
  <c r="G147" i="63"/>
  <c r="P147" i="63" s="1"/>
  <c r="F147" i="63"/>
  <c r="E147" i="63"/>
  <c r="I147" i="63" s="1"/>
  <c r="G146" i="63"/>
  <c r="P146" i="63" s="1"/>
  <c r="F146" i="63"/>
  <c r="E146" i="63"/>
  <c r="G145" i="63"/>
  <c r="P145" i="63" s="1"/>
  <c r="F145" i="63"/>
  <c r="E145" i="63"/>
  <c r="I145" i="63" s="1"/>
  <c r="G144" i="63"/>
  <c r="P144" i="63" s="1"/>
  <c r="F144" i="63"/>
  <c r="E144" i="63"/>
  <c r="I144" i="63" s="1"/>
  <c r="G143" i="63"/>
  <c r="P143" i="63" s="1"/>
  <c r="F143" i="63"/>
  <c r="E143" i="63"/>
  <c r="G142" i="63"/>
  <c r="P142" i="63" s="1"/>
  <c r="F142" i="63"/>
  <c r="E142" i="63"/>
  <c r="G141" i="63"/>
  <c r="P141" i="63" s="1"/>
  <c r="F141" i="63"/>
  <c r="E141" i="63"/>
  <c r="I141" i="63" s="1"/>
  <c r="G140" i="63"/>
  <c r="P140" i="63" s="1"/>
  <c r="F140" i="63"/>
  <c r="E140" i="63"/>
  <c r="I140" i="63" s="1"/>
  <c r="G139" i="63"/>
  <c r="P139" i="63" s="1"/>
  <c r="F139" i="63"/>
  <c r="E139" i="63"/>
  <c r="G138" i="63"/>
  <c r="P138" i="63" s="1"/>
  <c r="F138" i="63"/>
  <c r="E138" i="63"/>
  <c r="G137" i="63"/>
  <c r="P137" i="63" s="1"/>
  <c r="F137" i="63"/>
  <c r="E137" i="63"/>
  <c r="I137" i="63" s="1"/>
  <c r="G136" i="63"/>
  <c r="P136" i="63" s="1"/>
  <c r="F136" i="63"/>
  <c r="E136" i="63"/>
  <c r="I136" i="63" s="1"/>
  <c r="G135" i="63"/>
  <c r="P135" i="63" s="1"/>
  <c r="F135" i="63"/>
  <c r="E135" i="63"/>
  <c r="I135" i="63" s="1"/>
  <c r="G134" i="63"/>
  <c r="P134" i="63" s="1"/>
  <c r="F134" i="63"/>
  <c r="E134" i="63"/>
  <c r="I134" i="63" s="1"/>
  <c r="G133" i="63"/>
  <c r="P133" i="63" s="1"/>
  <c r="F133" i="63"/>
  <c r="E133" i="63"/>
  <c r="I133" i="63" s="1"/>
  <c r="G132" i="63"/>
  <c r="F132" i="63"/>
  <c r="E132" i="63"/>
  <c r="I132" i="63" s="1"/>
  <c r="G131" i="63"/>
  <c r="P131" i="63" s="1"/>
  <c r="F131" i="63"/>
  <c r="E131" i="63"/>
  <c r="I131" i="63" s="1"/>
  <c r="G130" i="63"/>
  <c r="P130" i="63" s="1"/>
  <c r="F130" i="63"/>
  <c r="E130" i="63"/>
  <c r="I130" i="63" s="1"/>
  <c r="G129" i="63"/>
  <c r="P129" i="63" s="1"/>
  <c r="F129" i="63"/>
  <c r="E129" i="63"/>
  <c r="I129" i="63" s="1"/>
  <c r="G128" i="63"/>
  <c r="P128" i="63" s="1"/>
  <c r="F128" i="63"/>
  <c r="E128" i="63"/>
  <c r="I128" i="63" s="1"/>
  <c r="G127" i="63"/>
  <c r="P127" i="63" s="1"/>
  <c r="F127" i="63"/>
  <c r="E127" i="63"/>
  <c r="I127" i="63" s="1"/>
  <c r="G126" i="63"/>
  <c r="P126" i="63" s="1"/>
  <c r="F126" i="63"/>
  <c r="E126" i="63"/>
  <c r="G125" i="63"/>
  <c r="P125" i="63" s="1"/>
  <c r="F125" i="63"/>
  <c r="E125" i="63"/>
  <c r="I125" i="63" s="1"/>
  <c r="G124" i="63"/>
  <c r="P124" i="63" s="1"/>
  <c r="F124" i="63"/>
  <c r="E124" i="63"/>
  <c r="I124" i="63" s="1"/>
  <c r="G123" i="63"/>
  <c r="P123" i="63" s="1"/>
  <c r="F123" i="63"/>
  <c r="E123" i="63"/>
  <c r="I123" i="63" s="1"/>
  <c r="G122" i="63"/>
  <c r="P122" i="63" s="1"/>
  <c r="F122" i="63"/>
  <c r="E122" i="63"/>
  <c r="I122" i="63" s="1"/>
  <c r="G121" i="63"/>
  <c r="P121" i="63" s="1"/>
  <c r="F121" i="63"/>
  <c r="E121" i="63"/>
  <c r="I121" i="63" s="1"/>
  <c r="G120" i="63"/>
  <c r="P120" i="63" s="1"/>
  <c r="F120" i="63"/>
  <c r="E120" i="63"/>
  <c r="I120" i="63" s="1"/>
  <c r="G119" i="63"/>
  <c r="P119" i="63" s="1"/>
  <c r="F119" i="63"/>
  <c r="E119" i="63"/>
  <c r="I119" i="63" s="1"/>
  <c r="G118" i="63"/>
  <c r="P118" i="63" s="1"/>
  <c r="F118" i="63"/>
  <c r="E118" i="63"/>
  <c r="I118" i="63" s="1"/>
  <c r="G117" i="63"/>
  <c r="P117" i="63" s="1"/>
  <c r="F117" i="63"/>
  <c r="E117" i="63"/>
  <c r="I117" i="63" s="1"/>
  <c r="G116" i="63"/>
  <c r="P116" i="63" s="1"/>
  <c r="F116" i="63"/>
  <c r="E116" i="63"/>
  <c r="I116" i="63" s="1"/>
  <c r="G115" i="63"/>
  <c r="P115" i="63" s="1"/>
  <c r="F115" i="63"/>
  <c r="E115" i="63"/>
  <c r="I115" i="63" s="1"/>
  <c r="G114" i="63"/>
  <c r="P114" i="63" s="1"/>
  <c r="F114" i="63"/>
  <c r="E114" i="63"/>
  <c r="I114" i="63" s="1"/>
  <c r="G113" i="63"/>
  <c r="P113" i="63" s="1"/>
  <c r="F113" i="63"/>
  <c r="E113" i="63"/>
  <c r="I113" i="63" s="1"/>
  <c r="G112" i="63"/>
  <c r="P112" i="63" s="1"/>
  <c r="F112" i="63"/>
  <c r="E112" i="63"/>
  <c r="I112" i="63" s="1"/>
  <c r="G111" i="63"/>
  <c r="P111" i="63" s="1"/>
  <c r="F111" i="63"/>
  <c r="E111" i="63"/>
  <c r="I111" i="63" s="1"/>
  <c r="G110" i="63"/>
  <c r="P110" i="63" s="1"/>
  <c r="F110" i="63"/>
  <c r="E110" i="63"/>
  <c r="G109" i="63"/>
  <c r="P109" i="63" s="1"/>
  <c r="F109" i="63"/>
  <c r="E109" i="63"/>
  <c r="I109" i="63" s="1"/>
  <c r="G108" i="63"/>
  <c r="P108" i="63" s="1"/>
  <c r="F108" i="63"/>
  <c r="E108" i="63"/>
  <c r="G107" i="63"/>
  <c r="P107" i="63" s="1"/>
  <c r="F107" i="63"/>
  <c r="E107" i="63"/>
  <c r="I107" i="63" s="1"/>
  <c r="G106" i="63"/>
  <c r="F106" i="63"/>
  <c r="E106" i="63"/>
  <c r="I106" i="63" s="1"/>
  <c r="G105" i="63"/>
  <c r="P105" i="63" s="1"/>
  <c r="F105" i="63"/>
  <c r="E105" i="63"/>
  <c r="G104" i="63"/>
  <c r="P104" i="63" s="1"/>
  <c r="F104" i="63"/>
  <c r="E104" i="63"/>
  <c r="I104" i="63" s="1"/>
  <c r="G103" i="63"/>
  <c r="P103" i="63" s="1"/>
  <c r="F103" i="63"/>
  <c r="E103" i="63"/>
  <c r="I103" i="63" s="1"/>
  <c r="G102" i="63"/>
  <c r="P102" i="63" s="1"/>
  <c r="F102" i="63"/>
  <c r="E102" i="63"/>
  <c r="I102" i="63" s="1"/>
  <c r="G101" i="63"/>
  <c r="P101" i="63" s="1"/>
  <c r="F101" i="63"/>
  <c r="E101" i="63"/>
  <c r="I101" i="63" s="1"/>
  <c r="G100" i="63"/>
  <c r="P100" i="63" s="1"/>
  <c r="F100" i="63"/>
  <c r="E100" i="63"/>
  <c r="G99" i="63"/>
  <c r="P99" i="63" s="1"/>
  <c r="F99" i="63"/>
  <c r="E99" i="63"/>
  <c r="I99" i="63" s="1"/>
  <c r="G98" i="63"/>
  <c r="F98" i="63"/>
  <c r="E98" i="63"/>
  <c r="I98" i="63" s="1"/>
  <c r="G97" i="63"/>
  <c r="P97" i="63" s="1"/>
  <c r="F97" i="63"/>
  <c r="E97" i="63"/>
  <c r="I97" i="63" s="1"/>
  <c r="G96" i="63"/>
  <c r="P96" i="63" s="1"/>
  <c r="F96" i="63"/>
  <c r="E96" i="63"/>
  <c r="I96" i="63" s="1"/>
  <c r="G95" i="63"/>
  <c r="P95" i="63" s="1"/>
  <c r="F95" i="63"/>
  <c r="E95" i="63"/>
  <c r="I95" i="63" s="1"/>
  <c r="G94" i="63"/>
  <c r="P94" i="63" s="1"/>
  <c r="F94" i="63"/>
  <c r="E94" i="63"/>
  <c r="I94" i="63" s="1"/>
  <c r="G93" i="63"/>
  <c r="P93" i="63" s="1"/>
  <c r="F93" i="63"/>
  <c r="E93" i="63"/>
  <c r="I93" i="63" s="1"/>
  <c r="G92" i="63"/>
  <c r="P92" i="63" s="1"/>
  <c r="F92" i="63"/>
  <c r="E92" i="63"/>
  <c r="I92" i="63" s="1"/>
  <c r="G91" i="63"/>
  <c r="P91" i="63" s="1"/>
  <c r="F91" i="63"/>
  <c r="E91" i="63"/>
  <c r="I91" i="63" s="1"/>
  <c r="G90" i="63"/>
  <c r="P90" i="63" s="1"/>
  <c r="F90" i="63"/>
  <c r="E90" i="63"/>
  <c r="I90" i="63" s="1"/>
  <c r="G89" i="63"/>
  <c r="P89" i="63" s="1"/>
  <c r="F89" i="63"/>
  <c r="E89" i="63"/>
  <c r="G88" i="63"/>
  <c r="P88" i="63" s="1"/>
  <c r="Z88" i="63" s="1"/>
  <c r="F88" i="63"/>
  <c r="E88" i="63"/>
  <c r="I88" i="63" s="1"/>
  <c r="G87" i="63"/>
  <c r="P87" i="63" s="1"/>
  <c r="Z87" i="63" s="1"/>
  <c r="F87" i="63"/>
  <c r="E87" i="63"/>
  <c r="I87" i="63" s="1"/>
  <c r="G86" i="63"/>
  <c r="P86" i="63" s="1"/>
  <c r="Z86" i="63" s="1"/>
  <c r="F86" i="63"/>
  <c r="E86" i="63"/>
  <c r="I86" i="63" s="1"/>
  <c r="G85" i="63"/>
  <c r="P85" i="63" s="1"/>
  <c r="Z85" i="63" s="1"/>
  <c r="F85" i="63"/>
  <c r="E85" i="63"/>
  <c r="I85" i="63" s="1"/>
  <c r="G84" i="63"/>
  <c r="P84" i="63" s="1"/>
  <c r="Z84" i="63" s="1"/>
  <c r="F84" i="63"/>
  <c r="E84" i="63"/>
  <c r="I84" i="63" s="1"/>
  <c r="G83" i="63"/>
  <c r="P83" i="63" s="1"/>
  <c r="Z83" i="63" s="1"/>
  <c r="F83" i="63"/>
  <c r="E83" i="63"/>
  <c r="I83" i="63" s="1"/>
  <c r="G82" i="63"/>
  <c r="P82" i="63" s="1"/>
  <c r="Z82" i="63" s="1"/>
  <c r="F82" i="63"/>
  <c r="E82" i="63"/>
  <c r="I82" i="63" s="1"/>
  <c r="G81" i="63"/>
  <c r="P81" i="63" s="1"/>
  <c r="Z81" i="63" s="1"/>
  <c r="F81" i="63"/>
  <c r="E81" i="63"/>
  <c r="I81" i="63" s="1"/>
  <c r="G80" i="63"/>
  <c r="P80" i="63" s="1"/>
  <c r="Z80" i="63" s="1"/>
  <c r="F80" i="63"/>
  <c r="E80" i="63"/>
  <c r="I80" i="63" s="1"/>
  <c r="G79" i="63"/>
  <c r="P79" i="63" s="1"/>
  <c r="Z79" i="63" s="1"/>
  <c r="F79" i="63"/>
  <c r="E79" i="63"/>
  <c r="G78" i="63"/>
  <c r="F78" i="63"/>
  <c r="E78" i="63"/>
  <c r="G77" i="63"/>
  <c r="P77" i="63" s="1"/>
  <c r="Z77" i="63" s="1"/>
  <c r="F77" i="63"/>
  <c r="E77" i="63"/>
  <c r="I77" i="63" s="1"/>
  <c r="G76" i="63"/>
  <c r="P76" i="63" s="1"/>
  <c r="Z76" i="63" s="1"/>
  <c r="F76" i="63"/>
  <c r="E76" i="63"/>
  <c r="I76" i="63" s="1"/>
  <c r="G75" i="63"/>
  <c r="P75" i="63" s="1"/>
  <c r="Z75" i="63" s="1"/>
  <c r="F75" i="63"/>
  <c r="E75" i="63"/>
  <c r="G74" i="63"/>
  <c r="P74" i="63" s="1"/>
  <c r="Z74" i="63" s="1"/>
  <c r="F74" i="63"/>
  <c r="E74" i="63"/>
  <c r="G73" i="63"/>
  <c r="P73" i="63" s="1"/>
  <c r="Z73" i="63" s="1"/>
  <c r="F73" i="63"/>
  <c r="E73" i="63"/>
  <c r="I73" i="63" s="1"/>
  <c r="G72" i="63"/>
  <c r="P72" i="63" s="1"/>
  <c r="Z72" i="63" s="1"/>
  <c r="F72" i="63"/>
  <c r="E72" i="63"/>
  <c r="I72" i="63" s="1"/>
  <c r="G71" i="63"/>
  <c r="P71" i="63" s="1"/>
  <c r="Z71" i="63" s="1"/>
  <c r="F71" i="63"/>
  <c r="E71" i="63"/>
  <c r="G70" i="63"/>
  <c r="P70" i="63" s="1"/>
  <c r="Z70" i="63" s="1"/>
  <c r="F70" i="63"/>
  <c r="E70" i="63"/>
  <c r="I70" i="63" s="1"/>
  <c r="G69" i="63"/>
  <c r="P69" i="63" s="1"/>
  <c r="Z69" i="63" s="1"/>
  <c r="F69" i="63"/>
  <c r="E69" i="63"/>
  <c r="I69" i="63" s="1"/>
  <c r="G68" i="63"/>
  <c r="P68" i="63" s="1"/>
  <c r="Z68" i="63" s="1"/>
  <c r="F68" i="63"/>
  <c r="E68" i="63"/>
  <c r="I68" i="63" s="1"/>
  <c r="G67" i="63"/>
  <c r="P67" i="63" s="1"/>
  <c r="Z67" i="63" s="1"/>
  <c r="F67" i="63"/>
  <c r="E67" i="63"/>
  <c r="I67" i="63" s="1"/>
  <c r="G66" i="63"/>
  <c r="P66" i="63" s="1"/>
  <c r="Z66" i="63" s="1"/>
  <c r="F66" i="63"/>
  <c r="E66" i="63"/>
  <c r="G65" i="63"/>
  <c r="P65" i="63" s="1"/>
  <c r="Z65" i="63" s="1"/>
  <c r="F65" i="63"/>
  <c r="E65" i="63"/>
  <c r="G64" i="63"/>
  <c r="P64" i="63" s="1"/>
  <c r="Z64" i="63" s="1"/>
  <c r="F64" i="63"/>
  <c r="E64" i="63"/>
  <c r="G63" i="63"/>
  <c r="P63" i="63" s="1"/>
  <c r="Z63" i="63" s="1"/>
  <c r="F63" i="63"/>
  <c r="E63" i="63"/>
  <c r="G62" i="63"/>
  <c r="P62" i="63" s="1"/>
  <c r="Z62" i="63" s="1"/>
  <c r="F62" i="63"/>
  <c r="E62" i="63"/>
  <c r="G61" i="63"/>
  <c r="P61" i="63" s="1"/>
  <c r="Z61" i="63" s="1"/>
  <c r="F61" i="63"/>
  <c r="E61" i="63"/>
  <c r="G60" i="63"/>
  <c r="P60" i="63" s="1"/>
  <c r="Z60" i="63" s="1"/>
  <c r="F60" i="63"/>
  <c r="E60" i="63"/>
  <c r="I60" i="63" s="1"/>
  <c r="G59" i="63"/>
  <c r="P59" i="63" s="1"/>
  <c r="Z59" i="63" s="1"/>
  <c r="F59" i="63"/>
  <c r="E59" i="63"/>
  <c r="I59" i="63" s="1"/>
  <c r="G58" i="63"/>
  <c r="P58" i="63" s="1"/>
  <c r="Z58" i="63" s="1"/>
  <c r="F58" i="63"/>
  <c r="E58" i="63"/>
  <c r="G57" i="63"/>
  <c r="P57" i="63" s="1"/>
  <c r="Z57" i="63" s="1"/>
  <c r="F57" i="63"/>
  <c r="E57" i="63"/>
  <c r="G56" i="63"/>
  <c r="P56" i="63" s="1"/>
  <c r="Z56" i="63" s="1"/>
  <c r="F56" i="63"/>
  <c r="E56" i="63"/>
  <c r="I56" i="63" s="1"/>
  <c r="G55" i="63"/>
  <c r="P55" i="63" s="1"/>
  <c r="Z55" i="63" s="1"/>
  <c r="F55" i="63"/>
  <c r="E55" i="63"/>
  <c r="I55" i="63" s="1"/>
  <c r="G54" i="63"/>
  <c r="P54" i="63" s="1"/>
  <c r="Z54" i="63" s="1"/>
  <c r="F54" i="63"/>
  <c r="E54" i="63"/>
  <c r="G53" i="63"/>
  <c r="P53" i="63" s="1"/>
  <c r="Z53" i="63" s="1"/>
  <c r="F53" i="63"/>
  <c r="E53" i="63"/>
  <c r="G52" i="63"/>
  <c r="P52" i="63" s="1"/>
  <c r="Z52" i="63" s="1"/>
  <c r="F52" i="63"/>
  <c r="E52" i="63"/>
  <c r="G51" i="63"/>
  <c r="P51" i="63" s="1"/>
  <c r="Z51" i="63" s="1"/>
  <c r="F51" i="63"/>
  <c r="E51" i="63"/>
  <c r="I51" i="63" s="1"/>
  <c r="G50" i="63"/>
  <c r="P50" i="63" s="1"/>
  <c r="Z50" i="63" s="1"/>
  <c r="F50" i="63"/>
  <c r="E50" i="63"/>
  <c r="G49" i="63"/>
  <c r="P49" i="63" s="1"/>
  <c r="Z49" i="63" s="1"/>
  <c r="F49" i="63"/>
  <c r="E49" i="63"/>
  <c r="G48" i="63"/>
  <c r="P48" i="63" s="1"/>
  <c r="Z48" i="63" s="1"/>
  <c r="F48" i="63"/>
  <c r="E48" i="63"/>
  <c r="G47" i="63"/>
  <c r="P47" i="63" s="1"/>
  <c r="Z47" i="63" s="1"/>
  <c r="F47" i="63"/>
  <c r="E47" i="63"/>
  <c r="I47" i="63" s="1"/>
  <c r="G46" i="63"/>
  <c r="P46" i="63" s="1"/>
  <c r="Z46" i="63" s="1"/>
  <c r="F46" i="63"/>
  <c r="E46" i="63"/>
  <c r="G45" i="63"/>
  <c r="P45" i="63" s="1"/>
  <c r="Z45" i="63" s="1"/>
  <c r="F45" i="63"/>
  <c r="E45" i="63"/>
  <c r="G44" i="63"/>
  <c r="P44" i="63" s="1"/>
  <c r="Z44" i="63" s="1"/>
  <c r="F44" i="63"/>
  <c r="E44" i="63"/>
  <c r="G43" i="63"/>
  <c r="P43" i="63" s="1"/>
  <c r="Z43" i="63" s="1"/>
  <c r="F43" i="63"/>
  <c r="E43" i="63"/>
  <c r="I43" i="63" s="1"/>
  <c r="G42" i="63"/>
  <c r="P42" i="63" s="1"/>
  <c r="Z42" i="63" s="1"/>
  <c r="F42" i="63"/>
  <c r="E42" i="63"/>
  <c r="G41" i="63"/>
  <c r="P41" i="63" s="1"/>
  <c r="Z41" i="63" s="1"/>
  <c r="F41" i="63"/>
  <c r="E41" i="63"/>
  <c r="G40" i="63"/>
  <c r="P40" i="63" s="1"/>
  <c r="Z40" i="63" s="1"/>
  <c r="F40" i="63"/>
  <c r="E40" i="63"/>
  <c r="G39" i="63"/>
  <c r="P39" i="63" s="1"/>
  <c r="Z39" i="63" s="1"/>
  <c r="F39" i="63"/>
  <c r="E39" i="63"/>
  <c r="I39" i="63" s="1"/>
  <c r="G38" i="63"/>
  <c r="P38" i="63" s="1"/>
  <c r="Z38" i="63" s="1"/>
  <c r="F38" i="63"/>
  <c r="E38" i="63"/>
  <c r="G37" i="63"/>
  <c r="P37" i="63" s="1"/>
  <c r="Z37" i="63" s="1"/>
  <c r="F37" i="63"/>
  <c r="E37" i="63"/>
  <c r="I37" i="63" s="1"/>
  <c r="G36" i="63"/>
  <c r="P36" i="63" s="1"/>
  <c r="Z36" i="63" s="1"/>
  <c r="F36" i="63"/>
  <c r="E36" i="63"/>
  <c r="G35" i="63"/>
  <c r="P35" i="63" s="1"/>
  <c r="Z35" i="63" s="1"/>
  <c r="F35" i="63"/>
  <c r="E35" i="63"/>
  <c r="I35" i="63" s="1"/>
  <c r="G34" i="63"/>
  <c r="P34" i="63" s="1"/>
  <c r="Z34" i="63" s="1"/>
  <c r="F34" i="63"/>
  <c r="E34" i="63"/>
  <c r="G33" i="63"/>
  <c r="P33" i="63" s="1"/>
  <c r="Z33" i="63" s="1"/>
  <c r="F33" i="63"/>
  <c r="E33" i="63"/>
  <c r="G32" i="63"/>
  <c r="P32" i="63" s="1"/>
  <c r="Z32" i="63" s="1"/>
  <c r="F32" i="63"/>
  <c r="E32" i="63"/>
  <c r="G31" i="63"/>
  <c r="P31" i="63" s="1"/>
  <c r="Z31" i="63" s="1"/>
  <c r="F31" i="63"/>
  <c r="E31" i="63"/>
  <c r="I31" i="63" s="1"/>
  <c r="G30" i="63"/>
  <c r="P30" i="63" s="1"/>
  <c r="Z30" i="63" s="1"/>
  <c r="F30" i="63"/>
  <c r="E30" i="63"/>
  <c r="G29" i="63"/>
  <c r="P29" i="63" s="1"/>
  <c r="Z29" i="63" s="1"/>
  <c r="F29" i="63"/>
  <c r="E29" i="63"/>
  <c r="I29" i="63" s="1"/>
  <c r="G28" i="63"/>
  <c r="P28" i="63" s="1"/>
  <c r="Z28" i="63" s="1"/>
  <c r="F28" i="63"/>
  <c r="E28" i="63"/>
  <c r="G27" i="63"/>
  <c r="P27" i="63" s="1"/>
  <c r="Z27" i="63" s="1"/>
  <c r="F27" i="63"/>
  <c r="E27" i="63"/>
  <c r="I27" i="63" s="1"/>
  <c r="G26" i="63"/>
  <c r="P26" i="63" s="1"/>
  <c r="Z26" i="63" s="1"/>
  <c r="F26" i="63"/>
  <c r="E26" i="63"/>
  <c r="G25" i="63"/>
  <c r="P25" i="63" s="1"/>
  <c r="Z25" i="63" s="1"/>
  <c r="F25" i="63"/>
  <c r="E25" i="63"/>
  <c r="I25" i="63" s="1"/>
  <c r="G24" i="63"/>
  <c r="P24" i="63" s="1"/>
  <c r="Z24" i="63" s="1"/>
  <c r="F24" i="63"/>
  <c r="E24" i="63"/>
  <c r="G23" i="63"/>
  <c r="P23" i="63" s="1"/>
  <c r="Z23" i="63" s="1"/>
  <c r="F23" i="63"/>
  <c r="E23" i="63"/>
  <c r="I23" i="63" s="1"/>
  <c r="G22" i="63"/>
  <c r="P22" i="63" s="1"/>
  <c r="Z22" i="63" s="1"/>
  <c r="F22" i="63"/>
  <c r="E22" i="63"/>
  <c r="G21" i="63"/>
  <c r="P21" i="63" s="1"/>
  <c r="Z21" i="63" s="1"/>
  <c r="F21" i="63"/>
  <c r="E21" i="63"/>
  <c r="G20" i="63"/>
  <c r="P20" i="63" s="1"/>
  <c r="Z20" i="63" s="1"/>
  <c r="F20" i="63"/>
  <c r="E20" i="63"/>
  <c r="G19" i="63"/>
  <c r="P19" i="63" s="1"/>
  <c r="Z19" i="63" s="1"/>
  <c r="F19" i="63"/>
  <c r="E19" i="63"/>
  <c r="I19" i="63" s="1"/>
  <c r="G18" i="63"/>
  <c r="P18" i="63" s="1"/>
  <c r="Z18" i="63" s="1"/>
  <c r="F18" i="63"/>
  <c r="E18" i="63"/>
  <c r="G17" i="63"/>
  <c r="P17" i="63" s="1"/>
  <c r="Z17" i="63" s="1"/>
  <c r="F17" i="63"/>
  <c r="E17" i="63"/>
  <c r="G16" i="63"/>
  <c r="P16" i="63" s="1"/>
  <c r="Z16" i="63" s="1"/>
  <c r="F16" i="63"/>
  <c r="E16" i="63"/>
  <c r="I16" i="63" s="1"/>
  <c r="G15" i="63"/>
  <c r="P15" i="63" s="1"/>
  <c r="Z15" i="63" s="1"/>
  <c r="F15" i="63"/>
  <c r="E15" i="63"/>
  <c r="I15" i="63" s="1"/>
  <c r="G14" i="63"/>
  <c r="P14" i="63" s="1"/>
  <c r="Z14" i="63" s="1"/>
  <c r="F14" i="63"/>
  <c r="E14" i="63"/>
  <c r="G13" i="63"/>
  <c r="P13" i="63" s="1"/>
  <c r="Z13" i="63" s="1"/>
  <c r="F13" i="63"/>
  <c r="E13" i="63"/>
  <c r="I13" i="63" s="1"/>
  <c r="G12" i="63"/>
  <c r="P12" i="63" s="1"/>
  <c r="Z12" i="63" s="1"/>
  <c r="F12" i="63"/>
  <c r="E12" i="63"/>
  <c r="G11" i="63"/>
  <c r="P11" i="63" s="1"/>
  <c r="Z11" i="63" s="1"/>
  <c r="F11" i="63"/>
  <c r="E11" i="63"/>
  <c r="I11" i="63" s="1"/>
  <c r="G10" i="63"/>
  <c r="P10" i="63" s="1"/>
  <c r="Z10" i="63" s="1"/>
  <c r="F10" i="63"/>
  <c r="E10" i="63"/>
  <c r="G9" i="63"/>
  <c r="P9" i="63" s="1"/>
  <c r="Z9" i="63" s="1"/>
  <c r="F9" i="63"/>
  <c r="E9" i="63"/>
  <c r="G8" i="63"/>
  <c r="P8" i="63" s="1"/>
  <c r="Z8" i="63" s="1"/>
  <c r="F8" i="63"/>
  <c r="E8" i="63"/>
  <c r="G7" i="63"/>
  <c r="P7" i="63" s="1"/>
  <c r="F7" i="63"/>
  <c r="E7" i="63"/>
  <c r="D251" i="63"/>
  <c r="AK251" i="63" s="1"/>
  <c r="D250" i="63"/>
  <c r="AK250" i="63" s="1"/>
  <c r="D249" i="63"/>
  <c r="AK249" i="63" s="1"/>
  <c r="D248" i="63"/>
  <c r="D247" i="63"/>
  <c r="AK247" i="63" s="1"/>
  <c r="D246" i="63"/>
  <c r="AK246" i="63" s="1"/>
  <c r="D245" i="63"/>
  <c r="AK245" i="63" s="1"/>
  <c r="D244" i="63"/>
  <c r="AK244" i="63" s="1"/>
  <c r="D243" i="63"/>
  <c r="AK243" i="63" s="1"/>
  <c r="D242" i="63"/>
  <c r="D241" i="63"/>
  <c r="AK241" i="63" s="1"/>
  <c r="D240" i="63"/>
  <c r="D239" i="63"/>
  <c r="AK239" i="63" s="1"/>
  <c r="D238" i="63"/>
  <c r="D237" i="63"/>
  <c r="AK237" i="63" s="1"/>
  <c r="D236" i="63"/>
  <c r="D235" i="63"/>
  <c r="AK235" i="63" s="1"/>
  <c r="D234" i="63"/>
  <c r="AK234" i="63" s="1"/>
  <c r="D233" i="63"/>
  <c r="AK233" i="63" s="1"/>
  <c r="D232" i="63"/>
  <c r="D231" i="63"/>
  <c r="AK231" i="63" s="1"/>
  <c r="D230" i="63"/>
  <c r="D229" i="63"/>
  <c r="AK229" i="63" s="1"/>
  <c r="D228" i="63"/>
  <c r="D227" i="63"/>
  <c r="AK227" i="63" s="1"/>
  <c r="D226" i="63"/>
  <c r="AK226" i="63" s="1"/>
  <c r="D225" i="63"/>
  <c r="AK225" i="63" s="1"/>
  <c r="D224" i="63"/>
  <c r="D223" i="63"/>
  <c r="AK223" i="63" s="1"/>
  <c r="D222" i="63"/>
  <c r="AK222" i="63" s="1"/>
  <c r="D221" i="63"/>
  <c r="AK221" i="63" s="1"/>
  <c r="D220" i="63"/>
  <c r="AK220" i="63" s="1"/>
  <c r="D219" i="63"/>
  <c r="AK219" i="63" s="1"/>
  <c r="D218" i="63"/>
  <c r="AK218" i="63" s="1"/>
  <c r="D217" i="63"/>
  <c r="AK217" i="63" s="1"/>
  <c r="D216" i="63"/>
  <c r="AK216" i="63" s="1"/>
  <c r="D215" i="63"/>
  <c r="AK215" i="63" s="1"/>
  <c r="D214" i="63"/>
  <c r="AK214" i="63" s="1"/>
  <c r="D213" i="63"/>
  <c r="AK213" i="63" s="1"/>
  <c r="D212" i="63"/>
  <c r="AK212" i="63" s="1"/>
  <c r="D211" i="63"/>
  <c r="AK211" i="63" s="1"/>
  <c r="D210" i="63"/>
  <c r="AK210" i="63" s="1"/>
  <c r="D209" i="63"/>
  <c r="AK209" i="63" s="1"/>
  <c r="D208" i="63"/>
  <c r="D207" i="63"/>
  <c r="D206" i="63"/>
  <c r="D205" i="63"/>
  <c r="AK205" i="63" s="1"/>
  <c r="D204" i="63"/>
  <c r="AK204" i="63" s="1"/>
  <c r="D203" i="63"/>
  <c r="AK203" i="63" s="1"/>
  <c r="D202" i="63"/>
  <c r="AK202" i="63" s="1"/>
  <c r="D201" i="63"/>
  <c r="AK201" i="63" s="1"/>
  <c r="D200" i="63"/>
  <c r="AK200" i="63" s="1"/>
  <c r="D199" i="63"/>
  <c r="AK199" i="63" s="1"/>
  <c r="D198" i="63"/>
  <c r="AK198" i="63" s="1"/>
  <c r="D197" i="63"/>
  <c r="AK197" i="63" s="1"/>
  <c r="D196" i="63"/>
  <c r="AK196" i="63" s="1"/>
  <c r="D195" i="63"/>
  <c r="AK195" i="63" s="1"/>
  <c r="D194" i="63"/>
  <c r="AK194" i="63" s="1"/>
  <c r="D193" i="63"/>
  <c r="AK193" i="63" s="1"/>
  <c r="D192" i="63"/>
  <c r="D191" i="63"/>
  <c r="AK191" i="63" s="1"/>
  <c r="D190" i="63"/>
  <c r="AK190" i="63" s="1"/>
  <c r="D189" i="63"/>
  <c r="AK189" i="63" s="1"/>
  <c r="D188" i="63"/>
  <c r="AK188" i="63" s="1"/>
  <c r="D187" i="63"/>
  <c r="AK187" i="63" s="1"/>
  <c r="D186" i="63"/>
  <c r="AK186" i="63" s="1"/>
  <c r="D185" i="63"/>
  <c r="AK185" i="63" s="1"/>
  <c r="D184" i="63"/>
  <c r="AK184" i="63" s="1"/>
  <c r="D183" i="63"/>
  <c r="AK183" i="63" s="1"/>
  <c r="D182" i="63"/>
  <c r="AK182" i="63" s="1"/>
  <c r="D181" i="63"/>
  <c r="AK181" i="63" s="1"/>
  <c r="D180" i="63"/>
  <c r="AK180" i="63" s="1"/>
  <c r="D179" i="63"/>
  <c r="AK179" i="63" s="1"/>
  <c r="D178" i="63"/>
  <c r="AK178" i="63" s="1"/>
  <c r="D177" i="63"/>
  <c r="AK177" i="63" s="1"/>
  <c r="D176" i="63"/>
  <c r="AK176" i="63" s="1"/>
  <c r="D175" i="63"/>
  <c r="AK175" i="63" s="1"/>
  <c r="D174" i="63"/>
  <c r="AK174" i="63" s="1"/>
  <c r="D173" i="63"/>
  <c r="AK173" i="63" s="1"/>
  <c r="D172" i="63"/>
  <c r="AK172" i="63" s="1"/>
  <c r="D171" i="63"/>
  <c r="AK171" i="63" s="1"/>
  <c r="D170" i="63"/>
  <c r="AK170" i="63" s="1"/>
  <c r="D169" i="63"/>
  <c r="AK169" i="63" s="1"/>
  <c r="D168" i="63"/>
  <c r="AK168" i="63" s="1"/>
  <c r="D167" i="63"/>
  <c r="AK167" i="63" s="1"/>
  <c r="D166" i="63"/>
  <c r="AK166" i="63" s="1"/>
  <c r="D165" i="63"/>
  <c r="AK165" i="63" s="1"/>
  <c r="D164" i="63"/>
  <c r="AK164" i="63" s="1"/>
  <c r="D163" i="63"/>
  <c r="D162" i="63"/>
  <c r="D161" i="63"/>
  <c r="D160" i="63"/>
  <c r="D159" i="63"/>
  <c r="AK159" i="63" s="1"/>
  <c r="D158" i="63"/>
  <c r="AK158" i="63" s="1"/>
  <c r="D157" i="63"/>
  <c r="D156" i="63"/>
  <c r="D155" i="63"/>
  <c r="AK155" i="63" s="1"/>
  <c r="D154" i="63"/>
  <c r="AK154" i="63" s="1"/>
  <c r="D153" i="63"/>
  <c r="D152" i="63"/>
  <c r="D151" i="63"/>
  <c r="AK151" i="63" s="1"/>
  <c r="D150" i="63"/>
  <c r="AK150" i="63" s="1"/>
  <c r="D149" i="63"/>
  <c r="D148" i="63"/>
  <c r="D147" i="63"/>
  <c r="D146" i="63"/>
  <c r="AK146" i="63" s="1"/>
  <c r="D145" i="63"/>
  <c r="D144" i="63"/>
  <c r="D143" i="63"/>
  <c r="D142" i="63"/>
  <c r="AK142" i="63" s="1"/>
  <c r="D141" i="63"/>
  <c r="D140" i="63"/>
  <c r="D139" i="63"/>
  <c r="AK139" i="63" s="1"/>
  <c r="D138" i="63"/>
  <c r="AK138" i="63" s="1"/>
  <c r="D137" i="63"/>
  <c r="D136" i="63"/>
  <c r="D135" i="63"/>
  <c r="AK135" i="63" s="1"/>
  <c r="D134" i="63"/>
  <c r="AK134" i="63" s="1"/>
  <c r="D133" i="63"/>
  <c r="AK133" i="63" s="1"/>
  <c r="D132" i="63"/>
  <c r="AK132" i="63" s="1"/>
  <c r="D131" i="63"/>
  <c r="AK131" i="63" s="1"/>
  <c r="D130" i="63"/>
  <c r="AK130" i="63" s="1"/>
  <c r="D129" i="63"/>
  <c r="AK129" i="63" s="1"/>
  <c r="D128" i="63"/>
  <c r="AK128" i="63" s="1"/>
  <c r="D127" i="63"/>
  <c r="AK127" i="63" s="1"/>
  <c r="D126" i="63"/>
  <c r="AK126" i="63" s="1"/>
  <c r="D125" i="63"/>
  <c r="AK125" i="63" s="1"/>
  <c r="D124" i="63"/>
  <c r="AK124" i="63" s="1"/>
  <c r="D123" i="63"/>
  <c r="AK123" i="63" s="1"/>
  <c r="D122" i="63"/>
  <c r="AK122" i="63" s="1"/>
  <c r="D121" i="63"/>
  <c r="AK121" i="63" s="1"/>
  <c r="D120" i="63"/>
  <c r="AK120" i="63" s="1"/>
  <c r="D119" i="63"/>
  <c r="AK119" i="63" s="1"/>
  <c r="D118" i="63"/>
  <c r="AK118" i="63" s="1"/>
  <c r="D117" i="63"/>
  <c r="AK117" i="63" s="1"/>
  <c r="D116" i="63"/>
  <c r="AK116" i="63" s="1"/>
  <c r="D115" i="63"/>
  <c r="AK115" i="63" s="1"/>
  <c r="D114" i="63"/>
  <c r="AK114" i="63" s="1"/>
  <c r="D113" i="63"/>
  <c r="AK113" i="63" s="1"/>
  <c r="D112" i="63"/>
  <c r="AK112" i="63" s="1"/>
  <c r="D111" i="63"/>
  <c r="AK111" i="63" s="1"/>
  <c r="D110" i="63"/>
  <c r="AK110" i="63" s="1"/>
  <c r="D109" i="63"/>
  <c r="AK109" i="63" s="1"/>
  <c r="D108" i="63"/>
  <c r="AK108" i="63" s="1"/>
  <c r="D107" i="63"/>
  <c r="AK107" i="63" s="1"/>
  <c r="D106" i="63"/>
  <c r="AK106" i="63" s="1"/>
  <c r="D105" i="63"/>
  <c r="AK105" i="63" s="1"/>
  <c r="D104" i="63"/>
  <c r="AK104" i="63" s="1"/>
  <c r="D103" i="63"/>
  <c r="AK103" i="63" s="1"/>
  <c r="D102" i="63"/>
  <c r="AK102" i="63" s="1"/>
  <c r="D101" i="63"/>
  <c r="AK101" i="63" s="1"/>
  <c r="D100" i="63"/>
  <c r="AK100" i="63" s="1"/>
  <c r="D99" i="63"/>
  <c r="AK99" i="63" s="1"/>
  <c r="D98" i="63"/>
  <c r="AK98" i="63" s="1"/>
  <c r="D97" i="63"/>
  <c r="AK97" i="63" s="1"/>
  <c r="D96" i="63"/>
  <c r="AK96" i="63" s="1"/>
  <c r="D95" i="63"/>
  <c r="AK95" i="63" s="1"/>
  <c r="D94" i="63"/>
  <c r="AK94" i="63" s="1"/>
  <c r="D93" i="63"/>
  <c r="AK93" i="63" s="1"/>
  <c r="D92" i="63"/>
  <c r="AK92" i="63" s="1"/>
  <c r="D91" i="63"/>
  <c r="AK91" i="63" s="1"/>
  <c r="D90" i="63"/>
  <c r="AK90" i="63" s="1"/>
  <c r="D89" i="63"/>
  <c r="AK89" i="63" s="1"/>
  <c r="D88" i="63"/>
  <c r="AK88" i="63" s="1"/>
  <c r="D87" i="63"/>
  <c r="AK87" i="63" s="1"/>
  <c r="D86" i="63"/>
  <c r="AK86" i="63" s="1"/>
  <c r="D85" i="63"/>
  <c r="AK85" i="63" s="1"/>
  <c r="D84" i="63"/>
  <c r="AK84" i="63" s="1"/>
  <c r="D83" i="63"/>
  <c r="AK83" i="63" s="1"/>
  <c r="D82" i="63"/>
  <c r="AK82" i="63" s="1"/>
  <c r="D81" i="63"/>
  <c r="AK81" i="63" s="1"/>
  <c r="D80" i="63"/>
  <c r="AK80" i="63" s="1"/>
  <c r="D79" i="63"/>
  <c r="W79" i="63" s="1"/>
  <c r="D78" i="63"/>
  <c r="AK78" i="63" s="1"/>
  <c r="D77" i="63"/>
  <c r="W77" i="63" s="1"/>
  <c r="D76" i="63"/>
  <c r="W76" i="63" s="1"/>
  <c r="D75" i="63"/>
  <c r="AK75" i="63" s="1"/>
  <c r="D74" i="63"/>
  <c r="AK74" i="63" s="1"/>
  <c r="D73" i="63"/>
  <c r="W73" i="63" s="1"/>
  <c r="D72" i="63"/>
  <c r="W72" i="63" s="1"/>
  <c r="D71" i="63"/>
  <c r="AK71" i="63" s="1"/>
  <c r="D70" i="63"/>
  <c r="AK70" i="63" s="1"/>
  <c r="D69" i="63"/>
  <c r="W69" i="63" s="1"/>
  <c r="D68" i="63"/>
  <c r="W68" i="63" s="1"/>
  <c r="D67" i="63"/>
  <c r="W67" i="63" s="1"/>
  <c r="D66" i="63"/>
  <c r="AK66" i="63" s="1"/>
  <c r="D65" i="63"/>
  <c r="W65" i="63" s="1"/>
  <c r="D64" i="63"/>
  <c r="AK64" i="63" s="1"/>
  <c r="D63" i="63"/>
  <c r="AK63" i="63" s="1"/>
  <c r="D62" i="63"/>
  <c r="AK62" i="63" s="1"/>
  <c r="D61" i="63"/>
  <c r="AK61" i="63" s="1"/>
  <c r="D60" i="63"/>
  <c r="AK60" i="63" s="1"/>
  <c r="D59" i="63"/>
  <c r="AK59" i="63" s="1"/>
  <c r="D58" i="63"/>
  <c r="AK58" i="63" s="1"/>
  <c r="D57" i="63"/>
  <c r="AK57" i="63" s="1"/>
  <c r="D56" i="63"/>
  <c r="AK56" i="63" s="1"/>
  <c r="D55" i="63"/>
  <c r="AK55" i="63" s="1"/>
  <c r="D54" i="63"/>
  <c r="AK54" i="63" s="1"/>
  <c r="D53" i="63"/>
  <c r="AK53" i="63" s="1"/>
  <c r="D52" i="63"/>
  <c r="AK52" i="63" s="1"/>
  <c r="D51" i="63"/>
  <c r="AK51" i="63" s="1"/>
  <c r="D50" i="63"/>
  <c r="AK50" i="63" s="1"/>
  <c r="D49" i="63"/>
  <c r="AK49" i="63" s="1"/>
  <c r="D48" i="63"/>
  <c r="AK48" i="63" s="1"/>
  <c r="D47" i="63"/>
  <c r="AK47" i="63" s="1"/>
  <c r="D46" i="63"/>
  <c r="AK46" i="63" s="1"/>
  <c r="D45" i="63"/>
  <c r="AK45" i="63" s="1"/>
  <c r="D44" i="63"/>
  <c r="AK44" i="63" s="1"/>
  <c r="D43" i="63"/>
  <c r="AK43" i="63" s="1"/>
  <c r="D42" i="63"/>
  <c r="AK42" i="63" s="1"/>
  <c r="D41" i="63"/>
  <c r="AK41" i="63" s="1"/>
  <c r="D40" i="63"/>
  <c r="AK40" i="63" s="1"/>
  <c r="D39" i="63"/>
  <c r="AK39" i="63" s="1"/>
  <c r="D38" i="63"/>
  <c r="AK38" i="63" s="1"/>
  <c r="D37" i="63"/>
  <c r="AK37" i="63" s="1"/>
  <c r="D36" i="63"/>
  <c r="AK36" i="63" s="1"/>
  <c r="D35" i="63"/>
  <c r="AK35" i="63" s="1"/>
  <c r="D34" i="63"/>
  <c r="AK34" i="63" s="1"/>
  <c r="D33" i="63"/>
  <c r="AK33" i="63" s="1"/>
  <c r="D32" i="63"/>
  <c r="AK32" i="63" s="1"/>
  <c r="D31" i="63"/>
  <c r="AK31" i="63" s="1"/>
  <c r="D30" i="63"/>
  <c r="AK30" i="63" s="1"/>
  <c r="D29" i="63"/>
  <c r="AK29" i="63" s="1"/>
  <c r="D28" i="63"/>
  <c r="AK28" i="63" s="1"/>
  <c r="D27" i="63"/>
  <c r="AK27" i="63" s="1"/>
  <c r="D26" i="63"/>
  <c r="AK26" i="63" s="1"/>
  <c r="D25" i="63"/>
  <c r="AK25" i="63" s="1"/>
  <c r="D24" i="63"/>
  <c r="AK24" i="63" s="1"/>
  <c r="D23" i="63"/>
  <c r="AK23" i="63" s="1"/>
  <c r="D22" i="63"/>
  <c r="AK22" i="63" s="1"/>
  <c r="D21" i="63"/>
  <c r="AK21" i="63" s="1"/>
  <c r="D20" i="63"/>
  <c r="AK20" i="63" s="1"/>
  <c r="D19" i="63"/>
  <c r="AK19" i="63" s="1"/>
  <c r="D18" i="63"/>
  <c r="AK18" i="63" s="1"/>
  <c r="D17" i="63"/>
  <c r="AK17" i="63" s="1"/>
  <c r="D16" i="63"/>
  <c r="AK16" i="63" s="1"/>
  <c r="D15" i="63"/>
  <c r="AK15" i="63" s="1"/>
  <c r="D14" i="63"/>
  <c r="AK14" i="63" s="1"/>
  <c r="D13" i="63"/>
  <c r="AK13" i="63" s="1"/>
  <c r="D12" i="63"/>
  <c r="AK12" i="63" s="1"/>
  <c r="D11" i="63"/>
  <c r="AK11" i="63" s="1"/>
  <c r="D10" i="63"/>
  <c r="AK10" i="63" s="1"/>
  <c r="D9" i="63"/>
  <c r="D8" i="63"/>
  <c r="AK8" i="63" s="1"/>
  <c r="D7" i="63"/>
  <c r="Y251" i="63"/>
  <c r="Y250" i="63"/>
  <c r="Y249" i="63"/>
  <c r="Y248" i="63"/>
  <c r="Y247" i="63"/>
  <c r="Y246" i="63"/>
  <c r="Y245" i="63"/>
  <c r="Y244" i="63"/>
  <c r="Y243" i="63"/>
  <c r="Y242" i="63"/>
  <c r="Y241" i="63"/>
  <c r="Y240" i="63"/>
  <c r="I240" i="63"/>
  <c r="Y239" i="63"/>
  <c r="Y238" i="63"/>
  <c r="Y237" i="63"/>
  <c r="Y236" i="63"/>
  <c r="Y235" i="63"/>
  <c r="Y234" i="63"/>
  <c r="Y233" i="63"/>
  <c r="P233" i="63"/>
  <c r="Y232" i="63"/>
  <c r="Y231" i="63"/>
  <c r="Y230" i="63"/>
  <c r="Y229" i="63"/>
  <c r="Y228" i="63"/>
  <c r="Y227" i="63"/>
  <c r="Y226" i="63"/>
  <c r="Y225" i="63"/>
  <c r="Y224" i="63"/>
  <c r="Y223" i="63"/>
  <c r="Y222" i="63"/>
  <c r="Y221" i="63"/>
  <c r="Y220" i="63"/>
  <c r="Y219" i="63"/>
  <c r="Y218" i="63"/>
  <c r="Y217" i="63"/>
  <c r="Y216" i="63"/>
  <c r="Y215" i="63"/>
  <c r="Y214" i="63"/>
  <c r="Y213" i="63"/>
  <c r="Y212" i="63"/>
  <c r="Y211" i="63"/>
  <c r="Y210" i="63"/>
  <c r="Y209" i="63"/>
  <c r="Y208" i="63"/>
  <c r="Y207" i="63"/>
  <c r="Y206" i="63"/>
  <c r="Y205" i="63"/>
  <c r="Y204" i="63"/>
  <c r="Y203" i="63"/>
  <c r="Y202" i="63"/>
  <c r="Y201" i="63"/>
  <c r="Y200" i="63"/>
  <c r="I200" i="63"/>
  <c r="Y199" i="63"/>
  <c r="Y198" i="63"/>
  <c r="P198" i="63"/>
  <c r="Y197" i="63"/>
  <c r="Y196" i="63"/>
  <c r="I196" i="63"/>
  <c r="Y195" i="63"/>
  <c r="Y194" i="63"/>
  <c r="P194" i="63"/>
  <c r="Y193" i="63"/>
  <c r="Y192" i="63"/>
  <c r="Y191" i="63"/>
  <c r="Y190" i="63"/>
  <c r="Y189" i="63"/>
  <c r="Y188" i="63"/>
  <c r="I188" i="63"/>
  <c r="Y187" i="63"/>
  <c r="Y186" i="63"/>
  <c r="P186" i="63"/>
  <c r="Y185" i="63"/>
  <c r="Y184" i="63"/>
  <c r="Y183" i="63"/>
  <c r="Y182" i="63"/>
  <c r="Y181" i="63"/>
  <c r="Y180" i="63"/>
  <c r="Y179" i="63"/>
  <c r="Y178" i="63"/>
  <c r="Y177" i="63"/>
  <c r="Y176" i="63"/>
  <c r="I176" i="63"/>
  <c r="Y175" i="63"/>
  <c r="Y174" i="63"/>
  <c r="P174" i="63"/>
  <c r="Y173" i="63"/>
  <c r="Y172" i="63"/>
  <c r="Y171" i="63"/>
  <c r="Y170" i="63"/>
  <c r="Y169" i="63"/>
  <c r="Y168" i="63"/>
  <c r="I168" i="63"/>
  <c r="Y167" i="63"/>
  <c r="Y166" i="63"/>
  <c r="P166" i="63"/>
  <c r="Y165" i="63"/>
  <c r="Y164" i="63"/>
  <c r="Y163" i="63"/>
  <c r="Y162" i="63"/>
  <c r="Y161" i="63"/>
  <c r="Y160" i="63"/>
  <c r="Y159" i="63"/>
  <c r="Y158" i="63"/>
  <c r="Y157" i="63"/>
  <c r="Y156" i="63"/>
  <c r="Y155" i="63"/>
  <c r="Y154" i="63"/>
  <c r="Y153" i="63"/>
  <c r="Y152" i="63"/>
  <c r="Y151" i="63"/>
  <c r="Y150" i="63"/>
  <c r="Y149" i="63"/>
  <c r="Y148" i="63"/>
  <c r="Y147" i="63"/>
  <c r="Y146" i="63"/>
  <c r="Y145" i="63"/>
  <c r="Y144" i="63"/>
  <c r="Y143" i="63"/>
  <c r="Y142" i="63"/>
  <c r="Y141" i="63"/>
  <c r="Y140" i="63"/>
  <c r="Y139" i="63"/>
  <c r="Y138" i="63"/>
  <c r="Y137" i="63"/>
  <c r="Y136" i="63"/>
  <c r="Y135" i="63"/>
  <c r="Y134" i="63"/>
  <c r="Y133" i="63"/>
  <c r="Y132" i="63"/>
  <c r="P132" i="63"/>
  <c r="Y131" i="63"/>
  <c r="Y130" i="63"/>
  <c r="Y129" i="63"/>
  <c r="Y128" i="63"/>
  <c r="Y127" i="63"/>
  <c r="Y126" i="63"/>
  <c r="I126" i="63"/>
  <c r="Y125" i="63"/>
  <c r="Y124" i="63"/>
  <c r="Y123" i="63"/>
  <c r="Y122" i="63"/>
  <c r="Y121" i="63"/>
  <c r="Y120" i="63"/>
  <c r="Y119" i="63"/>
  <c r="Y118" i="63"/>
  <c r="Y117" i="63"/>
  <c r="Y116" i="63"/>
  <c r="Y115" i="63"/>
  <c r="Y114" i="63"/>
  <c r="Y113" i="63"/>
  <c r="Y112" i="63"/>
  <c r="Y111" i="63"/>
  <c r="Y110" i="63"/>
  <c r="I110" i="63"/>
  <c r="Y109" i="63"/>
  <c r="Y108" i="63"/>
  <c r="Y107" i="63"/>
  <c r="Y106" i="63"/>
  <c r="P106" i="63"/>
  <c r="Y105" i="63"/>
  <c r="Y104" i="63"/>
  <c r="Y103" i="63"/>
  <c r="Y102" i="63"/>
  <c r="Y101" i="63"/>
  <c r="Y100" i="63"/>
  <c r="I100" i="63"/>
  <c r="Y99" i="63"/>
  <c r="Y98" i="63"/>
  <c r="P98" i="63"/>
  <c r="Y97" i="63"/>
  <c r="Y96" i="63"/>
  <c r="Y95" i="63"/>
  <c r="Y94" i="63"/>
  <c r="Y93" i="63"/>
  <c r="Y92" i="63"/>
  <c r="Y91" i="63"/>
  <c r="Y90" i="63"/>
  <c r="Y89" i="63"/>
  <c r="Y88" i="63"/>
  <c r="Y87" i="63"/>
  <c r="Y86" i="63"/>
  <c r="Y85" i="63"/>
  <c r="Y84" i="63"/>
  <c r="Y83" i="63"/>
  <c r="Y82" i="63"/>
  <c r="Y81" i="63"/>
  <c r="Y80" i="63"/>
  <c r="Y79" i="63"/>
  <c r="Y78" i="63"/>
  <c r="P78" i="63"/>
  <c r="Z78" i="63" s="1"/>
  <c r="Y77" i="63"/>
  <c r="Y76" i="63"/>
  <c r="Y75" i="63"/>
  <c r="Y74" i="63"/>
  <c r="Y73" i="63"/>
  <c r="Y72" i="63"/>
  <c r="Y71" i="63"/>
  <c r="Y70" i="63"/>
  <c r="Y69" i="63"/>
  <c r="Y68" i="63"/>
  <c r="Y67" i="63"/>
  <c r="Y66" i="63"/>
  <c r="Y65" i="63"/>
  <c r="Y64" i="63"/>
  <c r="Y63" i="63"/>
  <c r="Y62" i="63"/>
  <c r="Y61" i="63"/>
  <c r="Y60" i="63"/>
  <c r="Y59" i="63"/>
  <c r="Y58" i="63"/>
  <c r="Y57" i="63"/>
  <c r="Y56" i="63"/>
  <c r="Y55" i="63"/>
  <c r="Y54" i="63"/>
  <c r="Y53" i="63"/>
  <c r="Y52" i="63"/>
  <c r="I52" i="63"/>
  <c r="Y51" i="63"/>
  <c r="Y50" i="63"/>
  <c r="Y49" i="63"/>
  <c r="Y48" i="63"/>
  <c r="Y47" i="63"/>
  <c r="Y46" i="63"/>
  <c r="Y45" i="63"/>
  <c r="Y44" i="63"/>
  <c r="Y43" i="63"/>
  <c r="Y42" i="63"/>
  <c r="Y41" i="63"/>
  <c r="Y40" i="63"/>
  <c r="Y39" i="63"/>
  <c r="Y38" i="63"/>
  <c r="Y37" i="63"/>
  <c r="Y36" i="63"/>
  <c r="Y35" i="63"/>
  <c r="Y34" i="63"/>
  <c r="Y33" i="63"/>
  <c r="Y32" i="63"/>
  <c r="Y31" i="63"/>
  <c r="Y30" i="63"/>
  <c r="Y29" i="63"/>
  <c r="Y28" i="63"/>
  <c r="Y27" i="63"/>
  <c r="Y26" i="63"/>
  <c r="Y25" i="63"/>
  <c r="Y24" i="63"/>
  <c r="Y23" i="63"/>
  <c r="Y22" i="63"/>
  <c r="Y21" i="63"/>
  <c r="Y20" i="63"/>
  <c r="Y19" i="63"/>
  <c r="Y18" i="63"/>
  <c r="Y17" i="63"/>
  <c r="Y16" i="63"/>
  <c r="Y15" i="63"/>
  <c r="Y14" i="63"/>
  <c r="Y13" i="63"/>
  <c r="Y12" i="63"/>
  <c r="Y11" i="63"/>
  <c r="Y10" i="63"/>
  <c r="Y9" i="63"/>
  <c r="Y8" i="63"/>
  <c r="Y7" i="63"/>
  <c r="H10" i="70" l="1"/>
  <c r="W158" i="63"/>
  <c r="AK10" i="65"/>
  <c r="AK14" i="65"/>
  <c r="AK18" i="65"/>
  <c r="AK30" i="65"/>
  <c r="AK34" i="65"/>
  <c r="AK50" i="65"/>
  <c r="AK54" i="65"/>
  <c r="AK58" i="65"/>
  <c r="AK62" i="65"/>
  <c r="AK66" i="65"/>
  <c r="AK70" i="65"/>
  <c r="AK74" i="65"/>
  <c r="AK78" i="65"/>
  <c r="AK82" i="65"/>
  <c r="AK86" i="65"/>
  <c r="AK90" i="65"/>
  <c r="AK94" i="65"/>
  <c r="AK98" i="65"/>
  <c r="AK102" i="65"/>
  <c r="AK106" i="65"/>
  <c r="AK110" i="65"/>
  <c r="AK114" i="65"/>
  <c r="AK118" i="65"/>
  <c r="AK122" i="65"/>
  <c r="AK126" i="65"/>
  <c r="AK134" i="65"/>
  <c r="AK138" i="65"/>
  <c r="AK142" i="65"/>
  <c r="AK146" i="65"/>
  <c r="AK150" i="65"/>
  <c r="AK154" i="65"/>
  <c r="AK158" i="65"/>
  <c r="AK162" i="65"/>
  <c r="AK166" i="65"/>
  <c r="AK170" i="65"/>
  <c r="AK174" i="65"/>
  <c r="AK178" i="65"/>
  <c r="AK182" i="65"/>
  <c r="AK186" i="65"/>
  <c r="AK190" i="65"/>
  <c r="AK194" i="65"/>
  <c r="AK198" i="65"/>
  <c r="AK202" i="65"/>
  <c r="AK206" i="65"/>
  <c r="AK210" i="65"/>
  <c r="AK214" i="65"/>
  <c r="AK218" i="65"/>
  <c r="AK222" i="65"/>
  <c r="AK226" i="65"/>
  <c r="AK230" i="65"/>
  <c r="AK234" i="65"/>
  <c r="AK238" i="65"/>
  <c r="AK242" i="65"/>
  <c r="AK246" i="65"/>
  <c r="AK250" i="65"/>
  <c r="J14" i="65"/>
  <c r="K14" i="65" s="1"/>
  <c r="AL14" i="65" s="1"/>
  <c r="AD35" i="63"/>
  <c r="AD175" i="65"/>
  <c r="AD80" i="63"/>
  <c r="AD3" i="67"/>
  <c r="AD60" i="63"/>
  <c r="AD56" i="63"/>
  <c r="AD70" i="63"/>
  <c r="AD32" i="63"/>
  <c r="AD44" i="63"/>
  <c r="AD52" i="63"/>
  <c r="AD97" i="63"/>
  <c r="AD141" i="63"/>
  <c r="AD164" i="63"/>
  <c r="AD165" i="63"/>
  <c r="AD189" i="63"/>
  <c r="AD220" i="63"/>
  <c r="Y4" i="63"/>
  <c r="E4" i="68"/>
  <c r="E4" i="70"/>
  <c r="AK207" i="63"/>
  <c r="AK17" i="65"/>
  <c r="AK25" i="65"/>
  <c r="AK33" i="65"/>
  <c r="AK41" i="65"/>
  <c r="AK49" i="65"/>
  <c r="AK57" i="65"/>
  <c r="AK65" i="65"/>
  <c r="AK73" i="65"/>
  <c r="AK81" i="65"/>
  <c r="AK89" i="65"/>
  <c r="AK97" i="65"/>
  <c r="AK105" i="65"/>
  <c r="AK113" i="65"/>
  <c r="AK121" i="65"/>
  <c r="AK129" i="65"/>
  <c r="AK137" i="65"/>
  <c r="AK145" i="65"/>
  <c r="AK153" i="65"/>
  <c r="AK169" i="65"/>
  <c r="AK177" i="65"/>
  <c r="AK197" i="65"/>
  <c r="AK205" i="65"/>
  <c r="AK213" i="65"/>
  <c r="AK221" i="65"/>
  <c r="AK229" i="65"/>
  <c r="AK237" i="65"/>
  <c r="AK245" i="65"/>
  <c r="AK249" i="65"/>
  <c r="AK13" i="65"/>
  <c r="AK21" i="65"/>
  <c r="AK29" i="65"/>
  <c r="AK37" i="65"/>
  <c r="AK45" i="65"/>
  <c r="AK53" i="65"/>
  <c r="AK61" i="65"/>
  <c r="AK69" i="65"/>
  <c r="AK77" i="65"/>
  <c r="AK85" i="65"/>
  <c r="AK93" i="65"/>
  <c r="AK101" i="65"/>
  <c r="AK109" i="65"/>
  <c r="AK117" i="65"/>
  <c r="AK125" i="65"/>
  <c r="AK133" i="65"/>
  <c r="AK141" i="65"/>
  <c r="AK149" i="65"/>
  <c r="AK157" i="65"/>
  <c r="AK165" i="65"/>
  <c r="AK173" i="65"/>
  <c r="AK181" i="65"/>
  <c r="AK193" i="65"/>
  <c r="AK201" i="65"/>
  <c r="AK209" i="65"/>
  <c r="AK217" i="65"/>
  <c r="AK225" i="65"/>
  <c r="AK233" i="65"/>
  <c r="AK241" i="65"/>
  <c r="S56" i="73"/>
  <c r="R62" i="73"/>
  <c r="U48" i="73"/>
  <c r="W47" i="73"/>
  <c r="J42" i="65"/>
  <c r="K42" i="65" s="1"/>
  <c r="AL42" i="65" s="1"/>
  <c r="AK227" i="65"/>
  <c r="AK231" i="65"/>
  <c r="AK235" i="65"/>
  <c r="AK239" i="65"/>
  <c r="AK243" i="65"/>
  <c r="AK247" i="65"/>
  <c r="AK251" i="65"/>
  <c r="AD33" i="63"/>
  <c r="AD41" i="63"/>
  <c r="AD65" i="63"/>
  <c r="AD89" i="63"/>
  <c r="AD93" i="63"/>
  <c r="AD101" i="63"/>
  <c r="AD105" i="63"/>
  <c r="AD173" i="63"/>
  <c r="AD181" i="63"/>
  <c r="AK192" i="63"/>
  <c r="AD55" i="63"/>
  <c r="W177" i="65"/>
  <c r="AK12" i="65"/>
  <c r="AK16" i="65"/>
  <c r="AK20" i="65"/>
  <c r="AK24" i="65"/>
  <c r="AK28" i="65"/>
  <c r="AK32" i="65"/>
  <c r="AK36" i="65"/>
  <c r="AK40" i="65"/>
  <c r="AK44" i="65"/>
  <c r="AK48" i="65"/>
  <c r="AK52" i="65"/>
  <c r="AK56" i="65"/>
  <c r="AK60" i="65"/>
  <c r="AK64" i="65"/>
  <c r="AK68" i="65"/>
  <c r="AK72" i="65"/>
  <c r="AK76" i="65"/>
  <c r="AK80" i="65"/>
  <c r="AK84" i="65"/>
  <c r="AK88" i="65"/>
  <c r="AK92" i="65"/>
  <c r="AK96" i="65"/>
  <c r="AK100" i="65"/>
  <c r="AK104" i="65"/>
  <c r="AK108" i="65"/>
  <c r="AK112" i="65"/>
  <c r="AK116" i="65"/>
  <c r="AK120" i="65"/>
  <c r="AK124" i="65"/>
  <c r="AK128" i="65"/>
  <c r="AK132" i="65"/>
  <c r="AK136" i="65"/>
  <c r="AK140" i="65"/>
  <c r="AK144" i="65"/>
  <c r="AK148" i="65"/>
  <c r="AK152" i="65"/>
  <c r="AK156" i="65"/>
  <c r="AK160" i="65"/>
  <c r="AK164" i="65"/>
  <c r="AK168" i="65"/>
  <c r="AK172" i="65"/>
  <c r="AK176" i="65"/>
  <c r="AK180" i="65"/>
  <c r="AK184" i="65"/>
  <c r="AK188" i="65"/>
  <c r="AK192" i="65"/>
  <c r="AK196" i="65"/>
  <c r="AK200" i="65"/>
  <c r="AK204" i="65"/>
  <c r="AK208" i="65"/>
  <c r="AK212" i="65"/>
  <c r="AK216" i="65"/>
  <c r="AK220" i="65"/>
  <c r="AK224" i="65"/>
  <c r="AK228" i="65"/>
  <c r="AK232" i="65"/>
  <c r="AK236" i="65"/>
  <c r="AK240" i="65"/>
  <c r="AK244" i="65"/>
  <c r="AK248" i="65"/>
  <c r="I65" i="63"/>
  <c r="J65" i="63" s="1"/>
  <c r="K65" i="63" s="1"/>
  <c r="AL65" i="63" s="1"/>
  <c r="AD77" i="63"/>
  <c r="I105" i="63"/>
  <c r="J105" i="63" s="1"/>
  <c r="K105" i="63" s="1"/>
  <c r="AD138" i="65"/>
  <c r="AK11" i="65"/>
  <c r="AK15" i="65"/>
  <c r="AK19" i="65"/>
  <c r="AK23" i="65"/>
  <c r="AK27" i="65"/>
  <c r="AK31" i="65"/>
  <c r="AK35" i="65"/>
  <c r="AK39" i="65"/>
  <c r="AK43" i="65"/>
  <c r="AK47" i="65"/>
  <c r="AK51" i="65"/>
  <c r="AK55" i="65"/>
  <c r="AK59" i="65"/>
  <c r="AK63" i="65"/>
  <c r="AK67" i="65"/>
  <c r="AK71" i="65"/>
  <c r="AK75" i="65"/>
  <c r="AK79" i="65"/>
  <c r="AK83" i="65"/>
  <c r="AK87" i="65"/>
  <c r="AK91" i="65"/>
  <c r="AK95" i="65"/>
  <c r="AK99" i="65"/>
  <c r="AK103" i="65"/>
  <c r="AK107" i="65"/>
  <c r="AK111" i="65"/>
  <c r="AK115" i="65"/>
  <c r="AK119" i="65"/>
  <c r="AK123" i="65"/>
  <c r="AK127" i="65"/>
  <c r="AK135" i="65"/>
  <c r="AK139" i="65"/>
  <c r="AK143" i="65"/>
  <c r="AK147" i="65"/>
  <c r="AK151" i="65"/>
  <c r="AK155" i="65"/>
  <c r="AK159" i="65"/>
  <c r="AK163" i="65"/>
  <c r="AK167" i="65"/>
  <c r="AK171" i="65"/>
  <c r="AK175" i="65"/>
  <c r="AK179" i="65"/>
  <c r="AK183" i="65"/>
  <c r="AK187" i="65"/>
  <c r="AK191" i="65"/>
  <c r="AK195" i="65"/>
  <c r="AK199" i="65"/>
  <c r="AK203" i="65"/>
  <c r="AK207" i="65"/>
  <c r="AK211" i="65"/>
  <c r="AK215" i="65"/>
  <c r="AK219" i="65"/>
  <c r="AK223" i="65"/>
  <c r="AD85" i="63"/>
  <c r="I89" i="63"/>
  <c r="J89" i="63" s="1"/>
  <c r="K89" i="63" s="1"/>
  <c r="W234" i="63"/>
  <c r="D4" i="65"/>
  <c r="AD36" i="63"/>
  <c r="AD40" i="63"/>
  <c r="AD48" i="63"/>
  <c r="AD159" i="65"/>
  <c r="AD179" i="65"/>
  <c r="AD245" i="65"/>
  <c r="AN7" i="63"/>
  <c r="P4" i="63"/>
  <c r="D4" i="63"/>
  <c r="AF4" i="63"/>
  <c r="R4" i="63"/>
  <c r="P4" i="65"/>
  <c r="R4" i="65"/>
  <c r="AD143" i="65"/>
  <c r="Z36" i="65"/>
  <c r="AN36" i="65"/>
  <c r="Z53" i="65"/>
  <c r="AN53" i="65"/>
  <c r="Z76" i="65"/>
  <c r="AN76" i="65"/>
  <c r="Z145" i="65"/>
  <c r="AN145" i="65"/>
  <c r="Z248" i="65"/>
  <c r="AN248" i="65"/>
  <c r="Z8" i="65"/>
  <c r="Z82" i="65"/>
  <c r="AN82" i="65"/>
  <c r="Z161" i="65"/>
  <c r="AN161" i="65"/>
  <c r="Z232" i="65"/>
  <c r="AN232" i="65"/>
  <c r="Z237" i="65"/>
  <c r="AN237" i="65"/>
  <c r="Z240" i="65"/>
  <c r="AN240" i="65"/>
  <c r="Z132" i="63"/>
  <c r="AN132" i="63"/>
  <c r="Z137" i="63"/>
  <c r="AN137" i="63"/>
  <c r="Z167" i="63"/>
  <c r="AN167" i="63"/>
  <c r="Z184" i="63"/>
  <c r="AN184" i="63"/>
  <c r="Z89" i="63"/>
  <c r="AN89" i="63"/>
  <c r="Z94" i="63"/>
  <c r="AN94" i="63"/>
  <c r="Z119" i="63"/>
  <c r="AN119" i="63"/>
  <c r="Z130" i="63"/>
  <c r="AN130" i="63"/>
  <c r="Z135" i="63"/>
  <c r="AN135" i="63"/>
  <c r="Z143" i="63"/>
  <c r="AN143" i="63"/>
  <c r="Z163" i="63"/>
  <c r="AN163" i="63"/>
  <c r="Z201" i="63"/>
  <c r="AN201" i="63"/>
  <c r="Z210" i="63"/>
  <c r="AN210" i="63"/>
  <c r="Z222" i="63"/>
  <c r="AN222" i="63"/>
  <c r="Z107" i="63"/>
  <c r="AN107" i="63"/>
  <c r="Z110" i="63"/>
  <c r="AN110" i="63"/>
  <c r="Z115" i="63"/>
  <c r="AN115" i="63"/>
  <c r="Z118" i="63"/>
  <c r="AN118" i="63"/>
  <c r="Z123" i="63"/>
  <c r="AN123" i="63"/>
  <c r="Z126" i="63"/>
  <c r="AN126" i="63"/>
  <c r="Z131" i="63"/>
  <c r="AN131" i="63"/>
  <c r="Z142" i="63"/>
  <c r="AN142" i="63"/>
  <c r="Z147" i="63"/>
  <c r="AN147" i="63"/>
  <c r="Z151" i="63"/>
  <c r="AN151" i="63"/>
  <c r="Z155" i="63"/>
  <c r="AN155" i="63"/>
  <c r="Z169" i="63"/>
  <c r="AN169" i="63"/>
  <c r="Z171" i="63"/>
  <c r="AN171" i="63"/>
  <c r="Z179" i="63"/>
  <c r="AN179" i="63"/>
  <c r="Z183" i="63"/>
  <c r="AN183" i="63"/>
  <c r="Z190" i="63"/>
  <c r="AN190" i="63"/>
  <c r="Z200" i="63"/>
  <c r="AN200" i="63"/>
  <c r="Z205" i="63"/>
  <c r="AN205" i="63"/>
  <c r="Z207" i="63"/>
  <c r="AN207" i="63"/>
  <c r="Z209" i="63"/>
  <c r="AN209" i="63"/>
  <c r="Z211" i="63"/>
  <c r="AN211" i="63"/>
  <c r="Z215" i="63"/>
  <c r="AN215" i="63"/>
  <c r="Z217" i="63"/>
  <c r="AN217" i="63"/>
  <c r="Z219" i="63"/>
  <c r="AN219" i="63"/>
  <c r="Z223" i="63"/>
  <c r="AN223" i="63"/>
  <c r="Z230" i="63"/>
  <c r="AN230" i="63"/>
  <c r="Z235" i="63"/>
  <c r="AN235" i="63"/>
  <c r="Z237" i="63"/>
  <c r="AN237" i="63"/>
  <c r="Z239" i="63"/>
  <c r="AN239" i="63"/>
  <c r="Z247" i="63"/>
  <c r="AN247" i="63"/>
  <c r="W143" i="63"/>
  <c r="AK143" i="63"/>
  <c r="W147" i="63"/>
  <c r="AK147" i="63"/>
  <c r="W163" i="63"/>
  <c r="AK163" i="63"/>
  <c r="Z9" i="65"/>
  <c r="Z10" i="65"/>
  <c r="AN10" i="65"/>
  <c r="Z11" i="65"/>
  <c r="AN11" i="65"/>
  <c r="Z12" i="65"/>
  <c r="AN12" i="65"/>
  <c r="Z13" i="65"/>
  <c r="AN13" i="65"/>
  <c r="Z14" i="65"/>
  <c r="AN14" i="65"/>
  <c r="Z15" i="65"/>
  <c r="AN15" i="65"/>
  <c r="Z16" i="65"/>
  <c r="AN16" i="65"/>
  <c r="Z17" i="65"/>
  <c r="AN17" i="65"/>
  <c r="Z18" i="65"/>
  <c r="AN18" i="65"/>
  <c r="Z19" i="65"/>
  <c r="AN19" i="65"/>
  <c r="Z20" i="65"/>
  <c r="AN20" i="65"/>
  <c r="Z21" i="65"/>
  <c r="AN21" i="65"/>
  <c r="Z22" i="65"/>
  <c r="AN22" i="65"/>
  <c r="Z23" i="65"/>
  <c r="AN23" i="65"/>
  <c r="Z24" i="65"/>
  <c r="AN24" i="65"/>
  <c r="Z25" i="65"/>
  <c r="AN25" i="65"/>
  <c r="Z37" i="65"/>
  <c r="AN37" i="65"/>
  <c r="Z38" i="65"/>
  <c r="AN38" i="65"/>
  <c r="Z39" i="65"/>
  <c r="AN39" i="65"/>
  <c r="Z83" i="65"/>
  <c r="AN83" i="65"/>
  <c r="Z84" i="65"/>
  <c r="AN84" i="65"/>
  <c r="Z85" i="65"/>
  <c r="AN85" i="65"/>
  <c r="Z86" i="65"/>
  <c r="AN86" i="65"/>
  <c r="Z87" i="65"/>
  <c r="AN87" i="65"/>
  <c r="Z88" i="65"/>
  <c r="AN88" i="65"/>
  <c r="Z89" i="65"/>
  <c r="AN89" i="65"/>
  <c r="Z90" i="65"/>
  <c r="AN90" i="65"/>
  <c r="Z91" i="65"/>
  <c r="AN91" i="65"/>
  <c r="Z120" i="65"/>
  <c r="AN120" i="65"/>
  <c r="Z121" i="65"/>
  <c r="AN121" i="65"/>
  <c r="Z122" i="65"/>
  <c r="AN122" i="65"/>
  <c r="Z123" i="65"/>
  <c r="AN123" i="65"/>
  <c r="Z124" i="65"/>
  <c r="AN124" i="65"/>
  <c r="Z125" i="65"/>
  <c r="AN125" i="65"/>
  <c r="Z126" i="65"/>
  <c r="AN126" i="65"/>
  <c r="Z127" i="65"/>
  <c r="AN127" i="65"/>
  <c r="Z128" i="65"/>
  <c r="AN128" i="65"/>
  <c r="Z129" i="65"/>
  <c r="AN129" i="65"/>
  <c r="Z229" i="65"/>
  <c r="AN229" i="65"/>
  <c r="Z230" i="65"/>
  <c r="AN230" i="65"/>
  <c r="Z231" i="65"/>
  <c r="AN231" i="65"/>
  <c r="Z245" i="65"/>
  <c r="AN245" i="65"/>
  <c r="Z246" i="65"/>
  <c r="AN246" i="65"/>
  <c r="Z247" i="65"/>
  <c r="AN247" i="65"/>
  <c r="AD96" i="65"/>
  <c r="AD134" i="65"/>
  <c r="AD147" i="65"/>
  <c r="AD150" i="65"/>
  <c r="AD163" i="65"/>
  <c r="AN8" i="63"/>
  <c r="AN12" i="63"/>
  <c r="AN16" i="63"/>
  <c r="AN20" i="63"/>
  <c r="AN24" i="63"/>
  <c r="AN28" i="63"/>
  <c r="AN32" i="63"/>
  <c r="AN36" i="63"/>
  <c r="AN40" i="63"/>
  <c r="AN44" i="63"/>
  <c r="AN48" i="63"/>
  <c r="AN52" i="63"/>
  <c r="AN56" i="63"/>
  <c r="AN60" i="63"/>
  <c r="AN64" i="63"/>
  <c r="AK67" i="63"/>
  <c r="AN68" i="63"/>
  <c r="AN72" i="63"/>
  <c r="AN76" i="63"/>
  <c r="AK79" i="63"/>
  <c r="AN80" i="63"/>
  <c r="AN84" i="63"/>
  <c r="AN88" i="63"/>
  <c r="Z91" i="63"/>
  <c r="AN91" i="63"/>
  <c r="Z99" i="63"/>
  <c r="AN99" i="63"/>
  <c r="Z121" i="63"/>
  <c r="AN121" i="63"/>
  <c r="Z134" i="63"/>
  <c r="AN134" i="63"/>
  <c r="Z139" i="63"/>
  <c r="AN139" i="63"/>
  <c r="Z156" i="63"/>
  <c r="AN156" i="63"/>
  <c r="Z162" i="63"/>
  <c r="AN162" i="63"/>
  <c r="Z194" i="63"/>
  <c r="AN194" i="63"/>
  <c r="Z203" i="63"/>
  <c r="AN203" i="63"/>
  <c r="Z226" i="63"/>
  <c r="AN226" i="63"/>
  <c r="Z233" i="63"/>
  <c r="AN233" i="63"/>
  <c r="Z242" i="63"/>
  <c r="AN242" i="63"/>
  <c r="Z250" i="63"/>
  <c r="AN250" i="63"/>
  <c r="W162" i="63"/>
  <c r="AK162" i="63"/>
  <c r="W206" i="63"/>
  <c r="AK206" i="63"/>
  <c r="W230" i="63"/>
  <c r="AK230" i="63"/>
  <c r="W238" i="63"/>
  <c r="AK238" i="63"/>
  <c r="W242" i="63"/>
  <c r="AK242" i="63"/>
  <c r="Z32" i="65"/>
  <c r="AN32" i="65"/>
  <c r="Z33" i="65"/>
  <c r="AN33" i="65"/>
  <c r="Z34" i="65"/>
  <c r="AN34" i="65"/>
  <c r="Z35" i="65"/>
  <c r="AN35" i="65"/>
  <c r="Z47" i="65"/>
  <c r="AN47" i="65"/>
  <c r="Z48" i="65"/>
  <c r="AN48" i="65"/>
  <c r="Z49" i="65"/>
  <c r="AN49" i="65"/>
  <c r="Z50" i="65"/>
  <c r="AN50" i="65"/>
  <c r="Z51" i="65"/>
  <c r="AN51" i="65"/>
  <c r="Z52" i="65"/>
  <c r="AN52" i="65"/>
  <c r="Z58" i="65"/>
  <c r="AN58" i="65"/>
  <c r="Z59" i="65"/>
  <c r="AN59" i="65"/>
  <c r="Z60" i="65"/>
  <c r="AN60" i="65"/>
  <c r="Z61" i="65"/>
  <c r="AN61" i="65"/>
  <c r="Z62" i="65"/>
  <c r="AN62" i="65"/>
  <c r="Z63" i="65"/>
  <c r="AN63" i="65"/>
  <c r="Z64" i="65"/>
  <c r="AN64" i="65"/>
  <c r="Z65" i="65"/>
  <c r="AN65" i="65"/>
  <c r="Z66" i="65"/>
  <c r="AN66" i="65"/>
  <c r="Z67" i="65"/>
  <c r="AN67" i="65"/>
  <c r="Z68" i="65"/>
  <c r="AN68" i="65"/>
  <c r="Z69" i="65"/>
  <c r="AN69" i="65"/>
  <c r="Z70" i="65"/>
  <c r="AN70" i="65"/>
  <c r="Z71" i="65"/>
  <c r="AN71" i="65"/>
  <c r="Z72" i="65"/>
  <c r="AN72" i="65"/>
  <c r="Z73" i="65"/>
  <c r="AN73" i="65"/>
  <c r="Z74" i="65"/>
  <c r="AN74" i="65"/>
  <c r="Z75" i="65"/>
  <c r="AN75" i="65"/>
  <c r="Z81" i="65"/>
  <c r="AN81" i="65"/>
  <c r="Z118" i="65"/>
  <c r="AN118" i="65"/>
  <c r="Z119" i="65"/>
  <c r="AN119" i="65"/>
  <c r="Z142" i="65"/>
  <c r="AN142" i="65"/>
  <c r="Z143" i="65"/>
  <c r="AN143" i="65"/>
  <c r="Z144" i="65"/>
  <c r="AN144" i="65"/>
  <c r="Z160" i="65"/>
  <c r="AN160" i="65"/>
  <c r="Z177" i="65"/>
  <c r="AN177" i="65"/>
  <c r="Z178" i="65"/>
  <c r="AN178" i="65"/>
  <c r="Z179" i="65"/>
  <c r="AN179" i="65"/>
  <c r="Z180" i="65"/>
  <c r="AN180" i="65"/>
  <c r="Z181" i="65"/>
  <c r="AN181" i="65"/>
  <c r="Z182" i="65"/>
  <c r="AN182" i="65"/>
  <c r="Z183" i="65"/>
  <c r="AN183" i="65"/>
  <c r="Z184" i="65"/>
  <c r="AN184" i="65"/>
  <c r="Z185" i="65"/>
  <c r="AN185" i="65"/>
  <c r="Z186" i="65"/>
  <c r="AN186" i="65"/>
  <c r="Z187" i="65"/>
  <c r="AN187" i="65"/>
  <c r="Z188" i="65"/>
  <c r="AN188" i="65"/>
  <c r="Z189" i="65"/>
  <c r="AN189" i="65"/>
  <c r="Z190" i="65"/>
  <c r="AN190" i="65"/>
  <c r="Z191" i="65"/>
  <c r="AN191" i="65"/>
  <c r="Z192" i="65"/>
  <c r="AN192" i="65"/>
  <c r="Z193" i="65"/>
  <c r="AN193" i="65"/>
  <c r="Z194" i="65"/>
  <c r="AN194" i="65"/>
  <c r="Z195" i="65"/>
  <c r="AN195" i="65"/>
  <c r="Z196" i="65"/>
  <c r="AN196" i="65"/>
  <c r="Z197" i="65"/>
  <c r="AN197" i="65"/>
  <c r="Z198" i="65"/>
  <c r="AN198" i="65"/>
  <c r="Z199" i="65"/>
  <c r="AN199" i="65"/>
  <c r="Z200" i="65"/>
  <c r="AN200" i="65"/>
  <c r="Z201" i="65"/>
  <c r="AN201" i="65"/>
  <c r="Z202" i="65"/>
  <c r="AN202" i="65"/>
  <c r="Z203" i="65"/>
  <c r="AN203" i="65"/>
  <c r="Z204" i="65"/>
  <c r="AN204" i="65"/>
  <c r="Z205" i="65"/>
  <c r="AN205" i="65"/>
  <c r="Z206" i="65"/>
  <c r="AN206" i="65"/>
  <c r="Z207" i="65"/>
  <c r="AN207" i="65"/>
  <c r="Z208" i="65"/>
  <c r="AN208" i="65"/>
  <c r="Z209" i="65"/>
  <c r="AN209" i="65"/>
  <c r="Z210" i="65"/>
  <c r="AN210" i="65"/>
  <c r="Z211" i="65"/>
  <c r="AN211" i="65"/>
  <c r="Z212" i="65"/>
  <c r="AN212" i="65"/>
  <c r="Z213" i="65"/>
  <c r="AN213" i="65"/>
  <c r="Z214" i="65"/>
  <c r="AN214" i="65"/>
  <c r="Z215" i="65"/>
  <c r="AN215" i="65"/>
  <c r="Z216" i="65"/>
  <c r="AN216" i="65"/>
  <c r="Z217" i="65"/>
  <c r="AN217" i="65"/>
  <c r="Z218" i="65"/>
  <c r="AN218" i="65"/>
  <c r="Z219" i="65"/>
  <c r="AN219" i="65"/>
  <c r="Z220" i="65"/>
  <c r="AN220" i="65"/>
  <c r="Z221" i="65"/>
  <c r="AN221" i="65"/>
  <c r="Z222" i="65"/>
  <c r="AN222" i="65"/>
  <c r="Z223" i="65"/>
  <c r="AN223" i="65"/>
  <c r="Z224" i="65"/>
  <c r="AN224" i="65"/>
  <c r="Z225" i="65"/>
  <c r="AN225" i="65"/>
  <c r="Z226" i="65"/>
  <c r="AN226" i="65"/>
  <c r="Z227" i="65"/>
  <c r="AN227" i="65"/>
  <c r="Z228" i="65"/>
  <c r="AN228" i="65"/>
  <c r="Z241" i="65"/>
  <c r="AN241" i="65"/>
  <c r="Z242" i="65"/>
  <c r="AN242" i="65"/>
  <c r="Z243" i="65"/>
  <c r="AN243" i="65"/>
  <c r="Z244" i="65"/>
  <c r="AN244" i="65"/>
  <c r="AN11" i="63"/>
  <c r="AN15" i="63"/>
  <c r="AN19" i="63"/>
  <c r="AN23" i="63"/>
  <c r="AN27" i="63"/>
  <c r="AN31" i="63"/>
  <c r="AN35" i="63"/>
  <c r="AN39" i="63"/>
  <c r="AN43" i="63"/>
  <c r="AN47" i="63"/>
  <c r="AN51" i="63"/>
  <c r="AN55" i="63"/>
  <c r="AN59" i="63"/>
  <c r="AN63" i="63"/>
  <c r="AN67" i="63"/>
  <c r="AN71" i="63"/>
  <c r="AN75" i="63"/>
  <c r="AN79" i="63"/>
  <c r="AN83" i="63"/>
  <c r="AN87" i="63"/>
  <c r="Z129" i="63"/>
  <c r="AN129" i="63"/>
  <c r="Z145" i="63"/>
  <c r="AN145" i="63"/>
  <c r="Z198" i="63"/>
  <c r="AN198" i="63"/>
  <c r="Z103" i="63"/>
  <c r="AN103" i="63"/>
  <c r="Z111" i="63"/>
  <c r="AN111" i="63"/>
  <c r="Z114" i="63"/>
  <c r="AN114" i="63"/>
  <c r="Z127" i="63"/>
  <c r="AN127" i="63"/>
  <c r="Z154" i="63"/>
  <c r="AN154" i="63"/>
  <c r="Z158" i="63"/>
  <c r="AN158" i="63"/>
  <c r="Z168" i="63"/>
  <c r="AN168" i="63"/>
  <c r="Z178" i="63"/>
  <c r="AN178" i="63"/>
  <c r="Z182" i="63"/>
  <c r="AN182" i="63"/>
  <c r="Z191" i="63"/>
  <c r="AN191" i="63"/>
  <c r="Z204" i="63"/>
  <c r="AN204" i="63"/>
  <c r="Z206" i="63"/>
  <c r="AN206" i="63"/>
  <c r="W137" i="63"/>
  <c r="AK137" i="63"/>
  <c r="W141" i="63"/>
  <c r="AK141" i="63"/>
  <c r="W145" i="63"/>
  <c r="AK145" i="63"/>
  <c r="W149" i="63"/>
  <c r="AK149" i="63"/>
  <c r="W153" i="63"/>
  <c r="AK153" i="63"/>
  <c r="W157" i="63"/>
  <c r="AK157" i="63"/>
  <c r="W161" i="63"/>
  <c r="AK161" i="63"/>
  <c r="Z92" i="63"/>
  <c r="AN92" i="63"/>
  <c r="Z96" i="63"/>
  <c r="AN96" i="63"/>
  <c r="Z100" i="63"/>
  <c r="AN100" i="63"/>
  <c r="Z104" i="63"/>
  <c r="AN104" i="63"/>
  <c r="Z112" i="63"/>
  <c r="AN112" i="63"/>
  <c r="Z116" i="63"/>
  <c r="AN116" i="63"/>
  <c r="Z120" i="63"/>
  <c r="AN120" i="63"/>
  <c r="Z124" i="63"/>
  <c r="AN124" i="63"/>
  <c r="Z128" i="63"/>
  <c r="AN128" i="63"/>
  <c r="Z136" i="63"/>
  <c r="AN136" i="63"/>
  <c r="Z144" i="63"/>
  <c r="AN144" i="63"/>
  <c r="Z148" i="63"/>
  <c r="AN148" i="63"/>
  <c r="Z152" i="63"/>
  <c r="AN152" i="63"/>
  <c r="Z160" i="63"/>
  <c r="AN160" i="63"/>
  <c r="Z172" i="63"/>
  <c r="AN172" i="63"/>
  <c r="Z176" i="63"/>
  <c r="AN176" i="63"/>
  <c r="Z180" i="63"/>
  <c r="AN180" i="63"/>
  <c r="Z188" i="63"/>
  <c r="AN188" i="63"/>
  <c r="Z192" i="63"/>
  <c r="AN192" i="63"/>
  <c r="Z196" i="63"/>
  <c r="AN196" i="63"/>
  <c r="Z208" i="63"/>
  <c r="AN208" i="63"/>
  <c r="Z212" i="63"/>
  <c r="AN212" i="63"/>
  <c r="Z216" i="63"/>
  <c r="AN216" i="63"/>
  <c r="Z220" i="63"/>
  <c r="AN220" i="63"/>
  <c r="Z224" i="63"/>
  <c r="AN224" i="63"/>
  <c r="Z228" i="63"/>
  <c r="AN228" i="63"/>
  <c r="Z232" i="63"/>
  <c r="AN232" i="63"/>
  <c r="Z236" i="63"/>
  <c r="AN236" i="63"/>
  <c r="Z240" i="63"/>
  <c r="AN240" i="63"/>
  <c r="Z244" i="63"/>
  <c r="AN244" i="63"/>
  <c r="Z248" i="63"/>
  <c r="AN248" i="63"/>
  <c r="Z28" i="65"/>
  <c r="AN28" i="65"/>
  <c r="Z29" i="65"/>
  <c r="AN29" i="65"/>
  <c r="Z30" i="65"/>
  <c r="AN30" i="65"/>
  <c r="Z31" i="65"/>
  <c r="AN31" i="65"/>
  <c r="Z44" i="65"/>
  <c r="AN44" i="65"/>
  <c r="Z45" i="65"/>
  <c r="AN45" i="65"/>
  <c r="Z46" i="65"/>
  <c r="AN46" i="65"/>
  <c r="Z57" i="65"/>
  <c r="AN57" i="65"/>
  <c r="Z78" i="65"/>
  <c r="AN78" i="65"/>
  <c r="Z79" i="65"/>
  <c r="AN79" i="65"/>
  <c r="Z80" i="65"/>
  <c r="AN80" i="65"/>
  <c r="Z96" i="65"/>
  <c r="AN96" i="65"/>
  <c r="Z97" i="65"/>
  <c r="AN97" i="65"/>
  <c r="Z98" i="65"/>
  <c r="AN98" i="65"/>
  <c r="Z99" i="65"/>
  <c r="AN99" i="65"/>
  <c r="Z100" i="65"/>
  <c r="AN100" i="65"/>
  <c r="Z101" i="65"/>
  <c r="AN101" i="65"/>
  <c r="Z102" i="65"/>
  <c r="AN102" i="65"/>
  <c r="Z103" i="65"/>
  <c r="AN103" i="65"/>
  <c r="Z104" i="65"/>
  <c r="AN104" i="65"/>
  <c r="Z105" i="65"/>
  <c r="AN105" i="65"/>
  <c r="Z106" i="65"/>
  <c r="AN106" i="65"/>
  <c r="Z107" i="65"/>
  <c r="AN107" i="65"/>
  <c r="Z108" i="65"/>
  <c r="AN108" i="65"/>
  <c r="Z109" i="65"/>
  <c r="AN109" i="65"/>
  <c r="Z110" i="65"/>
  <c r="AN110" i="65"/>
  <c r="Z111" i="65"/>
  <c r="AN111" i="65"/>
  <c r="Z112" i="65"/>
  <c r="AN112" i="65"/>
  <c r="Z113" i="65"/>
  <c r="AN113" i="65"/>
  <c r="Z114" i="65"/>
  <c r="AN114" i="65"/>
  <c r="Z115" i="65"/>
  <c r="AN115" i="65"/>
  <c r="Z116" i="65"/>
  <c r="AN116" i="65"/>
  <c r="Z117" i="65"/>
  <c r="AN117" i="65"/>
  <c r="Z136" i="65"/>
  <c r="AN136" i="65"/>
  <c r="Z137" i="65"/>
  <c r="AN137" i="65"/>
  <c r="Z138" i="65"/>
  <c r="AN138" i="65"/>
  <c r="Z139" i="65"/>
  <c r="AN139" i="65"/>
  <c r="Z140" i="65"/>
  <c r="AN140" i="65"/>
  <c r="Z141" i="65"/>
  <c r="AN141" i="65"/>
  <c r="Z151" i="65"/>
  <c r="AN151" i="65"/>
  <c r="Z152" i="65"/>
  <c r="AN152" i="65"/>
  <c r="Z153" i="65"/>
  <c r="AN153" i="65"/>
  <c r="Z154" i="65"/>
  <c r="AN154" i="65"/>
  <c r="Z155" i="65"/>
  <c r="AN155" i="65"/>
  <c r="Z156" i="65"/>
  <c r="AN156" i="65"/>
  <c r="Z157" i="65"/>
  <c r="AN157" i="65"/>
  <c r="Z158" i="65"/>
  <c r="AN158" i="65"/>
  <c r="Z159" i="65"/>
  <c r="AN159" i="65"/>
  <c r="Z170" i="65"/>
  <c r="AN170" i="65"/>
  <c r="Z171" i="65"/>
  <c r="AN171" i="65"/>
  <c r="Z172" i="65"/>
  <c r="AN172" i="65"/>
  <c r="Z173" i="65"/>
  <c r="AN173" i="65"/>
  <c r="Z174" i="65"/>
  <c r="AN174" i="65"/>
  <c r="Z175" i="65"/>
  <c r="AN175" i="65"/>
  <c r="Z176" i="65"/>
  <c r="AN176" i="65"/>
  <c r="Z238" i="65"/>
  <c r="AN238" i="65"/>
  <c r="Z239" i="65"/>
  <c r="AN239" i="65"/>
  <c r="AD146" i="63"/>
  <c r="AD150" i="63"/>
  <c r="AD154" i="63"/>
  <c r="AD207" i="65"/>
  <c r="AN10" i="63"/>
  <c r="AN14" i="63"/>
  <c r="AN18" i="63"/>
  <c r="AN22" i="63"/>
  <c r="AN26" i="63"/>
  <c r="AN30" i="63"/>
  <c r="AN34" i="63"/>
  <c r="AN38" i="63"/>
  <c r="AN42" i="63"/>
  <c r="AN46" i="63"/>
  <c r="AN50" i="63"/>
  <c r="AN54" i="63"/>
  <c r="AN58" i="63"/>
  <c r="AN62" i="63"/>
  <c r="AK65" i="63"/>
  <c r="AN66" i="63"/>
  <c r="AK69" i="63"/>
  <c r="AN70" i="63"/>
  <c r="AK73" i="63"/>
  <c r="AN74" i="63"/>
  <c r="AK77" i="63"/>
  <c r="AN78" i="63"/>
  <c r="AN82" i="63"/>
  <c r="AN86" i="63"/>
  <c r="Z102" i="63"/>
  <c r="AN102" i="63"/>
  <c r="Z113" i="63"/>
  <c r="AN113" i="63"/>
  <c r="Z174" i="63"/>
  <c r="AN174" i="63"/>
  <c r="Z186" i="63"/>
  <c r="AN186" i="63"/>
  <c r="Z108" i="63"/>
  <c r="AN108" i="63"/>
  <c r="Z122" i="63"/>
  <c r="AN122" i="63"/>
  <c r="Z150" i="63"/>
  <c r="AN150" i="63"/>
  <c r="Z170" i="63"/>
  <c r="AN170" i="63"/>
  <c r="Z189" i="63"/>
  <c r="AN189" i="63"/>
  <c r="Z214" i="63"/>
  <c r="AN214" i="63"/>
  <c r="Z218" i="63"/>
  <c r="AN218" i="63"/>
  <c r="Z231" i="63"/>
  <c r="AN231" i="63"/>
  <c r="Z234" i="63"/>
  <c r="AN234" i="63"/>
  <c r="Z238" i="63"/>
  <c r="AN238" i="63"/>
  <c r="Z243" i="63"/>
  <c r="AN243" i="63"/>
  <c r="Z246" i="63"/>
  <c r="AN246" i="63"/>
  <c r="Z251" i="63"/>
  <c r="AN251" i="63"/>
  <c r="Z90" i="63"/>
  <c r="AN90" i="63"/>
  <c r="Z95" i="63"/>
  <c r="AN95" i="63"/>
  <c r="Z98" i="63"/>
  <c r="AN98" i="63"/>
  <c r="Z101" i="63"/>
  <c r="AN101" i="63"/>
  <c r="Z106" i="63"/>
  <c r="AN106" i="63"/>
  <c r="Z109" i="63"/>
  <c r="AN109" i="63"/>
  <c r="Z117" i="63"/>
  <c r="AN117" i="63"/>
  <c r="Z125" i="63"/>
  <c r="AN125" i="63"/>
  <c r="Z138" i="63"/>
  <c r="AN138" i="63"/>
  <c r="Z140" i="63"/>
  <c r="AN140" i="63"/>
  <c r="Z141" i="63"/>
  <c r="AN141" i="63"/>
  <c r="Z146" i="63"/>
  <c r="AN146" i="63"/>
  <c r="Z159" i="63"/>
  <c r="AN159" i="63"/>
  <c r="Z164" i="63"/>
  <c r="AN164" i="63"/>
  <c r="Z166" i="63"/>
  <c r="AN166" i="63"/>
  <c r="Z173" i="63"/>
  <c r="AN173" i="63"/>
  <c r="Z175" i="63"/>
  <c r="AN175" i="63"/>
  <c r="Z185" i="63"/>
  <c r="AN185" i="63"/>
  <c r="Z187" i="63"/>
  <c r="AN187" i="63"/>
  <c r="Z195" i="63"/>
  <c r="AN195" i="63"/>
  <c r="Z199" i="63"/>
  <c r="AN199" i="63"/>
  <c r="Z202" i="63"/>
  <c r="AN202" i="63"/>
  <c r="Z225" i="63"/>
  <c r="AN225" i="63"/>
  <c r="Z227" i="63"/>
  <c r="AN227" i="63"/>
  <c r="Z229" i="63"/>
  <c r="AN229" i="63"/>
  <c r="Z241" i="63"/>
  <c r="AN241" i="63"/>
  <c r="Z249" i="63"/>
  <c r="AN249" i="63"/>
  <c r="W136" i="63"/>
  <c r="AK136" i="63"/>
  <c r="W140" i="63"/>
  <c r="AK140" i="63"/>
  <c r="W144" i="63"/>
  <c r="AK144" i="63"/>
  <c r="W148" i="63"/>
  <c r="AK148" i="63"/>
  <c r="W152" i="63"/>
  <c r="AK152" i="63"/>
  <c r="W156" i="63"/>
  <c r="AK156" i="63"/>
  <c r="W160" i="63"/>
  <c r="AK160" i="63"/>
  <c r="W208" i="63"/>
  <c r="AK208" i="63"/>
  <c r="W224" i="63"/>
  <c r="AK224" i="63"/>
  <c r="W228" i="63"/>
  <c r="AK228" i="63"/>
  <c r="W232" i="63"/>
  <c r="AK232" i="63"/>
  <c r="W236" i="63"/>
  <c r="AK236" i="63"/>
  <c r="W240" i="63"/>
  <c r="AK240" i="63"/>
  <c r="W248" i="63"/>
  <c r="AK248" i="63"/>
  <c r="Z93" i="63"/>
  <c r="AN93" i="63"/>
  <c r="Z97" i="63"/>
  <c r="AN97" i="63"/>
  <c r="Z105" i="63"/>
  <c r="AN105" i="63"/>
  <c r="Z133" i="63"/>
  <c r="AN133" i="63"/>
  <c r="Z149" i="63"/>
  <c r="AN149" i="63"/>
  <c r="Z153" i="63"/>
  <c r="AN153" i="63"/>
  <c r="Z157" i="63"/>
  <c r="AN157" i="63"/>
  <c r="Z161" i="63"/>
  <c r="AN161" i="63"/>
  <c r="Z165" i="63"/>
  <c r="AN165" i="63"/>
  <c r="Z177" i="63"/>
  <c r="AN177" i="63"/>
  <c r="Z181" i="63"/>
  <c r="AN181" i="63"/>
  <c r="Z193" i="63"/>
  <c r="AN193" i="63"/>
  <c r="Z197" i="63"/>
  <c r="AN197" i="63"/>
  <c r="Z213" i="63"/>
  <c r="AN213" i="63"/>
  <c r="Z221" i="63"/>
  <c r="AN221" i="63"/>
  <c r="Z245" i="63"/>
  <c r="AN245" i="63"/>
  <c r="Z26" i="65"/>
  <c r="AN26" i="65"/>
  <c r="Z27" i="65"/>
  <c r="AN27" i="65"/>
  <c r="Z40" i="65"/>
  <c r="AN40" i="65"/>
  <c r="Z41" i="65"/>
  <c r="AN41" i="65"/>
  <c r="Z42" i="65"/>
  <c r="AN42" i="65"/>
  <c r="Z43" i="65"/>
  <c r="AN43" i="65"/>
  <c r="Z54" i="65"/>
  <c r="AN54" i="65"/>
  <c r="Z55" i="65"/>
  <c r="AN55" i="65"/>
  <c r="Z56" i="65"/>
  <c r="AN56" i="65"/>
  <c r="Z77" i="65"/>
  <c r="AN77" i="65"/>
  <c r="Z92" i="65"/>
  <c r="AN92" i="65"/>
  <c r="Z93" i="65"/>
  <c r="AN93" i="65"/>
  <c r="Z94" i="65"/>
  <c r="AN94" i="65"/>
  <c r="Z95" i="65"/>
  <c r="AN95" i="65"/>
  <c r="Z130" i="65"/>
  <c r="AN130" i="65"/>
  <c r="Z131" i="65"/>
  <c r="AN131" i="65"/>
  <c r="Z132" i="65"/>
  <c r="AN132" i="65"/>
  <c r="Z133" i="65"/>
  <c r="AN133" i="65"/>
  <c r="Z134" i="65"/>
  <c r="AN134" i="65"/>
  <c r="Z135" i="65"/>
  <c r="AN135" i="65"/>
  <c r="Z146" i="65"/>
  <c r="AN146" i="65"/>
  <c r="Z147" i="65"/>
  <c r="AN147" i="65"/>
  <c r="Z148" i="65"/>
  <c r="AN148" i="65"/>
  <c r="Z149" i="65"/>
  <c r="AN149" i="65"/>
  <c r="Z150" i="65"/>
  <c r="AN150" i="65"/>
  <c r="Z162" i="65"/>
  <c r="AN162" i="65"/>
  <c r="Z163" i="65"/>
  <c r="AN163" i="65"/>
  <c r="Z164" i="65"/>
  <c r="AN164" i="65"/>
  <c r="Z165" i="65"/>
  <c r="AN165" i="65"/>
  <c r="Z166" i="65"/>
  <c r="AN166" i="65"/>
  <c r="Z167" i="65"/>
  <c r="AN167" i="65"/>
  <c r="Z168" i="65"/>
  <c r="AN168" i="65"/>
  <c r="Z169" i="65"/>
  <c r="AN169" i="65"/>
  <c r="Z233" i="65"/>
  <c r="AN233" i="65"/>
  <c r="Z234" i="65"/>
  <c r="AN234" i="65"/>
  <c r="Z235" i="65"/>
  <c r="AN235" i="65"/>
  <c r="Z236" i="65"/>
  <c r="AN236" i="65"/>
  <c r="Z249" i="65"/>
  <c r="AN249" i="65"/>
  <c r="Z250" i="65"/>
  <c r="AN250" i="65"/>
  <c r="Z251" i="65"/>
  <c r="AN251" i="65"/>
  <c r="AD51" i="63"/>
  <c r="AD59" i="63"/>
  <c r="AD155" i="63"/>
  <c r="AD175" i="63"/>
  <c r="AD191" i="63"/>
  <c r="AN9" i="63"/>
  <c r="AN13" i="63"/>
  <c r="AN17" i="63"/>
  <c r="AN21" i="63"/>
  <c r="AN25" i="63"/>
  <c r="AN29" i="63"/>
  <c r="AN33" i="63"/>
  <c r="AN37" i="63"/>
  <c r="AN41" i="63"/>
  <c r="AN45" i="63"/>
  <c r="AN49" i="63"/>
  <c r="AN53" i="63"/>
  <c r="AN57" i="63"/>
  <c r="AN61" i="63"/>
  <c r="AN65" i="63"/>
  <c r="AK68" i="63"/>
  <c r="AN69" i="63"/>
  <c r="AK72" i="63"/>
  <c r="AN73" i="63"/>
  <c r="AK76" i="63"/>
  <c r="AN77" i="63"/>
  <c r="AN81" i="63"/>
  <c r="AN85" i="63"/>
  <c r="AD20" i="63"/>
  <c r="AD83" i="65"/>
  <c r="AD205" i="65"/>
  <c r="AD218" i="65"/>
  <c r="AD226" i="65"/>
  <c r="AD39" i="63"/>
  <c r="AD167" i="63"/>
  <c r="AD170" i="63"/>
  <c r="AD178" i="63"/>
  <c r="AD183" i="63"/>
  <c r="AD186" i="63"/>
  <c r="AD194" i="63"/>
  <c r="AD199" i="63"/>
  <c r="AD203" i="63"/>
  <c r="AD227" i="63"/>
  <c r="AD235" i="63"/>
  <c r="AD131" i="65"/>
  <c r="AD176" i="65"/>
  <c r="AD191" i="65"/>
  <c r="J120" i="65"/>
  <c r="K120" i="65" s="1"/>
  <c r="AL120" i="65" s="1"/>
  <c r="AD126" i="65"/>
  <c r="AD215" i="65"/>
  <c r="AD219" i="65"/>
  <c r="AD223" i="65"/>
  <c r="AD227" i="65"/>
  <c r="AD249" i="65"/>
  <c r="J95" i="65"/>
  <c r="K95" i="65" s="1"/>
  <c r="AL95" i="65" s="1"/>
  <c r="J179" i="65"/>
  <c r="K179" i="65" s="1"/>
  <c r="AL179" i="65" s="1"/>
  <c r="T3" i="67"/>
  <c r="O3" i="67"/>
  <c r="J83" i="63"/>
  <c r="K83" i="63" s="1"/>
  <c r="J107" i="63"/>
  <c r="K107" i="63" s="1"/>
  <c r="W218" i="65"/>
  <c r="J150" i="65"/>
  <c r="K150" i="65" s="1"/>
  <c r="X150" i="65" s="1"/>
  <c r="J82" i="65"/>
  <c r="K82" i="65" s="1"/>
  <c r="W22" i="65"/>
  <c r="W26" i="65"/>
  <c r="W38" i="65"/>
  <c r="W42" i="65"/>
  <c r="W46" i="65"/>
  <c r="W130" i="65"/>
  <c r="J46" i="65"/>
  <c r="K46" i="65" s="1"/>
  <c r="L46" i="65" s="1"/>
  <c r="J90" i="65"/>
  <c r="K90" i="65" s="1"/>
  <c r="J134" i="65"/>
  <c r="K134" i="65" s="1"/>
  <c r="J193" i="65"/>
  <c r="K193" i="65" s="1"/>
  <c r="J201" i="65"/>
  <c r="K201" i="65" s="1"/>
  <c r="L201" i="65" s="1"/>
  <c r="J209" i="65"/>
  <c r="K209" i="65" s="1"/>
  <c r="W16" i="65"/>
  <c r="W20" i="65"/>
  <c r="W24" i="65"/>
  <c r="W28" i="65"/>
  <c r="W32" i="65"/>
  <c r="W36" i="65"/>
  <c r="W40" i="65"/>
  <c r="W44" i="65"/>
  <c r="W48" i="65"/>
  <c r="W52" i="65"/>
  <c r="W136" i="65"/>
  <c r="W140" i="65"/>
  <c r="W152" i="65"/>
  <c r="W156" i="65"/>
  <c r="W192" i="65"/>
  <c r="W200" i="65"/>
  <c r="W204" i="65"/>
  <c r="W208" i="65"/>
  <c r="W216" i="65"/>
  <c r="W220" i="65"/>
  <c r="W224" i="65"/>
  <c r="W228" i="65"/>
  <c r="W131" i="65"/>
  <c r="W204" i="63"/>
  <c r="J44" i="65"/>
  <c r="K44" i="65" s="1"/>
  <c r="J81" i="63"/>
  <c r="K81" i="63" s="1"/>
  <c r="J85" i="63"/>
  <c r="K85" i="63" s="1"/>
  <c r="J197" i="63"/>
  <c r="K197" i="63" s="1"/>
  <c r="J76" i="65"/>
  <c r="K76" i="65" s="1"/>
  <c r="J88" i="65"/>
  <c r="K88" i="65" s="1"/>
  <c r="J180" i="65"/>
  <c r="K180" i="65" s="1"/>
  <c r="AF131" i="65"/>
  <c r="AK131" i="65" s="1"/>
  <c r="J28" i="65"/>
  <c r="K28" i="65" s="1"/>
  <c r="J48" i="65"/>
  <c r="K48" i="65" s="1"/>
  <c r="J128" i="65"/>
  <c r="K128" i="65" s="1"/>
  <c r="J172" i="65"/>
  <c r="K172" i="65" s="1"/>
  <c r="W196" i="65"/>
  <c r="W212" i="65"/>
  <c r="W59" i="65"/>
  <c r="W67" i="65"/>
  <c r="W75" i="65"/>
  <c r="W83" i="65"/>
  <c r="W91" i="65"/>
  <c r="W107" i="65"/>
  <c r="W147" i="65"/>
  <c r="J16" i="63"/>
  <c r="K16" i="63" s="1"/>
  <c r="J36" i="65"/>
  <c r="K36" i="65" s="1"/>
  <c r="J52" i="65"/>
  <c r="K52" i="65" s="1"/>
  <c r="J64" i="65"/>
  <c r="K64" i="65" s="1"/>
  <c r="J68" i="65"/>
  <c r="K68" i="65" s="1"/>
  <c r="J72" i="65"/>
  <c r="K72" i="65" s="1"/>
  <c r="J92" i="65"/>
  <c r="K92" i="65" s="1"/>
  <c r="J164" i="65"/>
  <c r="K164" i="65" s="1"/>
  <c r="J184" i="65"/>
  <c r="K184" i="65" s="1"/>
  <c r="X184" i="65" s="1"/>
  <c r="W34" i="65"/>
  <c r="W170" i="65"/>
  <c r="AF26" i="65"/>
  <c r="AK26" i="65" s="1"/>
  <c r="AF38" i="65"/>
  <c r="AK38" i="65" s="1"/>
  <c r="AF42" i="65"/>
  <c r="AK42" i="65" s="1"/>
  <c r="AF46" i="65"/>
  <c r="AK46" i="65" s="1"/>
  <c r="AF130" i="65"/>
  <c r="AK130" i="65" s="1"/>
  <c r="J13" i="63"/>
  <c r="K13" i="63" s="1"/>
  <c r="J32" i="65"/>
  <c r="K32" i="65" s="1"/>
  <c r="J60" i="65"/>
  <c r="K60" i="65" s="1"/>
  <c r="J80" i="65"/>
  <c r="K80" i="65" s="1"/>
  <c r="J168" i="65"/>
  <c r="K168" i="65" s="1"/>
  <c r="W55" i="65"/>
  <c r="W63" i="65"/>
  <c r="W71" i="65"/>
  <c r="W79" i="65"/>
  <c r="W87" i="65"/>
  <c r="W103" i="65"/>
  <c r="W143" i="65"/>
  <c r="W159" i="65"/>
  <c r="W167" i="65"/>
  <c r="W183" i="65"/>
  <c r="J40" i="65"/>
  <c r="K40" i="65" s="1"/>
  <c r="J56" i="65"/>
  <c r="K56" i="65" s="1"/>
  <c r="J84" i="65"/>
  <c r="K84" i="65" s="1"/>
  <c r="J188" i="65"/>
  <c r="K188" i="65" s="1"/>
  <c r="AF161" i="65"/>
  <c r="AK161" i="65" s="1"/>
  <c r="AF185" i="65"/>
  <c r="AK185" i="65" s="1"/>
  <c r="AF189" i="65"/>
  <c r="AK189" i="65" s="1"/>
  <c r="AF22" i="65"/>
  <c r="AK22" i="65" s="1"/>
  <c r="J24" i="65"/>
  <c r="K24" i="65" s="1"/>
  <c r="AD12" i="65"/>
  <c r="J16" i="65"/>
  <c r="K16" i="65" s="1"/>
  <c r="W18" i="65"/>
  <c r="J15" i="63"/>
  <c r="K15" i="63" s="1"/>
  <c r="AD12" i="63"/>
  <c r="J18" i="65"/>
  <c r="K18" i="65" s="1"/>
  <c r="J22" i="65"/>
  <c r="K22" i="65" s="1"/>
  <c r="J26" i="65"/>
  <c r="K26" i="65" s="1"/>
  <c r="J30" i="65"/>
  <c r="K30" i="65" s="1"/>
  <c r="J195" i="65"/>
  <c r="K195" i="65" s="1"/>
  <c r="J203" i="65"/>
  <c r="K203" i="65" s="1"/>
  <c r="J187" i="65"/>
  <c r="K187" i="65" s="1"/>
  <c r="J211" i="65"/>
  <c r="K211" i="65" s="1"/>
  <c r="J34" i="65"/>
  <c r="K34" i="65" s="1"/>
  <c r="J38" i="65"/>
  <c r="K38" i="65" s="1"/>
  <c r="J138" i="65"/>
  <c r="K138" i="65" s="1"/>
  <c r="J154" i="65"/>
  <c r="K154" i="65" s="1"/>
  <c r="J27" i="63"/>
  <c r="K27" i="63" s="1"/>
  <c r="J29" i="63"/>
  <c r="K29" i="63" s="1"/>
  <c r="W226" i="63"/>
  <c r="J19" i="63"/>
  <c r="K19" i="63" s="1"/>
  <c r="J93" i="63"/>
  <c r="K93" i="63" s="1"/>
  <c r="J97" i="63"/>
  <c r="K97" i="63" s="1"/>
  <c r="J101" i="63"/>
  <c r="K101" i="63" s="1"/>
  <c r="L101" i="63" s="1"/>
  <c r="J109" i="63"/>
  <c r="K109" i="63" s="1"/>
  <c r="J11" i="63"/>
  <c r="K11" i="63" s="1"/>
  <c r="J91" i="63"/>
  <c r="K91" i="63" s="1"/>
  <c r="J99" i="63"/>
  <c r="K99" i="63" s="1"/>
  <c r="X99" i="63" s="1"/>
  <c r="F19" i="70"/>
  <c r="G19" i="70"/>
  <c r="H19" i="70" s="1"/>
  <c r="F27" i="70"/>
  <c r="G27" i="70"/>
  <c r="H27" i="70" s="1"/>
  <c r="F43" i="70"/>
  <c r="G43" i="70"/>
  <c r="H43" i="70" s="1"/>
  <c r="F51" i="70"/>
  <c r="G51" i="70"/>
  <c r="H51" i="70" s="1"/>
  <c r="F7" i="70"/>
  <c r="G7" i="70"/>
  <c r="H7" i="70" s="1"/>
  <c r="F15" i="70"/>
  <c r="G15" i="70"/>
  <c r="H15" i="70" s="1"/>
  <c r="F23" i="70"/>
  <c r="G23" i="70"/>
  <c r="H23" i="70" s="1"/>
  <c r="F31" i="70"/>
  <c r="G31" i="70"/>
  <c r="H31" i="70" s="1"/>
  <c r="F39" i="70"/>
  <c r="G39" i="70"/>
  <c r="H39" i="70" s="1"/>
  <c r="F47" i="70"/>
  <c r="G47" i="70"/>
  <c r="H47" i="70" s="1"/>
  <c r="G6" i="70"/>
  <c r="F8" i="70"/>
  <c r="G12" i="70"/>
  <c r="H12" i="70" s="1"/>
  <c r="G14" i="70"/>
  <c r="H14" i="70" s="1"/>
  <c r="F18" i="70"/>
  <c r="G21" i="70"/>
  <c r="H21" i="70" s="1"/>
  <c r="F26" i="70"/>
  <c r="G29" i="70"/>
  <c r="H29" i="70" s="1"/>
  <c r="F34" i="70"/>
  <c r="G36" i="70"/>
  <c r="H36" i="70" s="1"/>
  <c r="G38" i="70"/>
  <c r="H38" i="70" s="1"/>
  <c r="F42" i="70"/>
  <c r="G46" i="70"/>
  <c r="H46" i="70" s="1"/>
  <c r="F50" i="70"/>
  <c r="F13" i="70"/>
  <c r="F21" i="70"/>
  <c r="F45" i="70"/>
  <c r="F6" i="70"/>
  <c r="G8" i="70"/>
  <c r="H8" i="70" s="1"/>
  <c r="G9" i="70"/>
  <c r="H9" i="70" s="1"/>
  <c r="F12" i="70"/>
  <c r="F14" i="70"/>
  <c r="G16" i="70"/>
  <c r="H16" i="70" s="1"/>
  <c r="G17" i="70"/>
  <c r="H17" i="70" s="1"/>
  <c r="G18" i="70"/>
  <c r="H18" i="70" s="1"/>
  <c r="F20" i="70"/>
  <c r="F22" i="70"/>
  <c r="G24" i="70"/>
  <c r="H24" i="70" s="1"/>
  <c r="G25" i="70"/>
  <c r="H25" i="70" s="1"/>
  <c r="G26" i="70"/>
  <c r="H26" i="70" s="1"/>
  <c r="F28" i="70"/>
  <c r="F30" i="70"/>
  <c r="G32" i="70"/>
  <c r="H32" i="70" s="1"/>
  <c r="G33" i="70"/>
  <c r="H33" i="70" s="1"/>
  <c r="G34" i="70"/>
  <c r="H34" i="70" s="1"/>
  <c r="F36" i="70"/>
  <c r="F38" i="70"/>
  <c r="G40" i="70"/>
  <c r="H40" i="70" s="1"/>
  <c r="G41" i="70"/>
  <c r="H41" i="70" s="1"/>
  <c r="G42" i="70"/>
  <c r="H42" i="70" s="1"/>
  <c r="F44" i="70"/>
  <c r="F46" i="70"/>
  <c r="G48" i="70"/>
  <c r="H48" i="70" s="1"/>
  <c r="G49" i="70"/>
  <c r="H49" i="70" s="1"/>
  <c r="I49" i="70" s="1"/>
  <c r="L49" i="70" s="1"/>
  <c r="G50" i="70"/>
  <c r="H50" i="70" s="1"/>
  <c r="F52" i="70"/>
  <c r="F11" i="70"/>
  <c r="G11" i="70"/>
  <c r="H11" i="70" s="1"/>
  <c r="F35" i="70"/>
  <c r="G35" i="70"/>
  <c r="H35" i="70" s="1"/>
  <c r="F10" i="70"/>
  <c r="G13" i="70"/>
  <c r="H13" i="70" s="1"/>
  <c r="F16" i="70"/>
  <c r="G20" i="70"/>
  <c r="H20" i="70" s="1"/>
  <c r="G22" i="70"/>
  <c r="H22" i="70" s="1"/>
  <c r="F24" i="70"/>
  <c r="I24" i="70" s="1"/>
  <c r="L24" i="70" s="1"/>
  <c r="G28" i="70"/>
  <c r="H28" i="70" s="1"/>
  <c r="G30" i="70"/>
  <c r="H30" i="70" s="1"/>
  <c r="F32" i="70"/>
  <c r="G37" i="70"/>
  <c r="H37" i="70" s="1"/>
  <c r="F40" i="70"/>
  <c r="G44" i="70"/>
  <c r="H44" i="70" s="1"/>
  <c r="G45" i="70"/>
  <c r="H45" i="70" s="1"/>
  <c r="F48" i="70"/>
  <c r="G52" i="70"/>
  <c r="H52" i="70" s="1"/>
  <c r="F29" i="70"/>
  <c r="F37" i="70"/>
  <c r="F9" i="70"/>
  <c r="I9" i="70" s="1"/>
  <c r="L9" i="70" s="1"/>
  <c r="F17" i="70"/>
  <c r="F25" i="70"/>
  <c r="F33" i="70"/>
  <c r="F41" i="70"/>
  <c r="Y3" i="67"/>
  <c r="W30" i="65"/>
  <c r="W165" i="65"/>
  <c r="W174" i="65"/>
  <c r="W14" i="65"/>
  <c r="W226" i="65"/>
  <c r="W50" i="65"/>
  <c r="W142" i="65"/>
  <c r="W190" i="65"/>
  <c r="W194" i="65"/>
  <c r="W198" i="65"/>
  <c r="W202" i="65"/>
  <c r="W206" i="65"/>
  <c r="W210" i="65"/>
  <c r="W214" i="65"/>
  <c r="W222" i="65"/>
  <c r="W121" i="65"/>
  <c r="W133" i="65"/>
  <c r="W145" i="65"/>
  <c r="W189" i="65"/>
  <c r="J171" i="65"/>
  <c r="K171" i="65" s="1"/>
  <c r="J74" i="65"/>
  <c r="K74" i="65" s="1"/>
  <c r="J50" i="65"/>
  <c r="K50" i="65" s="1"/>
  <c r="J127" i="65"/>
  <c r="K127" i="65" s="1"/>
  <c r="J58" i="65"/>
  <c r="K58" i="65" s="1"/>
  <c r="J66" i="65"/>
  <c r="K66" i="65" s="1"/>
  <c r="J158" i="65"/>
  <c r="K158" i="65" s="1"/>
  <c r="J111" i="65"/>
  <c r="K111" i="65" s="1"/>
  <c r="J113" i="65"/>
  <c r="K113" i="65" s="1"/>
  <c r="J116" i="65"/>
  <c r="K116" i="65" s="1"/>
  <c r="J118" i="65"/>
  <c r="K118" i="65" s="1"/>
  <c r="AD51" i="65"/>
  <c r="AD75" i="65"/>
  <c r="I96" i="65"/>
  <c r="J96" i="65" s="1"/>
  <c r="K96" i="65" s="1"/>
  <c r="AL96" i="65" s="1"/>
  <c r="AD220" i="65"/>
  <c r="AD228" i="65"/>
  <c r="AD233" i="65"/>
  <c r="AD241" i="65"/>
  <c r="AD8" i="65"/>
  <c r="AD47" i="65"/>
  <c r="AD59" i="65"/>
  <c r="AD91" i="65"/>
  <c r="AD101" i="65"/>
  <c r="J109" i="65"/>
  <c r="K109" i="65" s="1"/>
  <c r="AD122" i="65"/>
  <c r="AD154" i="65"/>
  <c r="J163" i="65"/>
  <c r="K163" i="65" s="1"/>
  <c r="AD197" i="65"/>
  <c r="AD199" i="65"/>
  <c r="AD213" i="65"/>
  <c r="AD221" i="65"/>
  <c r="J110" i="65"/>
  <c r="K110" i="65" s="1"/>
  <c r="J112" i="65"/>
  <c r="K112" i="65" s="1"/>
  <c r="J114" i="65"/>
  <c r="K114" i="65" s="1"/>
  <c r="J115" i="65"/>
  <c r="K115" i="65" s="1"/>
  <c r="J117" i="65"/>
  <c r="K117" i="65" s="1"/>
  <c r="J119" i="65"/>
  <c r="K119" i="65" s="1"/>
  <c r="AD97" i="65"/>
  <c r="AD98" i="65"/>
  <c r="AD105" i="65"/>
  <c r="I215" i="65"/>
  <c r="J215" i="65" s="1"/>
  <c r="K215" i="65" s="1"/>
  <c r="AL215" i="65" s="1"/>
  <c r="I223" i="65"/>
  <c r="J223" i="65" s="1"/>
  <c r="K223" i="65" s="1"/>
  <c r="AL223" i="65" s="1"/>
  <c r="AD229" i="65"/>
  <c r="AD237" i="65"/>
  <c r="AD49" i="65"/>
  <c r="AD67" i="65"/>
  <c r="I97" i="65"/>
  <c r="J97" i="65" s="1"/>
  <c r="K97" i="65" s="1"/>
  <c r="AD106" i="65"/>
  <c r="I229" i="65"/>
  <c r="J229" i="65" s="1"/>
  <c r="K229" i="65" s="1"/>
  <c r="AL229" i="65" s="1"/>
  <c r="I233" i="65"/>
  <c r="J233" i="65" s="1"/>
  <c r="K233" i="65" s="1"/>
  <c r="AL233" i="65" s="1"/>
  <c r="I237" i="65"/>
  <c r="J237" i="65" s="1"/>
  <c r="K237" i="65" s="1"/>
  <c r="AL237" i="65" s="1"/>
  <c r="I241" i="65"/>
  <c r="J241" i="65" s="1"/>
  <c r="K241" i="65" s="1"/>
  <c r="AL241" i="65" s="1"/>
  <c r="W62" i="65"/>
  <c r="W78" i="65"/>
  <c r="AD102" i="65"/>
  <c r="I102" i="65"/>
  <c r="J102" i="65" s="1"/>
  <c r="K102" i="65" s="1"/>
  <c r="I146" i="65"/>
  <c r="J146" i="65" s="1"/>
  <c r="K146" i="65" s="1"/>
  <c r="AD146" i="65"/>
  <c r="AD57" i="65"/>
  <c r="I57" i="65"/>
  <c r="J57" i="65" s="1"/>
  <c r="K57" i="65" s="1"/>
  <c r="AL57" i="65" s="1"/>
  <c r="W60" i="65"/>
  <c r="AD73" i="65"/>
  <c r="I73" i="65"/>
  <c r="J73" i="65" s="1"/>
  <c r="K73" i="65" s="1"/>
  <c r="AL73" i="65" s="1"/>
  <c r="W76" i="65"/>
  <c r="AD81" i="65"/>
  <c r="I81" i="65"/>
  <c r="J81" i="65" s="1"/>
  <c r="K81" i="65" s="1"/>
  <c r="AL81" i="65" s="1"/>
  <c r="W84" i="65"/>
  <c r="AD89" i="65"/>
  <c r="I89" i="65"/>
  <c r="J89" i="65" s="1"/>
  <c r="K89" i="65" s="1"/>
  <c r="AL89" i="65" s="1"/>
  <c r="W92" i="65"/>
  <c r="I155" i="65"/>
  <c r="J155" i="65" s="1"/>
  <c r="K155" i="65" s="1"/>
  <c r="AL155" i="65" s="1"/>
  <c r="AD155" i="65"/>
  <c r="I162" i="65"/>
  <c r="J162" i="65" s="1"/>
  <c r="K162" i="65" s="1"/>
  <c r="AD162" i="65"/>
  <c r="I192" i="65"/>
  <c r="J192" i="65" s="1"/>
  <c r="K192" i="65" s="1"/>
  <c r="AD192" i="65"/>
  <c r="W195" i="65"/>
  <c r="W227" i="65"/>
  <c r="AD248" i="65"/>
  <c r="I248" i="65"/>
  <c r="J248" i="65" s="1"/>
  <c r="K248" i="65" s="1"/>
  <c r="AL248" i="65" s="1"/>
  <c r="AD53" i="65"/>
  <c r="I53" i="65"/>
  <c r="J53" i="65" s="1"/>
  <c r="K53" i="65" s="1"/>
  <c r="AL53" i="65" s="1"/>
  <c r="W56" i="65"/>
  <c r="AD61" i="65"/>
  <c r="I61" i="65"/>
  <c r="J61" i="65" s="1"/>
  <c r="K61" i="65" s="1"/>
  <c r="AL61" i="65" s="1"/>
  <c r="W64" i="65"/>
  <c r="AD69" i="65"/>
  <c r="I69" i="65"/>
  <c r="J69" i="65" s="1"/>
  <c r="K69" i="65" s="1"/>
  <c r="AL69" i="65" s="1"/>
  <c r="W72" i="65"/>
  <c r="AD77" i="65"/>
  <c r="I77" i="65"/>
  <c r="J77" i="65" s="1"/>
  <c r="K77" i="65" s="1"/>
  <c r="AL77" i="65" s="1"/>
  <c r="W80" i="65"/>
  <c r="AD85" i="65"/>
  <c r="I85" i="65"/>
  <c r="J85" i="65" s="1"/>
  <c r="K85" i="65" s="1"/>
  <c r="AL85" i="65" s="1"/>
  <c r="W88" i="65"/>
  <c r="AD93" i="65"/>
  <c r="I93" i="65"/>
  <c r="J93" i="65" s="1"/>
  <c r="K93" i="65" s="1"/>
  <c r="AL93" i="65" s="1"/>
  <c r="I130" i="65"/>
  <c r="J130" i="65" s="1"/>
  <c r="K130" i="65" s="1"/>
  <c r="AD130" i="65"/>
  <c r="I135" i="65"/>
  <c r="J135" i="65" s="1"/>
  <c r="K135" i="65" s="1"/>
  <c r="AL135" i="65" s="1"/>
  <c r="AD135" i="65"/>
  <c r="W191" i="65"/>
  <c r="I196" i="65"/>
  <c r="J196" i="65" s="1"/>
  <c r="K196" i="65" s="1"/>
  <c r="AD196" i="65"/>
  <c r="W199" i="65"/>
  <c r="I204" i="65"/>
  <c r="J204" i="65" s="1"/>
  <c r="K204" i="65" s="1"/>
  <c r="AD204" i="65"/>
  <c r="W207" i="65"/>
  <c r="I212" i="65"/>
  <c r="J212" i="65" s="1"/>
  <c r="K212" i="65" s="1"/>
  <c r="AD212" i="65"/>
  <c r="W215" i="65"/>
  <c r="W223" i="65"/>
  <c r="AD232" i="65"/>
  <c r="I232" i="65"/>
  <c r="J232" i="65" s="1"/>
  <c r="K232" i="65" s="1"/>
  <c r="AL232" i="65" s="1"/>
  <c r="AD236" i="65"/>
  <c r="I236" i="65"/>
  <c r="J236" i="65" s="1"/>
  <c r="K236" i="65" s="1"/>
  <c r="AL236" i="65" s="1"/>
  <c r="AD240" i="65"/>
  <c r="I240" i="65"/>
  <c r="J240" i="65" s="1"/>
  <c r="K240" i="65" s="1"/>
  <c r="AL240" i="65" s="1"/>
  <c r="J131" i="65"/>
  <c r="K131" i="65" s="1"/>
  <c r="J143" i="65"/>
  <c r="K143" i="65" s="1"/>
  <c r="AD7" i="65"/>
  <c r="AD11" i="65"/>
  <c r="I12" i="65"/>
  <c r="J12" i="65" s="1"/>
  <c r="K12" i="65" s="1"/>
  <c r="AL12" i="65" s="1"/>
  <c r="AD20" i="65"/>
  <c r="W146" i="65"/>
  <c r="J147" i="65"/>
  <c r="K147" i="65" s="1"/>
  <c r="W158" i="65"/>
  <c r="W161" i="65"/>
  <c r="J177" i="65"/>
  <c r="K177" i="65" s="1"/>
  <c r="AL177" i="65" s="1"/>
  <c r="I219" i="65"/>
  <c r="J219" i="65" s="1"/>
  <c r="K219" i="65" s="1"/>
  <c r="AL219" i="65" s="1"/>
  <c r="AD224" i="65"/>
  <c r="I227" i="65"/>
  <c r="J227" i="65" s="1"/>
  <c r="K227" i="65" s="1"/>
  <c r="AL227" i="65" s="1"/>
  <c r="AD9" i="65"/>
  <c r="AD13" i="65"/>
  <c r="J15" i="65"/>
  <c r="K15" i="65" s="1"/>
  <c r="AD17" i="65"/>
  <c r="AD19" i="65"/>
  <c r="AD21" i="65"/>
  <c r="AD23" i="65"/>
  <c r="AD25" i="65"/>
  <c r="J27" i="65"/>
  <c r="K27" i="65" s="1"/>
  <c r="AD29" i="65"/>
  <c r="AD31" i="65"/>
  <c r="AD33" i="65"/>
  <c r="AD35" i="65"/>
  <c r="AD37" i="65"/>
  <c r="AD39" i="65"/>
  <c r="AD41" i="65"/>
  <c r="AD43" i="65"/>
  <c r="AD45" i="65"/>
  <c r="J54" i="65"/>
  <c r="K54" i="65" s="1"/>
  <c r="J62" i="65"/>
  <c r="K62" i="65" s="1"/>
  <c r="J70" i="65"/>
  <c r="K70" i="65" s="1"/>
  <c r="J78" i="65"/>
  <c r="K78" i="65" s="1"/>
  <c r="J86" i="65"/>
  <c r="K86" i="65" s="1"/>
  <c r="J99" i="65"/>
  <c r="K99" i="65" s="1"/>
  <c r="AD100" i="65"/>
  <c r="J142" i="65"/>
  <c r="K142" i="65" s="1"/>
  <c r="AD193" i="65"/>
  <c r="J197" i="65"/>
  <c r="K197" i="65" s="1"/>
  <c r="AL197" i="65" s="1"/>
  <c r="AD201" i="65"/>
  <c r="J205" i="65"/>
  <c r="K205" i="65" s="1"/>
  <c r="AL205" i="65" s="1"/>
  <c r="AD209" i="65"/>
  <c r="J213" i="65"/>
  <c r="K213" i="65" s="1"/>
  <c r="AL213" i="65" s="1"/>
  <c r="AD217" i="65"/>
  <c r="AD225" i="65"/>
  <c r="I245" i="65"/>
  <c r="J245" i="65" s="1"/>
  <c r="K245" i="65" s="1"/>
  <c r="AL245" i="65" s="1"/>
  <c r="W54" i="65"/>
  <c r="W70" i="65"/>
  <c r="W86" i="65"/>
  <c r="AD94" i="65"/>
  <c r="I94" i="65"/>
  <c r="J94" i="65" s="1"/>
  <c r="K94" i="65" s="1"/>
  <c r="AL94" i="65" s="1"/>
  <c r="I139" i="65"/>
  <c r="J139" i="65" s="1"/>
  <c r="K139" i="65" s="1"/>
  <c r="AD139" i="65"/>
  <c r="I151" i="65"/>
  <c r="J151" i="65" s="1"/>
  <c r="K151" i="65" s="1"/>
  <c r="AL151" i="65" s="1"/>
  <c r="AD151" i="65"/>
  <c r="I194" i="65"/>
  <c r="J194" i="65" s="1"/>
  <c r="K194" i="65" s="1"/>
  <c r="AD194" i="65"/>
  <c r="W197" i="65"/>
  <c r="I202" i="65"/>
  <c r="J202" i="65" s="1"/>
  <c r="K202" i="65" s="1"/>
  <c r="AD202" i="65"/>
  <c r="W205" i="65"/>
  <c r="I210" i="65"/>
  <c r="J210" i="65" s="1"/>
  <c r="K210" i="65" s="1"/>
  <c r="AD210" i="65"/>
  <c r="W213" i="65"/>
  <c r="W221" i="65"/>
  <c r="AD65" i="65"/>
  <c r="I65" i="65"/>
  <c r="J65" i="65" s="1"/>
  <c r="K65" i="65" s="1"/>
  <c r="AL65" i="65" s="1"/>
  <c r="W68" i="65"/>
  <c r="AD107" i="65"/>
  <c r="I107" i="65"/>
  <c r="J107" i="65" s="1"/>
  <c r="K107" i="65" s="1"/>
  <c r="AL107" i="65" s="1"/>
  <c r="I200" i="65"/>
  <c r="J200" i="65" s="1"/>
  <c r="K200" i="65" s="1"/>
  <c r="AD200" i="65"/>
  <c r="W203" i="65"/>
  <c r="I208" i="65"/>
  <c r="J208" i="65" s="1"/>
  <c r="K208" i="65" s="1"/>
  <c r="AD208" i="65"/>
  <c r="W211" i="65"/>
  <c r="W219" i="65"/>
  <c r="W58" i="65"/>
  <c r="W66" i="65"/>
  <c r="W74" i="65"/>
  <c r="W82" i="65"/>
  <c r="W90" i="65"/>
  <c r="AD108" i="65"/>
  <c r="I108" i="65"/>
  <c r="J108" i="65" s="1"/>
  <c r="K108" i="65" s="1"/>
  <c r="AL108" i="65" s="1"/>
  <c r="W186" i="65"/>
  <c r="I190" i="65"/>
  <c r="J190" i="65" s="1"/>
  <c r="K190" i="65" s="1"/>
  <c r="AD190" i="65"/>
  <c r="W193" i="65"/>
  <c r="I198" i="65"/>
  <c r="J198" i="65" s="1"/>
  <c r="K198" i="65" s="1"/>
  <c r="AD198" i="65"/>
  <c r="W201" i="65"/>
  <c r="I206" i="65"/>
  <c r="J206" i="65" s="1"/>
  <c r="K206" i="65" s="1"/>
  <c r="AD206" i="65"/>
  <c r="W209" i="65"/>
  <c r="I214" i="65"/>
  <c r="J214" i="65" s="1"/>
  <c r="K214" i="65" s="1"/>
  <c r="AL214" i="65" s="1"/>
  <c r="AD214" i="65"/>
  <c r="W217" i="65"/>
  <c r="W225" i="65"/>
  <c r="AD244" i="65"/>
  <c r="I244" i="65"/>
  <c r="J244" i="65" s="1"/>
  <c r="K244" i="65" s="1"/>
  <c r="AL244" i="65" s="1"/>
  <c r="I8" i="65"/>
  <c r="J8" i="65" s="1"/>
  <c r="K8" i="65" s="1"/>
  <c r="I106" i="65"/>
  <c r="J106" i="65" s="1"/>
  <c r="K106" i="65" s="1"/>
  <c r="AL106" i="65" s="1"/>
  <c r="W149" i="65"/>
  <c r="J159" i="65"/>
  <c r="K159" i="65" s="1"/>
  <c r="W169" i="65"/>
  <c r="J169" i="65"/>
  <c r="K169" i="65" s="1"/>
  <c r="AD216" i="65"/>
  <c r="W7" i="65"/>
  <c r="I7" i="65"/>
  <c r="AD10" i="65"/>
  <c r="I11" i="65"/>
  <c r="J11" i="65" s="1"/>
  <c r="K11" i="65" s="1"/>
  <c r="AL11" i="65" s="1"/>
  <c r="W15" i="65"/>
  <c r="W19" i="65"/>
  <c r="W23" i="65"/>
  <c r="W27" i="65"/>
  <c r="W31" i="65"/>
  <c r="W35" i="65"/>
  <c r="W39" i="65"/>
  <c r="W43" i="65"/>
  <c r="W47" i="65"/>
  <c r="W51" i="65"/>
  <c r="AD55" i="65"/>
  <c r="AD63" i="65"/>
  <c r="AD71" i="65"/>
  <c r="AD79" i="65"/>
  <c r="AD87" i="65"/>
  <c r="I98" i="65"/>
  <c r="J98" i="65" s="1"/>
  <c r="K98" i="65" s="1"/>
  <c r="AD99" i="65"/>
  <c r="I101" i="65"/>
  <c r="J101" i="65" s="1"/>
  <c r="K101" i="65" s="1"/>
  <c r="AL101" i="65" s="1"/>
  <c r="I105" i="65"/>
  <c r="J105" i="65" s="1"/>
  <c r="K105" i="65" s="1"/>
  <c r="AL105" i="65" s="1"/>
  <c r="J121" i="65"/>
  <c r="K121" i="65" s="1"/>
  <c r="W162" i="65"/>
  <c r="J165" i="65"/>
  <c r="K165" i="65" s="1"/>
  <c r="J170" i="65"/>
  <c r="K170" i="65" s="1"/>
  <c r="W173" i="65"/>
  <c r="J173" i="65"/>
  <c r="K173" i="65" s="1"/>
  <c r="J174" i="65"/>
  <c r="K174" i="65" s="1"/>
  <c r="W185" i="65"/>
  <c r="J185" i="65"/>
  <c r="K185" i="65" s="1"/>
  <c r="J186" i="65"/>
  <c r="K186" i="65" s="1"/>
  <c r="J191" i="65"/>
  <c r="K191" i="65" s="1"/>
  <c r="AL191" i="65" s="1"/>
  <c r="AD195" i="65"/>
  <c r="J199" i="65"/>
  <c r="K199" i="65" s="1"/>
  <c r="AL199" i="65" s="1"/>
  <c r="AD203" i="65"/>
  <c r="J207" i="65"/>
  <c r="K207" i="65" s="1"/>
  <c r="AL207" i="65" s="1"/>
  <c r="AD211" i="65"/>
  <c r="AD222" i="65"/>
  <c r="I249" i="65"/>
  <c r="J249" i="65" s="1"/>
  <c r="K249" i="65" s="1"/>
  <c r="AL249" i="65" s="1"/>
  <c r="AD95" i="65"/>
  <c r="I100" i="65"/>
  <c r="J100" i="65" s="1"/>
  <c r="K100" i="65" s="1"/>
  <c r="AL100" i="65" s="1"/>
  <c r="J103" i="65"/>
  <c r="K103" i="65" s="1"/>
  <c r="J104" i="65"/>
  <c r="K104" i="65" s="1"/>
  <c r="AL104" i="65" s="1"/>
  <c r="AD109" i="65"/>
  <c r="AD110" i="65"/>
  <c r="AD111" i="65"/>
  <c r="AD112" i="65"/>
  <c r="AD113" i="65"/>
  <c r="AD114" i="65"/>
  <c r="AD115" i="65"/>
  <c r="AD116" i="65"/>
  <c r="AD117" i="65"/>
  <c r="AD118" i="65"/>
  <c r="AD119" i="65"/>
  <c r="AD120" i="65"/>
  <c r="J122" i="65"/>
  <c r="K122" i="65" s="1"/>
  <c r="J123" i="65"/>
  <c r="K123" i="65" s="1"/>
  <c r="J124" i="65"/>
  <c r="K124" i="65" s="1"/>
  <c r="AL124" i="65" s="1"/>
  <c r="W126" i="65"/>
  <c r="J126" i="65"/>
  <c r="K126" i="65" s="1"/>
  <c r="W134" i="65"/>
  <c r="W137" i="65"/>
  <c r="W138" i="65"/>
  <c r="W141" i="65"/>
  <c r="AD142" i="65"/>
  <c r="W150" i="65"/>
  <c r="W153" i="65"/>
  <c r="W154" i="65"/>
  <c r="W157" i="65"/>
  <c r="AD158" i="65"/>
  <c r="W166" i="65"/>
  <c r="J166" i="65"/>
  <c r="K166" i="65" s="1"/>
  <c r="J175" i="65"/>
  <c r="K175" i="65" s="1"/>
  <c r="J176" i="65"/>
  <c r="K176" i="65" s="1"/>
  <c r="W178" i="65"/>
  <c r="J178" i="65"/>
  <c r="K178" i="65" s="1"/>
  <c r="W181" i="65"/>
  <c r="J181" i="65"/>
  <c r="K181" i="65" s="1"/>
  <c r="I216" i="65"/>
  <c r="J216" i="65" s="1"/>
  <c r="K216" i="65" s="1"/>
  <c r="AL216" i="65" s="1"/>
  <c r="I218" i="65"/>
  <c r="J218" i="65" s="1"/>
  <c r="K218" i="65" s="1"/>
  <c r="AL218" i="65" s="1"/>
  <c r="I220" i="65"/>
  <c r="J220" i="65" s="1"/>
  <c r="K220" i="65" s="1"/>
  <c r="AL220" i="65" s="1"/>
  <c r="I222" i="65"/>
  <c r="J222" i="65" s="1"/>
  <c r="K222" i="65" s="1"/>
  <c r="AL222" i="65" s="1"/>
  <c r="I224" i="65"/>
  <c r="J224" i="65" s="1"/>
  <c r="K224" i="65" s="1"/>
  <c r="AL224" i="65" s="1"/>
  <c r="I226" i="65"/>
  <c r="J226" i="65" s="1"/>
  <c r="K226" i="65" s="1"/>
  <c r="AL226" i="65" s="1"/>
  <c r="I228" i="65"/>
  <c r="J228" i="65" s="1"/>
  <c r="K228" i="65" s="1"/>
  <c r="AL228" i="65" s="1"/>
  <c r="AD230" i="65"/>
  <c r="AD234" i="65"/>
  <c r="AD238" i="65"/>
  <c r="AD242" i="65"/>
  <c r="AD246" i="65"/>
  <c r="AD250" i="65"/>
  <c r="AD103" i="65"/>
  <c r="AD104" i="65"/>
  <c r="W125" i="65"/>
  <c r="J125" i="65"/>
  <c r="K125" i="65" s="1"/>
  <c r="W129" i="65"/>
  <c r="J129" i="65"/>
  <c r="K129" i="65" s="1"/>
  <c r="W132" i="65"/>
  <c r="W135" i="65"/>
  <c r="W139" i="65"/>
  <c r="W144" i="65"/>
  <c r="W148" i="65"/>
  <c r="W151" i="65"/>
  <c r="W155" i="65"/>
  <c r="W160" i="65"/>
  <c r="W182" i="65"/>
  <c r="J182" i="65"/>
  <c r="K182" i="65" s="1"/>
  <c r="AD231" i="65"/>
  <c r="AD235" i="65"/>
  <c r="AD239" i="65"/>
  <c r="AD243" i="65"/>
  <c r="AD247" i="65"/>
  <c r="AD251" i="65"/>
  <c r="W93" i="65"/>
  <c r="I137" i="65"/>
  <c r="J137" i="65" s="1"/>
  <c r="K137" i="65" s="1"/>
  <c r="AL137" i="65" s="1"/>
  <c r="AD137" i="65"/>
  <c r="I153" i="65"/>
  <c r="J153" i="65" s="1"/>
  <c r="K153" i="65" s="1"/>
  <c r="AL153" i="65" s="1"/>
  <c r="AD153" i="65"/>
  <c r="I160" i="65"/>
  <c r="J160" i="65" s="1"/>
  <c r="K160" i="65" s="1"/>
  <c r="AL160" i="65" s="1"/>
  <c r="AD160" i="65"/>
  <c r="Z7" i="65"/>
  <c r="I136" i="65"/>
  <c r="J136" i="65" s="1"/>
  <c r="K136" i="65" s="1"/>
  <c r="AL136" i="65" s="1"/>
  <c r="AD136" i="65"/>
  <c r="I145" i="65"/>
  <c r="J145" i="65" s="1"/>
  <c r="K145" i="65" s="1"/>
  <c r="AL145" i="65" s="1"/>
  <c r="AD145" i="65"/>
  <c r="I152" i="65"/>
  <c r="J152" i="65" s="1"/>
  <c r="K152" i="65" s="1"/>
  <c r="AL152" i="65" s="1"/>
  <c r="AD152" i="65"/>
  <c r="I161" i="65"/>
  <c r="J161" i="65" s="1"/>
  <c r="K161" i="65" s="1"/>
  <c r="AL161" i="65" s="1"/>
  <c r="AD161" i="65"/>
  <c r="I167" i="65"/>
  <c r="J167" i="65" s="1"/>
  <c r="K167" i="65" s="1"/>
  <c r="AL167" i="65" s="1"/>
  <c r="AD167" i="65"/>
  <c r="W96" i="65"/>
  <c r="AD16" i="65"/>
  <c r="AD24" i="65"/>
  <c r="AD28" i="65"/>
  <c r="AD40" i="65"/>
  <c r="AD44" i="65"/>
  <c r="AD56" i="65"/>
  <c r="AD60" i="65"/>
  <c r="AD72" i="65"/>
  <c r="AD80" i="65"/>
  <c r="AD84" i="65"/>
  <c r="AD15" i="65"/>
  <c r="I20" i="65"/>
  <c r="J20" i="65" s="1"/>
  <c r="K20" i="65" s="1"/>
  <c r="AL20" i="65" s="1"/>
  <c r="AD27" i="65"/>
  <c r="AD14" i="65"/>
  <c r="AD18" i="65"/>
  <c r="I19" i="65"/>
  <c r="J19" i="65" s="1"/>
  <c r="K19" i="65" s="1"/>
  <c r="AL19" i="65" s="1"/>
  <c r="AD22" i="65"/>
  <c r="I23" i="65"/>
  <c r="J23" i="65" s="1"/>
  <c r="K23" i="65" s="1"/>
  <c r="AL23" i="65" s="1"/>
  <c r="AD26" i="65"/>
  <c r="AD30" i="65"/>
  <c r="I31" i="65"/>
  <c r="J31" i="65" s="1"/>
  <c r="K31" i="65" s="1"/>
  <c r="AL31" i="65" s="1"/>
  <c r="AD34" i="65"/>
  <c r="I35" i="65"/>
  <c r="J35" i="65" s="1"/>
  <c r="K35" i="65" s="1"/>
  <c r="AL35" i="65" s="1"/>
  <c r="AD38" i="65"/>
  <c r="I39" i="65"/>
  <c r="J39" i="65" s="1"/>
  <c r="K39" i="65" s="1"/>
  <c r="AL39" i="65" s="1"/>
  <c r="AD42" i="65"/>
  <c r="I43" i="65"/>
  <c r="J43" i="65" s="1"/>
  <c r="K43" i="65" s="1"/>
  <c r="AL43" i="65" s="1"/>
  <c r="AD46" i="65"/>
  <c r="I47" i="65"/>
  <c r="J47" i="65" s="1"/>
  <c r="K47" i="65" s="1"/>
  <c r="AL47" i="65" s="1"/>
  <c r="AD50" i="65"/>
  <c r="I51" i="65"/>
  <c r="J51" i="65" s="1"/>
  <c r="K51" i="65" s="1"/>
  <c r="AL51" i="65" s="1"/>
  <c r="AD54" i="65"/>
  <c r="I55" i="65"/>
  <c r="J55" i="65" s="1"/>
  <c r="K55" i="65" s="1"/>
  <c r="AL55" i="65" s="1"/>
  <c r="AD58" i="65"/>
  <c r="I59" i="65"/>
  <c r="J59" i="65" s="1"/>
  <c r="K59" i="65" s="1"/>
  <c r="AL59" i="65" s="1"/>
  <c r="AD62" i="65"/>
  <c r="I63" i="65"/>
  <c r="J63" i="65" s="1"/>
  <c r="K63" i="65" s="1"/>
  <c r="AL63" i="65" s="1"/>
  <c r="AD66" i="65"/>
  <c r="I67" i="65"/>
  <c r="J67" i="65" s="1"/>
  <c r="K67" i="65" s="1"/>
  <c r="AL67" i="65" s="1"/>
  <c r="AD70" i="65"/>
  <c r="I71" i="65"/>
  <c r="J71" i="65" s="1"/>
  <c r="K71" i="65" s="1"/>
  <c r="AL71" i="65" s="1"/>
  <c r="AD74" i="65"/>
  <c r="I75" i="65"/>
  <c r="J75" i="65" s="1"/>
  <c r="K75" i="65" s="1"/>
  <c r="AL75" i="65" s="1"/>
  <c r="AD78" i="65"/>
  <c r="I79" i="65"/>
  <c r="J79" i="65" s="1"/>
  <c r="K79" i="65" s="1"/>
  <c r="AL79" i="65" s="1"/>
  <c r="AD82" i="65"/>
  <c r="I83" i="65"/>
  <c r="J83" i="65" s="1"/>
  <c r="K83" i="65" s="1"/>
  <c r="AL83" i="65" s="1"/>
  <c r="AD86" i="65"/>
  <c r="I87" i="65"/>
  <c r="J87" i="65" s="1"/>
  <c r="K87" i="65" s="1"/>
  <c r="AL87" i="65" s="1"/>
  <c r="AD90" i="65"/>
  <c r="I91" i="65"/>
  <c r="J91" i="65" s="1"/>
  <c r="K91" i="65" s="1"/>
  <c r="AL91" i="65" s="1"/>
  <c r="W95" i="65"/>
  <c r="W8" i="65"/>
  <c r="J9" i="65"/>
  <c r="K9" i="65" s="1"/>
  <c r="W9" i="65"/>
  <c r="J10" i="65"/>
  <c r="K10" i="65" s="1"/>
  <c r="AL10" i="65" s="1"/>
  <c r="W10" i="65"/>
  <c r="W11" i="65"/>
  <c r="W12" i="65"/>
  <c r="J13" i="65"/>
  <c r="K13" i="65" s="1"/>
  <c r="AL13" i="65" s="1"/>
  <c r="W13" i="65"/>
  <c r="J17" i="65"/>
  <c r="K17" i="65" s="1"/>
  <c r="AL17" i="65" s="1"/>
  <c r="W17" i="65"/>
  <c r="J21" i="65"/>
  <c r="K21" i="65" s="1"/>
  <c r="AL21" i="65" s="1"/>
  <c r="W21" i="65"/>
  <c r="J25" i="65"/>
  <c r="K25" i="65" s="1"/>
  <c r="AL25" i="65" s="1"/>
  <c r="W25" i="65"/>
  <c r="J29" i="65"/>
  <c r="K29" i="65" s="1"/>
  <c r="AL29" i="65" s="1"/>
  <c r="W29" i="65"/>
  <c r="J33" i="65"/>
  <c r="K33" i="65" s="1"/>
  <c r="AL33" i="65" s="1"/>
  <c r="W33" i="65"/>
  <c r="J37" i="65"/>
  <c r="K37" i="65" s="1"/>
  <c r="AL37" i="65" s="1"/>
  <c r="W37" i="65"/>
  <c r="J41" i="65"/>
  <c r="K41" i="65" s="1"/>
  <c r="AL41" i="65" s="1"/>
  <c r="W41" i="65"/>
  <c r="J45" i="65"/>
  <c r="K45" i="65" s="1"/>
  <c r="AL45" i="65" s="1"/>
  <c r="W45" i="65"/>
  <c r="J49" i="65"/>
  <c r="K49" i="65" s="1"/>
  <c r="AL49" i="65" s="1"/>
  <c r="W49" i="65"/>
  <c r="W53" i="65"/>
  <c r="W57" i="65"/>
  <c r="W61" i="65"/>
  <c r="W65" i="65"/>
  <c r="W69" i="65"/>
  <c r="W73" i="65"/>
  <c r="W77" i="65"/>
  <c r="W81" i="65"/>
  <c r="W85" i="65"/>
  <c r="W89" i="65"/>
  <c r="W99" i="65"/>
  <c r="I144" i="65"/>
  <c r="J144" i="65" s="1"/>
  <c r="K144" i="65" s="1"/>
  <c r="AL144" i="65" s="1"/>
  <c r="AD144" i="65"/>
  <c r="AD32" i="65"/>
  <c r="AD36" i="65"/>
  <c r="AD48" i="65"/>
  <c r="AD52" i="65"/>
  <c r="AD64" i="65"/>
  <c r="AD68" i="65"/>
  <c r="AD76" i="65"/>
  <c r="AD88" i="65"/>
  <c r="AD92" i="65"/>
  <c r="AD187" i="65"/>
  <c r="I132" i="65"/>
  <c r="J132" i="65" s="1"/>
  <c r="K132" i="65" s="1"/>
  <c r="AL132" i="65" s="1"/>
  <c r="AD132" i="65"/>
  <c r="I133" i="65"/>
  <c r="J133" i="65" s="1"/>
  <c r="K133" i="65" s="1"/>
  <c r="AL133" i="65" s="1"/>
  <c r="AD133" i="65"/>
  <c r="I140" i="65"/>
  <c r="J140" i="65" s="1"/>
  <c r="K140" i="65" s="1"/>
  <c r="AL140" i="65" s="1"/>
  <c r="AD140" i="65"/>
  <c r="I141" i="65"/>
  <c r="J141" i="65" s="1"/>
  <c r="K141" i="65" s="1"/>
  <c r="AL141" i="65" s="1"/>
  <c r="AD141" i="65"/>
  <c r="I148" i="65"/>
  <c r="J148" i="65" s="1"/>
  <c r="K148" i="65" s="1"/>
  <c r="AL148" i="65" s="1"/>
  <c r="AD148" i="65"/>
  <c r="I149" i="65"/>
  <c r="J149" i="65" s="1"/>
  <c r="K149" i="65" s="1"/>
  <c r="AL149" i="65" s="1"/>
  <c r="AD149" i="65"/>
  <c r="I156" i="65"/>
  <c r="J156" i="65" s="1"/>
  <c r="K156" i="65" s="1"/>
  <c r="AL156" i="65" s="1"/>
  <c r="AD156" i="65"/>
  <c r="I157" i="65"/>
  <c r="J157" i="65" s="1"/>
  <c r="K157" i="65" s="1"/>
  <c r="AL157" i="65" s="1"/>
  <c r="AD157" i="65"/>
  <c r="W104" i="65"/>
  <c r="AD123" i="65"/>
  <c r="AD171" i="65"/>
  <c r="W97" i="65"/>
  <c r="W101" i="65"/>
  <c r="W105" i="65"/>
  <c r="W109" i="65"/>
  <c r="AD127" i="65"/>
  <c r="W179" i="65"/>
  <c r="AD188" i="65"/>
  <c r="I183" i="65"/>
  <c r="J183" i="65" s="1"/>
  <c r="K183" i="65" s="1"/>
  <c r="AL183" i="65" s="1"/>
  <c r="AD183" i="65"/>
  <c r="I189" i="65"/>
  <c r="J189" i="65" s="1"/>
  <c r="K189" i="65" s="1"/>
  <c r="AL189" i="65" s="1"/>
  <c r="AD189" i="65"/>
  <c r="W100" i="65"/>
  <c r="W108" i="65"/>
  <c r="W94" i="65"/>
  <c r="W98" i="65"/>
  <c r="W102" i="65"/>
  <c r="W106" i="65"/>
  <c r="W110" i="65"/>
  <c r="W111" i="65"/>
  <c r="W112" i="65"/>
  <c r="W113" i="65"/>
  <c r="W114" i="65"/>
  <c r="W115" i="65"/>
  <c r="W116" i="65"/>
  <c r="W117" i="65"/>
  <c r="W118" i="65"/>
  <c r="W119" i="65"/>
  <c r="W120" i="65"/>
  <c r="W122" i="65"/>
  <c r="AD172" i="65"/>
  <c r="W123" i="65"/>
  <c r="AD124" i="65"/>
  <c r="W127" i="65"/>
  <c r="AD128" i="65"/>
  <c r="AD164" i="65"/>
  <c r="W171" i="65"/>
  <c r="AD180" i="65"/>
  <c r="W187" i="65"/>
  <c r="AD121" i="65"/>
  <c r="W124" i="65"/>
  <c r="AD125" i="65"/>
  <c r="W128" i="65"/>
  <c r="AD129" i="65"/>
  <c r="AD168" i="65"/>
  <c r="W175" i="65"/>
  <c r="AD184" i="65"/>
  <c r="AD166" i="65"/>
  <c r="AD170" i="65"/>
  <c r="AD174" i="65"/>
  <c r="AD178" i="65"/>
  <c r="AD182" i="65"/>
  <c r="AD186" i="65"/>
  <c r="W163" i="65"/>
  <c r="W164" i="65"/>
  <c r="AD165" i="65"/>
  <c r="W168" i="65"/>
  <c r="AD169" i="65"/>
  <c r="W172" i="65"/>
  <c r="AD173" i="65"/>
  <c r="W176" i="65"/>
  <c r="AD177" i="65"/>
  <c r="W180" i="65"/>
  <c r="AD181" i="65"/>
  <c r="W184" i="65"/>
  <c r="AD185" i="65"/>
  <c r="W188" i="65"/>
  <c r="J217" i="65"/>
  <c r="K217" i="65" s="1"/>
  <c r="AL217" i="65" s="1"/>
  <c r="J221" i="65"/>
  <c r="K221" i="65" s="1"/>
  <c r="AL221" i="65" s="1"/>
  <c r="J225" i="65"/>
  <c r="K225" i="65" s="1"/>
  <c r="AL225" i="65" s="1"/>
  <c r="W229" i="65"/>
  <c r="J230" i="65"/>
  <c r="K230" i="65" s="1"/>
  <c r="AL230" i="65" s="1"/>
  <c r="W230" i="65"/>
  <c r="J231" i="65"/>
  <c r="K231" i="65" s="1"/>
  <c r="AL231" i="65" s="1"/>
  <c r="W231" i="65"/>
  <c r="W232" i="65"/>
  <c r="W233" i="65"/>
  <c r="J234" i="65"/>
  <c r="K234" i="65" s="1"/>
  <c r="AL234" i="65" s="1"/>
  <c r="W234" i="65"/>
  <c r="J235" i="65"/>
  <c r="K235" i="65" s="1"/>
  <c r="AL235" i="65" s="1"/>
  <c r="W235" i="65"/>
  <c r="W236" i="65"/>
  <c r="W237" i="65"/>
  <c r="J238" i="65"/>
  <c r="K238" i="65" s="1"/>
  <c r="AL238" i="65" s="1"/>
  <c r="W238" i="65"/>
  <c r="J239" i="65"/>
  <c r="K239" i="65" s="1"/>
  <c r="AL239" i="65" s="1"/>
  <c r="W239" i="65"/>
  <c r="W240" i="65"/>
  <c r="W241" i="65"/>
  <c r="J242" i="65"/>
  <c r="K242" i="65" s="1"/>
  <c r="AL242" i="65" s="1"/>
  <c r="W242" i="65"/>
  <c r="J243" i="65"/>
  <c r="K243" i="65" s="1"/>
  <c r="AL243" i="65" s="1"/>
  <c r="W243" i="65"/>
  <c r="W244" i="65"/>
  <c r="W245" i="65"/>
  <c r="J246" i="65"/>
  <c r="K246" i="65" s="1"/>
  <c r="AL246" i="65" s="1"/>
  <c r="W246" i="65"/>
  <c r="J247" i="65"/>
  <c r="K247" i="65" s="1"/>
  <c r="AL247" i="65" s="1"/>
  <c r="W247" i="65"/>
  <c r="W248" i="65"/>
  <c r="W249" i="65"/>
  <c r="J250" i="65"/>
  <c r="K250" i="65" s="1"/>
  <c r="AL250" i="65" s="1"/>
  <c r="W250" i="65"/>
  <c r="J251" i="65"/>
  <c r="K251" i="65" s="1"/>
  <c r="AL251" i="65" s="1"/>
  <c r="W251" i="65"/>
  <c r="W63" i="63"/>
  <c r="W159" i="63"/>
  <c r="J23" i="63"/>
  <c r="K23" i="63" s="1"/>
  <c r="AD17" i="63"/>
  <c r="AD62" i="63"/>
  <c r="AD64" i="63"/>
  <c r="I155" i="63"/>
  <c r="J155" i="63" s="1"/>
  <c r="K155" i="63" s="1"/>
  <c r="AL155" i="63" s="1"/>
  <c r="I165" i="63"/>
  <c r="J165" i="63" s="1"/>
  <c r="K165" i="63" s="1"/>
  <c r="I175" i="63"/>
  <c r="J175" i="63" s="1"/>
  <c r="K175" i="63" s="1"/>
  <c r="I181" i="63"/>
  <c r="J181" i="63" s="1"/>
  <c r="K181" i="63" s="1"/>
  <c r="I191" i="63"/>
  <c r="J191" i="63" s="1"/>
  <c r="K191" i="63" s="1"/>
  <c r="I199" i="63"/>
  <c r="J199" i="63" s="1"/>
  <c r="K199" i="63" s="1"/>
  <c r="AD202" i="63"/>
  <c r="I220" i="63"/>
  <c r="J220" i="63" s="1"/>
  <c r="K220" i="63" s="1"/>
  <c r="AD243" i="63"/>
  <c r="AD31" i="63"/>
  <c r="AD75" i="63"/>
  <c r="AD79" i="63"/>
  <c r="AD139" i="63"/>
  <c r="AD143" i="63"/>
  <c r="AD145" i="63"/>
  <c r="I150" i="63"/>
  <c r="J150" i="63" s="1"/>
  <c r="K150" i="63" s="1"/>
  <c r="AL150" i="63" s="1"/>
  <c r="AD166" i="63"/>
  <c r="AD177" i="63"/>
  <c r="AD185" i="63"/>
  <c r="AD193" i="63"/>
  <c r="AD211" i="63"/>
  <c r="AD226" i="63"/>
  <c r="AD234" i="63"/>
  <c r="I243" i="63"/>
  <c r="AD245" i="63"/>
  <c r="AD28" i="63"/>
  <c r="I44" i="63"/>
  <c r="J44" i="63" s="1"/>
  <c r="K44" i="63" s="1"/>
  <c r="AL44" i="63" s="1"/>
  <c r="I48" i="63"/>
  <c r="J48" i="63" s="1"/>
  <c r="K48" i="63" s="1"/>
  <c r="AL48" i="63" s="1"/>
  <c r="AD61" i="63"/>
  <c r="AD63" i="63"/>
  <c r="AD71" i="63"/>
  <c r="AD135" i="63"/>
  <c r="AD147" i="63"/>
  <c r="I167" i="63"/>
  <c r="J167" i="63" s="1"/>
  <c r="K167" i="63" s="1"/>
  <c r="I173" i="63"/>
  <c r="J173" i="63" s="1"/>
  <c r="K173" i="63" s="1"/>
  <c r="I183" i="63"/>
  <c r="J183" i="63" s="1"/>
  <c r="K183" i="63" s="1"/>
  <c r="I189" i="63"/>
  <c r="J189" i="63" s="1"/>
  <c r="K189" i="63" s="1"/>
  <c r="AD216" i="63"/>
  <c r="I227" i="63"/>
  <c r="J227" i="63" s="1"/>
  <c r="K227" i="63" s="1"/>
  <c r="AL227" i="63" s="1"/>
  <c r="AD228" i="63"/>
  <c r="I235" i="63"/>
  <c r="J235" i="63" s="1"/>
  <c r="K235" i="63" s="1"/>
  <c r="AL235" i="63" s="1"/>
  <c r="AD236" i="63"/>
  <c r="AD251" i="63"/>
  <c r="I36" i="63"/>
  <c r="J36" i="63" s="1"/>
  <c r="K36" i="63" s="1"/>
  <c r="AL36" i="63" s="1"/>
  <c r="I40" i="63"/>
  <c r="J40" i="63" s="1"/>
  <c r="K40" i="63" s="1"/>
  <c r="AL40" i="63" s="1"/>
  <c r="AD53" i="63"/>
  <c r="AD57" i="63"/>
  <c r="I63" i="63"/>
  <c r="I64" i="63"/>
  <c r="J64" i="63" s="1"/>
  <c r="K64" i="63" s="1"/>
  <c r="AL64" i="63" s="1"/>
  <c r="AD66" i="63"/>
  <c r="I71" i="63"/>
  <c r="J71" i="63" s="1"/>
  <c r="K71" i="63" s="1"/>
  <c r="AL71" i="63" s="1"/>
  <c r="AD74" i="63"/>
  <c r="AD78" i="63"/>
  <c r="AD138" i="63"/>
  <c r="AD142" i="63"/>
  <c r="AD169" i="63"/>
  <c r="AD174" i="63"/>
  <c r="AD182" i="63"/>
  <c r="AD190" i="63"/>
  <c r="AD198" i="63"/>
  <c r="AD7" i="63"/>
  <c r="AD16" i="63"/>
  <c r="AD24" i="63"/>
  <c r="AD43" i="63"/>
  <c r="AD45" i="63"/>
  <c r="AD47" i="63"/>
  <c r="AD49" i="63"/>
  <c r="AD67" i="63"/>
  <c r="I75" i="63"/>
  <c r="J75" i="63" s="1"/>
  <c r="K75" i="63" s="1"/>
  <c r="AL75" i="63" s="1"/>
  <c r="I79" i="63"/>
  <c r="J79" i="63" s="1"/>
  <c r="K79" i="63" s="1"/>
  <c r="AL79" i="63" s="1"/>
  <c r="AD88" i="63"/>
  <c r="AD96" i="63"/>
  <c r="AD104" i="63"/>
  <c r="I139" i="63"/>
  <c r="J139" i="63" s="1"/>
  <c r="K139" i="63" s="1"/>
  <c r="AL139" i="63" s="1"/>
  <c r="I143" i="63"/>
  <c r="J143" i="63" s="1"/>
  <c r="K143" i="63" s="1"/>
  <c r="AL143" i="63" s="1"/>
  <c r="AD144" i="63"/>
  <c r="AD151" i="63"/>
  <c r="I169" i="63"/>
  <c r="J169" i="63" s="1"/>
  <c r="K169" i="63" s="1"/>
  <c r="AD171" i="63"/>
  <c r="I177" i="63"/>
  <c r="J177" i="63" s="1"/>
  <c r="K177" i="63" s="1"/>
  <c r="AD179" i="63"/>
  <c r="I185" i="63"/>
  <c r="J185" i="63" s="1"/>
  <c r="K185" i="63" s="1"/>
  <c r="AD187" i="63"/>
  <c r="I193" i="63"/>
  <c r="J193" i="63" s="1"/>
  <c r="K193" i="63" s="1"/>
  <c r="AD195" i="63"/>
  <c r="AD210" i="63"/>
  <c r="I226" i="63"/>
  <c r="J226" i="63" s="1"/>
  <c r="K226" i="63" s="1"/>
  <c r="AL226" i="63" s="1"/>
  <c r="AD229" i="63"/>
  <c r="I234" i="63"/>
  <c r="J234" i="63" s="1"/>
  <c r="K234" i="63" s="1"/>
  <c r="AL234" i="63" s="1"/>
  <c r="AD237" i="63"/>
  <c r="AD242" i="63"/>
  <c r="AD244" i="63"/>
  <c r="AD250" i="63"/>
  <c r="J123" i="63"/>
  <c r="K123" i="63" s="1"/>
  <c r="J82" i="63"/>
  <c r="K82" i="63" s="1"/>
  <c r="J90" i="63"/>
  <c r="K90" i="63" s="1"/>
  <c r="J98" i="63"/>
  <c r="K98" i="63" s="1"/>
  <c r="J115" i="63"/>
  <c r="K115" i="63" s="1"/>
  <c r="J111" i="63"/>
  <c r="K111" i="63" s="1"/>
  <c r="J119" i="63"/>
  <c r="K119" i="63" s="1"/>
  <c r="J127" i="63"/>
  <c r="K127" i="63" s="1"/>
  <c r="AD14" i="63"/>
  <c r="I14" i="63"/>
  <c r="J14" i="63" s="1"/>
  <c r="K14" i="63" s="1"/>
  <c r="AL14" i="63" s="1"/>
  <c r="W70" i="63"/>
  <c r="W150" i="63"/>
  <c r="J176" i="63"/>
  <c r="K176" i="63" s="1"/>
  <c r="W176" i="63"/>
  <c r="J192" i="63"/>
  <c r="K192" i="63" s="1"/>
  <c r="W192" i="63"/>
  <c r="AD207" i="63"/>
  <c r="I207" i="63"/>
  <c r="J207" i="63" s="1"/>
  <c r="K207" i="63" s="1"/>
  <c r="AL207" i="63" s="1"/>
  <c r="AD219" i="63"/>
  <c r="I219" i="63"/>
  <c r="J219" i="63" s="1"/>
  <c r="K219" i="63" s="1"/>
  <c r="AL219" i="63" s="1"/>
  <c r="W66" i="63"/>
  <c r="W220" i="63"/>
  <c r="AD10" i="63"/>
  <c r="I10" i="63"/>
  <c r="J10" i="63" s="1"/>
  <c r="K10" i="63" s="1"/>
  <c r="AL10" i="63" s="1"/>
  <c r="AD26" i="63"/>
  <c r="I26" i="63"/>
  <c r="J26" i="63" s="1"/>
  <c r="K26" i="63" s="1"/>
  <c r="AD34" i="63"/>
  <c r="I34" i="63"/>
  <c r="J34" i="63" s="1"/>
  <c r="K34" i="63" s="1"/>
  <c r="AL34" i="63" s="1"/>
  <c r="AD42" i="63"/>
  <c r="I42" i="63"/>
  <c r="J42" i="63" s="1"/>
  <c r="K42" i="63" s="1"/>
  <c r="AL42" i="63" s="1"/>
  <c r="AD50" i="63"/>
  <c r="I50" i="63"/>
  <c r="J50" i="63" s="1"/>
  <c r="K50" i="63" s="1"/>
  <c r="AL50" i="63" s="1"/>
  <c r="AD58" i="63"/>
  <c r="I58" i="63"/>
  <c r="J58" i="63" s="1"/>
  <c r="K58" i="63" s="1"/>
  <c r="AL58" i="63" s="1"/>
  <c r="W74" i="63"/>
  <c r="W138" i="63"/>
  <c r="W154" i="63"/>
  <c r="I157" i="63"/>
  <c r="J157" i="63" s="1"/>
  <c r="K157" i="63" s="1"/>
  <c r="AL157" i="63" s="1"/>
  <c r="AD157" i="63"/>
  <c r="AD209" i="63"/>
  <c r="I209" i="63"/>
  <c r="J209" i="63" s="1"/>
  <c r="K209" i="63" s="1"/>
  <c r="AL209" i="63" s="1"/>
  <c r="AD247" i="63"/>
  <c r="I247" i="63"/>
  <c r="J247" i="63" s="1"/>
  <c r="K247" i="63" s="1"/>
  <c r="AL247" i="63" s="1"/>
  <c r="I7" i="63"/>
  <c r="AD8" i="63"/>
  <c r="I17" i="63"/>
  <c r="J17" i="63" s="1"/>
  <c r="K17" i="63" s="1"/>
  <c r="I20" i="63"/>
  <c r="J20" i="63" s="1"/>
  <c r="K20" i="63" s="1"/>
  <c r="AL20" i="63" s="1"/>
  <c r="AD21" i="63"/>
  <c r="AD37" i="63"/>
  <c r="I45" i="63"/>
  <c r="J45" i="63" s="1"/>
  <c r="K45" i="63" s="1"/>
  <c r="AL45" i="63" s="1"/>
  <c r="I66" i="63"/>
  <c r="J66" i="63" s="1"/>
  <c r="K66" i="63" s="1"/>
  <c r="AL66" i="63" s="1"/>
  <c r="AD76" i="63"/>
  <c r="AD109" i="63"/>
  <c r="AD140" i="63"/>
  <c r="I170" i="63"/>
  <c r="J170" i="63" s="1"/>
  <c r="K170" i="63" s="1"/>
  <c r="AL170" i="63" s="1"/>
  <c r="I178" i="63"/>
  <c r="J178" i="63" s="1"/>
  <c r="K178" i="63" s="1"/>
  <c r="AL178" i="63" s="1"/>
  <c r="I186" i="63"/>
  <c r="J186" i="63" s="1"/>
  <c r="K186" i="63" s="1"/>
  <c r="AL186" i="63" s="1"/>
  <c r="I210" i="63"/>
  <c r="J210" i="63" s="1"/>
  <c r="K210" i="63" s="1"/>
  <c r="AL210" i="63" s="1"/>
  <c r="I237" i="63"/>
  <c r="J237" i="63" s="1"/>
  <c r="K237" i="63" s="1"/>
  <c r="AL237" i="63" s="1"/>
  <c r="W244" i="63"/>
  <c r="I244" i="63"/>
  <c r="J244" i="63" s="1"/>
  <c r="K244" i="63" s="1"/>
  <c r="AL244" i="63" s="1"/>
  <c r="I251" i="63"/>
  <c r="J251" i="63" s="1"/>
  <c r="K251" i="63" s="1"/>
  <c r="AL251" i="63" s="1"/>
  <c r="I8" i="63"/>
  <c r="J8" i="63" s="1"/>
  <c r="K8" i="63" s="1"/>
  <c r="AD9" i="63"/>
  <c r="I9" i="63"/>
  <c r="J9" i="63" s="1"/>
  <c r="I12" i="63"/>
  <c r="J12" i="63" s="1"/>
  <c r="K12" i="63" s="1"/>
  <c r="AD13" i="63"/>
  <c r="J25" i="63"/>
  <c r="K25" i="63" s="1"/>
  <c r="I28" i="63"/>
  <c r="J28" i="63" s="1"/>
  <c r="K28" i="63" s="1"/>
  <c r="AD29" i="63"/>
  <c r="I33" i="63"/>
  <c r="J33" i="63" s="1"/>
  <c r="K33" i="63" s="1"/>
  <c r="AL33" i="63" s="1"/>
  <c r="I41" i="63"/>
  <c r="J41" i="63" s="1"/>
  <c r="K41" i="63" s="1"/>
  <c r="AL41" i="63" s="1"/>
  <c r="I49" i="63"/>
  <c r="J49" i="63" s="1"/>
  <c r="K49" i="63" s="1"/>
  <c r="AL49" i="63" s="1"/>
  <c r="I57" i="63"/>
  <c r="J57" i="63" s="1"/>
  <c r="K57" i="63" s="1"/>
  <c r="AL57" i="63" s="1"/>
  <c r="W64" i="63"/>
  <c r="AD68" i="63"/>
  <c r="AD69" i="63"/>
  <c r="W71" i="63"/>
  <c r="I74" i="63"/>
  <c r="J74" i="63" s="1"/>
  <c r="K74" i="63" s="1"/>
  <c r="AL74" i="63" s="1"/>
  <c r="AD81" i="63"/>
  <c r="J112" i="63"/>
  <c r="K112" i="63" s="1"/>
  <c r="J116" i="63"/>
  <c r="K116" i="63" s="1"/>
  <c r="J120" i="63"/>
  <c r="K120" i="63" s="1"/>
  <c r="J124" i="63"/>
  <c r="K124" i="63" s="1"/>
  <c r="J128" i="63"/>
  <c r="K128" i="63" s="1"/>
  <c r="J131" i="63"/>
  <c r="K131" i="63" s="1"/>
  <c r="W135" i="63"/>
  <c r="I138" i="63"/>
  <c r="J138" i="63" s="1"/>
  <c r="K138" i="63" s="1"/>
  <c r="AL138" i="63" s="1"/>
  <c r="AD148" i="63"/>
  <c r="AD149" i="63"/>
  <c r="W151" i="63"/>
  <c r="I154" i="63"/>
  <c r="J154" i="63" s="1"/>
  <c r="K154" i="63" s="1"/>
  <c r="AL154" i="63" s="1"/>
  <c r="I164" i="63"/>
  <c r="J164" i="63" s="1"/>
  <c r="K164" i="63" s="1"/>
  <c r="AL164" i="63" s="1"/>
  <c r="I166" i="63"/>
  <c r="J166" i="63" s="1"/>
  <c r="K166" i="63" s="1"/>
  <c r="AL166" i="63" s="1"/>
  <c r="I174" i="63"/>
  <c r="J174" i="63" s="1"/>
  <c r="K174" i="63" s="1"/>
  <c r="AL174" i="63" s="1"/>
  <c r="I182" i="63"/>
  <c r="J182" i="63" s="1"/>
  <c r="K182" i="63" s="1"/>
  <c r="AL182" i="63" s="1"/>
  <c r="I190" i="63"/>
  <c r="J190" i="63" s="1"/>
  <c r="K190" i="63" s="1"/>
  <c r="AL190" i="63" s="1"/>
  <c r="I198" i="63"/>
  <c r="J198" i="63" s="1"/>
  <c r="K198" i="63" s="1"/>
  <c r="AL198" i="63" s="1"/>
  <c r="AD30" i="63"/>
  <c r="I30" i="63"/>
  <c r="J30" i="63" s="1"/>
  <c r="K30" i="63" s="1"/>
  <c r="AL30" i="63" s="1"/>
  <c r="J168" i="63"/>
  <c r="K168" i="63" s="1"/>
  <c r="W168" i="63"/>
  <c r="J184" i="63"/>
  <c r="K184" i="63" s="1"/>
  <c r="W184" i="63"/>
  <c r="J200" i="63"/>
  <c r="K200" i="63" s="1"/>
  <c r="W200" i="63"/>
  <c r="AD215" i="63"/>
  <c r="I215" i="63"/>
  <c r="J215" i="63" s="1"/>
  <c r="K215" i="63" s="1"/>
  <c r="AL215" i="63" s="1"/>
  <c r="AD223" i="63"/>
  <c r="I223" i="63"/>
  <c r="J223" i="63" s="1"/>
  <c r="K223" i="63" s="1"/>
  <c r="AL223" i="63" s="1"/>
  <c r="AD230" i="63"/>
  <c r="I230" i="63"/>
  <c r="J230" i="63" s="1"/>
  <c r="K230" i="63" s="1"/>
  <c r="AL230" i="63" s="1"/>
  <c r="AD18" i="63"/>
  <c r="I18" i="63"/>
  <c r="J18" i="63" s="1"/>
  <c r="K18" i="63" s="1"/>
  <c r="AD38" i="63"/>
  <c r="I38" i="63"/>
  <c r="J38" i="63" s="1"/>
  <c r="K38" i="63" s="1"/>
  <c r="AL38" i="63" s="1"/>
  <c r="AD46" i="63"/>
  <c r="I46" i="63"/>
  <c r="J46" i="63" s="1"/>
  <c r="K46" i="63" s="1"/>
  <c r="AL46" i="63" s="1"/>
  <c r="AD54" i="63"/>
  <c r="I54" i="63"/>
  <c r="J54" i="63" s="1"/>
  <c r="K54" i="63" s="1"/>
  <c r="AL54" i="63" s="1"/>
  <c r="W146" i="63"/>
  <c r="I159" i="63"/>
  <c r="J159" i="63" s="1"/>
  <c r="K159" i="63" s="1"/>
  <c r="AD159" i="63"/>
  <c r="AD205" i="63"/>
  <c r="I205" i="63"/>
  <c r="J205" i="63" s="1"/>
  <c r="K205" i="63" s="1"/>
  <c r="AL205" i="63" s="1"/>
  <c r="AD231" i="63"/>
  <c r="I231" i="63"/>
  <c r="J231" i="63" s="1"/>
  <c r="K231" i="63" s="1"/>
  <c r="AL231" i="63" s="1"/>
  <c r="AD238" i="63"/>
  <c r="I238" i="63"/>
  <c r="J238" i="63" s="1"/>
  <c r="K238" i="63" s="1"/>
  <c r="AL238" i="63" s="1"/>
  <c r="AD22" i="63"/>
  <c r="I22" i="63"/>
  <c r="J22" i="63" s="1"/>
  <c r="K22" i="63" s="1"/>
  <c r="AL22" i="63" s="1"/>
  <c r="W62" i="63"/>
  <c r="W78" i="63"/>
  <c r="I108" i="63"/>
  <c r="J108" i="63" s="1"/>
  <c r="K108" i="63" s="1"/>
  <c r="AD108" i="63"/>
  <c r="W142" i="63"/>
  <c r="I158" i="63"/>
  <c r="J158" i="63" s="1"/>
  <c r="K158" i="63" s="1"/>
  <c r="AD158" i="63"/>
  <c r="J172" i="63"/>
  <c r="K172" i="63" s="1"/>
  <c r="W172" i="63"/>
  <c r="J180" i="63"/>
  <c r="K180" i="63" s="1"/>
  <c r="W180" i="63"/>
  <c r="J188" i="63"/>
  <c r="K188" i="63" s="1"/>
  <c r="W188" i="63"/>
  <c r="J196" i="63"/>
  <c r="K196" i="63" s="1"/>
  <c r="W196" i="63"/>
  <c r="AD214" i="63"/>
  <c r="I214" i="63"/>
  <c r="J214" i="63" s="1"/>
  <c r="K214" i="63" s="1"/>
  <c r="AL214" i="63" s="1"/>
  <c r="W216" i="63"/>
  <c r="AD218" i="63"/>
  <c r="I218" i="63"/>
  <c r="J218" i="63" s="1"/>
  <c r="K218" i="63" s="1"/>
  <c r="AD222" i="63"/>
  <c r="I222" i="63"/>
  <c r="J222" i="63" s="1"/>
  <c r="K222" i="63" s="1"/>
  <c r="AD239" i="63"/>
  <c r="I239" i="63"/>
  <c r="J239" i="63" s="1"/>
  <c r="K239" i="63" s="1"/>
  <c r="AL239" i="63" s="1"/>
  <c r="AD246" i="63"/>
  <c r="I246" i="63"/>
  <c r="J246" i="63" s="1"/>
  <c r="K246" i="63" s="1"/>
  <c r="AL246" i="63" s="1"/>
  <c r="J129" i="63"/>
  <c r="K129" i="63" s="1"/>
  <c r="I53" i="63"/>
  <c r="J53" i="63" s="1"/>
  <c r="K53" i="63" s="1"/>
  <c r="AL53" i="63" s="1"/>
  <c r="I61" i="63"/>
  <c r="J61" i="63" s="1"/>
  <c r="K61" i="63" s="1"/>
  <c r="AL61" i="63" s="1"/>
  <c r="J134" i="63"/>
  <c r="K134" i="63" s="1"/>
  <c r="I146" i="63"/>
  <c r="J146" i="63" s="1"/>
  <c r="K146" i="63" s="1"/>
  <c r="AL146" i="63" s="1"/>
  <c r="AD156" i="63"/>
  <c r="I194" i="63"/>
  <c r="J194" i="63" s="1"/>
  <c r="K194" i="63" s="1"/>
  <c r="AL194" i="63" s="1"/>
  <c r="W202" i="63"/>
  <c r="I202" i="63"/>
  <c r="J202" i="63" s="1"/>
  <c r="K202" i="63" s="1"/>
  <c r="AL202" i="63" s="1"/>
  <c r="I21" i="63"/>
  <c r="J21" i="63" s="1"/>
  <c r="K21" i="63" s="1"/>
  <c r="I24" i="63"/>
  <c r="J24" i="63" s="1"/>
  <c r="K24" i="63" s="1"/>
  <c r="AL24" i="63" s="1"/>
  <c r="AD25" i="63"/>
  <c r="I32" i="63"/>
  <c r="J32" i="63" s="1"/>
  <c r="K32" i="63" s="1"/>
  <c r="AL32" i="63" s="1"/>
  <c r="I62" i="63"/>
  <c r="J62" i="63" s="1"/>
  <c r="K62" i="63" s="1"/>
  <c r="AL62" i="63" s="1"/>
  <c r="AD72" i="63"/>
  <c r="AD73" i="63"/>
  <c r="W75" i="63"/>
  <c r="I78" i="63"/>
  <c r="J78" i="63" s="1"/>
  <c r="K78" i="63" s="1"/>
  <c r="AL78" i="63" s="1"/>
  <c r="J84" i="63"/>
  <c r="K84" i="63" s="1"/>
  <c r="AD84" i="63"/>
  <c r="J92" i="63"/>
  <c r="K92" i="63" s="1"/>
  <c r="AD92" i="63"/>
  <c r="J100" i="63"/>
  <c r="K100" i="63" s="1"/>
  <c r="AD100" i="63"/>
  <c r="J133" i="63"/>
  <c r="K133" i="63" s="1"/>
  <c r="AD136" i="63"/>
  <c r="AD137" i="63"/>
  <c r="W139" i="63"/>
  <c r="I142" i="63"/>
  <c r="J142" i="63" s="1"/>
  <c r="K142" i="63" s="1"/>
  <c r="AL142" i="63" s="1"/>
  <c r="AD152" i="63"/>
  <c r="AD153" i="63"/>
  <c r="W155" i="63"/>
  <c r="I171" i="63"/>
  <c r="J171" i="63" s="1"/>
  <c r="K171" i="63" s="1"/>
  <c r="AL171" i="63" s="1"/>
  <c r="I179" i="63"/>
  <c r="J179" i="63" s="1"/>
  <c r="K179" i="63" s="1"/>
  <c r="I187" i="63"/>
  <c r="J187" i="63" s="1"/>
  <c r="K187" i="63" s="1"/>
  <c r="AL187" i="63" s="1"/>
  <c r="I195" i="63"/>
  <c r="J195" i="63" s="1"/>
  <c r="K195" i="63" s="1"/>
  <c r="I203" i="63"/>
  <c r="J203" i="63" s="1"/>
  <c r="K203" i="63" s="1"/>
  <c r="AL203" i="63" s="1"/>
  <c r="I211" i="63"/>
  <c r="J211" i="63" s="1"/>
  <c r="K211" i="63" s="1"/>
  <c r="AL211" i="63" s="1"/>
  <c r="I216" i="63"/>
  <c r="J216" i="63" s="1"/>
  <c r="K216" i="63" s="1"/>
  <c r="AL216" i="63" s="1"/>
  <c r="I245" i="63"/>
  <c r="J245" i="63" s="1"/>
  <c r="K245" i="63" s="1"/>
  <c r="AL245" i="63" s="1"/>
  <c r="W246" i="63"/>
  <c r="J80" i="63"/>
  <c r="K80" i="63" s="1"/>
  <c r="J86" i="63"/>
  <c r="K86" i="63" s="1"/>
  <c r="J88" i="63"/>
  <c r="K88" i="63" s="1"/>
  <c r="J94" i="63"/>
  <c r="K94" i="63" s="1"/>
  <c r="J96" i="63"/>
  <c r="K96" i="63" s="1"/>
  <c r="J102" i="63"/>
  <c r="K102" i="63" s="1"/>
  <c r="J104" i="63"/>
  <c r="K104" i="63" s="1"/>
  <c r="J113" i="63"/>
  <c r="K113" i="63" s="1"/>
  <c r="J117" i="63"/>
  <c r="K117" i="63" s="1"/>
  <c r="J121" i="63"/>
  <c r="K121" i="63" s="1"/>
  <c r="J125" i="63"/>
  <c r="K125" i="63" s="1"/>
  <c r="AD197" i="63"/>
  <c r="AD201" i="63"/>
  <c r="J204" i="63"/>
  <c r="K204" i="63" s="1"/>
  <c r="J208" i="63"/>
  <c r="K208" i="63" s="1"/>
  <c r="J213" i="63"/>
  <c r="K213" i="63" s="1"/>
  <c r="AL213" i="63" s="1"/>
  <c r="J217" i="63"/>
  <c r="K217" i="63" s="1"/>
  <c r="AL217" i="63" s="1"/>
  <c r="J221" i="63"/>
  <c r="K221" i="63" s="1"/>
  <c r="AL221" i="63" s="1"/>
  <c r="AD11" i="63"/>
  <c r="AD15" i="63"/>
  <c r="AD19" i="63"/>
  <c r="AD23" i="63"/>
  <c r="AD27" i="63"/>
  <c r="J87" i="63"/>
  <c r="K87" i="63" s="1"/>
  <c r="J95" i="63"/>
  <c r="K95" i="63" s="1"/>
  <c r="J103" i="63"/>
  <c r="K103" i="63" s="1"/>
  <c r="J106" i="63"/>
  <c r="K106" i="63" s="1"/>
  <c r="J110" i="63"/>
  <c r="K110" i="63" s="1"/>
  <c r="J114" i="63"/>
  <c r="K114" i="63" s="1"/>
  <c r="J118" i="63"/>
  <c r="K118" i="63" s="1"/>
  <c r="J122" i="63"/>
  <c r="K122" i="63" s="1"/>
  <c r="J126" i="63"/>
  <c r="K126" i="63" s="1"/>
  <c r="J130" i="63"/>
  <c r="K130" i="63" s="1"/>
  <c r="J132" i="63"/>
  <c r="K132" i="63" s="1"/>
  <c r="AD163" i="63"/>
  <c r="AD204" i="63"/>
  <c r="AD206" i="63"/>
  <c r="AD208" i="63"/>
  <c r="AD212" i="63"/>
  <c r="AD213" i="63"/>
  <c r="AD217" i="63"/>
  <c r="AD221" i="63"/>
  <c r="AD224" i="63"/>
  <c r="AD225" i="63"/>
  <c r="AD232" i="63"/>
  <c r="AD233" i="63"/>
  <c r="AD240" i="63"/>
  <c r="AD241" i="63"/>
  <c r="AD248" i="63"/>
  <c r="AD249" i="63"/>
  <c r="Z7" i="63"/>
  <c r="J163" i="63"/>
  <c r="K163" i="63" s="1"/>
  <c r="AL163" i="63" s="1"/>
  <c r="W8" i="63"/>
  <c r="W12" i="63"/>
  <c r="W16" i="63"/>
  <c r="W20" i="63"/>
  <c r="W21" i="63"/>
  <c r="W25" i="63"/>
  <c r="W29" i="63"/>
  <c r="AD83" i="63"/>
  <c r="AD87" i="63"/>
  <c r="AD91" i="63"/>
  <c r="AD95" i="63"/>
  <c r="AD99" i="63"/>
  <c r="AD103" i="63"/>
  <c r="AD107" i="63"/>
  <c r="J201" i="63"/>
  <c r="K201" i="63" s="1"/>
  <c r="AL201" i="63" s="1"/>
  <c r="W201" i="63"/>
  <c r="W9" i="63"/>
  <c r="W13" i="63"/>
  <c r="W17" i="63"/>
  <c r="W27" i="63"/>
  <c r="W31" i="63"/>
  <c r="W33" i="63"/>
  <c r="W35" i="63"/>
  <c r="W37" i="63"/>
  <c r="W38" i="63"/>
  <c r="W39" i="63"/>
  <c r="W41" i="63"/>
  <c r="W42" i="63"/>
  <c r="W43" i="63"/>
  <c r="W44" i="63"/>
  <c r="W46" i="63"/>
  <c r="W47" i="63"/>
  <c r="W48" i="63"/>
  <c r="W49" i="63"/>
  <c r="W50" i="63"/>
  <c r="W52" i="63"/>
  <c r="W54" i="63"/>
  <c r="W55" i="63"/>
  <c r="W56" i="63"/>
  <c r="W57" i="63"/>
  <c r="W59" i="63"/>
  <c r="W60" i="63"/>
  <c r="AD111" i="63"/>
  <c r="AD112" i="63"/>
  <c r="AD113" i="63"/>
  <c r="AD114" i="63"/>
  <c r="AD115" i="63"/>
  <c r="AD116" i="63"/>
  <c r="AD117" i="63"/>
  <c r="AD118" i="63"/>
  <c r="AD119" i="63"/>
  <c r="AD120" i="63"/>
  <c r="AD121" i="63"/>
  <c r="AD122" i="63"/>
  <c r="AD123" i="63"/>
  <c r="AD124" i="63"/>
  <c r="AD125" i="63"/>
  <c r="AD126" i="63"/>
  <c r="AD127" i="63"/>
  <c r="AD128" i="63"/>
  <c r="AD129" i="63"/>
  <c r="AD130" i="63"/>
  <c r="AD131" i="63"/>
  <c r="AD132" i="63"/>
  <c r="AD133" i="63"/>
  <c r="AD134" i="63"/>
  <c r="W7" i="63"/>
  <c r="W10" i="63"/>
  <c r="W11" i="63"/>
  <c r="W14" i="63"/>
  <c r="W15" i="63"/>
  <c r="W18" i="63"/>
  <c r="W19" i="63"/>
  <c r="W22" i="63"/>
  <c r="W23" i="63"/>
  <c r="W24" i="63"/>
  <c r="W26" i="63"/>
  <c r="W28" i="63"/>
  <c r="W30" i="63"/>
  <c r="W32" i="63"/>
  <c r="W34" i="63"/>
  <c r="W36" i="63"/>
  <c r="W40" i="63"/>
  <c r="W45" i="63"/>
  <c r="W51" i="63"/>
  <c r="W53" i="63"/>
  <c r="W58" i="63"/>
  <c r="W61" i="63"/>
  <c r="J31" i="63"/>
  <c r="K31" i="63" s="1"/>
  <c r="AL31" i="63" s="1"/>
  <c r="J35" i="63"/>
  <c r="K35" i="63" s="1"/>
  <c r="AL35" i="63" s="1"/>
  <c r="J37" i="63"/>
  <c r="K37" i="63" s="1"/>
  <c r="AL37" i="63" s="1"/>
  <c r="J39" i="63"/>
  <c r="K39" i="63" s="1"/>
  <c r="AL39" i="63" s="1"/>
  <c r="J43" i="63"/>
  <c r="K43" i="63" s="1"/>
  <c r="AL43" i="63" s="1"/>
  <c r="J47" i="63"/>
  <c r="K47" i="63" s="1"/>
  <c r="AL47" i="63" s="1"/>
  <c r="J51" i="63"/>
  <c r="K51" i="63" s="1"/>
  <c r="AL51" i="63" s="1"/>
  <c r="J52" i="63"/>
  <c r="K52" i="63" s="1"/>
  <c r="AL52" i="63" s="1"/>
  <c r="J55" i="63"/>
  <c r="K55" i="63" s="1"/>
  <c r="AL55" i="63" s="1"/>
  <c r="J56" i="63"/>
  <c r="K56" i="63" s="1"/>
  <c r="AL56" i="63" s="1"/>
  <c r="J59" i="63"/>
  <c r="K59" i="63" s="1"/>
  <c r="AL59" i="63" s="1"/>
  <c r="J60" i="63"/>
  <c r="K60" i="63" s="1"/>
  <c r="AL60" i="63" s="1"/>
  <c r="J63" i="63"/>
  <c r="K63" i="63" s="1"/>
  <c r="AL63" i="63" s="1"/>
  <c r="J67" i="63"/>
  <c r="K67" i="63" s="1"/>
  <c r="AL67" i="63" s="1"/>
  <c r="J68" i="63"/>
  <c r="K68" i="63" s="1"/>
  <c r="AL68" i="63" s="1"/>
  <c r="J69" i="63"/>
  <c r="K69" i="63" s="1"/>
  <c r="AL69" i="63" s="1"/>
  <c r="J70" i="63"/>
  <c r="K70" i="63" s="1"/>
  <c r="AL70" i="63" s="1"/>
  <c r="J72" i="63"/>
  <c r="K72" i="63" s="1"/>
  <c r="AL72" i="63" s="1"/>
  <c r="J73" i="63"/>
  <c r="K73" i="63" s="1"/>
  <c r="AL73" i="63" s="1"/>
  <c r="J76" i="63"/>
  <c r="K76" i="63" s="1"/>
  <c r="AL76" i="63" s="1"/>
  <c r="J77" i="63"/>
  <c r="K77" i="63" s="1"/>
  <c r="AL77" i="63" s="1"/>
  <c r="AD82" i="63"/>
  <c r="AD86" i="63"/>
  <c r="AD90" i="63"/>
  <c r="AD94" i="63"/>
  <c r="AD98" i="63"/>
  <c r="AD102" i="63"/>
  <c r="AD106" i="63"/>
  <c r="AD110" i="63"/>
  <c r="J160" i="63"/>
  <c r="K160" i="63" s="1"/>
  <c r="AL160" i="63" s="1"/>
  <c r="J161" i="63"/>
  <c r="K161" i="63" s="1"/>
  <c r="AL161" i="63" s="1"/>
  <c r="J162" i="63"/>
  <c r="K162" i="63" s="1"/>
  <c r="AL162" i="63" s="1"/>
  <c r="J206" i="63"/>
  <c r="K206" i="63" s="1"/>
  <c r="AL206" i="63" s="1"/>
  <c r="W164" i="63"/>
  <c r="J212" i="63"/>
  <c r="K212" i="63" s="1"/>
  <c r="AL212" i="63" s="1"/>
  <c r="W212" i="63"/>
  <c r="J229" i="63"/>
  <c r="K229" i="63" s="1"/>
  <c r="AL229" i="63" s="1"/>
  <c r="W229" i="63"/>
  <c r="W80" i="63"/>
  <c r="W81" i="63"/>
  <c r="W82" i="63"/>
  <c r="W83" i="63"/>
  <c r="W84" i="63"/>
  <c r="W85" i="63"/>
  <c r="W86" i="63"/>
  <c r="W87" i="63"/>
  <c r="W88" i="63"/>
  <c r="W89" i="63"/>
  <c r="W90" i="63"/>
  <c r="W91" i="63"/>
  <c r="W92" i="63"/>
  <c r="W93" i="63"/>
  <c r="W94" i="63"/>
  <c r="W95" i="63"/>
  <c r="W96" i="63"/>
  <c r="W97" i="63"/>
  <c r="W98" i="63"/>
  <c r="W99" i="63"/>
  <c r="W100" i="63"/>
  <c r="W101" i="63"/>
  <c r="W102" i="63"/>
  <c r="W103" i="63"/>
  <c r="W104" i="63"/>
  <c r="W105" i="63"/>
  <c r="W106" i="63"/>
  <c r="W107" i="63"/>
  <c r="W108" i="63"/>
  <c r="W109" i="63"/>
  <c r="W110" i="63"/>
  <c r="W111" i="63"/>
  <c r="W112" i="63"/>
  <c r="W113" i="63"/>
  <c r="W114" i="63"/>
  <c r="W115" i="63"/>
  <c r="W116" i="63"/>
  <c r="W117" i="63"/>
  <c r="W118" i="63"/>
  <c r="W119" i="63"/>
  <c r="W120" i="63"/>
  <c r="W121" i="63"/>
  <c r="W122" i="63"/>
  <c r="W123" i="63"/>
  <c r="W124" i="63"/>
  <c r="W125" i="63"/>
  <c r="W126" i="63"/>
  <c r="W127" i="63"/>
  <c r="W128" i="63"/>
  <c r="W129" i="63"/>
  <c r="W130" i="63"/>
  <c r="W131" i="63"/>
  <c r="W132" i="63"/>
  <c r="W133" i="63"/>
  <c r="W134" i="63"/>
  <c r="W166" i="63"/>
  <c r="W167" i="63"/>
  <c r="W170" i="63"/>
  <c r="W171" i="63"/>
  <c r="W174" i="63"/>
  <c r="W175" i="63"/>
  <c r="W178" i="63"/>
  <c r="W179" i="63"/>
  <c r="W182" i="63"/>
  <c r="W183" i="63"/>
  <c r="W186" i="63"/>
  <c r="W187" i="63"/>
  <c r="W190" i="63"/>
  <c r="W191" i="63"/>
  <c r="W194" i="63"/>
  <c r="W195" i="63"/>
  <c r="W198" i="63"/>
  <c r="W199" i="63"/>
  <c r="W205" i="63"/>
  <c r="W245" i="63"/>
  <c r="J135" i="63"/>
  <c r="K135" i="63" s="1"/>
  <c r="AL135" i="63" s="1"/>
  <c r="J136" i="63"/>
  <c r="K136" i="63" s="1"/>
  <c r="AL136" i="63" s="1"/>
  <c r="J137" i="63"/>
  <c r="K137" i="63" s="1"/>
  <c r="AL137" i="63" s="1"/>
  <c r="J140" i="63"/>
  <c r="K140" i="63" s="1"/>
  <c r="AL140" i="63" s="1"/>
  <c r="J141" i="63"/>
  <c r="K141" i="63" s="1"/>
  <c r="AL141" i="63" s="1"/>
  <c r="J144" i="63"/>
  <c r="K144" i="63" s="1"/>
  <c r="AL144" i="63" s="1"/>
  <c r="J145" i="63"/>
  <c r="K145" i="63" s="1"/>
  <c r="AL145" i="63" s="1"/>
  <c r="J147" i="63"/>
  <c r="K147" i="63" s="1"/>
  <c r="AL147" i="63" s="1"/>
  <c r="J148" i="63"/>
  <c r="K148" i="63" s="1"/>
  <c r="AL148" i="63" s="1"/>
  <c r="J149" i="63"/>
  <c r="K149" i="63" s="1"/>
  <c r="AL149" i="63" s="1"/>
  <c r="J151" i="63"/>
  <c r="K151" i="63" s="1"/>
  <c r="AL151" i="63" s="1"/>
  <c r="J152" i="63"/>
  <c r="K152" i="63" s="1"/>
  <c r="AL152" i="63" s="1"/>
  <c r="J153" i="63"/>
  <c r="K153" i="63" s="1"/>
  <c r="AL153" i="63" s="1"/>
  <c r="J156" i="63"/>
  <c r="K156" i="63" s="1"/>
  <c r="AL156" i="63" s="1"/>
  <c r="AD160" i="63"/>
  <c r="AD161" i="63"/>
  <c r="AD162" i="63"/>
  <c r="J225" i="63"/>
  <c r="K225" i="63" s="1"/>
  <c r="AL225" i="63" s="1"/>
  <c r="W225" i="63"/>
  <c r="J241" i="63"/>
  <c r="K241" i="63" s="1"/>
  <c r="AL241" i="63" s="1"/>
  <c r="W241" i="63"/>
  <c r="W165" i="63"/>
  <c r="AD168" i="63"/>
  <c r="W169" i="63"/>
  <c r="AD172" i="63"/>
  <c r="W173" i="63"/>
  <c r="AD176" i="63"/>
  <c r="W177" i="63"/>
  <c r="AD180" i="63"/>
  <c r="W181" i="63"/>
  <c r="AD184" i="63"/>
  <c r="W185" i="63"/>
  <c r="AD188" i="63"/>
  <c r="W189" i="63"/>
  <c r="AD192" i="63"/>
  <c r="W193" i="63"/>
  <c r="AD196" i="63"/>
  <c r="W197" i="63"/>
  <c r="AD200" i="63"/>
  <c r="W237" i="63"/>
  <c r="J233" i="63"/>
  <c r="K233" i="63" s="1"/>
  <c r="AL233" i="63" s="1"/>
  <c r="W233" i="63"/>
  <c r="J249" i="63"/>
  <c r="K249" i="63" s="1"/>
  <c r="AL249" i="63" s="1"/>
  <c r="W249" i="63"/>
  <c r="J242" i="63"/>
  <c r="K242" i="63" s="1"/>
  <c r="AL242" i="63" s="1"/>
  <c r="J250" i="63"/>
  <c r="K250" i="63" s="1"/>
  <c r="AL250" i="63" s="1"/>
  <c r="W209" i="63"/>
  <c r="W213" i="63"/>
  <c r="W217" i="63"/>
  <c r="W221" i="63"/>
  <c r="J243" i="63"/>
  <c r="K243" i="63" s="1"/>
  <c r="AL243" i="63" s="1"/>
  <c r="W210" i="63"/>
  <c r="W214" i="63"/>
  <c r="W218" i="63"/>
  <c r="W222" i="63"/>
  <c r="W250" i="63"/>
  <c r="J224" i="63"/>
  <c r="K224" i="63" s="1"/>
  <c r="AL224" i="63" s="1"/>
  <c r="J228" i="63"/>
  <c r="K228" i="63" s="1"/>
  <c r="AL228" i="63" s="1"/>
  <c r="J232" i="63"/>
  <c r="K232" i="63" s="1"/>
  <c r="AL232" i="63" s="1"/>
  <c r="J236" i="63"/>
  <c r="K236" i="63" s="1"/>
  <c r="AL236" i="63" s="1"/>
  <c r="J240" i="63"/>
  <c r="K240" i="63" s="1"/>
  <c r="AL240" i="63" s="1"/>
  <c r="J248" i="63"/>
  <c r="K248" i="63" s="1"/>
  <c r="AL248" i="63" s="1"/>
  <c r="W203" i="63"/>
  <c r="W207" i="63"/>
  <c r="W211" i="63"/>
  <c r="W215" i="63"/>
  <c r="W219" i="63"/>
  <c r="W223" i="63"/>
  <c r="W227" i="63"/>
  <c r="W231" i="63"/>
  <c r="W235" i="63"/>
  <c r="W239" i="63"/>
  <c r="W243" i="63"/>
  <c r="W247" i="63"/>
  <c r="W251" i="63"/>
  <c r="K9" i="63" l="1"/>
  <c r="AL9" i="63" s="1"/>
  <c r="AK9" i="63"/>
  <c r="X120" i="65"/>
  <c r="I10" i="70"/>
  <c r="L10" i="70" s="1"/>
  <c r="X14" i="65"/>
  <c r="L42" i="65"/>
  <c r="N42" i="65" s="1"/>
  <c r="Q42" i="65" s="1"/>
  <c r="L14" i="65"/>
  <c r="AM14" i="65" s="1"/>
  <c r="G93" i="79"/>
  <c r="F48" i="77"/>
  <c r="D92" i="79"/>
  <c r="C47" i="77"/>
  <c r="G92" i="79"/>
  <c r="F47" i="77"/>
  <c r="D93" i="79"/>
  <c r="C48" i="77"/>
  <c r="X95" i="65"/>
  <c r="X42" i="65"/>
  <c r="L179" i="65"/>
  <c r="AM179" i="65" s="1"/>
  <c r="L120" i="65"/>
  <c r="N120" i="65" s="1"/>
  <c r="Q120" i="65" s="1"/>
  <c r="X179" i="65"/>
  <c r="T56" i="73"/>
  <c r="S62" i="73"/>
  <c r="V48" i="73"/>
  <c r="X47" i="73"/>
  <c r="Z4" i="65"/>
  <c r="Z4" i="63"/>
  <c r="L95" i="65"/>
  <c r="N95" i="65" s="1"/>
  <c r="Q95" i="65" s="1"/>
  <c r="AD4" i="65"/>
  <c r="AN4" i="63"/>
  <c r="AK4" i="65"/>
  <c r="AD4" i="63"/>
  <c r="W4" i="63"/>
  <c r="I4" i="63"/>
  <c r="W4" i="65"/>
  <c r="AN4" i="65"/>
  <c r="I4" i="65"/>
  <c r="I25" i="70"/>
  <c r="L25" i="70" s="1"/>
  <c r="I14" i="70"/>
  <c r="L14" i="70" s="1"/>
  <c r="I38" i="70"/>
  <c r="L38" i="70" s="1"/>
  <c r="I12" i="70"/>
  <c r="L12" i="70" s="1"/>
  <c r="I36" i="70"/>
  <c r="L36" i="70" s="1"/>
  <c r="L132" i="63"/>
  <c r="AL132" i="63"/>
  <c r="X118" i="63"/>
  <c r="AL118" i="63"/>
  <c r="L103" i="63"/>
  <c r="AL103" i="63"/>
  <c r="X26" i="63"/>
  <c r="AL26" i="63"/>
  <c r="L113" i="63"/>
  <c r="AL113" i="63"/>
  <c r="L94" i="63"/>
  <c r="AL94" i="63"/>
  <c r="L179" i="63"/>
  <c r="AL179" i="63"/>
  <c r="L21" i="63"/>
  <c r="AL21" i="63"/>
  <c r="X218" i="63"/>
  <c r="AL218" i="63"/>
  <c r="X188" i="63"/>
  <c r="AL188" i="63"/>
  <c r="X172" i="63"/>
  <c r="AL172" i="63"/>
  <c r="X184" i="63"/>
  <c r="AL184" i="63"/>
  <c r="X120" i="63"/>
  <c r="AL120" i="63"/>
  <c r="L8" i="63"/>
  <c r="AL8" i="63"/>
  <c r="X127" i="63"/>
  <c r="AL127" i="63"/>
  <c r="X98" i="63"/>
  <c r="AL98" i="63"/>
  <c r="X189" i="63"/>
  <c r="AL189" i="63"/>
  <c r="X191" i="63"/>
  <c r="AL191" i="63"/>
  <c r="L23" i="63"/>
  <c r="AL23" i="63"/>
  <c r="N46" i="65"/>
  <c r="Q46" i="65" s="1"/>
  <c r="AM46" i="65"/>
  <c r="L125" i="65"/>
  <c r="AL125" i="65"/>
  <c r="L178" i="65"/>
  <c r="AL178" i="65"/>
  <c r="X166" i="65"/>
  <c r="AL166" i="65"/>
  <c r="L126" i="65"/>
  <c r="AL126" i="65"/>
  <c r="L122" i="65"/>
  <c r="AL122" i="65"/>
  <c r="L170" i="65"/>
  <c r="AL170" i="65"/>
  <c r="X98" i="65"/>
  <c r="AL98" i="65"/>
  <c r="X206" i="65"/>
  <c r="AL206" i="65"/>
  <c r="X208" i="65"/>
  <c r="AL208" i="65"/>
  <c r="X210" i="65"/>
  <c r="AL210" i="65"/>
  <c r="X86" i="65"/>
  <c r="AL86" i="65"/>
  <c r="X54" i="65"/>
  <c r="AL54" i="65"/>
  <c r="X15" i="65"/>
  <c r="AL15" i="65"/>
  <c r="X131" i="65"/>
  <c r="AL131" i="65"/>
  <c r="L196" i="65"/>
  <c r="AL196" i="65"/>
  <c r="L192" i="65"/>
  <c r="AL192" i="65"/>
  <c r="X97" i="65"/>
  <c r="AL97" i="65"/>
  <c r="X115" i="65"/>
  <c r="AL115" i="65"/>
  <c r="X163" i="65"/>
  <c r="AL163" i="65"/>
  <c r="X118" i="65"/>
  <c r="AL118" i="65"/>
  <c r="X158" i="65"/>
  <c r="AL158" i="65"/>
  <c r="X50" i="65"/>
  <c r="AL50" i="65"/>
  <c r="L11" i="63"/>
  <c r="AL11" i="63"/>
  <c r="X93" i="63"/>
  <c r="AL93" i="63"/>
  <c r="L29" i="63"/>
  <c r="AL29" i="63"/>
  <c r="X38" i="65"/>
  <c r="AL38" i="65"/>
  <c r="X203" i="65"/>
  <c r="AL203" i="65"/>
  <c r="L22" i="65"/>
  <c r="AL22" i="65"/>
  <c r="L15" i="63"/>
  <c r="AL15" i="63"/>
  <c r="L84" i="65"/>
  <c r="AL84" i="65"/>
  <c r="L32" i="65"/>
  <c r="AL32" i="65"/>
  <c r="X72" i="65"/>
  <c r="AL72" i="65"/>
  <c r="L36" i="65"/>
  <c r="AL36" i="65"/>
  <c r="L128" i="65"/>
  <c r="AL128" i="65"/>
  <c r="X180" i="65"/>
  <c r="AL180" i="65"/>
  <c r="X105" i="63"/>
  <c r="AL105" i="63"/>
  <c r="X209" i="65"/>
  <c r="AL209" i="65"/>
  <c r="L90" i="65"/>
  <c r="AL90" i="65"/>
  <c r="L82" i="65"/>
  <c r="AL82" i="65"/>
  <c r="L83" i="63"/>
  <c r="AL83" i="63"/>
  <c r="X122" i="63"/>
  <c r="AL122" i="63"/>
  <c r="X106" i="63"/>
  <c r="AL106" i="63"/>
  <c r="X18" i="63"/>
  <c r="AL18" i="63"/>
  <c r="L117" i="63"/>
  <c r="AL117" i="63"/>
  <c r="X96" i="63"/>
  <c r="AL96" i="63"/>
  <c r="L80" i="63"/>
  <c r="AL80" i="63"/>
  <c r="L100" i="63"/>
  <c r="AL100" i="63"/>
  <c r="X84" i="63"/>
  <c r="AL84" i="63"/>
  <c r="X124" i="63"/>
  <c r="AL124" i="63"/>
  <c r="L25" i="63"/>
  <c r="AL25" i="63"/>
  <c r="J7" i="63"/>
  <c r="X176" i="63"/>
  <c r="AL176" i="63"/>
  <c r="X115" i="63"/>
  <c r="AL115" i="63"/>
  <c r="X123" i="63"/>
  <c r="AL123" i="63"/>
  <c r="L185" i="63"/>
  <c r="AL185" i="63"/>
  <c r="L169" i="63"/>
  <c r="AL169" i="63"/>
  <c r="X167" i="63"/>
  <c r="AL167" i="63"/>
  <c r="X199" i="63"/>
  <c r="AL199" i="63"/>
  <c r="L165" i="63"/>
  <c r="AL165" i="63"/>
  <c r="L182" i="65"/>
  <c r="AL182" i="65"/>
  <c r="L175" i="65"/>
  <c r="AL175" i="65"/>
  <c r="L123" i="65"/>
  <c r="AL123" i="65"/>
  <c r="X185" i="65"/>
  <c r="AL185" i="65"/>
  <c r="L121" i="65"/>
  <c r="AL121" i="65"/>
  <c r="X159" i="65"/>
  <c r="AL159" i="65"/>
  <c r="L198" i="65"/>
  <c r="AL198" i="65"/>
  <c r="X200" i="65"/>
  <c r="AL200" i="65"/>
  <c r="L202" i="65"/>
  <c r="AL202" i="65"/>
  <c r="X99" i="65"/>
  <c r="AL99" i="65"/>
  <c r="X62" i="65"/>
  <c r="AL62" i="65"/>
  <c r="X143" i="65"/>
  <c r="AL143" i="65"/>
  <c r="X102" i="65"/>
  <c r="AL102" i="65"/>
  <c r="X117" i="65"/>
  <c r="AL117" i="65"/>
  <c r="X110" i="65"/>
  <c r="AL110" i="65"/>
  <c r="L109" i="65"/>
  <c r="AL109" i="65"/>
  <c r="X111" i="65"/>
  <c r="AL111" i="65"/>
  <c r="X127" i="65"/>
  <c r="AL127" i="65"/>
  <c r="X91" i="63"/>
  <c r="AL91" i="63"/>
  <c r="L97" i="63"/>
  <c r="AL97" i="63"/>
  <c r="L138" i="65"/>
  <c r="AL138" i="65"/>
  <c r="X187" i="65"/>
  <c r="AL187" i="65"/>
  <c r="X26" i="65"/>
  <c r="AL26" i="65"/>
  <c r="L16" i="65"/>
  <c r="AL16" i="65"/>
  <c r="X188" i="65"/>
  <c r="AL188" i="65"/>
  <c r="X60" i="65"/>
  <c r="AL60" i="65"/>
  <c r="L92" i="65"/>
  <c r="AL92" i="65"/>
  <c r="L52" i="65"/>
  <c r="AL52" i="65"/>
  <c r="L172" i="65"/>
  <c r="AL172" i="65"/>
  <c r="L197" i="63"/>
  <c r="AL197" i="63"/>
  <c r="X44" i="65"/>
  <c r="AL44" i="65"/>
  <c r="X134" i="65"/>
  <c r="AL134" i="65"/>
  <c r="X107" i="63"/>
  <c r="AL107" i="63"/>
  <c r="N101" i="63"/>
  <c r="Q101" i="63" s="1"/>
  <c r="AM101" i="63"/>
  <c r="L126" i="63"/>
  <c r="AL126" i="63"/>
  <c r="X110" i="63"/>
  <c r="AL110" i="63"/>
  <c r="X87" i="63"/>
  <c r="AL87" i="63"/>
  <c r="X204" i="63"/>
  <c r="AL204" i="63"/>
  <c r="X121" i="63"/>
  <c r="AL121" i="63"/>
  <c r="X102" i="63"/>
  <c r="AL102" i="63"/>
  <c r="X86" i="63"/>
  <c r="AL86" i="63"/>
  <c r="L195" i="63"/>
  <c r="AL195" i="63"/>
  <c r="L134" i="63"/>
  <c r="AL134" i="63"/>
  <c r="X196" i="63"/>
  <c r="AL196" i="63"/>
  <c r="X180" i="63"/>
  <c r="AL180" i="63"/>
  <c r="X158" i="63"/>
  <c r="AL158" i="63"/>
  <c r="X200" i="63"/>
  <c r="AL200" i="63"/>
  <c r="X168" i="63"/>
  <c r="AL168" i="63"/>
  <c r="X128" i="63"/>
  <c r="AL128" i="63"/>
  <c r="X112" i="63"/>
  <c r="AL112" i="63"/>
  <c r="L28" i="63"/>
  <c r="AL28" i="63"/>
  <c r="X220" i="63"/>
  <c r="AL220" i="63"/>
  <c r="L111" i="63"/>
  <c r="AL111" i="63"/>
  <c r="X82" i="63"/>
  <c r="AL82" i="63"/>
  <c r="X173" i="63"/>
  <c r="AL173" i="63"/>
  <c r="L175" i="63"/>
  <c r="AL175" i="63"/>
  <c r="X139" i="65"/>
  <c r="AL139" i="65"/>
  <c r="L129" i="65"/>
  <c r="AL129" i="65"/>
  <c r="X181" i="65"/>
  <c r="AL181" i="65"/>
  <c r="X176" i="65"/>
  <c r="AL176" i="65"/>
  <c r="L103" i="65"/>
  <c r="AL103" i="65"/>
  <c r="N201" i="65"/>
  <c r="Q201" i="65" s="1"/>
  <c r="AM201" i="65"/>
  <c r="L186" i="65"/>
  <c r="AL186" i="65"/>
  <c r="L173" i="65"/>
  <c r="AL173" i="65"/>
  <c r="J7" i="65"/>
  <c r="J4" i="65" s="1"/>
  <c r="X190" i="65"/>
  <c r="AL190" i="65"/>
  <c r="X194" i="65"/>
  <c r="AL194" i="65"/>
  <c r="X70" i="65"/>
  <c r="AL70" i="65"/>
  <c r="X27" i="65"/>
  <c r="AL27" i="65"/>
  <c r="L212" i="65"/>
  <c r="AL212" i="65"/>
  <c r="X162" i="65"/>
  <c r="AL162" i="65"/>
  <c r="L146" i="65"/>
  <c r="AL146" i="65"/>
  <c r="L119" i="65"/>
  <c r="AL119" i="65"/>
  <c r="X112" i="65"/>
  <c r="AL112" i="65"/>
  <c r="X113" i="65"/>
  <c r="AL113" i="65"/>
  <c r="X58" i="65"/>
  <c r="AL58" i="65"/>
  <c r="X171" i="65"/>
  <c r="AL171" i="65"/>
  <c r="L99" i="63"/>
  <c r="AL99" i="63"/>
  <c r="X101" i="63"/>
  <c r="AL101" i="63"/>
  <c r="L19" i="63"/>
  <c r="AL19" i="63"/>
  <c r="L154" i="65"/>
  <c r="AL154" i="65"/>
  <c r="X211" i="65"/>
  <c r="AL211" i="65"/>
  <c r="X30" i="65"/>
  <c r="AL30" i="65"/>
  <c r="X40" i="65"/>
  <c r="AL40" i="65"/>
  <c r="L80" i="65"/>
  <c r="AL80" i="65"/>
  <c r="L164" i="65"/>
  <c r="AL164" i="65"/>
  <c r="L64" i="65"/>
  <c r="AL64" i="65"/>
  <c r="X28" i="65"/>
  <c r="AL28" i="65"/>
  <c r="X76" i="65"/>
  <c r="AL76" i="65"/>
  <c r="X81" i="63"/>
  <c r="AL81" i="63"/>
  <c r="X193" i="65"/>
  <c r="AL193" i="65"/>
  <c r="X222" i="63"/>
  <c r="AL222" i="63"/>
  <c r="L130" i="63"/>
  <c r="AL130" i="63"/>
  <c r="X114" i="63"/>
  <c r="AL114" i="63"/>
  <c r="X95" i="63"/>
  <c r="AL95" i="63"/>
  <c r="L208" i="63"/>
  <c r="AL208" i="63"/>
  <c r="X125" i="63"/>
  <c r="AL125" i="63"/>
  <c r="X104" i="63"/>
  <c r="AL104" i="63"/>
  <c r="L88" i="63"/>
  <c r="AL88" i="63"/>
  <c r="L133" i="63"/>
  <c r="AL133" i="63"/>
  <c r="X92" i="63"/>
  <c r="AL92" i="63"/>
  <c r="L129" i="63"/>
  <c r="AL129" i="63"/>
  <c r="X108" i="63"/>
  <c r="AL108" i="63"/>
  <c r="X159" i="63"/>
  <c r="AL159" i="63"/>
  <c r="L131" i="63"/>
  <c r="AL131" i="63"/>
  <c r="X116" i="63"/>
  <c r="AL116" i="63"/>
  <c r="L12" i="63"/>
  <c r="AL12" i="63"/>
  <c r="L17" i="63"/>
  <c r="AL17" i="63"/>
  <c r="X192" i="63"/>
  <c r="AL192" i="63"/>
  <c r="X119" i="63"/>
  <c r="AL119" i="63"/>
  <c r="X90" i="63"/>
  <c r="AL90" i="63"/>
  <c r="L193" i="63"/>
  <c r="AL193" i="63"/>
  <c r="L177" i="63"/>
  <c r="AL177" i="63"/>
  <c r="L183" i="63"/>
  <c r="AL183" i="63"/>
  <c r="X181" i="63"/>
  <c r="AL181" i="63"/>
  <c r="L174" i="65"/>
  <c r="AL174" i="65"/>
  <c r="X165" i="65"/>
  <c r="AL165" i="65"/>
  <c r="X169" i="65"/>
  <c r="AL169" i="65"/>
  <c r="X142" i="65"/>
  <c r="AL142" i="65"/>
  <c r="X78" i="65"/>
  <c r="AL78" i="65"/>
  <c r="X147" i="65"/>
  <c r="AL147" i="65"/>
  <c r="L204" i="65"/>
  <c r="AL204" i="65"/>
  <c r="X130" i="65"/>
  <c r="AL130" i="65"/>
  <c r="X114" i="65"/>
  <c r="AL114" i="65"/>
  <c r="X116" i="65"/>
  <c r="AL116" i="65"/>
  <c r="X66" i="65"/>
  <c r="AL66" i="65"/>
  <c r="X74" i="65"/>
  <c r="AL74" i="65"/>
  <c r="X109" i="63"/>
  <c r="AL109" i="63"/>
  <c r="X89" i="63"/>
  <c r="AL89" i="63"/>
  <c r="X27" i="63"/>
  <c r="AL27" i="63"/>
  <c r="X34" i="65"/>
  <c r="AL34" i="65"/>
  <c r="X195" i="65"/>
  <c r="AL195" i="65"/>
  <c r="X18" i="65"/>
  <c r="AL18" i="65"/>
  <c r="X24" i="65"/>
  <c r="AL24" i="65"/>
  <c r="X56" i="65"/>
  <c r="AL56" i="65"/>
  <c r="X168" i="65"/>
  <c r="AL168" i="65"/>
  <c r="L13" i="63"/>
  <c r="AL13" i="63"/>
  <c r="L184" i="65"/>
  <c r="AL184" i="65"/>
  <c r="X68" i="65"/>
  <c r="AL68" i="65"/>
  <c r="L16" i="63"/>
  <c r="AL16" i="63"/>
  <c r="L48" i="65"/>
  <c r="AL48" i="65"/>
  <c r="L88" i="65"/>
  <c r="AL88" i="65"/>
  <c r="X85" i="63"/>
  <c r="AL85" i="63"/>
  <c r="X201" i="65"/>
  <c r="AL201" i="65"/>
  <c r="X46" i="65"/>
  <c r="AL46" i="65"/>
  <c r="L150" i="65"/>
  <c r="AL150" i="65"/>
  <c r="L72" i="65"/>
  <c r="X36" i="65"/>
  <c r="X82" i="65"/>
  <c r="X83" i="63"/>
  <c r="L92" i="63"/>
  <c r="X212" i="65"/>
  <c r="L169" i="65"/>
  <c r="L163" i="65"/>
  <c r="L76" i="65"/>
  <c r="L128" i="63"/>
  <c r="L107" i="63"/>
  <c r="L109" i="63"/>
  <c r="L134" i="65"/>
  <c r="L200" i="65"/>
  <c r="X90" i="65"/>
  <c r="X119" i="65"/>
  <c r="L84" i="63"/>
  <c r="L208" i="65"/>
  <c r="L95" i="63"/>
  <c r="X32" i="65"/>
  <c r="X84" i="65"/>
  <c r="X52" i="65"/>
  <c r="L210" i="65"/>
  <c r="L114" i="65"/>
  <c r="X22" i="65"/>
  <c r="L193" i="65"/>
  <c r="L97" i="65"/>
  <c r="X175" i="63"/>
  <c r="L114" i="63"/>
  <c r="L181" i="63"/>
  <c r="L105" i="63"/>
  <c r="X25" i="63"/>
  <c r="L171" i="65"/>
  <c r="L127" i="65"/>
  <c r="X16" i="63"/>
  <c r="X193" i="63"/>
  <c r="L85" i="63"/>
  <c r="X29" i="63"/>
  <c r="L188" i="65"/>
  <c r="X88" i="65"/>
  <c r="X80" i="65"/>
  <c r="L60" i="65"/>
  <c r="L209" i="65"/>
  <c r="X197" i="63"/>
  <c r="L40" i="65"/>
  <c r="X133" i="63"/>
  <c r="L89" i="63"/>
  <c r="L81" i="63"/>
  <c r="X186" i="65"/>
  <c r="L147" i="65"/>
  <c r="X64" i="65"/>
  <c r="L28" i="65"/>
  <c r="L162" i="65"/>
  <c r="X92" i="65"/>
  <c r="X48" i="65"/>
  <c r="L211" i="65"/>
  <c r="L54" i="65"/>
  <c r="L203" i="65"/>
  <c r="X185" i="63"/>
  <c r="L122" i="63"/>
  <c r="X13" i="63"/>
  <c r="L93" i="63"/>
  <c r="X15" i="63"/>
  <c r="L180" i="65"/>
  <c r="L118" i="65"/>
  <c r="L166" i="65"/>
  <c r="L142" i="65"/>
  <c r="X128" i="65"/>
  <c r="L130" i="65"/>
  <c r="X172" i="65"/>
  <c r="L15" i="65"/>
  <c r="L86" i="65"/>
  <c r="L74" i="65"/>
  <c r="L68" i="65"/>
  <c r="L56" i="65"/>
  <c r="L44" i="65"/>
  <c r="L168" i="65"/>
  <c r="L116" i="65"/>
  <c r="L204" i="63"/>
  <c r="L173" i="63"/>
  <c r="L102" i="63"/>
  <c r="X146" i="65"/>
  <c r="L50" i="65"/>
  <c r="L27" i="63"/>
  <c r="L78" i="65"/>
  <c r="X111" i="63"/>
  <c r="L82" i="63"/>
  <c r="L113" i="65"/>
  <c r="L139" i="65"/>
  <c r="L187" i="65"/>
  <c r="X138" i="65"/>
  <c r="X164" i="65"/>
  <c r="L167" i="63"/>
  <c r="L38" i="65"/>
  <c r="X169" i="63"/>
  <c r="L96" i="63"/>
  <c r="L124" i="63"/>
  <c r="L168" i="63"/>
  <c r="L112" i="65"/>
  <c r="L143" i="65"/>
  <c r="L26" i="65"/>
  <c r="L30" i="65"/>
  <c r="X16" i="65"/>
  <c r="L24" i="65"/>
  <c r="X19" i="63"/>
  <c r="X11" i="63"/>
  <c r="X174" i="65"/>
  <c r="L194" i="65"/>
  <c r="X170" i="65"/>
  <c r="L158" i="65"/>
  <c r="X126" i="65"/>
  <c r="X154" i="65"/>
  <c r="L58" i="65"/>
  <c r="L34" i="65"/>
  <c r="L18" i="65"/>
  <c r="X202" i="65"/>
  <c r="X125" i="65"/>
  <c r="L195" i="65"/>
  <c r="X183" i="63"/>
  <c r="X177" i="63"/>
  <c r="L112" i="63"/>
  <c r="L91" i="63"/>
  <c r="X130" i="63"/>
  <c r="X117" i="63"/>
  <c r="X88" i="63"/>
  <c r="X80" i="63"/>
  <c r="L119" i="63"/>
  <c r="X97" i="63"/>
  <c r="L90" i="63"/>
  <c r="L104" i="63"/>
  <c r="L176" i="63"/>
  <c r="X94" i="63"/>
  <c r="I52" i="70"/>
  <c r="L52" i="70" s="1"/>
  <c r="I46" i="70"/>
  <c r="L46" i="70" s="1"/>
  <c r="I21" i="70"/>
  <c r="L21" i="70" s="1"/>
  <c r="I42" i="70"/>
  <c r="L42" i="70" s="1"/>
  <c r="I17" i="70"/>
  <c r="L17" i="70" s="1"/>
  <c r="I37" i="70"/>
  <c r="L37" i="70" s="1"/>
  <c r="I32" i="70"/>
  <c r="L32" i="70" s="1"/>
  <c r="I11" i="70"/>
  <c r="L11" i="70" s="1"/>
  <c r="I28" i="70"/>
  <c r="L28" i="70" s="1"/>
  <c r="I18" i="70"/>
  <c r="L18" i="70" s="1"/>
  <c r="I39" i="70"/>
  <c r="L39" i="70" s="1"/>
  <c r="I23" i="70"/>
  <c r="L23" i="70" s="1"/>
  <c r="I7" i="70"/>
  <c r="L7" i="70" s="1"/>
  <c r="I43" i="70"/>
  <c r="L43" i="70" s="1"/>
  <c r="I19" i="70"/>
  <c r="L19" i="70" s="1"/>
  <c r="F4" i="70"/>
  <c r="H6" i="70"/>
  <c r="G4" i="70"/>
  <c r="I20" i="70"/>
  <c r="L20" i="70" s="1"/>
  <c r="I33" i="70"/>
  <c r="L33" i="70" s="1"/>
  <c r="I22" i="70"/>
  <c r="L22" i="70" s="1"/>
  <c r="I45" i="70"/>
  <c r="L45" i="70" s="1"/>
  <c r="I41" i="70"/>
  <c r="L41" i="70" s="1"/>
  <c r="I29" i="70"/>
  <c r="L29" i="70" s="1"/>
  <c r="I48" i="70"/>
  <c r="L48" i="70" s="1"/>
  <c r="I30" i="70"/>
  <c r="L30" i="70" s="1"/>
  <c r="I50" i="70"/>
  <c r="L50" i="70" s="1"/>
  <c r="I8" i="70"/>
  <c r="L8" i="70" s="1"/>
  <c r="I34" i="70"/>
  <c r="L34" i="70" s="1"/>
  <c r="I40" i="70"/>
  <c r="L40" i="70" s="1"/>
  <c r="I16" i="70"/>
  <c r="L16" i="70" s="1"/>
  <c r="I35" i="70"/>
  <c r="L35" i="70" s="1"/>
  <c r="I44" i="70"/>
  <c r="L44" i="70" s="1"/>
  <c r="I13" i="70"/>
  <c r="L13" i="70" s="1"/>
  <c r="I26" i="70"/>
  <c r="L26" i="70" s="1"/>
  <c r="I47" i="70"/>
  <c r="L47" i="70" s="1"/>
  <c r="I31" i="70"/>
  <c r="L31" i="70" s="1"/>
  <c r="I15" i="70"/>
  <c r="L15" i="70" s="1"/>
  <c r="I51" i="70"/>
  <c r="L51" i="70" s="1"/>
  <c r="I27" i="70"/>
  <c r="L27" i="70" s="1"/>
  <c r="X178" i="65"/>
  <c r="L131" i="65"/>
  <c r="X123" i="65"/>
  <c r="X175" i="65"/>
  <c r="L70" i="65"/>
  <c r="L66" i="65"/>
  <c r="X129" i="65"/>
  <c r="X173" i="65"/>
  <c r="L117" i="65"/>
  <c r="X109" i="65"/>
  <c r="X106" i="65"/>
  <c r="L106" i="65"/>
  <c r="L181" i="65"/>
  <c r="L206" i="65"/>
  <c r="L110" i="65"/>
  <c r="L190" i="65"/>
  <c r="X103" i="65"/>
  <c r="L62" i="65"/>
  <c r="X192" i="65"/>
  <c r="X196" i="65"/>
  <c r="L185" i="65"/>
  <c r="L115" i="65"/>
  <c r="L111" i="65"/>
  <c r="L99" i="65"/>
  <c r="X151" i="65"/>
  <c r="L151" i="65"/>
  <c r="L135" i="65"/>
  <c r="X135" i="65"/>
  <c r="L155" i="65"/>
  <c r="X155" i="65"/>
  <c r="L107" i="65"/>
  <c r="X107" i="65"/>
  <c r="X94" i="65"/>
  <c r="L94" i="65"/>
  <c r="X108" i="65"/>
  <c r="L108" i="65"/>
  <c r="X205" i="65"/>
  <c r="L205" i="65"/>
  <c r="X199" i="65"/>
  <c r="L199" i="65"/>
  <c r="X105" i="65"/>
  <c r="L105" i="65"/>
  <c r="X213" i="65"/>
  <c r="L213" i="65"/>
  <c r="X197" i="65"/>
  <c r="L197" i="65"/>
  <c r="X177" i="65"/>
  <c r="L177" i="65"/>
  <c r="L102" i="65"/>
  <c r="X204" i="65"/>
  <c r="L176" i="65"/>
  <c r="X121" i="65"/>
  <c r="L98" i="65"/>
  <c r="X198" i="65"/>
  <c r="X182" i="65"/>
  <c r="L159" i="65"/>
  <c r="X122" i="65"/>
  <c r="L27" i="65"/>
  <c r="L165" i="65"/>
  <c r="X100" i="65"/>
  <c r="L100" i="65"/>
  <c r="X101" i="65"/>
  <c r="L101" i="65"/>
  <c r="X207" i="65"/>
  <c r="L207" i="65"/>
  <c r="X124" i="65"/>
  <c r="L124" i="65"/>
  <c r="X104" i="65"/>
  <c r="L104" i="65"/>
  <c r="X191" i="65"/>
  <c r="L191" i="65"/>
  <c r="L248" i="65"/>
  <c r="X248" i="65"/>
  <c r="L244" i="65"/>
  <c r="X244" i="65"/>
  <c r="L240" i="65"/>
  <c r="X240" i="65"/>
  <c r="L236" i="65"/>
  <c r="X236" i="65"/>
  <c r="L232" i="65"/>
  <c r="X232" i="65"/>
  <c r="X227" i="65"/>
  <c r="L227" i="65"/>
  <c r="X219" i="65"/>
  <c r="L219" i="65"/>
  <c r="L81" i="65"/>
  <c r="X81" i="65"/>
  <c r="L65" i="65"/>
  <c r="X65" i="65"/>
  <c r="L49" i="65"/>
  <c r="X49" i="65"/>
  <c r="L33" i="65"/>
  <c r="X33" i="65"/>
  <c r="L17" i="65"/>
  <c r="X17" i="65"/>
  <c r="L10" i="65"/>
  <c r="X10" i="65"/>
  <c r="L20" i="65"/>
  <c r="X20" i="65"/>
  <c r="X96" i="65"/>
  <c r="L96" i="65"/>
  <c r="L228" i="65"/>
  <c r="X228" i="65"/>
  <c r="L220" i="65"/>
  <c r="X220" i="65"/>
  <c r="L140" i="65"/>
  <c r="X140" i="65"/>
  <c r="L132" i="65"/>
  <c r="X132" i="65"/>
  <c r="L87" i="65"/>
  <c r="X87" i="65"/>
  <c r="L71" i="65"/>
  <c r="X71" i="65"/>
  <c r="L55" i="65"/>
  <c r="X55" i="65"/>
  <c r="L39" i="65"/>
  <c r="X39" i="65"/>
  <c r="X226" i="65"/>
  <c r="L226" i="65"/>
  <c r="X222" i="65"/>
  <c r="L222" i="65"/>
  <c r="X218" i="65"/>
  <c r="L218" i="65"/>
  <c r="X214" i="65"/>
  <c r="L214" i="65"/>
  <c r="L189" i="65"/>
  <c r="X189" i="65"/>
  <c r="L157" i="65"/>
  <c r="X157" i="65"/>
  <c r="L149" i="65"/>
  <c r="X149" i="65"/>
  <c r="L141" i="65"/>
  <c r="X141" i="65"/>
  <c r="L133" i="65"/>
  <c r="X133" i="65"/>
  <c r="L91" i="65"/>
  <c r="X91" i="65"/>
  <c r="L83" i="65"/>
  <c r="X83" i="65"/>
  <c r="L75" i="65"/>
  <c r="X75" i="65"/>
  <c r="L67" i="65"/>
  <c r="X67" i="65"/>
  <c r="L59" i="65"/>
  <c r="X59" i="65"/>
  <c r="L51" i="65"/>
  <c r="X51" i="65"/>
  <c r="L43" i="65"/>
  <c r="X43" i="65"/>
  <c r="L35" i="65"/>
  <c r="X35" i="65"/>
  <c r="X93" i="65"/>
  <c r="L93" i="65"/>
  <c r="L250" i="65"/>
  <c r="X250" i="65"/>
  <c r="L246" i="65"/>
  <c r="X246" i="65"/>
  <c r="L242" i="65"/>
  <c r="X242" i="65"/>
  <c r="L238" i="65"/>
  <c r="X238" i="65"/>
  <c r="L234" i="65"/>
  <c r="X234" i="65"/>
  <c r="L230" i="65"/>
  <c r="X230" i="65"/>
  <c r="X223" i="65"/>
  <c r="L223" i="65"/>
  <c r="X215" i="65"/>
  <c r="L215" i="65"/>
  <c r="L89" i="65"/>
  <c r="X89" i="65"/>
  <c r="L73" i="65"/>
  <c r="X73" i="65"/>
  <c r="L57" i="65"/>
  <c r="X57" i="65"/>
  <c r="L41" i="65"/>
  <c r="X41" i="65"/>
  <c r="L25" i="65"/>
  <c r="X25" i="65"/>
  <c r="L12" i="65"/>
  <c r="X12" i="65"/>
  <c r="L8" i="65"/>
  <c r="X8" i="65"/>
  <c r="L19" i="65"/>
  <c r="X19" i="65"/>
  <c r="X167" i="65"/>
  <c r="L167" i="65"/>
  <c r="L161" i="65"/>
  <c r="X161" i="65"/>
  <c r="L136" i="65"/>
  <c r="X136" i="65"/>
  <c r="L137" i="65"/>
  <c r="X137" i="65"/>
  <c r="X224" i="65"/>
  <c r="L224" i="65"/>
  <c r="X216" i="65"/>
  <c r="L216" i="65"/>
  <c r="X183" i="65"/>
  <c r="L183" i="65"/>
  <c r="L156" i="65"/>
  <c r="X156" i="65"/>
  <c r="L148" i="65"/>
  <c r="X148" i="65"/>
  <c r="L79" i="65"/>
  <c r="X79" i="65"/>
  <c r="L63" i="65"/>
  <c r="X63" i="65"/>
  <c r="L47" i="65"/>
  <c r="X47" i="65"/>
  <c r="L31" i="65"/>
  <c r="X31" i="65"/>
  <c r="L251" i="65"/>
  <c r="X251" i="65"/>
  <c r="L249" i="65"/>
  <c r="X249" i="65"/>
  <c r="L247" i="65"/>
  <c r="X247" i="65"/>
  <c r="L245" i="65"/>
  <c r="X245" i="65"/>
  <c r="L243" i="65"/>
  <c r="X243" i="65"/>
  <c r="L241" i="65"/>
  <c r="X241" i="65"/>
  <c r="L239" i="65"/>
  <c r="X239" i="65"/>
  <c r="L237" i="65"/>
  <c r="X237" i="65"/>
  <c r="L235" i="65"/>
  <c r="X235" i="65"/>
  <c r="L233" i="65"/>
  <c r="X233" i="65"/>
  <c r="L231" i="65"/>
  <c r="X231" i="65"/>
  <c r="L229" i="65"/>
  <c r="X229" i="65"/>
  <c r="X225" i="65"/>
  <c r="L225" i="65"/>
  <c r="X221" i="65"/>
  <c r="L221" i="65"/>
  <c r="X217" i="65"/>
  <c r="L217" i="65"/>
  <c r="L144" i="65"/>
  <c r="X144" i="65"/>
  <c r="L85" i="65"/>
  <c r="X85" i="65"/>
  <c r="L77" i="65"/>
  <c r="X77" i="65"/>
  <c r="L69" i="65"/>
  <c r="X69" i="65"/>
  <c r="L61" i="65"/>
  <c r="X61" i="65"/>
  <c r="L53" i="65"/>
  <c r="X53" i="65"/>
  <c r="L45" i="65"/>
  <c r="X45" i="65"/>
  <c r="L37" i="65"/>
  <c r="X37" i="65"/>
  <c r="L29" i="65"/>
  <c r="X29" i="65"/>
  <c r="L21" i="65"/>
  <c r="X21" i="65"/>
  <c r="L13" i="65"/>
  <c r="X13" i="65"/>
  <c r="L11" i="65"/>
  <c r="X11" i="65"/>
  <c r="L9" i="65"/>
  <c r="X9" i="65"/>
  <c r="L23" i="65"/>
  <c r="X23" i="65"/>
  <c r="L152" i="65"/>
  <c r="X152" i="65"/>
  <c r="L145" i="65"/>
  <c r="X145" i="65"/>
  <c r="L160" i="65"/>
  <c r="X160" i="65"/>
  <c r="L153" i="65"/>
  <c r="X153" i="65"/>
  <c r="L216" i="63"/>
  <c r="X216" i="63"/>
  <c r="L159" i="63"/>
  <c r="L127" i="63"/>
  <c r="L199" i="63"/>
  <c r="L184" i="63"/>
  <c r="L189" i="63"/>
  <c r="X165" i="63"/>
  <c r="L118" i="63"/>
  <c r="L98" i="63"/>
  <c r="X10" i="63"/>
  <c r="L10" i="63"/>
  <c r="X23" i="63"/>
  <c r="L222" i="63"/>
  <c r="L191" i="63"/>
  <c r="X129" i="63"/>
  <c r="L110" i="63"/>
  <c r="L87" i="63"/>
  <c r="X100" i="63"/>
  <c r="L116" i="63"/>
  <c r="L125" i="63"/>
  <c r="L86" i="63"/>
  <c r="L188" i="63"/>
  <c r="X103" i="63"/>
  <c r="L220" i="63"/>
  <c r="X126" i="63"/>
  <c r="L172" i="63"/>
  <c r="L123" i="63"/>
  <c r="L115" i="63"/>
  <c r="X134" i="63"/>
  <c r="L18" i="63"/>
  <c r="X113" i="63"/>
  <c r="L158" i="63"/>
  <c r="L26" i="63"/>
  <c r="X17" i="63"/>
  <c r="L200" i="63"/>
  <c r="L192" i="63"/>
  <c r="X22" i="63"/>
  <c r="L22" i="63"/>
  <c r="X215" i="63"/>
  <c r="L215" i="63"/>
  <c r="L30" i="63"/>
  <c r="X30" i="63"/>
  <c r="X9" i="63"/>
  <c r="L9" i="63"/>
  <c r="X210" i="63"/>
  <c r="L210" i="63"/>
  <c r="L171" i="63"/>
  <c r="X171" i="63"/>
  <c r="L20" i="63"/>
  <c r="X20" i="63"/>
  <c r="X14" i="63"/>
  <c r="L14" i="63"/>
  <c r="L24" i="63"/>
  <c r="X24" i="63"/>
  <c r="L187" i="63"/>
  <c r="X187" i="63"/>
  <c r="X214" i="63"/>
  <c r="L214" i="63"/>
  <c r="X203" i="63"/>
  <c r="L203" i="63"/>
  <c r="X211" i="63"/>
  <c r="L211" i="63"/>
  <c r="X213" i="63"/>
  <c r="L213" i="63"/>
  <c r="X209" i="63"/>
  <c r="L209" i="63"/>
  <c r="X217" i="63"/>
  <c r="L217" i="63"/>
  <c r="L218" i="63"/>
  <c r="L106" i="63"/>
  <c r="X8" i="63"/>
  <c r="X208" i="63"/>
  <c r="X195" i="63"/>
  <c r="X179" i="63"/>
  <c r="X132" i="63"/>
  <c r="L108" i="63"/>
  <c r="X21" i="63"/>
  <c r="L121" i="63"/>
  <c r="L120" i="63"/>
  <c r="X28" i="63"/>
  <c r="X12" i="63"/>
  <c r="L196" i="63"/>
  <c r="L180" i="63"/>
  <c r="X207" i="63"/>
  <c r="L207" i="63"/>
  <c r="X219" i="63"/>
  <c r="L219" i="63"/>
  <c r="X221" i="63"/>
  <c r="L221" i="63"/>
  <c r="X131" i="63"/>
  <c r="X251" i="63"/>
  <c r="L251" i="63"/>
  <c r="X227" i="63"/>
  <c r="L227" i="63"/>
  <c r="X238" i="63"/>
  <c r="L238" i="63"/>
  <c r="L73" i="63"/>
  <c r="X73" i="63"/>
  <c r="L65" i="63"/>
  <c r="X65" i="63"/>
  <c r="L57" i="63"/>
  <c r="X57" i="63"/>
  <c r="L49" i="63"/>
  <c r="X49" i="63"/>
  <c r="L41" i="63"/>
  <c r="X41" i="63"/>
  <c r="L33" i="63"/>
  <c r="X33" i="63"/>
  <c r="X161" i="63"/>
  <c r="L161" i="63"/>
  <c r="L78" i="63"/>
  <c r="X78" i="63"/>
  <c r="L74" i="63"/>
  <c r="X74" i="63"/>
  <c r="L70" i="63"/>
  <c r="X70" i="63"/>
  <c r="L66" i="63"/>
  <c r="X66" i="63"/>
  <c r="L62" i="63"/>
  <c r="X62" i="63"/>
  <c r="L58" i="63"/>
  <c r="X58" i="63"/>
  <c r="L54" i="63"/>
  <c r="X54" i="63"/>
  <c r="L50" i="63"/>
  <c r="X50" i="63"/>
  <c r="L46" i="63"/>
  <c r="X46" i="63"/>
  <c r="L42" i="63"/>
  <c r="X42" i="63"/>
  <c r="L38" i="63"/>
  <c r="X38" i="63"/>
  <c r="L34" i="63"/>
  <c r="X34" i="63"/>
  <c r="X201" i="63"/>
  <c r="L201" i="63"/>
  <c r="X163" i="63"/>
  <c r="L163" i="63"/>
  <c r="L150" i="63"/>
  <c r="X150" i="63"/>
  <c r="L146" i="63"/>
  <c r="X146" i="63"/>
  <c r="L142" i="63"/>
  <c r="X142" i="63"/>
  <c r="L138" i="63"/>
  <c r="X138" i="63"/>
  <c r="L77" i="63"/>
  <c r="X77" i="63"/>
  <c r="L69" i="63"/>
  <c r="X69" i="63"/>
  <c r="L61" i="63"/>
  <c r="X61" i="63"/>
  <c r="L53" i="63"/>
  <c r="X53" i="63"/>
  <c r="L45" i="63"/>
  <c r="X45" i="63"/>
  <c r="L37" i="63"/>
  <c r="X37" i="63"/>
  <c r="X240" i="63"/>
  <c r="L240" i="63"/>
  <c r="X194" i="63"/>
  <c r="L194" i="63"/>
  <c r="X234" i="63"/>
  <c r="L234" i="63"/>
  <c r="X182" i="63"/>
  <c r="L182" i="63"/>
  <c r="L75" i="63"/>
  <c r="X75" i="63"/>
  <c r="L63" i="63"/>
  <c r="X63" i="63"/>
  <c r="L55" i="63"/>
  <c r="X55" i="63"/>
  <c r="L43" i="63"/>
  <c r="X43" i="63"/>
  <c r="L35" i="63"/>
  <c r="X35" i="63"/>
  <c r="X243" i="63"/>
  <c r="L243" i="63"/>
  <c r="X235" i="63"/>
  <c r="L235" i="63"/>
  <c r="X246" i="63"/>
  <c r="L246" i="63"/>
  <c r="X230" i="63"/>
  <c r="L230" i="63"/>
  <c r="X237" i="63"/>
  <c r="L237" i="63"/>
  <c r="X241" i="63"/>
  <c r="L241" i="63"/>
  <c r="L154" i="63"/>
  <c r="X154" i="63"/>
  <c r="X190" i="63"/>
  <c r="L190" i="63"/>
  <c r="X174" i="63"/>
  <c r="L174" i="63"/>
  <c r="X212" i="63"/>
  <c r="L212" i="63"/>
  <c r="X248" i="63"/>
  <c r="L248" i="63"/>
  <c r="X232" i="63"/>
  <c r="L232" i="63"/>
  <c r="X224" i="63"/>
  <c r="L224" i="63"/>
  <c r="X225" i="63"/>
  <c r="L225" i="63"/>
  <c r="L155" i="63"/>
  <c r="X155" i="63"/>
  <c r="L151" i="63"/>
  <c r="X151" i="63"/>
  <c r="L147" i="63"/>
  <c r="X147" i="63"/>
  <c r="L143" i="63"/>
  <c r="X143" i="63"/>
  <c r="L139" i="63"/>
  <c r="X139" i="63"/>
  <c r="L135" i="63"/>
  <c r="X135" i="63"/>
  <c r="X178" i="63"/>
  <c r="L178" i="63"/>
  <c r="X247" i="63"/>
  <c r="L247" i="63"/>
  <c r="X239" i="63"/>
  <c r="L239" i="63"/>
  <c r="X231" i="63"/>
  <c r="L231" i="63"/>
  <c r="X250" i="63"/>
  <c r="L250" i="63"/>
  <c r="X242" i="63"/>
  <c r="L242" i="63"/>
  <c r="X226" i="63"/>
  <c r="L226" i="63"/>
  <c r="X249" i="63"/>
  <c r="L249" i="63"/>
  <c r="L156" i="63"/>
  <c r="X156" i="63"/>
  <c r="L152" i="63"/>
  <c r="X152" i="63"/>
  <c r="L148" i="63"/>
  <c r="X148" i="63"/>
  <c r="L144" i="63"/>
  <c r="X144" i="63"/>
  <c r="L140" i="63"/>
  <c r="X140" i="63"/>
  <c r="L136" i="63"/>
  <c r="X136" i="63"/>
  <c r="X245" i="63"/>
  <c r="L245" i="63"/>
  <c r="X198" i="63"/>
  <c r="L198" i="63"/>
  <c r="X166" i="63"/>
  <c r="L166" i="63"/>
  <c r="X202" i="63"/>
  <c r="L202" i="63"/>
  <c r="X164" i="63"/>
  <c r="L164" i="63"/>
  <c r="L79" i="63"/>
  <c r="X79" i="63"/>
  <c r="L71" i="63"/>
  <c r="X71" i="63"/>
  <c r="L67" i="63"/>
  <c r="X67" i="63"/>
  <c r="L59" i="63"/>
  <c r="X59" i="63"/>
  <c r="L51" i="63"/>
  <c r="X51" i="63"/>
  <c r="L47" i="63"/>
  <c r="X47" i="63"/>
  <c r="L39" i="63"/>
  <c r="X39" i="63"/>
  <c r="L31" i="63"/>
  <c r="X31" i="63"/>
  <c r="X244" i="63"/>
  <c r="L244" i="63"/>
  <c r="X236" i="63"/>
  <c r="L236" i="63"/>
  <c r="X228" i="63"/>
  <c r="L228" i="63"/>
  <c r="X223" i="63"/>
  <c r="L223" i="63"/>
  <c r="X233" i="63"/>
  <c r="L233" i="63"/>
  <c r="L157" i="63"/>
  <c r="X157" i="63"/>
  <c r="L153" i="63"/>
  <c r="X153" i="63"/>
  <c r="L149" i="63"/>
  <c r="X149" i="63"/>
  <c r="L145" i="63"/>
  <c r="X145" i="63"/>
  <c r="L141" i="63"/>
  <c r="X141" i="63"/>
  <c r="L137" i="63"/>
  <c r="X137" i="63"/>
  <c r="X205" i="63"/>
  <c r="L205" i="63"/>
  <c r="X186" i="63"/>
  <c r="L186" i="63"/>
  <c r="X170" i="63"/>
  <c r="L170" i="63"/>
  <c r="X229" i="63"/>
  <c r="L229" i="63"/>
  <c r="X206" i="63"/>
  <c r="L206" i="63"/>
  <c r="X162" i="63"/>
  <c r="L162" i="63"/>
  <c r="X160" i="63"/>
  <c r="L160" i="63"/>
  <c r="L76" i="63"/>
  <c r="X76" i="63"/>
  <c r="L72" i="63"/>
  <c r="X72" i="63"/>
  <c r="L68" i="63"/>
  <c r="X68" i="63"/>
  <c r="L64" i="63"/>
  <c r="X64" i="63"/>
  <c r="L60" i="63"/>
  <c r="X60" i="63"/>
  <c r="L56" i="63"/>
  <c r="X56" i="63"/>
  <c r="L52" i="63"/>
  <c r="X52" i="63"/>
  <c r="L48" i="63"/>
  <c r="X48" i="63"/>
  <c r="L44" i="63"/>
  <c r="X44" i="63"/>
  <c r="L40" i="63"/>
  <c r="X40" i="63"/>
  <c r="L36" i="63"/>
  <c r="X36" i="63"/>
  <c r="L32" i="63"/>
  <c r="X32" i="63"/>
  <c r="J4" i="63" l="1"/>
  <c r="AK7" i="63"/>
  <c r="AK4" i="63" s="1"/>
  <c r="AM42" i="65"/>
  <c r="N14" i="65"/>
  <c r="Q14" i="65" s="1"/>
  <c r="AO14" i="65" s="1"/>
  <c r="AM120" i="65"/>
  <c r="H4" i="70"/>
  <c r="G78" i="79"/>
  <c r="G77" i="79" s="1"/>
  <c r="F33" i="77"/>
  <c r="F32" i="77" s="1"/>
  <c r="N179" i="65"/>
  <c r="Q179" i="65" s="1"/>
  <c r="AO179" i="65" s="1"/>
  <c r="U56" i="73"/>
  <c r="T62" i="73"/>
  <c r="W48" i="73"/>
  <c r="Y47" i="73"/>
  <c r="AM95" i="65"/>
  <c r="N160" i="63"/>
  <c r="Q160" i="63" s="1"/>
  <c r="AM160" i="63"/>
  <c r="N206" i="63"/>
  <c r="Q206" i="63" s="1"/>
  <c r="AM206" i="63"/>
  <c r="N170" i="63"/>
  <c r="Q170" i="63" s="1"/>
  <c r="AM170" i="63"/>
  <c r="N205" i="63"/>
  <c r="Q205" i="63" s="1"/>
  <c r="AM205" i="63"/>
  <c r="N223" i="63"/>
  <c r="Q223" i="63" s="1"/>
  <c r="AM223" i="63"/>
  <c r="N236" i="63"/>
  <c r="Q236" i="63" s="1"/>
  <c r="AM236" i="63"/>
  <c r="N164" i="63"/>
  <c r="Q164" i="63" s="1"/>
  <c r="AM164" i="63"/>
  <c r="N166" i="63"/>
  <c r="Q166" i="63" s="1"/>
  <c r="AM166" i="63"/>
  <c r="N245" i="63"/>
  <c r="Q245" i="63" s="1"/>
  <c r="AM245" i="63"/>
  <c r="N226" i="63"/>
  <c r="Q226" i="63" s="1"/>
  <c r="AM226" i="63"/>
  <c r="N250" i="63"/>
  <c r="Q250" i="63" s="1"/>
  <c r="AM250" i="63"/>
  <c r="N239" i="63"/>
  <c r="Q239" i="63" s="1"/>
  <c r="AM239" i="63"/>
  <c r="N178" i="63"/>
  <c r="Q178" i="63" s="1"/>
  <c r="AM178" i="63"/>
  <c r="N224" i="63"/>
  <c r="Q224" i="63" s="1"/>
  <c r="AM224" i="63"/>
  <c r="N248" i="63"/>
  <c r="Q248" i="63" s="1"/>
  <c r="AM248" i="63"/>
  <c r="N212" i="63"/>
  <c r="Q212" i="63" s="1"/>
  <c r="AM212" i="63"/>
  <c r="N190" i="63"/>
  <c r="Q190" i="63" s="1"/>
  <c r="AM190" i="63"/>
  <c r="N241" i="63"/>
  <c r="Q241" i="63" s="1"/>
  <c r="AM241" i="63"/>
  <c r="N230" i="63"/>
  <c r="Q230" i="63" s="1"/>
  <c r="AM230" i="63"/>
  <c r="N235" i="63"/>
  <c r="Q235" i="63" s="1"/>
  <c r="AM235" i="63"/>
  <c r="N43" i="63"/>
  <c r="Q43" i="63" s="1"/>
  <c r="AM43" i="63"/>
  <c r="N63" i="63"/>
  <c r="Q63" i="63" s="1"/>
  <c r="AM63" i="63"/>
  <c r="N37" i="63"/>
  <c r="Q37" i="63" s="1"/>
  <c r="AM37" i="63"/>
  <c r="N53" i="63"/>
  <c r="Q53" i="63" s="1"/>
  <c r="AM53" i="63"/>
  <c r="N69" i="63"/>
  <c r="Q69" i="63" s="1"/>
  <c r="AM69" i="63"/>
  <c r="N138" i="63"/>
  <c r="Q138" i="63" s="1"/>
  <c r="AM138" i="63"/>
  <c r="N146" i="63"/>
  <c r="Q146" i="63" s="1"/>
  <c r="AM146" i="63"/>
  <c r="N163" i="63"/>
  <c r="Q163" i="63" s="1"/>
  <c r="AM163" i="63"/>
  <c r="N161" i="63"/>
  <c r="Q161" i="63" s="1"/>
  <c r="AM161" i="63"/>
  <c r="N227" i="63"/>
  <c r="Q227" i="63" s="1"/>
  <c r="AM227" i="63"/>
  <c r="N196" i="63"/>
  <c r="Q196" i="63" s="1"/>
  <c r="AM196" i="63"/>
  <c r="N121" i="63"/>
  <c r="Q121" i="63" s="1"/>
  <c r="AM121" i="63"/>
  <c r="N106" i="63"/>
  <c r="Q106" i="63" s="1"/>
  <c r="AM106" i="63"/>
  <c r="N187" i="63"/>
  <c r="Q187" i="63" s="1"/>
  <c r="AM187" i="63"/>
  <c r="N24" i="63"/>
  <c r="Q24" i="63" s="1"/>
  <c r="AM24" i="63"/>
  <c r="N20" i="63"/>
  <c r="Q20" i="63" s="1"/>
  <c r="AM20" i="63"/>
  <c r="N30" i="63"/>
  <c r="Q30" i="63" s="1"/>
  <c r="AM30" i="63"/>
  <c r="N26" i="63"/>
  <c r="Q26" i="63" s="1"/>
  <c r="AM26" i="63"/>
  <c r="N86" i="63"/>
  <c r="Q86" i="63" s="1"/>
  <c r="AM86" i="63"/>
  <c r="N87" i="63"/>
  <c r="Q87" i="63" s="1"/>
  <c r="AM87" i="63"/>
  <c r="N222" i="63"/>
  <c r="Q222" i="63" s="1"/>
  <c r="AM222" i="63"/>
  <c r="N98" i="63"/>
  <c r="Q98" i="63" s="1"/>
  <c r="AM98" i="63"/>
  <c r="N184" i="63"/>
  <c r="Q184" i="63" s="1"/>
  <c r="AM184" i="63"/>
  <c r="N221" i="65"/>
  <c r="Q221" i="65" s="1"/>
  <c r="AM221" i="65"/>
  <c r="N183" i="65"/>
  <c r="Q183" i="65" s="1"/>
  <c r="AM183" i="65"/>
  <c r="N224" i="65"/>
  <c r="Q224" i="65" s="1"/>
  <c r="AM224" i="65"/>
  <c r="N215" i="65"/>
  <c r="Q215" i="65" s="1"/>
  <c r="AM215" i="65"/>
  <c r="N35" i="65"/>
  <c r="Q35" i="65" s="1"/>
  <c r="AM35" i="65"/>
  <c r="N51" i="65"/>
  <c r="Q51" i="65" s="1"/>
  <c r="AM51" i="65"/>
  <c r="N67" i="65"/>
  <c r="Q67" i="65" s="1"/>
  <c r="AM67" i="65"/>
  <c r="N83" i="65"/>
  <c r="Q83" i="65" s="1"/>
  <c r="AM83" i="65"/>
  <c r="N214" i="65"/>
  <c r="Q214" i="65" s="1"/>
  <c r="AM214" i="65"/>
  <c r="N222" i="65"/>
  <c r="Q222" i="65" s="1"/>
  <c r="AM222" i="65"/>
  <c r="N96" i="65"/>
  <c r="Q96" i="65" s="1"/>
  <c r="AM96" i="65"/>
  <c r="N219" i="65"/>
  <c r="Q219" i="65" s="1"/>
  <c r="AM219" i="65"/>
  <c r="N27" i="65"/>
  <c r="Q27" i="65" s="1"/>
  <c r="AM27" i="65"/>
  <c r="N176" i="65"/>
  <c r="Q176" i="65" s="1"/>
  <c r="AM176" i="65"/>
  <c r="N107" i="65"/>
  <c r="Q107" i="65" s="1"/>
  <c r="AM107" i="65"/>
  <c r="N135" i="65"/>
  <c r="Q135" i="65" s="1"/>
  <c r="AM135" i="65"/>
  <c r="N111" i="65"/>
  <c r="Q111" i="65" s="1"/>
  <c r="AM111" i="65"/>
  <c r="N110" i="65"/>
  <c r="Q110" i="65" s="1"/>
  <c r="AM110" i="65"/>
  <c r="N176" i="63"/>
  <c r="Q176" i="63" s="1"/>
  <c r="AM176" i="63"/>
  <c r="N119" i="63"/>
  <c r="Q119" i="63" s="1"/>
  <c r="AM119" i="63"/>
  <c r="N18" i="65"/>
  <c r="Q18" i="65" s="1"/>
  <c r="AM18" i="65"/>
  <c r="N112" i="65"/>
  <c r="Q112" i="65" s="1"/>
  <c r="AM112" i="65"/>
  <c r="N113" i="65"/>
  <c r="Q113" i="65" s="1"/>
  <c r="AM113" i="65"/>
  <c r="N27" i="63"/>
  <c r="Q27" i="63" s="1"/>
  <c r="AM27" i="63"/>
  <c r="N173" i="63"/>
  <c r="Q173" i="63" s="1"/>
  <c r="AM173" i="63"/>
  <c r="N44" i="65"/>
  <c r="Q44" i="65" s="1"/>
  <c r="AM44" i="65"/>
  <c r="N86" i="65"/>
  <c r="Q86" i="65" s="1"/>
  <c r="AM86" i="65"/>
  <c r="N180" i="65"/>
  <c r="Q180" i="65" s="1"/>
  <c r="AM180" i="65"/>
  <c r="N122" i="63"/>
  <c r="Q122" i="63" s="1"/>
  <c r="AM122" i="63"/>
  <c r="N211" i="65"/>
  <c r="Q211" i="65" s="1"/>
  <c r="AM211" i="65"/>
  <c r="N28" i="65"/>
  <c r="Q28" i="65" s="1"/>
  <c r="AM28" i="65"/>
  <c r="N81" i="63"/>
  <c r="Q81" i="63" s="1"/>
  <c r="AM81" i="63"/>
  <c r="N114" i="65"/>
  <c r="Q114" i="65" s="1"/>
  <c r="AM114" i="65"/>
  <c r="N109" i="63"/>
  <c r="Q109" i="63" s="1"/>
  <c r="AM109" i="63"/>
  <c r="N163" i="65"/>
  <c r="Q163" i="65" s="1"/>
  <c r="AM163" i="65"/>
  <c r="N164" i="65"/>
  <c r="Q164" i="65" s="1"/>
  <c r="AM164" i="65"/>
  <c r="N19" i="63"/>
  <c r="Q19" i="63" s="1"/>
  <c r="AM19" i="63"/>
  <c r="N99" i="63"/>
  <c r="Q99" i="63" s="1"/>
  <c r="AM99" i="63"/>
  <c r="N146" i="65"/>
  <c r="Q146" i="65" s="1"/>
  <c r="AM146" i="65"/>
  <c r="N212" i="65"/>
  <c r="Q212" i="65" s="1"/>
  <c r="AM212" i="65"/>
  <c r="N173" i="65"/>
  <c r="Q173" i="65" s="1"/>
  <c r="AM173" i="65"/>
  <c r="AA201" i="65"/>
  <c r="AO201" i="65"/>
  <c r="N129" i="65"/>
  <c r="Q129" i="65" s="1"/>
  <c r="AM129" i="65"/>
  <c r="AA42" i="65"/>
  <c r="AO42" i="65"/>
  <c r="N175" i="63"/>
  <c r="Q175" i="63" s="1"/>
  <c r="AM175" i="63"/>
  <c r="N195" i="63"/>
  <c r="Q195" i="63" s="1"/>
  <c r="AM195" i="63"/>
  <c r="AA101" i="63"/>
  <c r="AO101" i="63"/>
  <c r="N197" i="63"/>
  <c r="Q197" i="63" s="1"/>
  <c r="AM197" i="63"/>
  <c r="N52" i="65"/>
  <c r="Q52" i="65" s="1"/>
  <c r="AM52" i="65"/>
  <c r="N16" i="65"/>
  <c r="Q16" i="65" s="1"/>
  <c r="AM16" i="65"/>
  <c r="N97" i="63"/>
  <c r="Q97" i="63" s="1"/>
  <c r="AM97" i="63"/>
  <c r="N109" i="65"/>
  <c r="Q109" i="65" s="1"/>
  <c r="AM109" i="65"/>
  <c r="N175" i="65"/>
  <c r="Q175" i="65" s="1"/>
  <c r="AM175" i="65"/>
  <c r="N165" i="63"/>
  <c r="Q165" i="63" s="1"/>
  <c r="AM165" i="63"/>
  <c r="N185" i="63"/>
  <c r="Q185" i="63" s="1"/>
  <c r="AM185" i="63"/>
  <c r="K7" i="63"/>
  <c r="K4" i="63" s="1"/>
  <c r="N100" i="63"/>
  <c r="Q100" i="63" s="1"/>
  <c r="AM100" i="63"/>
  <c r="N82" i="65"/>
  <c r="Q82" i="65" s="1"/>
  <c r="AM82" i="65"/>
  <c r="N36" i="65"/>
  <c r="Q36" i="65" s="1"/>
  <c r="AM36" i="65"/>
  <c r="N32" i="65"/>
  <c r="Q32" i="65" s="1"/>
  <c r="AM32" i="65"/>
  <c r="N15" i="63"/>
  <c r="Q15" i="63" s="1"/>
  <c r="AM15" i="63"/>
  <c r="N29" i="63"/>
  <c r="Q29" i="63" s="1"/>
  <c r="AM29" i="63"/>
  <c r="N11" i="63"/>
  <c r="Q11" i="63" s="1"/>
  <c r="AM11" i="63"/>
  <c r="N196" i="65"/>
  <c r="Q196" i="65" s="1"/>
  <c r="AM196" i="65"/>
  <c r="N170" i="65"/>
  <c r="Q170" i="65" s="1"/>
  <c r="AM170" i="65"/>
  <c r="N126" i="65"/>
  <c r="Q126" i="65" s="1"/>
  <c r="AM126" i="65"/>
  <c r="N178" i="65"/>
  <c r="Q178" i="65" s="1"/>
  <c r="AM178" i="65"/>
  <c r="N23" i="63"/>
  <c r="Q23" i="63" s="1"/>
  <c r="AM23" i="63"/>
  <c r="N179" i="63"/>
  <c r="Q179" i="63" s="1"/>
  <c r="AM179" i="63"/>
  <c r="N113" i="63"/>
  <c r="Q113" i="63" s="1"/>
  <c r="AM113" i="63"/>
  <c r="N103" i="63"/>
  <c r="Q103" i="63" s="1"/>
  <c r="AM103" i="63"/>
  <c r="N132" i="63"/>
  <c r="Q132" i="63" s="1"/>
  <c r="AM132" i="63"/>
  <c r="N36" i="63"/>
  <c r="Q36" i="63" s="1"/>
  <c r="AM36" i="63"/>
  <c r="N44" i="63"/>
  <c r="Q44" i="63" s="1"/>
  <c r="AM44" i="63"/>
  <c r="N52" i="63"/>
  <c r="Q52" i="63" s="1"/>
  <c r="AM52" i="63"/>
  <c r="N60" i="63"/>
  <c r="Q60" i="63" s="1"/>
  <c r="AM60" i="63"/>
  <c r="N68" i="63"/>
  <c r="Q68" i="63" s="1"/>
  <c r="AM68" i="63"/>
  <c r="N76" i="63"/>
  <c r="Q76" i="63" s="1"/>
  <c r="AM76" i="63"/>
  <c r="N137" i="63"/>
  <c r="Q137" i="63" s="1"/>
  <c r="AM137" i="63"/>
  <c r="N145" i="63"/>
  <c r="Q145" i="63" s="1"/>
  <c r="AM145" i="63"/>
  <c r="N153" i="63"/>
  <c r="Q153" i="63" s="1"/>
  <c r="AM153" i="63"/>
  <c r="N39" i="63"/>
  <c r="Q39" i="63" s="1"/>
  <c r="AM39" i="63"/>
  <c r="N51" i="63"/>
  <c r="Q51" i="63" s="1"/>
  <c r="AM51" i="63"/>
  <c r="N67" i="63"/>
  <c r="Q67" i="63" s="1"/>
  <c r="AM67" i="63"/>
  <c r="N79" i="63"/>
  <c r="Q79" i="63" s="1"/>
  <c r="AM79" i="63"/>
  <c r="N136" i="63"/>
  <c r="Q136" i="63" s="1"/>
  <c r="AM136" i="63"/>
  <c r="N144" i="63"/>
  <c r="Q144" i="63" s="1"/>
  <c r="AM144" i="63"/>
  <c r="N152" i="63"/>
  <c r="Q152" i="63" s="1"/>
  <c r="AM152" i="63"/>
  <c r="N135" i="63"/>
  <c r="Q135" i="63" s="1"/>
  <c r="AM135" i="63"/>
  <c r="N143" i="63"/>
  <c r="Q143" i="63" s="1"/>
  <c r="AM143" i="63"/>
  <c r="N151" i="63"/>
  <c r="Q151" i="63" s="1"/>
  <c r="AM151" i="63"/>
  <c r="N154" i="63"/>
  <c r="Q154" i="63" s="1"/>
  <c r="AM154" i="63"/>
  <c r="N182" i="63"/>
  <c r="Q182" i="63" s="1"/>
  <c r="AM182" i="63"/>
  <c r="N194" i="63"/>
  <c r="Q194" i="63" s="1"/>
  <c r="AM194" i="63"/>
  <c r="N38" i="63"/>
  <c r="Q38" i="63" s="1"/>
  <c r="AM38" i="63"/>
  <c r="N46" i="63"/>
  <c r="Q46" i="63" s="1"/>
  <c r="AM46" i="63"/>
  <c r="N54" i="63"/>
  <c r="Q54" i="63" s="1"/>
  <c r="AM54" i="63"/>
  <c r="N62" i="63"/>
  <c r="Q62" i="63" s="1"/>
  <c r="AM62" i="63"/>
  <c r="N70" i="63"/>
  <c r="Q70" i="63" s="1"/>
  <c r="AM70" i="63"/>
  <c r="N78" i="63"/>
  <c r="Q78" i="63" s="1"/>
  <c r="AM78" i="63"/>
  <c r="N33" i="63"/>
  <c r="Q33" i="63" s="1"/>
  <c r="AM33" i="63"/>
  <c r="N49" i="63"/>
  <c r="Q49" i="63" s="1"/>
  <c r="AM49" i="63"/>
  <c r="N65" i="63"/>
  <c r="Q65" i="63" s="1"/>
  <c r="AM65" i="63"/>
  <c r="N219" i="63"/>
  <c r="Q219" i="63" s="1"/>
  <c r="AM219" i="63"/>
  <c r="N180" i="63"/>
  <c r="Q180" i="63" s="1"/>
  <c r="AM180" i="63"/>
  <c r="N120" i="63"/>
  <c r="Q120" i="63" s="1"/>
  <c r="AM120" i="63"/>
  <c r="N217" i="63"/>
  <c r="Q217" i="63" s="1"/>
  <c r="AM217" i="63"/>
  <c r="N213" i="63"/>
  <c r="Q213" i="63" s="1"/>
  <c r="AM213" i="63"/>
  <c r="N203" i="63"/>
  <c r="Q203" i="63" s="1"/>
  <c r="AM203" i="63"/>
  <c r="N210" i="63"/>
  <c r="Q210" i="63" s="1"/>
  <c r="AM210" i="63"/>
  <c r="N22" i="63"/>
  <c r="Q22" i="63" s="1"/>
  <c r="AM22" i="63"/>
  <c r="N18" i="63"/>
  <c r="Q18" i="63" s="1"/>
  <c r="AM18" i="63"/>
  <c r="N172" i="63"/>
  <c r="Q172" i="63" s="1"/>
  <c r="AM172" i="63"/>
  <c r="N188" i="63"/>
  <c r="Q188" i="63" s="1"/>
  <c r="AM188" i="63"/>
  <c r="N191" i="63"/>
  <c r="Q191" i="63" s="1"/>
  <c r="AM191" i="63"/>
  <c r="N189" i="63"/>
  <c r="Q189" i="63" s="1"/>
  <c r="AM189" i="63"/>
  <c r="N159" i="63"/>
  <c r="Q159" i="63" s="1"/>
  <c r="AM159" i="63"/>
  <c r="N153" i="65"/>
  <c r="Q153" i="65" s="1"/>
  <c r="AM153" i="65"/>
  <c r="N145" i="65"/>
  <c r="Q145" i="65" s="1"/>
  <c r="AM145" i="65"/>
  <c r="N23" i="65"/>
  <c r="Q23" i="65" s="1"/>
  <c r="AM23" i="65"/>
  <c r="N11" i="65"/>
  <c r="Q11" i="65" s="1"/>
  <c r="AM11" i="65"/>
  <c r="N21" i="65"/>
  <c r="Q21" i="65" s="1"/>
  <c r="AM21" i="65"/>
  <c r="N37" i="65"/>
  <c r="Q37" i="65" s="1"/>
  <c r="AM37" i="65"/>
  <c r="N53" i="65"/>
  <c r="Q53" i="65" s="1"/>
  <c r="AM53" i="65"/>
  <c r="N69" i="65"/>
  <c r="Q69" i="65" s="1"/>
  <c r="AM69" i="65"/>
  <c r="N85" i="65"/>
  <c r="Q85" i="65" s="1"/>
  <c r="AM85" i="65"/>
  <c r="N231" i="65"/>
  <c r="Q231" i="65" s="1"/>
  <c r="AM231" i="65"/>
  <c r="N235" i="65"/>
  <c r="Q235" i="65" s="1"/>
  <c r="AM235" i="65"/>
  <c r="N239" i="65"/>
  <c r="Q239" i="65" s="1"/>
  <c r="AM239" i="65"/>
  <c r="N243" i="65"/>
  <c r="Q243" i="65" s="1"/>
  <c r="AM243" i="65"/>
  <c r="N247" i="65"/>
  <c r="Q247" i="65" s="1"/>
  <c r="AM247" i="65"/>
  <c r="N251" i="65"/>
  <c r="Q251" i="65" s="1"/>
  <c r="AM251" i="65"/>
  <c r="N47" i="65"/>
  <c r="Q47" i="65" s="1"/>
  <c r="AM47" i="65"/>
  <c r="N79" i="65"/>
  <c r="Q79" i="65" s="1"/>
  <c r="AM79" i="65"/>
  <c r="N156" i="65"/>
  <c r="Q156" i="65" s="1"/>
  <c r="AM156" i="65"/>
  <c r="N137" i="65"/>
  <c r="Q137" i="65" s="1"/>
  <c r="AM137" i="65"/>
  <c r="N136" i="65"/>
  <c r="Q136" i="65" s="1"/>
  <c r="AM136" i="65"/>
  <c r="N8" i="65"/>
  <c r="Q8" i="65" s="1"/>
  <c r="N25" i="65"/>
  <c r="Q25" i="65" s="1"/>
  <c r="AM25" i="65"/>
  <c r="N57" i="65"/>
  <c r="Q57" i="65" s="1"/>
  <c r="AM57" i="65"/>
  <c r="N89" i="65"/>
  <c r="Q89" i="65" s="1"/>
  <c r="AM89" i="65"/>
  <c r="N234" i="65"/>
  <c r="Q234" i="65" s="1"/>
  <c r="AM234" i="65"/>
  <c r="N242" i="65"/>
  <c r="Q242" i="65" s="1"/>
  <c r="AM242" i="65"/>
  <c r="N250" i="65"/>
  <c r="Q250" i="65" s="1"/>
  <c r="AM250" i="65"/>
  <c r="N133" i="65"/>
  <c r="Q133" i="65" s="1"/>
  <c r="AM133" i="65"/>
  <c r="N149" i="65"/>
  <c r="Q149" i="65" s="1"/>
  <c r="AM149" i="65"/>
  <c r="N189" i="65"/>
  <c r="Q189" i="65" s="1"/>
  <c r="AM189" i="65"/>
  <c r="N55" i="65"/>
  <c r="Q55" i="65" s="1"/>
  <c r="AM55" i="65"/>
  <c r="N87" i="65"/>
  <c r="Q87" i="65" s="1"/>
  <c r="AM87" i="65"/>
  <c r="N140" i="65"/>
  <c r="Q140" i="65" s="1"/>
  <c r="AM140" i="65"/>
  <c r="N228" i="65"/>
  <c r="Q228" i="65" s="1"/>
  <c r="AM228" i="65"/>
  <c r="N20" i="65"/>
  <c r="Q20" i="65" s="1"/>
  <c r="AM20" i="65"/>
  <c r="N17" i="65"/>
  <c r="Q17" i="65" s="1"/>
  <c r="AM17" i="65"/>
  <c r="N49" i="65"/>
  <c r="Q49" i="65" s="1"/>
  <c r="AM49" i="65"/>
  <c r="N81" i="65"/>
  <c r="Q81" i="65" s="1"/>
  <c r="AM81" i="65"/>
  <c r="N236" i="65"/>
  <c r="Q236" i="65" s="1"/>
  <c r="AM236" i="65"/>
  <c r="N244" i="65"/>
  <c r="Q244" i="65" s="1"/>
  <c r="AM244" i="65"/>
  <c r="N191" i="65"/>
  <c r="Q191" i="65" s="1"/>
  <c r="AM191" i="65"/>
  <c r="N124" i="65"/>
  <c r="Q124" i="65" s="1"/>
  <c r="AM124" i="65"/>
  <c r="N101" i="65"/>
  <c r="Q101" i="65" s="1"/>
  <c r="AM101" i="65"/>
  <c r="N165" i="65"/>
  <c r="Q165" i="65" s="1"/>
  <c r="AM165" i="65"/>
  <c r="N177" i="65"/>
  <c r="Q177" i="65" s="1"/>
  <c r="AM177" i="65"/>
  <c r="N213" i="65"/>
  <c r="Q213" i="65" s="1"/>
  <c r="AM213" i="65"/>
  <c r="N199" i="65"/>
  <c r="Q199" i="65" s="1"/>
  <c r="AM199" i="65"/>
  <c r="N108" i="65"/>
  <c r="Q108" i="65" s="1"/>
  <c r="AM108" i="65"/>
  <c r="N99" i="65"/>
  <c r="Q99" i="65" s="1"/>
  <c r="AM99" i="65"/>
  <c r="N190" i="65"/>
  <c r="Q190" i="65" s="1"/>
  <c r="AM190" i="65"/>
  <c r="N106" i="65"/>
  <c r="Q106" i="65" s="1"/>
  <c r="AM106" i="65"/>
  <c r="N194" i="65"/>
  <c r="Q194" i="65" s="1"/>
  <c r="AM194" i="65"/>
  <c r="N24" i="65"/>
  <c r="Q24" i="65" s="1"/>
  <c r="AM24" i="65"/>
  <c r="N143" i="65"/>
  <c r="Q143" i="65" s="1"/>
  <c r="AM143" i="65"/>
  <c r="N96" i="63"/>
  <c r="Q96" i="63" s="1"/>
  <c r="AM96" i="63"/>
  <c r="N139" i="65"/>
  <c r="Q139" i="65" s="1"/>
  <c r="AM139" i="65"/>
  <c r="N78" i="65"/>
  <c r="Q78" i="65" s="1"/>
  <c r="AM78" i="65"/>
  <c r="N102" i="63"/>
  <c r="Q102" i="63" s="1"/>
  <c r="AM102" i="63"/>
  <c r="N168" i="65"/>
  <c r="Q168" i="65" s="1"/>
  <c r="AM168" i="65"/>
  <c r="N74" i="65"/>
  <c r="Q74" i="65" s="1"/>
  <c r="AM74" i="65"/>
  <c r="N130" i="65"/>
  <c r="Q130" i="65" s="1"/>
  <c r="AM130" i="65"/>
  <c r="N118" i="65"/>
  <c r="Q118" i="65" s="1"/>
  <c r="AM118" i="65"/>
  <c r="N54" i="65"/>
  <c r="Q54" i="65" s="1"/>
  <c r="AM54" i="65"/>
  <c r="N162" i="65"/>
  <c r="Q162" i="65" s="1"/>
  <c r="AM162" i="65"/>
  <c r="N40" i="65"/>
  <c r="Q40" i="65" s="1"/>
  <c r="AM40" i="65"/>
  <c r="N85" i="63"/>
  <c r="Q85" i="63" s="1"/>
  <c r="AM85" i="63"/>
  <c r="N171" i="65"/>
  <c r="Q171" i="65" s="1"/>
  <c r="AM171" i="65"/>
  <c r="N114" i="63"/>
  <c r="Q114" i="63" s="1"/>
  <c r="AM114" i="63"/>
  <c r="N84" i="63"/>
  <c r="Q84" i="63" s="1"/>
  <c r="AM84" i="63"/>
  <c r="N134" i="65"/>
  <c r="Q134" i="65" s="1"/>
  <c r="AM134" i="65"/>
  <c r="N76" i="65"/>
  <c r="Q76" i="65" s="1"/>
  <c r="AM76" i="65"/>
  <c r="N92" i="63"/>
  <c r="Q92" i="63" s="1"/>
  <c r="AM92" i="63"/>
  <c r="N72" i="65"/>
  <c r="Q72" i="65" s="1"/>
  <c r="AM72" i="65"/>
  <c r="N48" i="65"/>
  <c r="Q48" i="65" s="1"/>
  <c r="AM48" i="65"/>
  <c r="N13" i="63"/>
  <c r="Q13" i="63" s="1"/>
  <c r="AM13" i="63"/>
  <c r="AA95" i="65"/>
  <c r="AO95" i="65"/>
  <c r="N183" i="63"/>
  <c r="Q183" i="63" s="1"/>
  <c r="AM183" i="63"/>
  <c r="N193" i="63"/>
  <c r="Q193" i="63" s="1"/>
  <c r="AM193" i="63"/>
  <c r="N17" i="63"/>
  <c r="Q17" i="63" s="1"/>
  <c r="AM17" i="63"/>
  <c r="N129" i="63"/>
  <c r="Q129" i="63" s="1"/>
  <c r="AM129" i="63"/>
  <c r="N133" i="63"/>
  <c r="Q133" i="63" s="1"/>
  <c r="AM133" i="63"/>
  <c r="N208" i="63"/>
  <c r="Q208" i="63" s="1"/>
  <c r="AM208" i="63"/>
  <c r="N162" i="63"/>
  <c r="Q162" i="63" s="1"/>
  <c r="AM162" i="63"/>
  <c r="N229" i="63"/>
  <c r="Q229" i="63" s="1"/>
  <c r="AM229" i="63"/>
  <c r="N186" i="63"/>
  <c r="Q186" i="63" s="1"/>
  <c r="AM186" i="63"/>
  <c r="N233" i="63"/>
  <c r="Q233" i="63" s="1"/>
  <c r="AM233" i="63"/>
  <c r="N228" i="63"/>
  <c r="Q228" i="63" s="1"/>
  <c r="AM228" i="63"/>
  <c r="N244" i="63"/>
  <c r="Q244" i="63" s="1"/>
  <c r="AM244" i="63"/>
  <c r="N202" i="63"/>
  <c r="Q202" i="63" s="1"/>
  <c r="AM202" i="63"/>
  <c r="N198" i="63"/>
  <c r="Q198" i="63" s="1"/>
  <c r="AM198" i="63"/>
  <c r="N249" i="63"/>
  <c r="Q249" i="63" s="1"/>
  <c r="AM249" i="63"/>
  <c r="N242" i="63"/>
  <c r="Q242" i="63" s="1"/>
  <c r="AM242" i="63"/>
  <c r="N231" i="63"/>
  <c r="Q231" i="63" s="1"/>
  <c r="AM231" i="63"/>
  <c r="N247" i="63"/>
  <c r="Q247" i="63" s="1"/>
  <c r="AM247" i="63"/>
  <c r="N225" i="63"/>
  <c r="Q225" i="63" s="1"/>
  <c r="AM225" i="63"/>
  <c r="N232" i="63"/>
  <c r="Q232" i="63" s="1"/>
  <c r="AM232" i="63"/>
  <c r="N174" i="63"/>
  <c r="Q174" i="63" s="1"/>
  <c r="AM174" i="63"/>
  <c r="N237" i="63"/>
  <c r="Q237" i="63" s="1"/>
  <c r="AM237" i="63"/>
  <c r="N246" i="63"/>
  <c r="Q246" i="63" s="1"/>
  <c r="AM246" i="63"/>
  <c r="N243" i="63"/>
  <c r="Q243" i="63" s="1"/>
  <c r="AM243" i="63"/>
  <c r="N35" i="63"/>
  <c r="Q35" i="63" s="1"/>
  <c r="AM35" i="63"/>
  <c r="N55" i="63"/>
  <c r="Q55" i="63" s="1"/>
  <c r="AM55" i="63"/>
  <c r="N75" i="63"/>
  <c r="Q75" i="63" s="1"/>
  <c r="AM75" i="63"/>
  <c r="N45" i="63"/>
  <c r="Q45" i="63" s="1"/>
  <c r="AM45" i="63"/>
  <c r="N61" i="63"/>
  <c r="Q61" i="63" s="1"/>
  <c r="AM61" i="63"/>
  <c r="N77" i="63"/>
  <c r="Q77" i="63" s="1"/>
  <c r="AM77" i="63"/>
  <c r="N142" i="63"/>
  <c r="Q142" i="63" s="1"/>
  <c r="AM142" i="63"/>
  <c r="N150" i="63"/>
  <c r="Q150" i="63" s="1"/>
  <c r="AM150" i="63"/>
  <c r="N201" i="63"/>
  <c r="Q201" i="63" s="1"/>
  <c r="AM201" i="63"/>
  <c r="N238" i="63"/>
  <c r="Q238" i="63" s="1"/>
  <c r="AM238" i="63"/>
  <c r="N251" i="63"/>
  <c r="Q251" i="63" s="1"/>
  <c r="AM251" i="63"/>
  <c r="N108" i="63"/>
  <c r="Q108" i="63" s="1"/>
  <c r="AM108" i="63"/>
  <c r="N218" i="63"/>
  <c r="Q218" i="63" s="1"/>
  <c r="AM218" i="63"/>
  <c r="N171" i="63"/>
  <c r="Q171" i="63" s="1"/>
  <c r="AM171" i="63"/>
  <c r="N200" i="63"/>
  <c r="Q200" i="63" s="1"/>
  <c r="AM200" i="63"/>
  <c r="N123" i="63"/>
  <c r="Q123" i="63" s="1"/>
  <c r="AM123" i="63"/>
  <c r="N116" i="63"/>
  <c r="Q116" i="63" s="1"/>
  <c r="AM116" i="63"/>
  <c r="N10" i="63"/>
  <c r="Q10" i="63" s="1"/>
  <c r="AM10" i="63"/>
  <c r="N127" i="63"/>
  <c r="Q127" i="63" s="1"/>
  <c r="AM127" i="63"/>
  <c r="N217" i="65"/>
  <c r="Q217" i="65" s="1"/>
  <c r="AM217" i="65"/>
  <c r="N225" i="65"/>
  <c r="Q225" i="65" s="1"/>
  <c r="AM225" i="65"/>
  <c r="N216" i="65"/>
  <c r="Q216" i="65" s="1"/>
  <c r="AM216" i="65"/>
  <c r="N167" i="65"/>
  <c r="Q167" i="65" s="1"/>
  <c r="AM167" i="65"/>
  <c r="N223" i="65"/>
  <c r="Q223" i="65" s="1"/>
  <c r="AM223" i="65"/>
  <c r="N43" i="65"/>
  <c r="Q43" i="65" s="1"/>
  <c r="AM43" i="65"/>
  <c r="N59" i="65"/>
  <c r="Q59" i="65" s="1"/>
  <c r="AM59" i="65"/>
  <c r="N75" i="65"/>
  <c r="Q75" i="65" s="1"/>
  <c r="AM75" i="65"/>
  <c r="N91" i="65"/>
  <c r="Q91" i="65" s="1"/>
  <c r="AM91" i="65"/>
  <c r="N218" i="65"/>
  <c r="Q218" i="65" s="1"/>
  <c r="AM218" i="65"/>
  <c r="N226" i="65"/>
  <c r="Q226" i="65" s="1"/>
  <c r="AM226" i="65"/>
  <c r="N227" i="65"/>
  <c r="Q227" i="65" s="1"/>
  <c r="AM227" i="65"/>
  <c r="N159" i="65"/>
  <c r="Q159" i="65" s="1"/>
  <c r="AM159" i="65"/>
  <c r="N98" i="65"/>
  <c r="Q98" i="65" s="1"/>
  <c r="AM98" i="65"/>
  <c r="N102" i="65"/>
  <c r="Q102" i="65" s="1"/>
  <c r="AM102" i="65"/>
  <c r="N155" i="65"/>
  <c r="Q155" i="65" s="1"/>
  <c r="AM155" i="65"/>
  <c r="N185" i="65"/>
  <c r="Q185" i="65" s="1"/>
  <c r="AM185" i="65"/>
  <c r="N181" i="65"/>
  <c r="Q181" i="65" s="1"/>
  <c r="AM181" i="65"/>
  <c r="N117" i="65"/>
  <c r="Q117" i="65" s="1"/>
  <c r="AM117" i="65"/>
  <c r="N70" i="65"/>
  <c r="Q70" i="65" s="1"/>
  <c r="AM70" i="65"/>
  <c r="N90" i="63"/>
  <c r="Q90" i="63" s="1"/>
  <c r="AM90" i="63"/>
  <c r="N112" i="63"/>
  <c r="Q112" i="63" s="1"/>
  <c r="AM112" i="63"/>
  <c r="N58" i="65"/>
  <c r="Q58" i="65" s="1"/>
  <c r="AM58" i="65"/>
  <c r="N26" i="65"/>
  <c r="Q26" i="65" s="1"/>
  <c r="AM26" i="65"/>
  <c r="N124" i="63"/>
  <c r="Q124" i="63" s="1"/>
  <c r="AM124" i="63"/>
  <c r="N167" i="63"/>
  <c r="Q167" i="63" s="1"/>
  <c r="AM167" i="63"/>
  <c r="N187" i="65"/>
  <c r="Q187" i="65" s="1"/>
  <c r="AM187" i="65"/>
  <c r="N116" i="65"/>
  <c r="Q116" i="65" s="1"/>
  <c r="AM116" i="65"/>
  <c r="N68" i="65"/>
  <c r="Q68" i="65" s="1"/>
  <c r="AM68" i="65"/>
  <c r="N166" i="65"/>
  <c r="Q166" i="65" s="1"/>
  <c r="AM166" i="65"/>
  <c r="N93" i="63"/>
  <c r="Q93" i="63" s="1"/>
  <c r="AM93" i="63"/>
  <c r="N203" i="65"/>
  <c r="Q203" i="65" s="1"/>
  <c r="AM203" i="65"/>
  <c r="N147" i="65"/>
  <c r="Q147" i="65" s="1"/>
  <c r="AM147" i="65"/>
  <c r="N60" i="65"/>
  <c r="Q60" i="65" s="1"/>
  <c r="AM60" i="65"/>
  <c r="N127" i="65"/>
  <c r="Q127" i="65" s="1"/>
  <c r="AM127" i="65"/>
  <c r="N181" i="63"/>
  <c r="Q181" i="63" s="1"/>
  <c r="AM181" i="63"/>
  <c r="N193" i="65"/>
  <c r="Q193" i="65" s="1"/>
  <c r="AM193" i="65"/>
  <c r="N208" i="65"/>
  <c r="Q208" i="65" s="1"/>
  <c r="AM208" i="65"/>
  <c r="N200" i="65"/>
  <c r="Q200" i="65" s="1"/>
  <c r="AM200" i="65"/>
  <c r="N128" i="63"/>
  <c r="Q128" i="63" s="1"/>
  <c r="AM128" i="63"/>
  <c r="N64" i="65"/>
  <c r="Q64" i="65" s="1"/>
  <c r="AM64" i="65"/>
  <c r="N80" i="65"/>
  <c r="Q80" i="65" s="1"/>
  <c r="AM80" i="65"/>
  <c r="N154" i="65"/>
  <c r="Q154" i="65" s="1"/>
  <c r="AM154" i="65"/>
  <c r="N119" i="65"/>
  <c r="Q119" i="65" s="1"/>
  <c r="AM119" i="65"/>
  <c r="K7" i="65"/>
  <c r="K4" i="65" s="1"/>
  <c r="N186" i="65"/>
  <c r="Q186" i="65" s="1"/>
  <c r="AM186" i="65"/>
  <c r="N103" i="65"/>
  <c r="Q103" i="65" s="1"/>
  <c r="AM103" i="65"/>
  <c r="N111" i="63"/>
  <c r="Q111" i="63" s="1"/>
  <c r="AM111" i="63"/>
  <c r="N28" i="63"/>
  <c r="Q28" i="63" s="1"/>
  <c r="AM28" i="63"/>
  <c r="N134" i="63"/>
  <c r="Q134" i="63" s="1"/>
  <c r="AM134" i="63"/>
  <c r="N126" i="63"/>
  <c r="Q126" i="63" s="1"/>
  <c r="AM126" i="63"/>
  <c r="N172" i="65"/>
  <c r="Q172" i="65" s="1"/>
  <c r="AM172" i="65"/>
  <c r="N92" i="65"/>
  <c r="Q92" i="65" s="1"/>
  <c r="AM92" i="65"/>
  <c r="N138" i="65"/>
  <c r="Q138" i="65" s="1"/>
  <c r="AM138" i="65"/>
  <c r="N202" i="65"/>
  <c r="Q202" i="65" s="1"/>
  <c r="AM202" i="65"/>
  <c r="N198" i="65"/>
  <c r="Q198" i="65" s="1"/>
  <c r="AM198" i="65"/>
  <c r="N121" i="65"/>
  <c r="Q121" i="65" s="1"/>
  <c r="AM121" i="65"/>
  <c r="N123" i="65"/>
  <c r="Q123" i="65" s="1"/>
  <c r="AM123" i="65"/>
  <c r="N182" i="65"/>
  <c r="Q182" i="65" s="1"/>
  <c r="AM182" i="65"/>
  <c r="N169" i="63"/>
  <c r="Q169" i="63" s="1"/>
  <c r="AM169" i="63"/>
  <c r="N25" i="63"/>
  <c r="Q25" i="63" s="1"/>
  <c r="AM25" i="63"/>
  <c r="N80" i="63"/>
  <c r="Q80" i="63" s="1"/>
  <c r="AM80" i="63"/>
  <c r="N117" i="63"/>
  <c r="Q117" i="63" s="1"/>
  <c r="AM117" i="63"/>
  <c r="N83" i="63"/>
  <c r="Q83" i="63" s="1"/>
  <c r="AM83" i="63"/>
  <c r="N90" i="65"/>
  <c r="Q90" i="65" s="1"/>
  <c r="AM90" i="65"/>
  <c r="N128" i="65"/>
  <c r="Q128" i="65" s="1"/>
  <c r="AM128" i="65"/>
  <c r="N84" i="65"/>
  <c r="Q84" i="65" s="1"/>
  <c r="AM84" i="65"/>
  <c r="N22" i="65"/>
  <c r="Q22" i="65" s="1"/>
  <c r="AM22" i="65"/>
  <c r="N192" i="65"/>
  <c r="Q192" i="65" s="1"/>
  <c r="AM192" i="65"/>
  <c r="AA120" i="65"/>
  <c r="AO120" i="65"/>
  <c r="N122" i="65"/>
  <c r="Q122" i="65" s="1"/>
  <c r="AM122" i="65"/>
  <c r="N125" i="65"/>
  <c r="Q125" i="65" s="1"/>
  <c r="AM125" i="65"/>
  <c r="AA46" i="65"/>
  <c r="AO46" i="65"/>
  <c r="N8" i="63"/>
  <c r="Q8" i="63" s="1"/>
  <c r="AM8" i="63"/>
  <c r="N21" i="63"/>
  <c r="Q21" i="63" s="1"/>
  <c r="AM21" i="63"/>
  <c r="N94" i="63"/>
  <c r="Q94" i="63" s="1"/>
  <c r="AM94" i="63"/>
  <c r="N32" i="63"/>
  <c r="Q32" i="63" s="1"/>
  <c r="AM32" i="63"/>
  <c r="N40" i="63"/>
  <c r="Q40" i="63" s="1"/>
  <c r="AM40" i="63"/>
  <c r="N48" i="63"/>
  <c r="Q48" i="63" s="1"/>
  <c r="AM48" i="63"/>
  <c r="N56" i="63"/>
  <c r="Q56" i="63" s="1"/>
  <c r="AM56" i="63"/>
  <c r="N64" i="63"/>
  <c r="Q64" i="63" s="1"/>
  <c r="AM64" i="63"/>
  <c r="N72" i="63"/>
  <c r="Q72" i="63" s="1"/>
  <c r="AM72" i="63"/>
  <c r="N141" i="63"/>
  <c r="Q141" i="63" s="1"/>
  <c r="AM141" i="63"/>
  <c r="N149" i="63"/>
  <c r="Q149" i="63" s="1"/>
  <c r="AM149" i="63"/>
  <c r="N157" i="63"/>
  <c r="Q157" i="63" s="1"/>
  <c r="AM157" i="63"/>
  <c r="N31" i="63"/>
  <c r="Q31" i="63" s="1"/>
  <c r="AM31" i="63"/>
  <c r="N47" i="63"/>
  <c r="Q47" i="63" s="1"/>
  <c r="AM47" i="63"/>
  <c r="N59" i="63"/>
  <c r="Q59" i="63" s="1"/>
  <c r="AM59" i="63"/>
  <c r="N71" i="63"/>
  <c r="Q71" i="63" s="1"/>
  <c r="AM71" i="63"/>
  <c r="N140" i="63"/>
  <c r="Q140" i="63" s="1"/>
  <c r="AM140" i="63"/>
  <c r="N148" i="63"/>
  <c r="Q148" i="63" s="1"/>
  <c r="AM148" i="63"/>
  <c r="N156" i="63"/>
  <c r="Q156" i="63" s="1"/>
  <c r="AM156" i="63"/>
  <c r="N139" i="63"/>
  <c r="Q139" i="63" s="1"/>
  <c r="AM139" i="63"/>
  <c r="N147" i="63"/>
  <c r="Q147" i="63" s="1"/>
  <c r="AM147" i="63"/>
  <c r="N155" i="63"/>
  <c r="Q155" i="63" s="1"/>
  <c r="AM155" i="63"/>
  <c r="N234" i="63"/>
  <c r="Q234" i="63" s="1"/>
  <c r="AM234" i="63"/>
  <c r="N240" i="63"/>
  <c r="Q240" i="63" s="1"/>
  <c r="AM240" i="63"/>
  <c r="N34" i="63"/>
  <c r="Q34" i="63" s="1"/>
  <c r="AM34" i="63"/>
  <c r="N42" i="63"/>
  <c r="Q42" i="63" s="1"/>
  <c r="AM42" i="63"/>
  <c r="N50" i="63"/>
  <c r="Q50" i="63" s="1"/>
  <c r="AM50" i="63"/>
  <c r="N58" i="63"/>
  <c r="Q58" i="63" s="1"/>
  <c r="AM58" i="63"/>
  <c r="N66" i="63"/>
  <c r="Q66" i="63" s="1"/>
  <c r="AM66" i="63"/>
  <c r="N74" i="63"/>
  <c r="Q74" i="63" s="1"/>
  <c r="AM74" i="63"/>
  <c r="N41" i="63"/>
  <c r="Q41" i="63" s="1"/>
  <c r="AM41" i="63"/>
  <c r="N57" i="63"/>
  <c r="Q57" i="63" s="1"/>
  <c r="AM57" i="63"/>
  <c r="N73" i="63"/>
  <c r="Q73" i="63" s="1"/>
  <c r="AM73" i="63"/>
  <c r="N221" i="63"/>
  <c r="Q221" i="63" s="1"/>
  <c r="AM221" i="63"/>
  <c r="N207" i="63"/>
  <c r="Q207" i="63" s="1"/>
  <c r="AM207" i="63"/>
  <c r="N209" i="63"/>
  <c r="Q209" i="63" s="1"/>
  <c r="AM209" i="63"/>
  <c r="N211" i="63"/>
  <c r="Q211" i="63" s="1"/>
  <c r="AM211" i="63"/>
  <c r="N214" i="63"/>
  <c r="Q214" i="63" s="1"/>
  <c r="AM214" i="63"/>
  <c r="N14" i="63"/>
  <c r="Q14" i="63" s="1"/>
  <c r="AM14" i="63"/>
  <c r="N9" i="63"/>
  <c r="Q9" i="63" s="1"/>
  <c r="AM9" i="63"/>
  <c r="N215" i="63"/>
  <c r="Q215" i="63" s="1"/>
  <c r="AM215" i="63"/>
  <c r="N192" i="63"/>
  <c r="Q192" i="63" s="1"/>
  <c r="AM192" i="63"/>
  <c r="N158" i="63"/>
  <c r="Q158" i="63" s="1"/>
  <c r="AM158" i="63"/>
  <c r="N115" i="63"/>
  <c r="Q115" i="63" s="1"/>
  <c r="AM115" i="63"/>
  <c r="N220" i="63"/>
  <c r="Q220" i="63" s="1"/>
  <c r="AM220" i="63"/>
  <c r="N125" i="63"/>
  <c r="Q125" i="63" s="1"/>
  <c r="AM125" i="63"/>
  <c r="N110" i="63"/>
  <c r="Q110" i="63" s="1"/>
  <c r="AM110" i="63"/>
  <c r="N118" i="63"/>
  <c r="Q118" i="63" s="1"/>
  <c r="AM118" i="63"/>
  <c r="N199" i="63"/>
  <c r="Q199" i="63" s="1"/>
  <c r="AM199" i="63"/>
  <c r="N216" i="63"/>
  <c r="Q216" i="63" s="1"/>
  <c r="AM216" i="63"/>
  <c r="N160" i="65"/>
  <c r="Q160" i="65" s="1"/>
  <c r="AM160" i="65"/>
  <c r="N152" i="65"/>
  <c r="Q152" i="65" s="1"/>
  <c r="AM152" i="65"/>
  <c r="N9" i="65"/>
  <c r="Q9" i="65" s="1"/>
  <c r="N13" i="65"/>
  <c r="Q13" i="65" s="1"/>
  <c r="AM13" i="65"/>
  <c r="N29" i="65"/>
  <c r="Q29" i="65" s="1"/>
  <c r="AM29" i="65"/>
  <c r="N45" i="65"/>
  <c r="Q45" i="65" s="1"/>
  <c r="AM45" i="65"/>
  <c r="N61" i="65"/>
  <c r="Q61" i="65" s="1"/>
  <c r="AM61" i="65"/>
  <c r="N77" i="65"/>
  <c r="Q77" i="65" s="1"/>
  <c r="AM77" i="65"/>
  <c r="N144" i="65"/>
  <c r="Q144" i="65" s="1"/>
  <c r="AM144" i="65"/>
  <c r="N229" i="65"/>
  <c r="Q229" i="65" s="1"/>
  <c r="AM229" i="65"/>
  <c r="N233" i="65"/>
  <c r="Q233" i="65" s="1"/>
  <c r="AM233" i="65"/>
  <c r="N237" i="65"/>
  <c r="Q237" i="65" s="1"/>
  <c r="AM237" i="65"/>
  <c r="N241" i="65"/>
  <c r="Q241" i="65" s="1"/>
  <c r="AM241" i="65"/>
  <c r="N245" i="65"/>
  <c r="Q245" i="65" s="1"/>
  <c r="AM245" i="65"/>
  <c r="N249" i="65"/>
  <c r="Q249" i="65" s="1"/>
  <c r="AM249" i="65"/>
  <c r="N31" i="65"/>
  <c r="Q31" i="65" s="1"/>
  <c r="AM31" i="65"/>
  <c r="N63" i="65"/>
  <c r="Q63" i="65" s="1"/>
  <c r="AM63" i="65"/>
  <c r="N148" i="65"/>
  <c r="Q148" i="65" s="1"/>
  <c r="AM148" i="65"/>
  <c r="N161" i="65"/>
  <c r="Q161" i="65" s="1"/>
  <c r="AM161" i="65"/>
  <c r="N19" i="65"/>
  <c r="Q19" i="65" s="1"/>
  <c r="AM19" i="65"/>
  <c r="N12" i="65"/>
  <c r="Q12" i="65" s="1"/>
  <c r="AM12" i="65"/>
  <c r="N41" i="65"/>
  <c r="Q41" i="65" s="1"/>
  <c r="AM41" i="65"/>
  <c r="N73" i="65"/>
  <c r="Q73" i="65" s="1"/>
  <c r="AM73" i="65"/>
  <c r="N230" i="65"/>
  <c r="Q230" i="65" s="1"/>
  <c r="AM230" i="65"/>
  <c r="N238" i="65"/>
  <c r="Q238" i="65" s="1"/>
  <c r="AM238" i="65"/>
  <c r="N246" i="65"/>
  <c r="Q246" i="65" s="1"/>
  <c r="AM246" i="65"/>
  <c r="N93" i="65"/>
  <c r="Q93" i="65" s="1"/>
  <c r="AM93" i="65"/>
  <c r="N141" i="65"/>
  <c r="Q141" i="65" s="1"/>
  <c r="AM141" i="65"/>
  <c r="N157" i="65"/>
  <c r="Q157" i="65" s="1"/>
  <c r="AM157" i="65"/>
  <c r="N39" i="65"/>
  <c r="Q39" i="65" s="1"/>
  <c r="AM39" i="65"/>
  <c r="N71" i="65"/>
  <c r="Q71" i="65" s="1"/>
  <c r="AM71" i="65"/>
  <c r="N132" i="65"/>
  <c r="Q132" i="65" s="1"/>
  <c r="AM132" i="65"/>
  <c r="N220" i="65"/>
  <c r="Q220" i="65" s="1"/>
  <c r="AM220" i="65"/>
  <c r="N10" i="65"/>
  <c r="Q10" i="65" s="1"/>
  <c r="AM10" i="65"/>
  <c r="N33" i="65"/>
  <c r="Q33" i="65" s="1"/>
  <c r="AM33" i="65"/>
  <c r="N65" i="65"/>
  <c r="Q65" i="65" s="1"/>
  <c r="AM65" i="65"/>
  <c r="N232" i="65"/>
  <c r="Q232" i="65" s="1"/>
  <c r="AM232" i="65"/>
  <c r="N240" i="65"/>
  <c r="Q240" i="65" s="1"/>
  <c r="AM240" i="65"/>
  <c r="N248" i="65"/>
  <c r="Q248" i="65" s="1"/>
  <c r="AM248" i="65"/>
  <c r="N104" i="65"/>
  <c r="Q104" i="65" s="1"/>
  <c r="AM104" i="65"/>
  <c r="N207" i="65"/>
  <c r="Q207" i="65" s="1"/>
  <c r="AM207" i="65"/>
  <c r="N100" i="65"/>
  <c r="Q100" i="65" s="1"/>
  <c r="AM100" i="65"/>
  <c r="N197" i="65"/>
  <c r="Q197" i="65" s="1"/>
  <c r="AM197" i="65"/>
  <c r="N105" i="65"/>
  <c r="Q105" i="65" s="1"/>
  <c r="AM105" i="65"/>
  <c r="N205" i="65"/>
  <c r="Q205" i="65" s="1"/>
  <c r="AM205" i="65"/>
  <c r="N94" i="65"/>
  <c r="Q94" i="65" s="1"/>
  <c r="AM94" i="65"/>
  <c r="N151" i="65"/>
  <c r="Q151" i="65" s="1"/>
  <c r="AM151" i="65"/>
  <c r="N115" i="65"/>
  <c r="Q115" i="65" s="1"/>
  <c r="AM115" i="65"/>
  <c r="N62" i="65"/>
  <c r="Q62" i="65" s="1"/>
  <c r="AM62" i="65"/>
  <c r="N206" i="65"/>
  <c r="Q206" i="65" s="1"/>
  <c r="AM206" i="65"/>
  <c r="N66" i="65"/>
  <c r="Q66" i="65" s="1"/>
  <c r="AM66" i="65"/>
  <c r="N131" i="65"/>
  <c r="Q131" i="65" s="1"/>
  <c r="AM131" i="65"/>
  <c r="N104" i="63"/>
  <c r="Q104" i="63" s="1"/>
  <c r="AM104" i="63"/>
  <c r="N91" i="63"/>
  <c r="Q91" i="63" s="1"/>
  <c r="AM91" i="63"/>
  <c r="N195" i="65"/>
  <c r="Q195" i="65" s="1"/>
  <c r="AM195" i="65"/>
  <c r="N34" i="65"/>
  <c r="Q34" i="65" s="1"/>
  <c r="AM34" i="65"/>
  <c r="N158" i="65"/>
  <c r="Q158" i="65" s="1"/>
  <c r="AM158" i="65"/>
  <c r="N30" i="65"/>
  <c r="Q30" i="65" s="1"/>
  <c r="AM30" i="65"/>
  <c r="N168" i="63"/>
  <c r="Q168" i="63" s="1"/>
  <c r="AM168" i="63"/>
  <c r="N38" i="65"/>
  <c r="Q38" i="65" s="1"/>
  <c r="AM38" i="65"/>
  <c r="N82" i="63"/>
  <c r="Q82" i="63" s="1"/>
  <c r="AM82" i="63"/>
  <c r="N50" i="65"/>
  <c r="Q50" i="65" s="1"/>
  <c r="AM50" i="65"/>
  <c r="N204" i="63"/>
  <c r="Q204" i="63" s="1"/>
  <c r="AM204" i="63"/>
  <c r="N56" i="65"/>
  <c r="Q56" i="65" s="1"/>
  <c r="AM56" i="65"/>
  <c r="N15" i="65"/>
  <c r="Q15" i="65" s="1"/>
  <c r="AM15" i="65"/>
  <c r="N142" i="65"/>
  <c r="Q142" i="65" s="1"/>
  <c r="AM142" i="65"/>
  <c r="N89" i="63"/>
  <c r="Q89" i="63" s="1"/>
  <c r="AM89" i="63"/>
  <c r="N209" i="65"/>
  <c r="Q209" i="65" s="1"/>
  <c r="AM209" i="65"/>
  <c r="N188" i="65"/>
  <c r="Q188" i="65" s="1"/>
  <c r="AM188" i="65"/>
  <c r="N105" i="63"/>
  <c r="Q105" i="63" s="1"/>
  <c r="AM105" i="63"/>
  <c r="N97" i="65"/>
  <c r="Q97" i="65" s="1"/>
  <c r="AM97" i="65"/>
  <c r="N210" i="65"/>
  <c r="Q210" i="65" s="1"/>
  <c r="AM210" i="65"/>
  <c r="N95" i="63"/>
  <c r="Q95" i="63" s="1"/>
  <c r="AM95" i="63"/>
  <c r="N107" i="63"/>
  <c r="Q107" i="63" s="1"/>
  <c r="AM107" i="63"/>
  <c r="N169" i="65"/>
  <c r="Q169" i="65" s="1"/>
  <c r="AM169" i="65"/>
  <c r="N150" i="65"/>
  <c r="Q150" i="65" s="1"/>
  <c r="AM150" i="65"/>
  <c r="N88" i="65"/>
  <c r="Q88" i="65" s="1"/>
  <c r="AM88" i="65"/>
  <c r="N16" i="63"/>
  <c r="Q16" i="63" s="1"/>
  <c r="AM16" i="63"/>
  <c r="N184" i="65"/>
  <c r="Q184" i="65" s="1"/>
  <c r="AM184" i="65"/>
  <c r="N204" i="65"/>
  <c r="Q204" i="65" s="1"/>
  <c r="AM204" i="65"/>
  <c r="N174" i="65"/>
  <c r="Q174" i="65" s="1"/>
  <c r="AM174" i="65"/>
  <c r="N177" i="63"/>
  <c r="Q177" i="63" s="1"/>
  <c r="AM177" i="63"/>
  <c r="N12" i="63"/>
  <c r="Q12" i="63" s="1"/>
  <c r="AM12" i="63"/>
  <c r="N131" i="63"/>
  <c r="Q131" i="63" s="1"/>
  <c r="AM131" i="63"/>
  <c r="N88" i="63"/>
  <c r="Q88" i="63" s="1"/>
  <c r="AM88" i="63"/>
  <c r="N130" i="63"/>
  <c r="Q130" i="63" s="1"/>
  <c r="AM130" i="63"/>
  <c r="I6" i="70"/>
  <c r="L251" i="22"/>
  <c r="K251" i="67" s="1"/>
  <c r="K251" i="22"/>
  <c r="J251" i="22"/>
  <c r="J251" i="67" s="1"/>
  <c r="L250" i="22"/>
  <c r="K250" i="67" s="1"/>
  <c r="K250" i="22"/>
  <c r="J250" i="22"/>
  <c r="J250" i="67" s="1"/>
  <c r="L249" i="22"/>
  <c r="K249" i="67" s="1"/>
  <c r="K249" i="22"/>
  <c r="J249" i="22"/>
  <c r="J249" i="67" s="1"/>
  <c r="L248" i="22"/>
  <c r="K248" i="67" s="1"/>
  <c r="K248" i="22"/>
  <c r="J248" i="22"/>
  <c r="J248" i="67" s="1"/>
  <c r="L247" i="22"/>
  <c r="K247" i="67" s="1"/>
  <c r="K247" i="22"/>
  <c r="J247" i="22"/>
  <c r="J247" i="67" s="1"/>
  <c r="L246" i="22"/>
  <c r="K246" i="67" s="1"/>
  <c r="K246" i="22"/>
  <c r="J246" i="22"/>
  <c r="J246" i="67" s="1"/>
  <c r="L245" i="22"/>
  <c r="K245" i="67" s="1"/>
  <c r="K245" i="22"/>
  <c r="J245" i="22"/>
  <c r="J245" i="67" s="1"/>
  <c r="L244" i="22"/>
  <c r="K244" i="67" s="1"/>
  <c r="K244" i="22"/>
  <c r="J244" i="22"/>
  <c r="J244" i="67" s="1"/>
  <c r="L243" i="22"/>
  <c r="K243" i="67" s="1"/>
  <c r="K243" i="22"/>
  <c r="J243" i="22"/>
  <c r="J243" i="67" s="1"/>
  <c r="L242" i="22"/>
  <c r="K242" i="67" s="1"/>
  <c r="K242" i="22"/>
  <c r="J242" i="22"/>
  <c r="J242" i="67" s="1"/>
  <c r="L241" i="22"/>
  <c r="K241" i="67" s="1"/>
  <c r="K241" i="22"/>
  <c r="J241" i="22"/>
  <c r="J241" i="67" s="1"/>
  <c r="L240" i="22"/>
  <c r="K240" i="67" s="1"/>
  <c r="K240" i="22"/>
  <c r="J240" i="22"/>
  <c r="J240" i="67" s="1"/>
  <c r="L239" i="22"/>
  <c r="K239" i="67" s="1"/>
  <c r="K239" i="22"/>
  <c r="J239" i="22"/>
  <c r="J239" i="67" s="1"/>
  <c r="L238" i="22"/>
  <c r="K238" i="67" s="1"/>
  <c r="K238" i="22"/>
  <c r="J238" i="22"/>
  <c r="J238" i="67" s="1"/>
  <c r="L237" i="22"/>
  <c r="K237" i="67" s="1"/>
  <c r="K237" i="22"/>
  <c r="J237" i="22"/>
  <c r="J237" i="67" s="1"/>
  <c r="L236" i="22"/>
  <c r="K236" i="67" s="1"/>
  <c r="K236" i="22"/>
  <c r="J236" i="22"/>
  <c r="J236" i="67" s="1"/>
  <c r="L235" i="22"/>
  <c r="K235" i="67" s="1"/>
  <c r="K235" i="22"/>
  <c r="J235" i="22"/>
  <c r="J235" i="67" s="1"/>
  <c r="L234" i="22"/>
  <c r="K234" i="67" s="1"/>
  <c r="K234" i="22"/>
  <c r="J234" i="22"/>
  <c r="J234" i="67" s="1"/>
  <c r="L233" i="22"/>
  <c r="K233" i="67" s="1"/>
  <c r="K233" i="22"/>
  <c r="J233" i="22"/>
  <c r="J233" i="67" s="1"/>
  <c r="L232" i="22"/>
  <c r="K232" i="67" s="1"/>
  <c r="K232" i="22"/>
  <c r="J232" i="22"/>
  <c r="J232" i="67" s="1"/>
  <c r="L231" i="22"/>
  <c r="K231" i="67" s="1"/>
  <c r="K231" i="22"/>
  <c r="J231" i="22"/>
  <c r="J231" i="67" s="1"/>
  <c r="L230" i="22"/>
  <c r="K230" i="67" s="1"/>
  <c r="K230" i="22"/>
  <c r="J230" i="22"/>
  <c r="J230" i="67" s="1"/>
  <c r="L229" i="22"/>
  <c r="K229" i="67" s="1"/>
  <c r="K229" i="22"/>
  <c r="J229" i="22"/>
  <c r="J229" i="67" s="1"/>
  <c r="L228" i="22"/>
  <c r="K228" i="67" s="1"/>
  <c r="K228" i="22"/>
  <c r="J228" i="22"/>
  <c r="J228" i="67" s="1"/>
  <c r="L227" i="22"/>
  <c r="K227" i="67" s="1"/>
  <c r="K227" i="22"/>
  <c r="J227" i="22"/>
  <c r="J227" i="67" s="1"/>
  <c r="L226" i="22"/>
  <c r="K226" i="67" s="1"/>
  <c r="K226" i="22"/>
  <c r="J226" i="22"/>
  <c r="J226" i="67" s="1"/>
  <c r="L225" i="22"/>
  <c r="K225" i="67" s="1"/>
  <c r="K225" i="22"/>
  <c r="J225" i="22"/>
  <c r="J225" i="67" s="1"/>
  <c r="L224" i="22"/>
  <c r="K224" i="67" s="1"/>
  <c r="K224" i="22"/>
  <c r="J224" i="22"/>
  <c r="J224" i="67" s="1"/>
  <c r="L223" i="22"/>
  <c r="K223" i="67" s="1"/>
  <c r="K223" i="22"/>
  <c r="J223" i="22"/>
  <c r="J223" i="67" s="1"/>
  <c r="L222" i="22"/>
  <c r="K222" i="67" s="1"/>
  <c r="K222" i="22"/>
  <c r="J222" i="22"/>
  <c r="J222" i="67" s="1"/>
  <c r="L221" i="22"/>
  <c r="K221" i="67" s="1"/>
  <c r="K221" i="22"/>
  <c r="J221" i="22"/>
  <c r="J221" i="67" s="1"/>
  <c r="L220" i="22"/>
  <c r="K220" i="67" s="1"/>
  <c r="K220" i="22"/>
  <c r="J220" i="22"/>
  <c r="J220" i="67" s="1"/>
  <c r="L219" i="22"/>
  <c r="K219" i="67" s="1"/>
  <c r="K219" i="22"/>
  <c r="J219" i="22"/>
  <c r="J219" i="67" s="1"/>
  <c r="L218" i="22"/>
  <c r="K218" i="67" s="1"/>
  <c r="K218" i="22"/>
  <c r="J218" i="22"/>
  <c r="J218" i="67" s="1"/>
  <c r="L217" i="22"/>
  <c r="K217" i="67" s="1"/>
  <c r="K217" i="22"/>
  <c r="J217" i="22"/>
  <c r="J217" i="67" s="1"/>
  <c r="L216" i="22"/>
  <c r="K216" i="67" s="1"/>
  <c r="K216" i="22"/>
  <c r="J216" i="22"/>
  <c r="J216" i="67" s="1"/>
  <c r="L215" i="22"/>
  <c r="K215" i="67" s="1"/>
  <c r="K215" i="22"/>
  <c r="J215" i="22"/>
  <c r="J215" i="67" s="1"/>
  <c r="L214" i="22"/>
  <c r="K214" i="67" s="1"/>
  <c r="K214" i="22"/>
  <c r="J214" i="22"/>
  <c r="J214" i="67" s="1"/>
  <c r="L213" i="22"/>
  <c r="K213" i="67" s="1"/>
  <c r="K213" i="22"/>
  <c r="J213" i="22"/>
  <c r="J213" i="67" s="1"/>
  <c r="L212" i="22"/>
  <c r="K212" i="67" s="1"/>
  <c r="K212" i="22"/>
  <c r="J212" i="22"/>
  <c r="J212" i="67" s="1"/>
  <c r="L211" i="22"/>
  <c r="K211" i="67" s="1"/>
  <c r="K211" i="22"/>
  <c r="J211" i="22"/>
  <c r="J211" i="67" s="1"/>
  <c r="L210" i="22"/>
  <c r="K210" i="67" s="1"/>
  <c r="K210" i="22"/>
  <c r="J210" i="22"/>
  <c r="J210" i="67" s="1"/>
  <c r="L209" i="22"/>
  <c r="K209" i="67" s="1"/>
  <c r="K209" i="22"/>
  <c r="J209" i="22"/>
  <c r="J209" i="67" s="1"/>
  <c r="L208" i="22"/>
  <c r="K208" i="67" s="1"/>
  <c r="K208" i="22"/>
  <c r="J208" i="22"/>
  <c r="J208" i="67" s="1"/>
  <c r="L207" i="22"/>
  <c r="K207" i="67" s="1"/>
  <c r="K207" i="22"/>
  <c r="J207" i="22"/>
  <c r="J207" i="67" s="1"/>
  <c r="L206" i="22"/>
  <c r="K206" i="67" s="1"/>
  <c r="K206" i="22"/>
  <c r="J206" i="22"/>
  <c r="J206" i="67" s="1"/>
  <c r="L205" i="22"/>
  <c r="K205" i="67" s="1"/>
  <c r="K205" i="22"/>
  <c r="J205" i="22"/>
  <c r="J205" i="67" s="1"/>
  <c r="L204" i="22"/>
  <c r="K204" i="67" s="1"/>
  <c r="K204" i="22"/>
  <c r="J204" i="22"/>
  <c r="J204" i="67" s="1"/>
  <c r="L203" i="22"/>
  <c r="K203" i="67" s="1"/>
  <c r="K203" i="22"/>
  <c r="J203" i="22"/>
  <c r="J203" i="67" s="1"/>
  <c r="L202" i="22"/>
  <c r="K202" i="67" s="1"/>
  <c r="K202" i="22"/>
  <c r="J202" i="22"/>
  <c r="J202" i="67" s="1"/>
  <c r="L201" i="22"/>
  <c r="K201" i="67" s="1"/>
  <c r="K201" i="22"/>
  <c r="J201" i="22"/>
  <c r="J201" i="67" s="1"/>
  <c r="L200" i="22"/>
  <c r="K200" i="67" s="1"/>
  <c r="K200" i="22"/>
  <c r="J200" i="22"/>
  <c r="J200" i="67" s="1"/>
  <c r="L199" i="22"/>
  <c r="K199" i="67" s="1"/>
  <c r="K199" i="22"/>
  <c r="J199" i="22"/>
  <c r="J199" i="67" s="1"/>
  <c r="L198" i="22"/>
  <c r="K198" i="67" s="1"/>
  <c r="K198" i="22"/>
  <c r="J198" i="22"/>
  <c r="J198" i="67" s="1"/>
  <c r="L197" i="22"/>
  <c r="K197" i="67" s="1"/>
  <c r="K197" i="22"/>
  <c r="J197" i="22"/>
  <c r="J197" i="67" s="1"/>
  <c r="L196" i="22"/>
  <c r="K196" i="67" s="1"/>
  <c r="K196" i="22"/>
  <c r="J196" i="22"/>
  <c r="J196" i="67" s="1"/>
  <c r="L195" i="22"/>
  <c r="K195" i="67" s="1"/>
  <c r="K195" i="22"/>
  <c r="J195" i="22"/>
  <c r="J195" i="67" s="1"/>
  <c r="L194" i="22"/>
  <c r="K194" i="67" s="1"/>
  <c r="K194" i="22"/>
  <c r="J194" i="22"/>
  <c r="J194" i="67" s="1"/>
  <c r="L193" i="22"/>
  <c r="K193" i="67" s="1"/>
  <c r="K193" i="22"/>
  <c r="J193" i="22"/>
  <c r="J193" i="67" s="1"/>
  <c r="L192" i="22"/>
  <c r="K192" i="67" s="1"/>
  <c r="K192" i="22"/>
  <c r="J192" i="22"/>
  <c r="J192" i="67" s="1"/>
  <c r="L191" i="22"/>
  <c r="K191" i="67" s="1"/>
  <c r="K191" i="22"/>
  <c r="J191" i="22"/>
  <c r="J191" i="67" s="1"/>
  <c r="L190" i="22"/>
  <c r="K190" i="67" s="1"/>
  <c r="K190" i="22"/>
  <c r="J190" i="22"/>
  <c r="J190" i="67" s="1"/>
  <c r="L189" i="22"/>
  <c r="K189" i="67" s="1"/>
  <c r="K189" i="22"/>
  <c r="J189" i="22"/>
  <c r="J189" i="67" s="1"/>
  <c r="L188" i="22"/>
  <c r="K188" i="67" s="1"/>
  <c r="K188" i="22"/>
  <c r="J188" i="22"/>
  <c r="J188" i="67" s="1"/>
  <c r="L187" i="22"/>
  <c r="K187" i="67" s="1"/>
  <c r="K187" i="22"/>
  <c r="J187" i="22"/>
  <c r="J187" i="67" s="1"/>
  <c r="L186" i="22"/>
  <c r="K186" i="67" s="1"/>
  <c r="K186" i="22"/>
  <c r="J186" i="22"/>
  <c r="J186" i="67" s="1"/>
  <c r="L185" i="22"/>
  <c r="K185" i="67" s="1"/>
  <c r="K185" i="22"/>
  <c r="J185" i="22"/>
  <c r="J185" i="67" s="1"/>
  <c r="L184" i="22"/>
  <c r="K184" i="67" s="1"/>
  <c r="K184" i="22"/>
  <c r="J184" i="22"/>
  <c r="J184" i="67" s="1"/>
  <c r="L183" i="22"/>
  <c r="K183" i="67" s="1"/>
  <c r="K183" i="22"/>
  <c r="J183" i="22"/>
  <c r="J183" i="67" s="1"/>
  <c r="L182" i="22"/>
  <c r="K182" i="67" s="1"/>
  <c r="K182" i="22"/>
  <c r="J182" i="22"/>
  <c r="J182" i="67" s="1"/>
  <c r="L181" i="22"/>
  <c r="K181" i="67" s="1"/>
  <c r="K181" i="22"/>
  <c r="J181" i="22"/>
  <c r="J181" i="67" s="1"/>
  <c r="L180" i="22"/>
  <c r="K180" i="67" s="1"/>
  <c r="K180" i="22"/>
  <c r="J180" i="22"/>
  <c r="J180" i="67" s="1"/>
  <c r="L179" i="22"/>
  <c r="K179" i="67" s="1"/>
  <c r="K179" i="22"/>
  <c r="J179" i="22"/>
  <c r="J179" i="67" s="1"/>
  <c r="L178" i="22"/>
  <c r="K178" i="67" s="1"/>
  <c r="K178" i="22"/>
  <c r="J178" i="22"/>
  <c r="J178" i="67" s="1"/>
  <c r="L177" i="22"/>
  <c r="K177" i="67" s="1"/>
  <c r="K177" i="22"/>
  <c r="J177" i="22"/>
  <c r="J177" i="67" s="1"/>
  <c r="L176" i="22"/>
  <c r="K176" i="67" s="1"/>
  <c r="K176" i="22"/>
  <c r="J176" i="22"/>
  <c r="J176" i="67" s="1"/>
  <c r="L175" i="22"/>
  <c r="K175" i="67" s="1"/>
  <c r="K175" i="22"/>
  <c r="J175" i="22"/>
  <c r="J175" i="67" s="1"/>
  <c r="L174" i="22"/>
  <c r="K174" i="67" s="1"/>
  <c r="K174" i="22"/>
  <c r="J174" i="22"/>
  <c r="J174" i="67" s="1"/>
  <c r="L173" i="22"/>
  <c r="K173" i="67" s="1"/>
  <c r="K173" i="22"/>
  <c r="J173" i="22"/>
  <c r="J173" i="67" s="1"/>
  <c r="L172" i="22"/>
  <c r="K172" i="67" s="1"/>
  <c r="K172" i="22"/>
  <c r="J172" i="22"/>
  <c r="J172" i="67" s="1"/>
  <c r="L171" i="22"/>
  <c r="K171" i="67" s="1"/>
  <c r="K171" i="22"/>
  <c r="J171" i="22"/>
  <c r="J171" i="67" s="1"/>
  <c r="L170" i="22"/>
  <c r="K170" i="67" s="1"/>
  <c r="K170" i="22"/>
  <c r="J170" i="22"/>
  <c r="J170" i="67" s="1"/>
  <c r="L169" i="22"/>
  <c r="K169" i="67" s="1"/>
  <c r="K169" i="22"/>
  <c r="J169" i="22"/>
  <c r="J169" i="67" s="1"/>
  <c r="L168" i="22"/>
  <c r="K168" i="67" s="1"/>
  <c r="K168" i="22"/>
  <c r="J168" i="22"/>
  <c r="J168" i="67" s="1"/>
  <c r="L167" i="22"/>
  <c r="K167" i="67" s="1"/>
  <c r="K167" i="22"/>
  <c r="J167" i="22"/>
  <c r="J167" i="67" s="1"/>
  <c r="L166" i="22"/>
  <c r="K166" i="67" s="1"/>
  <c r="K166" i="22"/>
  <c r="J166" i="22"/>
  <c r="J166" i="67" s="1"/>
  <c r="L165" i="22"/>
  <c r="K165" i="67" s="1"/>
  <c r="K165" i="22"/>
  <c r="J165" i="22"/>
  <c r="J165" i="67" s="1"/>
  <c r="L164" i="22"/>
  <c r="K164" i="67" s="1"/>
  <c r="K164" i="22"/>
  <c r="J164" i="22"/>
  <c r="J164" i="67" s="1"/>
  <c r="L163" i="22"/>
  <c r="K163" i="67" s="1"/>
  <c r="K163" i="22"/>
  <c r="J163" i="22"/>
  <c r="J163" i="67" s="1"/>
  <c r="L162" i="22"/>
  <c r="K162" i="67" s="1"/>
  <c r="K162" i="22"/>
  <c r="J162" i="22"/>
  <c r="J162" i="67" s="1"/>
  <c r="L161" i="22"/>
  <c r="K161" i="67" s="1"/>
  <c r="K161" i="22"/>
  <c r="J161" i="22"/>
  <c r="J161" i="67" s="1"/>
  <c r="L160" i="22"/>
  <c r="K160" i="67" s="1"/>
  <c r="K160" i="22"/>
  <c r="J160" i="22"/>
  <c r="J160" i="67" s="1"/>
  <c r="L159" i="22"/>
  <c r="K159" i="67" s="1"/>
  <c r="K159" i="22"/>
  <c r="J159" i="22"/>
  <c r="J159" i="67" s="1"/>
  <c r="L158" i="22"/>
  <c r="K158" i="67" s="1"/>
  <c r="K158" i="22"/>
  <c r="J158" i="22"/>
  <c r="J158" i="67" s="1"/>
  <c r="L157" i="22"/>
  <c r="K157" i="67" s="1"/>
  <c r="K157" i="22"/>
  <c r="J157" i="22"/>
  <c r="J157" i="67" s="1"/>
  <c r="L156" i="22"/>
  <c r="K156" i="67" s="1"/>
  <c r="K156" i="22"/>
  <c r="J156" i="22"/>
  <c r="J156" i="67" s="1"/>
  <c r="L155" i="22"/>
  <c r="K155" i="67" s="1"/>
  <c r="K155" i="22"/>
  <c r="J155" i="22"/>
  <c r="J155" i="67" s="1"/>
  <c r="L154" i="22"/>
  <c r="K154" i="67" s="1"/>
  <c r="K154" i="22"/>
  <c r="J154" i="22"/>
  <c r="J154" i="67" s="1"/>
  <c r="L153" i="22"/>
  <c r="K153" i="67" s="1"/>
  <c r="K153" i="22"/>
  <c r="J153" i="22"/>
  <c r="J153" i="67" s="1"/>
  <c r="L152" i="22"/>
  <c r="K152" i="67" s="1"/>
  <c r="K152" i="22"/>
  <c r="J152" i="22"/>
  <c r="J152" i="67" s="1"/>
  <c r="L151" i="22"/>
  <c r="K151" i="67" s="1"/>
  <c r="K151" i="22"/>
  <c r="J151" i="22"/>
  <c r="J151" i="67" s="1"/>
  <c r="L150" i="22"/>
  <c r="K150" i="67" s="1"/>
  <c r="K150" i="22"/>
  <c r="J150" i="22"/>
  <c r="J150" i="67" s="1"/>
  <c r="L149" i="22"/>
  <c r="K149" i="67" s="1"/>
  <c r="K149" i="22"/>
  <c r="J149" i="22"/>
  <c r="J149" i="67" s="1"/>
  <c r="L148" i="22"/>
  <c r="K148" i="67" s="1"/>
  <c r="K148" i="22"/>
  <c r="J148" i="22"/>
  <c r="J148" i="67" s="1"/>
  <c r="L147" i="22"/>
  <c r="K147" i="67" s="1"/>
  <c r="K147" i="22"/>
  <c r="J147" i="22"/>
  <c r="J147" i="67" s="1"/>
  <c r="L146" i="22"/>
  <c r="K146" i="67" s="1"/>
  <c r="K146" i="22"/>
  <c r="J146" i="22"/>
  <c r="J146" i="67" s="1"/>
  <c r="L145" i="22"/>
  <c r="K145" i="67" s="1"/>
  <c r="K145" i="22"/>
  <c r="J145" i="22"/>
  <c r="J145" i="67" s="1"/>
  <c r="L144" i="22"/>
  <c r="K144" i="67" s="1"/>
  <c r="K144" i="22"/>
  <c r="J144" i="22"/>
  <c r="J144" i="67" s="1"/>
  <c r="L143" i="22"/>
  <c r="K143" i="67" s="1"/>
  <c r="K143" i="22"/>
  <c r="J143" i="22"/>
  <c r="J143" i="67" s="1"/>
  <c r="L142" i="22"/>
  <c r="K142" i="67" s="1"/>
  <c r="K142" i="22"/>
  <c r="J142" i="22"/>
  <c r="J142" i="67" s="1"/>
  <c r="L141" i="22"/>
  <c r="K141" i="67" s="1"/>
  <c r="K141" i="22"/>
  <c r="J141" i="22"/>
  <c r="J141" i="67" s="1"/>
  <c r="L140" i="22"/>
  <c r="K140" i="67" s="1"/>
  <c r="K140" i="22"/>
  <c r="J140" i="22"/>
  <c r="J140" i="67" s="1"/>
  <c r="L139" i="22"/>
  <c r="K139" i="67" s="1"/>
  <c r="K139" i="22"/>
  <c r="J139" i="22"/>
  <c r="J139" i="67" s="1"/>
  <c r="L138" i="22"/>
  <c r="K138" i="67" s="1"/>
  <c r="K138" i="22"/>
  <c r="J138" i="22"/>
  <c r="J138" i="67" s="1"/>
  <c r="L137" i="22"/>
  <c r="K137" i="67" s="1"/>
  <c r="K137" i="22"/>
  <c r="J137" i="22"/>
  <c r="J137" i="67" s="1"/>
  <c r="L136" i="22"/>
  <c r="K136" i="67" s="1"/>
  <c r="K136" i="22"/>
  <c r="J136" i="22"/>
  <c r="J136" i="67" s="1"/>
  <c r="L135" i="22"/>
  <c r="K135" i="67" s="1"/>
  <c r="K135" i="22"/>
  <c r="J135" i="22"/>
  <c r="J135" i="67" s="1"/>
  <c r="L134" i="22"/>
  <c r="K134" i="67" s="1"/>
  <c r="K134" i="22"/>
  <c r="J134" i="22"/>
  <c r="J134" i="67" s="1"/>
  <c r="L133" i="22"/>
  <c r="K133" i="67" s="1"/>
  <c r="K133" i="22"/>
  <c r="J133" i="22"/>
  <c r="J133" i="67" s="1"/>
  <c r="L132" i="22"/>
  <c r="K132" i="67" s="1"/>
  <c r="K132" i="22"/>
  <c r="J132" i="22"/>
  <c r="J132" i="67" s="1"/>
  <c r="L131" i="22"/>
  <c r="K131" i="67" s="1"/>
  <c r="K131" i="22"/>
  <c r="J131" i="22"/>
  <c r="J131" i="67" s="1"/>
  <c r="L130" i="22"/>
  <c r="K130" i="67" s="1"/>
  <c r="K130" i="22"/>
  <c r="J130" i="22"/>
  <c r="J130" i="67" s="1"/>
  <c r="L129" i="22"/>
  <c r="K129" i="67" s="1"/>
  <c r="K129" i="22"/>
  <c r="J129" i="22"/>
  <c r="J129" i="67" s="1"/>
  <c r="L128" i="22"/>
  <c r="K128" i="67" s="1"/>
  <c r="K128" i="22"/>
  <c r="J128" i="22"/>
  <c r="J128" i="67" s="1"/>
  <c r="L127" i="22"/>
  <c r="K127" i="67" s="1"/>
  <c r="K127" i="22"/>
  <c r="J127" i="22"/>
  <c r="J127" i="67" s="1"/>
  <c r="L126" i="22"/>
  <c r="K126" i="67" s="1"/>
  <c r="K126" i="22"/>
  <c r="J126" i="22"/>
  <c r="J126" i="67" s="1"/>
  <c r="L125" i="22"/>
  <c r="K125" i="67" s="1"/>
  <c r="K125" i="22"/>
  <c r="J125" i="22"/>
  <c r="J125" i="67" s="1"/>
  <c r="L124" i="22"/>
  <c r="K124" i="67" s="1"/>
  <c r="K124" i="22"/>
  <c r="J124" i="22"/>
  <c r="J124" i="67" s="1"/>
  <c r="L123" i="22"/>
  <c r="K123" i="67" s="1"/>
  <c r="K123" i="22"/>
  <c r="J123" i="22"/>
  <c r="J123" i="67" s="1"/>
  <c r="L122" i="22"/>
  <c r="K122" i="67" s="1"/>
  <c r="K122" i="22"/>
  <c r="J122" i="22"/>
  <c r="J122" i="67" s="1"/>
  <c r="L121" i="22"/>
  <c r="K121" i="67" s="1"/>
  <c r="K121" i="22"/>
  <c r="J121" i="22"/>
  <c r="J121" i="67" s="1"/>
  <c r="L120" i="22"/>
  <c r="K120" i="67" s="1"/>
  <c r="K120" i="22"/>
  <c r="J120" i="22"/>
  <c r="J120" i="67" s="1"/>
  <c r="L119" i="22"/>
  <c r="K119" i="67" s="1"/>
  <c r="K119" i="22"/>
  <c r="J119" i="22"/>
  <c r="J119" i="67" s="1"/>
  <c r="L118" i="22"/>
  <c r="K118" i="67" s="1"/>
  <c r="K118" i="22"/>
  <c r="J118" i="22"/>
  <c r="J118" i="67" s="1"/>
  <c r="L117" i="22"/>
  <c r="K117" i="67" s="1"/>
  <c r="K117" i="22"/>
  <c r="J117" i="22"/>
  <c r="J117" i="67" s="1"/>
  <c r="L116" i="22"/>
  <c r="K116" i="67" s="1"/>
  <c r="K116" i="22"/>
  <c r="J116" i="22"/>
  <c r="J116" i="67" s="1"/>
  <c r="L115" i="22"/>
  <c r="K115" i="67" s="1"/>
  <c r="K115" i="22"/>
  <c r="J115" i="22"/>
  <c r="J115" i="67" s="1"/>
  <c r="L114" i="22"/>
  <c r="K114" i="67" s="1"/>
  <c r="K114" i="22"/>
  <c r="J114" i="22"/>
  <c r="J114" i="67" s="1"/>
  <c r="L113" i="22"/>
  <c r="K113" i="67" s="1"/>
  <c r="K113" i="22"/>
  <c r="J113" i="22"/>
  <c r="J113" i="67" s="1"/>
  <c r="L112" i="22"/>
  <c r="K112" i="67" s="1"/>
  <c r="K112" i="22"/>
  <c r="J112" i="22"/>
  <c r="J112" i="67" s="1"/>
  <c r="L111" i="22"/>
  <c r="K111" i="67" s="1"/>
  <c r="K111" i="22"/>
  <c r="J111" i="22"/>
  <c r="J111" i="67" s="1"/>
  <c r="L110" i="22"/>
  <c r="K110" i="67" s="1"/>
  <c r="K110" i="22"/>
  <c r="J110" i="22"/>
  <c r="J110" i="67" s="1"/>
  <c r="L109" i="22"/>
  <c r="K109" i="67" s="1"/>
  <c r="K109" i="22"/>
  <c r="J109" i="22"/>
  <c r="J109" i="67" s="1"/>
  <c r="L108" i="22"/>
  <c r="K108" i="67" s="1"/>
  <c r="K108" i="22"/>
  <c r="J108" i="22"/>
  <c r="J108" i="67" s="1"/>
  <c r="L107" i="22"/>
  <c r="K107" i="67" s="1"/>
  <c r="K107" i="22"/>
  <c r="J107" i="22"/>
  <c r="J107" i="67" s="1"/>
  <c r="L106" i="22"/>
  <c r="K106" i="67" s="1"/>
  <c r="K106" i="22"/>
  <c r="J106" i="22"/>
  <c r="J106" i="67" s="1"/>
  <c r="L105" i="22"/>
  <c r="K105" i="67" s="1"/>
  <c r="K105" i="22"/>
  <c r="J105" i="22"/>
  <c r="J105" i="67" s="1"/>
  <c r="L104" i="22"/>
  <c r="K104" i="67" s="1"/>
  <c r="K104" i="22"/>
  <c r="J104" i="22"/>
  <c r="J104" i="67" s="1"/>
  <c r="L103" i="22"/>
  <c r="K103" i="67" s="1"/>
  <c r="K103" i="22"/>
  <c r="J103" i="22"/>
  <c r="J103" i="67" s="1"/>
  <c r="L102" i="22"/>
  <c r="K102" i="67" s="1"/>
  <c r="K102" i="22"/>
  <c r="J102" i="22"/>
  <c r="J102" i="67" s="1"/>
  <c r="L101" i="22"/>
  <c r="K101" i="67" s="1"/>
  <c r="K101" i="22"/>
  <c r="J101" i="22"/>
  <c r="J101" i="67" s="1"/>
  <c r="L100" i="22"/>
  <c r="K100" i="67" s="1"/>
  <c r="K100" i="22"/>
  <c r="J100" i="22"/>
  <c r="J100" i="67" s="1"/>
  <c r="L99" i="22"/>
  <c r="K99" i="67" s="1"/>
  <c r="K99" i="22"/>
  <c r="J99" i="22"/>
  <c r="J99" i="67" s="1"/>
  <c r="L98" i="22"/>
  <c r="K98" i="67" s="1"/>
  <c r="K98" i="22"/>
  <c r="J98" i="22"/>
  <c r="J98" i="67" s="1"/>
  <c r="L97" i="22"/>
  <c r="K97" i="67" s="1"/>
  <c r="K97" i="22"/>
  <c r="J97" i="22"/>
  <c r="J97" i="67" s="1"/>
  <c r="L96" i="22"/>
  <c r="K96" i="67" s="1"/>
  <c r="K96" i="22"/>
  <c r="J96" i="22"/>
  <c r="J96" i="67" s="1"/>
  <c r="L95" i="22"/>
  <c r="K95" i="67" s="1"/>
  <c r="K95" i="22"/>
  <c r="J95" i="22"/>
  <c r="J95" i="67" s="1"/>
  <c r="L94" i="22"/>
  <c r="K94" i="67" s="1"/>
  <c r="K94" i="22"/>
  <c r="J94" i="22"/>
  <c r="J94" i="67" s="1"/>
  <c r="L93" i="22"/>
  <c r="K93" i="67" s="1"/>
  <c r="K93" i="22"/>
  <c r="J93" i="22"/>
  <c r="J93" i="67" s="1"/>
  <c r="L92" i="22"/>
  <c r="K92" i="67" s="1"/>
  <c r="K92" i="22"/>
  <c r="J92" i="22"/>
  <c r="J92" i="67" s="1"/>
  <c r="L91" i="22"/>
  <c r="K91" i="67" s="1"/>
  <c r="K91" i="22"/>
  <c r="J91" i="22"/>
  <c r="J91" i="67" s="1"/>
  <c r="L90" i="22"/>
  <c r="K90" i="67" s="1"/>
  <c r="K90" i="22"/>
  <c r="J90" i="22"/>
  <c r="J90" i="67" s="1"/>
  <c r="L89" i="22"/>
  <c r="K89" i="67" s="1"/>
  <c r="K89" i="22"/>
  <c r="J89" i="22"/>
  <c r="J89" i="67" s="1"/>
  <c r="L88" i="22"/>
  <c r="K88" i="67" s="1"/>
  <c r="K88" i="22"/>
  <c r="J88" i="22"/>
  <c r="J88" i="67" s="1"/>
  <c r="L87" i="22"/>
  <c r="K87" i="67" s="1"/>
  <c r="K87" i="22"/>
  <c r="J87" i="22"/>
  <c r="J87" i="67" s="1"/>
  <c r="L86" i="22"/>
  <c r="K86" i="67" s="1"/>
  <c r="K86" i="22"/>
  <c r="J86" i="22"/>
  <c r="J86" i="67" s="1"/>
  <c r="L85" i="22"/>
  <c r="K85" i="67" s="1"/>
  <c r="K85" i="22"/>
  <c r="J85" i="22"/>
  <c r="J85" i="67" s="1"/>
  <c r="L84" i="22"/>
  <c r="K84" i="67" s="1"/>
  <c r="K84" i="22"/>
  <c r="J84" i="22"/>
  <c r="J84" i="67" s="1"/>
  <c r="L83" i="22"/>
  <c r="K83" i="67" s="1"/>
  <c r="K83" i="22"/>
  <c r="J83" i="22"/>
  <c r="J83" i="67" s="1"/>
  <c r="L82" i="22"/>
  <c r="K82" i="67" s="1"/>
  <c r="K82" i="22"/>
  <c r="J82" i="22"/>
  <c r="J82" i="67" s="1"/>
  <c r="L81" i="22"/>
  <c r="K81" i="67" s="1"/>
  <c r="K81" i="22"/>
  <c r="J81" i="22"/>
  <c r="J81" i="67" s="1"/>
  <c r="L80" i="22"/>
  <c r="K80" i="67" s="1"/>
  <c r="K80" i="22"/>
  <c r="J80" i="22"/>
  <c r="J80" i="67" s="1"/>
  <c r="L79" i="22"/>
  <c r="K79" i="67" s="1"/>
  <c r="K79" i="22"/>
  <c r="J79" i="22"/>
  <c r="J79" i="67" s="1"/>
  <c r="L78" i="22"/>
  <c r="K78" i="67" s="1"/>
  <c r="K78" i="22"/>
  <c r="J78" i="22"/>
  <c r="J78" i="67" s="1"/>
  <c r="L77" i="22"/>
  <c r="K77" i="67" s="1"/>
  <c r="K77" i="22"/>
  <c r="J77" i="22"/>
  <c r="J77" i="67" s="1"/>
  <c r="L76" i="22"/>
  <c r="K76" i="67" s="1"/>
  <c r="K76" i="22"/>
  <c r="J76" i="22"/>
  <c r="J76" i="67" s="1"/>
  <c r="L75" i="22"/>
  <c r="K75" i="67" s="1"/>
  <c r="K75" i="22"/>
  <c r="J75" i="22"/>
  <c r="J75" i="67" s="1"/>
  <c r="L74" i="22"/>
  <c r="K74" i="67" s="1"/>
  <c r="K74" i="22"/>
  <c r="J74" i="22"/>
  <c r="J74" i="67" s="1"/>
  <c r="L73" i="22"/>
  <c r="K73" i="67" s="1"/>
  <c r="K73" i="22"/>
  <c r="J73" i="22"/>
  <c r="J73" i="67" s="1"/>
  <c r="L72" i="22"/>
  <c r="K72" i="67" s="1"/>
  <c r="K72" i="22"/>
  <c r="J72" i="22"/>
  <c r="J72" i="67" s="1"/>
  <c r="L71" i="22"/>
  <c r="K71" i="67" s="1"/>
  <c r="K71" i="22"/>
  <c r="J71" i="22"/>
  <c r="J71" i="67" s="1"/>
  <c r="L70" i="22"/>
  <c r="K70" i="67" s="1"/>
  <c r="K70" i="22"/>
  <c r="J70" i="22"/>
  <c r="J70" i="67" s="1"/>
  <c r="L69" i="22"/>
  <c r="K69" i="67" s="1"/>
  <c r="K69" i="22"/>
  <c r="J69" i="22"/>
  <c r="J69" i="67" s="1"/>
  <c r="L68" i="22"/>
  <c r="K68" i="67" s="1"/>
  <c r="K68" i="22"/>
  <c r="J68" i="22"/>
  <c r="J68" i="67" s="1"/>
  <c r="L67" i="22"/>
  <c r="K67" i="67" s="1"/>
  <c r="K67" i="22"/>
  <c r="J67" i="22"/>
  <c r="J67" i="67" s="1"/>
  <c r="L66" i="22"/>
  <c r="K66" i="67" s="1"/>
  <c r="K66" i="22"/>
  <c r="J66" i="22"/>
  <c r="J66" i="67" s="1"/>
  <c r="L65" i="22"/>
  <c r="K65" i="67" s="1"/>
  <c r="K65" i="22"/>
  <c r="J65" i="22"/>
  <c r="J65" i="67" s="1"/>
  <c r="L64" i="22"/>
  <c r="K64" i="67" s="1"/>
  <c r="K64" i="22"/>
  <c r="J64" i="22"/>
  <c r="J64" i="67" s="1"/>
  <c r="L63" i="22"/>
  <c r="K63" i="67" s="1"/>
  <c r="K63" i="22"/>
  <c r="J63" i="22"/>
  <c r="J63" i="67" s="1"/>
  <c r="L62" i="22"/>
  <c r="K62" i="67" s="1"/>
  <c r="K62" i="22"/>
  <c r="J62" i="22"/>
  <c r="J62" i="67" s="1"/>
  <c r="L61" i="22"/>
  <c r="K61" i="67" s="1"/>
  <c r="K61" i="22"/>
  <c r="J61" i="22"/>
  <c r="J61" i="67" s="1"/>
  <c r="L60" i="22"/>
  <c r="K60" i="67" s="1"/>
  <c r="K60" i="22"/>
  <c r="J60" i="22"/>
  <c r="J60" i="67" s="1"/>
  <c r="L59" i="22"/>
  <c r="K59" i="67" s="1"/>
  <c r="K59" i="22"/>
  <c r="J59" i="22"/>
  <c r="J59" i="67" s="1"/>
  <c r="L58" i="22"/>
  <c r="K58" i="67" s="1"/>
  <c r="K58" i="22"/>
  <c r="J58" i="22"/>
  <c r="J58" i="67" s="1"/>
  <c r="L57" i="22"/>
  <c r="K57" i="67" s="1"/>
  <c r="K57" i="22"/>
  <c r="J57" i="22"/>
  <c r="J57" i="67" s="1"/>
  <c r="L56" i="22"/>
  <c r="K56" i="67" s="1"/>
  <c r="K56" i="22"/>
  <c r="J56" i="22"/>
  <c r="J56" i="67" s="1"/>
  <c r="L55" i="22"/>
  <c r="K55" i="67" s="1"/>
  <c r="K55" i="22"/>
  <c r="J55" i="22"/>
  <c r="J55" i="67" s="1"/>
  <c r="L54" i="22"/>
  <c r="K54" i="67" s="1"/>
  <c r="K54" i="22"/>
  <c r="J54" i="22"/>
  <c r="J54" i="67" s="1"/>
  <c r="L53" i="22"/>
  <c r="K53" i="67" s="1"/>
  <c r="K53" i="22"/>
  <c r="J53" i="22"/>
  <c r="J53" i="67" s="1"/>
  <c r="L52" i="22"/>
  <c r="K52" i="67" s="1"/>
  <c r="K52" i="22"/>
  <c r="J52" i="22"/>
  <c r="J52" i="67" s="1"/>
  <c r="L51" i="22"/>
  <c r="K51" i="67" s="1"/>
  <c r="K51" i="22"/>
  <c r="J51" i="22"/>
  <c r="J51" i="67" s="1"/>
  <c r="L50" i="22"/>
  <c r="K50" i="67" s="1"/>
  <c r="K50" i="22"/>
  <c r="J50" i="22"/>
  <c r="J50" i="67" s="1"/>
  <c r="L49" i="22"/>
  <c r="K49" i="67" s="1"/>
  <c r="K49" i="22"/>
  <c r="J49" i="22"/>
  <c r="J49" i="67" s="1"/>
  <c r="L48" i="22"/>
  <c r="K48" i="67" s="1"/>
  <c r="K48" i="22"/>
  <c r="J48" i="22"/>
  <c r="J48" i="67" s="1"/>
  <c r="L47" i="22"/>
  <c r="K47" i="67" s="1"/>
  <c r="K47" i="22"/>
  <c r="J47" i="22"/>
  <c r="J47" i="67" s="1"/>
  <c r="L46" i="22"/>
  <c r="K46" i="67" s="1"/>
  <c r="K46" i="22"/>
  <c r="J46" i="22"/>
  <c r="J46" i="67" s="1"/>
  <c r="L45" i="22"/>
  <c r="K45" i="67" s="1"/>
  <c r="K45" i="22"/>
  <c r="J45" i="22"/>
  <c r="J45" i="67" s="1"/>
  <c r="L44" i="22"/>
  <c r="K44" i="67" s="1"/>
  <c r="K44" i="22"/>
  <c r="J44" i="22"/>
  <c r="J44" i="67" s="1"/>
  <c r="L43" i="22"/>
  <c r="K43" i="67" s="1"/>
  <c r="K43" i="22"/>
  <c r="J43" i="22"/>
  <c r="J43" i="67" s="1"/>
  <c r="L42" i="22"/>
  <c r="K42" i="67" s="1"/>
  <c r="K42" i="22"/>
  <c r="J42" i="22"/>
  <c r="J42" i="67" s="1"/>
  <c r="L41" i="22"/>
  <c r="K41" i="67" s="1"/>
  <c r="K41" i="22"/>
  <c r="J41" i="22"/>
  <c r="J41" i="67" s="1"/>
  <c r="L40" i="22"/>
  <c r="K40" i="67" s="1"/>
  <c r="K40" i="22"/>
  <c r="J40" i="22"/>
  <c r="J40" i="67" s="1"/>
  <c r="L39" i="22"/>
  <c r="K39" i="67" s="1"/>
  <c r="K39" i="22"/>
  <c r="J39" i="22"/>
  <c r="J39" i="67" s="1"/>
  <c r="L38" i="22"/>
  <c r="K38" i="67" s="1"/>
  <c r="K38" i="22"/>
  <c r="J38" i="22"/>
  <c r="J38" i="67" s="1"/>
  <c r="L37" i="22"/>
  <c r="K37" i="67" s="1"/>
  <c r="K37" i="22"/>
  <c r="J37" i="22"/>
  <c r="J37" i="67" s="1"/>
  <c r="L36" i="22"/>
  <c r="K36" i="67" s="1"/>
  <c r="K36" i="22"/>
  <c r="J36" i="22"/>
  <c r="J36" i="67" s="1"/>
  <c r="L35" i="22"/>
  <c r="K35" i="67" s="1"/>
  <c r="K35" i="22"/>
  <c r="J35" i="22"/>
  <c r="J35" i="67" s="1"/>
  <c r="L34" i="22"/>
  <c r="K34" i="67" s="1"/>
  <c r="K34" i="22"/>
  <c r="J34" i="22"/>
  <c r="J34" i="67" s="1"/>
  <c r="L33" i="22"/>
  <c r="K33" i="67" s="1"/>
  <c r="K33" i="22"/>
  <c r="J33" i="22"/>
  <c r="J33" i="67" s="1"/>
  <c r="L32" i="22"/>
  <c r="K32" i="67" s="1"/>
  <c r="K32" i="22"/>
  <c r="J32" i="22"/>
  <c r="J32" i="67" s="1"/>
  <c r="L31" i="22"/>
  <c r="K31" i="67" s="1"/>
  <c r="K31" i="22"/>
  <c r="J31" i="22"/>
  <c r="J31" i="67" s="1"/>
  <c r="L30" i="22"/>
  <c r="K30" i="67" s="1"/>
  <c r="K30" i="22"/>
  <c r="J30" i="22"/>
  <c r="J30" i="67" s="1"/>
  <c r="L29" i="22"/>
  <c r="K29" i="67" s="1"/>
  <c r="K29" i="22"/>
  <c r="J29" i="22"/>
  <c r="J29" i="67" s="1"/>
  <c r="L28" i="22"/>
  <c r="K28" i="67" s="1"/>
  <c r="K28" i="22"/>
  <c r="J28" i="22"/>
  <c r="J28" i="67" s="1"/>
  <c r="L27" i="22"/>
  <c r="K27" i="67" s="1"/>
  <c r="K27" i="22"/>
  <c r="J27" i="22"/>
  <c r="J27" i="67" s="1"/>
  <c r="L26" i="22"/>
  <c r="K26" i="67" s="1"/>
  <c r="K26" i="22"/>
  <c r="J26" i="22"/>
  <c r="J26" i="67" s="1"/>
  <c r="L25" i="22"/>
  <c r="K25" i="67" s="1"/>
  <c r="K25" i="22"/>
  <c r="J25" i="22"/>
  <c r="J25" i="67" s="1"/>
  <c r="L24" i="22"/>
  <c r="K24" i="67" s="1"/>
  <c r="K24" i="22"/>
  <c r="J24" i="22"/>
  <c r="J24" i="67" s="1"/>
  <c r="L23" i="22"/>
  <c r="K23" i="67" s="1"/>
  <c r="K23" i="22"/>
  <c r="J23" i="22"/>
  <c r="J23" i="67" s="1"/>
  <c r="L22" i="22"/>
  <c r="K22" i="67" s="1"/>
  <c r="K22" i="22"/>
  <c r="J22" i="22"/>
  <c r="J22" i="67" s="1"/>
  <c r="L21" i="22"/>
  <c r="K21" i="67" s="1"/>
  <c r="K21" i="22"/>
  <c r="J21" i="22"/>
  <c r="J21" i="67" s="1"/>
  <c r="L20" i="22"/>
  <c r="K20" i="67" s="1"/>
  <c r="K20" i="22"/>
  <c r="J20" i="22"/>
  <c r="J20" i="67" s="1"/>
  <c r="L19" i="22"/>
  <c r="K19" i="67" s="1"/>
  <c r="K19" i="22"/>
  <c r="J19" i="22"/>
  <c r="J19" i="67" s="1"/>
  <c r="L18" i="22"/>
  <c r="K18" i="67" s="1"/>
  <c r="K18" i="22"/>
  <c r="J18" i="22"/>
  <c r="J18" i="67" s="1"/>
  <c r="L17" i="22"/>
  <c r="K17" i="67" s="1"/>
  <c r="K17" i="22"/>
  <c r="J17" i="22"/>
  <c r="J17" i="67" s="1"/>
  <c r="L16" i="22"/>
  <c r="K16" i="67" s="1"/>
  <c r="K16" i="22"/>
  <c r="J16" i="22"/>
  <c r="J16" i="67" s="1"/>
  <c r="L15" i="22"/>
  <c r="K15" i="67" s="1"/>
  <c r="K15" i="22"/>
  <c r="J15" i="22"/>
  <c r="J15" i="67" s="1"/>
  <c r="L14" i="22"/>
  <c r="K14" i="67" s="1"/>
  <c r="K14" i="22"/>
  <c r="J14" i="22"/>
  <c r="J14" i="67" s="1"/>
  <c r="L13" i="22"/>
  <c r="K13" i="67" s="1"/>
  <c r="K13" i="22"/>
  <c r="J13" i="22"/>
  <c r="J13" i="67" s="1"/>
  <c r="L12" i="22"/>
  <c r="K12" i="67" s="1"/>
  <c r="K12" i="22"/>
  <c r="J12" i="22"/>
  <c r="J12" i="67" s="1"/>
  <c r="L11" i="22"/>
  <c r="K11" i="67" s="1"/>
  <c r="K11" i="22"/>
  <c r="J11" i="22"/>
  <c r="J11" i="67" s="1"/>
  <c r="L10" i="22"/>
  <c r="K10" i="67" s="1"/>
  <c r="K10" i="22"/>
  <c r="J10" i="22"/>
  <c r="J10" i="67" s="1"/>
  <c r="L9" i="22"/>
  <c r="K9" i="67" s="1"/>
  <c r="K9" i="22"/>
  <c r="J9" i="22"/>
  <c r="J9" i="67" s="1"/>
  <c r="L8" i="22"/>
  <c r="K8" i="67" s="1"/>
  <c r="K8" i="22"/>
  <c r="J8" i="22"/>
  <c r="J8" i="67" s="1"/>
  <c r="L7" i="22"/>
  <c r="K7" i="67" s="1"/>
  <c r="K7" i="22"/>
  <c r="J7" i="22"/>
  <c r="J7" i="67" s="1"/>
  <c r="L6" i="22"/>
  <c r="K6" i="67" s="1"/>
  <c r="K6" i="22"/>
  <c r="J6" i="22"/>
  <c r="J6" i="67" s="1"/>
  <c r="AF251" i="22"/>
  <c r="AE251" i="22"/>
  <c r="AD251" i="22"/>
  <c r="AC251" i="22"/>
  <c r="AF250" i="22"/>
  <c r="AE250" i="22"/>
  <c r="AD250" i="22"/>
  <c r="AC250" i="22"/>
  <c r="AF249" i="22"/>
  <c r="AE249" i="22"/>
  <c r="AD249" i="22"/>
  <c r="AC249" i="22"/>
  <c r="AF248" i="22"/>
  <c r="AE248" i="22"/>
  <c r="AD248" i="22"/>
  <c r="AC248" i="22"/>
  <c r="AF247" i="22"/>
  <c r="AE247" i="22"/>
  <c r="AD247" i="22"/>
  <c r="AC247" i="22"/>
  <c r="AF246" i="22"/>
  <c r="AE246" i="22"/>
  <c r="AD246" i="22"/>
  <c r="AC246" i="22"/>
  <c r="AF245" i="22"/>
  <c r="AE245" i="22"/>
  <c r="AD245" i="22"/>
  <c r="AC245" i="22"/>
  <c r="AF244" i="22"/>
  <c r="AE244" i="22"/>
  <c r="AD244" i="22"/>
  <c r="AC244" i="22"/>
  <c r="AF243" i="22"/>
  <c r="AE243" i="22"/>
  <c r="AD243" i="22"/>
  <c r="AC243" i="22"/>
  <c r="AF242" i="22"/>
  <c r="AE242" i="22"/>
  <c r="AD242" i="22"/>
  <c r="AC242" i="22"/>
  <c r="AF241" i="22"/>
  <c r="AE241" i="22"/>
  <c r="AD241" i="22"/>
  <c r="AC241" i="22"/>
  <c r="AF240" i="22"/>
  <c r="AE240" i="22"/>
  <c r="AD240" i="22"/>
  <c r="AC240" i="22"/>
  <c r="AF239" i="22"/>
  <c r="AE239" i="22"/>
  <c r="AD239" i="22"/>
  <c r="AC239" i="22"/>
  <c r="AF238" i="22"/>
  <c r="AE238" i="22"/>
  <c r="AD238" i="22"/>
  <c r="AC238" i="22"/>
  <c r="AF237" i="22"/>
  <c r="AE237" i="22"/>
  <c r="AD237" i="22"/>
  <c r="AC237" i="22"/>
  <c r="AF236" i="22"/>
  <c r="AE236" i="22"/>
  <c r="AD236" i="22"/>
  <c r="AC236" i="22"/>
  <c r="AF235" i="22"/>
  <c r="AE235" i="22"/>
  <c r="AD235" i="22"/>
  <c r="AC235" i="22"/>
  <c r="AF234" i="22"/>
  <c r="AE234" i="22"/>
  <c r="AD234" i="22"/>
  <c r="AC234" i="22"/>
  <c r="AF233" i="22"/>
  <c r="AE233" i="22"/>
  <c r="AD233" i="22"/>
  <c r="AC233" i="22"/>
  <c r="AF232" i="22"/>
  <c r="AE232" i="22"/>
  <c r="AD232" i="22"/>
  <c r="AC232" i="22"/>
  <c r="AF231" i="22"/>
  <c r="AE231" i="22"/>
  <c r="AD231" i="22"/>
  <c r="AC231" i="22"/>
  <c r="AF230" i="22"/>
  <c r="AE230" i="22"/>
  <c r="AD230" i="22"/>
  <c r="AC230" i="22"/>
  <c r="AF229" i="22"/>
  <c r="AE229" i="22"/>
  <c r="AD229" i="22"/>
  <c r="AC229" i="22"/>
  <c r="AF228" i="22"/>
  <c r="AE228" i="22"/>
  <c r="AD228" i="22"/>
  <c r="AC228" i="22"/>
  <c r="AF227" i="22"/>
  <c r="AE227" i="22"/>
  <c r="AD227" i="22"/>
  <c r="AC227" i="22"/>
  <c r="AF226" i="22"/>
  <c r="AE226" i="22"/>
  <c r="AD226" i="22"/>
  <c r="AC226" i="22"/>
  <c r="AF225" i="22"/>
  <c r="AE225" i="22"/>
  <c r="AD225" i="22"/>
  <c r="AC225" i="22"/>
  <c r="AF224" i="22"/>
  <c r="AE224" i="22"/>
  <c r="AD224" i="22"/>
  <c r="AC224" i="22"/>
  <c r="AF223" i="22"/>
  <c r="AE223" i="22"/>
  <c r="AD223" i="22"/>
  <c r="AC223" i="22"/>
  <c r="AF222" i="22"/>
  <c r="AE222" i="22"/>
  <c r="AD222" i="22"/>
  <c r="AC222" i="22"/>
  <c r="AF221" i="22"/>
  <c r="AE221" i="22"/>
  <c r="AD221" i="22"/>
  <c r="AC221" i="22"/>
  <c r="AF220" i="22"/>
  <c r="AE220" i="22"/>
  <c r="AD220" i="22"/>
  <c r="AC220" i="22"/>
  <c r="AF219" i="22"/>
  <c r="AE219" i="22"/>
  <c r="AD219" i="22"/>
  <c r="AC219" i="22"/>
  <c r="AF218" i="22"/>
  <c r="AE218" i="22"/>
  <c r="AD218" i="22"/>
  <c r="AC218" i="22"/>
  <c r="AF217" i="22"/>
  <c r="AE217" i="22"/>
  <c r="AD217" i="22"/>
  <c r="AC217" i="22"/>
  <c r="AF216" i="22"/>
  <c r="AE216" i="22"/>
  <c r="AD216" i="22"/>
  <c r="AC216" i="22"/>
  <c r="AF215" i="22"/>
  <c r="AE215" i="22"/>
  <c r="AD215" i="22"/>
  <c r="AC215" i="22"/>
  <c r="AF214" i="22"/>
  <c r="AE214" i="22"/>
  <c r="AD214" i="22"/>
  <c r="AC214" i="22"/>
  <c r="AF213" i="22"/>
  <c r="AE213" i="22"/>
  <c r="AD213" i="22"/>
  <c r="AC213" i="22"/>
  <c r="AF212" i="22"/>
  <c r="AE212" i="22"/>
  <c r="AD212" i="22"/>
  <c r="AC212" i="22"/>
  <c r="AF211" i="22"/>
  <c r="AE211" i="22"/>
  <c r="AD211" i="22"/>
  <c r="AC211" i="22"/>
  <c r="AF210" i="22"/>
  <c r="AE210" i="22"/>
  <c r="AD210" i="22"/>
  <c r="AC210" i="22"/>
  <c r="AF209" i="22"/>
  <c r="AE209" i="22"/>
  <c r="AD209" i="22"/>
  <c r="AC209" i="22"/>
  <c r="AF208" i="22"/>
  <c r="AE208" i="22"/>
  <c r="AD208" i="22"/>
  <c r="AC208" i="22"/>
  <c r="AF207" i="22"/>
  <c r="AE207" i="22"/>
  <c r="AD207" i="22"/>
  <c r="AC207" i="22"/>
  <c r="AF206" i="22"/>
  <c r="AE206" i="22"/>
  <c r="AD206" i="22"/>
  <c r="AC206" i="22"/>
  <c r="AF205" i="22"/>
  <c r="AE205" i="22"/>
  <c r="AD205" i="22"/>
  <c r="AC205" i="22"/>
  <c r="AF204" i="22"/>
  <c r="AE204" i="22"/>
  <c r="AD204" i="22"/>
  <c r="AC204" i="22"/>
  <c r="AF203" i="22"/>
  <c r="AE203" i="22"/>
  <c r="AD203" i="22"/>
  <c r="AC203" i="22"/>
  <c r="AF202" i="22"/>
  <c r="AE202" i="22"/>
  <c r="AD202" i="22"/>
  <c r="AC202" i="22"/>
  <c r="AF201" i="22"/>
  <c r="AE201" i="22"/>
  <c r="AD201" i="22"/>
  <c r="AC201" i="22"/>
  <c r="AF200" i="22"/>
  <c r="AE200" i="22"/>
  <c r="AD200" i="22"/>
  <c r="AC200" i="22"/>
  <c r="AF199" i="22"/>
  <c r="AE199" i="22"/>
  <c r="AD199" i="22"/>
  <c r="AC199" i="22"/>
  <c r="AF198" i="22"/>
  <c r="AE198" i="22"/>
  <c r="AD198" i="22"/>
  <c r="AC198" i="22"/>
  <c r="AF197" i="22"/>
  <c r="AE197" i="22"/>
  <c r="AD197" i="22"/>
  <c r="AC197" i="22"/>
  <c r="AF196" i="22"/>
  <c r="AE196" i="22"/>
  <c r="AD196" i="22"/>
  <c r="AC196" i="22"/>
  <c r="AF195" i="22"/>
  <c r="AE195" i="22"/>
  <c r="AD195" i="22"/>
  <c r="AC195" i="22"/>
  <c r="AF194" i="22"/>
  <c r="AE194" i="22"/>
  <c r="AD194" i="22"/>
  <c r="AC194" i="22"/>
  <c r="AF193" i="22"/>
  <c r="AE193" i="22"/>
  <c r="AD193" i="22"/>
  <c r="AC193" i="22"/>
  <c r="AF192" i="22"/>
  <c r="AE192" i="22"/>
  <c r="AD192" i="22"/>
  <c r="AC192" i="22"/>
  <c r="AF191" i="22"/>
  <c r="AE191" i="22"/>
  <c r="AD191" i="22"/>
  <c r="AC191" i="22"/>
  <c r="AF190" i="22"/>
  <c r="AE190" i="22"/>
  <c r="AD190" i="22"/>
  <c r="AC190" i="22"/>
  <c r="AF189" i="22"/>
  <c r="AE189" i="22"/>
  <c r="AD189" i="22"/>
  <c r="AC189" i="22"/>
  <c r="AF188" i="22"/>
  <c r="AE188" i="22"/>
  <c r="AD188" i="22"/>
  <c r="AC188" i="22"/>
  <c r="AF187" i="22"/>
  <c r="AE187" i="22"/>
  <c r="AD187" i="22"/>
  <c r="AC187" i="22"/>
  <c r="AF186" i="22"/>
  <c r="AE186" i="22"/>
  <c r="AD186" i="22"/>
  <c r="AC186" i="22"/>
  <c r="AF185" i="22"/>
  <c r="AE185" i="22"/>
  <c r="AD185" i="22"/>
  <c r="AC185" i="22"/>
  <c r="AF184" i="22"/>
  <c r="AE184" i="22"/>
  <c r="AD184" i="22"/>
  <c r="AC184" i="22"/>
  <c r="AF183" i="22"/>
  <c r="AE183" i="22"/>
  <c r="AD183" i="22"/>
  <c r="AC183" i="22"/>
  <c r="AF182" i="22"/>
  <c r="AE182" i="22"/>
  <c r="AD182" i="22"/>
  <c r="AC182" i="22"/>
  <c r="AF181" i="22"/>
  <c r="AE181" i="22"/>
  <c r="AD181" i="22"/>
  <c r="AC181" i="22"/>
  <c r="AF180" i="22"/>
  <c r="AE180" i="22"/>
  <c r="AD180" i="22"/>
  <c r="AC180" i="22"/>
  <c r="AF179" i="22"/>
  <c r="AE179" i="22"/>
  <c r="AD179" i="22"/>
  <c r="AC179" i="22"/>
  <c r="AF178" i="22"/>
  <c r="AE178" i="22"/>
  <c r="AD178" i="22"/>
  <c r="AC178" i="22"/>
  <c r="AF177" i="22"/>
  <c r="AE177" i="22"/>
  <c r="AD177" i="22"/>
  <c r="AC177" i="22"/>
  <c r="AF176" i="22"/>
  <c r="AE176" i="22"/>
  <c r="AD176" i="22"/>
  <c r="AC176" i="22"/>
  <c r="AF175" i="22"/>
  <c r="AE175" i="22"/>
  <c r="AD175" i="22"/>
  <c r="AC175" i="22"/>
  <c r="AF174" i="22"/>
  <c r="AE174" i="22"/>
  <c r="AD174" i="22"/>
  <c r="AC174" i="22"/>
  <c r="AF173" i="22"/>
  <c r="AE173" i="22"/>
  <c r="AD173" i="22"/>
  <c r="AC173" i="22"/>
  <c r="AF172" i="22"/>
  <c r="AE172" i="22"/>
  <c r="AD172" i="22"/>
  <c r="AC172" i="22"/>
  <c r="AF171" i="22"/>
  <c r="AE171" i="22"/>
  <c r="AD171" i="22"/>
  <c r="AC171" i="22"/>
  <c r="AF170" i="22"/>
  <c r="AE170" i="22"/>
  <c r="AD170" i="22"/>
  <c r="AC170" i="22"/>
  <c r="AF169" i="22"/>
  <c r="AE169" i="22"/>
  <c r="AD169" i="22"/>
  <c r="AC169" i="22"/>
  <c r="AF168" i="22"/>
  <c r="AE168" i="22"/>
  <c r="AD168" i="22"/>
  <c r="AC168" i="22"/>
  <c r="AF167" i="22"/>
  <c r="AE167" i="22"/>
  <c r="AD167" i="22"/>
  <c r="AC167" i="22"/>
  <c r="AF166" i="22"/>
  <c r="AE166" i="22"/>
  <c r="AD166" i="22"/>
  <c r="AC166" i="22"/>
  <c r="AF165" i="22"/>
  <c r="AE165" i="22"/>
  <c r="AD165" i="22"/>
  <c r="AC165" i="22"/>
  <c r="AF164" i="22"/>
  <c r="AE164" i="22"/>
  <c r="AD164" i="22"/>
  <c r="AC164" i="22"/>
  <c r="AF163" i="22"/>
  <c r="AE163" i="22"/>
  <c r="AD163" i="22"/>
  <c r="AC163" i="22"/>
  <c r="AF162" i="22"/>
  <c r="AE162" i="22"/>
  <c r="AD162" i="22"/>
  <c r="AC162" i="22"/>
  <c r="AF161" i="22"/>
  <c r="AE161" i="22"/>
  <c r="AD161" i="22"/>
  <c r="AC161" i="22"/>
  <c r="AF160" i="22"/>
  <c r="AE160" i="22"/>
  <c r="AD160" i="22"/>
  <c r="AC160" i="22"/>
  <c r="AF159" i="22"/>
  <c r="AE159" i="22"/>
  <c r="AD159" i="22"/>
  <c r="AC159" i="22"/>
  <c r="AF158" i="22"/>
  <c r="AE158" i="22"/>
  <c r="AD158" i="22"/>
  <c r="AC158" i="22"/>
  <c r="AF157" i="22"/>
  <c r="AE157" i="22"/>
  <c r="AD157" i="22"/>
  <c r="AC157" i="22"/>
  <c r="AF156" i="22"/>
  <c r="AE156" i="22"/>
  <c r="AD156" i="22"/>
  <c r="AC156" i="22"/>
  <c r="AF155" i="22"/>
  <c r="AE155" i="22"/>
  <c r="AD155" i="22"/>
  <c r="AC155" i="22"/>
  <c r="AF154" i="22"/>
  <c r="AE154" i="22"/>
  <c r="AD154" i="22"/>
  <c r="AC154" i="22"/>
  <c r="AF153" i="22"/>
  <c r="AE153" i="22"/>
  <c r="AD153" i="22"/>
  <c r="AC153" i="22"/>
  <c r="AF152" i="22"/>
  <c r="AE152" i="22"/>
  <c r="AD152" i="22"/>
  <c r="AC152" i="22"/>
  <c r="AF151" i="22"/>
  <c r="AE151" i="22"/>
  <c r="AD151" i="22"/>
  <c r="AC151" i="22"/>
  <c r="AF150" i="22"/>
  <c r="AE150" i="22"/>
  <c r="AD150" i="22"/>
  <c r="AC150" i="22"/>
  <c r="AF149" i="22"/>
  <c r="AE149" i="22"/>
  <c r="AD149" i="22"/>
  <c r="AC149" i="22"/>
  <c r="AF148" i="22"/>
  <c r="AE148" i="22"/>
  <c r="AD148" i="22"/>
  <c r="AC148" i="22"/>
  <c r="AF147" i="22"/>
  <c r="AE147" i="22"/>
  <c r="AD147" i="22"/>
  <c r="AC147" i="22"/>
  <c r="AF146" i="22"/>
  <c r="AE146" i="22"/>
  <c r="AD146" i="22"/>
  <c r="AC146" i="22"/>
  <c r="AF145" i="22"/>
  <c r="AE145" i="22"/>
  <c r="AD145" i="22"/>
  <c r="AC145" i="22"/>
  <c r="AF144" i="22"/>
  <c r="AE144" i="22"/>
  <c r="AD144" i="22"/>
  <c r="AC144" i="22"/>
  <c r="AF143" i="22"/>
  <c r="AE143" i="22"/>
  <c r="AD143" i="22"/>
  <c r="AC143" i="22"/>
  <c r="AF142" i="22"/>
  <c r="AE142" i="22"/>
  <c r="AD142" i="22"/>
  <c r="AC142" i="22"/>
  <c r="AF141" i="22"/>
  <c r="AE141" i="22"/>
  <c r="AD141" i="22"/>
  <c r="AC141" i="22"/>
  <c r="AF140" i="22"/>
  <c r="AE140" i="22"/>
  <c r="AD140" i="22"/>
  <c r="AC140" i="22"/>
  <c r="AF139" i="22"/>
  <c r="AE139" i="22"/>
  <c r="AD139" i="22"/>
  <c r="AC139" i="22"/>
  <c r="AF138" i="22"/>
  <c r="AE138" i="22"/>
  <c r="AD138" i="22"/>
  <c r="AC138" i="22"/>
  <c r="AF137" i="22"/>
  <c r="AE137" i="22"/>
  <c r="AD137" i="22"/>
  <c r="AC137" i="22"/>
  <c r="AF136" i="22"/>
  <c r="AE136" i="22"/>
  <c r="AD136" i="22"/>
  <c r="AC136" i="22"/>
  <c r="AF135" i="22"/>
  <c r="AE135" i="22"/>
  <c r="AD135" i="22"/>
  <c r="AC135" i="22"/>
  <c r="AF134" i="22"/>
  <c r="AE134" i="22"/>
  <c r="AD134" i="22"/>
  <c r="AC134" i="22"/>
  <c r="AF133" i="22"/>
  <c r="AE133" i="22"/>
  <c r="AD133" i="22"/>
  <c r="AC133" i="22"/>
  <c r="AF132" i="22"/>
  <c r="AE132" i="22"/>
  <c r="AD132" i="22"/>
  <c r="AC132" i="22"/>
  <c r="AF131" i="22"/>
  <c r="AE131" i="22"/>
  <c r="AD131" i="22"/>
  <c r="AC131" i="22"/>
  <c r="AF130" i="22"/>
  <c r="AE130" i="22"/>
  <c r="AD130" i="22"/>
  <c r="AC130" i="22"/>
  <c r="AF129" i="22"/>
  <c r="AE129" i="22"/>
  <c r="AD129" i="22"/>
  <c r="AC129" i="22"/>
  <c r="AF128" i="22"/>
  <c r="AE128" i="22"/>
  <c r="AD128" i="22"/>
  <c r="AC128" i="22"/>
  <c r="AF127" i="22"/>
  <c r="AE127" i="22"/>
  <c r="AD127" i="22"/>
  <c r="AC127" i="22"/>
  <c r="AF126" i="22"/>
  <c r="AE126" i="22"/>
  <c r="AD126" i="22"/>
  <c r="AC126" i="22"/>
  <c r="AF125" i="22"/>
  <c r="AE125" i="22"/>
  <c r="AD125" i="22"/>
  <c r="AC125" i="22"/>
  <c r="AF124" i="22"/>
  <c r="AE124" i="22"/>
  <c r="AD124" i="22"/>
  <c r="AC124" i="22"/>
  <c r="AF123" i="22"/>
  <c r="AE123" i="22"/>
  <c r="AD123" i="22"/>
  <c r="AC123" i="22"/>
  <c r="AF122" i="22"/>
  <c r="AE122" i="22"/>
  <c r="AD122" i="22"/>
  <c r="AC122" i="22"/>
  <c r="AF121" i="22"/>
  <c r="AE121" i="22"/>
  <c r="AD121" i="22"/>
  <c r="AC121" i="22"/>
  <c r="AF120" i="22"/>
  <c r="AE120" i="22"/>
  <c r="AD120" i="22"/>
  <c r="AC120" i="22"/>
  <c r="AF119" i="22"/>
  <c r="AE119" i="22"/>
  <c r="AD119" i="22"/>
  <c r="AC119" i="22"/>
  <c r="AF118" i="22"/>
  <c r="AE118" i="22"/>
  <c r="AD118" i="22"/>
  <c r="AC118" i="22"/>
  <c r="AF117" i="22"/>
  <c r="AE117" i="22"/>
  <c r="AD117" i="22"/>
  <c r="AC117" i="22"/>
  <c r="AF116" i="22"/>
  <c r="AE116" i="22"/>
  <c r="AD116" i="22"/>
  <c r="AC116" i="22"/>
  <c r="AF115" i="22"/>
  <c r="AE115" i="22"/>
  <c r="AD115" i="22"/>
  <c r="AC115" i="22"/>
  <c r="AF114" i="22"/>
  <c r="AE114" i="22"/>
  <c r="AD114" i="22"/>
  <c r="AC114" i="22"/>
  <c r="AF113" i="22"/>
  <c r="AE113" i="22"/>
  <c r="AD113" i="22"/>
  <c r="AC113" i="22"/>
  <c r="AF112" i="22"/>
  <c r="AE112" i="22"/>
  <c r="AD112" i="22"/>
  <c r="AC112" i="22"/>
  <c r="AF111" i="22"/>
  <c r="AE111" i="22"/>
  <c r="AD111" i="22"/>
  <c r="AC111" i="22"/>
  <c r="AF110" i="22"/>
  <c r="AE110" i="22"/>
  <c r="AD110" i="22"/>
  <c r="AC110" i="22"/>
  <c r="AF109" i="22"/>
  <c r="AE109" i="22"/>
  <c r="AD109" i="22"/>
  <c r="AC109" i="22"/>
  <c r="AF108" i="22"/>
  <c r="AE108" i="22"/>
  <c r="AD108" i="22"/>
  <c r="AC108" i="22"/>
  <c r="AF107" i="22"/>
  <c r="AE107" i="22"/>
  <c r="AD107" i="22"/>
  <c r="AC107" i="22"/>
  <c r="AF106" i="22"/>
  <c r="AE106" i="22"/>
  <c r="AD106" i="22"/>
  <c r="AC106" i="22"/>
  <c r="AF105" i="22"/>
  <c r="AE105" i="22"/>
  <c r="AD105" i="22"/>
  <c r="AC105" i="22"/>
  <c r="AF104" i="22"/>
  <c r="AE104" i="22"/>
  <c r="AD104" i="22"/>
  <c r="AC104" i="22"/>
  <c r="AF103" i="22"/>
  <c r="AE103" i="22"/>
  <c r="AD103" i="22"/>
  <c r="AC103" i="22"/>
  <c r="AF102" i="22"/>
  <c r="AE102" i="22"/>
  <c r="AD102" i="22"/>
  <c r="AC102" i="22"/>
  <c r="AF101" i="22"/>
  <c r="AE101" i="22"/>
  <c r="AD101" i="22"/>
  <c r="AC101" i="22"/>
  <c r="AF100" i="22"/>
  <c r="AE100" i="22"/>
  <c r="AD100" i="22"/>
  <c r="AC100" i="22"/>
  <c r="AF99" i="22"/>
  <c r="AE99" i="22"/>
  <c r="AD99" i="22"/>
  <c r="AC99" i="22"/>
  <c r="AF98" i="22"/>
  <c r="AE98" i="22"/>
  <c r="AD98" i="22"/>
  <c r="AC98" i="22"/>
  <c r="AF97" i="22"/>
  <c r="AE97" i="22"/>
  <c r="AD97" i="22"/>
  <c r="AC97" i="22"/>
  <c r="AF96" i="22"/>
  <c r="AE96" i="22"/>
  <c r="AD96" i="22"/>
  <c r="AC96" i="22"/>
  <c r="AF95" i="22"/>
  <c r="AE95" i="22"/>
  <c r="AD95" i="22"/>
  <c r="AC95" i="22"/>
  <c r="AF94" i="22"/>
  <c r="AE94" i="22"/>
  <c r="AD94" i="22"/>
  <c r="AC94" i="22"/>
  <c r="AF93" i="22"/>
  <c r="AE93" i="22"/>
  <c r="AD93" i="22"/>
  <c r="AC93" i="22"/>
  <c r="AF92" i="22"/>
  <c r="AE92" i="22"/>
  <c r="AD92" i="22"/>
  <c r="AC92" i="22"/>
  <c r="AF91" i="22"/>
  <c r="AE91" i="22"/>
  <c r="AD91" i="22"/>
  <c r="AC91" i="22"/>
  <c r="AF90" i="22"/>
  <c r="AE90" i="22"/>
  <c r="AD90" i="22"/>
  <c r="AC90" i="22"/>
  <c r="AF89" i="22"/>
  <c r="AE89" i="22"/>
  <c r="AD89" i="22"/>
  <c r="AC89" i="22"/>
  <c r="AF88" i="22"/>
  <c r="AE88" i="22"/>
  <c r="AD88" i="22"/>
  <c r="AC88" i="22"/>
  <c r="AF87" i="22"/>
  <c r="AE87" i="22"/>
  <c r="AD87" i="22"/>
  <c r="AC87" i="22"/>
  <c r="AF86" i="22"/>
  <c r="AE86" i="22"/>
  <c r="AD86" i="22"/>
  <c r="AC86" i="22"/>
  <c r="AF85" i="22"/>
  <c r="AE85" i="22"/>
  <c r="AD85" i="22"/>
  <c r="AC85" i="22"/>
  <c r="AF84" i="22"/>
  <c r="AE84" i="22"/>
  <c r="AD84" i="22"/>
  <c r="AC84" i="22"/>
  <c r="AF83" i="22"/>
  <c r="AE83" i="22"/>
  <c r="AD83" i="22"/>
  <c r="AC83" i="22"/>
  <c r="AF82" i="22"/>
  <c r="AE82" i="22"/>
  <c r="AD82" i="22"/>
  <c r="AC82" i="22"/>
  <c r="AF81" i="22"/>
  <c r="AE81" i="22"/>
  <c r="AD81" i="22"/>
  <c r="AC81" i="22"/>
  <c r="AF80" i="22"/>
  <c r="AE80" i="22"/>
  <c r="AD80" i="22"/>
  <c r="AC80" i="22"/>
  <c r="AF79" i="22"/>
  <c r="AE79" i="22"/>
  <c r="AD79" i="22"/>
  <c r="AC79" i="22"/>
  <c r="AF78" i="22"/>
  <c r="AE78" i="22"/>
  <c r="AD78" i="22"/>
  <c r="AC78" i="22"/>
  <c r="AF77" i="22"/>
  <c r="AE77" i="22"/>
  <c r="AD77" i="22"/>
  <c r="AC77" i="22"/>
  <c r="AF76" i="22"/>
  <c r="AE76" i="22"/>
  <c r="AD76" i="22"/>
  <c r="AC76" i="22"/>
  <c r="AF75" i="22"/>
  <c r="AE75" i="22"/>
  <c r="AD75" i="22"/>
  <c r="AC75" i="22"/>
  <c r="AF74" i="22"/>
  <c r="AE74" i="22"/>
  <c r="AD74" i="22"/>
  <c r="AC74" i="22"/>
  <c r="AF73" i="22"/>
  <c r="AE73" i="22"/>
  <c r="AD73" i="22"/>
  <c r="AC73" i="22"/>
  <c r="AF72" i="22"/>
  <c r="AE72" i="22"/>
  <c r="AD72" i="22"/>
  <c r="AC72" i="22"/>
  <c r="AF71" i="22"/>
  <c r="AE71" i="22"/>
  <c r="AD71" i="22"/>
  <c r="AC71" i="22"/>
  <c r="AF70" i="22"/>
  <c r="AE70" i="22"/>
  <c r="AD70" i="22"/>
  <c r="AC70" i="22"/>
  <c r="AF69" i="22"/>
  <c r="AE69" i="22"/>
  <c r="AD69" i="22"/>
  <c r="AC69" i="22"/>
  <c r="AF68" i="22"/>
  <c r="AE68" i="22"/>
  <c r="AD68" i="22"/>
  <c r="AC68" i="22"/>
  <c r="AF67" i="22"/>
  <c r="AE67" i="22"/>
  <c r="AD67" i="22"/>
  <c r="AC67" i="22"/>
  <c r="AF66" i="22"/>
  <c r="AE66" i="22"/>
  <c r="AD66" i="22"/>
  <c r="AC66" i="22"/>
  <c r="AF65" i="22"/>
  <c r="AE65" i="22"/>
  <c r="AD65" i="22"/>
  <c r="AC65" i="22"/>
  <c r="AF64" i="22"/>
  <c r="AE64" i="22"/>
  <c r="AD64" i="22"/>
  <c r="AC64" i="22"/>
  <c r="AF63" i="22"/>
  <c r="AE63" i="22"/>
  <c r="AD63" i="22"/>
  <c r="AC63" i="22"/>
  <c r="AF62" i="22"/>
  <c r="AE62" i="22"/>
  <c r="AD62" i="22"/>
  <c r="AC62" i="22"/>
  <c r="AF61" i="22"/>
  <c r="AE61" i="22"/>
  <c r="AD61" i="22"/>
  <c r="AC61" i="22"/>
  <c r="AF60" i="22"/>
  <c r="AE60" i="22"/>
  <c r="AD60" i="22"/>
  <c r="AC60" i="22"/>
  <c r="AF59" i="22"/>
  <c r="AE59" i="22"/>
  <c r="AD59" i="22"/>
  <c r="AC59" i="22"/>
  <c r="AF58" i="22"/>
  <c r="AE58" i="22"/>
  <c r="AD58" i="22"/>
  <c r="AC58" i="22"/>
  <c r="AF57" i="22"/>
  <c r="AE57" i="22"/>
  <c r="AD57" i="22"/>
  <c r="AC57" i="22"/>
  <c r="AF56" i="22"/>
  <c r="AE56" i="22"/>
  <c r="AD56" i="22"/>
  <c r="AC56" i="22"/>
  <c r="AF55" i="22"/>
  <c r="AE55" i="22"/>
  <c r="AD55" i="22"/>
  <c r="AC55" i="22"/>
  <c r="AF54" i="22"/>
  <c r="AE54" i="22"/>
  <c r="AD54" i="22"/>
  <c r="AC54" i="22"/>
  <c r="AF53" i="22"/>
  <c r="AE53" i="22"/>
  <c r="AD53" i="22"/>
  <c r="AC53" i="22"/>
  <c r="AF52" i="22"/>
  <c r="AE52" i="22"/>
  <c r="AD52" i="22"/>
  <c r="AC52" i="22"/>
  <c r="AF51" i="22"/>
  <c r="AE51" i="22"/>
  <c r="AD51" i="22"/>
  <c r="AC51" i="22"/>
  <c r="AF50" i="22"/>
  <c r="AE50" i="22"/>
  <c r="AD50" i="22"/>
  <c r="AC50" i="22"/>
  <c r="AF49" i="22"/>
  <c r="AE49" i="22"/>
  <c r="AD49" i="22"/>
  <c r="AC49" i="22"/>
  <c r="AF48" i="22"/>
  <c r="AE48" i="22"/>
  <c r="AD48" i="22"/>
  <c r="AC48" i="22"/>
  <c r="AF47" i="22"/>
  <c r="AE47" i="22"/>
  <c r="AD47" i="22"/>
  <c r="AC47" i="22"/>
  <c r="AF46" i="22"/>
  <c r="AE46" i="22"/>
  <c r="AD46" i="22"/>
  <c r="AC46" i="22"/>
  <c r="AF45" i="22"/>
  <c r="AE45" i="22"/>
  <c r="AD45" i="22"/>
  <c r="AC45" i="22"/>
  <c r="AF44" i="22"/>
  <c r="AE44" i="22"/>
  <c r="AD44" i="22"/>
  <c r="AC44" i="22"/>
  <c r="AF43" i="22"/>
  <c r="AE43" i="22"/>
  <c r="AD43" i="22"/>
  <c r="AC43" i="22"/>
  <c r="AF42" i="22"/>
  <c r="AE42" i="22"/>
  <c r="AD42" i="22"/>
  <c r="AC42" i="22"/>
  <c r="AF41" i="22"/>
  <c r="AE41" i="22"/>
  <c r="AD41" i="22"/>
  <c r="AC41" i="22"/>
  <c r="AF40" i="22"/>
  <c r="AE40" i="22"/>
  <c r="AD40" i="22"/>
  <c r="AC40" i="22"/>
  <c r="AF39" i="22"/>
  <c r="AE39" i="22"/>
  <c r="AD39" i="22"/>
  <c r="AC39" i="22"/>
  <c r="AF38" i="22"/>
  <c r="AE38" i="22"/>
  <c r="AD38" i="22"/>
  <c r="AC38" i="22"/>
  <c r="AF37" i="22"/>
  <c r="AE37" i="22"/>
  <c r="AD37" i="22"/>
  <c r="AC37" i="22"/>
  <c r="AF36" i="22"/>
  <c r="AE36" i="22"/>
  <c r="AD36" i="22"/>
  <c r="AC36" i="22"/>
  <c r="AF35" i="22"/>
  <c r="AE35" i="22"/>
  <c r="AD35" i="22"/>
  <c r="AC35" i="22"/>
  <c r="AF34" i="22"/>
  <c r="AE34" i="22"/>
  <c r="AD34" i="22"/>
  <c r="AC34" i="22"/>
  <c r="AF33" i="22"/>
  <c r="AE33" i="22"/>
  <c r="AD33" i="22"/>
  <c r="AC33" i="22"/>
  <c r="AF32" i="22"/>
  <c r="AE32" i="22"/>
  <c r="AD32" i="22"/>
  <c r="AC32" i="22"/>
  <c r="AF31" i="22"/>
  <c r="AE31" i="22"/>
  <c r="AD31" i="22"/>
  <c r="AC31" i="22"/>
  <c r="AF30" i="22"/>
  <c r="AE30" i="22"/>
  <c r="AD30" i="22"/>
  <c r="AC30" i="22"/>
  <c r="AF29" i="22"/>
  <c r="AE29" i="22"/>
  <c r="AD29" i="22"/>
  <c r="AC29" i="22"/>
  <c r="AF28" i="22"/>
  <c r="AE28" i="22"/>
  <c r="AD28" i="22"/>
  <c r="AC28" i="22"/>
  <c r="AF27" i="22"/>
  <c r="AE27" i="22"/>
  <c r="AD27" i="22"/>
  <c r="AC27" i="22"/>
  <c r="AF26" i="22"/>
  <c r="AE26" i="22"/>
  <c r="AD26" i="22"/>
  <c r="AC26" i="22"/>
  <c r="AF25" i="22"/>
  <c r="AE25" i="22"/>
  <c r="AD25" i="22"/>
  <c r="AC25" i="22"/>
  <c r="AF24" i="22"/>
  <c r="AE24" i="22"/>
  <c r="AD24" i="22"/>
  <c r="AC24" i="22"/>
  <c r="AF23" i="22"/>
  <c r="AE23" i="22"/>
  <c r="AD23" i="22"/>
  <c r="AC23" i="22"/>
  <c r="AF22" i="22"/>
  <c r="AE22" i="22"/>
  <c r="AD22" i="22"/>
  <c r="AC22" i="22"/>
  <c r="AF21" i="22"/>
  <c r="AE21" i="22"/>
  <c r="AD21" i="22"/>
  <c r="AC21" i="22"/>
  <c r="AF20" i="22"/>
  <c r="AE20" i="22"/>
  <c r="AD20" i="22"/>
  <c r="AC20" i="22"/>
  <c r="AF19" i="22"/>
  <c r="AE19" i="22"/>
  <c r="AD19" i="22"/>
  <c r="AC19" i="22"/>
  <c r="AF18" i="22"/>
  <c r="AE18" i="22"/>
  <c r="AD18" i="22"/>
  <c r="AC18" i="22"/>
  <c r="AF17" i="22"/>
  <c r="AE17" i="22"/>
  <c r="AD17" i="22"/>
  <c r="AC17" i="22"/>
  <c r="AF16" i="22"/>
  <c r="AE16" i="22"/>
  <c r="AD16" i="22"/>
  <c r="AC16" i="22"/>
  <c r="AF15" i="22"/>
  <c r="AE15" i="22"/>
  <c r="AD15" i="22"/>
  <c r="AC15" i="22"/>
  <c r="AF14" i="22"/>
  <c r="AE14" i="22"/>
  <c r="AD14" i="22"/>
  <c r="AC14" i="22"/>
  <c r="AF13" i="22"/>
  <c r="AE13" i="22"/>
  <c r="AD13" i="22"/>
  <c r="AC13" i="22"/>
  <c r="AF12" i="22"/>
  <c r="AE12" i="22"/>
  <c r="AD12" i="22"/>
  <c r="AC12" i="22"/>
  <c r="AF11" i="22"/>
  <c r="AE11" i="22"/>
  <c r="AD11" i="22"/>
  <c r="AC11" i="22"/>
  <c r="AF10" i="22"/>
  <c r="AE10" i="22"/>
  <c r="AD10" i="22"/>
  <c r="AC10" i="22"/>
  <c r="AF9" i="22"/>
  <c r="AE9" i="22"/>
  <c r="AD9" i="22"/>
  <c r="AC9" i="22"/>
  <c r="AF8" i="22"/>
  <c r="AE8" i="22"/>
  <c r="AD8" i="22"/>
  <c r="AC8" i="22"/>
  <c r="AF7" i="22"/>
  <c r="AE7" i="22"/>
  <c r="AD7" i="22"/>
  <c r="AC7" i="22"/>
  <c r="AF6" i="22"/>
  <c r="AE6" i="22"/>
  <c r="AD6" i="22"/>
  <c r="AC6" i="22"/>
  <c r="AA251" i="22"/>
  <c r="Z251" i="22"/>
  <c r="Y251" i="22"/>
  <c r="X251" i="22"/>
  <c r="AA250" i="22"/>
  <c r="Z250" i="22"/>
  <c r="Y250" i="22"/>
  <c r="X250" i="22"/>
  <c r="AA249" i="22"/>
  <c r="Z249" i="22"/>
  <c r="Y249" i="22"/>
  <c r="X249" i="22"/>
  <c r="AA248" i="22"/>
  <c r="Z248" i="22"/>
  <c r="Y248" i="22"/>
  <c r="X248" i="22"/>
  <c r="AA247" i="22"/>
  <c r="Z247" i="22"/>
  <c r="Y247" i="22"/>
  <c r="X247" i="22"/>
  <c r="AA246" i="22"/>
  <c r="Z246" i="22"/>
  <c r="Y246" i="22"/>
  <c r="X246" i="22"/>
  <c r="AA245" i="22"/>
  <c r="Z245" i="22"/>
  <c r="Y245" i="22"/>
  <c r="X245" i="22"/>
  <c r="AA244" i="22"/>
  <c r="Z244" i="22"/>
  <c r="Y244" i="22"/>
  <c r="X244" i="22"/>
  <c r="AA243" i="22"/>
  <c r="Z243" i="22"/>
  <c r="Y243" i="22"/>
  <c r="X243" i="22"/>
  <c r="AA242" i="22"/>
  <c r="Z242" i="22"/>
  <c r="Y242" i="22"/>
  <c r="X242" i="22"/>
  <c r="AA241" i="22"/>
  <c r="Z241" i="22"/>
  <c r="Y241" i="22"/>
  <c r="X241" i="22"/>
  <c r="AA240" i="22"/>
  <c r="Z240" i="22"/>
  <c r="Y240" i="22"/>
  <c r="X240" i="22"/>
  <c r="AA239" i="22"/>
  <c r="Z239" i="22"/>
  <c r="Y239" i="22"/>
  <c r="X239" i="22"/>
  <c r="AA238" i="22"/>
  <c r="Z238" i="22"/>
  <c r="Y238" i="22"/>
  <c r="X238" i="22"/>
  <c r="AA237" i="22"/>
  <c r="Z237" i="22"/>
  <c r="Y237" i="22"/>
  <c r="X237" i="22"/>
  <c r="AA236" i="22"/>
  <c r="Z236" i="22"/>
  <c r="Y236" i="22"/>
  <c r="X236" i="22"/>
  <c r="AA235" i="22"/>
  <c r="Z235" i="22"/>
  <c r="Y235" i="22"/>
  <c r="X235" i="22"/>
  <c r="AA234" i="22"/>
  <c r="Z234" i="22"/>
  <c r="Y234" i="22"/>
  <c r="X234" i="22"/>
  <c r="AA233" i="22"/>
  <c r="Z233" i="22"/>
  <c r="Y233" i="22"/>
  <c r="X233" i="22"/>
  <c r="AA232" i="22"/>
  <c r="Z232" i="22"/>
  <c r="Y232" i="22"/>
  <c r="X232" i="22"/>
  <c r="AA231" i="22"/>
  <c r="Z231" i="22"/>
  <c r="Y231" i="22"/>
  <c r="X231" i="22"/>
  <c r="AA230" i="22"/>
  <c r="Z230" i="22"/>
  <c r="Y230" i="22"/>
  <c r="X230" i="22"/>
  <c r="AA229" i="22"/>
  <c r="Z229" i="22"/>
  <c r="Y229" i="22"/>
  <c r="X229" i="22"/>
  <c r="AA228" i="22"/>
  <c r="Z228" i="22"/>
  <c r="Y228" i="22"/>
  <c r="X228" i="22"/>
  <c r="AA227" i="22"/>
  <c r="Z227" i="22"/>
  <c r="Y227" i="22"/>
  <c r="X227" i="22"/>
  <c r="AA226" i="22"/>
  <c r="Z226" i="22"/>
  <c r="Y226" i="22"/>
  <c r="X226" i="22"/>
  <c r="AA225" i="22"/>
  <c r="Z225" i="22"/>
  <c r="Y225" i="22"/>
  <c r="X225" i="22"/>
  <c r="AA224" i="22"/>
  <c r="Z224" i="22"/>
  <c r="Y224" i="22"/>
  <c r="X224" i="22"/>
  <c r="AA223" i="22"/>
  <c r="Z223" i="22"/>
  <c r="Y223" i="22"/>
  <c r="X223" i="22"/>
  <c r="AA222" i="22"/>
  <c r="Z222" i="22"/>
  <c r="Y222" i="22"/>
  <c r="X222" i="22"/>
  <c r="AA221" i="22"/>
  <c r="Z221" i="22"/>
  <c r="Y221" i="22"/>
  <c r="X221" i="22"/>
  <c r="AA220" i="22"/>
  <c r="Z220" i="22"/>
  <c r="Y220" i="22"/>
  <c r="X220" i="22"/>
  <c r="AA219" i="22"/>
  <c r="Z219" i="22"/>
  <c r="Y219" i="22"/>
  <c r="X219" i="22"/>
  <c r="AA218" i="22"/>
  <c r="Z218" i="22"/>
  <c r="Y218" i="22"/>
  <c r="X218" i="22"/>
  <c r="AA217" i="22"/>
  <c r="Z217" i="22"/>
  <c r="Y217" i="22"/>
  <c r="X217" i="22"/>
  <c r="AA216" i="22"/>
  <c r="Z216" i="22"/>
  <c r="Y216" i="22"/>
  <c r="X216" i="22"/>
  <c r="AA215" i="22"/>
  <c r="Z215" i="22"/>
  <c r="Y215" i="22"/>
  <c r="X215" i="22"/>
  <c r="AA214" i="22"/>
  <c r="Z214" i="22"/>
  <c r="Y214" i="22"/>
  <c r="X214" i="22"/>
  <c r="AA213" i="22"/>
  <c r="Z213" i="22"/>
  <c r="Y213" i="22"/>
  <c r="X213" i="22"/>
  <c r="AA212" i="22"/>
  <c r="Z212" i="22"/>
  <c r="Y212" i="22"/>
  <c r="X212" i="22"/>
  <c r="AA211" i="22"/>
  <c r="Z211" i="22"/>
  <c r="Y211" i="22"/>
  <c r="X211" i="22"/>
  <c r="AA210" i="22"/>
  <c r="Z210" i="22"/>
  <c r="Y210" i="22"/>
  <c r="X210" i="22"/>
  <c r="AA209" i="22"/>
  <c r="Z209" i="22"/>
  <c r="Y209" i="22"/>
  <c r="X209" i="22"/>
  <c r="AA208" i="22"/>
  <c r="Z208" i="22"/>
  <c r="Y208" i="22"/>
  <c r="X208" i="22"/>
  <c r="AA207" i="22"/>
  <c r="Z207" i="22"/>
  <c r="Y207" i="22"/>
  <c r="X207" i="22"/>
  <c r="AA206" i="22"/>
  <c r="Z206" i="22"/>
  <c r="Y206" i="22"/>
  <c r="X206" i="22"/>
  <c r="AA205" i="22"/>
  <c r="Z205" i="22"/>
  <c r="Y205" i="22"/>
  <c r="X205" i="22"/>
  <c r="AA204" i="22"/>
  <c r="Z204" i="22"/>
  <c r="Y204" i="22"/>
  <c r="X204" i="22"/>
  <c r="AA203" i="22"/>
  <c r="Z203" i="22"/>
  <c r="Y203" i="22"/>
  <c r="X203" i="22"/>
  <c r="AA202" i="22"/>
  <c r="Z202" i="22"/>
  <c r="Y202" i="22"/>
  <c r="X202" i="22"/>
  <c r="AA201" i="22"/>
  <c r="Z201" i="22"/>
  <c r="Y201" i="22"/>
  <c r="X201" i="22"/>
  <c r="AA200" i="22"/>
  <c r="Z200" i="22"/>
  <c r="Y200" i="22"/>
  <c r="X200" i="22"/>
  <c r="AA199" i="22"/>
  <c r="Z199" i="22"/>
  <c r="Y199" i="22"/>
  <c r="X199" i="22"/>
  <c r="AA198" i="22"/>
  <c r="Z198" i="22"/>
  <c r="Y198" i="22"/>
  <c r="X198" i="22"/>
  <c r="AA197" i="22"/>
  <c r="Z197" i="22"/>
  <c r="Y197" i="22"/>
  <c r="X197" i="22"/>
  <c r="AA196" i="22"/>
  <c r="Z196" i="22"/>
  <c r="Y196" i="22"/>
  <c r="X196" i="22"/>
  <c r="AA195" i="22"/>
  <c r="Z195" i="22"/>
  <c r="Y195" i="22"/>
  <c r="X195" i="22"/>
  <c r="AA194" i="22"/>
  <c r="Z194" i="22"/>
  <c r="Y194" i="22"/>
  <c r="X194" i="22"/>
  <c r="AA193" i="22"/>
  <c r="Z193" i="22"/>
  <c r="Y193" i="22"/>
  <c r="X193" i="22"/>
  <c r="AA192" i="22"/>
  <c r="Z192" i="22"/>
  <c r="Y192" i="22"/>
  <c r="X192" i="22"/>
  <c r="AA191" i="22"/>
  <c r="Z191" i="22"/>
  <c r="Y191" i="22"/>
  <c r="X191" i="22"/>
  <c r="AA190" i="22"/>
  <c r="Z190" i="22"/>
  <c r="Y190" i="22"/>
  <c r="X190" i="22"/>
  <c r="AA189" i="22"/>
  <c r="Z189" i="22"/>
  <c r="Y189" i="22"/>
  <c r="X189" i="22"/>
  <c r="AA188" i="22"/>
  <c r="Z188" i="22"/>
  <c r="Y188" i="22"/>
  <c r="X188" i="22"/>
  <c r="AA187" i="22"/>
  <c r="Z187" i="22"/>
  <c r="Y187" i="22"/>
  <c r="X187" i="22"/>
  <c r="AA186" i="22"/>
  <c r="Z186" i="22"/>
  <c r="Y186" i="22"/>
  <c r="X186" i="22"/>
  <c r="AA185" i="22"/>
  <c r="Z185" i="22"/>
  <c r="Y185" i="22"/>
  <c r="X185" i="22"/>
  <c r="AA184" i="22"/>
  <c r="Z184" i="22"/>
  <c r="Y184" i="22"/>
  <c r="X184" i="22"/>
  <c r="AA183" i="22"/>
  <c r="Z183" i="22"/>
  <c r="Y183" i="22"/>
  <c r="X183" i="22"/>
  <c r="AA182" i="22"/>
  <c r="Z182" i="22"/>
  <c r="Y182" i="22"/>
  <c r="X182" i="22"/>
  <c r="AA181" i="22"/>
  <c r="Z181" i="22"/>
  <c r="Y181" i="22"/>
  <c r="X181" i="22"/>
  <c r="AA180" i="22"/>
  <c r="Z180" i="22"/>
  <c r="Y180" i="22"/>
  <c r="X180" i="22"/>
  <c r="AA179" i="22"/>
  <c r="Z179" i="22"/>
  <c r="Y179" i="22"/>
  <c r="X179" i="22"/>
  <c r="AA178" i="22"/>
  <c r="Z178" i="22"/>
  <c r="Y178" i="22"/>
  <c r="X178" i="22"/>
  <c r="AA177" i="22"/>
  <c r="Z177" i="22"/>
  <c r="Y177" i="22"/>
  <c r="X177" i="22"/>
  <c r="AA176" i="22"/>
  <c r="Z176" i="22"/>
  <c r="Y176" i="22"/>
  <c r="X176" i="22"/>
  <c r="AA175" i="22"/>
  <c r="Z175" i="22"/>
  <c r="Y175" i="22"/>
  <c r="X175" i="22"/>
  <c r="AA174" i="22"/>
  <c r="Z174" i="22"/>
  <c r="Y174" i="22"/>
  <c r="X174" i="22"/>
  <c r="AA173" i="22"/>
  <c r="Z173" i="22"/>
  <c r="Y173" i="22"/>
  <c r="X173" i="22"/>
  <c r="AA172" i="22"/>
  <c r="Z172" i="22"/>
  <c r="Y172" i="22"/>
  <c r="X172" i="22"/>
  <c r="AA171" i="22"/>
  <c r="Z171" i="22"/>
  <c r="Y171" i="22"/>
  <c r="X171" i="22"/>
  <c r="AA170" i="22"/>
  <c r="Z170" i="22"/>
  <c r="Y170" i="22"/>
  <c r="X170" i="22"/>
  <c r="AA169" i="22"/>
  <c r="Z169" i="22"/>
  <c r="Y169" i="22"/>
  <c r="X169" i="22"/>
  <c r="AA168" i="22"/>
  <c r="Z168" i="22"/>
  <c r="Y168" i="22"/>
  <c r="X168" i="22"/>
  <c r="AA167" i="22"/>
  <c r="Z167" i="22"/>
  <c r="Y167" i="22"/>
  <c r="X167" i="22"/>
  <c r="AA166" i="22"/>
  <c r="Z166" i="22"/>
  <c r="Y166" i="22"/>
  <c r="X166" i="22"/>
  <c r="AA165" i="22"/>
  <c r="Z165" i="22"/>
  <c r="Y165" i="22"/>
  <c r="X165" i="22"/>
  <c r="AA164" i="22"/>
  <c r="Z164" i="22"/>
  <c r="Y164" i="22"/>
  <c r="X164" i="22"/>
  <c r="AA163" i="22"/>
  <c r="Z163" i="22"/>
  <c r="Y163" i="22"/>
  <c r="X163" i="22"/>
  <c r="AA162" i="22"/>
  <c r="Z162" i="22"/>
  <c r="Y162" i="22"/>
  <c r="X162" i="22"/>
  <c r="AA161" i="22"/>
  <c r="Z161" i="22"/>
  <c r="Y161" i="22"/>
  <c r="X161" i="22"/>
  <c r="AA160" i="22"/>
  <c r="Z160" i="22"/>
  <c r="Y160" i="22"/>
  <c r="X160" i="22"/>
  <c r="AA159" i="22"/>
  <c r="Z159" i="22"/>
  <c r="Y159" i="22"/>
  <c r="X159" i="22"/>
  <c r="AA158" i="22"/>
  <c r="Z158" i="22"/>
  <c r="Y158" i="22"/>
  <c r="X158" i="22"/>
  <c r="AA157" i="22"/>
  <c r="Z157" i="22"/>
  <c r="Y157" i="22"/>
  <c r="X157" i="22"/>
  <c r="AA156" i="22"/>
  <c r="Z156" i="22"/>
  <c r="Y156" i="22"/>
  <c r="X156" i="22"/>
  <c r="AA155" i="22"/>
  <c r="Z155" i="22"/>
  <c r="Y155" i="22"/>
  <c r="X155" i="22"/>
  <c r="AA154" i="22"/>
  <c r="Z154" i="22"/>
  <c r="Y154" i="22"/>
  <c r="X154" i="22"/>
  <c r="AA153" i="22"/>
  <c r="Z153" i="22"/>
  <c r="Y153" i="22"/>
  <c r="X153" i="22"/>
  <c r="AA152" i="22"/>
  <c r="Z152" i="22"/>
  <c r="Y152" i="22"/>
  <c r="X152" i="22"/>
  <c r="AA151" i="22"/>
  <c r="Z151" i="22"/>
  <c r="Y151" i="22"/>
  <c r="X151" i="22"/>
  <c r="AA150" i="22"/>
  <c r="Z150" i="22"/>
  <c r="Y150" i="22"/>
  <c r="X150" i="22"/>
  <c r="AA149" i="22"/>
  <c r="Z149" i="22"/>
  <c r="Y149" i="22"/>
  <c r="X149" i="22"/>
  <c r="AA148" i="22"/>
  <c r="Z148" i="22"/>
  <c r="Y148" i="22"/>
  <c r="X148" i="22"/>
  <c r="AA147" i="22"/>
  <c r="Z147" i="22"/>
  <c r="Y147" i="22"/>
  <c r="X147" i="22"/>
  <c r="AA146" i="22"/>
  <c r="Z146" i="22"/>
  <c r="Y146" i="22"/>
  <c r="X146" i="22"/>
  <c r="AA145" i="22"/>
  <c r="Z145" i="22"/>
  <c r="Y145" i="22"/>
  <c r="X145" i="22"/>
  <c r="AA144" i="22"/>
  <c r="Z144" i="22"/>
  <c r="Y144" i="22"/>
  <c r="X144" i="22"/>
  <c r="AA143" i="22"/>
  <c r="Z143" i="22"/>
  <c r="Y143" i="22"/>
  <c r="X143" i="22"/>
  <c r="AA142" i="22"/>
  <c r="Z142" i="22"/>
  <c r="Y142" i="22"/>
  <c r="X142" i="22"/>
  <c r="AA141" i="22"/>
  <c r="Z141" i="22"/>
  <c r="Y141" i="22"/>
  <c r="X141" i="22"/>
  <c r="AA140" i="22"/>
  <c r="Z140" i="22"/>
  <c r="Y140" i="22"/>
  <c r="X140" i="22"/>
  <c r="AA139" i="22"/>
  <c r="Z139" i="22"/>
  <c r="Y139" i="22"/>
  <c r="X139" i="22"/>
  <c r="AA138" i="22"/>
  <c r="Z138" i="22"/>
  <c r="Y138" i="22"/>
  <c r="X138" i="22"/>
  <c r="AA137" i="22"/>
  <c r="Z137" i="22"/>
  <c r="Y137" i="22"/>
  <c r="X137" i="22"/>
  <c r="AA136" i="22"/>
  <c r="Z136" i="22"/>
  <c r="Y136" i="22"/>
  <c r="X136" i="22"/>
  <c r="AA135" i="22"/>
  <c r="Z135" i="22"/>
  <c r="Y135" i="22"/>
  <c r="X135" i="22"/>
  <c r="AA134" i="22"/>
  <c r="Z134" i="22"/>
  <c r="Y134" i="22"/>
  <c r="X134" i="22"/>
  <c r="AA133" i="22"/>
  <c r="Z133" i="22"/>
  <c r="Y133" i="22"/>
  <c r="X133" i="22"/>
  <c r="AA132" i="22"/>
  <c r="Z132" i="22"/>
  <c r="Y132" i="22"/>
  <c r="X132" i="22"/>
  <c r="AA131" i="22"/>
  <c r="Z131" i="22"/>
  <c r="Y131" i="22"/>
  <c r="X131" i="22"/>
  <c r="AA130" i="22"/>
  <c r="Z130" i="22"/>
  <c r="Y130" i="22"/>
  <c r="X130" i="22"/>
  <c r="AA129" i="22"/>
  <c r="Z129" i="22"/>
  <c r="Y129" i="22"/>
  <c r="X129" i="22"/>
  <c r="AA128" i="22"/>
  <c r="Z128" i="22"/>
  <c r="Y128" i="22"/>
  <c r="X128" i="22"/>
  <c r="AA127" i="22"/>
  <c r="Z127" i="22"/>
  <c r="Y127" i="22"/>
  <c r="X127" i="22"/>
  <c r="AA126" i="22"/>
  <c r="Z126" i="22"/>
  <c r="Y126" i="22"/>
  <c r="X126" i="22"/>
  <c r="AA125" i="22"/>
  <c r="Z125" i="22"/>
  <c r="Y125" i="22"/>
  <c r="X125" i="22"/>
  <c r="AA124" i="22"/>
  <c r="Z124" i="22"/>
  <c r="Y124" i="22"/>
  <c r="X124" i="22"/>
  <c r="AA123" i="22"/>
  <c r="Z123" i="22"/>
  <c r="Y123" i="22"/>
  <c r="X123" i="22"/>
  <c r="AA122" i="22"/>
  <c r="Z122" i="22"/>
  <c r="Y122" i="22"/>
  <c r="X122" i="22"/>
  <c r="AA121" i="22"/>
  <c r="Z121" i="22"/>
  <c r="Y121" i="22"/>
  <c r="X121" i="22"/>
  <c r="AA120" i="22"/>
  <c r="Z120" i="22"/>
  <c r="Y120" i="22"/>
  <c r="X120" i="22"/>
  <c r="AA119" i="22"/>
  <c r="Z119" i="22"/>
  <c r="Y119" i="22"/>
  <c r="X119" i="22"/>
  <c r="AA118" i="22"/>
  <c r="Z118" i="22"/>
  <c r="Y118" i="22"/>
  <c r="X118" i="22"/>
  <c r="AA117" i="22"/>
  <c r="Z117" i="22"/>
  <c r="Y117" i="22"/>
  <c r="X117" i="22"/>
  <c r="AA116" i="22"/>
  <c r="Z116" i="22"/>
  <c r="Y116" i="22"/>
  <c r="X116" i="22"/>
  <c r="AA115" i="22"/>
  <c r="Z115" i="22"/>
  <c r="Y115" i="22"/>
  <c r="X115" i="22"/>
  <c r="AA114" i="22"/>
  <c r="Z114" i="22"/>
  <c r="Y114" i="22"/>
  <c r="X114" i="22"/>
  <c r="AA113" i="22"/>
  <c r="Z113" i="22"/>
  <c r="Y113" i="22"/>
  <c r="X113" i="22"/>
  <c r="AA112" i="22"/>
  <c r="Z112" i="22"/>
  <c r="Y112" i="22"/>
  <c r="X112" i="22"/>
  <c r="AA111" i="22"/>
  <c r="Z111" i="22"/>
  <c r="Y111" i="22"/>
  <c r="X111" i="22"/>
  <c r="AA110" i="22"/>
  <c r="Z110" i="22"/>
  <c r="Y110" i="22"/>
  <c r="X110" i="22"/>
  <c r="AA109" i="22"/>
  <c r="Z109" i="22"/>
  <c r="Y109" i="22"/>
  <c r="X109" i="22"/>
  <c r="AA108" i="22"/>
  <c r="Z108" i="22"/>
  <c r="Y108" i="22"/>
  <c r="X108" i="22"/>
  <c r="AA107" i="22"/>
  <c r="Z107" i="22"/>
  <c r="Y107" i="22"/>
  <c r="X107" i="22"/>
  <c r="AA106" i="22"/>
  <c r="Z106" i="22"/>
  <c r="Y106" i="22"/>
  <c r="X106" i="22"/>
  <c r="AA105" i="22"/>
  <c r="Z105" i="22"/>
  <c r="Y105" i="22"/>
  <c r="X105" i="22"/>
  <c r="AA104" i="22"/>
  <c r="Z104" i="22"/>
  <c r="Y104" i="22"/>
  <c r="X104" i="22"/>
  <c r="AA103" i="22"/>
  <c r="Z103" i="22"/>
  <c r="Y103" i="22"/>
  <c r="X103" i="22"/>
  <c r="AA102" i="22"/>
  <c r="Z102" i="22"/>
  <c r="Y102" i="22"/>
  <c r="X102" i="22"/>
  <c r="AA101" i="22"/>
  <c r="Z101" i="22"/>
  <c r="Y101" i="22"/>
  <c r="X101" i="22"/>
  <c r="AA100" i="22"/>
  <c r="Z100" i="22"/>
  <c r="Y100" i="22"/>
  <c r="X100" i="22"/>
  <c r="AA99" i="22"/>
  <c r="Z99" i="22"/>
  <c r="Y99" i="22"/>
  <c r="X99" i="22"/>
  <c r="AA98" i="22"/>
  <c r="Z98" i="22"/>
  <c r="Y98" i="22"/>
  <c r="X98" i="22"/>
  <c r="AA97" i="22"/>
  <c r="Z97" i="22"/>
  <c r="Y97" i="22"/>
  <c r="X97" i="22"/>
  <c r="AA96" i="22"/>
  <c r="Z96" i="22"/>
  <c r="Y96" i="22"/>
  <c r="X96" i="22"/>
  <c r="AA95" i="22"/>
  <c r="Z95" i="22"/>
  <c r="Y95" i="22"/>
  <c r="X95" i="22"/>
  <c r="AA94" i="22"/>
  <c r="Z94" i="22"/>
  <c r="Y94" i="22"/>
  <c r="X94" i="22"/>
  <c r="AA93" i="22"/>
  <c r="Z93" i="22"/>
  <c r="Y93" i="22"/>
  <c r="X93" i="22"/>
  <c r="AA92" i="22"/>
  <c r="Z92" i="22"/>
  <c r="Y92" i="22"/>
  <c r="X92" i="22"/>
  <c r="AA91" i="22"/>
  <c r="Z91" i="22"/>
  <c r="Y91" i="22"/>
  <c r="X91" i="22"/>
  <c r="AA90" i="22"/>
  <c r="Z90" i="22"/>
  <c r="Y90" i="22"/>
  <c r="X90" i="22"/>
  <c r="AA89" i="22"/>
  <c r="Z89" i="22"/>
  <c r="Y89" i="22"/>
  <c r="X89" i="22"/>
  <c r="AA88" i="22"/>
  <c r="Z88" i="22"/>
  <c r="Y88" i="22"/>
  <c r="X88" i="22"/>
  <c r="AA87" i="22"/>
  <c r="Z87" i="22"/>
  <c r="Y87" i="22"/>
  <c r="X87" i="22"/>
  <c r="AA86" i="22"/>
  <c r="Z86" i="22"/>
  <c r="Y86" i="22"/>
  <c r="X86" i="22"/>
  <c r="AA85" i="22"/>
  <c r="Z85" i="22"/>
  <c r="Y85" i="22"/>
  <c r="X85" i="22"/>
  <c r="AA84" i="22"/>
  <c r="Z84" i="22"/>
  <c r="Y84" i="22"/>
  <c r="X84" i="22"/>
  <c r="AA83" i="22"/>
  <c r="Z83" i="22"/>
  <c r="Y83" i="22"/>
  <c r="X83" i="22"/>
  <c r="AA82" i="22"/>
  <c r="Z82" i="22"/>
  <c r="Y82" i="22"/>
  <c r="X82" i="22"/>
  <c r="AA81" i="22"/>
  <c r="Z81" i="22"/>
  <c r="Y81" i="22"/>
  <c r="X81" i="22"/>
  <c r="AA80" i="22"/>
  <c r="Z80" i="22"/>
  <c r="Y80" i="22"/>
  <c r="X80" i="22"/>
  <c r="AA79" i="22"/>
  <c r="Z79" i="22"/>
  <c r="Y79" i="22"/>
  <c r="X79" i="22"/>
  <c r="AA78" i="22"/>
  <c r="Z78" i="22"/>
  <c r="Y78" i="22"/>
  <c r="X78" i="22"/>
  <c r="AA77" i="22"/>
  <c r="Z77" i="22"/>
  <c r="Y77" i="22"/>
  <c r="X77" i="22"/>
  <c r="AA76" i="22"/>
  <c r="Z76" i="22"/>
  <c r="Y76" i="22"/>
  <c r="X76" i="22"/>
  <c r="AA75" i="22"/>
  <c r="Z75" i="22"/>
  <c r="Y75" i="22"/>
  <c r="X75" i="22"/>
  <c r="AA74" i="22"/>
  <c r="Z74" i="22"/>
  <c r="Y74" i="22"/>
  <c r="X74" i="22"/>
  <c r="AA73" i="22"/>
  <c r="Z73" i="22"/>
  <c r="Y73" i="22"/>
  <c r="X73" i="22"/>
  <c r="AA72" i="22"/>
  <c r="Z72" i="22"/>
  <c r="Y72" i="22"/>
  <c r="X72" i="22"/>
  <c r="AA71" i="22"/>
  <c r="Z71" i="22"/>
  <c r="Y71" i="22"/>
  <c r="X71" i="22"/>
  <c r="AA70" i="22"/>
  <c r="Z70" i="22"/>
  <c r="Y70" i="22"/>
  <c r="X70" i="22"/>
  <c r="AA69" i="22"/>
  <c r="Z69" i="22"/>
  <c r="Y69" i="22"/>
  <c r="X69" i="22"/>
  <c r="AA68" i="22"/>
  <c r="Z68" i="22"/>
  <c r="Y68" i="22"/>
  <c r="X68" i="22"/>
  <c r="AA67" i="22"/>
  <c r="Z67" i="22"/>
  <c r="Y67" i="22"/>
  <c r="X67" i="22"/>
  <c r="AA66" i="22"/>
  <c r="Z66" i="22"/>
  <c r="Y66" i="22"/>
  <c r="X66" i="22"/>
  <c r="AA65" i="22"/>
  <c r="Z65" i="22"/>
  <c r="Y65" i="22"/>
  <c r="X65" i="22"/>
  <c r="AA64" i="22"/>
  <c r="Z64" i="22"/>
  <c r="Y64" i="22"/>
  <c r="X64" i="22"/>
  <c r="AA63" i="22"/>
  <c r="Z63" i="22"/>
  <c r="Y63" i="22"/>
  <c r="X63" i="22"/>
  <c r="AA62" i="22"/>
  <c r="Z62" i="22"/>
  <c r="Y62" i="22"/>
  <c r="X62" i="22"/>
  <c r="AA61" i="22"/>
  <c r="Z61" i="22"/>
  <c r="Y61" i="22"/>
  <c r="X61" i="22"/>
  <c r="AA60" i="22"/>
  <c r="Z60" i="22"/>
  <c r="Y60" i="22"/>
  <c r="X60" i="22"/>
  <c r="AA59" i="22"/>
  <c r="Z59" i="22"/>
  <c r="Y59" i="22"/>
  <c r="X59" i="22"/>
  <c r="AA58" i="22"/>
  <c r="Z58" i="22"/>
  <c r="Y58" i="22"/>
  <c r="X58" i="22"/>
  <c r="AA57" i="22"/>
  <c r="Z57" i="22"/>
  <c r="Y57" i="22"/>
  <c r="X57" i="22"/>
  <c r="AA56" i="22"/>
  <c r="Z56" i="22"/>
  <c r="Y56" i="22"/>
  <c r="X56" i="22"/>
  <c r="AA55" i="22"/>
  <c r="Z55" i="22"/>
  <c r="Y55" i="22"/>
  <c r="X55" i="22"/>
  <c r="AA54" i="22"/>
  <c r="Z54" i="22"/>
  <c r="Y54" i="22"/>
  <c r="X54" i="22"/>
  <c r="AA53" i="22"/>
  <c r="Z53" i="22"/>
  <c r="Y53" i="22"/>
  <c r="X53" i="22"/>
  <c r="AA52" i="22"/>
  <c r="Z52" i="22"/>
  <c r="Y52" i="22"/>
  <c r="X52" i="22"/>
  <c r="AA51" i="22"/>
  <c r="Z51" i="22"/>
  <c r="Y51" i="22"/>
  <c r="X51" i="22"/>
  <c r="AA50" i="22"/>
  <c r="Z50" i="22"/>
  <c r="Y50" i="22"/>
  <c r="X50" i="22"/>
  <c r="AA49" i="22"/>
  <c r="Z49" i="22"/>
  <c r="Y49" i="22"/>
  <c r="X49" i="22"/>
  <c r="AA48" i="22"/>
  <c r="Z48" i="22"/>
  <c r="Y48" i="22"/>
  <c r="X48" i="22"/>
  <c r="AA47" i="22"/>
  <c r="Z47" i="22"/>
  <c r="Y47" i="22"/>
  <c r="X47" i="22"/>
  <c r="AA46" i="22"/>
  <c r="Z46" i="22"/>
  <c r="Y46" i="22"/>
  <c r="X46" i="22"/>
  <c r="AA45" i="22"/>
  <c r="Z45" i="22"/>
  <c r="Y45" i="22"/>
  <c r="X45" i="22"/>
  <c r="AA44" i="22"/>
  <c r="Z44" i="22"/>
  <c r="Y44" i="22"/>
  <c r="X44" i="22"/>
  <c r="AA43" i="22"/>
  <c r="Z43" i="22"/>
  <c r="Y43" i="22"/>
  <c r="X43" i="22"/>
  <c r="AA42" i="22"/>
  <c r="Z42" i="22"/>
  <c r="Y42" i="22"/>
  <c r="X42" i="22"/>
  <c r="AA41" i="22"/>
  <c r="Z41" i="22"/>
  <c r="Y41" i="22"/>
  <c r="X41" i="22"/>
  <c r="AA40" i="22"/>
  <c r="Z40" i="22"/>
  <c r="Y40" i="22"/>
  <c r="X40" i="22"/>
  <c r="AA39" i="22"/>
  <c r="Z39" i="22"/>
  <c r="Y39" i="22"/>
  <c r="X39" i="22"/>
  <c r="AA38" i="22"/>
  <c r="Z38" i="22"/>
  <c r="Y38" i="22"/>
  <c r="X38" i="22"/>
  <c r="AA37" i="22"/>
  <c r="Z37" i="22"/>
  <c r="Y37" i="22"/>
  <c r="X37" i="22"/>
  <c r="AA36" i="22"/>
  <c r="Z36" i="22"/>
  <c r="Y36" i="22"/>
  <c r="X36" i="22"/>
  <c r="AA35" i="22"/>
  <c r="Z35" i="22"/>
  <c r="Y35" i="22"/>
  <c r="X35" i="22"/>
  <c r="AA34" i="22"/>
  <c r="Z34" i="22"/>
  <c r="Y34" i="22"/>
  <c r="X34" i="22"/>
  <c r="AA33" i="22"/>
  <c r="Z33" i="22"/>
  <c r="Y33" i="22"/>
  <c r="X33" i="22"/>
  <c r="AA32" i="22"/>
  <c r="Z32" i="22"/>
  <c r="Y32" i="22"/>
  <c r="X32" i="22"/>
  <c r="AA31" i="22"/>
  <c r="Z31" i="22"/>
  <c r="Y31" i="22"/>
  <c r="X31" i="22"/>
  <c r="AA30" i="22"/>
  <c r="Z30" i="22"/>
  <c r="Y30" i="22"/>
  <c r="X30" i="22"/>
  <c r="AA29" i="22"/>
  <c r="Z29" i="22"/>
  <c r="Y29" i="22"/>
  <c r="X29" i="22"/>
  <c r="AA28" i="22"/>
  <c r="Z28" i="22"/>
  <c r="Y28" i="22"/>
  <c r="X28" i="22"/>
  <c r="AA27" i="22"/>
  <c r="Z27" i="22"/>
  <c r="Y27" i="22"/>
  <c r="X27" i="22"/>
  <c r="AA26" i="22"/>
  <c r="Z26" i="22"/>
  <c r="Y26" i="22"/>
  <c r="X26" i="22"/>
  <c r="AA25" i="22"/>
  <c r="Z25" i="22"/>
  <c r="Y25" i="22"/>
  <c r="X25" i="22"/>
  <c r="AA24" i="22"/>
  <c r="Z24" i="22"/>
  <c r="Y24" i="22"/>
  <c r="X24" i="22"/>
  <c r="AA23" i="22"/>
  <c r="Z23" i="22"/>
  <c r="Y23" i="22"/>
  <c r="X23" i="22"/>
  <c r="AA22" i="22"/>
  <c r="Z22" i="22"/>
  <c r="Y22" i="22"/>
  <c r="X22" i="22"/>
  <c r="AA21" i="22"/>
  <c r="Z21" i="22"/>
  <c r="Y21" i="22"/>
  <c r="X21" i="22"/>
  <c r="AA20" i="22"/>
  <c r="Z20" i="22"/>
  <c r="Y20" i="22"/>
  <c r="X20" i="22"/>
  <c r="AA19" i="22"/>
  <c r="Z19" i="22"/>
  <c r="Y19" i="22"/>
  <c r="X19" i="22"/>
  <c r="AA18" i="22"/>
  <c r="Z18" i="22"/>
  <c r="Y18" i="22"/>
  <c r="X18" i="22"/>
  <c r="AA17" i="22"/>
  <c r="Z17" i="22"/>
  <c r="Y17" i="22"/>
  <c r="X17" i="22"/>
  <c r="AA16" i="22"/>
  <c r="Z16" i="22"/>
  <c r="Y16" i="22"/>
  <c r="X16" i="22"/>
  <c r="AA15" i="22"/>
  <c r="Z15" i="22"/>
  <c r="Y15" i="22"/>
  <c r="X15" i="22"/>
  <c r="AA14" i="22"/>
  <c r="Z14" i="22"/>
  <c r="Y14" i="22"/>
  <c r="X14" i="22"/>
  <c r="AA13" i="22"/>
  <c r="Z13" i="22"/>
  <c r="Y13" i="22"/>
  <c r="X13" i="22"/>
  <c r="AA12" i="22"/>
  <c r="Z12" i="22"/>
  <c r="Y12" i="22"/>
  <c r="X12" i="22"/>
  <c r="AA11" i="22"/>
  <c r="Z11" i="22"/>
  <c r="Y11" i="22"/>
  <c r="X11" i="22"/>
  <c r="AA10" i="22"/>
  <c r="Z10" i="22"/>
  <c r="Y10" i="22"/>
  <c r="X10" i="22"/>
  <c r="AA9" i="22"/>
  <c r="Z9" i="22"/>
  <c r="Y9" i="22"/>
  <c r="X9" i="22"/>
  <c r="AA8" i="22"/>
  <c r="Z8" i="22"/>
  <c r="Y8" i="22"/>
  <c r="X8" i="22"/>
  <c r="AA7" i="22"/>
  <c r="Z7" i="22"/>
  <c r="Y7" i="22"/>
  <c r="X7" i="22"/>
  <c r="AA6" i="22"/>
  <c r="Z6" i="22"/>
  <c r="Y6" i="22"/>
  <c r="X6" i="22"/>
  <c r="V251" i="22"/>
  <c r="U251" i="22"/>
  <c r="T251" i="22"/>
  <c r="S251" i="22"/>
  <c r="V250" i="22"/>
  <c r="U250" i="22"/>
  <c r="T250" i="22"/>
  <c r="S250" i="22"/>
  <c r="V249" i="22"/>
  <c r="U249" i="22"/>
  <c r="T249" i="22"/>
  <c r="S249" i="22"/>
  <c r="V248" i="22"/>
  <c r="U248" i="22"/>
  <c r="T248" i="22"/>
  <c r="S248" i="22"/>
  <c r="V247" i="22"/>
  <c r="U247" i="22"/>
  <c r="T247" i="22"/>
  <c r="S247" i="22"/>
  <c r="V246" i="22"/>
  <c r="U246" i="22"/>
  <c r="T246" i="22"/>
  <c r="S246" i="22"/>
  <c r="V245" i="22"/>
  <c r="U245" i="22"/>
  <c r="T245" i="22"/>
  <c r="S245" i="22"/>
  <c r="V244" i="22"/>
  <c r="U244" i="22"/>
  <c r="T244" i="22"/>
  <c r="S244" i="22"/>
  <c r="V243" i="22"/>
  <c r="U243" i="22"/>
  <c r="T243" i="22"/>
  <c r="S243" i="22"/>
  <c r="V242" i="22"/>
  <c r="U242" i="22"/>
  <c r="T242" i="22"/>
  <c r="S242" i="22"/>
  <c r="V241" i="22"/>
  <c r="U241" i="22"/>
  <c r="T241" i="22"/>
  <c r="S241" i="22"/>
  <c r="V240" i="22"/>
  <c r="U240" i="22"/>
  <c r="T240" i="22"/>
  <c r="S240" i="22"/>
  <c r="V239" i="22"/>
  <c r="U239" i="22"/>
  <c r="T239" i="22"/>
  <c r="S239" i="22"/>
  <c r="V238" i="22"/>
  <c r="U238" i="22"/>
  <c r="T238" i="22"/>
  <c r="S238" i="22"/>
  <c r="V237" i="22"/>
  <c r="U237" i="22"/>
  <c r="T237" i="22"/>
  <c r="S237" i="22"/>
  <c r="V236" i="22"/>
  <c r="U236" i="22"/>
  <c r="T236" i="22"/>
  <c r="S236" i="22"/>
  <c r="V235" i="22"/>
  <c r="U235" i="22"/>
  <c r="T235" i="22"/>
  <c r="S235" i="22"/>
  <c r="V234" i="22"/>
  <c r="U234" i="22"/>
  <c r="T234" i="22"/>
  <c r="S234" i="22"/>
  <c r="V233" i="22"/>
  <c r="U233" i="22"/>
  <c r="T233" i="22"/>
  <c r="S233" i="22"/>
  <c r="V232" i="22"/>
  <c r="U232" i="22"/>
  <c r="T232" i="22"/>
  <c r="S232" i="22"/>
  <c r="V231" i="22"/>
  <c r="U231" i="22"/>
  <c r="T231" i="22"/>
  <c r="S231" i="22"/>
  <c r="V230" i="22"/>
  <c r="U230" i="22"/>
  <c r="T230" i="22"/>
  <c r="S230" i="22"/>
  <c r="V229" i="22"/>
  <c r="U229" i="22"/>
  <c r="T229" i="22"/>
  <c r="S229" i="22"/>
  <c r="V228" i="22"/>
  <c r="U228" i="22"/>
  <c r="T228" i="22"/>
  <c r="S228" i="22"/>
  <c r="V227" i="22"/>
  <c r="U227" i="22"/>
  <c r="T227" i="22"/>
  <c r="S227" i="22"/>
  <c r="V226" i="22"/>
  <c r="U226" i="22"/>
  <c r="T226" i="22"/>
  <c r="S226" i="22"/>
  <c r="V225" i="22"/>
  <c r="U225" i="22"/>
  <c r="T225" i="22"/>
  <c r="S225" i="22"/>
  <c r="V224" i="22"/>
  <c r="U224" i="22"/>
  <c r="T224" i="22"/>
  <c r="S224" i="22"/>
  <c r="V223" i="22"/>
  <c r="U223" i="22"/>
  <c r="T223" i="22"/>
  <c r="S223" i="22"/>
  <c r="V222" i="22"/>
  <c r="U222" i="22"/>
  <c r="T222" i="22"/>
  <c r="S222" i="22"/>
  <c r="V221" i="22"/>
  <c r="U221" i="22"/>
  <c r="T221" i="22"/>
  <c r="S221" i="22"/>
  <c r="V220" i="22"/>
  <c r="U220" i="22"/>
  <c r="T220" i="22"/>
  <c r="S220" i="22"/>
  <c r="V219" i="22"/>
  <c r="U219" i="22"/>
  <c r="T219" i="22"/>
  <c r="S219" i="22"/>
  <c r="V218" i="22"/>
  <c r="U218" i="22"/>
  <c r="T218" i="22"/>
  <c r="S218" i="22"/>
  <c r="V217" i="22"/>
  <c r="U217" i="22"/>
  <c r="T217" i="22"/>
  <c r="S217" i="22"/>
  <c r="V216" i="22"/>
  <c r="U216" i="22"/>
  <c r="T216" i="22"/>
  <c r="S216" i="22"/>
  <c r="V215" i="22"/>
  <c r="U215" i="22"/>
  <c r="T215" i="22"/>
  <c r="S215" i="22"/>
  <c r="V214" i="22"/>
  <c r="U214" i="22"/>
  <c r="T214" i="22"/>
  <c r="S214" i="22"/>
  <c r="V213" i="22"/>
  <c r="U213" i="22"/>
  <c r="T213" i="22"/>
  <c r="S213" i="22"/>
  <c r="V212" i="22"/>
  <c r="U212" i="22"/>
  <c r="T212" i="22"/>
  <c r="S212" i="22"/>
  <c r="V211" i="22"/>
  <c r="U211" i="22"/>
  <c r="T211" i="22"/>
  <c r="S211" i="22"/>
  <c r="V210" i="22"/>
  <c r="U210" i="22"/>
  <c r="T210" i="22"/>
  <c r="S210" i="22"/>
  <c r="V209" i="22"/>
  <c r="U209" i="22"/>
  <c r="T209" i="22"/>
  <c r="S209" i="22"/>
  <c r="V208" i="22"/>
  <c r="U208" i="22"/>
  <c r="T208" i="22"/>
  <c r="S208" i="22"/>
  <c r="V207" i="22"/>
  <c r="U207" i="22"/>
  <c r="T207" i="22"/>
  <c r="S207" i="22"/>
  <c r="V206" i="22"/>
  <c r="U206" i="22"/>
  <c r="T206" i="22"/>
  <c r="S206" i="22"/>
  <c r="V205" i="22"/>
  <c r="U205" i="22"/>
  <c r="T205" i="22"/>
  <c r="S205" i="22"/>
  <c r="V204" i="22"/>
  <c r="U204" i="22"/>
  <c r="T204" i="22"/>
  <c r="S204" i="22"/>
  <c r="V203" i="22"/>
  <c r="U203" i="22"/>
  <c r="T203" i="22"/>
  <c r="S203" i="22"/>
  <c r="V202" i="22"/>
  <c r="U202" i="22"/>
  <c r="T202" i="22"/>
  <c r="S202" i="22"/>
  <c r="V201" i="22"/>
  <c r="U201" i="22"/>
  <c r="T201" i="22"/>
  <c r="S201" i="22"/>
  <c r="V200" i="22"/>
  <c r="U200" i="22"/>
  <c r="T200" i="22"/>
  <c r="S200" i="22"/>
  <c r="V199" i="22"/>
  <c r="U199" i="22"/>
  <c r="T199" i="22"/>
  <c r="S199" i="22"/>
  <c r="V198" i="22"/>
  <c r="U198" i="22"/>
  <c r="T198" i="22"/>
  <c r="S198" i="22"/>
  <c r="V197" i="22"/>
  <c r="U197" i="22"/>
  <c r="T197" i="22"/>
  <c r="S197" i="22"/>
  <c r="V196" i="22"/>
  <c r="U196" i="22"/>
  <c r="T196" i="22"/>
  <c r="S196" i="22"/>
  <c r="V195" i="22"/>
  <c r="U195" i="22"/>
  <c r="T195" i="22"/>
  <c r="S195" i="22"/>
  <c r="V194" i="22"/>
  <c r="U194" i="22"/>
  <c r="T194" i="22"/>
  <c r="S194" i="22"/>
  <c r="V193" i="22"/>
  <c r="U193" i="22"/>
  <c r="T193" i="22"/>
  <c r="S193" i="22"/>
  <c r="V192" i="22"/>
  <c r="U192" i="22"/>
  <c r="T192" i="22"/>
  <c r="S192" i="22"/>
  <c r="V191" i="22"/>
  <c r="U191" i="22"/>
  <c r="T191" i="22"/>
  <c r="S191" i="22"/>
  <c r="V190" i="22"/>
  <c r="U190" i="22"/>
  <c r="T190" i="22"/>
  <c r="S190" i="22"/>
  <c r="V189" i="22"/>
  <c r="U189" i="22"/>
  <c r="T189" i="22"/>
  <c r="S189" i="22"/>
  <c r="V188" i="22"/>
  <c r="U188" i="22"/>
  <c r="T188" i="22"/>
  <c r="S188" i="22"/>
  <c r="V187" i="22"/>
  <c r="U187" i="22"/>
  <c r="T187" i="22"/>
  <c r="S187" i="22"/>
  <c r="V186" i="22"/>
  <c r="U186" i="22"/>
  <c r="T186" i="22"/>
  <c r="S186" i="22"/>
  <c r="V185" i="22"/>
  <c r="U185" i="22"/>
  <c r="T185" i="22"/>
  <c r="S185" i="22"/>
  <c r="V184" i="22"/>
  <c r="U184" i="22"/>
  <c r="T184" i="22"/>
  <c r="S184" i="22"/>
  <c r="V183" i="22"/>
  <c r="U183" i="22"/>
  <c r="T183" i="22"/>
  <c r="S183" i="22"/>
  <c r="V182" i="22"/>
  <c r="U182" i="22"/>
  <c r="T182" i="22"/>
  <c r="S182" i="22"/>
  <c r="V181" i="22"/>
  <c r="U181" i="22"/>
  <c r="T181" i="22"/>
  <c r="S181" i="22"/>
  <c r="V180" i="22"/>
  <c r="U180" i="22"/>
  <c r="T180" i="22"/>
  <c r="S180" i="22"/>
  <c r="V179" i="22"/>
  <c r="U179" i="22"/>
  <c r="T179" i="22"/>
  <c r="S179" i="22"/>
  <c r="V178" i="22"/>
  <c r="U178" i="22"/>
  <c r="T178" i="22"/>
  <c r="S178" i="22"/>
  <c r="V177" i="22"/>
  <c r="U177" i="22"/>
  <c r="T177" i="22"/>
  <c r="S177" i="22"/>
  <c r="V176" i="22"/>
  <c r="U176" i="22"/>
  <c r="T176" i="22"/>
  <c r="S176" i="22"/>
  <c r="V175" i="22"/>
  <c r="U175" i="22"/>
  <c r="T175" i="22"/>
  <c r="S175" i="22"/>
  <c r="V174" i="22"/>
  <c r="U174" i="22"/>
  <c r="T174" i="22"/>
  <c r="S174" i="22"/>
  <c r="V173" i="22"/>
  <c r="U173" i="22"/>
  <c r="T173" i="22"/>
  <c r="S173" i="22"/>
  <c r="V172" i="22"/>
  <c r="U172" i="22"/>
  <c r="T172" i="22"/>
  <c r="S172" i="22"/>
  <c r="V171" i="22"/>
  <c r="U171" i="22"/>
  <c r="T171" i="22"/>
  <c r="S171" i="22"/>
  <c r="V170" i="22"/>
  <c r="U170" i="22"/>
  <c r="T170" i="22"/>
  <c r="S170" i="22"/>
  <c r="V169" i="22"/>
  <c r="U169" i="22"/>
  <c r="T169" i="22"/>
  <c r="S169" i="22"/>
  <c r="V168" i="22"/>
  <c r="U168" i="22"/>
  <c r="T168" i="22"/>
  <c r="S168" i="22"/>
  <c r="V167" i="22"/>
  <c r="U167" i="22"/>
  <c r="T167" i="22"/>
  <c r="S167" i="22"/>
  <c r="V166" i="22"/>
  <c r="U166" i="22"/>
  <c r="T166" i="22"/>
  <c r="S166" i="22"/>
  <c r="V165" i="22"/>
  <c r="U165" i="22"/>
  <c r="T165" i="22"/>
  <c r="S165" i="22"/>
  <c r="V164" i="22"/>
  <c r="U164" i="22"/>
  <c r="T164" i="22"/>
  <c r="S164" i="22"/>
  <c r="V163" i="22"/>
  <c r="U163" i="22"/>
  <c r="T163" i="22"/>
  <c r="S163" i="22"/>
  <c r="V162" i="22"/>
  <c r="U162" i="22"/>
  <c r="T162" i="22"/>
  <c r="S162" i="22"/>
  <c r="V161" i="22"/>
  <c r="U161" i="22"/>
  <c r="T161" i="22"/>
  <c r="S161" i="22"/>
  <c r="V160" i="22"/>
  <c r="U160" i="22"/>
  <c r="T160" i="22"/>
  <c r="S160" i="22"/>
  <c r="V159" i="22"/>
  <c r="U159" i="22"/>
  <c r="T159" i="22"/>
  <c r="S159" i="22"/>
  <c r="V158" i="22"/>
  <c r="U158" i="22"/>
  <c r="T158" i="22"/>
  <c r="S158" i="22"/>
  <c r="V157" i="22"/>
  <c r="U157" i="22"/>
  <c r="T157" i="22"/>
  <c r="S157" i="22"/>
  <c r="V156" i="22"/>
  <c r="U156" i="22"/>
  <c r="T156" i="22"/>
  <c r="S156" i="22"/>
  <c r="V155" i="22"/>
  <c r="U155" i="22"/>
  <c r="T155" i="22"/>
  <c r="S155" i="22"/>
  <c r="V154" i="22"/>
  <c r="U154" i="22"/>
  <c r="T154" i="22"/>
  <c r="S154" i="22"/>
  <c r="V153" i="22"/>
  <c r="U153" i="22"/>
  <c r="T153" i="22"/>
  <c r="S153" i="22"/>
  <c r="V152" i="22"/>
  <c r="U152" i="22"/>
  <c r="T152" i="22"/>
  <c r="S152" i="22"/>
  <c r="V151" i="22"/>
  <c r="U151" i="22"/>
  <c r="T151" i="22"/>
  <c r="S151" i="22"/>
  <c r="V150" i="22"/>
  <c r="U150" i="22"/>
  <c r="T150" i="22"/>
  <c r="S150" i="22"/>
  <c r="V149" i="22"/>
  <c r="U149" i="22"/>
  <c r="T149" i="22"/>
  <c r="S149" i="22"/>
  <c r="V148" i="22"/>
  <c r="U148" i="22"/>
  <c r="T148" i="22"/>
  <c r="S148" i="22"/>
  <c r="V147" i="22"/>
  <c r="U147" i="22"/>
  <c r="T147" i="22"/>
  <c r="S147" i="22"/>
  <c r="V146" i="22"/>
  <c r="U146" i="22"/>
  <c r="T146" i="22"/>
  <c r="S146" i="22"/>
  <c r="V145" i="22"/>
  <c r="U145" i="22"/>
  <c r="T145" i="22"/>
  <c r="S145" i="22"/>
  <c r="V144" i="22"/>
  <c r="U144" i="22"/>
  <c r="T144" i="22"/>
  <c r="S144" i="22"/>
  <c r="V143" i="22"/>
  <c r="U143" i="22"/>
  <c r="T143" i="22"/>
  <c r="S143" i="22"/>
  <c r="V142" i="22"/>
  <c r="U142" i="22"/>
  <c r="T142" i="22"/>
  <c r="S142" i="22"/>
  <c r="V141" i="22"/>
  <c r="U141" i="22"/>
  <c r="T141" i="22"/>
  <c r="S141" i="22"/>
  <c r="V140" i="22"/>
  <c r="U140" i="22"/>
  <c r="T140" i="22"/>
  <c r="S140" i="22"/>
  <c r="V139" i="22"/>
  <c r="U139" i="22"/>
  <c r="T139" i="22"/>
  <c r="S139" i="22"/>
  <c r="V138" i="22"/>
  <c r="U138" i="22"/>
  <c r="T138" i="22"/>
  <c r="S138" i="22"/>
  <c r="V137" i="22"/>
  <c r="U137" i="22"/>
  <c r="T137" i="22"/>
  <c r="S137" i="22"/>
  <c r="V136" i="22"/>
  <c r="U136" i="22"/>
  <c r="T136" i="22"/>
  <c r="S136" i="22"/>
  <c r="V135" i="22"/>
  <c r="U135" i="22"/>
  <c r="T135" i="22"/>
  <c r="S135" i="22"/>
  <c r="V134" i="22"/>
  <c r="U134" i="22"/>
  <c r="T134" i="22"/>
  <c r="S134" i="22"/>
  <c r="V133" i="22"/>
  <c r="U133" i="22"/>
  <c r="T133" i="22"/>
  <c r="S133" i="22"/>
  <c r="V132" i="22"/>
  <c r="U132" i="22"/>
  <c r="T132" i="22"/>
  <c r="S132" i="22"/>
  <c r="V131" i="22"/>
  <c r="U131" i="22"/>
  <c r="T131" i="22"/>
  <c r="S131" i="22"/>
  <c r="V130" i="22"/>
  <c r="U130" i="22"/>
  <c r="T130" i="22"/>
  <c r="S130" i="22"/>
  <c r="V129" i="22"/>
  <c r="U129" i="22"/>
  <c r="T129" i="22"/>
  <c r="S129" i="22"/>
  <c r="V128" i="22"/>
  <c r="U128" i="22"/>
  <c r="T128" i="22"/>
  <c r="S128" i="22"/>
  <c r="V127" i="22"/>
  <c r="U127" i="22"/>
  <c r="T127" i="22"/>
  <c r="S127" i="22"/>
  <c r="V126" i="22"/>
  <c r="U126" i="22"/>
  <c r="T126" i="22"/>
  <c r="S126" i="22"/>
  <c r="V125" i="22"/>
  <c r="U125" i="22"/>
  <c r="T125" i="22"/>
  <c r="S125" i="22"/>
  <c r="V124" i="22"/>
  <c r="U124" i="22"/>
  <c r="T124" i="22"/>
  <c r="S124" i="22"/>
  <c r="V123" i="22"/>
  <c r="U123" i="22"/>
  <c r="T123" i="22"/>
  <c r="S123" i="22"/>
  <c r="V122" i="22"/>
  <c r="U122" i="22"/>
  <c r="T122" i="22"/>
  <c r="S122" i="22"/>
  <c r="V121" i="22"/>
  <c r="U121" i="22"/>
  <c r="T121" i="22"/>
  <c r="S121" i="22"/>
  <c r="V120" i="22"/>
  <c r="U120" i="22"/>
  <c r="T120" i="22"/>
  <c r="S120" i="22"/>
  <c r="V119" i="22"/>
  <c r="U119" i="22"/>
  <c r="T119" i="22"/>
  <c r="S119" i="22"/>
  <c r="V118" i="22"/>
  <c r="U118" i="22"/>
  <c r="T118" i="22"/>
  <c r="S118" i="22"/>
  <c r="V117" i="22"/>
  <c r="U117" i="22"/>
  <c r="T117" i="22"/>
  <c r="S117" i="22"/>
  <c r="V116" i="22"/>
  <c r="U116" i="22"/>
  <c r="T116" i="22"/>
  <c r="S116" i="22"/>
  <c r="V115" i="22"/>
  <c r="U115" i="22"/>
  <c r="T115" i="22"/>
  <c r="S115" i="22"/>
  <c r="V114" i="22"/>
  <c r="U114" i="22"/>
  <c r="T114" i="22"/>
  <c r="S114" i="22"/>
  <c r="V113" i="22"/>
  <c r="U113" i="22"/>
  <c r="T113" i="22"/>
  <c r="S113" i="22"/>
  <c r="V112" i="22"/>
  <c r="U112" i="22"/>
  <c r="T112" i="22"/>
  <c r="S112" i="22"/>
  <c r="V111" i="22"/>
  <c r="U111" i="22"/>
  <c r="T111" i="22"/>
  <c r="S111" i="22"/>
  <c r="V110" i="22"/>
  <c r="U110" i="22"/>
  <c r="T110" i="22"/>
  <c r="S110" i="22"/>
  <c r="V109" i="22"/>
  <c r="U109" i="22"/>
  <c r="T109" i="22"/>
  <c r="S109" i="22"/>
  <c r="V108" i="22"/>
  <c r="U108" i="22"/>
  <c r="T108" i="22"/>
  <c r="S108" i="22"/>
  <c r="V107" i="22"/>
  <c r="U107" i="22"/>
  <c r="T107" i="22"/>
  <c r="S107" i="22"/>
  <c r="V106" i="22"/>
  <c r="U106" i="22"/>
  <c r="T106" i="22"/>
  <c r="S106" i="22"/>
  <c r="V105" i="22"/>
  <c r="U105" i="22"/>
  <c r="T105" i="22"/>
  <c r="S105" i="22"/>
  <c r="V104" i="22"/>
  <c r="U104" i="22"/>
  <c r="T104" i="22"/>
  <c r="S104" i="22"/>
  <c r="V103" i="22"/>
  <c r="U103" i="22"/>
  <c r="T103" i="22"/>
  <c r="S103" i="22"/>
  <c r="V102" i="22"/>
  <c r="U102" i="22"/>
  <c r="T102" i="22"/>
  <c r="S102" i="22"/>
  <c r="V101" i="22"/>
  <c r="U101" i="22"/>
  <c r="T101" i="22"/>
  <c r="S101" i="22"/>
  <c r="V100" i="22"/>
  <c r="U100" i="22"/>
  <c r="T100" i="22"/>
  <c r="S100" i="22"/>
  <c r="V99" i="22"/>
  <c r="U99" i="22"/>
  <c r="T99" i="22"/>
  <c r="S99" i="22"/>
  <c r="V98" i="22"/>
  <c r="U98" i="22"/>
  <c r="T98" i="22"/>
  <c r="S98" i="22"/>
  <c r="V97" i="22"/>
  <c r="U97" i="22"/>
  <c r="T97" i="22"/>
  <c r="S97" i="22"/>
  <c r="V96" i="22"/>
  <c r="U96" i="22"/>
  <c r="T96" i="22"/>
  <c r="S96" i="22"/>
  <c r="V95" i="22"/>
  <c r="U95" i="22"/>
  <c r="T95" i="22"/>
  <c r="S95" i="22"/>
  <c r="V94" i="22"/>
  <c r="U94" i="22"/>
  <c r="T94" i="22"/>
  <c r="S94" i="22"/>
  <c r="V93" i="22"/>
  <c r="U93" i="22"/>
  <c r="T93" i="22"/>
  <c r="S93" i="22"/>
  <c r="V92" i="22"/>
  <c r="U92" i="22"/>
  <c r="T92" i="22"/>
  <c r="S92" i="22"/>
  <c r="V91" i="22"/>
  <c r="U91" i="22"/>
  <c r="T91" i="22"/>
  <c r="S91" i="22"/>
  <c r="V90" i="22"/>
  <c r="U90" i="22"/>
  <c r="T90" i="22"/>
  <c r="S90" i="22"/>
  <c r="V89" i="22"/>
  <c r="U89" i="22"/>
  <c r="T89" i="22"/>
  <c r="S89" i="22"/>
  <c r="V88" i="22"/>
  <c r="U88" i="22"/>
  <c r="T88" i="22"/>
  <c r="S88" i="22"/>
  <c r="V87" i="22"/>
  <c r="U87" i="22"/>
  <c r="T87" i="22"/>
  <c r="S87" i="22"/>
  <c r="V86" i="22"/>
  <c r="U86" i="22"/>
  <c r="T86" i="22"/>
  <c r="S86" i="22"/>
  <c r="V85" i="22"/>
  <c r="U85" i="22"/>
  <c r="T85" i="22"/>
  <c r="S85" i="22"/>
  <c r="V84" i="22"/>
  <c r="U84" i="22"/>
  <c r="T84" i="22"/>
  <c r="S84" i="22"/>
  <c r="V83" i="22"/>
  <c r="U83" i="22"/>
  <c r="T83" i="22"/>
  <c r="S83" i="22"/>
  <c r="V82" i="22"/>
  <c r="U82" i="22"/>
  <c r="T82" i="22"/>
  <c r="S82" i="22"/>
  <c r="V81" i="22"/>
  <c r="U81" i="22"/>
  <c r="T81" i="22"/>
  <c r="S81" i="22"/>
  <c r="V80" i="22"/>
  <c r="U80" i="22"/>
  <c r="T80" i="22"/>
  <c r="S80" i="22"/>
  <c r="V79" i="22"/>
  <c r="U79" i="22"/>
  <c r="T79" i="22"/>
  <c r="S79" i="22"/>
  <c r="V78" i="22"/>
  <c r="U78" i="22"/>
  <c r="T78" i="22"/>
  <c r="S78" i="22"/>
  <c r="V77" i="22"/>
  <c r="U77" i="22"/>
  <c r="T77" i="22"/>
  <c r="S77" i="22"/>
  <c r="V76" i="22"/>
  <c r="U76" i="22"/>
  <c r="T76" i="22"/>
  <c r="S76" i="22"/>
  <c r="V75" i="22"/>
  <c r="U75" i="22"/>
  <c r="T75" i="22"/>
  <c r="S75" i="22"/>
  <c r="V74" i="22"/>
  <c r="U74" i="22"/>
  <c r="T74" i="22"/>
  <c r="S74" i="22"/>
  <c r="V73" i="22"/>
  <c r="U73" i="22"/>
  <c r="T73" i="22"/>
  <c r="S73" i="22"/>
  <c r="V72" i="22"/>
  <c r="U72" i="22"/>
  <c r="T72" i="22"/>
  <c r="S72" i="22"/>
  <c r="V71" i="22"/>
  <c r="U71" i="22"/>
  <c r="T71" i="22"/>
  <c r="S71" i="22"/>
  <c r="V70" i="22"/>
  <c r="U70" i="22"/>
  <c r="T70" i="22"/>
  <c r="S70" i="22"/>
  <c r="V69" i="22"/>
  <c r="U69" i="22"/>
  <c r="T69" i="22"/>
  <c r="S69" i="22"/>
  <c r="V68" i="22"/>
  <c r="U68" i="22"/>
  <c r="T68" i="22"/>
  <c r="S68" i="22"/>
  <c r="V67" i="22"/>
  <c r="U67" i="22"/>
  <c r="T67" i="22"/>
  <c r="S67" i="22"/>
  <c r="V66" i="22"/>
  <c r="U66" i="22"/>
  <c r="T66" i="22"/>
  <c r="S66" i="22"/>
  <c r="V65" i="22"/>
  <c r="U65" i="22"/>
  <c r="T65" i="22"/>
  <c r="S65" i="22"/>
  <c r="V64" i="22"/>
  <c r="U64" i="22"/>
  <c r="T64" i="22"/>
  <c r="S64" i="22"/>
  <c r="V63" i="22"/>
  <c r="U63" i="22"/>
  <c r="T63" i="22"/>
  <c r="S63" i="22"/>
  <c r="V62" i="22"/>
  <c r="U62" i="22"/>
  <c r="T62" i="22"/>
  <c r="S62" i="22"/>
  <c r="V61" i="22"/>
  <c r="U61" i="22"/>
  <c r="T61" i="22"/>
  <c r="S61" i="22"/>
  <c r="V60" i="22"/>
  <c r="U60" i="22"/>
  <c r="T60" i="22"/>
  <c r="S60" i="22"/>
  <c r="V59" i="22"/>
  <c r="U59" i="22"/>
  <c r="T59" i="22"/>
  <c r="S59" i="22"/>
  <c r="V58" i="22"/>
  <c r="U58" i="22"/>
  <c r="T58" i="22"/>
  <c r="S58" i="22"/>
  <c r="V57" i="22"/>
  <c r="U57" i="22"/>
  <c r="T57" i="22"/>
  <c r="S57" i="22"/>
  <c r="V56" i="22"/>
  <c r="U56" i="22"/>
  <c r="T56" i="22"/>
  <c r="S56" i="22"/>
  <c r="V55" i="22"/>
  <c r="U55" i="22"/>
  <c r="T55" i="22"/>
  <c r="S55" i="22"/>
  <c r="V54" i="22"/>
  <c r="U54" i="22"/>
  <c r="T54" i="22"/>
  <c r="S54" i="22"/>
  <c r="V53" i="22"/>
  <c r="U53" i="22"/>
  <c r="T53" i="22"/>
  <c r="S53" i="22"/>
  <c r="V52" i="22"/>
  <c r="U52" i="22"/>
  <c r="T52" i="22"/>
  <c r="S52" i="22"/>
  <c r="V51" i="22"/>
  <c r="U51" i="22"/>
  <c r="T51" i="22"/>
  <c r="S51" i="22"/>
  <c r="V50" i="22"/>
  <c r="U50" i="22"/>
  <c r="T50" i="22"/>
  <c r="S50" i="22"/>
  <c r="V49" i="22"/>
  <c r="U49" i="22"/>
  <c r="T49" i="22"/>
  <c r="S49" i="22"/>
  <c r="V48" i="22"/>
  <c r="U48" i="22"/>
  <c r="T48" i="22"/>
  <c r="S48" i="22"/>
  <c r="V47" i="22"/>
  <c r="U47" i="22"/>
  <c r="T47" i="22"/>
  <c r="S47" i="22"/>
  <c r="V46" i="22"/>
  <c r="U46" i="22"/>
  <c r="T46" i="22"/>
  <c r="S46" i="22"/>
  <c r="V45" i="22"/>
  <c r="U45" i="22"/>
  <c r="T45" i="22"/>
  <c r="S45" i="22"/>
  <c r="V44" i="22"/>
  <c r="U44" i="22"/>
  <c r="T44" i="22"/>
  <c r="S44" i="22"/>
  <c r="V43" i="22"/>
  <c r="U43" i="22"/>
  <c r="T43" i="22"/>
  <c r="S43" i="22"/>
  <c r="V42" i="22"/>
  <c r="U42" i="22"/>
  <c r="T42" i="22"/>
  <c r="S42" i="22"/>
  <c r="V41" i="22"/>
  <c r="U41" i="22"/>
  <c r="T41" i="22"/>
  <c r="S41" i="22"/>
  <c r="V40" i="22"/>
  <c r="U40" i="22"/>
  <c r="T40" i="22"/>
  <c r="S40" i="22"/>
  <c r="V39" i="22"/>
  <c r="U39" i="22"/>
  <c r="T39" i="22"/>
  <c r="S39" i="22"/>
  <c r="V38" i="22"/>
  <c r="U38" i="22"/>
  <c r="T38" i="22"/>
  <c r="S38" i="22"/>
  <c r="V37" i="22"/>
  <c r="U37" i="22"/>
  <c r="T37" i="22"/>
  <c r="S37" i="22"/>
  <c r="V36" i="22"/>
  <c r="U36" i="22"/>
  <c r="T36" i="22"/>
  <c r="S36" i="22"/>
  <c r="V35" i="22"/>
  <c r="U35" i="22"/>
  <c r="T35" i="22"/>
  <c r="S35" i="22"/>
  <c r="V34" i="22"/>
  <c r="U34" i="22"/>
  <c r="T34" i="22"/>
  <c r="S34" i="22"/>
  <c r="V33" i="22"/>
  <c r="U33" i="22"/>
  <c r="T33" i="22"/>
  <c r="S33" i="22"/>
  <c r="V32" i="22"/>
  <c r="U32" i="22"/>
  <c r="T32" i="22"/>
  <c r="S32" i="22"/>
  <c r="V31" i="22"/>
  <c r="U31" i="22"/>
  <c r="T31" i="22"/>
  <c r="S31" i="22"/>
  <c r="V30" i="22"/>
  <c r="U30" i="22"/>
  <c r="T30" i="22"/>
  <c r="S30" i="22"/>
  <c r="V29" i="22"/>
  <c r="U29" i="22"/>
  <c r="T29" i="22"/>
  <c r="S29" i="22"/>
  <c r="V28" i="22"/>
  <c r="U28" i="22"/>
  <c r="T28" i="22"/>
  <c r="S28" i="22"/>
  <c r="V27" i="22"/>
  <c r="U27" i="22"/>
  <c r="T27" i="22"/>
  <c r="S27" i="22"/>
  <c r="V26" i="22"/>
  <c r="U26" i="22"/>
  <c r="T26" i="22"/>
  <c r="S26" i="22"/>
  <c r="V25" i="22"/>
  <c r="U25" i="22"/>
  <c r="T25" i="22"/>
  <c r="S25" i="22"/>
  <c r="V24" i="22"/>
  <c r="U24" i="22"/>
  <c r="T24" i="22"/>
  <c r="S24" i="22"/>
  <c r="V23" i="22"/>
  <c r="U23" i="22"/>
  <c r="T23" i="22"/>
  <c r="S23" i="22"/>
  <c r="V22" i="22"/>
  <c r="U22" i="22"/>
  <c r="T22" i="22"/>
  <c r="S22" i="22"/>
  <c r="V21" i="22"/>
  <c r="U21" i="22"/>
  <c r="T21" i="22"/>
  <c r="S21" i="22"/>
  <c r="V20" i="22"/>
  <c r="U20" i="22"/>
  <c r="T20" i="22"/>
  <c r="S20" i="22"/>
  <c r="V19" i="22"/>
  <c r="U19" i="22"/>
  <c r="T19" i="22"/>
  <c r="S19" i="22"/>
  <c r="V18" i="22"/>
  <c r="U18" i="22"/>
  <c r="T18" i="22"/>
  <c r="S18" i="22"/>
  <c r="V17" i="22"/>
  <c r="U17" i="22"/>
  <c r="T17" i="22"/>
  <c r="S17" i="22"/>
  <c r="V16" i="22"/>
  <c r="U16" i="22"/>
  <c r="T16" i="22"/>
  <c r="S16" i="22"/>
  <c r="V15" i="22"/>
  <c r="U15" i="22"/>
  <c r="T15" i="22"/>
  <c r="S15" i="22"/>
  <c r="V14" i="22"/>
  <c r="U14" i="22"/>
  <c r="T14" i="22"/>
  <c r="S14" i="22"/>
  <c r="V13" i="22"/>
  <c r="U13" i="22"/>
  <c r="T13" i="22"/>
  <c r="S13" i="22"/>
  <c r="V12" i="22"/>
  <c r="U12" i="22"/>
  <c r="T12" i="22"/>
  <c r="S12" i="22"/>
  <c r="V11" i="22"/>
  <c r="U11" i="22"/>
  <c r="T11" i="22"/>
  <c r="S11" i="22"/>
  <c r="V10" i="22"/>
  <c r="U10" i="22"/>
  <c r="T10" i="22"/>
  <c r="S10" i="22"/>
  <c r="V9" i="22"/>
  <c r="U9" i="22"/>
  <c r="T9" i="22"/>
  <c r="S9" i="22"/>
  <c r="V8" i="22"/>
  <c r="U8" i="22"/>
  <c r="T8" i="22"/>
  <c r="S8" i="22"/>
  <c r="V7" i="22"/>
  <c r="U7" i="22"/>
  <c r="T7" i="22"/>
  <c r="S7" i="22"/>
  <c r="V6" i="22"/>
  <c r="U6" i="22"/>
  <c r="T6" i="22"/>
  <c r="S6" i="22"/>
  <c r="Q251" i="22"/>
  <c r="P251" i="22"/>
  <c r="O251" i="22"/>
  <c r="N251" i="22"/>
  <c r="Q250" i="22"/>
  <c r="P250" i="22"/>
  <c r="O250" i="22"/>
  <c r="N250" i="22"/>
  <c r="Q249" i="22"/>
  <c r="P249" i="22"/>
  <c r="O249" i="22"/>
  <c r="N249" i="22"/>
  <c r="Q248" i="22"/>
  <c r="P248" i="22"/>
  <c r="O248" i="22"/>
  <c r="N248" i="22"/>
  <c r="Q247" i="22"/>
  <c r="P247" i="22"/>
  <c r="O247" i="22"/>
  <c r="N247" i="22"/>
  <c r="Q246" i="22"/>
  <c r="P246" i="22"/>
  <c r="O246" i="22"/>
  <c r="N246" i="22"/>
  <c r="Q245" i="22"/>
  <c r="P245" i="22"/>
  <c r="O245" i="22"/>
  <c r="N245" i="22"/>
  <c r="Q244" i="22"/>
  <c r="P244" i="22"/>
  <c r="O244" i="22"/>
  <c r="N244" i="22"/>
  <c r="Q243" i="22"/>
  <c r="P243" i="22"/>
  <c r="O243" i="22"/>
  <c r="N243" i="22"/>
  <c r="Q242" i="22"/>
  <c r="P242" i="22"/>
  <c r="O242" i="22"/>
  <c r="N242" i="22"/>
  <c r="Q241" i="22"/>
  <c r="P241" i="22"/>
  <c r="O241" i="22"/>
  <c r="N241" i="22"/>
  <c r="Q240" i="22"/>
  <c r="P240" i="22"/>
  <c r="O240" i="22"/>
  <c r="N240" i="22"/>
  <c r="Q239" i="22"/>
  <c r="P239" i="22"/>
  <c r="O239" i="22"/>
  <c r="N239" i="22"/>
  <c r="Q238" i="22"/>
  <c r="P238" i="22"/>
  <c r="O238" i="22"/>
  <c r="N238" i="22"/>
  <c r="Q237" i="22"/>
  <c r="P237" i="22"/>
  <c r="O237" i="22"/>
  <c r="N237" i="22"/>
  <c r="Q236" i="22"/>
  <c r="P236" i="22"/>
  <c r="O236" i="22"/>
  <c r="N236" i="22"/>
  <c r="Q235" i="22"/>
  <c r="P235" i="22"/>
  <c r="O235" i="22"/>
  <c r="N235" i="22"/>
  <c r="Q234" i="22"/>
  <c r="P234" i="22"/>
  <c r="O234" i="22"/>
  <c r="N234" i="22"/>
  <c r="Q233" i="22"/>
  <c r="P233" i="22"/>
  <c r="O233" i="22"/>
  <c r="N233" i="22"/>
  <c r="Q232" i="22"/>
  <c r="P232" i="22"/>
  <c r="O232" i="22"/>
  <c r="N232" i="22"/>
  <c r="Q231" i="22"/>
  <c r="P231" i="22"/>
  <c r="O231" i="22"/>
  <c r="N231" i="22"/>
  <c r="Q230" i="22"/>
  <c r="P230" i="22"/>
  <c r="O230" i="22"/>
  <c r="N230" i="22"/>
  <c r="Q229" i="22"/>
  <c r="P229" i="22"/>
  <c r="O229" i="22"/>
  <c r="N229" i="22"/>
  <c r="Q228" i="22"/>
  <c r="P228" i="22"/>
  <c r="O228" i="22"/>
  <c r="N228" i="22"/>
  <c r="Q227" i="22"/>
  <c r="P227" i="22"/>
  <c r="O227" i="22"/>
  <c r="N227" i="22"/>
  <c r="Q226" i="22"/>
  <c r="P226" i="22"/>
  <c r="O226" i="22"/>
  <c r="N226" i="22"/>
  <c r="Q225" i="22"/>
  <c r="P225" i="22"/>
  <c r="O225" i="22"/>
  <c r="N225" i="22"/>
  <c r="Q224" i="22"/>
  <c r="P224" i="22"/>
  <c r="O224" i="22"/>
  <c r="N224" i="22"/>
  <c r="Q223" i="22"/>
  <c r="P223" i="22"/>
  <c r="O223" i="22"/>
  <c r="N223" i="22"/>
  <c r="Q222" i="22"/>
  <c r="P222" i="22"/>
  <c r="O222" i="22"/>
  <c r="N222" i="22"/>
  <c r="Q221" i="22"/>
  <c r="P221" i="22"/>
  <c r="O221" i="22"/>
  <c r="N221" i="22"/>
  <c r="Q220" i="22"/>
  <c r="P220" i="22"/>
  <c r="O220" i="22"/>
  <c r="N220" i="22"/>
  <c r="Q219" i="22"/>
  <c r="P219" i="22"/>
  <c r="O219" i="22"/>
  <c r="N219" i="22"/>
  <c r="Q218" i="22"/>
  <c r="P218" i="22"/>
  <c r="O218" i="22"/>
  <c r="N218" i="22"/>
  <c r="Q217" i="22"/>
  <c r="P217" i="22"/>
  <c r="O217" i="22"/>
  <c r="N217" i="22"/>
  <c r="Q216" i="22"/>
  <c r="P216" i="22"/>
  <c r="O216" i="22"/>
  <c r="N216" i="22"/>
  <c r="Q215" i="22"/>
  <c r="P215" i="22"/>
  <c r="O215" i="22"/>
  <c r="N215" i="22"/>
  <c r="Q214" i="22"/>
  <c r="P214" i="22"/>
  <c r="O214" i="22"/>
  <c r="N214" i="22"/>
  <c r="Q213" i="22"/>
  <c r="P213" i="22"/>
  <c r="O213" i="22"/>
  <c r="N213" i="22"/>
  <c r="Q212" i="22"/>
  <c r="P212" i="22"/>
  <c r="O212" i="22"/>
  <c r="N212" i="22"/>
  <c r="Q211" i="22"/>
  <c r="P211" i="22"/>
  <c r="O211" i="22"/>
  <c r="N211" i="22"/>
  <c r="Q210" i="22"/>
  <c r="P210" i="22"/>
  <c r="O210" i="22"/>
  <c r="N210" i="22"/>
  <c r="Q209" i="22"/>
  <c r="P209" i="22"/>
  <c r="O209" i="22"/>
  <c r="N209" i="22"/>
  <c r="Q208" i="22"/>
  <c r="P208" i="22"/>
  <c r="O208" i="22"/>
  <c r="N208" i="22"/>
  <c r="Q207" i="22"/>
  <c r="P207" i="22"/>
  <c r="O207" i="22"/>
  <c r="N207" i="22"/>
  <c r="Q206" i="22"/>
  <c r="P206" i="22"/>
  <c r="O206" i="22"/>
  <c r="N206" i="22"/>
  <c r="Q205" i="22"/>
  <c r="P205" i="22"/>
  <c r="O205" i="22"/>
  <c r="N205" i="22"/>
  <c r="Q204" i="22"/>
  <c r="P204" i="22"/>
  <c r="O204" i="22"/>
  <c r="N204" i="22"/>
  <c r="Q203" i="22"/>
  <c r="P203" i="22"/>
  <c r="O203" i="22"/>
  <c r="N203" i="22"/>
  <c r="Q202" i="22"/>
  <c r="P202" i="22"/>
  <c r="O202" i="22"/>
  <c r="N202" i="22"/>
  <c r="Q201" i="22"/>
  <c r="P201" i="22"/>
  <c r="O201" i="22"/>
  <c r="N201" i="22"/>
  <c r="Q200" i="22"/>
  <c r="P200" i="22"/>
  <c r="O200" i="22"/>
  <c r="N200" i="22"/>
  <c r="Q199" i="22"/>
  <c r="P199" i="22"/>
  <c r="O199" i="22"/>
  <c r="N199" i="22"/>
  <c r="Q198" i="22"/>
  <c r="P198" i="22"/>
  <c r="O198" i="22"/>
  <c r="N198" i="22"/>
  <c r="Q197" i="22"/>
  <c r="P197" i="22"/>
  <c r="O197" i="22"/>
  <c r="N197" i="22"/>
  <c r="Q196" i="22"/>
  <c r="P196" i="22"/>
  <c r="O196" i="22"/>
  <c r="N196" i="22"/>
  <c r="Q195" i="22"/>
  <c r="P195" i="22"/>
  <c r="O195" i="22"/>
  <c r="N195" i="22"/>
  <c r="Q194" i="22"/>
  <c r="P194" i="22"/>
  <c r="O194" i="22"/>
  <c r="N194" i="22"/>
  <c r="Q193" i="22"/>
  <c r="P193" i="22"/>
  <c r="O193" i="22"/>
  <c r="N193" i="22"/>
  <c r="Q192" i="22"/>
  <c r="P192" i="22"/>
  <c r="O192" i="22"/>
  <c r="N192" i="22"/>
  <c r="Q191" i="22"/>
  <c r="P191" i="22"/>
  <c r="O191" i="22"/>
  <c r="N191" i="22"/>
  <c r="Q190" i="22"/>
  <c r="P190" i="22"/>
  <c r="O190" i="22"/>
  <c r="N190" i="22"/>
  <c r="Q189" i="22"/>
  <c r="P189" i="22"/>
  <c r="O189" i="22"/>
  <c r="N189" i="22"/>
  <c r="Q188" i="22"/>
  <c r="P188" i="22"/>
  <c r="O188" i="22"/>
  <c r="N188" i="22"/>
  <c r="Q187" i="22"/>
  <c r="P187" i="22"/>
  <c r="O187" i="22"/>
  <c r="N187" i="22"/>
  <c r="Q186" i="22"/>
  <c r="P186" i="22"/>
  <c r="O186" i="22"/>
  <c r="N186" i="22"/>
  <c r="Q185" i="22"/>
  <c r="P185" i="22"/>
  <c r="O185" i="22"/>
  <c r="N185" i="22"/>
  <c r="Q184" i="22"/>
  <c r="P184" i="22"/>
  <c r="O184" i="22"/>
  <c r="N184" i="22"/>
  <c r="Q183" i="22"/>
  <c r="P183" i="22"/>
  <c r="O183" i="22"/>
  <c r="N183" i="22"/>
  <c r="Q182" i="22"/>
  <c r="P182" i="22"/>
  <c r="O182" i="22"/>
  <c r="N182" i="22"/>
  <c r="Q181" i="22"/>
  <c r="P181" i="22"/>
  <c r="O181" i="22"/>
  <c r="N181" i="22"/>
  <c r="Q180" i="22"/>
  <c r="P180" i="22"/>
  <c r="O180" i="22"/>
  <c r="N180" i="22"/>
  <c r="Q179" i="22"/>
  <c r="P179" i="22"/>
  <c r="O179" i="22"/>
  <c r="N179" i="22"/>
  <c r="Q178" i="22"/>
  <c r="P178" i="22"/>
  <c r="O178" i="22"/>
  <c r="N178" i="22"/>
  <c r="Q177" i="22"/>
  <c r="P177" i="22"/>
  <c r="O177" i="22"/>
  <c r="N177" i="22"/>
  <c r="Q176" i="22"/>
  <c r="P176" i="22"/>
  <c r="O176" i="22"/>
  <c r="N176" i="22"/>
  <c r="Q175" i="22"/>
  <c r="P175" i="22"/>
  <c r="O175" i="22"/>
  <c r="N175" i="22"/>
  <c r="Q174" i="22"/>
  <c r="P174" i="22"/>
  <c r="O174" i="22"/>
  <c r="N174" i="22"/>
  <c r="Q173" i="22"/>
  <c r="P173" i="22"/>
  <c r="O173" i="22"/>
  <c r="N173" i="22"/>
  <c r="Q172" i="22"/>
  <c r="P172" i="22"/>
  <c r="O172" i="22"/>
  <c r="N172" i="22"/>
  <c r="Q171" i="22"/>
  <c r="P171" i="22"/>
  <c r="O171" i="22"/>
  <c r="N171" i="22"/>
  <c r="Q170" i="22"/>
  <c r="P170" i="22"/>
  <c r="O170" i="22"/>
  <c r="N170" i="22"/>
  <c r="Q169" i="22"/>
  <c r="P169" i="22"/>
  <c r="O169" i="22"/>
  <c r="N169" i="22"/>
  <c r="Q168" i="22"/>
  <c r="P168" i="22"/>
  <c r="O168" i="22"/>
  <c r="N168" i="22"/>
  <c r="Q167" i="22"/>
  <c r="P167" i="22"/>
  <c r="O167" i="22"/>
  <c r="N167" i="22"/>
  <c r="Q166" i="22"/>
  <c r="P166" i="22"/>
  <c r="O166" i="22"/>
  <c r="N166" i="22"/>
  <c r="Q165" i="22"/>
  <c r="P165" i="22"/>
  <c r="O165" i="22"/>
  <c r="N165" i="22"/>
  <c r="Q164" i="22"/>
  <c r="P164" i="22"/>
  <c r="O164" i="22"/>
  <c r="N164" i="22"/>
  <c r="Q163" i="22"/>
  <c r="P163" i="22"/>
  <c r="O163" i="22"/>
  <c r="N163" i="22"/>
  <c r="Q162" i="22"/>
  <c r="P162" i="22"/>
  <c r="O162" i="22"/>
  <c r="N162" i="22"/>
  <c r="Q161" i="22"/>
  <c r="P161" i="22"/>
  <c r="O161" i="22"/>
  <c r="N161" i="22"/>
  <c r="Q160" i="22"/>
  <c r="P160" i="22"/>
  <c r="O160" i="22"/>
  <c r="N160" i="22"/>
  <c r="Q159" i="22"/>
  <c r="P159" i="22"/>
  <c r="O159" i="22"/>
  <c r="N159" i="22"/>
  <c r="Q158" i="22"/>
  <c r="P158" i="22"/>
  <c r="O158" i="22"/>
  <c r="N158" i="22"/>
  <c r="Q157" i="22"/>
  <c r="P157" i="22"/>
  <c r="O157" i="22"/>
  <c r="N157" i="22"/>
  <c r="Q156" i="22"/>
  <c r="P156" i="22"/>
  <c r="O156" i="22"/>
  <c r="N156" i="22"/>
  <c r="Q155" i="22"/>
  <c r="P155" i="22"/>
  <c r="O155" i="22"/>
  <c r="N155" i="22"/>
  <c r="Q154" i="22"/>
  <c r="P154" i="22"/>
  <c r="O154" i="22"/>
  <c r="N154" i="22"/>
  <c r="Q153" i="22"/>
  <c r="P153" i="22"/>
  <c r="O153" i="22"/>
  <c r="N153" i="22"/>
  <c r="Q152" i="22"/>
  <c r="P152" i="22"/>
  <c r="O152" i="22"/>
  <c r="N152" i="22"/>
  <c r="Q151" i="22"/>
  <c r="P151" i="22"/>
  <c r="O151" i="22"/>
  <c r="N151" i="22"/>
  <c r="Q150" i="22"/>
  <c r="P150" i="22"/>
  <c r="O150" i="22"/>
  <c r="N150" i="22"/>
  <c r="Q149" i="22"/>
  <c r="P149" i="22"/>
  <c r="O149" i="22"/>
  <c r="N149" i="22"/>
  <c r="Q148" i="22"/>
  <c r="P148" i="22"/>
  <c r="O148" i="22"/>
  <c r="N148" i="22"/>
  <c r="Q147" i="22"/>
  <c r="P147" i="22"/>
  <c r="O147" i="22"/>
  <c r="N147" i="22"/>
  <c r="Q146" i="22"/>
  <c r="P146" i="22"/>
  <c r="O146" i="22"/>
  <c r="N146" i="22"/>
  <c r="Q145" i="22"/>
  <c r="P145" i="22"/>
  <c r="O145" i="22"/>
  <c r="N145" i="22"/>
  <c r="Q144" i="22"/>
  <c r="P144" i="22"/>
  <c r="O144" i="22"/>
  <c r="N144" i="22"/>
  <c r="Q143" i="22"/>
  <c r="P143" i="22"/>
  <c r="O143" i="22"/>
  <c r="N143" i="22"/>
  <c r="Q142" i="22"/>
  <c r="P142" i="22"/>
  <c r="O142" i="22"/>
  <c r="N142" i="22"/>
  <c r="Q141" i="22"/>
  <c r="P141" i="22"/>
  <c r="O141" i="22"/>
  <c r="N141" i="22"/>
  <c r="Q140" i="22"/>
  <c r="P140" i="22"/>
  <c r="O140" i="22"/>
  <c r="N140" i="22"/>
  <c r="Q139" i="22"/>
  <c r="P139" i="22"/>
  <c r="O139" i="22"/>
  <c r="N139" i="22"/>
  <c r="Q138" i="22"/>
  <c r="P138" i="22"/>
  <c r="O138" i="22"/>
  <c r="N138" i="22"/>
  <c r="Q137" i="22"/>
  <c r="P137" i="22"/>
  <c r="O137" i="22"/>
  <c r="N137" i="22"/>
  <c r="Q136" i="22"/>
  <c r="P136" i="22"/>
  <c r="O136" i="22"/>
  <c r="N136" i="22"/>
  <c r="Q135" i="22"/>
  <c r="P135" i="22"/>
  <c r="O135" i="22"/>
  <c r="N135" i="22"/>
  <c r="Q134" i="22"/>
  <c r="P134" i="22"/>
  <c r="O134" i="22"/>
  <c r="N134" i="22"/>
  <c r="Q133" i="22"/>
  <c r="P133" i="22"/>
  <c r="O133" i="22"/>
  <c r="N133" i="22"/>
  <c r="Q132" i="22"/>
  <c r="P132" i="22"/>
  <c r="O132" i="22"/>
  <c r="N132" i="22"/>
  <c r="Q131" i="22"/>
  <c r="P131" i="22"/>
  <c r="O131" i="22"/>
  <c r="N131" i="22"/>
  <c r="Q130" i="22"/>
  <c r="P130" i="22"/>
  <c r="O130" i="22"/>
  <c r="N130" i="22"/>
  <c r="Q129" i="22"/>
  <c r="P129" i="22"/>
  <c r="O129" i="22"/>
  <c r="N129" i="22"/>
  <c r="Q128" i="22"/>
  <c r="P128" i="22"/>
  <c r="O128" i="22"/>
  <c r="N128" i="22"/>
  <c r="Q127" i="22"/>
  <c r="P127" i="22"/>
  <c r="O127" i="22"/>
  <c r="N127" i="22"/>
  <c r="Q126" i="22"/>
  <c r="P126" i="22"/>
  <c r="O126" i="22"/>
  <c r="N126" i="22"/>
  <c r="Q125" i="22"/>
  <c r="P125" i="22"/>
  <c r="O125" i="22"/>
  <c r="N125" i="22"/>
  <c r="Q124" i="22"/>
  <c r="P124" i="22"/>
  <c r="O124" i="22"/>
  <c r="N124" i="22"/>
  <c r="Q123" i="22"/>
  <c r="P123" i="22"/>
  <c r="O123" i="22"/>
  <c r="N123" i="22"/>
  <c r="Q122" i="22"/>
  <c r="P122" i="22"/>
  <c r="O122" i="22"/>
  <c r="N122" i="22"/>
  <c r="Q121" i="22"/>
  <c r="P121" i="22"/>
  <c r="O121" i="22"/>
  <c r="N121" i="22"/>
  <c r="Q120" i="22"/>
  <c r="P120" i="22"/>
  <c r="O120" i="22"/>
  <c r="N120" i="22"/>
  <c r="Q119" i="22"/>
  <c r="P119" i="22"/>
  <c r="O119" i="22"/>
  <c r="N119" i="22"/>
  <c r="Q118" i="22"/>
  <c r="P118" i="22"/>
  <c r="O118" i="22"/>
  <c r="N118" i="22"/>
  <c r="Q117" i="22"/>
  <c r="P117" i="22"/>
  <c r="O117" i="22"/>
  <c r="N117" i="22"/>
  <c r="Q116" i="22"/>
  <c r="P116" i="22"/>
  <c r="O116" i="22"/>
  <c r="N116" i="22"/>
  <c r="Q115" i="22"/>
  <c r="P115" i="22"/>
  <c r="O115" i="22"/>
  <c r="N115" i="22"/>
  <c r="Q114" i="22"/>
  <c r="P114" i="22"/>
  <c r="O114" i="22"/>
  <c r="N114" i="22"/>
  <c r="Q113" i="22"/>
  <c r="P113" i="22"/>
  <c r="O113" i="22"/>
  <c r="N113" i="22"/>
  <c r="Q112" i="22"/>
  <c r="P112" i="22"/>
  <c r="O112" i="22"/>
  <c r="N112" i="22"/>
  <c r="Q111" i="22"/>
  <c r="P111" i="22"/>
  <c r="O111" i="22"/>
  <c r="N111" i="22"/>
  <c r="Q110" i="22"/>
  <c r="P110" i="22"/>
  <c r="O110" i="22"/>
  <c r="N110" i="22"/>
  <c r="Q109" i="22"/>
  <c r="P109" i="22"/>
  <c r="O109" i="22"/>
  <c r="N109" i="22"/>
  <c r="Q108" i="22"/>
  <c r="P108" i="22"/>
  <c r="O108" i="22"/>
  <c r="N108" i="22"/>
  <c r="Q107" i="22"/>
  <c r="P107" i="22"/>
  <c r="O107" i="22"/>
  <c r="N107" i="22"/>
  <c r="Q106" i="22"/>
  <c r="P106" i="22"/>
  <c r="O106" i="22"/>
  <c r="N106" i="22"/>
  <c r="Q105" i="22"/>
  <c r="P105" i="22"/>
  <c r="O105" i="22"/>
  <c r="N105" i="22"/>
  <c r="Q104" i="22"/>
  <c r="P104" i="22"/>
  <c r="O104" i="22"/>
  <c r="N104" i="22"/>
  <c r="Q103" i="22"/>
  <c r="P103" i="22"/>
  <c r="O103" i="22"/>
  <c r="N103" i="22"/>
  <c r="Q102" i="22"/>
  <c r="P102" i="22"/>
  <c r="O102" i="22"/>
  <c r="N102" i="22"/>
  <c r="Q101" i="22"/>
  <c r="P101" i="22"/>
  <c r="O101" i="22"/>
  <c r="N101" i="22"/>
  <c r="Q100" i="22"/>
  <c r="P100" i="22"/>
  <c r="O100" i="22"/>
  <c r="N100" i="22"/>
  <c r="Q99" i="22"/>
  <c r="P99" i="22"/>
  <c r="O99" i="22"/>
  <c r="N99" i="22"/>
  <c r="Q98" i="22"/>
  <c r="P98" i="22"/>
  <c r="O98" i="22"/>
  <c r="N98" i="22"/>
  <c r="Q97" i="22"/>
  <c r="P97" i="22"/>
  <c r="O97" i="22"/>
  <c r="N97" i="22"/>
  <c r="Q96" i="22"/>
  <c r="P96" i="22"/>
  <c r="O96" i="22"/>
  <c r="N96" i="22"/>
  <c r="Q95" i="22"/>
  <c r="P95" i="22"/>
  <c r="O95" i="22"/>
  <c r="N95" i="22"/>
  <c r="Q94" i="22"/>
  <c r="P94" i="22"/>
  <c r="O94" i="22"/>
  <c r="N94" i="22"/>
  <c r="Q93" i="22"/>
  <c r="P93" i="22"/>
  <c r="O93" i="22"/>
  <c r="N93" i="22"/>
  <c r="Q92" i="22"/>
  <c r="P92" i="22"/>
  <c r="O92" i="22"/>
  <c r="N92" i="22"/>
  <c r="Q91" i="22"/>
  <c r="P91" i="22"/>
  <c r="O91" i="22"/>
  <c r="N91" i="22"/>
  <c r="Q90" i="22"/>
  <c r="P90" i="22"/>
  <c r="O90" i="22"/>
  <c r="N90" i="22"/>
  <c r="Q89" i="22"/>
  <c r="P89" i="22"/>
  <c r="O89" i="22"/>
  <c r="N89" i="22"/>
  <c r="Q88" i="22"/>
  <c r="P88" i="22"/>
  <c r="O88" i="22"/>
  <c r="N88" i="22"/>
  <c r="Q87" i="22"/>
  <c r="P87" i="22"/>
  <c r="O87" i="22"/>
  <c r="N87" i="22"/>
  <c r="Q86" i="22"/>
  <c r="P86" i="22"/>
  <c r="O86" i="22"/>
  <c r="N86" i="22"/>
  <c r="Q85" i="22"/>
  <c r="P85" i="22"/>
  <c r="O85" i="22"/>
  <c r="N85" i="22"/>
  <c r="Q84" i="22"/>
  <c r="P84" i="22"/>
  <c r="O84" i="22"/>
  <c r="N84" i="22"/>
  <c r="Q83" i="22"/>
  <c r="P83" i="22"/>
  <c r="O83" i="22"/>
  <c r="N83" i="22"/>
  <c r="Q82" i="22"/>
  <c r="P82" i="22"/>
  <c r="O82" i="22"/>
  <c r="N82" i="22"/>
  <c r="Q81" i="22"/>
  <c r="P81" i="22"/>
  <c r="O81" i="22"/>
  <c r="N81" i="22"/>
  <c r="Q80" i="22"/>
  <c r="P80" i="22"/>
  <c r="O80" i="22"/>
  <c r="N80" i="22"/>
  <c r="Q79" i="22"/>
  <c r="P79" i="22"/>
  <c r="O79" i="22"/>
  <c r="N79" i="22"/>
  <c r="Q78" i="22"/>
  <c r="P78" i="22"/>
  <c r="O78" i="22"/>
  <c r="N78" i="22"/>
  <c r="Q77" i="22"/>
  <c r="P77" i="22"/>
  <c r="O77" i="22"/>
  <c r="N77" i="22"/>
  <c r="Q76" i="22"/>
  <c r="P76" i="22"/>
  <c r="O76" i="22"/>
  <c r="N76" i="22"/>
  <c r="Q75" i="22"/>
  <c r="P75" i="22"/>
  <c r="O75" i="22"/>
  <c r="N75" i="22"/>
  <c r="Q74" i="22"/>
  <c r="P74" i="22"/>
  <c r="O74" i="22"/>
  <c r="N74" i="22"/>
  <c r="Q73" i="22"/>
  <c r="P73" i="22"/>
  <c r="O73" i="22"/>
  <c r="N73" i="22"/>
  <c r="Q72" i="22"/>
  <c r="P72" i="22"/>
  <c r="O72" i="22"/>
  <c r="N72" i="22"/>
  <c r="Q71" i="22"/>
  <c r="P71" i="22"/>
  <c r="O71" i="22"/>
  <c r="N71" i="22"/>
  <c r="Q70" i="22"/>
  <c r="P70" i="22"/>
  <c r="O70" i="22"/>
  <c r="N70" i="22"/>
  <c r="Q69" i="22"/>
  <c r="P69" i="22"/>
  <c r="O69" i="22"/>
  <c r="N69" i="22"/>
  <c r="Q68" i="22"/>
  <c r="P68" i="22"/>
  <c r="O68" i="22"/>
  <c r="N68" i="22"/>
  <c r="Q67" i="22"/>
  <c r="P67" i="22"/>
  <c r="O67" i="22"/>
  <c r="N67" i="22"/>
  <c r="Q66" i="22"/>
  <c r="P66" i="22"/>
  <c r="O66" i="22"/>
  <c r="N66" i="22"/>
  <c r="Q65" i="22"/>
  <c r="P65" i="22"/>
  <c r="O65" i="22"/>
  <c r="N65" i="22"/>
  <c r="Q64" i="22"/>
  <c r="P64" i="22"/>
  <c r="O64" i="22"/>
  <c r="N64" i="22"/>
  <c r="Q63" i="22"/>
  <c r="P63" i="22"/>
  <c r="O63" i="22"/>
  <c r="N63" i="22"/>
  <c r="Q62" i="22"/>
  <c r="P62" i="22"/>
  <c r="O62" i="22"/>
  <c r="N62" i="22"/>
  <c r="Q61" i="22"/>
  <c r="P61" i="22"/>
  <c r="O61" i="22"/>
  <c r="N61" i="22"/>
  <c r="Q60" i="22"/>
  <c r="P60" i="22"/>
  <c r="O60" i="22"/>
  <c r="N60" i="22"/>
  <c r="Q59" i="22"/>
  <c r="P59" i="22"/>
  <c r="O59" i="22"/>
  <c r="N59" i="22"/>
  <c r="Q58" i="22"/>
  <c r="P58" i="22"/>
  <c r="O58" i="22"/>
  <c r="N58" i="22"/>
  <c r="Q57" i="22"/>
  <c r="P57" i="22"/>
  <c r="O57" i="22"/>
  <c r="N57" i="22"/>
  <c r="Q56" i="22"/>
  <c r="P56" i="22"/>
  <c r="O56" i="22"/>
  <c r="N56" i="22"/>
  <c r="Q55" i="22"/>
  <c r="P55" i="22"/>
  <c r="O55" i="22"/>
  <c r="N55" i="22"/>
  <c r="Q54" i="22"/>
  <c r="P54" i="22"/>
  <c r="O54" i="22"/>
  <c r="N54" i="22"/>
  <c r="Q53" i="22"/>
  <c r="P53" i="22"/>
  <c r="O53" i="22"/>
  <c r="N53" i="22"/>
  <c r="Q52" i="22"/>
  <c r="P52" i="22"/>
  <c r="O52" i="22"/>
  <c r="N52" i="22"/>
  <c r="Q51" i="22"/>
  <c r="P51" i="22"/>
  <c r="O51" i="22"/>
  <c r="N51" i="22"/>
  <c r="Q50" i="22"/>
  <c r="P50" i="22"/>
  <c r="O50" i="22"/>
  <c r="N50" i="22"/>
  <c r="Q49" i="22"/>
  <c r="P49" i="22"/>
  <c r="O49" i="22"/>
  <c r="N49" i="22"/>
  <c r="Q48" i="22"/>
  <c r="P48" i="22"/>
  <c r="O48" i="22"/>
  <c r="N48" i="22"/>
  <c r="Q47" i="22"/>
  <c r="P47" i="22"/>
  <c r="O47" i="22"/>
  <c r="N47" i="22"/>
  <c r="Q46" i="22"/>
  <c r="P46" i="22"/>
  <c r="O46" i="22"/>
  <c r="N46" i="22"/>
  <c r="Q45" i="22"/>
  <c r="P45" i="22"/>
  <c r="O45" i="22"/>
  <c r="N45" i="22"/>
  <c r="Q44" i="22"/>
  <c r="P44" i="22"/>
  <c r="O44" i="22"/>
  <c r="N44" i="22"/>
  <c r="Q43" i="22"/>
  <c r="P43" i="22"/>
  <c r="O43" i="22"/>
  <c r="N43" i="22"/>
  <c r="Q42" i="22"/>
  <c r="P42" i="22"/>
  <c r="O42" i="22"/>
  <c r="N42" i="22"/>
  <c r="Q41" i="22"/>
  <c r="P41" i="22"/>
  <c r="O41" i="22"/>
  <c r="N41" i="22"/>
  <c r="Q40" i="22"/>
  <c r="P40" i="22"/>
  <c r="O40" i="22"/>
  <c r="N40" i="22"/>
  <c r="Q39" i="22"/>
  <c r="P39" i="22"/>
  <c r="O39" i="22"/>
  <c r="N39" i="22"/>
  <c r="Q38" i="22"/>
  <c r="P38" i="22"/>
  <c r="O38" i="22"/>
  <c r="N38" i="22"/>
  <c r="Q37" i="22"/>
  <c r="P37" i="22"/>
  <c r="O37" i="22"/>
  <c r="N37" i="22"/>
  <c r="Q36" i="22"/>
  <c r="P36" i="22"/>
  <c r="O36" i="22"/>
  <c r="N36" i="22"/>
  <c r="Q35" i="22"/>
  <c r="P35" i="22"/>
  <c r="O35" i="22"/>
  <c r="N35" i="22"/>
  <c r="Q34" i="22"/>
  <c r="P34" i="22"/>
  <c r="O34" i="22"/>
  <c r="N34" i="22"/>
  <c r="Q33" i="22"/>
  <c r="P33" i="22"/>
  <c r="O33" i="22"/>
  <c r="N33" i="22"/>
  <c r="Q32" i="22"/>
  <c r="P32" i="22"/>
  <c r="O32" i="22"/>
  <c r="N32" i="22"/>
  <c r="Q31" i="22"/>
  <c r="P31" i="22"/>
  <c r="O31" i="22"/>
  <c r="N31" i="22"/>
  <c r="Q30" i="22"/>
  <c r="P30" i="22"/>
  <c r="O30" i="22"/>
  <c r="N30" i="22"/>
  <c r="Q29" i="22"/>
  <c r="P29" i="22"/>
  <c r="O29" i="22"/>
  <c r="N29" i="22"/>
  <c r="Q28" i="22"/>
  <c r="P28" i="22"/>
  <c r="O28" i="22"/>
  <c r="N28" i="22"/>
  <c r="Q27" i="22"/>
  <c r="P27" i="22"/>
  <c r="O27" i="22"/>
  <c r="N27" i="22"/>
  <c r="Q26" i="22"/>
  <c r="P26" i="22"/>
  <c r="O26" i="22"/>
  <c r="N26" i="22"/>
  <c r="Q25" i="22"/>
  <c r="P25" i="22"/>
  <c r="O25" i="22"/>
  <c r="N25" i="22"/>
  <c r="Q24" i="22"/>
  <c r="P24" i="22"/>
  <c r="O24" i="22"/>
  <c r="N24" i="22"/>
  <c r="Q23" i="22"/>
  <c r="P23" i="22"/>
  <c r="O23" i="22"/>
  <c r="N23" i="22"/>
  <c r="Q22" i="22"/>
  <c r="P22" i="22"/>
  <c r="O22" i="22"/>
  <c r="N22" i="22"/>
  <c r="Q21" i="22"/>
  <c r="P21" i="22"/>
  <c r="O21" i="22"/>
  <c r="N21" i="22"/>
  <c r="Q20" i="22"/>
  <c r="P20" i="22"/>
  <c r="O20" i="22"/>
  <c r="N20" i="22"/>
  <c r="Q19" i="22"/>
  <c r="P19" i="22"/>
  <c r="O19" i="22"/>
  <c r="N19" i="22"/>
  <c r="Q18" i="22"/>
  <c r="P18" i="22"/>
  <c r="O18" i="22"/>
  <c r="N18" i="22"/>
  <c r="Q17" i="22"/>
  <c r="P17" i="22"/>
  <c r="O17" i="22"/>
  <c r="N17" i="22"/>
  <c r="Q16" i="22"/>
  <c r="P16" i="22"/>
  <c r="O16" i="22"/>
  <c r="N16" i="22"/>
  <c r="Q15" i="22"/>
  <c r="P15" i="22"/>
  <c r="O15" i="22"/>
  <c r="N15" i="22"/>
  <c r="Q14" i="22"/>
  <c r="P14" i="22"/>
  <c r="O14" i="22"/>
  <c r="N14" i="22"/>
  <c r="Q13" i="22"/>
  <c r="P13" i="22"/>
  <c r="O13" i="22"/>
  <c r="N13" i="22"/>
  <c r="Q12" i="22"/>
  <c r="P12" i="22"/>
  <c r="O12" i="22"/>
  <c r="N12" i="22"/>
  <c r="Q11" i="22"/>
  <c r="P11" i="22"/>
  <c r="O11" i="22"/>
  <c r="N11" i="22"/>
  <c r="Q10" i="22"/>
  <c r="P10" i="22"/>
  <c r="O10" i="22"/>
  <c r="N10" i="22"/>
  <c r="Q9" i="22"/>
  <c r="P9" i="22"/>
  <c r="O9" i="22"/>
  <c r="N9" i="22"/>
  <c r="Q8" i="22"/>
  <c r="P8" i="22"/>
  <c r="O8" i="22"/>
  <c r="N8" i="22"/>
  <c r="Q7" i="22"/>
  <c r="P7" i="22"/>
  <c r="O7" i="22"/>
  <c r="N7" i="22"/>
  <c r="Q6" i="22"/>
  <c r="P6" i="22"/>
  <c r="O6" i="22"/>
  <c r="N6" i="22"/>
  <c r="AJ4" i="23"/>
  <c r="AI4" i="23"/>
  <c r="AH4" i="23"/>
  <c r="AG4" i="23"/>
  <c r="AC4" i="23"/>
  <c r="AB4" i="23"/>
  <c r="V4" i="23"/>
  <c r="U4" i="23"/>
  <c r="T4" i="23"/>
  <c r="S4" i="23"/>
  <c r="M4" i="23"/>
  <c r="H4" i="23"/>
  <c r="Y251" i="23"/>
  <c r="Y250" i="23"/>
  <c r="Y249" i="23"/>
  <c r="Y248" i="23"/>
  <c r="Y247" i="23"/>
  <c r="Y246" i="23"/>
  <c r="Y245" i="23"/>
  <c r="Y244" i="23"/>
  <c r="Y243" i="23"/>
  <c r="Y242" i="23"/>
  <c r="Y241" i="23"/>
  <c r="Y240" i="23"/>
  <c r="Y239" i="23"/>
  <c r="Y238" i="23"/>
  <c r="Y237" i="23"/>
  <c r="Y236" i="23"/>
  <c r="Y235" i="23"/>
  <c r="Y234" i="23"/>
  <c r="Y233" i="23"/>
  <c r="Y232" i="23"/>
  <c r="Y231" i="23"/>
  <c r="Y230" i="23"/>
  <c r="Y229" i="23"/>
  <c r="Y228" i="23"/>
  <c r="Y227" i="23"/>
  <c r="Y226" i="23"/>
  <c r="Y225" i="23"/>
  <c r="Y224" i="23"/>
  <c r="Y223" i="23"/>
  <c r="Y222" i="23"/>
  <c r="Y221" i="23"/>
  <c r="Y220" i="23"/>
  <c r="Y219" i="23"/>
  <c r="Y218" i="23"/>
  <c r="Y217" i="23"/>
  <c r="Y216" i="23"/>
  <c r="Y215" i="23"/>
  <c r="Y214" i="23"/>
  <c r="Y213" i="23"/>
  <c r="Y212" i="23"/>
  <c r="Y211" i="23"/>
  <c r="Y210" i="23"/>
  <c r="Y209" i="23"/>
  <c r="Y208" i="23"/>
  <c r="Y207" i="23"/>
  <c r="Y206" i="23"/>
  <c r="Y205" i="23"/>
  <c r="Y204" i="23"/>
  <c r="Y203" i="23"/>
  <c r="Y202" i="23"/>
  <c r="Y201" i="23"/>
  <c r="Y200" i="23"/>
  <c r="Y199" i="23"/>
  <c r="Y198" i="23"/>
  <c r="Y197" i="23"/>
  <c r="Y196" i="23"/>
  <c r="Y195" i="23"/>
  <c r="Y194" i="23"/>
  <c r="Y193" i="23"/>
  <c r="Y192" i="23"/>
  <c r="Y191" i="23"/>
  <c r="Y190" i="23"/>
  <c r="Y189" i="23"/>
  <c r="Y188" i="23"/>
  <c r="Y187" i="23"/>
  <c r="Y186" i="23"/>
  <c r="Y185" i="23"/>
  <c r="Y184" i="23"/>
  <c r="Y183" i="23"/>
  <c r="Y182" i="23"/>
  <c r="Y181" i="23"/>
  <c r="Y180" i="23"/>
  <c r="Y179" i="23"/>
  <c r="Y178" i="23"/>
  <c r="Y177" i="23"/>
  <c r="Y176" i="23"/>
  <c r="Y175" i="23"/>
  <c r="Y174" i="23"/>
  <c r="Y173" i="23"/>
  <c r="Y172" i="23"/>
  <c r="Y171" i="23"/>
  <c r="Y170" i="23"/>
  <c r="Y169" i="23"/>
  <c r="Y168" i="23"/>
  <c r="Y167" i="23"/>
  <c r="Y166" i="23"/>
  <c r="Y165" i="23"/>
  <c r="Y164" i="23"/>
  <c r="Y163" i="23"/>
  <c r="Y162" i="23"/>
  <c r="Y161" i="23"/>
  <c r="Y160" i="23"/>
  <c r="Y159" i="23"/>
  <c r="Y158" i="23"/>
  <c r="Y157" i="23"/>
  <c r="Y156" i="23"/>
  <c r="Y155" i="23"/>
  <c r="Y154" i="23"/>
  <c r="Y153" i="23"/>
  <c r="Y152" i="23"/>
  <c r="Y151" i="23"/>
  <c r="Y150" i="23"/>
  <c r="Y149" i="23"/>
  <c r="Y148" i="23"/>
  <c r="Y147" i="23"/>
  <c r="Y146" i="23"/>
  <c r="Y145" i="23"/>
  <c r="Y144" i="23"/>
  <c r="Y143" i="23"/>
  <c r="Y142" i="23"/>
  <c r="Y141" i="23"/>
  <c r="Y140" i="23"/>
  <c r="Y139" i="23"/>
  <c r="Y138" i="23"/>
  <c r="Y137" i="23"/>
  <c r="Y136" i="23"/>
  <c r="Y135" i="23"/>
  <c r="Y134" i="23"/>
  <c r="Y133" i="23"/>
  <c r="Y132" i="23"/>
  <c r="Y131" i="23"/>
  <c r="Y130" i="23"/>
  <c r="Y129" i="23"/>
  <c r="Y128" i="23"/>
  <c r="Y127" i="23"/>
  <c r="Y126" i="23"/>
  <c r="Y125" i="23"/>
  <c r="Y124" i="23"/>
  <c r="Y123" i="23"/>
  <c r="Y122" i="23"/>
  <c r="Y121" i="23"/>
  <c r="Y120" i="23"/>
  <c r="Y119" i="23"/>
  <c r="Y118" i="23"/>
  <c r="Y117" i="23"/>
  <c r="Y116" i="23"/>
  <c r="Y115" i="23"/>
  <c r="Y114" i="23"/>
  <c r="Y113" i="23"/>
  <c r="Y112" i="23"/>
  <c r="Y111" i="23"/>
  <c r="Y110" i="23"/>
  <c r="Y109" i="23"/>
  <c r="Y108" i="23"/>
  <c r="Y107" i="23"/>
  <c r="Y106" i="23"/>
  <c r="Y105" i="23"/>
  <c r="Y104" i="23"/>
  <c r="Y103" i="23"/>
  <c r="Y102" i="23"/>
  <c r="Y101" i="23"/>
  <c r="Y100" i="23"/>
  <c r="Y99" i="23"/>
  <c r="Y98" i="23"/>
  <c r="Y97" i="23"/>
  <c r="Y96" i="23"/>
  <c r="Y95" i="23"/>
  <c r="Y94" i="23"/>
  <c r="Y93" i="23"/>
  <c r="Y92" i="23"/>
  <c r="Y91" i="23"/>
  <c r="Y90" i="23"/>
  <c r="Y89" i="23"/>
  <c r="Y88" i="23"/>
  <c r="Y87" i="23"/>
  <c r="Y86" i="23"/>
  <c r="Y85" i="23"/>
  <c r="Y84" i="23"/>
  <c r="Y83" i="23"/>
  <c r="Y82" i="23"/>
  <c r="Y81" i="23"/>
  <c r="Y80" i="23"/>
  <c r="Y79" i="23"/>
  <c r="Y78" i="23"/>
  <c r="Y77" i="23"/>
  <c r="Y76" i="23"/>
  <c r="Y75" i="23"/>
  <c r="Y74" i="23"/>
  <c r="Y73" i="23"/>
  <c r="Y72" i="23"/>
  <c r="Y71" i="23"/>
  <c r="Y70" i="23"/>
  <c r="Y69" i="23"/>
  <c r="Y68" i="23"/>
  <c r="Y67" i="23"/>
  <c r="Y66" i="23"/>
  <c r="Y65" i="23"/>
  <c r="Y64" i="23"/>
  <c r="Y63" i="23"/>
  <c r="Y62" i="23"/>
  <c r="Y61" i="23"/>
  <c r="Y60" i="23"/>
  <c r="Y59" i="23"/>
  <c r="Y58" i="23"/>
  <c r="Y57" i="23"/>
  <c r="Y56" i="23"/>
  <c r="Y55" i="23"/>
  <c r="Y54" i="23"/>
  <c r="Y53" i="23"/>
  <c r="Y52" i="23"/>
  <c r="Y51" i="23"/>
  <c r="Y50" i="23"/>
  <c r="Y49" i="23"/>
  <c r="Y48" i="23"/>
  <c r="Y47" i="23"/>
  <c r="Y46" i="23"/>
  <c r="Y45" i="23"/>
  <c r="Y44" i="23"/>
  <c r="Y43" i="23"/>
  <c r="Y42" i="23"/>
  <c r="Y41" i="23"/>
  <c r="Y40" i="23"/>
  <c r="Y39" i="23"/>
  <c r="Y38" i="23"/>
  <c r="Y37" i="23"/>
  <c r="Y36" i="23"/>
  <c r="Y35" i="23"/>
  <c r="Y34" i="23"/>
  <c r="Y33" i="23"/>
  <c r="Y32" i="23"/>
  <c r="Y31" i="23"/>
  <c r="Y30" i="23"/>
  <c r="Y29" i="23"/>
  <c r="Y28" i="23"/>
  <c r="Y27" i="23"/>
  <c r="Y26" i="23"/>
  <c r="Y25" i="23"/>
  <c r="Y24" i="23"/>
  <c r="Y23" i="23"/>
  <c r="Y22" i="23"/>
  <c r="Y21" i="23"/>
  <c r="Y20" i="23"/>
  <c r="Y19" i="23"/>
  <c r="Y18" i="23"/>
  <c r="Y17" i="23"/>
  <c r="Y16" i="23"/>
  <c r="Y15" i="23"/>
  <c r="Y14" i="23"/>
  <c r="Y13" i="23"/>
  <c r="Y12" i="23"/>
  <c r="Y11" i="23"/>
  <c r="Y10" i="23"/>
  <c r="Y9" i="23"/>
  <c r="Y8" i="23"/>
  <c r="Y7" i="23"/>
  <c r="AA14" i="65" l="1"/>
  <c r="L6" i="70"/>
  <c r="L4" i="70" s="1"/>
  <c r="D78" i="79"/>
  <c r="F78" i="79" s="1"/>
  <c r="C33" i="77"/>
  <c r="E33" i="77" s="1"/>
  <c r="E92" i="79"/>
  <c r="D47" i="77"/>
  <c r="E72" i="79"/>
  <c r="E71" i="79" s="1"/>
  <c r="D27" i="77"/>
  <c r="D26" i="77" s="1"/>
  <c r="E93" i="79"/>
  <c r="D48" i="77"/>
  <c r="AA179" i="65"/>
  <c r="V56" i="73"/>
  <c r="U62" i="73"/>
  <c r="X48" i="73"/>
  <c r="Z47" i="73"/>
  <c r="AA88" i="63"/>
  <c r="AO88" i="63"/>
  <c r="AA12" i="63"/>
  <c r="AO12" i="63"/>
  <c r="AA174" i="65"/>
  <c r="AO174" i="65"/>
  <c r="AA184" i="65"/>
  <c r="AO184" i="65"/>
  <c r="AA88" i="65"/>
  <c r="AO88" i="65"/>
  <c r="AA169" i="65"/>
  <c r="AO169" i="65"/>
  <c r="AA95" i="63"/>
  <c r="AO95" i="63"/>
  <c r="AA97" i="65"/>
  <c r="AO97" i="65"/>
  <c r="AA188" i="65"/>
  <c r="AO188" i="65"/>
  <c r="AA89" i="63"/>
  <c r="AO89" i="63"/>
  <c r="AA15" i="65"/>
  <c r="AO15" i="65"/>
  <c r="AA204" i="63"/>
  <c r="AO204" i="63"/>
  <c r="AA82" i="63"/>
  <c r="AO82" i="63"/>
  <c r="AA168" i="63"/>
  <c r="AO168" i="63"/>
  <c r="AA158" i="65"/>
  <c r="AO158" i="65"/>
  <c r="AA195" i="65"/>
  <c r="AO195" i="65"/>
  <c r="AA104" i="63"/>
  <c r="AO104" i="63"/>
  <c r="AA66" i="65"/>
  <c r="AO66" i="65"/>
  <c r="AA62" i="65"/>
  <c r="AO62" i="65"/>
  <c r="AA151" i="65"/>
  <c r="AO151" i="65"/>
  <c r="AA205" i="65"/>
  <c r="AO205" i="65"/>
  <c r="AA197" i="65"/>
  <c r="AO197" i="65"/>
  <c r="AA207" i="65"/>
  <c r="AO207" i="65"/>
  <c r="AA248" i="65"/>
  <c r="AO248" i="65"/>
  <c r="AA232" i="65"/>
  <c r="AO232" i="65"/>
  <c r="AA33" i="65"/>
  <c r="AO33" i="65"/>
  <c r="AA220" i="65"/>
  <c r="AO220" i="65"/>
  <c r="AA71" i="65"/>
  <c r="AO71" i="65"/>
  <c r="AA157" i="65"/>
  <c r="AO157" i="65"/>
  <c r="AA93" i="65"/>
  <c r="AO93" i="65"/>
  <c r="AA238" i="65"/>
  <c r="AO238" i="65"/>
  <c r="AA73" i="65"/>
  <c r="AO73" i="65"/>
  <c r="AA12" i="65"/>
  <c r="AO12" i="65"/>
  <c r="AA161" i="65"/>
  <c r="AO161" i="65"/>
  <c r="AA63" i="65"/>
  <c r="AO63" i="65"/>
  <c r="AA249" i="65"/>
  <c r="AO249" i="65"/>
  <c r="AA241" i="65"/>
  <c r="AO241" i="65"/>
  <c r="AA233" i="65"/>
  <c r="AO233" i="65"/>
  <c r="AA144" i="65"/>
  <c r="AO144" i="65"/>
  <c r="AA61" i="65"/>
  <c r="AO61" i="65"/>
  <c r="AA29" i="65"/>
  <c r="AO29" i="65"/>
  <c r="AA9" i="65"/>
  <c r="AA160" i="65"/>
  <c r="AO160" i="65"/>
  <c r="AA199" i="63"/>
  <c r="AO199" i="63"/>
  <c r="AA110" i="63"/>
  <c r="AO110" i="63"/>
  <c r="AA220" i="63"/>
  <c r="AO220" i="63"/>
  <c r="AA158" i="63"/>
  <c r="AO158" i="63"/>
  <c r="AA215" i="63"/>
  <c r="AO215" i="63"/>
  <c r="AA14" i="63"/>
  <c r="AO14" i="63"/>
  <c r="AA211" i="63"/>
  <c r="AO211" i="63"/>
  <c r="AA207" i="63"/>
  <c r="AO207" i="63"/>
  <c r="AA73" i="63"/>
  <c r="AO73" i="63"/>
  <c r="AA41" i="63"/>
  <c r="AO41" i="63"/>
  <c r="AA66" i="63"/>
  <c r="AO66" i="63"/>
  <c r="AA50" i="63"/>
  <c r="AO50" i="63"/>
  <c r="AA34" i="63"/>
  <c r="AO34" i="63"/>
  <c r="AA234" i="63"/>
  <c r="AO234" i="63"/>
  <c r="AA147" i="63"/>
  <c r="AO147" i="63"/>
  <c r="AA156" i="63"/>
  <c r="AO156" i="63"/>
  <c r="AA140" i="63"/>
  <c r="AO140" i="63"/>
  <c r="AA59" i="63"/>
  <c r="AO59" i="63"/>
  <c r="AA31" i="63"/>
  <c r="AO31" i="63"/>
  <c r="AA149" i="63"/>
  <c r="AO149" i="63"/>
  <c r="AA72" i="63"/>
  <c r="AO72" i="63"/>
  <c r="AA56" i="63"/>
  <c r="AO56" i="63"/>
  <c r="AA40" i="63"/>
  <c r="AO40" i="63"/>
  <c r="AA94" i="63"/>
  <c r="AO94" i="63"/>
  <c r="AA8" i="63"/>
  <c r="AO8" i="63"/>
  <c r="AA125" i="65"/>
  <c r="AO125" i="65"/>
  <c r="AA22" i="65"/>
  <c r="AO22" i="65"/>
  <c r="AA128" i="65"/>
  <c r="AO128" i="65"/>
  <c r="AA83" i="63"/>
  <c r="AO83" i="63"/>
  <c r="AA80" i="63"/>
  <c r="AO80" i="63"/>
  <c r="AA169" i="63"/>
  <c r="AO169" i="63"/>
  <c r="AA123" i="65"/>
  <c r="AO123" i="65"/>
  <c r="AA198" i="65"/>
  <c r="AO198" i="65"/>
  <c r="AA138" i="65"/>
  <c r="AO138" i="65"/>
  <c r="AA172" i="65"/>
  <c r="AO172" i="65"/>
  <c r="AA134" i="63"/>
  <c r="AO134" i="63"/>
  <c r="AA111" i="63"/>
  <c r="AO111" i="63"/>
  <c r="AA103" i="65"/>
  <c r="AO103" i="65"/>
  <c r="AL4" i="65"/>
  <c r="L7" i="65"/>
  <c r="L4" i="65" s="1"/>
  <c r="X7" i="65"/>
  <c r="X4" i="65" s="1"/>
  <c r="AA154" i="65"/>
  <c r="AO154" i="65"/>
  <c r="AA64" i="65"/>
  <c r="AO64" i="65"/>
  <c r="AA200" i="65"/>
  <c r="AO200" i="65"/>
  <c r="AA193" i="65"/>
  <c r="AO193" i="65"/>
  <c r="AA127" i="65"/>
  <c r="AO127" i="65"/>
  <c r="AA147" i="65"/>
  <c r="AO147" i="65"/>
  <c r="AA93" i="63"/>
  <c r="AO93" i="63"/>
  <c r="AA68" i="65"/>
  <c r="AO68" i="65"/>
  <c r="AA187" i="65"/>
  <c r="AO187" i="65"/>
  <c r="AA124" i="63"/>
  <c r="AO124" i="63"/>
  <c r="AA58" i="65"/>
  <c r="AO58" i="65"/>
  <c r="AA90" i="63"/>
  <c r="AO90" i="63"/>
  <c r="AA117" i="65"/>
  <c r="AO117" i="65"/>
  <c r="AA185" i="65"/>
  <c r="AO185" i="65"/>
  <c r="AA102" i="65"/>
  <c r="AO102" i="65"/>
  <c r="AA159" i="65"/>
  <c r="AO159" i="65"/>
  <c r="AA226" i="65"/>
  <c r="AO226" i="65"/>
  <c r="AA91" i="65"/>
  <c r="AO91" i="65"/>
  <c r="AA59" i="65"/>
  <c r="AO59" i="65"/>
  <c r="AA223" i="65"/>
  <c r="AO223" i="65"/>
  <c r="AA216" i="65"/>
  <c r="AO216" i="65"/>
  <c r="AA217" i="65"/>
  <c r="AO217" i="65"/>
  <c r="AA10" i="63"/>
  <c r="AO10" i="63"/>
  <c r="AA123" i="63"/>
  <c r="AO123" i="63"/>
  <c r="AA171" i="63"/>
  <c r="AO171" i="63"/>
  <c r="AA108" i="63"/>
  <c r="AO108" i="63"/>
  <c r="AA238" i="63"/>
  <c r="AO238" i="63"/>
  <c r="AA150" i="63"/>
  <c r="AO150" i="63"/>
  <c r="AA77" i="63"/>
  <c r="AO77" i="63"/>
  <c r="AA45" i="63"/>
  <c r="AO45" i="63"/>
  <c r="AA55" i="63"/>
  <c r="AO55" i="63"/>
  <c r="AA243" i="63"/>
  <c r="AO243" i="63"/>
  <c r="AA237" i="63"/>
  <c r="AO237" i="63"/>
  <c r="AA232" i="63"/>
  <c r="AO232" i="63"/>
  <c r="AA247" i="63"/>
  <c r="AO247" i="63"/>
  <c r="AA242" i="63"/>
  <c r="AO242" i="63"/>
  <c r="AA198" i="63"/>
  <c r="AO198" i="63"/>
  <c r="AA244" i="63"/>
  <c r="AO244" i="63"/>
  <c r="AA233" i="63"/>
  <c r="AO233" i="63"/>
  <c r="AA229" i="63"/>
  <c r="AO229" i="63"/>
  <c r="AA208" i="63"/>
  <c r="AO208" i="63"/>
  <c r="AA129" i="63"/>
  <c r="AO129" i="63"/>
  <c r="AA193" i="63"/>
  <c r="AO193" i="63"/>
  <c r="AA48" i="65"/>
  <c r="AO48" i="65"/>
  <c r="AA92" i="63"/>
  <c r="AO92" i="63"/>
  <c r="AA134" i="65"/>
  <c r="AO134" i="65"/>
  <c r="AA114" i="63"/>
  <c r="AO114" i="63"/>
  <c r="AA85" i="63"/>
  <c r="AO85" i="63"/>
  <c r="AA162" i="65"/>
  <c r="AO162" i="65"/>
  <c r="AA118" i="65"/>
  <c r="AO118" i="65"/>
  <c r="AA74" i="65"/>
  <c r="AO74" i="65"/>
  <c r="AA102" i="63"/>
  <c r="AO102" i="63"/>
  <c r="AA139" i="65"/>
  <c r="AO139" i="65"/>
  <c r="AA143" i="65"/>
  <c r="AO143" i="65"/>
  <c r="AA194" i="65"/>
  <c r="AO194" i="65"/>
  <c r="AA190" i="65"/>
  <c r="AO190" i="65"/>
  <c r="AA108" i="65"/>
  <c r="AO108" i="65"/>
  <c r="AA213" i="65"/>
  <c r="AO213" i="65"/>
  <c r="AA165" i="65"/>
  <c r="AO165" i="65"/>
  <c r="AA124" i="65"/>
  <c r="AO124" i="65"/>
  <c r="AA244" i="65"/>
  <c r="AO244" i="65"/>
  <c r="AA81" i="65"/>
  <c r="AO81" i="65"/>
  <c r="AA17" i="65"/>
  <c r="AO17" i="65"/>
  <c r="AA228" i="65"/>
  <c r="AO228" i="65"/>
  <c r="AA87" i="65"/>
  <c r="AO87" i="65"/>
  <c r="AA189" i="65"/>
  <c r="AO189" i="65"/>
  <c r="AA133" i="65"/>
  <c r="AO133" i="65"/>
  <c r="AA242" i="65"/>
  <c r="AO242" i="65"/>
  <c r="AA89" i="65"/>
  <c r="AO89" i="65"/>
  <c r="AA25" i="65"/>
  <c r="AO25" i="65"/>
  <c r="AA136" i="65"/>
  <c r="AO136" i="65"/>
  <c r="AA156" i="65"/>
  <c r="AO156" i="65"/>
  <c r="AA47" i="65"/>
  <c r="AO47" i="65"/>
  <c r="AA247" i="65"/>
  <c r="AO247" i="65"/>
  <c r="AA239" i="65"/>
  <c r="AO239" i="65"/>
  <c r="AA231" i="65"/>
  <c r="AO231" i="65"/>
  <c r="AA69" i="65"/>
  <c r="AO69" i="65"/>
  <c r="AA37" i="65"/>
  <c r="AO37" i="65"/>
  <c r="AA11" i="65"/>
  <c r="AO11" i="65"/>
  <c r="AA145" i="65"/>
  <c r="AO145" i="65"/>
  <c r="AA159" i="63"/>
  <c r="AO159" i="63"/>
  <c r="AA191" i="63"/>
  <c r="AO191" i="63"/>
  <c r="AA172" i="63"/>
  <c r="AO172" i="63"/>
  <c r="AA22" i="63"/>
  <c r="AO22" i="63"/>
  <c r="AA203" i="63"/>
  <c r="AO203" i="63"/>
  <c r="AA217" i="63"/>
  <c r="AO217" i="63"/>
  <c r="AA180" i="63"/>
  <c r="AO180" i="63"/>
  <c r="AA65" i="63"/>
  <c r="AO65" i="63"/>
  <c r="AA33" i="63"/>
  <c r="AO33" i="63"/>
  <c r="AA70" i="63"/>
  <c r="AO70" i="63"/>
  <c r="AA54" i="63"/>
  <c r="AO54" i="63"/>
  <c r="AA38" i="63"/>
  <c r="AO38" i="63"/>
  <c r="AA182" i="63"/>
  <c r="AO182" i="63"/>
  <c r="AA151" i="63"/>
  <c r="AO151" i="63"/>
  <c r="AA135" i="63"/>
  <c r="AO135" i="63"/>
  <c r="AA144" i="63"/>
  <c r="AO144" i="63"/>
  <c r="AA79" i="63"/>
  <c r="AO79" i="63"/>
  <c r="AA51" i="63"/>
  <c r="AO51" i="63"/>
  <c r="AA153" i="63"/>
  <c r="AO153" i="63"/>
  <c r="AA137" i="63"/>
  <c r="AO137" i="63"/>
  <c r="AA68" i="63"/>
  <c r="AO68" i="63"/>
  <c r="AA52" i="63"/>
  <c r="AO52" i="63"/>
  <c r="AA36" i="63"/>
  <c r="AO36" i="63"/>
  <c r="AA103" i="63"/>
  <c r="AO103" i="63"/>
  <c r="AA179" i="63"/>
  <c r="AO179" i="63"/>
  <c r="AA126" i="65"/>
  <c r="AO126" i="65"/>
  <c r="AA196" i="65"/>
  <c r="AO196" i="65"/>
  <c r="AA29" i="63"/>
  <c r="AO29" i="63"/>
  <c r="AA32" i="65"/>
  <c r="AO32" i="65"/>
  <c r="AA82" i="65"/>
  <c r="AO82" i="65"/>
  <c r="AL7" i="63"/>
  <c r="AL4" i="63" s="1"/>
  <c r="L7" i="63"/>
  <c r="L4" i="63" s="1"/>
  <c r="X7" i="63"/>
  <c r="X4" i="63" s="1"/>
  <c r="AA165" i="63"/>
  <c r="AO165" i="63"/>
  <c r="AA109" i="65"/>
  <c r="AO109" i="65"/>
  <c r="AA16" i="65"/>
  <c r="AO16" i="65"/>
  <c r="AA197" i="63"/>
  <c r="AO197" i="63"/>
  <c r="AA195" i="63"/>
  <c r="AO195" i="63"/>
  <c r="AA212" i="65"/>
  <c r="AO212" i="65"/>
  <c r="AA99" i="63"/>
  <c r="AO99" i="63"/>
  <c r="AA164" i="65"/>
  <c r="AO164" i="65"/>
  <c r="AA109" i="63"/>
  <c r="AO109" i="63"/>
  <c r="AA81" i="63"/>
  <c r="AO81" i="63"/>
  <c r="AA211" i="65"/>
  <c r="AO211" i="65"/>
  <c r="AA180" i="65"/>
  <c r="AO180" i="65"/>
  <c r="AA44" i="65"/>
  <c r="AO44" i="65"/>
  <c r="AA27" i="63"/>
  <c r="AO27" i="63"/>
  <c r="AA112" i="65"/>
  <c r="AO112" i="65"/>
  <c r="AA119" i="63"/>
  <c r="AO119" i="63"/>
  <c r="AA110" i="65"/>
  <c r="AO110" i="65"/>
  <c r="AA135" i="65"/>
  <c r="AO135" i="65"/>
  <c r="AA176" i="65"/>
  <c r="AO176" i="65"/>
  <c r="AA219" i="65"/>
  <c r="AO219" i="65"/>
  <c r="AA222" i="65"/>
  <c r="AO222" i="65"/>
  <c r="AA83" i="65"/>
  <c r="AO83" i="65"/>
  <c r="AA51" i="65"/>
  <c r="AO51" i="65"/>
  <c r="AA215" i="65"/>
  <c r="AO215" i="65"/>
  <c r="AA183" i="65"/>
  <c r="AO183" i="65"/>
  <c r="AA184" i="63"/>
  <c r="AO184" i="63"/>
  <c r="AA222" i="63"/>
  <c r="AO222" i="63"/>
  <c r="AA86" i="63"/>
  <c r="AO86" i="63"/>
  <c r="AA30" i="63"/>
  <c r="AO30" i="63"/>
  <c r="AA24" i="63"/>
  <c r="AO24" i="63"/>
  <c r="AA106" i="63"/>
  <c r="AO106" i="63"/>
  <c r="AA196" i="63"/>
  <c r="AO196" i="63"/>
  <c r="AA161" i="63"/>
  <c r="AO161" i="63"/>
  <c r="AA146" i="63"/>
  <c r="AO146" i="63"/>
  <c r="AA69" i="63"/>
  <c r="AO69" i="63"/>
  <c r="AA37" i="63"/>
  <c r="AO37" i="63"/>
  <c r="AA43" i="63"/>
  <c r="AO43" i="63"/>
  <c r="AA230" i="63"/>
  <c r="AO230" i="63"/>
  <c r="AA190" i="63"/>
  <c r="AO190" i="63"/>
  <c r="AA248" i="63"/>
  <c r="AO248" i="63"/>
  <c r="AA178" i="63"/>
  <c r="AO178" i="63"/>
  <c r="AA250" i="63"/>
  <c r="AO250" i="63"/>
  <c r="AA245" i="63"/>
  <c r="AO245" i="63"/>
  <c r="AA164" i="63"/>
  <c r="AO164" i="63"/>
  <c r="AA223" i="63"/>
  <c r="AO223" i="63"/>
  <c r="AA170" i="63"/>
  <c r="AO170" i="63"/>
  <c r="AA160" i="63"/>
  <c r="AO160" i="63"/>
  <c r="AA130" i="63"/>
  <c r="AO130" i="63"/>
  <c r="AA131" i="63"/>
  <c r="AO131" i="63"/>
  <c r="AA177" i="63"/>
  <c r="AO177" i="63"/>
  <c r="AA204" i="65"/>
  <c r="AO204" i="65"/>
  <c r="AA16" i="63"/>
  <c r="AO16" i="63"/>
  <c r="AA150" i="65"/>
  <c r="AO150" i="65"/>
  <c r="AA107" i="63"/>
  <c r="AO107" i="63"/>
  <c r="AA210" i="65"/>
  <c r="AO210" i="65"/>
  <c r="AA105" i="63"/>
  <c r="AO105" i="63"/>
  <c r="AA209" i="65"/>
  <c r="AO209" i="65"/>
  <c r="AA142" i="65"/>
  <c r="AO142" i="65"/>
  <c r="AA56" i="65"/>
  <c r="AO56" i="65"/>
  <c r="AA50" i="65"/>
  <c r="AO50" i="65"/>
  <c r="AA38" i="65"/>
  <c r="AO38" i="65"/>
  <c r="AA30" i="65"/>
  <c r="AO30" i="65"/>
  <c r="AA34" i="65"/>
  <c r="AO34" i="65"/>
  <c r="AA91" i="63"/>
  <c r="AO91" i="63"/>
  <c r="AA131" i="65"/>
  <c r="AO131" i="65"/>
  <c r="AA206" i="65"/>
  <c r="AO206" i="65"/>
  <c r="AA115" i="65"/>
  <c r="AO115" i="65"/>
  <c r="AA94" i="65"/>
  <c r="AO94" i="65"/>
  <c r="AA105" i="65"/>
  <c r="AO105" i="65"/>
  <c r="AA100" i="65"/>
  <c r="AO100" i="65"/>
  <c r="AA104" i="65"/>
  <c r="AO104" i="65"/>
  <c r="AA240" i="65"/>
  <c r="AO240" i="65"/>
  <c r="AA65" i="65"/>
  <c r="AO65" i="65"/>
  <c r="AA10" i="65"/>
  <c r="AO10" i="65"/>
  <c r="AA132" i="65"/>
  <c r="AO132" i="65"/>
  <c r="AA39" i="65"/>
  <c r="AO39" i="65"/>
  <c r="AA141" i="65"/>
  <c r="AO141" i="65"/>
  <c r="AA246" i="65"/>
  <c r="AO246" i="65"/>
  <c r="AA230" i="65"/>
  <c r="AO230" i="65"/>
  <c r="AA41" i="65"/>
  <c r="AO41" i="65"/>
  <c r="AA19" i="65"/>
  <c r="AO19" i="65"/>
  <c r="AA148" i="65"/>
  <c r="AO148" i="65"/>
  <c r="AA31" i="65"/>
  <c r="AO31" i="65"/>
  <c r="AA245" i="65"/>
  <c r="AO245" i="65"/>
  <c r="AA237" i="65"/>
  <c r="AO237" i="65"/>
  <c r="AA229" i="65"/>
  <c r="AO229" i="65"/>
  <c r="AA77" i="65"/>
  <c r="AO77" i="65"/>
  <c r="AA45" i="65"/>
  <c r="AO45" i="65"/>
  <c r="AA13" i="65"/>
  <c r="AO13" i="65"/>
  <c r="AA152" i="65"/>
  <c r="AO152" i="65"/>
  <c r="AA216" i="63"/>
  <c r="AO216" i="63"/>
  <c r="AA118" i="63"/>
  <c r="AO118" i="63"/>
  <c r="AA125" i="63"/>
  <c r="AO125" i="63"/>
  <c r="AA115" i="63"/>
  <c r="AO115" i="63"/>
  <c r="AA192" i="63"/>
  <c r="AO192" i="63"/>
  <c r="AA9" i="63"/>
  <c r="AO9" i="63"/>
  <c r="AA214" i="63"/>
  <c r="AO214" i="63"/>
  <c r="AA209" i="63"/>
  <c r="AO209" i="63"/>
  <c r="AA221" i="63"/>
  <c r="AO221" i="63"/>
  <c r="AA57" i="63"/>
  <c r="AO57" i="63"/>
  <c r="AA74" i="63"/>
  <c r="AO74" i="63"/>
  <c r="AA58" i="63"/>
  <c r="AO58" i="63"/>
  <c r="AA42" i="63"/>
  <c r="AO42" i="63"/>
  <c r="AA240" i="63"/>
  <c r="AO240" i="63"/>
  <c r="AA155" i="63"/>
  <c r="AO155" i="63"/>
  <c r="AA139" i="63"/>
  <c r="AO139" i="63"/>
  <c r="AA148" i="63"/>
  <c r="AO148" i="63"/>
  <c r="AA71" i="63"/>
  <c r="AO71" i="63"/>
  <c r="AA47" i="63"/>
  <c r="AO47" i="63"/>
  <c r="AA157" i="63"/>
  <c r="AO157" i="63"/>
  <c r="AA141" i="63"/>
  <c r="AO141" i="63"/>
  <c r="AA64" i="63"/>
  <c r="AO64" i="63"/>
  <c r="AA48" i="63"/>
  <c r="AO48" i="63"/>
  <c r="AA32" i="63"/>
  <c r="AO32" i="63"/>
  <c r="AA21" i="63"/>
  <c r="AO21" i="63"/>
  <c r="AA122" i="65"/>
  <c r="AO122" i="65"/>
  <c r="AA192" i="65"/>
  <c r="AO192" i="65"/>
  <c r="AA84" i="65"/>
  <c r="AO84" i="65"/>
  <c r="AA90" i="65"/>
  <c r="AO90" i="65"/>
  <c r="AA117" i="63"/>
  <c r="AO117" i="63"/>
  <c r="AA25" i="63"/>
  <c r="AO25" i="63"/>
  <c r="AA182" i="65"/>
  <c r="AO182" i="65"/>
  <c r="AA121" i="65"/>
  <c r="AO121" i="65"/>
  <c r="AA202" i="65"/>
  <c r="AO202" i="65"/>
  <c r="AA92" i="65"/>
  <c r="AO92" i="65"/>
  <c r="AA126" i="63"/>
  <c r="AO126" i="63"/>
  <c r="AA28" i="63"/>
  <c r="AO28" i="63"/>
  <c r="AA186" i="65"/>
  <c r="AO186" i="65"/>
  <c r="AA119" i="65"/>
  <c r="AO119" i="65"/>
  <c r="AA80" i="65"/>
  <c r="AO80" i="65"/>
  <c r="AA128" i="63"/>
  <c r="AO128" i="63"/>
  <c r="AA208" i="65"/>
  <c r="AO208" i="65"/>
  <c r="AA181" i="63"/>
  <c r="AO181" i="63"/>
  <c r="AA60" i="65"/>
  <c r="AO60" i="65"/>
  <c r="AA203" i="65"/>
  <c r="AO203" i="65"/>
  <c r="AA166" i="65"/>
  <c r="AO166" i="65"/>
  <c r="AA116" i="65"/>
  <c r="AO116" i="65"/>
  <c r="AA167" i="63"/>
  <c r="AO167" i="63"/>
  <c r="AA26" i="65"/>
  <c r="AO26" i="65"/>
  <c r="AA112" i="63"/>
  <c r="AO112" i="63"/>
  <c r="AA70" i="65"/>
  <c r="AO70" i="65"/>
  <c r="AA181" i="65"/>
  <c r="AO181" i="65"/>
  <c r="AA155" i="65"/>
  <c r="AO155" i="65"/>
  <c r="AA98" i="65"/>
  <c r="AO98" i="65"/>
  <c r="AA227" i="65"/>
  <c r="AO227" i="65"/>
  <c r="AA218" i="65"/>
  <c r="AO218" i="65"/>
  <c r="AA75" i="65"/>
  <c r="AO75" i="65"/>
  <c r="AA43" i="65"/>
  <c r="AO43" i="65"/>
  <c r="AA167" i="65"/>
  <c r="AO167" i="65"/>
  <c r="AA225" i="65"/>
  <c r="AO225" i="65"/>
  <c r="AA127" i="63"/>
  <c r="AO127" i="63"/>
  <c r="AA116" i="63"/>
  <c r="AO116" i="63"/>
  <c r="AA200" i="63"/>
  <c r="AO200" i="63"/>
  <c r="AA218" i="63"/>
  <c r="AO218" i="63"/>
  <c r="AA251" i="63"/>
  <c r="AO251" i="63"/>
  <c r="AA201" i="63"/>
  <c r="AO201" i="63"/>
  <c r="AA142" i="63"/>
  <c r="AO142" i="63"/>
  <c r="AA61" i="63"/>
  <c r="AO61" i="63"/>
  <c r="AA75" i="63"/>
  <c r="AO75" i="63"/>
  <c r="AA35" i="63"/>
  <c r="AO35" i="63"/>
  <c r="AA246" i="63"/>
  <c r="AO246" i="63"/>
  <c r="AA174" i="63"/>
  <c r="AO174" i="63"/>
  <c r="AA225" i="63"/>
  <c r="AO225" i="63"/>
  <c r="AA231" i="63"/>
  <c r="AO231" i="63"/>
  <c r="AA249" i="63"/>
  <c r="AO249" i="63"/>
  <c r="AA202" i="63"/>
  <c r="AO202" i="63"/>
  <c r="AA228" i="63"/>
  <c r="AO228" i="63"/>
  <c r="AA186" i="63"/>
  <c r="AO186" i="63"/>
  <c r="AA162" i="63"/>
  <c r="AO162" i="63"/>
  <c r="AA133" i="63"/>
  <c r="AO133" i="63"/>
  <c r="AA17" i="63"/>
  <c r="AO17" i="63"/>
  <c r="AA183" i="63"/>
  <c r="AO183" i="63"/>
  <c r="AA13" i="63"/>
  <c r="AO13" i="63"/>
  <c r="AA72" i="65"/>
  <c r="AO72" i="65"/>
  <c r="AA76" i="65"/>
  <c r="AO76" i="65"/>
  <c r="AA84" i="63"/>
  <c r="AO84" i="63"/>
  <c r="AA171" i="65"/>
  <c r="AO171" i="65"/>
  <c r="AA40" i="65"/>
  <c r="AO40" i="65"/>
  <c r="AA54" i="65"/>
  <c r="AO54" i="65"/>
  <c r="AA130" i="65"/>
  <c r="AO130" i="65"/>
  <c r="AA168" i="65"/>
  <c r="AO168" i="65"/>
  <c r="AA78" i="65"/>
  <c r="AO78" i="65"/>
  <c r="AA96" i="63"/>
  <c r="AO96" i="63"/>
  <c r="AA24" i="65"/>
  <c r="AO24" i="65"/>
  <c r="AA106" i="65"/>
  <c r="AO106" i="65"/>
  <c r="AA99" i="65"/>
  <c r="AO99" i="65"/>
  <c r="AA199" i="65"/>
  <c r="AO199" i="65"/>
  <c r="AA177" i="65"/>
  <c r="AO177" i="65"/>
  <c r="AA101" i="65"/>
  <c r="AO101" i="65"/>
  <c r="AA191" i="65"/>
  <c r="AO191" i="65"/>
  <c r="AA236" i="65"/>
  <c r="AO236" i="65"/>
  <c r="AA49" i="65"/>
  <c r="AO49" i="65"/>
  <c r="AA20" i="65"/>
  <c r="AO20" i="65"/>
  <c r="AA140" i="65"/>
  <c r="AO140" i="65"/>
  <c r="AA55" i="65"/>
  <c r="AO55" i="65"/>
  <c r="AA149" i="65"/>
  <c r="AO149" i="65"/>
  <c r="AA250" i="65"/>
  <c r="AO250" i="65"/>
  <c r="AA234" i="65"/>
  <c r="AO234" i="65"/>
  <c r="AA57" i="65"/>
  <c r="AO57" i="65"/>
  <c r="AA8" i="65"/>
  <c r="AA137" i="65"/>
  <c r="AO137" i="65"/>
  <c r="AA79" i="65"/>
  <c r="AO79" i="65"/>
  <c r="AA251" i="65"/>
  <c r="AO251" i="65"/>
  <c r="AA243" i="65"/>
  <c r="AO243" i="65"/>
  <c r="AA235" i="65"/>
  <c r="AO235" i="65"/>
  <c r="AA85" i="65"/>
  <c r="AO85" i="65"/>
  <c r="AA53" i="65"/>
  <c r="AO53" i="65"/>
  <c r="AA21" i="65"/>
  <c r="AO21" i="65"/>
  <c r="AA23" i="65"/>
  <c r="AO23" i="65"/>
  <c r="AA153" i="65"/>
  <c r="AO153" i="65"/>
  <c r="AA189" i="63"/>
  <c r="AO189" i="63"/>
  <c r="AA188" i="63"/>
  <c r="AO188" i="63"/>
  <c r="AA18" i="63"/>
  <c r="AO18" i="63"/>
  <c r="AA210" i="63"/>
  <c r="AO210" i="63"/>
  <c r="AA213" i="63"/>
  <c r="AO213" i="63"/>
  <c r="AA120" i="63"/>
  <c r="AO120" i="63"/>
  <c r="AA219" i="63"/>
  <c r="AO219" i="63"/>
  <c r="AA49" i="63"/>
  <c r="AO49" i="63"/>
  <c r="AA78" i="63"/>
  <c r="AO78" i="63"/>
  <c r="AA62" i="63"/>
  <c r="AO62" i="63"/>
  <c r="AA46" i="63"/>
  <c r="AO46" i="63"/>
  <c r="AA194" i="63"/>
  <c r="AO194" i="63"/>
  <c r="AA154" i="63"/>
  <c r="AO154" i="63"/>
  <c r="AA143" i="63"/>
  <c r="AO143" i="63"/>
  <c r="AA152" i="63"/>
  <c r="AO152" i="63"/>
  <c r="AA136" i="63"/>
  <c r="AO136" i="63"/>
  <c r="AA67" i="63"/>
  <c r="AO67" i="63"/>
  <c r="AA39" i="63"/>
  <c r="AO39" i="63"/>
  <c r="AA145" i="63"/>
  <c r="AO145" i="63"/>
  <c r="AA76" i="63"/>
  <c r="AO76" i="63"/>
  <c r="AA60" i="63"/>
  <c r="AO60" i="63"/>
  <c r="AA44" i="63"/>
  <c r="AO44" i="63"/>
  <c r="AA132" i="63"/>
  <c r="AO132" i="63"/>
  <c r="AA113" i="63"/>
  <c r="AO113" i="63"/>
  <c r="AA23" i="63"/>
  <c r="AO23" i="63"/>
  <c r="AA178" i="65"/>
  <c r="AO178" i="65"/>
  <c r="AA170" i="65"/>
  <c r="AO170" i="65"/>
  <c r="AA11" i="63"/>
  <c r="AO11" i="63"/>
  <c r="AA15" i="63"/>
  <c r="AO15" i="63"/>
  <c r="AA36" i="65"/>
  <c r="AO36" i="65"/>
  <c r="AA100" i="63"/>
  <c r="AO100" i="63"/>
  <c r="AA185" i="63"/>
  <c r="AO185" i="63"/>
  <c r="AA175" i="65"/>
  <c r="AO175" i="65"/>
  <c r="AA97" i="63"/>
  <c r="AO97" i="63"/>
  <c r="AA52" i="65"/>
  <c r="AO52" i="65"/>
  <c r="AA175" i="63"/>
  <c r="AO175" i="63"/>
  <c r="AA129" i="65"/>
  <c r="AO129" i="65"/>
  <c r="AA173" i="65"/>
  <c r="AO173" i="65"/>
  <c r="AA146" i="65"/>
  <c r="AO146" i="65"/>
  <c r="AA19" i="63"/>
  <c r="AO19" i="63"/>
  <c r="AA163" i="65"/>
  <c r="AO163" i="65"/>
  <c r="AA114" i="65"/>
  <c r="AO114" i="65"/>
  <c r="AA28" i="65"/>
  <c r="AO28" i="65"/>
  <c r="AA122" i="63"/>
  <c r="AO122" i="63"/>
  <c r="AA86" i="65"/>
  <c r="AO86" i="65"/>
  <c r="AA173" i="63"/>
  <c r="AO173" i="63"/>
  <c r="AA113" i="65"/>
  <c r="AO113" i="65"/>
  <c r="AA18" i="65"/>
  <c r="AO18" i="65"/>
  <c r="AA176" i="63"/>
  <c r="AO176" i="63"/>
  <c r="AA111" i="65"/>
  <c r="AO111" i="65"/>
  <c r="AA107" i="65"/>
  <c r="AO107" i="65"/>
  <c r="AA27" i="65"/>
  <c r="AO27" i="65"/>
  <c r="AA96" i="65"/>
  <c r="AO96" i="65"/>
  <c r="AA214" i="65"/>
  <c r="AO214" i="65"/>
  <c r="AA67" i="65"/>
  <c r="AO67" i="65"/>
  <c r="AA35" i="65"/>
  <c r="AO35" i="65"/>
  <c r="AA224" i="65"/>
  <c r="AO224" i="65"/>
  <c r="AA221" i="65"/>
  <c r="AO221" i="65"/>
  <c r="AA98" i="63"/>
  <c r="AO98" i="63"/>
  <c r="AA87" i="63"/>
  <c r="AO87" i="63"/>
  <c r="AA26" i="63"/>
  <c r="AO26" i="63"/>
  <c r="AA20" i="63"/>
  <c r="AO20" i="63"/>
  <c r="AA187" i="63"/>
  <c r="AO187" i="63"/>
  <c r="AA121" i="63"/>
  <c r="AO121" i="63"/>
  <c r="AA227" i="63"/>
  <c r="AO227" i="63"/>
  <c r="AA163" i="63"/>
  <c r="AO163" i="63"/>
  <c r="AA138" i="63"/>
  <c r="AO138" i="63"/>
  <c r="AA53" i="63"/>
  <c r="AO53" i="63"/>
  <c r="AA63" i="63"/>
  <c r="AO63" i="63"/>
  <c r="AA235" i="63"/>
  <c r="AO235" i="63"/>
  <c r="AA241" i="63"/>
  <c r="AO241" i="63"/>
  <c r="AA212" i="63"/>
  <c r="AO212" i="63"/>
  <c r="AA224" i="63"/>
  <c r="AO224" i="63"/>
  <c r="AA239" i="63"/>
  <c r="AO239" i="63"/>
  <c r="AA226" i="63"/>
  <c r="AO226" i="63"/>
  <c r="AA166" i="63"/>
  <c r="AO166" i="63"/>
  <c r="AA236" i="63"/>
  <c r="AO236" i="63"/>
  <c r="AA205" i="63"/>
  <c r="AO205" i="63"/>
  <c r="AA206" i="63"/>
  <c r="AO206" i="63"/>
  <c r="Y4" i="23"/>
  <c r="G8" i="68"/>
  <c r="H8" i="68" s="1"/>
  <c r="G16" i="68"/>
  <c r="H16" i="68" s="1"/>
  <c r="G31" i="68"/>
  <c r="H31" i="68" s="1"/>
  <c r="G27" i="68"/>
  <c r="H27" i="68" s="1"/>
  <c r="G7" i="68"/>
  <c r="H7" i="68" s="1"/>
  <c r="G44" i="68"/>
  <c r="H44" i="68" s="1"/>
  <c r="G24" i="68"/>
  <c r="H24" i="68" s="1"/>
  <c r="G48" i="68"/>
  <c r="H48" i="68" s="1"/>
  <c r="G21" i="68"/>
  <c r="H21" i="68" s="1"/>
  <c r="G37" i="68"/>
  <c r="H37" i="68" s="1"/>
  <c r="G6" i="68"/>
  <c r="G22" i="68"/>
  <c r="H22" i="68" s="1"/>
  <c r="G38" i="68"/>
  <c r="H38" i="68" s="1"/>
  <c r="G50" i="68"/>
  <c r="H50" i="68" s="1"/>
  <c r="G43" i="68"/>
  <c r="H43" i="68" s="1"/>
  <c r="G12" i="68"/>
  <c r="H12" i="68" s="1"/>
  <c r="G13" i="68"/>
  <c r="H13" i="68" s="1"/>
  <c r="G45" i="68"/>
  <c r="H45" i="68" s="1"/>
  <c r="G30" i="68"/>
  <c r="H30" i="68" s="1"/>
  <c r="G35" i="68"/>
  <c r="H35" i="68" s="1"/>
  <c r="G23" i="68"/>
  <c r="H23" i="68" s="1"/>
  <c r="G28" i="68"/>
  <c r="H28" i="68" s="1"/>
  <c r="G25" i="68"/>
  <c r="H25" i="68" s="1"/>
  <c r="G10" i="68"/>
  <c r="H10" i="68" s="1"/>
  <c r="G42" i="68"/>
  <c r="H42" i="68" s="1"/>
  <c r="G15" i="68"/>
  <c r="H15" i="68" s="1"/>
  <c r="G19" i="68"/>
  <c r="H19" i="68" s="1"/>
  <c r="G51" i="68"/>
  <c r="H51" i="68" s="1"/>
  <c r="G36" i="68"/>
  <c r="H36" i="68" s="1"/>
  <c r="G20" i="68"/>
  <c r="H20" i="68" s="1"/>
  <c r="G40" i="68"/>
  <c r="H40" i="68" s="1"/>
  <c r="G17" i="68"/>
  <c r="H17" i="68" s="1"/>
  <c r="G33" i="68"/>
  <c r="H33" i="68" s="1"/>
  <c r="G49" i="68"/>
  <c r="H49" i="68" s="1"/>
  <c r="G18" i="68"/>
  <c r="H18" i="68" s="1"/>
  <c r="G34" i="68"/>
  <c r="H34" i="68" s="1"/>
  <c r="G11" i="68"/>
  <c r="H11" i="68" s="1"/>
  <c r="G39" i="68"/>
  <c r="H39" i="68" s="1"/>
  <c r="G32" i="68"/>
  <c r="H32" i="68" s="1"/>
  <c r="G29" i="68"/>
  <c r="H29" i="68" s="1"/>
  <c r="G14" i="68"/>
  <c r="H14" i="68" s="1"/>
  <c r="G46" i="68"/>
  <c r="H46" i="68" s="1"/>
  <c r="G47" i="68"/>
  <c r="H47" i="68" s="1"/>
  <c r="G52" i="68"/>
  <c r="H52" i="68" s="1"/>
  <c r="G9" i="68"/>
  <c r="H9" i="68" s="1"/>
  <c r="G41" i="68"/>
  <c r="H41" i="68" s="1"/>
  <c r="G26" i="68"/>
  <c r="H26" i="68" s="1"/>
  <c r="F48" i="68"/>
  <c r="F37" i="68"/>
  <c r="F24" i="68"/>
  <c r="F21" i="68"/>
  <c r="F14" i="68"/>
  <c r="F46" i="68"/>
  <c r="F29" i="68"/>
  <c r="F38" i="68"/>
  <c r="F40" i="68"/>
  <c r="F13" i="68"/>
  <c r="F32" i="68"/>
  <c r="F45" i="68"/>
  <c r="K3" i="67"/>
  <c r="F17" i="68"/>
  <c r="F26" i="68"/>
  <c r="F49" i="68"/>
  <c r="F19" i="68"/>
  <c r="F47" i="68"/>
  <c r="F23" i="68"/>
  <c r="F51" i="68"/>
  <c r="F22" i="68"/>
  <c r="F50" i="68"/>
  <c r="F30" i="68"/>
  <c r="F9" i="68"/>
  <c r="F28" i="68"/>
  <c r="F52" i="68"/>
  <c r="F12" i="68"/>
  <c r="F25" i="68"/>
  <c r="F34" i="68"/>
  <c r="F27" i="68"/>
  <c r="F36" i="68"/>
  <c r="F15" i="68"/>
  <c r="F43" i="68"/>
  <c r="F6" i="68"/>
  <c r="F10" i="68"/>
  <c r="F20" i="68"/>
  <c r="F33" i="68"/>
  <c r="F42" i="68"/>
  <c r="F11" i="68"/>
  <c r="F35" i="68"/>
  <c r="F8" i="68"/>
  <c r="F44" i="68"/>
  <c r="F7" i="68"/>
  <c r="F39" i="68"/>
  <c r="F18" i="68"/>
  <c r="F41" i="68"/>
  <c r="F16" i="68"/>
  <c r="F31" i="68"/>
  <c r="G13" i="21"/>
  <c r="I4" i="70"/>
  <c r="G25" i="21"/>
  <c r="G16" i="21"/>
  <c r="F44" i="21"/>
  <c r="F25" i="21"/>
  <c r="G46" i="21"/>
  <c r="G38" i="21"/>
  <c r="G30" i="21"/>
  <c r="G22" i="21"/>
  <c r="G14" i="21"/>
  <c r="G6" i="21"/>
  <c r="F46" i="21"/>
  <c r="F38" i="21"/>
  <c r="F30" i="21"/>
  <c r="G15" i="21"/>
  <c r="F39" i="21"/>
  <c r="F15" i="21"/>
  <c r="G42" i="21"/>
  <c r="G26" i="21"/>
  <c r="F50" i="21"/>
  <c r="F34" i="21"/>
  <c r="F18" i="21"/>
  <c r="G47" i="21"/>
  <c r="G39" i="21"/>
  <c r="G51" i="21"/>
  <c r="G43" i="21"/>
  <c r="G35" i="21"/>
  <c r="G27" i="21"/>
  <c r="G19" i="21"/>
  <c r="G11" i="21"/>
  <c r="F51" i="21"/>
  <c r="F43" i="21"/>
  <c r="F35" i="21"/>
  <c r="F27" i="21"/>
  <c r="F19" i="21"/>
  <c r="F11" i="21"/>
  <c r="F22" i="21"/>
  <c r="F14" i="21"/>
  <c r="G31" i="21"/>
  <c r="G23" i="21"/>
  <c r="G7" i="21"/>
  <c r="F47" i="21"/>
  <c r="F31" i="21"/>
  <c r="F23" i="21"/>
  <c r="F7" i="21"/>
  <c r="G50" i="21"/>
  <c r="G34" i="21"/>
  <c r="G18" i="21"/>
  <c r="G10" i="21"/>
  <c r="F42" i="21"/>
  <c r="F26" i="21"/>
  <c r="F10" i="21"/>
  <c r="G29" i="21"/>
  <c r="G12" i="21"/>
  <c r="G32" i="21"/>
  <c r="F6" i="21"/>
  <c r="G45" i="21"/>
  <c r="G52" i="21"/>
  <c r="F20" i="21"/>
  <c r="F36" i="21"/>
  <c r="F52" i="21"/>
  <c r="F21" i="21"/>
  <c r="F37" i="21"/>
  <c r="G21" i="21"/>
  <c r="G49" i="21"/>
  <c r="G28" i="21"/>
  <c r="G48" i="21"/>
  <c r="G37" i="21"/>
  <c r="G44" i="21"/>
  <c r="F16" i="21"/>
  <c r="F32" i="21"/>
  <c r="F48" i="21"/>
  <c r="F17" i="21"/>
  <c r="F33" i="21"/>
  <c r="F49" i="21"/>
  <c r="G41" i="21"/>
  <c r="G40" i="21"/>
  <c r="G20" i="21"/>
  <c r="F28" i="21"/>
  <c r="F13" i="21"/>
  <c r="F45" i="21"/>
  <c r="G33" i="21"/>
  <c r="G36" i="21"/>
  <c r="G8" i="21"/>
  <c r="F24" i="21"/>
  <c r="F9" i="21"/>
  <c r="F41" i="21"/>
  <c r="G24" i="21"/>
  <c r="F12" i="21"/>
  <c r="F29" i="21"/>
  <c r="G9" i="21"/>
  <c r="G17" i="21"/>
  <c r="F40" i="21"/>
  <c r="F8" i="21"/>
  <c r="R251" i="23"/>
  <c r="AF251" i="23" s="1"/>
  <c r="R250" i="23"/>
  <c r="AF250" i="23" s="1"/>
  <c r="R249" i="23"/>
  <c r="AF249" i="23" s="1"/>
  <c r="R248" i="23"/>
  <c r="AF248" i="23" s="1"/>
  <c r="R247" i="23"/>
  <c r="AF247" i="23" s="1"/>
  <c r="R246" i="23"/>
  <c r="AF246" i="23" s="1"/>
  <c r="R245" i="23"/>
  <c r="AF245" i="23" s="1"/>
  <c r="R244" i="23"/>
  <c r="AF244" i="23" s="1"/>
  <c r="R243" i="23"/>
  <c r="AF243" i="23" s="1"/>
  <c r="R242" i="23"/>
  <c r="AF242" i="23" s="1"/>
  <c r="R241" i="23"/>
  <c r="AF241" i="23" s="1"/>
  <c r="R240" i="23"/>
  <c r="AF240" i="23" s="1"/>
  <c r="R239" i="23"/>
  <c r="AF239" i="23" s="1"/>
  <c r="R238" i="23"/>
  <c r="AF238" i="23" s="1"/>
  <c r="R237" i="23"/>
  <c r="AF237" i="23" s="1"/>
  <c r="R236" i="23"/>
  <c r="AF236" i="23" s="1"/>
  <c r="R235" i="23"/>
  <c r="AF235" i="23" s="1"/>
  <c r="R234" i="23"/>
  <c r="AF234" i="23" s="1"/>
  <c r="R233" i="23"/>
  <c r="AF233" i="23" s="1"/>
  <c r="R232" i="23"/>
  <c r="AF232" i="23" s="1"/>
  <c r="R231" i="23"/>
  <c r="AF231" i="23" s="1"/>
  <c r="R230" i="23"/>
  <c r="AF230" i="23" s="1"/>
  <c r="R229" i="23"/>
  <c r="AF229" i="23" s="1"/>
  <c r="R228" i="23"/>
  <c r="AF228" i="23" s="1"/>
  <c r="R227" i="23"/>
  <c r="AF227" i="23" s="1"/>
  <c r="R226" i="23"/>
  <c r="AF226" i="23" s="1"/>
  <c r="R225" i="23"/>
  <c r="AF225" i="23" s="1"/>
  <c r="R224" i="23"/>
  <c r="AF224" i="23" s="1"/>
  <c r="R223" i="23"/>
  <c r="AF223" i="23" s="1"/>
  <c r="R222" i="23"/>
  <c r="AF222" i="23" s="1"/>
  <c r="R221" i="23"/>
  <c r="AF221" i="23" s="1"/>
  <c r="R220" i="23"/>
  <c r="AF220" i="23" s="1"/>
  <c r="R219" i="23"/>
  <c r="AF219" i="23" s="1"/>
  <c r="R218" i="23"/>
  <c r="AF218" i="23" s="1"/>
  <c r="R217" i="23"/>
  <c r="AF217" i="23" s="1"/>
  <c r="R216" i="23"/>
  <c r="AF216" i="23" s="1"/>
  <c r="R215" i="23"/>
  <c r="AF215" i="23" s="1"/>
  <c r="R214" i="23"/>
  <c r="AF214" i="23" s="1"/>
  <c r="R213" i="23"/>
  <c r="AF213" i="23" s="1"/>
  <c r="R212" i="23"/>
  <c r="AF212" i="23" s="1"/>
  <c r="R211" i="23"/>
  <c r="AF211" i="23" s="1"/>
  <c r="R210" i="23"/>
  <c r="AF210" i="23" s="1"/>
  <c r="R209" i="23"/>
  <c r="AF209" i="23" s="1"/>
  <c r="R208" i="23"/>
  <c r="AF208" i="23" s="1"/>
  <c r="R207" i="23"/>
  <c r="AF207" i="23" s="1"/>
  <c r="R206" i="23"/>
  <c r="AF206" i="23" s="1"/>
  <c r="R205" i="23"/>
  <c r="AF205" i="23" s="1"/>
  <c r="R204" i="23"/>
  <c r="AF204" i="23" s="1"/>
  <c r="R203" i="23"/>
  <c r="AF203" i="23" s="1"/>
  <c r="R202" i="23"/>
  <c r="AF202" i="23" s="1"/>
  <c r="R201" i="23"/>
  <c r="AF201" i="23" s="1"/>
  <c r="R200" i="23"/>
  <c r="AF200" i="23" s="1"/>
  <c r="R199" i="23"/>
  <c r="AF199" i="23" s="1"/>
  <c r="R198" i="23"/>
  <c r="AF198" i="23" s="1"/>
  <c r="R197" i="23"/>
  <c r="AF197" i="23" s="1"/>
  <c r="R196" i="23"/>
  <c r="AF196" i="23" s="1"/>
  <c r="R195" i="23"/>
  <c r="AF195" i="23" s="1"/>
  <c r="R194" i="23"/>
  <c r="AF194" i="23" s="1"/>
  <c r="R193" i="23"/>
  <c r="AF193" i="23" s="1"/>
  <c r="R192" i="23"/>
  <c r="AF192" i="23" s="1"/>
  <c r="R191" i="23"/>
  <c r="AF191" i="23" s="1"/>
  <c r="R190" i="23"/>
  <c r="AF190" i="23" s="1"/>
  <c r="R189" i="23"/>
  <c r="AF189" i="23" s="1"/>
  <c r="R188" i="23"/>
  <c r="AF188" i="23" s="1"/>
  <c r="R187" i="23"/>
  <c r="AF187" i="23" s="1"/>
  <c r="R186" i="23"/>
  <c r="AF186" i="23" s="1"/>
  <c r="R185" i="23"/>
  <c r="AF185" i="23" s="1"/>
  <c r="R184" i="23"/>
  <c r="AF184" i="23" s="1"/>
  <c r="R183" i="23"/>
  <c r="AF183" i="23" s="1"/>
  <c r="R182" i="23"/>
  <c r="AF182" i="23" s="1"/>
  <c r="R181" i="23"/>
  <c r="AF181" i="23" s="1"/>
  <c r="R180" i="23"/>
  <c r="AF180" i="23" s="1"/>
  <c r="R179" i="23"/>
  <c r="AF179" i="23" s="1"/>
  <c r="R178" i="23"/>
  <c r="AF178" i="23" s="1"/>
  <c r="R177" i="23"/>
  <c r="AF177" i="23" s="1"/>
  <c r="R176" i="23"/>
  <c r="AF176" i="23" s="1"/>
  <c r="R175" i="23"/>
  <c r="AF175" i="23" s="1"/>
  <c r="R174" i="23"/>
  <c r="AF174" i="23" s="1"/>
  <c r="R173" i="23"/>
  <c r="AF173" i="23" s="1"/>
  <c r="R172" i="23"/>
  <c r="AF172" i="23" s="1"/>
  <c r="R171" i="23"/>
  <c r="AF171" i="23" s="1"/>
  <c r="R170" i="23"/>
  <c r="AF170" i="23" s="1"/>
  <c r="R169" i="23"/>
  <c r="AF169" i="23" s="1"/>
  <c r="R168" i="23"/>
  <c r="AF168" i="23" s="1"/>
  <c r="R167" i="23"/>
  <c r="AF167" i="23" s="1"/>
  <c r="R166" i="23"/>
  <c r="AF166" i="23" s="1"/>
  <c r="R165" i="23"/>
  <c r="AF165" i="23" s="1"/>
  <c r="R164" i="23"/>
  <c r="AF164" i="23" s="1"/>
  <c r="R163" i="23"/>
  <c r="AF163" i="23" s="1"/>
  <c r="R162" i="23"/>
  <c r="AF162" i="23" s="1"/>
  <c r="R161" i="23"/>
  <c r="AF161" i="23" s="1"/>
  <c r="R160" i="23"/>
  <c r="AF160" i="23" s="1"/>
  <c r="R159" i="23"/>
  <c r="AF159" i="23" s="1"/>
  <c r="R158" i="23"/>
  <c r="AF158" i="23" s="1"/>
  <c r="R157" i="23"/>
  <c r="AF157" i="23" s="1"/>
  <c r="R156" i="23"/>
  <c r="AF156" i="23" s="1"/>
  <c r="R155" i="23"/>
  <c r="AF155" i="23" s="1"/>
  <c r="R154" i="23"/>
  <c r="AF154" i="23" s="1"/>
  <c r="R153" i="23"/>
  <c r="AF153" i="23" s="1"/>
  <c r="R152" i="23"/>
  <c r="AF152" i="23" s="1"/>
  <c r="R151" i="23"/>
  <c r="AF151" i="23" s="1"/>
  <c r="R150" i="23"/>
  <c r="AF150" i="23" s="1"/>
  <c r="R149" i="23"/>
  <c r="AF149" i="23" s="1"/>
  <c r="R148" i="23"/>
  <c r="AF148" i="23" s="1"/>
  <c r="R147" i="23"/>
  <c r="AF147" i="23" s="1"/>
  <c r="R146" i="23"/>
  <c r="AF146" i="23" s="1"/>
  <c r="R145" i="23"/>
  <c r="AF145" i="23" s="1"/>
  <c r="R144" i="23"/>
  <c r="AF144" i="23" s="1"/>
  <c r="R143" i="23"/>
  <c r="AF143" i="23" s="1"/>
  <c r="R142" i="23"/>
  <c r="AF142" i="23" s="1"/>
  <c r="R141" i="23"/>
  <c r="AF141" i="23" s="1"/>
  <c r="R140" i="23"/>
  <c r="AF140" i="23" s="1"/>
  <c r="R139" i="23"/>
  <c r="AF139" i="23" s="1"/>
  <c r="R138" i="23"/>
  <c r="AF138" i="23" s="1"/>
  <c r="R137" i="23"/>
  <c r="AF137" i="23" s="1"/>
  <c r="R136" i="23"/>
  <c r="AF136" i="23" s="1"/>
  <c r="R135" i="23"/>
  <c r="AF135" i="23" s="1"/>
  <c r="R134" i="23"/>
  <c r="AF134" i="23" s="1"/>
  <c r="R133" i="23"/>
  <c r="AF133" i="23" s="1"/>
  <c r="R132" i="23"/>
  <c r="AF132" i="23" s="1"/>
  <c r="R131" i="23"/>
  <c r="AF131" i="23" s="1"/>
  <c r="R130" i="23"/>
  <c r="AF130" i="23" s="1"/>
  <c r="R129" i="23"/>
  <c r="AF129" i="23" s="1"/>
  <c r="R128" i="23"/>
  <c r="AF128" i="23" s="1"/>
  <c r="R127" i="23"/>
  <c r="AF127" i="23" s="1"/>
  <c r="R126" i="23"/>
  <c r="AF126" i="23" s="1"/>
  <c r="R125" i="23"/>
  <c r="AF125" i="23" s="1"/>
  <c r="R124" i="23"/>
  <c r="AF124" i="23" s="1"/>
  <c r="R123" i="23"/>
  <c r="AF123" i="23" s="1"/>
  <c r="R122" i="23"/>
  <c r="AF122" i="23" s="1"/>
  <c r="R121" i="23"/>
  <c r="AF121" i="23" s="1"/>
  <c r="R120" i="23"/>
  <c r="AF120" i="23" s="1"/>
  <c r="R119" i="23"/>
  <c r="AF119" i="23" s="1"/>
  <c r="R118" i="23"/>
  <c r="AF118" i="23" s="1"/>
  <c r="R117" i="23"/>
  <c r="AF117" i="23" s="1"/>
  <c r="R116" i="23"/>
  <c r="AF116" i="23" s="1"/>
  <c r="R115" i="23"/>
  <c r="AF115" i="23" s="1"/>
  <c r="R114" i="23"/>
  <c r="AF114" i="23" s="1"/>
  <c r="R113" i="23"/>
  <c r="AF113" i="23" s="1"/>
  <c r="R112" i="23"/>
  <c r="AF112" i="23" s="1"/>
  <c r="R111" i="23"/>
  <c r="AF111" i="23" s="1"/>
  <c r="R110" i="23"/>
  <c r="AF110" i="23" s="1"/>
  <c r="R109" i="23"/>
  <c r="AF109" i="23" s="1"/>
  <c r="R108" i="23"/>
  <c r="AF108" i="23" s="1"/>
  <c r="R107" i="23"/>
  <c r="AF107" i="23" s="1"/>
  <c r="R106" i="23"/>
  <c r="AF106" i="23" s="1"/>
  <c r="R105" i="23"/>
  <c r="AF105" i="23" s="1"/>
  <c r="R104" i="23"/>
  <c r="AF104" i="23" s="1"/>
  <c r="R103" i="23"/>
  <c r="AF103" i="23" s="1"/>
  <c r="R102" i="23"/>
  <c r="AF102" i="23" s="1"/>
  <c r="R101" i="23"/>
  <c r="AF101" i="23" s="1"/>
  <c r="R100" i="23"/>
  <c r="AF100" i="23" s="1"/>
  <c r="R99" i="23"/>
  <c r="AF99" i="23" s="1"/>
  <c r="R98" i="23"/>
  <c r="AF98" i="23" s="1"/>
  <c r="R97" i="23"/>
  <c r="AF97" i="23" s="1"/>
  <c r="R96" i="23"/>
  <c r="AF96" i="23" s="1"/>
  <c r="R95" i="23"/>
  <c r="AF95" i="23" s="1"/>
  <c r="R94" i="23"/>
  <c r="AF94" i="23" s="1"/>
  <c r="R93" i="23"/>
  <c r="AF93" i="23" s="1"/>
  <c r="R92" i="23"/>
  <c r="AF92" i="23" s="1"/>
  <c r="R91" i="23"/>
  <c r="AF91" i="23" s="1"/>
  <c r="R90" i="23"/>
  <c r="AF90" i="23" s="1"/>
  <c r="R89" i="23"/>
  <c r="AF89" i="23" s="1"/>
  <c r="R88" i="23"/>
  <c r="AF88" i="23" s="1"/>
  <c r="R87" i="23"/>
  <c r="AF87" i="23" s="1"/>
  <c r="R86" i="23"/>
  <c r="AF86" i="23" s="1"/>
  <c r="R85" i="23"/>
  <c r="AF85" i="23" s="1"/>
  <c r="R84" i="23"/>
  <c r="AF84" i="23" s="1"/>
  <c r="R83" i="23"/>
  <c r="AF83" i="23" s="1"/>
  <c r="R82" i="23"/>
  <c r="AF82" i="23" s="1"/>
  <c r="R81" i="23"/>
  <c r="AF81" i="23" s="1"/>
  <c r="R80" i="23"/>
  <c r="AF80" i="23" s="1"/>
  <c r="R79" i="23"/>
  <c r="AF79" i="23" s="1"/>
  <c r="R78" i="23"/>
  <c r="AF78" i="23" s="1"/>
  <c r="R77" i="23"/>
  <c r="AF77" i="23" s="1"/>
  <c r="R76" i="23"/>
  <c r="AF76" i="23" s="1"/>
  <c r="R75" i="23"/>
  <c r="AF75" i="23" s="1"/>
  <c r="R74" i="23"/>
  <c r="AF74" i="23" s="1"/>
  <c r="R73" i="23"/>
  <c r="AF73" i="23" s="1"/>
  <c r="R72" i="23"/>
  <c r="AF72" i="23" s="1"/>
  <c r="R71" i="23"/>
  <c r="AF71" i="23" s="1"/>
  <c r="R70" i="23"/>
  <c r="AF70" i="23" s="1"/>
  <c r="R69" i="23"/>
  <c r="AF69" i="23" s="1"/>
  <c r="R68" i="23"/>
  <c r="AF68" i="23" s="1"/>
  <c r="R67" i="23"/>
  <c r="AF67" i="23" s="1"/>
  <c r="R66" i="23"/>
  <c r="AF66" i="23" s="1"/>
  <c r="R65" i="23"/>
  <c r="AF65" i="23" s="1"/>
  <c r="R64" i="23"/>
  <c r="AF64" i="23" s="1"/>
  <c r="R63" i="23"/>
  <c r="AF63" i="23" s="1"/>
  <c r="R62" i="23"/>
  <c r="AF62" i="23" s="1"/>
  <c r="R61" i="23"/>
  <c r="AF61" i="23" s="1"/>
  <c r="R60" i="23"/>
  <c r="AF60" i="23" s="1"/>
  <c r="R59" i="23"/>
  <c r="AF59" i="23" s="1"/>
  <c r="R58" i="23"/>
  <c r="AF58" i="23" s="1"/>
  <c r="R57" i="23"/>
  <c r="AF57" i="23" s="1"/>
  <c r="R56" i="23"/>
  <c r="AF56" i="23" s="1"/>
  <c r="R55" i="23"/>
  <c r="AF55" i="23" s="1"/>
  <c r="R54" i="23"/>
  <c r="AF54" i="23" s="1"/>
  <c r="R53" i="23"/>
  <c r="AF53" i="23" s="1"/>
  <c r="R52" i="23"/>
  <c r="AF52" i="23" s="1"/>
  <c r="R51" i="23"/>
  <c r="AF51" i="23" s="1"/>
  <c r="R50" i="23"/>
  <c r="AF50" i="23" s="1"/>
  <c r="R49" i="23"/>
  <c r="AF49" i="23" s="1"/>
  <c r="R48" i="23"/>
  <c r="AF48" i="23" s="1"/>
  <c r="R47" i="23"/>
  <c r="AF47" i="23" s="1"/>
  <c r="R46" i="23"/>
  <c r="AF46" i="23" s="1"/>
  <c r="R45" i="23"/>
  <c r="AF45" i="23" s="1"/>
  <c r="R44" i="23"/>
  <c r="AF44" i="23" s="1"/>
  <c r="R43" i="23"/>
  <c r="AF43" i="23" s="1"/>
  <c r="R42" i="23"/>
  <c r="AF42" i="23" s="1"/>
  <c r="R41" i="23"/>
  <c r="AF41" i="23" s="1"/>
  <c r="R40" i="23"/>
  <c r="AF40" i="23" s="1"/>
  <c r="R39" i="23"/>
  <c r="AF39" i="23" s="1"/>
  <c r="R38" i="23"/>
  <c r="AF38" i="23" s="1"/>
  <c r="R37" i="23"/>
  <c r="AF37" i="23" s="1"/>
  <c r="R36" i="23"/>
  <c r="AF36" i="23" s="1"/>
  <c r="R35" i="23"/>
  <c r="AF35" i="23" s="1"/>
  <c r="R34" i="23"/>
  <c r="AF34" i="23" s="1"/>
  <c r="R33" i="23"/>
  <c r="AF33" i="23" s="1"/>
  <c r="R32" i="23"/>
  <c r="AF32" i="23" s="1"/>
  <c r="R31" i="23"/>
  <c r="AF31" i="23" s="1"/>
  <c r="R30" i="23"/>
  <c r="AF30" i="23" s="1"/>
  <c r="R29" i="23"/>
  <c r="AF29" i="23" s="1"/>
  <c r="R28" i="23"/>
  <c r="AF28" i="23" s="1"/>
  <c r="R27" i="23"/>
  <c r="AF27" i="23" s="1"/>
  <c r="R26" i="23"/>
  <c r="AF26" i="23" s="1"/>
  <c r="R25" i="23"/>
  <c r="AF25" i="23" s="1"/>
  <c r="R24" i="23"/>
  <c r="AF24" i="23" s="1"/>
  <c r="R23" i="23"/>
  <c r="AF23" i="23" s="1"/>
  <c r="R22" i="23"/>
  <c r="AF22" i="23" s="1"/>
  <c r="R21" i="23"/>
  <c r="AF21" i="23" s="1"/>
  <c r="R20" i="23"/>
  <c r="AF20" i="23" s="1"/>
  <c r="R19" i="23"/>
  <c r="AF19" i="23" s="1"/>
  <c r="R18" i="23"/>
  <c r="AF18" i="23" s="1"/>
  <c r="R17" i="23"/>
  <c r="AF17" i="23" s="1"/>
  <c r="R16" i="23"/>
  <c r="AF16" i="23" s="1"/>
  <c r="R15" i="23"/>
  <c r="AF15" i="23" s="1"/>
  <c r="R14" i="23"/>
  <c r="AF14" i="23" s="1"/>
  <c r="R13" i="23"/>
  <c r="AF13" i="23" s="1"/>
  <c r="R12" i="23"/>
  <c r="AF12" i="23" s="1"/>
  <c r="R11" i="23"/>
  <c r="AF11" i="23" s="1"/>
  <c r="R10" i="23"/>
  <c r="AF10" i="23" s="1"/>
  <c r="R9" i="23"/>
  <c r="AF9" i="23" s="1"/>
  <c r="R8" i="23"/>
  <c r="AF8" i="23" s="1"/>
  <c r="R7" i="23"/>
  <c r="G251" i="23"/>
  <c r="P251" i="23" s="1"/>
  <c r="F251" i="23"/>
  <c r="E251" i="23"/>
  <c r="G250" i="23"/>
  <c r="P250" i="23" s="1"/>
  <c r="F250" i="23"/>
  <c r="E250" i="23"/>
  <c r="G249" i="23"/>
  <c r="P249" i="23" s="1"/>
  <c r="F249" i="23"/>
  <c r="E249" i="23"/>
  <c r="G248" i="23"/>
  <c r="P248" i="23" s="1"/>
  <c r="F248" i="23"/>
  <c r="E248" i="23"/>
  <c r="G247" i="23"/>
  <c r="P247" i="23" s="1"/>
  <c r="F247" i="23"/>
  <c r="E247" i="23"/>
  <c r="G246" i="23"/>
  <c r="P246" i="23" s="1"/>
  <c r="F246" i="23"/>
  <c r="E246" i="23"/>
  <c r="G245" i="23"/>
  <c r="P245" i="23" s="1"/>
  <c r="F245" i="23"/>
  <c r="E245" i="23"/>
  <c r="G244" i="23"/>
  <c r="P244" i="23" s="1"/>
  <c r="F244" i="23"/>
  <c r="E244" i="23"/>
  <c r="G243" i="23"/>
  <c r="P243" i="23" s="1"/>
  <c r="F243" i="23"/>
  <c r="E243" i="23"/>
  <c r="G242" i="23"/>
  <c r="P242" i="23" s="1"/>
  <c r="F242" i="23"/>
  <c r="E242" i="23"/>
  <c r="G241" i="23"/>
  <c r="P241" i="23" s="1"/>
  <c r="F241" i="23"/>
  <c r="E241" i="23"/>
  <c r="G240" i="23"/>
  <c r="P240" i="23" s="1"/>
  <c r="F240" i="23"/>
  <c r="E240" i="23"/>
  <c r="G239" i="23"/>
  <c r="P239" i="23" s="1"/>
  <c r="F239" i="23"/>
  <c r="E239" i="23"/>
  <c r="G238" i="23"/>
  <c r="P238" i="23" s="1"/>
  <c r="F238" i="23"/>
  <c r="E238" i="23"/>
  <c r="G237" i="23"/>
  <c r="P237" i="23" s="1"/>
  <c r="F237" i="23"/>
  <c r="E237" i="23"/>
  <c r="G236" i="23"/>
  <c r="P236" i="23" s="1"/>
  <c r="F236" i="23"/>
  <c r="E236" i="23"/>
  <c r="G235" i="23"/>
  <c r="P235" i="23" s="1"/>
  <c r="F235" i="23"/>
  <c r="E235" i="23"/>
  <c r="G234" i="23"/>
  <c r="P234" i="23" s="1"/>
  <c r="F234" i="23"/>
  <c r="E234" i="23"/>
  <c r="G233" i="23"/>
  <c r="P233" i="23" s="1"/>
  <c r="F233" i="23"/>
  <c r="E233" i="23"/>
  <c r="G232" i="23"/>
  <c r="P232" i="23" s="1"/>
  <c r="F232" i="23"/>
  <c r="E232" i="23"/>
  <c r="G231" i="23"/>
  <c r="P231" i="23" s="1"/>
  <c r="F231" i="23"/>
  <c r="E231" i="23"/>
  <c r="G230" i="23"/>
  <c r="P230" i="23" s="1"/>
  <c r="F230" i="23"/>
  <c r="E230" i="23"/>
  <c r="G229" i="23"/>
  <c r="P229" i="23" s="1"/>
  <c r="F229" i="23"/>
  <c r="E229" i="23"/>
  <c r="G228" i="23"/>
  <c r="P228" i="23" s="1"/>
  <c r="F228" i="23"/>
  <c r="E228" i="23"/>
  <c r="G227" i="23"/>
  <c r="P227" i="23" s="1"/>
  <c r="F227" i="23"/>
  <c r="E227" i="23"/>
  <c r="G226" i="23"/>
  <c r="P226" i="23" s="1"/>
  <c r="F226" i="23"/>
  <c r="E226" i="23"/>
  <c r="G225" i="23"/>
  <c r="P225" i="23" s="1"/>
  <c r="F225" i="23"/>
  <c r="E225" i="23"/>
  <c r="G224" i="23"/>
  <c r="P224" i="23" s="1"/>
  <c r="F224" i="23"/>
  <c r="E224" i="23"/>
  <c r="G223" i="23"/>
  <c r="P223" i="23" s="1"/>
  <c r="F223" i="23"/>
  <c r="E223" i="23"/>
  <c r="G222" i="23"/>
  <c r="P222" i="23" s="1"/>
  <c r="F222" i="23"/>
  <c r="E222" i="23"/>
  <c r="G221" i="23"/>
  <c r="P221" i="23" s="1"/>
  <c r="F221" i="23"/>
  <c r="E221" i="23"/>
  <c r="G220" i="23"/>
  <c r="P220" i="23" s="1"/>
  <c r="F220" i="23"/>
  <c r="E220" i="23"/>
  <c r="G219" i="23"/>
  <c r="P219" i="23" s="1"/>
  <c r="F219" i="23"/>
  <c r="E219" i="23"/>
  <c r="G218" i="23"/>
  <c r="P218" i="23" s="1"/>
  <c r="F218" i="23"/>
  <c r="E218" i="23"/>
  <c r="G217" i="23"/>
  <c r="P217" i="23" s="1"/>
  <c r="F217" i="23"/>
  <c r="E217" i="23"/>
  <c r="G216" i="23"/>
  <c r="P216" i="23" s="1"/>
  <c r="F216" i="23"/>
  <c r="E216" i="23"/>
  <c r="G215" i="23"/>
  <c r="P215" i="23" s="1"/>
  <c r="F215" i="23"/>
  <c r="E215" i="23"/>
  <c r="G214" i="23"/>
  <c r="P214" i="23" s="1"/>
  <c r="F214" i="23"/>
  <c r="E214" i="23"/>
  <c r="G213" i="23"/>
  <c r="P213" i="23" s="1"/>
  <c r="F213" i="23"/>
  <c r="E213" i="23"/>
  <c r="G212" i="23"/>
  <c r="P212" i="23" s="1"/>
  <c r="F212" i="23"/>
  <c r="E212" i="23"/>
  <c r="G211" i="23"/>
  <c r="P211" i="23" s="1"/>
  <c r="F211" i="23"/>
  <c r="E211" i="23"/>
  <c r="G210" i="23"/>
  <c r="P210" i="23" s="1"/>
  <c r="F210" i="23"/>
  <c r="E210" i="23"/>
  <c r="G209" i="23"/>
  <c r="P209" i="23" s="1"/>
  <c r="F209" i="23"/>
  <c r="E209" i="23"/>
  <c r="G208" i="23"/>
  <c r="P208" i="23" s="1"/>
  <c r="F208" i="23"/>
  <c r="E208" i="23"/>
  <c r="G207" i="23"/>
  <c r="P207" i="23" s="1"/>
  <c r="F207" i="23"/>
  <c r="E207" i="23"/>
  <c r="G206" i="23"/>
  <c r="P206" i="23" s="1"/>
  <c r="F206" i="23"/>
  <c r="E206" i="23"/>
  <c r="G205" i="23"/>
  <c r="P205" i="23" s="1"/>
  <c r="F205" i="23"/>
  <c r="E205" i="23"/>
  <c r="G204" i="23"/>
  <c r="P204" i="23" s="1"/>
  <c r="F204" i="23"/>
  <c r="E204" i="23"/>
  <c r="G203" i="23"/>
  <c r="P203" i="23" s="1"/>
  <c r="F203" i="23"/>
  <c r="E203" i="23"/>
  <c r="G202" i="23"/>
  <c r="P202" i="23" s="1"/>
  <c r="F202" i="23"/>
  <c r="E202" i="23"/>
  <c r="G201" i="23"/>
  <c r="P201" i="23" s="1"/>
  <c r="F201" i="23"/>
  <c r="E201" i="23"/>
  <c r="G200" i="23"/>
  <c r="P200" i="23" s="1"/>
  <c r="F200" i="23"/>
  <c r="E200" i="23"/>
  <c r="G199" i="23"/>
  <c r="P199" i="23" s="1"/>
  <c r="F199" i="23"/>
  <c r="E199" i="23"/>
  <c r="G198" i="23"/>
  <c r="P198" i="23" s="1"/>
  <c r="F198" i="23"/>
  <c r="E198" i="23"/>
  <c r="G197" i="23"/>
  <c r="P197" i="23" s="1"/>
  <c r="F197" i="23"/>
  <c r="E197" i="23"/>
  <c r="G196" i="23"/>
  <c r="P196" i="23" s="1"/>
  <c r="F196" i="23"/>
  <c r="E196" i="23"/>
  <c r="G195" i="23"/>
  <c r="P195" i="23" s="1"/>
  <c r="F195" i="23"/>
  <c r="E195" i="23"/>
  <c r="G194" i="23"/>
  <c r="P194" i="23" s="1"/>
  <c r="F194" i="23"/>
  <c r="E194" i="23"/>
  <c r="G193" i="23"/>
  <c r="P193" i="23" s="1"/>
  <c r="F193" i="23"/>
  <c r="E193" i="23"/>
  <c r="G192" i="23"/>
  <c r="P192" i="23" s="1"/>
  <c r="F192" i="23"/>
  <c r="E192" i="23"/>
  <c r="G191" i="23"/>
  <c r="P191" i="23" s="1"/>
  <c r="F191" i="23"/>
  <c r="E191" i="23"/>
  <c r="G190" i="23"/>
  <c r="P190" i="23" s="1"/>
  <c r="F190" i="23"/>
  <c r="E190" i="23"/>
  <c r="G189" i="23"/>
  <c r="P189" i="23" s="1"/>
  <c r="F189" i="23"/>
  <c r="E189" i="23"/>
  <c r="G188" i="23"/>
  <c r="P188" i="23" s="1"/>
  <c r="F188" i="23"/>
  <c r="E188" i="23"/>
  <c r="G187" i="23"/>
  <c r="P187" i="23" s="1"/>
  <c r="F187" i="23"/>
  <c r="E187" i="23"/>
  <c r="G186" i="23"/>
  <c r="P186" i="23" s="1"/>
  <c r="F186" i="23"/>
  <c r="E186" i="23"/>
  <c r="G185" i="23"/>
  <c r="P185" i="23" s="1"/>
  <c r="F185" i="23"/>
  <c r="E185" i="23"/>
  <c r="G184" i="23"/>
  <c r="P184" i="23" s="1"/>
  <c r="F184" i="23"/>
  <c r="E184" i="23"/>
  <c r="G183" i="23"/>
  <c r="P183" i="23" s="1"/>
  <c r="F183" i="23"/>
  <c r="E183" i="23"/>
  <c r="G182" i="23"/>
  <c r="P182" i="23" s="1"/>
  <c r="F182" i="23"/>
  <c r="E182" i="23"/>
  <c r="G181" i="23"/>
  <c r="P181" i="23" s="1"/>
  <c r="F181" i="23"/>
  <c r="E181" i="23"/>
  <c r="G180" i="23"/>
  <c r="P180" i="23" s="1"/>
  <c r="F180" i="23"/>
  <c r="E180" i="23"/>
  <c r="G179" i="23"/>
  <c r="P179" i="23" s="1"/>
  <c r="F179" i="23"/>
  <c r="E179" i="23"/>
  <c r="G178" i="23"/>
  <c r="P178" i="23" s="1"/>
  <c r="F178" i="23"/>
  <c r="E178" i="23"/>
  <c r="G177" i="23"/>
  <c r="P177" i="23" s="1"/>
  <c r="F177" i="23"/>
  <c r="E177" i="23"/>
  <c r="G176" i="23"/>
  <c r="P176" i="23" s="1"/>
  <c r="F176" i="23"/>
  <c r="E176" i="23"/>
  <c r="G175" i="23"/>
  <c r="P175" i="23" s="1"/>
  <c r="F175" i="23"/>
  <c r="E175" i="23"/>
  <c r="G174" i="23"/>
  <c r="P174" i="23" s="1"/>
  <c r="F174" i="23"/>
  <c r="E174" i="23"/>
  <c r="G173" i="23"/>
  <c r="P173" i="23" s="1"/>
  <c r="F173" i="23"/>
  <c r="E173" i="23"/>
  <c r="G172" i="23"/>
  <c r="P172" i="23" s="1"/>
  <c r="F172" i="23"/>
  <c r="E172" i="23"/>
  <c r="G171" i="23"/>
  <c r="P171" i="23" s="1"/>
  <c r="F171" i="23"/>
  <c r="E171" i="23"/>
  <c r="G170" i="23"/>
  <c r="P170" i="23" s="1"/>
  <c r="F170" i="23"/>
  <c r="E170" i="23"/>
  <c r="G169" i="23"/>
  <c r="P169" i="23" s="1"/>
  <c r="F169" i="23"/>
  <c r="E169" i="23"/>
  <c r="G168" i="23"/>
  <c r="P168" i="23" s="1"/>
  <c r="F168" i="23"/>
  <c r="E168" i="23"/>
  <c r="G167" i="23"/>
  <c r="P167" i="23" s="1"/>
  <c r="F167" i="23"/>
  <c r="E167" i="23"/>
  <c r="G166" i="23"/>
  <c r="P166" i="23" s="1"/>
  <c r="F166" i="23"/>
  <c r="E166" i="23"/>
  <c r="G165" i="23"/>
  <c r="P165" i="23" s="1"/>
  <c r="F165" i="23"/>
  <c r="E165" i="23"/>
  <c r="G164" i="23"/>
  <c r="P164" i="23" s="1"/>
  <c r="F164" i="23"/>
  <c r="E164" i="23"/>
  <c r="G163" i="23"/>
  <c r="P163" i="23" s="1"/>
  <c r="F163" i="23"/>
  <c r="E163" i="23"/>
  <c r="G162" i="23"/>
  <c r="P162" i="23" s="1"/>
  <c r="F162" i="23"/>
  <c r="E162" i="23"/>
  <c r="G161" i="23"/>
  <c r="P161" i="23" s="1"/>
  <c r="F161" i="23"/>
  <c r="E161" i="23"/>
  <c r="G160" i="23"/>
  <c r="P160" i="23" s="1"/>
  <c r="F160" i="23"/>
  <c r="E160" i="23"/>
  <c r="G159" i="23"/>
  <c r="P159" i="23" s="1"/>
  <c r="F159" i="23"/>
  <c r="E159" i="23"/>
  <c r="G158" i="23"/>
  <c r="P158" i="23" s="1"/>
  <c r="F158" i="23"/>
  <c r="E158" i="23"/>
  <c r="G157" i="23"/>
  <c r="P157" i="23" s="1"/>
  <c r="F157" i="23"/>
  <c r="E157" i="23"/>
  <c r="G156" i="23"/>
  <c r="P156" i="23" s="1"/>
  <c r="F156" i="23"/>
  <c r="E156" i="23"/>
  <c r="G155" i="23"/>
  <c r="P155" i="23" s="1"/>
  <c r="F155" i="23"/>
  <c r="E155" i="23"/>
  <c r="G154" i="23"/>
  <c r="P154" i="23" s="1"/>
  <c r="F154" i="23"/>
  <c r="E154" i="23"/>
  <c r="G153" i="23"/>
  <c r="P153" i="23" s="1"/>
  <c r="F153" i="23"/>
  <c r="E153" i="23"/>
  <c r="G152" i="23"/>
  <c r="P152" i="23" s="1"/>
  <c r="F152" i="23"/>
  <c r="E152" i="23"/>
  <c r="G151" i="23"/>
  <c r="P151" i="23" s="1"/>
  <c r="F151" i="23"/>
  <c r="E151" i="23"/>
  <c r="G150" i="23"/>
  <c r="P150" i="23" s="1"/>
  <c r="F150" i="23"/>
  <c r="E150" i="23"/>
  <c r="G149" i="23"/>
  <c r="P149" i="23" s="1"/>
  <c r="F149" i="23"/>
  <c r="E149" i="23"/>
  <c r="G148" i="23"/>
  <c r="P148" i="23" s="1"/>
  <c r="F148" i="23"/>
  <c r="E148" i="23"/>
  <c r="G147" i="23"/>
  <c r="P147" i="23" s="1"/>
  <c r="F147" i="23"/>
  <c r="E147" i="23"/>
  <c r="G146" i="23"/>
  <c r="P146" i="23" s="1"/>
  <c r="F146" i="23"/>
  <c r="E146" i="23"/>
  <c r="G145" i="23"/>
  <c r="P145" i="23" s="1"/>
  <c r="F145" i="23"/>
  <c r="E145" i="23"/>
  <c r="G144" i="23"/>
  <c r="P144" i="23" s="1"/>
  <c r="F144" i="23"/>
  <c r="E144" i="23"/>
  <c r="G143" i="23"/>
  <c r="P143" i="23" s="1"/>
  <c r="F143" i="23"/>
  <c r="E143" i="23"/>
  <c r="G142" i="23"/>
  <c r="P142" i="23" s="1"/>
  <c r="F142" i="23"/>
  <c r="E142" i="23"/>
  <c r="G141" i="23"/>
  <c r="P141" i="23" s="1"/>
  <c r="F141" i="23"/>
  <c r="E141" i="23"/>
  <c r="G140" i="23"/>
  <c r="P140" i="23" s="1"/>
  <c r="F140" i="23"/>
  <c r="E140" i="23"/>
  <c r="G139" i="23"/>
  <c r="P139" i="23" s="1"/>
  <c r="F139" i="23"/>
  <c r="E139" i="23"/>
  <c r="G138" i="23"/>
  <c r="P138" i="23" s="1"/>
  <c r="F138" i="23"/>
  <c r="E138" i="23"/>
  <c r="G137" i="23"/>
  <c r="P137" i="23" s="1"/>
  <c r="F137" i="23"/>
  <c r="E137" i="23"/>
  <c r="G136" i="23"/>
  <c r="P136" i="23" s="1"/>
  <c r="F136" i="23"/>
  <c r="E136" i="23"/>
  <c r="G135" i="23"/>
  <c r="P135" i="23" s="1"/>
  <c r="F135" i="23"/>
  <c r="E135" i="23"/>
  <c r="G134" i="23"/>
  <c r="P134" i="23" s="1"/>
  <c r="F134" i="23"/>
  <c r="E134" i="23"/>
  <c r="G133" i="23"/>
  <c r="P133" i="23" s="1"/>
  <c r="F133" i="23"/>
  <c r="E133" i="23"/>
  <c r="G132" i="23"/>
  <c r="P132" i="23" s="1"/>
  <c r="F132" i="23"/>
  <c r="E132" i="23"/>
  <c r="G131" i="23"/>
  <c r="P131" i="23" s="1"/>
  <c r="F131" i="23"/>
  <c r="E131" i="23"/>
  <c r="G130" i="23"/>
  <c r="P130" i="23" s="1"/>
  <c r="F130" i="23"/>
  <c r="E130" i="23"/>
  <c r="G129" i="23"/>
  <c r="P129" i="23" s="1"/>
  <c r="F129" i="23"/>
  <c r="E129" i="23"/>
  <c r="G128" i="23"/>
  <c r="P128" i="23" s="1"/>
  <c r="F128" i="23"/>
  <c r="E128" i="23"/>
  <c r="G127" i="23"/>
  <c r="P127" i="23" s="1"/>
  <c r="F127" i="23"/>
  <c r="E127" i="23"/>
  <c r="G126" i="23"/>
  <c r="P126" i="23" s="1"/>
  <c r="F126" i="23"/>
  <c r="E126" i="23"/>
  <c r="G125" i="23"/>
  <c r="P125" i="23" s="1"/>
  <c r="F125" i="23"/>
  <c r="E125" i="23"/>
  <c r="G124" i="23"/>
  <c r="P124" i="23" s="1"/>
  <c r="F124" i="23"/>
  <c r="E124" i="23"/>
  <c r="G123" i="23"/>
  <c r="P123" i="23" s="1"/>
  <c r="F123" i="23"/>
  <c r="E123" i="23"/>
  <c r="G122" i="23"/>
  <c r="P122" i="23" s="1"/>
  <c r="F122" i="23"/>
  <c r="E122" i="23"/>
  <c r="G121" i="23"/>
  <c r="P121" i="23" s="1"/>
  <c r="F121" i="23"/>
  <c r="E121" i="23"/>
  <c r="G120" i="23"/>
  <c r="P120" i="23" s="1"/>
  <c r="F120" i="23"/>
  <c r="E120" i="23"/>
  <c r="G119" i="23"/>
  <c r="P119" i="23" s="1"/>
  <c r="F119" i="23"/>
  <c r="E119" i="23"/>
  <c r="G118" i="23"/>
  <c r="P118" i="23" s="1"/>
  <c r="F118" i="23"/>
  <c r="E118" i="23"/>
  <c r="G117" i="23"/>
  <c r="P117" i="23" s="1"/>
  <c r="F117" i="23"/>
  <c r="E117" i="23"/>
  <c r="G116" i="23"/>
  <c r="P116" i="23" s="1"/>
  <c r="F116" i="23"/>
  <c r="E116" i="23"/>
  <c r="G115" i="23"/>
  <c r="P115" i="23" s="1"/>
  <c r="F115" i="23"/>
  <c r="E115" i="23"/>
  <c r="G114" i="23"/>
  <c r="P114" i="23" s="1"/>
  <c r="F114" i="23"/>
  <c r="E114" i="23"/>
  <c r="G113" i="23"/>
  <c r="P113" i="23" s="1"/>
  <c r="F113" i="23"/>
  <c r="E113" i="23"/>
  <c r="G112" i="23"/>
  <c r="P112" i="23" s="1"/>
  <c r="F112" i="23"/>
  <c r="E112" i="23"/>
  <c r="G111" i="23"/>
  <c r="P111" i="23" s="1"/>
  <c r="F111" i="23"/>
  <c r="E111" i="23"/>
  <c r="G110" i="23"/>
  <c r="P110" i="23" s="1"/>
  <c r="F110" i="23"/>
  <c r="E110" i="23"/>
  <c r="G109" i="23"/>
  <c r="P109" i="23" s="1"/>
  <c r="F109" i="23"/>
  <c r="E109" i="23"/>
  <c r="G108" i="23"/>
  <c r="P108" i="23" s="1"/>
  <c r="F108" i="23"/>
  <c r="E108" i="23"/>
  <c r="G107" i="23"/>
  <c r="P107" i="23" s="1"/>
  <c r="F107" i="23"/>
  <c r="E107" i="23"/>
  <c r="G106" i="23"/>
  <c r="P106" i="23" s="1"/>
  <c r="F106" i="23"/>
  <c r="E106" i="23"/>
  <c r="G105" i="23"/>
  <c r="P105" i="23" s="1"/>
  <c r="F105" i="23"/>
  <c r="E105" i="23"/>
  <c r="G104" i="23"/>
  <c r="P104" i="23" s="1"/>
  <c r="F104" i="23"/>
  <c r="E104" i="23"/>
  <c r="G103" i="23"/>
  <c r="P103" i="23" s="1"/>
  <c r="F103" i="23"/>
  <c r="E103" i="23"/>
  <c r="G102" i="23"/>
  <c r="P102" i="23" s="1"/>
  <c r="F102" i="23"/>
  <c r="E102" i="23"/>
  <c r="G101" i="23"/>
  <c r="P101" i="23" s="1"/>
  <c r="F101" i="23"/>
  <c r="E101" i="23"/>
  <c r="G100" i="23"/>
  <c r="P100" i="23" s="1"/>
  <c r="F100" i="23"/>
  <c r="E100" i="23"/>
  <c r="G99" i="23"/>
  <c r="P99" i="23" s="1"/>
  <c r="F99" i="23"/>
  <c r="E99" i="23"/>
  <c r="G98" i="23"/>
  <c r="P98" i="23" s="1"/>
  <c r="F98" i="23"/>
  <c r="E98" i="23"/>
  <c r="G97" i="23"/>
  <c r="P97" i="23" s="1"/>
  <c r="F97" i="23"/>
  <c r="E97" i="23"/>
  <c r="G96" i="23"/>
  <c r="P96" i="23" s="1"/>
  <c r="F96" i="23"/>
  <c r="E96" i="23"/>
  <c r="G95" i="23"/>
  <c r="P95" i="23" s="1"/>
  <c r="F95" i="23"/>
  <c r="E95" i="23"/>
  <c r="G94" i="23"/>
  <c r="P94" i="23" s="1"/>
  <c r="F94" i="23"/>
  <c r="E94" i="23"/>
  <c r="G93" i="23"/>
  <c r="P93" i="23" s="1"/>
  <c r="F93" i="23"/>
  <c r="E93" i="23"/>
  <c r="G92" i="23"/>
  <c r="P92" i="23" s="1"/>
  <c r="F92" i="23"/>
  <c r="E92" i="23"/>
  <c r="G91" i="23"/>
  <c r="P91" i="23" s="1"/>
  <c r="F91" i="23"/>
  <c r="E91" i="23"/>
  <c r="G90" i="23"/>
  <c r="P90" i="23" s="1"/>
  <c r="F90" i="23"/>
  <c r="E90" i="23"/>
  <c r="G89" i="23"/>
  <c r="P89" i="23" s="1"/>
  <c r="F89" i="23"/>
  <c r="E89" i="23"/>
  <c r="G88" i="23"/>
  <c r="P88" i="23" s="1"/>
  <c r="F88" i="23"/>
  <c r="E88" i="23"/>
  <c r="G87" i="23"/>
  <c r="P87" i="23" s="1"/>
  <c r="F87" i="23"/>
  <c r="E87" i="23"/>
  <c r="G86" i="23"/>
  <c r="P86" i="23" s="1"/>
  <c r="F86" i="23"/>
  <c r="E86" i="23"/>
  <c r="G85" i="23"/>
  <c r="P85" i="23" s="1"/>
  <c r="F85" i="23"/>
  <c r="E85" i="23"/>
  <c r="G84" i="23"/>
  <c r="P84" i="23" s="1"/>
  <c r="F84" i="23"/>
  <c r="E84" i="23"/>
  <c r="G83" i="23"/>
  <c r="P83" i="23" s="1"/>
  <c r="F83" i="23"/>
  <c r="E83" i="23"/>
  <c r="G82" i="23"/>
  <c r="P82" i="23" s="1"/>
  <c r="F82" i="23"/>
  <c r="E82" i="23"/>
  <c r="G81" i="23"/>
  <c r="P81" i="23" s="1"/>
  <c r="F81" i="23"/>
  <c r="E81" i="23"/>
  <c r="G80" i="23"/>
  <c r="P80" i="23" s="1"/>
  <c r="F80" i="23"/>
  <c r="E80" i="23"/>
  <c r="G79" i="23"/>
  <c r="P79" i="23" s="1"/>
  <c r="F79" i="23"/>
  <c r="E79" i="23"/>
  <c r="G78" i="23"/>
  <c r="P78" i="23" s="1"/>
  <c r="F78" i="23"/>
  <c r="E78" i="23"/>
  <c r="G77" i="23"/>
  <c r="P77" i="23" s="1"/>
  <c r="F77" i="23"/>
  <c r="E77" i="23"/>
  <c r="G76" i="23"/>
  <c r="P76" i="23" s="1"/>
  <c r="F76" i="23"/>
  <c r="E76" i="23"/>
  <c r="G75" i="23"/>
  <c r="P75" i="23" s="1"/>
  <c r="F75" i="23"/>
  <c r="E75" i="23"/>
  <c r="G74" i="23"/>
  <c r="P74" i="23" s="1"/>
  <c r="F74" i="23"/>
  <c r="E74" i="23"/>
  <c r="G73" i="23"/>
  <c r="P73" i="23" s="1"/>
  <c r="F73" i="23"/>
  <c r="E73" i="23"/>
  <c r="G72" i="23"/>
  <c r="P72" i="23" s="1"/>
  <c r="F72" i="23"/>
  <c r="E72" i="23"/>
  <c r="G71" i="23"/>
  <c r="P71" i="23" s="1"/>
  <c r="F71" i="23"/>
  <c r="E71" i="23"/>
  <c r="G70" i="23"/>
  <c r="P70" i="23" s="1"/>
  <c r="F70" i="23"/>
  <c r="E70" i="23"/>
  <c r="G69" i="23"/>
  <c r="P69" i="23" s="1"/>
  <c r="F69" i="23"/>
  <c r="E69" i="23"/>
  <c r="G68" i="23"/>
  <c r="P68" i="23" s="1"/>
  <c r="F68" i="23"/>
  <c r="E68" i="23"/>
  <c r="G67" i="23"/>
  <c r="P67" i="23" s="1"/>
  <c r="F67" i="23"/>
  <c r="E67" i="23"/>
  <c r="G66" i="23"/>
  <c r="P66" i="23" s="1"/>
  <c r="F66" i="23"/>
  <c r="E66" i="23"/>
  <c r="G65" i="23"/>
  <c r="P65" i="23" s="1"/>
  <c r="F65" i="23"/>
  <c r="E65" i="23"/>
  <c r="G64" i="23"/>
  <c r="P64" i="23" s="1"/>
  <c r="F64" i="23"/>
  <c r="E64" i="23"/>
  <c r="G63" i="23"/>
  <c r="P63" i="23" s="1"/>
  <c r="F63" i="23"/>
  <c r="E63" i="23"/>
  <c r="G62" i="23"/>
  <c r="P62" i="23" s="1"/>
  <c r="F62" i="23"/>
  <c r="E62" i="23"/>
  <c r="G61" i="23"/>
  <c r="P61" i="23" s="1"/>
  <c r="F61" i="23"/>
  <c r="E61" i="23"/>
  <c r="G60" i="23"/>
  <c r="P60" i="23" s="1"/>
  <c r="F60" i="23"/>
  <c r="E60" i="23"/>
  <c r="G59" i="23"/>
  <c r="P59" i="23" s="1"/>
  <c r="F59" i="23"/>
  <c r="E59" i="23"/>
  <c r="G58" i="23"/>
  <c r="P58" i="23" s="1"/>
  <c r="F58" i="23"/>
  <c r="E58" i="23"/>
  <c r="G57" i="23"/>
  <c r="P57" i="23" s="1"/>
  <c r="F57" i="23"/>
  <c r="E57" i="23"/>
  <c r="G56" i="23"/>
  <c r="P56" i="23" s="1"/>
  <c r="F56" i="23"/>
  <c r="E56" i="23"/>
  <c r="G55" i="23"/>
  <c r="P55" i="23" s="1"/>
  <c r="F55" i="23"/>
  <c r="E55" i="23"/>
  <c r="G54" i="23"/>
  <c r="P54" i="23" s="1"/>
  <c r="F54" i="23"/>
  <c r="E54" i="23"/>
  <c r="G53" i="23"/>
  <c r="P53" i="23" s="1"/>
  <c r="F53" i="23"/>
  <c r="E53" i="23"/>
  <c r="G52" i="23"/>
  <c r="P52" i="23" s="1"/>
  <c r="F52" i="23"/>
  <c r="E52" i="23"/>
  <c r="G51" i="23"/>
  <c r="P51" i="23" s="1"/>
  <c r="F51" i="23"/>
  <c r="E51" i="23"/>
  <c r="G50" i="23"/>
  <c r="P50" i="23" s="1"/>
  <c r="F50" i="23"/>
  <c r="E50" i="23"/>
  <c r="G49" i="23"/>
  <c r="P49" i="23" s="1"/>
  <c r="F49" i="23"/>
  <c r="E49" i="23"/>
  <c r="G48" i="23"/>
  <c r="P48" i="23" s="1"/>
  <c r="F48" i="23"/>
  <c r="E48" i="23"/>
  <c r="G47" i="23"/>
  <c r="P47" i="23" s="1"/>
  <c r="F47" i="23"/>
  <c r="E47" i="23"/>
  <c r="G46" i="23"/>
  <c r="P46" i="23" s="1"/>
  <c r="F46" i="23"/>
  <c r="E46" i="23"/>
  <c r="G45" i="23"/>
  <c r="P45" i="23" s="1"/>
  <c r="F45" i="23"/>
  <c r="E45" i="23"/>
  <c r="G44" i="23"/>
  <c r="P44" i="23" s="1"/>
  <c r="F44" i="23"/>
  <c r="E44" i="23"/>
  <c r="G43" i="23"/>
  <c r="P43" i="23" s="1"/>
  <c r="F43" i="23"/>
  <c r="E43" i="23"/>
  <c r="G42" i="23"/>
  <c r="P42" i="23" s="1"/>
  <c r="F42" i="23"/>
  <c r="E42" i="23"/>
  <c r="G41" i="23"/>
  <c r="P41" i="23" s="1"/>
  <c r="F41" i="23"/>
  <c r="E41" i="23"/>
  <c r="G40" i="23"/>
  <c r="P40" i="23" s="1"/>
  <c r="F40" i="23"/>
  <c r="E40" i="23"/>
  <c r="G39" i="23"/>
  <c r="P39" i="23" s="1"/>
  <c r="F39" i="23"/>
  <c r="E39" i="23"/>
  <c r="G38" i="23"/>
  <c r="P38" i="23" s="1"/>
  <c r="F38" i="23"/>
  <c r="E38" i="23"/>
  <c r="G37" i="23"/>
  <c r="P37" i="23" s="1"/>
  <c r="F37" i="23"/>
  <c r="E37" i="23"/>
  <c r="G36" i="23"/>
  <c r="P36" i="23" s="1"/>
  <c r="F36" i="23"/>
  <c r="E36" i="23"/>
  <c r="G35" i="23"/>
  <c r="P35" i="23" s="1"/>
  <c r="F35" i="23"/>
  <c r="E35" i="23"/>
  <c r="G34" i="23"/>
  <c r="P34" i="23" s="1"/>
  <c r="F34" i="23"/>
  <c r="E34" i="23"/>
  <c r="G33" i="23"/>
  <c r="P33" i="23" s="1"/>
  <c r="F33" i="23"/>
  <c r="E33" i="23"/>
  <c r="G32" i="23"/>
  <c r="P32" i="23" s="1"/>
  <c r="F32" i="23"/>
  <c r="E32" i="23"/>
  <c r="G31" i="23"/>
  <c r="P31" i="23" s="1"/>
  <c r="F31" i="23"/>
  <c r="E31" i="23"/>
  <c r="G30" i="23"/>
  <c r="P30" i="23" s="1"/>
  <c r="F30" i="23"/>
  <c r="E30" i="23"/>
  <c r="G29" i="23"/>
  <c r="P29" i="23" s="1"/>
  <c r="F29" i="23"/>
  <c r="E29" i="23"/>
  <c r="G28" i="23"/>
  <c r="P28" i="23" s="1"/>
  <c r="F28" i="23"/>
  <c r="E28" i="23"/>
  <c r="G27" i="23"/>
  <c r="P27" i="23" s="1"/>
  <c r="F27" i="23"/>
  <c r="E27" i="23"/>
  <c r="G26" i="23"/>
  <c r="P26" i="23" s="1"/>
  <c r="F26" i="23"/>
  <c r="E26" i="23"/>
  <c r="G25" i="23"/>
  <c r="P25" i="23" s="1"/>
  <c r="F25" i="23"/>
  <c r="E25" i="23"/>
  <c r="G24" i="23"/>
  <c r="P24" i="23" s="1"/>
  <c r="F24" i="23"/>
  <c r="E24" i="23"/>
  <c r="G23" i="23"/>
  <c r="P23" i="23" s="1"/>
  <c r="F23" i="23"/>
  <c r="E23" i="23"/>
  <c r="G22" i="23"/>
  <c r="P22" i="23" s="1"/>
  <c r="F22" i="23"/>
  <c r="E22" i="23"/>
  <c r="G21" i="23"/>
  <c r="P21" i="23" s="1"/>
  <c r="F21" i="23"/>
  <c r="E21" i="23"/>
  <c r="G20" i="23"/>
  <c r="P20" i="23" s="1"/>
  <c r="F20" i="23"/>
  <c r="E20" i="23"/>
  <c r="G19" i="23"/>
  <c r="P19" i="23" s="1"/>
  <c r="F19" i="23"/>
  <c r="E19" i="23"/>
  <c r="G18" i="23"/>
  <c r="P18" i="23" s="1"/>
  <c r="F18" i="23"/>
  <c r="E18" i="23"/>
  <c r="G17" i="23"/>
  <c r="P17" i="23" s="1"/>
  <c r="F17" i="23"/>
  <c r="E17" i="23"/>
  <c r="G16" i="23"/>
  <c r="P16" i="23" s="1"/>
  <c r="F16" i="23"/>
  <c r="E16" i="23"/>
  <c r="G15" i="23"/>
  <c r="P15" i="23" s="1"/>
  <c r="F15" i="23"/>
  <c r="E15" i="23"/>
  <c r="G14" i="23"/>
  <c r="P14" i="23" s="1"/>
  <c r="F14" i="23"/>
  <c r="E14" i="23"/>
  <c r="G13" i="23"/>
  <c r="P13" i="23" s="1"/>
  <c r="F13" i="23"/>
  <c r="E13" i="23"/>
  <c r="G12" i="23"/>
  <c r="P12" i="23" s="1"/>
  <c r="F12" i="23"/>
  <c r="E12" i="23"/>
  <c r="G11" i="23"/>
  <c r="P11" i="23" s="1"/>
  <c r="F11" i="23"/>
  <c r="E11" i="23"/>
  <c r="G10" i="23"/>
  <c r="P10" i="23" s="1"/>
  <c r="F10" i="23"/>
  <c r="E10" i="23"/>
  <c r="G9" i="23"/>
  <c r="P9" i="23" s="1"/>
  <c r="F9" i="23"/>
  <c r="E9" i="23"/>
  <c r="G8" i="23"/>
  <c r="P8" i="23" s="1"/>
  <c r="F8" i="23"/>
  <c r="E8" i="23"/>
  <c r="G7" i="23"/>
  <c r="P7" i="23" s="1"/>
  <c r="AN7" i="23" s="1"/>
  <c r="F7" i="23"/>
  <c r="E7" i="23"/>
  <c r="A130" i="60"/>
  <c r="I130" i="60" s="1"/>
  <c r="A129" i="60"/>
  <c r="I129" i="60" s="1"/>
  <c r="A128" i="60"/>
  <c r="I128" i="60" s="1"/>
  <c r="A127" i="60"/>
  <c r="I127" i="60" s="1"/>
  <c r="A126" i="60"/>
  <c r="I126" i="60" s="1"/>
  <c r="A125" i="60"/>
  <c r="I125" i="60" s="1"/>
  <c r="A124" i="60"/>
  <c r="I124" i="60" s="1"/>
  <c r="A123" i="60"/>
  <c r="I123" i="60" s="1"/>
  <c r="A122" i="60"/>
  <c r="I122" i="60" s="1"/>
  <c r="A121" i="60"/>
  <c r="I121" i="60" s="1"/>
  <c r="A120" i="60"/>
  <c r="I120" i="60" s="1"/>
  <c r="A119" i="60"/>
  <c r="I119" i="60" s="1"/>
  <c r="A118" i="60"/>
  <c r="I118" i="60" s="1"/>
  <c r="A117" i="60"/>
  <c r="I117" i="60" s="1"/>
  <c r="A116" i="60"/>
  <c r="I116" i="60" s="1"/>
  <c r="A115" i="60"/>
  <c r="I115" i="60" s="1"/>
  <c r="A114" i="60"/>
  <c r="I114" i="60" s="1"/>
  <c r="A113" i="60"/>
  <c r="I113" i="60" s="1"/>
  <c r="A112" i="60"/>
  <c r="I112" i="60" s="1"/>
  <c r="A111" i="60"/>
  <c r="I111" i="60" s="1"/>
  <c r="A110" i="60"/>
  <c r="I110" i="60" s="1"/>
  <c r="A109" i="60"/>
  <c r="I109" i="60" s="1"/>
  <c r="A108" i="60"/>
  <c r="I108" i="60" s="1"/>
  <c r="A107" i="60"/>
  <c r="I107" i="60" s="1"/>
  <c r="A106" i="60"/>
  <c r="I106" i="60" s="1"/>
  <c r="A105" i="60"/>
  <c r="I105" i="60" s="1"/>
  <c r="A104" i="60"/>
  <c r="I104" i="60" s="1"/>
  <c r="A103" i="60"/>
  <c r="I103" i="60" s="1"/>
  <c r="A102" i="60"/>
  <c r="I102" i="60" s="1"/>
  <c r="A101" i="60"/>
  <c r="I101" i="60" s="1"/>
  <c r="A100" i="60"/>
  <c r="I100" i="60" s="1"/>
  <c r="A99" i="60"/>
  <c r="I99" i="60" s="1"/>
  <c r="A98" i="60"/>
  <c r="I98" i="60" s="1"/>
  <c r="A97" i="60"/>
  <c r="I97" i="60" s="1"/>
  <c r="A96" i="60"/>
  <c r="I96" i="60" s="1"/>
  <c r="A95" i="60"/>
  <c r="I95" i="60" s="1"/>
  <c r="A94" i="60"/>
  <c r="I94" i="60" s="1"/>
  <c r="A93" i="60"/>
  <c r="I93" i="60" s="1"/>
  <c r="A92" i="60"/>
  <c r="I92" i="60" s="1"/>
  <c r="A91" i="60"/>
  <c r="I91" i="60" s="1"/>
  <c r="A90" i="60"/>
  <c r="I90" i="60" s="1"/>
  <c r="A89" i="60"/>
  <c r="I89" i="60" s="1"/>
  <c r="A88" i="60"/>
  <c r="I88" i="60" s="1"/>
  <c r="A87" i="60"/>
  <c r="I87" i="60" s="1"/>
  <c r="A86" i="60"/>
  <c r="I86" i="60" s="1"/>
  <c r="A85" i="60"/>
  <c r="I85" i="60" s="1"/>
  <c r="A84" i="60"/>
  <c r="I84" i="60" s="1"/>
  <c r="A83" i="60"/>
  <c r="I83" i="60" s="1"/>
  <c r="A82" i="60"/>
  <c r="I82" i="60" s="1"/>
  <c r="A81" i="60"/>
  <c r="I81" i="60" s="1"/>
  <c r="A80" i="60"/>
  <c r="I80" i="60" s="1"/>
  <c r="A79" i="60"/>
  <c r="I79" i="60" s="1"/>
  <c r="A78" i="60"/>
  <c r="I78" i="60" s="1"/>
  <c r="A77" i="60"/>
  <c r="I77" i="60" s="1"/>
  <c r="A76" i="60"/>
  <c r="I76" i="60" s="1"/>
  <c r="A75" i="60"/>
  <c r="I75" i="60" s="1"/>
  <c r="A74" i="60"/>
  <c r="I74" i="60" s="1"/>
  <c r="A73" i="60"/>
  <c r="I73" i="60" s="1"/>
  <c r="A72" i="60"/>
  <c r="I72" i="60" s="1"/>
  <c r="A71" i="60"/>
  <c r="I71" i="60" s="1"/>
  <c r="A70" i="60"/>
  <c r="I70" i="60" s="1"/>
  <c r="A69" i="60"/>
  <c r="I69" i="60" s="1"/>
  <c r="A68" i="60"/>
  <c r="I68" i="60" s="1"/>
  <c r="A67" i="60"/>
  <c r="I67" i="60" s="1"/>
  <c r="A66" i="60"/>
  <c r="I66" i="60" s="1"/>
  <c r="A65" i="60"/>
  <c r="I65" i="60" s="1"/>
  <c r="A64" i="60"/>
  <c r="I64" i="60" s="1"/>
  <c r="A63" i="60"/>
  <c r="I63" i="60" s="1"/>
  <c r="A62" i="60"/>
  <c r="I62" i="60" s="1"/>
  <c r="A61" i="60"/>
  <c r="I61" i="60" s="1"/>
  <c r="A60" i="60"/>
  <c r="I60" i="60" s="1"/>
  <c r="A59" i="60"/>
  <c r="I59" i="60" s="1"/>
  <c r="A58" i="60"/>
  <c r="I58" i="60" s="1"/>
  <c r="A57" i="60"/>
  <c r="I57" i="60" s="1"/>
  <c r="A56" i="60"/>
  <c r="I56" i="60" s="1"/>
  <c r="A55" i="60"/>
  <c r="H55" i="60" s="1"/>
  <c r="A54" i="60"/>
  <c r="H54" i="60" s="1"/>
  <c r="A53" i="60"/>
  <c r="H53" i="60" s="1"/>
  <c r="A52" i="60"/>
  <c r="H52" i="60" s="1"/>
  <c r="A51" i="60"/>
  <c r="H51" i="60" s="1"/>
  <c r="A50" i="60"/>
  <c r="L50" i="60" s="1"/>
  <c r="A42" i="60"/>
  <c r="A41" i="60"/>
  <c r="A40" i="60"/>
  <c r="A39" i="60"/>
  <c r="A38" i="60"/>
  <c r="A37" i="60"/>
  <c r="A36" i="60"/>
  <c r="A35" i="60"/>
  <c r="A34" i="60"/>
  <c r="A33" i="60"/>
  <c r="A32" i="60"/>
  <c r="A31" i="60"/>
  <c r="A30" i="60"/>
  <c r="A29" i="60"/>
  <c r="A28" i="60"/>
  <c r="AC64" i="55"/>
  <c r="AC63" i="55"/>
  <c r="AC62" i="55"/>
  <c r="AC61" i="55"/>
  <c r="AC60" i="55"/>
  <c r="AC59" i="55"/>
  <c r="AC58" i="55"/>
  <c r="AC57" i="55"/>
  <c r="AC56" i="55"/>
  <c r="AC55" i="55"/>
  <c r="AC54" i="55"/>
  <c r="AC53" i="55"/>
  <c r="AC52" i="55"/>
  <c r="AC51" i="55"/>
  <c r="AC50" i="55"/>
  <c r="AC49" i="55"/>
  <c r="AC48" i="55"/>
  <c r="AC47" i="55"/>
  <c r="AC46" i="55"/>
  <c r="AC45" i="55"/>
  <c r="AC44" i="55"/>
  <c r="AC43" i="55"/>
  <c r="AC42" i="55"/>
  <c r="AC41" i="55"/>
  <c r="AC40" i="55"/>
  <c r="AC39" i="55"/>
  <c r="AC38" i="55"/>
  <c r="AC37" i="55"/>
  <c r="AC36" i="55"/>
  <c r="AC35" i="55"/>
  <c r="AC34" i="55"/>
  <c r="AC33" i="55"/>
  <c r="AC32" i="55"/>
  <c r="AC31" i="55"/>
  <c r="AC30" i="55"/>
  <c r="AC29" i="55"/>
  <c r="AC28" i="55"/>
  <c r="AC27" i="55"/>
  <c r="AC26" i="55"/>
  <c r="AC25" i="55"/>
  <c r="AC24" i="55"/>
  <c r="AC23" i="55"/>
  <c r="AC22" i="55"/>
  <c r="AC21" i="55"/>
  <c r="AC20" i="55"/>
  <c r="AC19" i="55"/>
  <c r="AC18" i="55"/>
  <c r="AC17" i="55"/>
  <c r="AC16" i="55"/>
  <c r="AC15" i="55"/>
  <c r="AC14" i="55"/>
  <c r="AC13" i="55"/>
  <c r="AC12" i="55"/>
  <c r="AC11" i="55"/>
  <c r="AC10" i="55"/>
  <c r="AC9" i="55"/>
  <c r="AC8" i="55"/>
  <c r="AC7" i="55"/>
  <c r="AC6" i="55"/>
  <c r="AC5" i="55"/>
  <c r="V64" i="55"/>
  <c r="V63" i="55"/>
  <c r="V62" i="55"/>
  <c r="V61" i="55"/>
  <c r="V60" i="55"/>
  <c r="V59" i="55"/>
  <c r="V58" i="55"/>
  <c r="V57" i="55"/>
  <c r="V56" i="55"/>
  <c r="V55" i="55"/>
  <c r="V54" i="55"/>
  <c r="V53" i="55"/>
  <c r="V52" i="55"/>
  <c r="V51" i="55"/>
  <c r="V50" i="55"/>
  <c r="V49" i="55"/>
  <c r="V48" i="55"/>
  <c r="V47" i="55"/>
  <c r="V46" i="55"/>
  <c r="V45" i="55"/>
  <c r="V44" i="55"/>
  <c r="V43" i="55"/>
  <c r="V42" i="55"/>
  <c r="V41" i="55"/>
  <c r="V40" i="55"/>
  <c r="V39" i="55"/>
  <c r="V38" i="55"/>
  <c r="V37" i="55"/>
  <c r="V36" i="55"/>
  <c r="V35" i="55"/>
  <c r="V34" i="55"/>
  <c r="V33" i="55"/>
  <c r="V32" i="55"/>
  <c r="V31" i="55"/>
  <c r="V30" i="55"/>
  <c r="V29" i="55"/>
  <c r="V28" i="55"/>
  <c r="V27" i="55"/>
  <c r="V26" i="55"/>
  <c r="V25" i="55"/>
  <c r="V24" i="55"/>
  <c r="V23" i="55"/>
  <c r="V22" i="55"/>
  <c r="V21" i="55"/>
  <c r="V20" i="55"/>
  <c r="V19" i="55"/>
  <c r="V18" i="55"/>
  <c r="V17" i="55"/>
  <c r="V16" i="55"/>
  <c r="V15" i="55"/>
  <c r="V14" i="55"/>
  <c r="V13" i="55"/>
  <c r="V12" i="55"/>
  <c r="V11" i="55"/>
  <c r="V10" i="55"/>
  <c r="V9" i="55"/>
  <c r="V8" i="55"/>
  <c r="V7" i="55"/>
  <c r="V6" i="55"/>
  <c r="V5" i="55"/>
  <c r="O64" i="55"/>
  <c r="O63" i="55"/>
  <c r="O62" i="55"/>
  <c r="O61" i="55"/>
  <c r="O60" i="55"/>
  <c r="O59" i="55"/>
  <c r="O58" i="55"/>
  <c r="O57" i="55"/>
  <c r="O56" i="55"/>
  <c r="O55" i="55"/>
  <c r="O54" i="55"/>
  <c r="O53" i="55"/>
  <c r="O52" i="55"/>
  <c r="O51" i="55"/>
  <c r="O50" i="55"/>
  <c r="O49" i="55"/>
  <c r="O48" i="55"/>
  <c r="O47" i="55"/>
  <c r="O46" i="55"/>
  <c r="O45" i="55"/>
  <c r="O44" i="55"/>
  <c r="O43" i="55"/>
  <c r="O42" i="55"/>
  <c r="O41" i="55"/>
  <c r="O40" i="55"/>
  <c r="O39" i="55"/>
  <c r="O38" i="55"/>
  <c r="O37" i="55"/>
  <c r="O36" i="55"/>
  <c r="O35" i="55"/>
  <c r="O34" i="55"/>
  <c r="O33" i="55"/>
  <c r="O32" i="55"/>
  <c r="O31" i="55"/>
  <c r="O30" i="55"/>
  <c r="O29" i="55"/>
  <c r="O28" i="55"/>
  <c r="O27" i="55"/>
  <c r="O26" i="55"/>
  <c r="O25" i="55"/>
  <c r="O24" i="55"/>
  <c r="O23" i="55"/>
  <c r="O22" i="55"/>
  <c r="O21" i="55"/>
  <c r="O20" i="55"/>
  <c r="O19" i="55"/>
  <c r="O18" i="55"/>
  <c r="O17" i="55"/>
  <c r="O16" i="55"/>
  <c r="O15" i="55"/>
  <c r="O14" i="55"/>
  <c r="O13" i="55"/>
  <c r="O12" i="55"/>
  <c r="O11" i="55"/>
  <c r="O10" i="55"/>
  <c r="O9" i="55"/>
  <c r="O8" i="55"/>
  <c r="O7" i="55"/>
  <c r="O6" i="55"/>
  <c r="O5" i="55"/>
  <c r="H5" i="55"/>
  <c r="H64" i="55"/>
  <c r="H63" i="55"/>
  <c r="H62" i="55"/>
  <c r="H61" i="55"/>
  <c r="H60" i="55"/>
  <c r="H59" i="55"/>
  <c r="H58" i="55"/>
  <c r="H57" i="55"/>
  <c r="H56" i="55"/>
  <c r="H55" i="55"/>
  <c r="H54" i="55"/>
  <c r="H53" i="55"/>
  <c r="H52" i="55"/>
  <c r="H51" i="55"/>
  <c r="H50" i="55"/>
  <c r="H49" i="55"/>
  <c r="H48" i="55"/>
  <c r="H47" i="55"/>
  <c r="H46" i="55"/>
  <c r="H45" i="55"/>
  <c r="H44" i="55"/>
  <c r="H43" i="55"/>
  <c r="H42" i="55"/>
  <c r="H41" i="55"/>
  <c r="H40" i="55"/>
  <c r="H39" i="55"/>
  <c r="H38" i="55"/>
  <c r="H37" i="55"/>
  <c r="H36" i="55"/>
  <c r="H35" i="55"/>
  <c r="H34" i="55"/>
  <c r="H33" i="55"/>
  <c r="H32" i="55"/>
  <c r="H31" i="55"/>
  <c r="H30" i="55"/>
  <c r="H29" i="55"/>
  <c r="H28" i="55"/>
  <c r="H27" i="55"/>
  <c r="H26" i="55"/>
  <c r="H25" i="55"/>
  <c r="H24" i="55"/>
  <c r="H23" i="55"/>
  <c r="H22" i="55"/>
  <c r="H21" i="55"/>
  <c r="H20" i="55"/>
  <c r="H19" i="55"/>
  <c r="H18" i="55"/>
  <c r="H17" i="55"/>
  <c r="H16" i="55"/>
  <c r="H15" i="55"/>
  <c r="H14" i="55"/>
  <c r="H13" i="55"/>
  <c r="H12" i="55"/>
  <c r="H11" i="55"/>
  <c r="H10" i="55"/>
  <c r="H9" i="55"/>
  <c r="H8" i="55"/>
  <c r="H7" i="55"/>
  <c r="H6" i="55"/>
  <c r="U252" i="4"/>
  <c r="U251" i="4"/>
  <c r="U250" i="4"/>
  <c r="U249" i="4"/>
  <c r="U248" i="4"/>
  <c r="U247" i="4"/>
  <c r="U246" i="4"/>
  <c r="U245" i="4"/>
  <c r="U244" i="4"/>
  <c r="U243" i="4"/>
  <c r="U242" i="4"/>
  <c r="U241" i="4"/>
  <c r="U240" i="4"/>
  <c r="U239" i="4"/>
  <c r="U238" i="4"/>
  <c r="U237" i="4"/>
  <c r="U236" i="4"/>
  <c r="U235" i="4"/>
  <c r="U234" i="4"/>
  <c r="U233" i="4"/>
  <c r="U232" i="4"/>
  <c r="U231" i="4"/>
  <c r="U230" i="4"/>
  <c r="U229" i="4"/>
  <c r="U228" i="4"/>
  <c r="U227" i="4"/>
  <c r="U226" i="4"/>
  <c r="U225" i="4"/>
  <c r="U224" i="4"/>
  <c r="U223" i="4"/>
  <c r="U222" i="4"/>
  <c r="U221" i="4"/>
  <c r="U220" i="4"/>
  <c r="U219" i="4"/>
  <c r="U218" i="4"/>
  <c r="U217" i="4"/>
  <c r="U216" i="4"/>
  <c r="U215" i="4"/>
  <c r="U214" i="4"/>
  <c r="U213" i="4"/>
  <c r="U212" i="4"/>
  <c r="U211" i="4"/>
  <c r="U210" i="4"/>
  <c r="U209" i="4"/>
  <c r="U208" i="4"/>
  <c r="U207" i="4"/>
  <c r="U206" i="4"/>
  <c r="U205" i="4"/>
  <c r="U204" i="4"/>
  <c r="U203" i="4"/>
  <c r="U202" i="4"/>
  <c r="U201" i="4"/>
  <c r="U200" i="4"/>
  <c r="U199" i="4"/>
  <c r="U198" i="4"/>
  <c r="U197" i="4"/>
  <c r="U196" i="4"/>
  <c r="U195" i="4"/>
  <c r="U194" i="4"/>
  <c r="U193" i="4"/>
  <c r="U192" i="4"/>
  <c r="U191" i="4"/>
  <c r="U190" i="4"/>
  <c r="U189" i="4"/>
  <c r="U188" i="4"/>
  <c r="U187" i="4"/>
  <c r="U186" i="4"/>
  <c r="U185" i="4"/>
  <c r="U184" i="4"/>
  <c r="U183" i="4"/>
  <c r="U182" i="4"/>
  <c r="U181" i="4"/>
  <c r="U180" i="4"/>
  <c r="U179" i="4"/>
  <c r="U178" i="4"/>
  <c r="U177" i="4"/>
  <c r="U176" i="4"/>
  <c r="U175" i="4"/>
  <c r="U174" i="4"/>
  <c r="U173" i="4"/>
  <c r="U172" i="4"/>
  <c r="U171" i="4"/>
  <c r="U170" i="4"/>
  <c r="U169" i="4"/>
  <c r="U168" i="4"/>
  <c r="U167" i="4"/>
  <c r="U166" i="4"/>
  <c r="U165" i="4"/>
  <c r="U164" i="4"/>
  <c r="U163" i="4"/>
  <c r="U162" i="4"/>
  <c r="U161" i="4"/>
  <c r="U160" i="4"/>
  <c r="U159" i="4"/>
  <c r="U158" i="4"/>
  <c r="U157" i="4"/>
  <c r="U156" i="4"/>
  <c r="U155" i="4"/>
  <c r="U154" i="4"/>
  <c r="U153" i="4"/>
  <c r="U152" i="4"/>
  <c r="U151" i="4"/>
  <c r="U150" i="4"/>
  <c r="U149" i="4"/>
  <c r="U148" i="4"/>
  <c r="U147" i="4"/>
  <c r="U146" i="4"/>
  <c r="U145" i="4"/>
  <c r="U144" i="4"/>
  <c r="U143" i="4"/>
  <c r="U142" i="4"/>
  <c r="U141" i="4"/>
  <c r="U140" i="4"/>
  <c r="U139" i="4"/>
  <c r="U138" i="4"/>
  <c r="U137" i="4"/>
  <c r="U136" i="4"/>
  <c r="U135" i="4"/>
  <c r="U134" i="4"/>
  <c r="U133" i="4"/>
  <c r="U132" i="4"/>
  <c r="U131" i="4"/>
  <c r="U130" i="4"/>
  <c r="U129" i="4"/>
  <c r="U128" i="4"/>
  <c r="U127" i="4"/>
  <c r="U126" i="4"/>
  <c r="U125" i="4"/>
  <c r="U124" i="4"/>
  <c r="U123" i="4"/>
  <c r="U122" i="4"/>
  <c r="U121" i="4"/>
  <c r="U120" i="4"/>
  <c r="U119" i="4"/>
  <c r="U118" i="4"/>
  <c r="U117" i="4"/>
  <c r="U116" i="4"/>
  <c r="U115" i="4"/>
  <c r="U114" i="4"/>
  <c r="U113" i="4"/>
  <c r="U112" i="4"/>
  <c r="U111" i="4"/>
  <c r="U110" i="4"/>
  <c r="U109" i="4"/>
  <c r="U108" i="4"/>
  <c r="U107" i="4"/>
  <c r="U106" i="4"/>
  <c r="U105" i="4"/>
  <c r="U104" i="4"/>
  <c r="U103" i="4"/>
  <c r="U102" i="4"/>
  <c r="U101" i="4"/>
  <c r="U100" i="4"/>
  <c r="U99" i="4"/>
  <c r="U98" i="4"/>
  <c r="U97" i="4"/>
  <c r="U96" i="4"/>
  <c r="U95" i="4"/>
  <c r="U94" i="4"/>
  <c r="U93" i="4"/>
  <c r="U92" i="4"/>
  <c r="U91" i="4"/>
  <c r="U90" i="4"/>
  <c r="U89" i="4"/>
  <c r="U88" i="4"/>
  <c r="U87" i="4"/>
  <c r="U86" i="4"/>
  <c r="U85" i="4"/>
  <c r="U84" i="4"/>
  <c r="U83" i="4"/>
  <c r="U82" i="4"/>
  <c r="U81" i="4"/>
  <c r="U80" i="4"/>
  <c r="U79" i="4"/>
  <c r="U78" i="4"/>
  <c r="U77" i="4"/>
  <c r="U76" i="4"/>
  <c r="U75" i="4"/>
  <c r="U74" i="4"/>
  <c r="U73" i="4"/>
  <c r="U72" i="4"/>
  <c r="U71" i="4"/>
  <c r="U70" i="4"/>
  <c r="U69" i="4"/>
  <c r="U68" i="4"/>
  <c r="U67" i="4"/>
  <c r="U66" i="4"/>
  <c r="U65" i="4"/>
  <c r="U64" i="4"/>
  <c r="U63" i="4"/>
  <c r="U62" i="4"/>
  <c r="U61" i="4"/>
  <c r="U60" i="4"/>
  <c r="U59" i="4"/>
  <c r="U58" i="4"/>
  <c r="U57" i="4"/>
  <c r="U56" i="4"/>
  <c r="U55" i="4"/>
  <c r="U54" i="4"/>
  <c r="U53" i="4"/>
  <c r="U52" i="4"/>
  <c r="U51" i="4"/>
  <c r="U50" i="4"/>
  <c r="U49" i="4"/>
  <c r="U48" i="4"/>
  <c r="U47" i="4"/>
  <c r="U46" i="4"/>
  <c r="U45" i="4"/>
  <c r="U44" i="4"/>
  <c r="U43" i="4"/>
  <c r="U42" i="4"/>
  <c r="U41" i="4"/>
  <c r="U40" i="4"/>
  <c r="U39" i="4"/>
  <c r="U38" i="4"/>
  <c r="U37" i="4"/>
  <c r="U36" i="4"/>
  <c r="U35" i="4"/>
  <c r="U34" i="4"/>
  <c r="U33" i="4"/>
  <c r="U32" i="4"/>
  <c r="U31" i="4"/>
  <c r="U30" i="4"/>
  <c r="U29" i="4"/>
  <c r="U28" i="4"/>
  <c r="U27" i="4"/>
  <c r="U26" i="4"/>
  <c r="U25" i="4"/>
  <c r="U24" i="4"/>
  <c r="U23" i="4"/>
  <c r="U22" i="4"/>
  <c r="U21" i="4"/>
  <c r="U20" i="4"/>
  <c r="U19" i="4"/>
  <c r="U18" i="4"/>
  <c r="U17" i="4"/>
  <c r="U16" i="4"/>
  <c r="U15" i="4"/>
  <c r="U14" i="4"/>
  <c r="U13" i="4"/>
  <c r="U12" i="4"/>
  <c r="U11" i="4"/>
  <c r="U10" i="4"/>
  <c r="U9" i="4"/>
  <c r="U8" i="4"/>
  <c r="U7" i="4"/>
  <c r="U6" i="4"/>
  <c r="H250" i="27"/>
  <c r="H249" i="27"/>
  <c r="H248" i="27"/>
  <c r="H247" i="27"/>
  <c r="H246" i="27"/>
  <c r="H245" i="27"/>
  <c r="H244" i="27"/>
  <c r="H243" i="27"/>
  <c r="H242" i="27"/>
  <c r="H241" i="27"/>
  <c r="H240" i="27"/>
  <c r="H239" i="27"/>
  <c r="H238" i="27"/>
  <c r="H237" i="27"/>
  <c r="H236" i="27"/>
  <c r="H235" i="27"/>
  <c r="H234" i="27"/>
  <c r="H233" i="27"/>
  <c r="H232" i="27"/>
  <c r="H231" i="27"/>
  <c r="H230" i="27"/>
  <c r="H229" i="27"/>
  <c r="H228" i="27"/>
  <c r="H227" i="27"/>
  <c r="H226" i="27"/>
  <c r="H225" i="27"/>
  <c r="H224" i="27"/>
  <c r="H223" i="27"/>
  <c r="H222" i="27"/>
  <c r="H221" i="27"/>
  <c r="H220" i="27"/>
  <c r="H219" i="27"/>
  <c r="H218" i="27"/>
  <c r="H217" i="27"/>
  <c r="H216" i="27"/>
  <c r="H215" i="27"/>
  <c r="H214" i="27"/>
  <c r="H213" i="27"/>
  <c r="H212" i="27"/>
  <c r="H211" i="27"/>
  <c r="H210" i="27"/>
  <c r="H209" i="27"/>
  <c r="H208" i="27"/>
  <c r="H207" i="27"/>
  <c r="H206" i="27"/>
  <c r="H205" i="27"/>
  <c r="H204" i="27"/>
  <c r="H203" i="27"/>
  <c r="H202" i="27"/>
  <c r="H201" i="27"/>
  <c r="H200" i="27"/>
  <c r="H199" i="27"/>
  <c r="H198" i="27"/>
  <c r="H197" i="27"/>
  <c r="H196" i="27"/>
  <c r="H195" i="27"/>
  <c r="H194" i="27"/>
  <c r="H193" i="27"/>
  <c r="H192" i="27"/>
  <c r="H191" i="27"/>
  <c r="H190" i="27"/>
  <c r="H189" i="27"/>
  <c r="H188" i="27"/>
  <c r="H187" i="27"/>
  <c r="H186" i="27"/>
  <c r="H185" i="27"/>
  <c r="H184" i="27"/>
  <c r="H183" i="27"/>
  <c r="H182" i="27"/>
  <c r="H181" i="27"/>
  <c r="H180" i="27"/>
  <c r="H179" i="27"/>
  <c r="H178" i="27"/>
  <c r="H177" i="27"/>
  <c r="H176" i="27"/>
  <c r="H175" i="27"/>
  <c r="H174" i="27"/>
  <c r="H173" i="27"/>
  <c r="H172" i="27"/>
  <c r="H171" i="27"/>
  <c r="H170" i="27"/>
  <c r="H169" i="27"/>
  <c r="H168" i="27"/>
  <c r="H167" i="27"/>
  <c r="H166" i="27"/>
  <c r="H165" i="27"/>
  <c r="H164" i="27"/>
  <c r="H163" i="27"/>
  <c r="H162" i="27"/>
  <c r="H161" i="27"/>
  <c r="H160" i="27"/>
  <c r="H159" i="27"/>
  <c r="H158" i="27"/>
  <c r="H157" i="27"/>
  <c r="H156" i="27"/>
  <c r="H155" i="27"/>
  <c r="H154" i="27"/>
  <c r="H153" i="27"/>
  <c r="H152" i="27"/>
  <c r="H151" i="27"/>
  <c r="H150" i="27"/>
  <c r="H149" i="27"/>
  <c r="H148" i="27"/>
  <c r="H147" i="27"/>
  <c r="H146" i="27"/>
  <c r="H145" i="27"/>
  <c r="H144" i="27"/>
  <c r="H143" i="27"/>
  <c r="H142" i="27"/>
  <c r="H141" i="27"/>
  <c r="H140" i="27"/>
  <c r="H139" i="27"/>
  <c r="H138" i="27"/>
  <c r="H137" i="27"/>
  <c r="H136" i="27"/>
  <c r="H135" i="27"/>
  <c r="H134" i="27"/>
  <c r="H133" i="27"/>
  <c r="H132" i="27"/>
  <c r="H131" i="27"/>
  <c r="H130" i="27"/>
  <c r="H129" i="27"/>
  <c r="H128" i="27"/>
  <c r="H127" i="27"/>
  <c r="H126" i="27"/>
  <c r="H125" i="27"/>
  <c r="H124" i="27"/>
  <c r="H123" i="27"/>
  <c r="H122" i="27"/>
  <c r="H121" i="27"/>
  <c r="H120" i="27"/>
  <c r="H119" i="27"/>
  <c r="H118" i="27"/>
  <c r="H117" i="27"/>
  <c r="H116" i="27"/>
  <c r="H115" i="27"/>
  <c r="H114" i="27"/>
  <c r="H113" i="27"/>
  <c r="H112" i="27"/>
  <c r="H111" i="27"/>
  <c r="H110" i="27"/>
  <c r="H109" i="27"/>
  <c r="H108" i="27"/>
  <c r="H107" i="27"/>
  <c r="H106" i="27"/>
  <c r="H105" i="27"/>
  <c r="H104" i="27"/>
  <c r="H103" i="27"/>
  <c r="H102" i="27"/>
  <c r="H101" i="27"/>
  <c r="H100" i="27"/>
  <c r="H99" i="27"/>
  <c r="H98" i="27"/>
  <c r="H97" i="27"/>
  <c r="H96" i="27"/>
  <c r="H95" i="27"/>
  <c r="H94" i="27"/>
  <c r="H93" i="27"/>
  <c r="H92" i="27"/>
  <c r="H91" i="27"/>
  <c r="H90" i="27"/>
  <c r="H89" i="27"/>
  <c r="H88" i="27"/>
  <c r="H87" i="27"/>
  <c r="H86" i="27"/>
  <c r="H85" i="27"/>
  <c r="H84" i="27"/>
  <c r="H83" i="27"/>
  <c r="H82" i="27"/>
  <c r="H81" i="27"/>
  <c r="H80" i="27"/>
  <c r="H79" i="27"/>
  <c r="H78" i="27"/>
  <c r="H77" i="27"/>
  <c r="H76" i="27"/>
  <c r="H75" i="27"/>
  <c r="H74" i="27"/>
  <c r="H73" i="27"/>
  <c r="H72" i="27"/>
  <c r="H71" i="27"/>
  <c r="H70" i="27"/>
  <c r="H69" i="27"/>
  <c r="H68" i="27"/>
  <c r="H67" i="27"/>
  <c r="H66" i="27"/>
  <c r="H65" i="27"/>
  <c r="H64" i="27"/>
  <c r="H63" i="27"/>
  <c r="H62" i="27"/>
  <c r="H61" i="27"/>
  <c r="H60" i="27"/>
  <c r="H59" i="27"/>
  <c r="H58" i="27"/>
  <c r="H57" i="27"/>
  <c r="H56" i="27"/>
  <c r="H55" i="27"/>
  <c r="H54" i="27"/>
  <c r="H53" i="27"/>
  <c r="H52" i="27"/>
  <c r="H51" i="27"/>
  <c r="H50" i="27"/>
  <c r="H49" i="27"/>
  <c r="H48" i="27"/>
  <c r="H47" i="27"/>
  <c r="H46" i="27"/>
  <c r="H45" i="27"/>
  <c r="H44" i="27"/>
  <c r="H43" i="27"/>
  <c r="H42" i="27"/>
  <c r="H41" i="27"/>
  <c r="H40" i="27"/>
  <c r="H39" i="27"/>
  <c r="H38" i="27"/>
  <c r="H37" i="27"/>
  <c r="H36" i="27"/>
  <c r="H35" i="27"/>
  <c r="H34" i="27"/>
  <c r="H33" i="27"/>
  <c r="H32" i="27"/>
  <c r="H31" i="27"/>
  <c r="H30" i="27"/>
  <c r="H29" i="27"/>
  <c r="H28" i="27"/>
  <c r="H27" i="27"/>
  <c r="H26" i="27"/>
  <c r="H25" i="27"/>
  <c r="H24" i="27"/>
  <c r="H23" i="27"/>
  <c r="H22" i="27"/>
  <c r="H21" i="27"/>
  <c r="H20" i="27"/>
  <c r="H18" i="27"/>
  <c r="G4" i="27"/>
  <c r="F4" i="27"/>
  <c r="V19" i="5"/>
  <c r="J19" i="58" s="1"/>
  <c r="U19" i="5"/>
  <c r="I19" i="58" s="1"/>
  <c r="T19" i="5"/>
  <c r="H19" i="58" s="1"/>
  <c r="S19" i="5"/>
  <c r="G19" i="58" s="1"/>
  <c r="W56" i="73" l="1"/>
  <c r="V62" i="73"/>
  <c r="Y48" i="73"/>
  <c r="AA47" i="73"/>
  <c r="C54" i="60"/>
  <c r="E74" i="60"/>
  <c r="K98" i="60"/>
  <c r="K118" i="60"/>
  <c r="E70" i="60"/>
  <c r="E94" i="60"/>
  <c r="E114" i="60"/>
  <c r="K66" i="60"/>
  <c r="K86" i="60"/>
  <c r="E106" i="60"/>
  <c r="K130" i="60"/>
  <c r="E62" i="60"/>
  <c r="E82" i="60"/>
  <c r="E102" i="60"/>
  <c r="E126" i="60"/>
  <c r="I41" i="68"/>
  <c r="L41" i="68" s="1"/>
  <c r="I44" i="68"/>
  <c r="L44" i="68" s="1"/>
  <c r="I50" i="68"/>
  <c r="L50" i="68" s="1"/>
  <c r="I37" i="68"/>
  <c r="L37" i="68" s="1"/>
  <c r="K62" i="60"/>
  <c r="K74" i="60"/>
  <c r="K94" i="60"/>
  <c r="K106" i="60"/>
  <c r="K126" i="60"/>
  <c r="I46" i="68"/>
  <c r="L46" i="68" s="1"/>
  <c r="I30" i="68"/>
  <c r="L30" i="68" s="1"/>
  <c r="I26" i="68"/>
  <c r="L26" i="68" s="1"/>
  <c r="I32" i="68"/>
  <c r="L32" i="68" s="1"/>
  <c r="I24" i="68"/>
  <c r="L24" i="68" s="1"/>
  <c r="I8" i="68"/>
  <c r="L8" i="68" s="1"/>
  <c r="I33" i="68"/>
  <c r="L33" i="68" s="1"/>
  <c r="I14" i="68"/>
  <c r="L14" i="68" s="1"/>
  <c r="I35" i="68"/>
  <c r="L35" i="68" s="1"/>
  <c r="I51" i="68"/>
  <c r="L51" i="68" s="1"/>
  <c r="F111" i="60"/>
  <c r="E66" i="60"/>
  <c r="K78" i="60"/>
  <c r="K90" i="60"/>
  <c r="F103" i="60"/>
  <c r="K110" i="60"/>
  <c r="E118" i="60"/>
  <c r="K122" i="60"/>
  <c r="E130" i="60"/>
  <c r="F79" i="60"/>
  <c r="K58" i="60"/>
  <c r="F71" i="60"/>
  <c r="E86" i="60"/>
  <c r="E98" i="60"/>
  <c r="E58" i="60"/>
  <c r="F63" i="60"/>
  <c r="K70" i="60"/>
  <c r="E78" i="60"/>
  <c r="K82" i="60"/>
  <c r="E90" i="60"/>
  <c r="F95" i="60"/>
  <c r="K102" i="60"/>
  <c r="E110" i="60"/>
  <c r="K114" i="60"/>
  <c r="E122" i="60"/>
  <c r="F127" i="60"/>
  <c r="N7" i="63"/>
  <c r="N4" i="63" s="1"/>
  <c r="AM7" i="63"/>
  <c r="AM4" i="63" s="1"/>
  <c r="N7" i="65"/>
  <c r="N4" i="65" s="1"/>
  <c r="AM4" i="65"/>
  <c r="F87" i="60"/>
  <c r="F119" i="60"/>
  <c r="Z13" i="23"/>
  <c r="AN13" i="23"/>
  <c r="Z17" i="23"/>
  <c r="AN17" i="23"/>
  <c r="Z25" i="23"/>
  <c r="AN25" i="23"/>
  <c r="Z33" i="23"/>
  <c r="AN33" i="23"/>
  <c r="Z37" i="23"/>
  <c r="AN37" i="23"/>
  <c r="Z45" i="23"/>
  <c r="AN45" i="23"/>
  <c r="Z53" i="23"/>
  <c r="AN53" i="23"/>
  <c r="Z61" i="23"/>
  <c r="AN61" i="23"/>
  <c r="Z69" i="23"/>
  <c r="AN69" i="23"/>
  <c r="Z73" i="23"/>
  <c r="AN73" i="23"/>
  <c r="Z81" i="23"/>
  <c r="AN81" i="23"/>
  <c r="Z89" i="23"/>
  <c r="AN89" i="23"/>
  <c r="Z93" i="23"/>
  <c r="AN93" i="23"/>
  <c r="Z97" i="23"/>
  <c r="AN97" i="23"/>
  <c r="Z101" i="23"/>
  <c r="AN101" i="23"/>
  <c r="Z105" i="23"/>
  <c r="AN105" i="23"/>
  <c r="Z109" i="23"/>
  <c r="AN109" i="23"/>
  <c r="Z113" i="23"/>
  <c r="AN113" i="23"/>
  <c r="Z125" i="23"/>
  <c r="AN125" i="23"/>
  <c r="Z133" i="23"/>
  <c r="AN133" i="23"/>
  <c r="Z141" i="23"/>
  <c r="AN141" i="23"/>
  <c r="Z149" i="23"/>
  <c r="AN149" i="23"/>
  <c r="Z153" i="23"/>
  <c r="AN153" i="23"/>
  <c r="Z165" i="23"/>
  <c r="AN165" i="23"/>
  <c r="Z177" i="23"/>
  <c r="AN177" i="23"/>
  <c r="Z181" i="23"/>
  <c r="AN181" i="23"/>
  <c r="Z185" i="23"/>
  <c r="AN185" i="23"/>
  <c r="Z189" i="23"/>
  <c r="AN189" i="23"/>
  <c r="Z193" i="23"/>
  <c r="AN193" i="23"/>
  <c r="Z197" i="23"/>
  <c r="AN197" i="23"/>
  <c r="Z201" i="23"/>
  <c r="AN201" i="23"/>
  <c r="Z205" i="23"/>
  <c r="AN205" i="23"/>
  <c r="Z209" i="23"/>
  <c r="AN209" i="23"/>
  <c r="Z213" i="23"/>
  <c r="AN213" i="23"/>
  <c r="Z217" i="23"/>
  <c r="AN217" i="23"/>
  <c r="Z221" i="23"/>
  <c r="AN221" i="23"/>
  <c r="Z225" i="23"/>
  <c r="AN225" i="23"/>
  <c r="Z229" i="23"/>
  <c r="AN229" i="23"/>
  <c r="Z233" i="23"/>
  <c r="AN233" i="23"/>
  <c r="Z237" i="23"/>
  <c r="AN237" i="23"/>
  <c r="Z241" i="23"/>
  <c r="AN241" i="23"/>
  <c r="Z245" i="23"/>
  <c r="AN245" i="23"/>
  <c r="Z249" i="23"/>
  <c r="AN249" i="23"/>
  <c r="Z10" i="23"/>
  <c r="AN10" i="23"/>
  <c r="Z14" i="23"/>
  <c r="AN14" i="23"/>
  <c r="Z18" i="23"/>
  <c r="AN18" i="23"/>
  <c r="Z22" i="23"/>
  <c r="AN22" i="23"/>
  <c r="Z26" i="23"/>
  <c r="AN26" i="23"/>
  <c r="Z30" i="23"/>
  <c r="AN30" i="23"/>
  <c r="Z34" i="23"/>
  <c r="AN34" i="23"/>
  <c r="Z38" i="23"/>
  <c r="AN38" i="23"/>
  <c r="Z42" i="23"/>
  <c r="AN42" i="23"/>
  <c r="Z46" i="23"/>
  <c r="AN46" i="23"/>
  <c r="Z50" i="23"/>
  <c r="AN50" i="23"/>
  <c r="Z54" i="23"/>
  <c r="AN54" i="23"/>
  <c r="Z58" i="23"/>
  <c r="AN58" i="23"/>
  <c r="Z62" i="23"/>
  <c r="AN62" i="23"/>
  <c r="Z66" i="23"/>
  <c r="AN66" i="23"/>
  <c r="Z70" i="23"/>
  <c r="AN70" i="23"/>
  <c r="Z74" i="23"/>
  <c r="AN74" i="23"/>
  <c r="Z78" i="23"/>
  <c r="AN78" i="23"/>
  <c r="Z82" i="23"/>
  <c r="AN82" i="23"/>
  <c r="Z86" i="23"/>
  <c r="AN86" i="23"/>
  <c r="Z90" i="23"/>
  <c r="AN90" i="23"/>
  <c r="Z94" i="23"/>
  <c r="AN94" i="23"/>
  <c r="Z98" i="23"/>
  <c r="AN98" i="23"/>
  <c r="Z102" i="23"/>
  <c r="AN102" i="23"/>
  <c r="Z106" i="23"/>
  <c r="AN106" i="23"/>
  <c r="Z110" i="23"/>
  <c r="AN110" i="23"/>
  <c r="Z114" i="23"/>
  <c r="AN114" i="23"/>
  <c r="Z118" i="23"/>
  <c r="AN118" i="23"/>
  <c r="Z122" i="23"/>
  <c r="AN122" i="23"/>
  <c r="Z126" i="23"/>
  <c r="AN126" i="23"/>
  <c r="Z130" i="23"/>
  <c r="AN130" i="23"/>
  <c r="Z134" i="23"/>
  <c r="AN134" i="23"/>
  <c r="Z138" i="23"/>
  <c r="AN138" i="23"/>
  <c r="Z142" i="23"/>
  <c r="AN142" i="23"/>
  <c r="Z146" i="23"/>
  <c r="AN146" i="23"/>
  <c r="Z150" i="23"/>
  <c r="AN150" i="23"/>
  <c r="Z154" i="23"/>
  <c r="AN154" i="23"/>
  <c r="Z158" i="23"/>
  <c r="AN158" i="23"/>
  <c r="Z162" i="23"/>
  <c r="AN162" i="23"/>
  <c r="Z166" i="23"/>
  <c r="AN166" i="23"/>
  <c r="Z170" i="23"/>
  <c r="AN170" i="23"/>
  <c r="Z174" i="23"/>
  <c r="AN174" i="23"/>
  <c r="Z178" i="23"/>
  <c r="AN178" i="23"/>
  <c r="Z182" i="23"/>
  <c r="AN182" i="23"/>
  <c r="Z186" i="23"/>
  <c r="AN186" i="23"/>
  <c r="Z190" i="23"/>
  <c r="AN190" i="23"/>
  <c r="Z194" i="23"/>
  <c r="AN194" i="23"/>
  <c r="Z198" i="23"/>
  <c r="AN198" i="23"/>
  <c r="Z202" i="23"/>
  <c r="AN202" i="23"/>
  <c r="Z206" i="23"/>
  <c r="AN206" i="23"/>
  <c r="Z210" i="23"/>
  <c r="AN210" i="23"/>
  <c r="Z214" i="23"/>
  <c r="AN214" i="23"/>
  <c r="Z218" i="23"/>
  <c r="AN218" i="23"/>
  <c r="Z222" i="23"/>
  <c r="AN222" i="23"/>
  <c r="Z226" i="23"/>
  <c r="AN226" i="23"/>
  <c r="Z230" i="23"/>
  <c r="AN230" i="23"/>
  <c r="Z234" i="23"/>
  <c r="AN234" i="23"/>
  <c r="Z238" i="23"/>
  <c r="AN238" i="23"/>
  <c r="Z242" i="23"/>
  <c r="AN242" i="23"/>
  <c r="Z246" i="23"/>
  <c r="AN246" i="23"/>
  <c r="Z250" i="23"/>
  <c r="AN250" i="23"/>
  <c r="Z21" i="23"/>
  <c r="AN21" i="23"/>
  <c r="Z41" i="23"/>
  <c r="AN41" i="23"/>
  <c r="Z57" i="23"/>
  <c r="AN57" i="23"/>
  <c r="Z77" i="23"/>
  <c r="AN77" i="23"/>
  <c r="Z117" i="23"/>
  <c r="AN117" i="23"/>
  <c r="Z121" i="23"/>
  <c r="AN121" i="23"/>
  <c r="Z129" i="23"/>
  <c r="AN129" i="23"/>
  <c r="Z137" i="23"/>
  <c r="AN137" i="23"/>
  <c r="Z145" i="23"/>
  <c r="AN145" i="23"/>
  <c r="Z157" i="23"/>
  <c r="AN157" i="23"/>
  <c r="Z161" i="23"/>
  <c r="AN161" i="23"/>
  <c r="Z169" i="23"/>
  <c r="AN169" i="23"/>
  <c r="Z173" i="23"/>
  <c r="AN173" i="23"/>
  <c r="Z11" i="23"/>
  <c r="AN11" i="23"/>
  <c r="Z15" i="23"/>
  <c r="AN15" i="23"/>
  <c r="Z19" i="23"/>
  <c r="AN19" i="23"/>
  <c r="Z23" i="23"/>
  <c r="AN23" i="23"/>
  <c r="Z27" i="23"/>
  <c r="AN27" i="23"/>
  <c r="Z31" i="23"/>
  <c r="AN31" i="23"/>
  <c r="Z35" i="23"/>
  <c r="AN35" i="23"/>
  <c r="Z39" i="23"/>
  <c r="AN39" i="23"/>
  <c r="Z43" i="23"/>
  <c r="AN43" i="23"/>
  <c r="Z47" i="23"/>
  <c r="AN47" i="23"/>
  <c r="Z51" i="23"/>
  <c r="AN51" i="23"/>
  <c r="Z55" i="23"/>
  <c r="AN55" i="23"/>
  <c r="Z59" i="23"/>
  <c r="AN59" i="23"/>
  <c r="Z63" i="23"/>
  <c r="AN63" i="23"/>
  <c r="Z67" i="23"/>
  <c r="AN67" i="23"/>
  <c r="Z71" i="23"/>
  <c r="AN71" i="23"/>
  <c r="Z75" i="23"/>
  <c r="AN75" i="23"/>
  <c r="Z79" i="23"/>
  <c r="AN79" i="23"/>
  <c r="Z83" i="23"/>
  <c r="AN83" i="23"/>
  <c r="Z87" i="23"/>
  <c r="AN87" i="23"/>
  <c r="Z91" i="23"/>
  <c r="AN91" i="23"/>
  <c r="Z95" i="23"/>
  <c r="AN95" i="23"/>
  <c r="Z99" i="23"/>
  <c r="AN99" i="23"/>
  <c r="Z103" i="23"/>
  <c r="AN103" i="23"/>
  <c r="Z107" i="23"/>
  <c r="AN107" i="23"/>
  <c r="Z111" i="23"/>
  <c r="AN111" i="23"/>
  <c r="Z115" i="23"/>
  <c r="AN115" i="23"/>
  <c r="Z119" i="23"/>
  <c r="AN119" i="23"/>
  <c r="Z123" i="23"/>
  <c r="AN123" i="23"/>
  <c r="Z127" i="23"/>
  <c r="AN127" i="23"/>
  <c r="Z131" i="23"/>
  <c r="AN131" i="23"/>
  <c r="Z135" i="23"/>
  <c r="AN135" i="23"/>
  <c r="Z139" i="23"/>
  <c r="AN139" i="23"/>
  <c r="Z143" i="23"/>
  <c r="AN143" i="23"/>
  <c r="Z147" i="23"/>
  <c r="AN147" i="23"/>
  <c r="Z151" i="23"/>
  <c r="AN151" i="23"/>
  <c r="Z155" i="23"/>
  <c r="AN155" i="23"/>
  <c r="Z159" i="23"/>
  <c r="AN159" i="23"/>
  <c r="Z163" i="23"/>
  <c r="AN163" i="23"/>
  <c r="Z167" i="23"/>
  <c r="AN167" i="23"/>
  <c r="Z171" i="23"/>
  <c r="AN171" i="23"/>
  <c r="Z175" i="23"/>
  <c r="AN175" i="23"/>
  <c r="Z179" i="23"/>
  <c r="AN179" i="23"/>
  <c r="Z183" i="23"/>
  <c r="AN183" i="23"/>
  <c r="Z187" i="23"/>
  <c r="AN187" i="23"/>
  <c r="Z191" i="23"/>
  <c r="AN191" i="23"/>
  <c r="Z195" i="23"/>
  <c r="AN195" i="23"/>
  <c r="Z199" i="23"/>
  <c r="AN199" i="23"/>
  <c r="Z203" i="23"/>
  <c r="AN203" i="23"/>
  <c r="Z207" i="23"/>
  <c r="AN207" i="23"/>
  <c r="Z211" i="23"/>
  <c r="AN211" i="23"/>
  <c r="Z215" i="23"/>
  <c r="AN215" i="23"/>
  <c r="Z219" i="23"/>
  <c r="AN219" i="23"/>
  <c r="Z223" i="23"/>
  <c r="AN223" i="23"/>
  <c r="Z227" i="23"/>
  <c r="AN227" i="23"/>
  <c r="Z231" i="23"/>
  <c r="AN231" i="23"/>
  <c r="Z235" i="23"/>
  <c r="AN235" i="23"/>
  <c r="Z239" i="23"/>
  <c r="AN239" i="23"/>
  <c r="Z243" i="23"/>
  <c r="AN243" i="23"/>
  <c r="Z247" i="23"/>
  <c r="AN247" i="23"/>
  <c r="Z251" i="23"/>
  <c r="AN251" i="23"/>
  <c r="Z9" i="23"/>
  <c r="AN9" i="23"/>
  <c r="Z29" i="23"/>
  <c r="AN29" i="23"/>
  <c r="Z49" i="23"/>
  <c r="AN49" i="23"/>
  <c r="Z65" i="23"/>
  <c r="AN65" i="23"/>
  <c r="Z85" i="23"/>
  <c r="AN85" i="23"/>
  <c r="Z8" i="23"/>
  <c r="AN8" i="23"/>
  <c r="Z12" i="23"/>
  <c r="AN12" i="23"/>
  <c r="Z16" i="23"/>
  <c r="AN16" i="23"/>
  <c r="Z20" i="23"/>
  <c r="AN20" i="23"/>
  <c r="Z24" i="23"/>
  <c r="AN24" i="23"/>
  <c r="Z28" i="23"/>
  <c r="AN28" i="23"/>
  <c r="Z32" i="23"/>
  <c r="AN32" i="23"/>
  <c r="Z36" i="23"/>
  <c r="AN36" i="23"/>
  <c r="Z40" i="23"/>
  <c r="AN40" i="23"/>
  <c r="Z44" i="23"/>
  <c r="AN44" i="23"/>
  <c r="Z48" i="23"/>
  <c r="AN48" i="23"/>
  <c r="Z52" i="23"/>
  <c r="AN52" i="23"/>
  <c r="Z56" i="23"/>
  <c r="AN56" i="23"/>
  <c r="Z60" i="23"/>
  <c r="AN60" i="23"/>
  <c r="Z64" i="23"/>
  <c r="AN64" i="23"/>
  <c r="Z68" i="23"/>
  <c r="AN68" i="23"/>
  <c r="Z72" i="23"/>
  <c r="AN72" i="23"/>
  <c r="Z76" i="23"/>
  <c r="AN76" i="23"/>
  <c r="Z80" i="23"/>
  <c r="AN80" i="23"/>
  <c r="Z84" i="23"/>
  <c r="AN84" i="23"/>
  <c r="Z88" i="23"/>
  <c r="AN88" i="23"/>
  <c r="Z92" i="23"/>
  <c r="AN92" i="23"/>
  <c r="Z96" i="23"/>
  <c r="AN96" i="23"/>
  <c r="Z100" i="23"/>
  <c r="AN100" i="23"/>
  <c r="Z104" i="23"/>
  <c r="AN104" i="23"/>
  <c r="Z108" i="23"/>
  <c r="AN108" i="23"/>
  <c r="Z112" i="23"/>
  <c r="AN112" i="23"/>
  <c r="Z116" i="23"/>
  <c r="AN116" i="23"/>
  <c r="Z120" i="23"/>
  <c r="AN120" i="23"/>
  <c r="Z124" i="23"/>
  <c r="AN124" i="23"/>
  <c r="Z128" i="23"/>
  <c r="AN128" i="23"/>
  <c r="Z132" i="23"/>
  <c r="AN132" i="23"/>
  <c r="Z136" i="23"/>
  <c r="AN136" i="23"/>
  <c r="Z140" i="23"/>
  <c r="AN140" i="23"/>
  <c r="Z144" i="23"/>
  <c r="AN144" i="23"/>
  <c r="Z148" i="23"/>
  <c r="AN148" i="23"/>
  <c r="Z152" i="23"/>
  <c r="AN152" i="23"/>
  <c r="Z156" i="23"/>
  <c r="AN156" i="23"/>
  <c r="Z160" i="23"/>
  <c r="AN160" i="23"/>
  <c r="Z164" i="23"/>
  <c r="AN164" i="23"/>
  <c r="Z168" i="23"/>
  <c r="AN168" i="23"/>
  <c r="Z172" i="23"/>
  <c r="AN172" i="23"/>
  <c r="Z176" i="23"/>
  <c r="AN176" i="23"/>
  <c r="Z180" i="23"/>
  <c r="AN180" i="23"/>
  <c r="Z184" i="23"/>
  <c r="AN184" i="23"/>
  <c r="Z188" i="23"/>
  <c r="AN188" i="23"/>
  <c r="Z192" i="23"/>
  <c r="AN192" i="23"/>
  <c r="Z196" i="23"/>
  <c r="AN196" i="23"/>
  <c r="Z200" i="23"/>
  <c r="AN200" i="23"/>
  <c r="Z204" i="23"/>
  <c r="AN204" i="23"/>
  <c r="Z208" i="23"/>
  <c r="AN208" i="23"/>
  <c r="Z212" i="23"/>
  <c r="AN212" i="23"/>
  <c r="Z216" i="23"/>
  <c r="AN216" i="23"/>
  <c r="Z220" i="23"/>
  <c r="AN220" i="23"/>
  <c r="Z224" i="23"/>
  <c r="AN224" i="23"/>
  <c r="Z228" i="23"/>
  <c r="AN228" i="23"/>
  <c r="Z232" i="23"/>
  <c r="AN232" i="23"/>
  <c r="Z236" i="23"/>
  <c r="AN236" i="23"/>
  <c r="Z240" i="23"/>
  <c r="AN240" i="23"/>
  <c r="Z244" i="23"/>
  <c r="AN244" i="23"/>
  <c r="Z248" i="23"/>
  <c r="AN248" i="23"/>
  <c r="K65" i="60"/>
  <c r="E85" i="60"/>
  <c r="K105" i="60"/>
  <c r="E109" i="60"/>
  <c r="F59" i="60"/>
  <c r="K61" i="60"/>
  <c r="E73" i="60"/>
  <c r="F75" i="60"/>
  <c r="K77" i="60"/>
  <c r="E89" i="60"/>
  <c r="E97" i="60"/>
  <c r="E105" i="60"/>
  <c r="E113" i="60"/>
  <c r="E121" i="60"/>
  <c r="E129" i="60"/>
  <c r="K73" i="60"/>
  <c r="E77" i="60"/>
  <c r="K97" i="60"/>
  <c r="E117" i="60"/>
  <c r="K129" i="60"/>
  <c r="E65" i="60"/>
  <c r="F67" i="60"/>
  <c r="K69" i="60"/>
  <c r="E81" i="60"/>
  <c r="F83" i="60"/>
  <c r="K85" i="60"/>
  <c r="F91" i="60"/>
  <c r="K93" i="60"/>
  <c r="F99" i="60"/>
  <c r="K101" i="60"/>
  <c r="F107" i="60"/>
  <c r="K109" i="60"/>
  <c r="F115" i="60"/>
  <c r="K117" i="60"/>
  <c r="F123" i="60"/>
  <c r="K125" i="60"/>
  <c r="I54" i="60"/>
  <c r="L58" i="60"/>
  <c r="F61" i="60"/>
  <c r="F62" i="60"/>
  <c r="L63" i="60"/>
  <c r="L65" i="60"/>
  <c r="L66" i="60"/>
  <c r="F69" i="60"/>
  <c r="F70" i="60"/>
  <c r="L71" i="60"/>
  <c r="L73" i="60"/>
  <c r="L74" i="60"/>
  <c r="F77" i="60"/>
  <c r="F78" i="60"/>
  <c r="L79" i="60"/>
  <c r="L81" i="60"/>
  <c r="L82" i="60"/>
  <c r="F85" i="60"/>
  <c r="F86" i="60"/>
  <c r="L87" i="60"/>
  <c r="L89" i="60"/>
  <c r="L90" i="60"/>
  <c r="F93" i="60"/>
  <c r="F94" i="60"/>
  <c r="L95" i="60"/>
  <c r="L97" i="60"/>
  <c r="L98" i="60"/>
  <c r="F101" i="60"/>
  <c r="F102" i="60"/>
  <c r="L103" i="60"/>
  <c r="L105" i="60"/>
  <c r="L106" i="60"/>
  <c r="F109" i="60"/>
  <c r="F110" i="60"/>
  <c r="L111" i="60"/>
  <c r="L113" i="60"/>
  <c r="L114" i="60"/>
  <c r="F117" i="60"/>
  <c r="F118" i="60"/>
  <c r="L119" i="60"/>
  <c r="L121" i="60"/>
  <c r="L122" i="60"/>
  <c r="F125" i="60"/>
  <c r="F126" i="60"/>
  <c r="L127" i="60"/>
  <c r="L129" i="60"/>
  <c r="L130" i="60"/>
  <c r="E61" i="60"/>
  <c r="K81" i="60"/>
  <c r="E93" i="60"/>
  <c r="K113" i="60"/>
  <c r="E125" i="60"/>
  <c r="E69" i="60"/>
  <c r="K89" i="60"/>
  <c r="E101" i="60"/>
  <c r="K121" i="60"/>
  <c r="H50" i="60"/>
  <c r="F58" i="60"/>
  <c r="L59" i="60"/>
  <c r="L61" i="60"/>
  <c r="L62" i="60"/>
  <c r="F65" i="60"/>
  <c r="F66" i="60"/>
  <c r="L67" i="60"/>
  <c r="L69" i="60"/>
  <c r="L70" i="60"/>
  <c r="F73" i="60"/>
  <c r="F74" i="60"/>
  <c r="L75" i="60"/>
  <c r="L77" i="60"/>
  <c r="L78" i="60"/>
  <c r="F81" i="60"/>
  <c r="F82" i="60"/>
  <c r="L83" i="60"/>
  <c r="L85" i="60"/>
  <c r="L86" i="60"/>
  <c r="F89" i="60"/>
  <c r="F90" i="60"/>
  <c r="L91" i="60"/>
  <c r="L93" i="60"/>
  <c r="L94" i="60"/>
  <c r="F97" i="60"/>
  <c r="F98" i="60"/>
  <c r="L99" i="60"/>
  <c r="L101" i="60"/>
  <c r="L102" i="60"/>
  <c r="F105" i="60"/>
  <c r="F106" i="60"/>
  <c r="L107" i="60"/>
  <c r="L109" i="60"/>
  <c r="L110" i="60"/>
  <c r="F113" i="60"/>
  <c r="F114" i="60"/>
  <c r="L115" i="60"/>
  <c r="L117" i="60"/>
  <c r="L118" i="60"/>
  <c r="F121" i="60"/>
  <c r="F122" i="60"/>
  <c r="L123" i="60"/>
  <c r="L125" i="60"/>
  <c r="L126" i="60"/>
  <c r="F129" i="60"/>
  <c r="F130" i="60"/>
  <c r="I34" i="68"/>
  <c r="L34" i="68" s="1"/>
  <c r="I22" i="68"/>
  <c r="L22" i="68" s="1"/>
  <c r="I48" i="68"/>
  <c r="L48" i="68" s="1"/>
  <c r="I27" i="68"/>
  <c r="L27" i="68" s="1"/>
  <c r="I52" i="68"/>
  <c r="L52" i="68" s="1"/>
  <c r="I47" i="68"/>
  <c r="L47" i="68" s="1"/>
  <c r="I17" i="68"/>
  <c r="L17" i="68" s="1"/>
  <c r="I10" i="68"/>
  <c r="L10" i="68" s="1"/>
  <c r="I12" i="68"/>
  <c r="L12" i="68" s="1"/>
  <c r="I29" i="68"/>
  <c r="L29" i="68" s="1"/>
  <c r="I18" i="68"/>
  <c r="L18" i="68" s="1"/>
  <c r="I43" i="68"/>
  <c r="L43" i="68" s="1"/>
  <c r="I28" i="68"/>
  <c r="L28" i="68" s="1"/>
  <c r="I19" i="68"/>
  <c r="L19" i="68" s="1"/>
  <c r="I40" i="68"/>
  <c r="L40" i="68" s="1"/>
  <c r="I31" i="68"/>
  <c r="L31" i="68" s="1"/>
  <c r="I25" i="68"/>
  <c r="L25" i="68" s="1"/>
  <c r="H6" i="68"/>
  <c r="G4" i="68"/>
  <c r="I42" i="68"/>
  <c r="L42" i="68" s="1"/>
  <c r="I16" i="68"/>
  <c r="L16" i="68" s="1"/>
  <c r="I7" i="68"/>
  <c r="L7" i="68" s="1"/>
  <c r="I11" i="68"/>
  <c r="L11" i="68" s="1"/>
  <c r="I36" i="68"/>
  <c r="L36" i="68" s="1"/>
  <c r="I23" i="68"/>
  <c r="L23" i="68" s="1"/>
  <c r="I13" i="68"/>
  <c r="L13" i="68" s="1"/>
  <c r="I39" i="68"/>
  <c r="L39" i="68" s="1"/>
  <c r="I20" i="68"/>
  <c r="L20" i="68" s="1"/>
  <c r="I15" i="68"/>
  <c r="L15" i="68" s="1"/>
  <c r="I9" i="68"/>
  <c r="L9" i="68" s="1"/>
  <c r="I49" i="68"/>
  <c r="L49" i="68" s="1"/>
  <c r="I45" i="68"/>
  <c r="L45" i="68" s="1"/>
  <c r="I38" i="68"/>
  <c r="L38" i="68" s="1"/>
  <c r="I21" i="68"/>
  <c r="L21" i="68" s="1"/>
  <c r="F4" i="68"/>
  <c r="E51" i="60"/>
  <c r="I53" i="60"/>
  <c r="E57" i="60"/>
  <c r="I50" i="60"/>
  <c r="E53" i="60"/>
  <c r="E54" i="60"/>
  <c r="K55" i="60"/>
  <c r="L57" i="60"/>
  <c r="C53" i="60"/>
  <c r="E55" i="60"/>
  <c r="K57" i="60"/>
  <c r="C50" i="60"/>
  <c r="K51" i="60"/>
  <c r="K53" i="60"/>
  <c r="K54" i="60"/>
  <c r="F57" i="60"/>
  <c r="F60" i="60"/>
  <c r="L60" i="60"/>
  <c r="F68" i="60"/>
  <c r="L68" i="60"/>
  <c r="F76" i="60"/>
  <c r="L76" i="60"/>
  <c r="F84" i="60"/>
  <c r="L84" i="60"/>
  <c r="F92" i="60"/>
  <c r="L92" i="60"/>
  <c r="F100" i="60"/>
  <c r="L100" i="60"/>
  <c r="F108" i="60"/>
  <c r="L108" i="60"/>
  <c r="F112" i="60"/>
  <c r="L112" i="60"/>
  <c r="F124" i="60"/>
  <c r="L124" i="60"/>
  <c r="F128" i="60"/>
  <c r="L128" i="60"/>
  <c r="I51" i="60"/>
  <c r="I52" i="60"/>
  <c r="C55" i="60"/>
  <c r="E56" i="60"/>
  <c r="E59" i="60"/>
  <c r="E60" i="60"/>
  <c r="E63" i="60"/>
  <c r="E64" i="60"/>
  <c r="E67" i="60"/>
  <c r="E68" i="60"/>
  <c r="E71" i="60"/>
  <c r="E72" i="60"/>
  <c r="E75" i="60"/>
  <c r="E76" i="60"/>
  <c r="E79" i="60"/>
  <c r="E80" i="60"/>
  <c r="E83" i="60"/>
  <c r="E84" i="60"/>
  <c r="E87" i="60"/>
  <c r="E88" i="60"/>
  <c r="E91" i="60"/>
  <c r="E92" i="60"/>
  <c r="K95" i="60"/>
  <c r="K96" i="60"/>
  <c r="K99" i="60"/>
  <c r="K100" i="60"/>
  <c r="K103" i="60"/>
  <c r="K104" i="60"/>
  <c r="K107" i="60"/>
  <c r="K108" i="60"/>
  <c r="K111" i="60"/>
  <c r="K112" i="60"/>
  <c r="K115" i="60"/>
  <c r="K116" i="60"/>
  <c r="K119" i="60"/>
  <c r="K120" i="60"/>
  <c r="K123" i="60"/>
  <c r="K124" i="60"/>
  <c r="K127" i="60"/>
  <c r="K128" i="60"/>
  <c r="E50" i="60"/>
  <c r="K50" i="60"/>
  <c r="F51" i="60"/>
  <c r="L51" i="60"/>
  <c r="F52" i="60"/>
  <c r="L52" i="60"/>
  <c r="F53" i="60"/>
  <c r="L53" i="60"/>
  <c r="F54" i="60"/>
  <c r="L54" i="60"/>
  <c r="F55" i="60"/>
  <c r="L55" i="60"/>
  <c r="H56" i="60"/>
  <c r="B57" i="60"/>
  <c r="H57" i="60"/>
  <c r="B58" i="60"/>
  <c r="H58" i="60"/>
  <c r="B59" i="60"/>
  <c r="H59" i="60"/>
  <c r="B60" i="60"/>
  <c r="H60" i="60"/>
  <c r="B61" i="60"/>
  <c r="H61" i="60"/>
  <c r="B62" i="60"/>
  <c r="H62" i="60"/>
  <c r="B63" i="60"/>
  <c r="H63" i="60"/>
  <c r="B64" i="60"/>
  <c r="H64" i="60"/>
  <c r="B65" i="60"/>
  <c r="H65" i="60"/>
  <c r="B66" i="60"/>
  <c r="H66" i="60"/>
  <c r="B67" i="60"/>
  <c r="H67" i="60"/>
  <c r="B68" i="60"/>
  <c r="H68" i="60"/>
  <c r="B69" i="60"/>
  <c r="H69" i="60"/>
  <c r="B70" i="60"/>
  <c r="H70" i="60"/>
  <c r="B71" i="60"/>
  <c r="H71" i="60"/>
  <c r="B72" i="60"/>
  <c r="H72" i="60"/>
  <c r="B73" i="60"/>
  <c r="H73" i="60"/>
  <c r="B74" i="60"/>
  <c r="H74" i="60"/>
  <c r="B75" i="60"/>
  <c r="H75" i="60"/>
  <c r="B76" i="60"/>
  <c r="H76" i="60"/>
  <c r="B77" i="60"/>
  <c r="H77" i="60"/>
  <c r="B78" i="60"/>
  <c r="H78" i="60"/>
  <c r="B79" i="60"/>
  <c r="H79" i="60"/>
  <c r="B80" i="60"/>
  <c r="H80" i="60"/>
  <c r="B81" i="60"/>
  <c r="H81" i="60"/>
  <c r="B82" i="60"/>
  <c r="H82" i="60"/>
  <c r="B83" i="60"/>
  <c r="H83" i="60"/>
  <c r="B84" i="60"/>
  <c r="H84" i="60"/>
  <c r="B85" i="60"/>
  <c r="H85" i="60"/>
  <c r="B86" i="60"/>
  <c r="H86" i="60"/>
  <c r="B87" i="60"/>
  <c r="H87" i="60"/>
  <c r="B88" i="60"/>
  <c r="H88" i="60"/>
  <c r="B89" i="60"/>
  <c r="H89" i="60"/>
  <c r="B90" i="60"/>
  <c r="H90" i="60"/>
  <c r="B91" i="60"/>
  <c r="H91" i="60"/>
  <c r="B92" i="60"/>
  <c r="H92" i="60"/>
  <c r="B93" i="60"/>
  <c r="H93" i="60"/>
  <c r="B94" i="60"/>
  <c r="H94" i="60"/>
  <c r="B95" i="60"/>
  <c r="H95" i="60"/>
  <c r="B96" i="60"/>
  <c r="H96" i="60"/>
  <c r="B97" i="60"/>
  <c r="H97" i="60"/>
  <c r="B98" i="60"/>
  <c r="H98" i="60"/>
  <c r="B99" i="60"/>
  <c r="H99" i="60"/>
  <c r="B100" i="60"/>
  <c r="H100" i="60"/>
  <c r="B101" i="60"/>
  <c r="H101" i="60"/>
  <c r="B102" i="60"/>
  <c r="H102" i="60"/>
  <c r="B103" i="60"/>
  <c r="H103" i="60"/>
  <c r="B104" i="60"/>
  <c r="H104" i="60"/>
  <c r="B105" i="60"/>
  <c r="H105" i="60"/>
  <c r="B106" i="60"/>
  <c r="H106" i="60"/>
  <c r="B107" i="60"/>
  <c r="H107" i="60"/>
  <c r="B108" i="60"/>
  <c r="H108" i="60"/>
  <c r="B109" i="60"/>
  <c r="H109" i="60"/>
  <c r="B110" i="60"/>
  <c r="H110" i="60"/>
  <c r="B111" i="60"/>
  <c r="H111" i="60"/>
  <c r="B112" i="60"/>
  <c r="H112" i="60"/>
  <c r="B113" i="60"/>
  <c r="H113" i="60"/>
  <c r="B114" i="60"/>
  <c r="H114" i="60"/>
  <c r="B115" i="60"/>
  <c r="H115" i="60"/>
  <c r="B116" i="60"/>
  <c r="H116" i="60"/>
  <c r="B117" i="60"/>
  <c r="H117" i="60"/>
  <c r="B118" i="60"/>
  <c r="H118" i="60"/>
  <c r="B119" i="60"/>
  <c r="H119" i="60"/>
  <c r="B120" i="60"/>
  <c r="H120" i="60"/>
  <c r="B121" i="60"/>
  <c r="H121" i="60"/>
  <c r="B122" i="60"/>
  <c r="H122" i="60"/>
  <c r="B123" i="60"/>
  <c r="H123" i="60"/>
  <c r="B124" i="60"/>
  <c r="H124" i="60"/>
  <c r="B125" i="60"/>
  <c r="H125" i="60"/>
  <c r="B126" i="60"/>
  <c r="H126" i="60"/>
  <c r="B127" i="60"/>
  <c r="H127" i="60"/>
  <c r="B128" i="60"/>
  <c r="H128" i="60"/>
  <c r="B129" i="60"/>
  <c r="H129" i="60"/>
  <c r="B130" i="60"/>
  <c r="H130" i="60"/>
  <c r="E52" i="60"/>
  <c r="K52" i="60"/>
  <c r="F56" i="60"/>
  <c r="L56" i="60"/>
  <c r="F64" i="60"/>
  <c r="L64" i="60"/>
  <c r="F72" i="60"/>
  <c r="L72" i="60"/>
  <c r="F80" i="60"/>
  <c r="L80" i="60"/>
  <c r="F88" i="60"/>
  <c r="L88" i="60"/>
  <c r="F96" i="60"/>
  <c r="L96" i="60"/>
  <c r="F104" i="60"/>
  <c r="L104" i="60"/>
  <c r="F116" i="60"/>
  <c r="L116" i="60"/>
  <c r="F120" i="60"/>
  <c r="L120" i="60"/>
  <c r="C51" i="60"/>
  <c r="C52" i="60"/>
  <c r="I55" i="60"/>
  <c r="K56" i="60"/>
  <c r="K59" i="60"/>
  <c r="K60" i="60"/>
  <c r="K63" i="60"/>
  <c r="K64" i="60"/>
  <c r="K67" i="60"/>
  <c r="K68" i="60"/>
  <c r="K71" i="60"/>
  <c r="K72" i="60"/>
  <c r="K75" i="60"/>
  <c r="K76" i="60"/>
  <c r="K79" i="60"/>
  <c r="K80" i="60"/>
  <c r="K83" i="60"/>
  <c r="K84" i="60"/>
  <c r="K87" i="60"/>
  <c r="K88" i="60"/>
  <c r="K91" i="60"/>
  <c r="K92" i="60"/>
  <c r="E95" i="60"/>
  <c r="E96" i="60"/>
  <c r="E99" i="60"/>
  <c r="E100" i="60"/>
  <c r="E103" i="60"/>
  <c r="E104" i="60"/>
  <c r="E107" i="60"/>
  <c r="E108" i="60"/>
  <c r="E111" i="60"/>
  <c r="E112" i="60"/>
  <c r="E115" i="60"/>
  <c r="E116" i="60"/>
  <c r="E119" i="60"/>
  <c r="E120" i="60"/>
  <c r="E123" i="60"/>
  <c r="E124" i="60"/>
  <c r="E127" i="60"/>
  <c r="E128" i="60"/>
  <c r="F50" i="60"/>
  <c r="B54" i="60"/>
  <c r="B55" i="60"/>
  <c r="C56" i="60"/>
  <c r="C57" i="60"/>
  <c r="C58" i="60"/>
  <c r="C59" i="60"/>
  <c r="C60" i="60"/>
  <c r="C61" i="60"/>
  <c r="C62" i="60"/>
  <c r="C63" i="60"/>
  <c r="C64" i="60"/>
  <c r="C65" i="60"/>
  <c r="C66" i="60"/>
  <c r="C67" i="60"/>
  <c r="C68" i="60"/>
  <c r="C69" i="60"/>
  <c r="C70" i="60"/>
  <c r="C71" i="60"/>
  <c r="C72" i="60"/>
  <c r="C73" i="60"/>
  <c r="C74" i="60"/>
  <c r="C75" i="60"/>
  <c r="C76" i="60"/>
  <c r="C77" i="60"/>
  <c r="C78" i="60"/>
  <c r="C79" i="60"/>
  <c r="C80" i="60"/>
  <c r="C81" i="60"/>
  <c r="C82" i="60"/>
  <c r="C83" i="60"/>
  <c r="C84" i="60"/>
  <c r="C85" i="60"/>
  <c r="C86" i="60"/>
  <c r="C87" i="60"/>
  <c r="C88" i="60"/>
  <c r="C89" i="60"/>
  <c r="C90" i="60"/>
  <c r="C91" i="60"/>
  <c r="C92" i="60"/>
  <c r="C93" i="60"/>
  <c r="C94" i="60"/>
  <c r="C95" i="60"/>
  <c r="C96" i="60"/>
  <c r="C97" i="60"/>
  <c r="C98" i="60"/>
  <c r="C99" i="60"/>
  <c r="C100" i="60"/>
  <c r="C101" i="60"/>
  <c r="C102" i="60"/>
  <c r="C103" i="60"/>
  <c r="C104" i="60"/>
  <c r="C105" i="60"/>
  <c r="C106" i="60"/>
  <c r="C107" i="60"/>
  <c r="C108" i="60"/>
  <c r="C109" i="60"/>
  <c r="C110" i="60"/>
  <c r="C111" i="60"/>
  <c r="C112" i="60"/>
  <c r="C113" i="60"/>
  <c r="C114" i="60"/>
  <c r="C115" i="60"/>
  <c r="C116" i="60"/>
  <c r="C117" i="60"/>
  <c r="C118" i="60"/>
  <c r="C119" i="60"/>
  <c r="C120" i="60"/>
  <c r="C121" i="60"/>
  <c r="C122" i="60"/>
  <c r="C123" i="60"/>
  <c r="C124" i="60"/>
  <c r="C125" i="60"/>
  <c r="C126" i="60"/>
  <c r="C127" i="60"/>
  <c r="C128" i="60"/>
  <c r="C129" i="60"/>
  <c r="C130" i="60"/>
  <c r="AD11" i="23"/>
  <c r="I11" i="23"/>
  <c r="AD19" i="23"/>
  <c r="I19" i="23"/>
  <c r="AD31" i="23"/>
  <c r="I31" i="23"/>
  <c r="AD35" i="23"/>
  <c r="I35" i="23"/>
  <c r="AD43" i="23"/>
  <c r="I43" i="23"/>
  <c r="AD51" i="23"/>
  <c r="I51" i="23"/>
  <c r="AD63" i="23"/>
  <c r="I63" i="23"/>
  <c r="AD71" i="23"/>
  <c r="I71" i="23"/>
  <c r="AD79" i="23"/>
  <c r="I79" i="23"/>
  <c r="AD87" i="23"/>
  <c r="I87" i="23"/>
  <c r="AD95" i="23"/>
  <c r="I95" i="23"/>
  <c r="AD103" i="23"/>
  <c r="I103" i="23"/>
  <c r="AD111" i="23"/>
  <c r="I111" i="23"/>
  <c r="AD119" i="23"/>
  <c r="I119" i="23"/>
  <c r="AD123" i="23"/>
  <c r="I123" i="23"/>
  <c r="AD131" i="23"/>
  <c r="I131" i="23"/>
  <c r="AD139" i="23"/>
  <c r="I139" i="23"/>
  <c r="AD147" i="23"/>
  <c r="I147" i="23"/>
  <c r="AD155" i="23"/>
  <c r="I155" i="23"/>
  <c r="AD163" i="23"/>
  <c r="I163" i="23"/>
  <c r="AD171" i="23"/>
  <c r="I171" i="23"/>
  <c r="AD179" i="23"/>
  <c r="I179" i="23"/>
  <c r="AD187" i="23"/>
  <c r="I187" i="23"/>
  <c r="AD195" i="23"/>
  <c r="I195" i="23"/>
  <c r="AD203" i="23"/>
  <c r="I203" i="23"/>
  <c r="AD211" i="23"/>
  <c r="I211" i="23"/>
  <c r="AD219" i="23"/>
  <c r="I219" i="23"/>
  <c r="AD223" i="23"/>
  <c r="I223" i="23"/>
  <c r="AD235" i="23"/>
  <c r="I235" i="23"/>
  <c r="AD239" i="23"/>
  <c r="I239" i="23"/>
  <c r="AD247" i="23"/>
  <c r="I247" i="23"/>
  <c r="I12" i="23"/>
  <c r="AD12" i="23"/>
  <c r="I20" i="23"/>
  <c r="AD20" i="23"/>
  <c r="AD32" i="23"/>
  <c r="I32" i="23"/>
  <c r="AD40" i="23"/>
  <c r="I40" i="23"/>
  <c r="AD48" i="23"/>
  <c r="I48" i="23"/>
  <c r="I52" i="23"/>
  <c r="AD52" i="23"/>
  <c r="I60" i="23"/>
  <c r="AD60" i="23"/>
  <c r="I68" i="23"/>
  <c r="AD68" i="23"/>
  <c r="I76" i="23"/>
  <c r="AD76" i="23"/>
  <c r="I84" i="23"/>
  <c r="AD84" i="23"/>
  <c r="I92" i="23"/>
  <c r="AD92" i="23"/>
  <c r="I100" i="23"/>
  <c r="AD100" i="23"/>
  <c r="I108" i="23"/>
  <c r="AD108" i="23"/>
  <c r="I116" i="23"/>
  <c r="AD116" i="23"/>
  <c r="I124" i="23"/>
  <c r="AD124" i="23"/>
  <c r="I132" i="23"/>
  <c r="AD132" i="23"/>
  <c r="I140" i="23"/>
  <c r="AD140" i="23"/>
  <c r="I148" i="23"/>
  <c r="AD148" i="23"/>
  <c r="I156" i="23"/>
  <c r="AD156" i="23"/>
  <c r="I164" i="23"/>
  <c r="AD164" i="23"/>
  <c r="I172" i="23"/>
  <c r="AD172" i="23"/>
  <c r="AD176" i="23"/>
  <c r="I176" i="23"/>
  <c r="AD184" i="23"/>
  <c r="I184" i="23"/>
  <c r="AD192" i="23"/>
  <c r="I192" i="23"/>
  <c r="AD200" i="23"/>
  <c r="I200" i="23"/>
  <c r="I212" i="23"/>
  <c r="AD212" i="23"/>
  <c r="AD216" i="23"/>
  <c r="I216" i="23"/>
  <c r="I224" i="23"/>
  <c r="AD224" i="23"/>
  <c r="AD232" i="23"/>
  <c r="I232" i="23"/>
  <c r="I244" i="23"/>
  <c r="AD244" i="23"/>
  <c r="AD248" i="23"/>
  <c r="I248" i="23"/>
  <c r="Z7" i="23"/>
  <c r="P4" i="23"/>
  <c r="AD9" i="23"/>
  <c r="I9" i="23"/>
  <c r="I13" i="23"/>
  <c r="AD13" i="23"/>
  <c r="AD17" i="23"/>
  <c r="I17" i="23"/>
  <c r="AD21" i="23"/>
  <c r="I21" i="23"/>
  <c r="AD25" i="23"/>
  <c r="I25" i="23"/>
  <c r="I29" i="23"/>
  <c r="AD29" i="23"/>
  <c r="AD33" i="23"/>
  <c r="I33" i="23"/>
  <c r="AD37" i="23"/>
  <c r="I37" i="23"/>
  <c r="AD41" i="23"/>
  <c r="I41" i="23"/>
  <c r="I45" i="23"/>
  <c r="AD45" i="23"/>
  <c r="AD49" i="23"/>
  <c r="I49" i="23"/>
  <c r="AD53" i="23"/>
  <c r="I53" i="23"/>
  <c r="AD57" i="23"/>
  <c r="I57" i="23"/>
  <c r="I61" i="23"/>
  <c r="AD61" i="23"/>
  <c r="AD65" i="23"/>
  <c r="I65" i="23"/>
  <c r="AD69" i="23"/>
  <c r="I69" i="23"/>
  <c r="AD73" i="23"/>
  <c r="I73" i="23"/>
  <c r="I77" i="23"/>
  <c r="AD77" i="23"/>
  <c r="AD81" i="23"/>
  <c r="I81" i="23"/>
  <c r="AD85" i="23"/>
  <c r="I85" i="23"/>
  <c r="AD89" i="23"/>
  <c r="I89" i="23"/>
  <c r="I93" i="23"/>
  <c r="AD93" i="23"/>
  <c r="AD97" i="23"/>
  <c r="I97" i="23"/>
  <c r="AD101" i="23"/>
  <c r="I101" i="23"/>
  <c r="AD105" i="23"/>
  <c r="I105" i="23"/>
  <c r="I109" i="23"/>
  <c r="AD109" i="23"/>
  <c r="AD113" i="23"/>
  <c r="I113" i="23"/>
  <c r="AD117" i="23"/>
  <c r="I117" i="23"/>
  <c r="AD121" i="23"/>
  <c r="I121" i="23"/>
  <c r="I125" i="23"/>
  <c r="AD125" i="23"/>
  <c r="AD129" i="23"/>
  <c r="I129" i="23"/>
  <c r="I133" i="23"/>
  <c r="AD133" i="23"/>
  <c r="AD137" i="23"/>
  <c r="I137" i="23"/>
  <c r="I141" i="23"/>
  <c r="AD141" i="23"/>
  <c r="AD145" i="23"/>
  <c r="I145" i="23"/>
  <c r="I149" i="23"/>
  <c r="AD149" i="23"/>
  <c r="AD153" i="23"/>
  <c r="I153" i="23"/>
  <c r="I157" i="23"/>
  <c r="AD157" i="23"/>
  <c r="AD161" i="23"/>
  <c r="I161" i="23"/>
  <c r="I165" i="23"/>
  <c r="AD165" i="23"/>
  <c r="AD169" i="23"/>
  <c r="I169" i="23"/>
  <c r="I173" i="23"/>
  <c r="AD173" i="23"/>
  <c r="AD177" i="23"/>
  <c r="I177" i="23"/>
  <c r="I181" i="23"/>
  <c r="AD181" i="23"/>
  <c r="AD185" i="23"/>
  <c r="I185" i="23"/>
  <c r="I189" i="23"/>
  <c r="AD189" i="23"/>
  <c r="AD193" i="23"/>
  <c r="I193" i="23"/>
  <c r="I197" i="23"/>
  <c r="AD197" i="23"/>
  <c r="AD201" i="23"/>
  <c r="I201" i="23"/>
  <c r="I205" i="23"/>
  <c r="AD205" i="23"/>
  <c r="I209" i="23"/>
  <c r="AD209" i="23"/>
  <c r="I213" i="23"/>
  <c r="AD213" i="23"/>
  <c r="AD217" i="23"/>
  <c r="I217" i="23"/>
  <c r="I221" i="23"/>
  <c r="AD221" i="23"/>
  <c r="AD225" i="23"/>
  <c r="I225" i="23"/>
  <c r="I229" i="23"/>
  <c r="AD229" i="23"/>
  <c r="AD233" i="23"/>
  <c r="I233" i="23"/>
  <c r="I237" i="23"/>
  <c r="AD237" i="23"/>
  <c r="AD241" i="23"/>
  <c r="I241" i="23"/>
  <c r="I245" i="23"/>
  <c r="AD245" i="23"/>
  <c r="AD249" i="23"/>
  <c r="I249" i="23"/>
  <c r="AD7" i="23"/>
  <c r="I7" i="23"/>
  <c r="AD15" i="23"/>
  <c r="I15" i="23"/>
  <c r="AD23" i="23"/>
  <c r="I23" i="23"/>
  <c r="AD27" i="23"/>
  <c r="I27" i="23"/>
  <c r="AD39" i="23"/>
  <c r="I39" i="23"/>
  <c r="AD47" i="23"/>
  <c r="I47" i="23"/>
  <c r="AD55" i="23"/>
  <c r="I55" i="23"/>
  <c r="AD59" i="23"/>
  <c r="I59" i="23"/>
  <c r="AD67" i="23"/>
  <c r="I67" i="23"/>
  <c r="AD75" i="23"/>
  <c r="I75" i="23"/>
  <c r="AD83" i="23"/>
  <c r="I83" i="23"/>
  <c r="AD91" i="23"/>
  <c r="I91" i="23"/>
  <c r="AD99" i="23"/>
  <c r="I99" i="23"/>
  <c r="AD107" i="23"/>
  <c r="I107" i="23"/>
  <c r="AD115" i="23"/>
  <c r="I115" i="23"/>
  <c r="AD127" i="23"/>
  <c r="I127" i="23"/>
  <c r="AD135" i="23"/>
  <c r="I135" i="23"/>
  <c r="AD143" i="23"/>
  <c r="I143" i="23"/>
  <c r="AD151" i="23"/>
  <c r="I151" i="23"/>
  <c r="AD159" i="23"/>
  <c r="I159" i="23"/>
  <c r="AD167" i="23"/>
  <c r="I167" i="23"/>
  <c r="AD175" i="23"/>
  <c r="I175" i="23"/>
  <c r="AD183" i="23"/>
  <c r="I183" i="23"/>
  <c r="AD191" i="23"/>
  <c r="I191" i="23"/>
  <c r="AD199" i="23"/>
  <c r="I199" i="23"/>
  <c r="AD207" i="23"/>
  <c r="I207" i="23"/>
  <c r="AD215" i="23"/>
  <c r="I215" i="23"/>
  <c r="AD227" i="23"/>
  <c r="I227" i="23"/>
  <c r="AD231" i="23"/>
  <c r="I231" i="23"/>
  <c r="AD243" i="23"/>
  <c r="I243" i="23"/>
  <c r="AD251" i="23"/>
  <c r="I251" i="23"/>
  <c r="AD8" i="23"/>
  <c r="I8" i="23"/>
  <c r="AD16" i="23"/>
  <c r="I16" i="23"/>
  <c r="AD24" i="23"/>
  <c r="I24" i="23"/>
  <c r="I28" i="23"/>
  <c r="AD28" i="23"/>
  <c r="I36" i="23"/>
  <c r="AD36" i="23"/>
  <c r="I44" i="23"/>
  <c r="AD44" i="23"/>
  <c r="AD56" i="23"/>
  <c r="I56" i="23"/>
  <c r="AD64" i="23"/>
  <c r="I64" i="23"/>
  <c r="AD72" i="23"/>
  <c r="I72" i="23"/>
  <c r="AD80" i="23"/>
  <c r="I80" i="23"/>
  <c r="AD88" i="23"/>
  <c r="I88" i="23"/>
  <c r="AD96" i="23"/>
  <c r="I96" i="23"/>
  <c r="AD104" i="23"/>
  <c r="I104" i="23"/>
  <c r="AD112" i="23"/>
  <c r="I112" i="23"/>
  <c r="AD120" i="23"/>
  <c r="I120" i="23"/>
  <c r="AD128" i="23"/>
  <c r="I128" i="23"/>
  <c r="AD136" i="23"/>
  <c r="I136" i="23"/>
  <c r="AD144" i="23"/>
  <c r="I144" i="23"/>
  <c r="AD152" i="23"/>
  <c r="I152" i="23"/>
  <c r="AD160" i="23"/>
  <c r="I160" i="23"/>
  <c r="AD168" i="23"/>
  <c r="I168" i="23"/>
  <c r="I180" i="23"/>
  <c r="AD180" i="23"/>
  <c r="I188" i="23"/>
  <c r="AD188" i="23"/>
  <c r="I196" i="23"/>
  <c r="AD196" i="23"/>
  <c r="I204" i="23"/>
  <c r="AD204" i="23"/>
  <c r="AD208" i="23"/>
  <c r="I208" i="23"/>
  <c r="I220" i="23"/>
  <c r="AD220" i="23"/>
  <c r="I228" i="23"/>
  <c r="AD228" i="23"/>
  <c r="AD236" i="23"/>
  <c r="I236" i="23"/>
  <c r="AD240" i="23"/>
  <c r="I240" i="23"/>
  <c r="AD10" i="23"/>
  <c r="I10" i="23"/>
  <c r="AD14" i="23"/>
  <c r="I14" i="23"/>
  <c r="AD18" i="23"/>
  <c r="I18" i="23"/>
  <c r="AD22" i="23"/>
  <c r="I22" i="23"/>
  <c r="AD26" i="23"/>
  <c r="I26" i="23"/>
  <c r="AD30" i="23"/>
  <c r="I30" i="23"/>
  <c r="AD34" i="23"/>
  <c r="I34" i="23"/>
  <c r="AD38" i="23"/>
  <c r="I38" i="23"/>
  <c r="AD42" i="23"/>
  <c r="I42" i="23"/>
  <c r="AD46" i="23"/>
  <c r="I46" i="23"/>
  <c r="AD50" i="23"/>
  <c r="I50" i="23"/>
  <c r="AD54" i="23"/>
  <c r="I54" i="23"/>
  <c r="AD58" i="23"/>
  <c r="I58" i="23"/>
  <c r="AD62" i="23"/>
  <c r="I62" i="23"/>
  <c r="AD66" i="23"/>
  <c r="I66" i="23"/>
  <c r="AD70" i="23"/>
  <c r="I70" i="23"/>
  <c r="AD74" i="23"/>
  <c r="I74" i="23"/>
  <c r="AD78" i="23"/>
  <c r="I78" i="23"/>
  <c r="AD82" i="23"/>
  <c r="I82" i="23"/>
  <c r="AD86" i="23"/>
  <c r="I86" i="23"/>
  <c r="AD90" i="23"/>
  <c r="I90" i="23"/>
  <c r="AD94" i="23"/>
  <c r="I94" i="23"/>
  <c r="AD98" i="23"/>
  <c r="I98" i="23"/>
  <c r="AD102" i="23"/>
  <c r="I102" i="23"/>
  <c r="AD106" i="23"/>
  <c r="I106" i="23"/>
  <c r="AD110" i="23"/>
  <c r="I110" i="23"/>
  <c r="AD114" i="23"/>
  <c r="I114" i="23"/>
  <c r="AD118" i="23"/>
  <c r="I118" i="23"/>
  <c r="AD122" i="23"/>
  <c r="I122" i="23"/>
  <c r="AD126" i="23"/>
  <c r="I126" i="23"/>
  <c r="AD130" i="23"/>
  <c r="I130" i="23"/>
  <c r="AD134" i="23"/>
  <c r="I134" i="23"/>
  <c r="AD138" i="23"/>
  <c r="I138" i="23"/>
  <c r="AD142" i="23"/>
  <c r="I142" i="23"/>
  <c r="AD146" i="23"/>
  <c r="I146" i="23"/>
  <c r="AD150" i="23"/>
  <c r="I150" i="23"/>
  <c r="AD154" i="23"/>
  <c r="I154" i="23"/>
  <c r="AD158" i="23"/>
  <c r="I158" i="23"/>
  <c r="AD162" i="23"/>
  <c r="I162" i="23"/>
  <c r="AD166" i="23"/>
  <c r="I166" i="23"/>
  <c r="AD170" i="23"/>
  <c r="I170" i="23"/>
  <c r="AD174" i="23"/>
  <c r="I174" i="23"/>
  <c r="AD178" i="23"/>
  <c r="I178" i="23"/>
  <c r="AD182" i="23"/>
  <c r="I182" i="23"/>
  <c r="AD186" i="23"/>
  <c r="I186" i="23"/>
  <c r="AD190" i="23"/>
  <c r="I190" i="23"/>
  <c r="AD194" i="23"/>
  <c r="I194" i="23"/>
  <c r="AD198" i="23"/>
  <c r="I198" i="23"/>
  <c r="AD202" i="23"/>
  <c r="I202" i="23"/>
  <c r="AD206" i="23"/>
  <c r="I206" i="23"/>
  <c r="AD210" i="23"/>
  <c r="I210" i="23"/>
  <c r="AD214" i="23"/>
  <c r="I214" i="23"/>
  <c r="AD218" i="23"/>
  <c r="I218" i="23"/>
  <c r="AD222" i="23"/>
  <c r="I222" i="23"/>
  <c r="AD226" i="23"/>
  <c r="I226" i="23"/>
  <c r="AD230" i="23"/>
  <c r="I230" i="23"/>
  <c r="AD234" i="23"/>
  <c r="I234" i="23"/>
  <c r="AD238" i="23"/>
  <c r="I238" i="23"/>
  <c r="AD242" i="23"/>
  <c r="I242" i="23"/>
  <c r="AD246" i="23"/>
  <c r="I246" i="23"/>
  <c r="AD250" i="23"/>
  <c r="I250" i="23"/>
  <c r="AF7" i="23"/>
  <c r="AF4" i="23" s="1"/>
  <c r="R4" i="23"/>
  <c r="H4" i="27"/>
  <c r="N21" i="27"/>
  <c r="G91" i="79" l="1"/>
  <c r="G90" i="79" s="1"/>
  <c r="F46" i="77"/>
  <c r="F45" i="77" s="1"/>
  <c r="H4" i="68"/>
  <c r="G79" i="79"/>
  <c r="F34" i="77"/>
  <c r="F93" i="79"/>
  <c r="E48" i="77"/>
  <c r="F92" i="79"/>
  <c r="E47" i="77"/>
  <c r="X56" i="73"/>
  <c r="W62" i="73"/>
  <c r="Z48" i="73"/>
  <c r="AB47" i="73"/>
  <c r="I4" i="23"/>
  <c r="Q7" i="65"/>
  <c r="Q4" i="65" s="1"/>
  <c r="Q7" i="63"/>
  <c r="Q4" i="63" s="1"/>
  <c r="I6" i="68"/>
  <c r="AD4" i="23"/>
  <c r="Z4" i="23"/>
  <c r="AN4" i="23"/>
  <c r="D73" i="79" l="1"/>
  <c r="C28" i="77"/>
  <c r="I4" i="68"/>
  <c r="D79" i="79"/>
  <c r="F79" i="79" s="1"/>
  <c r="C34" i="77"/>
  <c r="E34" i="77" s="1"/>
  <c r="D74" i="79"/>
  <c r="C29" i="77"/>
  <c r="Y56" i="73"/>
  <c r="X62" i="73"/>
  <c r="AA48" i="73"/>
  <c r="AC47" i="73"/>
  <c r="AO4" i="65"/>
  <c r="AA7" i="65"/>
  <c r="AA4" i="65" s="1"/>
  <c r="AO7" i="63"/>
  <c r="AO4" i="63" s="1"/>
  <c r="AA7" i="63"/>
  <c r="AA4" i="63" s="1"/>
  <c r="L6" i="68"/>
  <c r="L4" i="68" s="1"/>
  <c r="A20" i="60"/>
  <c r="A19" i="60"/>
  <c r="A18" i="60"/>
  <c r="A17" i="60"/>
  <c r="A16" i="60"/>
  <c r="A15" i="60"/>
  <c r="A14" i="60"/>
  <c r="A13" i="60"/>
  <c r="A12" i="60"/>
  <c r="A11" i="60"/>
  <c r="A10" i="60"/>
  <c r="A9" i="60"/>
  <c r="A8" i="60"/>
  <c r="A7" i="60"/>
  <c r="D251" i="23"/>
  <c r="AK251" i="23" s="1"/>
  <c r="D250" i="23"/>
  <c r="AK250" i="23" s="1"/>
  <c r="D249" i="23"/>
  <c r="AK249" i="23" s="1"/>
  <c r="D248" i="23"/>
  <c r="AK248" i="23" s="1"/>
  <c r="D247" i="23"/>
  <c r="AK247" i="23" s="1"/>
  <c r="D246" i="23"/>
  <c r="AK246" i="23" s="1"/>
  <c r="D245" i="23"/>
  <c r="AK245" i="23" s="1"/>
  <c r="D244" i="23"/>
  <c r="AK244" i="23" s="1"/>
  <c r="D243" i="23"/>
  <c r="AK243" i="23" s="1"/>
  <c r="D242" i="23"/>
  <c r="AK242" i="23" s="1"/>
  <c r="D241" i="23"/>
  <c r="AK241" i="23" s="1"/>
  <c r="D240" i="23"/>
  <c r="AK240" i="23" s="1"/>
  <c r="D239" i="23"/>
  <c r="AK239" i="23" s="1"/>
  <c r="D238" i="23"/>
  <c r="AK238" i="23" s="1"/>
  <c r="D237" i="23"/>
  <c r="AK237" i="23" s="1"/>
  <c r="D236" i="23"/>
  <c r="AK236" i="23" s="1"/>
  <c r="D235" i="23"/>
  <c r="AK235" i="23" s="1"/>
  <c r="D234" i="23"/>
  <c r="AK234" i="23" s="1"/>
  <c r="D233" i="23"/>
  <c r="AK233" i="23" s="1"/>
  <c r="D232" i="23"/>
  <c r="AK232" i="23" s="1"/>
  <c r="D231" i="23"/>
  <c r="AK231" i="23" s="1"/>
  <c r="D230" i="23"/>
  <c r="AK230" i="23" s="1"/>
  <c r="D229" i="23"/>
  <c r="AK229" i="23" s="1"/>
  <c r="D228" i="23"/>
  <c r="AK228" i="23" s="1"/>
  <c r="D227" i="23"/>
  <c r="AK227" i="23" s="1"/>
  <c r="D226" i="23"/>
  <c r="AK226" i="23" s="1"/>
  <c r="D225" i="23"/>
  <c r="AK225" i="23" s="1"/>
  <c r="D224" i="23"/>
  <c r="AK224" i="23" s="1"/>
  <c r="D223" i="23"/>
  <c r="AK223" i="23" s="1"/>
  <c r="D222" i="23"/>
  <c r="AK222" i="23" s="1"/>
  <c r="D221" i="23"/>
  <c r="AK221" i="23" s="1"/>
  <c r="D220" i="23"/>
  <c r="AK220" i="23" s="1"/>
  <c r="D219" i="23"/>
  <c r="AK219" i="23" s="1"/>
  <c r="D218" i="23"/>
  <c r="AK218" i="23" s="1"/>
  <c r="D217" i="23"/>
  <c r="AK217" i="23" s="1"/>
  <c r="D216" i="23"/>
  <c r="AK216" i="23" s="1"/>
  <c r="D215" i="23"/>
  <c r="AK215" i="23" s="1"/>
  <c r="D214" i="23"/>
  <c r="AK214" i="23" s="1"/>
  <c r="D213" i="23"/>
  <c r="AK213" i="23" s="1"/>
  <c r="D212" i="23"/>
  <c r="AK212" i="23" s="1"/>
  <c r="D211" i="23"/>
  <c r="AK211" i="23" s="1"/>
  <c r="D210" i="23"/>
  <c r="AK210" i="23" s="1"/>
  <c r="D209" i="23"/>
  <c r="AK209" i="23" s="1"/>
  <c r="D208" i="23"/>
  <c r="AK208" i="23" s="1"/>
  <c r="D207" i="23"/>
  <c r="AK207" i="23" s="1"/>
  <c r="D206" i="23"/>
  <c r="AK206" i="23" s="1"/>
  <c r="D205" i="23"/>
  <c r="AK205" i="23" s="1"/>
  <c r="D204" i="23"/>
  <c r="AK204" i="23" s="1"/>
  <c r="D203" i="23"/>
  <c r="AK203" i="23" s="1"/>
  <c r="D202" i="23"/>
  <c r="AK202" i="23" s="1"/>
  <c r="D201" i="23"/>
  <c r="AK201" i="23" s="1"/>
  <c r="D200" i="23"/>
  <c r="AK200" i="23" s="1"/>
  <c r="D199" i="23"/>
  <c r="AK199" i="23" s="1"/>
  <c r="D198" i="23"/>
  <c r="AK198" i="23" s="1"/>
  <c r="D197" i="23"/>
  <c r="AK197" i="23" s="1"/>
  <c r="D196" i="23"/>
  <c r="AK196" i="23" s="1"/>
  <c r="D195" i="23"/>
  <c r="AK195" i="23" s="1"/>
  <c r="D194" i="23"/>
  <c r="AK194" i="23" s="1"/>
  <c r="D193" i="23"/>
  <c r="AK193" i="23" s="1"/>
  <c r="D192" i="23"/>
  <c r="AK192" i="23" s="1"/>
  <c r="D191" i="23"/>
  <c r="AK191" i="23" s="1"/>
  <c r="D190" i="23"/>
  <c r="AK190" i="23" s="1"/>
  <c r="D189" i="23"/>
  <c r="AK189" i="23" s="1"/>
  <c r="D188" i="23"/>
  <c r="AK188" i="23" s="1"/>
  <c r="D187" i="23"/>
  <c r="AK187" i="23" s="1"/>
  <c r="D186" i="23"/>
  <c r="AK186" i="23" s="1"/>
  <c r="D185" i="23"/>
  <c r="AK185" i="23" s="1"/>
  <c r="D184" i="23"/>
  <c r="AK184" i="23" s="1"/>
  <c r="D183" i="23"/>
  <c r="AK183" i="23" s="1"/>
  <c r="D182" i="23"/>
  <c r="AK182" i="23" s="1"/>
  <c r="D181" i="23"/>
  <c r="AK181" i="23" s="1"/>
  <c r="D180" i="23"/>
  <c r="AK180" i="23" s="1"/>
  <c r="D179" i="23"/>
  <c r="AK179" i="23" s="1"/>
  <c r="D178" i="23"/>
  <c r="AK178" i="23" s="1"/>
  <c r="D177" i="23"/>
  <c r="AK177" i="23" s="1"/>
  <c r="D176" i="23"/>
  <c r="AK176" i="23" s="1"/>
  <c r="D175" i="23"/>
  <c r="AK175" i="23" s="1"/>
  <c r="D174" i="23"/>
  <c r="AK174" i="23" s="1"/>
  <c r="D173" i="23"/>
  <c r="AK173" i="23" s="1"/>
  <c r="D172" i="23"/>
  <c r="AK172" i="23" s="1"/>
  <c r="D171" i="23"/>
  <c r="AK171" i="23" s="1"/>
  <c r="D170" i="23"/>
  <c r="AK170" i="23" s="1"/>
  <c r="D169" i="23"/>
  <c r="AK169" i="23" s="1"/>
  <c r="D168" i="23"/>
  <c r="AK168" i="23" s="1"/>
  <c r="D167" i="23"/>
  <c r="AK167" i="23" s="1"/>
  <c r="D166" i="23"/>
  <c r="AK166" i="23" s="1"/>
  <c r="D165" i="23"/>
  <c r="AK165" i="23" s="1"/>
  <c r="D164" i="23"/>
  <c r="AK164" i="23" s="1"/>
  <c r="D163" i="23"/>
  <c r="AK163" i="23" s="1"/>
  <c r="D162" i="23"/>
  <c r="AK162" i="23" s="1"/>
  <c r="D161" i="23"/>
  <c r="AK161" i="23" s="1"/>
  <c r="D160" i="23"/>
  <c r="AK160" i="23" s="1"/>
  <c r="D159" i="23"/>
  <c r="AK159" i="23" s="1"/>
  <c r="D158" i="23"/>
  <c r="AK158" i="23" s="1"/>
  <c r="D157" i="23"/>
  <c r="AK157" i="23" s="1"/>
  <c r="D156" i="23"/>
  <c r="AK156" i="23" s="1"/>
  <c r="D155" i="23"/>
  <c r="AK155" i="23" s="1"/>
  <c r="D154" i="23"/>
  <c r="AK154" i="23" s="1"/>
  <c r="D153" i="23"/>
  <c r="AK153" i="23" s="1"/>
  <c r="D152" i="23"/>
  <c r="AK152" i="23" s="1"/>
  <c r="D151" i="23"/>
  <c r="AK151" i="23" s="1"/>
  <c r="D150" i="23"/>
  <c r="AK150" i="23" s="1"/>
  <c r="D149" i="23"/>
  <c r="AK149" i="23" s="1"/>
  <c r="D148" i="23"/>
  <c r="AK148" i="23" s="1"/>
  <c r="D147" i="23"/>
  <c r="AK147" i="23" s="1"/>
  <c r="D146" i="23"/>
  <c r="AK146" i="23" s="1"/>
  <c r="D145" i="23"/>
  <c r="AK145" i="23" s="1"/>
  <c r="D144" i="23"/>
  <c r="AK144" i="23" s="1"/>
  <c r="D143" i="23"/>
  <c r="AK143" i="23" s="1"/>
  <c r="D142" i="23"/>
  <c r="AK142" i="23" s="1"/>
  <c r="D141" i="23"/>
  <c r="AK141" i="23" s="1"/>
  <c r="D140" i="23"/>
  <c r="AK140" i="23" s="1"/>
  <c r="D139" i="23"/>
  <c r="AK139" i="23" s="1"/>
  <c r="D138" i="23"/>
  <c r="AK138" i="23" s="1"/>
  <c r="D137" i="23"/>
  <c r="AK137" i="23" s="1"/>
  <c r="D136" i="23"/>
  <c r="AK136" i="23" s="1"/>
  <c r="D135" i="23"/>
  <c r="AK135" i="23" s="1"/>
  <c r="D134" i="23"/>
  <c r="AK134" i="23" s="1"/>
  <c r="D133" i="23"/>
  <c r="AK133" i="23" s="1"/>
  <c r="D132" i="23"/>
  <c r="AK132" i="23" s="1"/>
  <c r="D131" i="23"/>
  <c r="AK131" i="23" s="1"/>
  <c r="D130" i="23"/>
  <c r="AK130" i="23" s="1"/>
  <c r="D129" i="23"/>
  <c r="AK129" i="23" s="1"/>
  <c r="D128" i="23"/>
  <c r="AK128" i="23" s="1"/>
  <c r="D127" i="23"/>
  <c r="AK127" i="23" s="1"/>
  <c r="D126" i="23"/>
  <c r="AK126" i="23" s="1"/>
  <c r="D125" i="23"/>
  <c r="AK125" i="23" s="1"/>
  <c r="D124" i="23"/>
  <c r="AK124" i="23" s="1"/>
  <c r="D123" i="23"/>
  <c r="AK123" i="23" s="1"/>
  <c r="D122" i="23"/>
  <c r="AK122" i="23" s="1"/>
  <c r="D121" i="23"/>
  <c r="AK121" i="23" s="1"/>
  <c r="D120" i="23"/>
  <c r="AK120" i="23" s="1"/>
  <c r="D119" i="23"/>
  <c r="AK119" i="23" s="1"/>
  <c r="D118" i="23"/>
  <c r="AK118" i="23" s="1"/>
  <c r="D117" i="23"/>
  <c r="AK117" i="23" s="1"/>
  <c r="D116" i="23"/>
  <c r="AK116" i="23" s="1"/>
  <c r="D115" i="23"/>
  <c r="AK115" i="23" s="1"/>
  <c r="D114" i="23"/>
  <c r="AK114" i="23" s="1"/>
  <c r="D113" i="23"/>
  <c r="AK113" i="23" s="1"/>
  <c r="D112" i="23"/>
  <c r="AK112" i="23" s="1"/>
  <c r="D111" i="23"/>
  <c r="AK111" i="23" s="1"/>
  <c r="D110" i="23"/>
  <c r="AK110" i="23" s="1"/>
  <c r="D109" i="23"/>
  <c r="AK109" i="23" s="1"/>
  <c r="D108" i="23"/>
  <c r="AK108" i="23" s="1"/>
  <c r="D107" i="23"/>
  <c r="AK107" i="23" s="1"/>
  <c r="D106" i="23"/>
  <c r="AK106" i="23" s="1"/>
  <c r="D105" i="23"/>
  <c r="AK105" i="23" s="1"/>
  <c r="D104" i="23"/>
  <c r="AK104" i="23" s="1"/>
  <c r="D103" i="23"/>
  <c r="AK103" i="23" s="1"/>
  <c r="D102" i="23"/>
  <c r="AK102" i="23" s="1"/>
  <c r="D101" i="23"/>
  <c r="AK101" i="23" s="1"/>
  <c r="D100" i="23"/>
  <c r="AK100" i="23" s="1"/>
  <c r="D99" i="23"/>
  <c r="AK99" i="23" s="1"/>
  <c r="D98" i="23"/>
  <c r="AK98" i="23" s="1"/>
  <c r="D97" i="23"/>
  <c r="AK97" i="23" s="1"/>
  <c r="D96" i="23"/>
  <c r="AK96" i="23" s="1"/>
  <c r="D95" i="23"/>
  <c r="AK95" i="23" s="1"/>
  <c r="D94" i="23"/>
  <c r="AK94" i="23" s="1"/>
  <c r="D93" i="23"/>
  <c r="AK93" i="23" s="1"/>
  <c r="D92" i="23"/>
  <c r="AK92" i="23" s="1"/>
  <c r="D91" i="23"/>
  <c r="AK91" i="23" s="1"/>
  <c r="D90" i="23"/>
  <c r="AK90" i="23" s="1"/>
  <c r="D89" i="23"/>
  <c r="AK89" i="23" s="1"/>
  <c r="D88" i="23"/>
  <c r="AK88" i="23" s="1"/>
  <c r="D87" i="23"/>
  <c r="AK87" i="23" s="1"/>
  <c r="D86" i="23"/>
  <c r="AK86" i="23" s="1"/>
  <c r="D85" i="23"/>
  <c r="AK85" i="23" s="1"/>
  <c r="D84" i="23"/>
  <c r="AK84" i="23" s="1"/>
  <c r="D83" i="23"/>
  <c r="AK83" i="23" s="1"/>
  <c r="D82" i="23"/>
  <c r="AK82" i="23" s="1"/>
  <c r="D81" i="23"/>
  <c r="AK81" i="23" s="1"/>
  <c r="D80" i="23"/>
  <c r="AK80" i="23" s="1"/>
  <c r="D79" i="23"/>
  <c r="AK79" i="23" s="1"/>
  <c r="D78" i="23"/>
  <c r="AK78" i="23" s="1"/>
  <c r="D77" i="23"/>
  <c r="AK77" i="23" s="1"/>
  <c r="D76" i="23"/>
  <c r="AK76" i="23" s="1"/>
  <c r="D75" i="23"/>
  <c r="AK75" i="23" s="1"/>
  <c r="D74" i="23"/>
  <c r="AK74" i="23" s="1"/>
  <c r="D73" i="23"/>
  <c r="AK73" i="23" s="1"/>
  <c r="D72" i="23"/>
  <c r="AK72" i="23" s="1"/>
  <c r="D71" i="23"/>
  <c r="AK71" i="23" s="1"/>
  <c r="D70" i="23"/>
  <c r="AK70" i="23" s="1"/>
  <c r="D69" i="23"/>
  <c r="AK69" i="23" s="1"/>
  <c r="D68" i="23"/>
  <c r="AK68" i="23" s="1"/>
  <c r="D67" i="23"/>
  <c r="AK67" i="23" s="1"/>
  <c r="D66" i="23"/>
  <c r="AK66" i="23" s="1"/>
  <c r="D65" i="23"/>
  <c r="AK65" i="23" s="1"/>
  <c r="D64" i="23"/>
  <c r="AK64" i="23" s="1"/>
  <c r="D63" i="23"/>
  <c r="AK63" i="23" s="1"/>
  <c r="D62" i="23"/>
  <c r="AK62" i="23" s="1"/>
  <c r="D61" i="23"/>
  <c r="AK61" i="23" s="1"/>
  <c r="D60" i="23"/>
  <c r="AK60" i="23" s="1"/>
  <c r="D59" i="23"/>
  <c r="AK59" i="23" s="1"/>
  <c r="D58" i="23"/>
  <c r="AK58" i="23" s="1"/>
  <c r="D57" i="23"/>
  <c r="AK57" i="23" s="1"/>
  <c r="D56" i="23"/>
  <c r="AK56" i="23" s="1"/>
  <c r="D55" i="23"/>
  <c r="AK55" i="23" s="1"/>
  <c r="D54" i="23"/>
  <c r="AK54" i="23" s="1"/>
  <c r="D53" i="23"/>
  <c r="AK53" i="23" s="1"/>
  <c r="D52" i="23"/>
  <c r="AK52" i="23" s="1"/>
  <c r="D51" i="23"/>
  <c r="AK51" i="23" s="1"/>
  <c r="D50" i="23"/>
  <c r="AK50" i="23" s="1"/>
  <c r="D49" i="23"/>
  <c r="AK49" i="23" s="1"/>
  <c r="D48" i="23"/>
  <c r="AK48" i="23" s="1"/>
  <c r="D47" i="23"/>
  <c r="AK47" i="23" s="1"/>
  <c r="D46" i="23"/>
  <c r="AK46" i="23" s="1"/>
  <c r="D45" i="23"/>
  <c r="AK45" i="23" s="1"/>
  <c r="D44" i="23"/>
  <c r="AK44" i="23" s="1"/>
  <c r="D43" i="23"/>
  <c r="AK43" i="23" s="1"/>
  <c r="D42" i="23"/>
  <c r="AK42" i="23" s="1"/>
  <c r="D41" i="23"/>
  <c r="AK41" i="23" s="1"/>
  <c r="D40" i="23"/>
  <c r="AK40" i="23" s="1"/>
  <c r="D39" i="23"/>
  <c r="AK39" i="23" s="1"/>
  <c r="D38" i="23"/>
  <c r="AK38" i="23" s="1"/>
  <c r="D37" i="23"/>
  <c r="AK37" i="23" s="1"/>
  <c r="D36" i="23"/>
  <c r="AK36" i="23" s="1"/>
  <c r="D35" i="23"/>
  <c r="AK35" i="23" s="1"/>
  <c r="D34" i="23"/>
  <c r="AK34" i="23" s="1"/>
  <c r="D33" i="23"/>
  <c r="AK33" i="23" s="1"/>
  <c r="D32" i="23"/>
  <c r="AK32" i="23" s="1"/>
  <c r="D31" i="23"/>
  <c r="AK31" i="23" s="1"/>
  <c r="D30" i="23"/>
  <c r="AK30" i="23" s="1"/>
  <c r="D29" i="23"/>
  <c r="AK29" i="23" s="1"/>
  <c r="D28" i="23"/>
  <c r="AK28" i="23" s="1"/>
  <c r="D27" i="23"/>
  <c r="AK27" i="23" s="1"/>
  <c r="D26" i="23"/>
  <c r="AK26" i="23" s="1"/>
  <c r="D25" i="23"/>
  <c r="AK25" i="23" s="1"/>
  <c r="D24" i="23"/>
  <c r="AK24" i="23" s="1"/>
  <c r="D23" i="23"/>
  <c r="AK23" i="23" s="1"/>
  <c r="D22" i="23"/>
  <c r="AK22" i="23" s="1"/>
  <c r="D21" i="23"/>
  <c r="AK21" i="23" s="1"/>
  <c r="D20" i="23"/>
  <c r="AK20" i="23" s="1"/>
  <c r="D19" i="23"/>
  <c r="AK19" i="23" s="1"/>
  <c r="D18" i="23"/>
  <c r="AK18" i="23" s="1"/>
  <c r="D17" i="23"/>
  <c r="AK17" i="23" s="1"/>
  <c r="D16" i="23"/>
  <c r="AK16" i="23" s="1"/>
  <c r="D15" i="23"/>
  <c r="AK15" i="23" s="1"/>
  <c r="D14" i="23"/>
  <c r="AK14" i="23" s="1"/>
  <c r="D13" i="23"/>
  <c r="AK13" i="23" s="1"/>
  <c r="D12" i="23"/>
  <c r="AK12" i="23" s="1"/>
  <c r="D11" i="23"/>
  <c r="AK11" i="23" s="1"/>
  <c r="D10" i="23"/>
  <c r="AK10" i="23" s="1"/>
  <c r="D9" i="23"/>
  <c r="AK9" i="23" s="1"/>
  <c r="D8" i="23"/>
  <c r="AK8" i="23" s="1"/>
  <c r="D7" i="23"/>
  <c r="AN4" i="35"/>
  <c r="AM4" i="35"/>
  <c r="AK4" i="35"/>
  <c r="AI4" i="35"/>
  <c r="AH4" i="35"/>
  <c r="AE4" i="35"/>
  <c r="AD4" i="35"/>
  <c r="AB4" i="35"/>
  <c r="Z4" i="35"/>
  <c r="Y4" i="35"/>
  <c r="V4" i="35"/>
  <c r="U4" i="35"/>
  <c r="AO253" i="35"/>
  <c r="AO252" i="35"/>
  <c r="AO251" i="35"/>
  <c r="AO250" i="35"/>
  <c r="AO249" i="35"/>
  <c r="AO248" i="35"/>
  <c r="AO247" i="35"/>
  <c r="AO246" i="35"/>
  <c r="AO245" i="35"/>
  <c r="AO244" i="35"/>
  <c r="AO243" i="35"/>
  <c r="AO242" i="35"/>
  <c r="AO241" i="35"/>
  <c r="AO240" i="35"/>
  <c r="AO239" i="35"/>
  <c r="AO238" i="35"/>
  <c r="AO237" i="35"/>
  <c r="AO236" i="35"/>
  <c r="AO235" i="35"/>
  <c r="AO234" i="35"/>
  <c r="AO233" i="35"/>
  <c r="AO232" i="35"/>
  <c r="AO231" i="35"/>
  <c r="AO230" i="35"/>
  <c r="AO229" i="35"/>
  <c r="AO228" i="35"/>
  <c r="AO227" i="35"/>
  <c r="AO226" i="35"/>
  <c r="AO225" i="35"/>
  <c r="AO224" i="35"/>
  <c r="AO223" i="35"/>
  <c r="AO222" i="35"/>
  <c r="AO221" i="35"/>
  <c r="AO220" i="35"/>
  <c r="AO219" i="35"/>
  <c r="AO218" i="35"/>
  <c r="AO217" i="35"/>
  <c r="AO216" i="35"/>
  <c r="AO215" i="35"/>
  <c r="AO214" i="35"/>
  <c r="AO213" i="35"/>
  <c r="AO212" i="35"/>
  <c r="AO211" i="35"/>
  <c r="AO210" i="35"/>
  <c r="AO209" i="35"/>
  <c r="AO208" i="35"/>
  <c r="AO207" i="35"/>
  <c r="AO206" i="35"/>
  <c r="AO205" i="35"/>
  <c r="AO204" i="35"/>
  <c r="AO203" i="35"/>
  <c r="AO202" i="35"/>
  <c r="AO201" i="35"/>
  <c r="AO200" i="35"/>
  <c r="AO199" i="35"/>
  <c r="AO198" i="35"/>
  <c r="AO197" i="35"/>
  <c r="AO196" i="35"/>
  <c r="AO195" i="35"/>
  <c r="AO194" i="35"/>
  <c r="AO193" i="35"/>
  <c r="AO192" i="35"/>
  <c r="AO191" i="35"/>
  <c r="AO190" i="35"/>
  <c r="AO189" i="35"/>
  <c r="AO188" i="35"/>
  <c r="AO187" i="35"/>
  <c r="AO186" i="35"/>
  <c r="AO185" i="35"/>
  <c r="AO184" i="35"/>
  <c r="AO183" i="35"/>
  <c r="AO182" i="35"/>
  <c r="AO181" i="35"/>
  <c r="AO180" i="35"/>
  <c r="AO179" i="35"/>
  <c r="AO178" i="35"/>
  <c r="AO177" i="35"/>
  <c r="AO176" i="35"/>
  <c r="AO175" i="35"/>
  <c r="AO174" i="35"/>
  <c r="AO173" i="35"/>
  <c r="AO172" i="35"/>
  <c r="AO171" i="35"/>
  <c r="AO170" i="35"/>
  <c r="AO169" i="35"/>
  <c r="AO168" i="35"/>
  <c r="AO167" i="35"/>
  <c r="AO166" i="35"/>
  <c r="AO165" i="35"/>
  <c r="AO164" i="35"/>
  <c r="AO163" i="35"/>
  <c r="AO162" i="35"/>
  <c r="AO161" i="35"/>
  <c r="AO160" i="35"/>
  <c r="AO159" i="35"/>
  <c r="AO158" i="35"/>
  <c r="AO157" i="35"/>
  <c r="AO156" i="35"/>
  <c r="AO155" i="35"/>
  <c r="AO154" i="35"/>
  <c r="AO153" i="35"/>
  <c r="AO152" i="35"/>
  <c r="AO151" i="35"/>
  <c r="AO150" i="35"/>
  <c r="AO149" i="35"/>
  <c r="AO148" i="35"/>
  <c r="AO147" i="35"/>
  <c r="AO146" i="35"/>
  <c r="AO145" i="35"/>
  <c r="AO144" i="35"/>
  <c r="AO143" i="35"/>
  <c r="AO142" i="35"/>
  <c r="AO141" i="35"/>
  <c r="AO140" i="35"/>
  <c r="AO139" i="35"/>
  <c r="AO138" i="35"/>
  <c r="AO137" i="35"/>
  <c r="AO136" i="35"/>
  <c r="AO135" i="35"/>
  <c r="AO134" i="35"/>
  <c r="AO133" i="35"/>
  <c r="AO132" i="35"/>
  <c r="AO131" i="35"/>
  <c r="AO130" i="35"/>
  <c r="AO129" i="35"/>
  <c r="AO128" i="35"/>
  <c r="AO127" i="35"/>
  <c r="AO126" i="35"/>
  <c r="AO125" i="35"/>
  <c r="AO124" i="35"/>
  <c r="AO123" i="35"/>
  <c r="AO122" i="35"/>
  <c r="AO121" i="35"/>
  <c r="AO120" i="35"/>
  <c r="AO119" i="35"/>
  <c r="AO118" i="35"/>
  <c r="AO117" i="35"/>
  <c r="AO116" i="35"/>
  <c r="AO115" i="35"/>
  <c r="AO114" i="35"/>
  <c r="AO113" i="35"/>
  <c r="AO112" i="35"/>
  <c r="AO111" i="35"/>
  <c r="AO110" i="35"/>
  <c r="AO109" i="35"/>
  <c r="AO108" i="35"/>
  <c r="AO107" i="35"/>
  <c r="AO106" i="35"/>
  <c r="AO105" i="35"/>
  <c r="AO104" i="35"/>
  <c r="AO103" i="35"/>
  <c r="AO102" i="35"/>
  <c r="AO101" i="35"/>
  <c r="AO100" i="35"/>
  <c r="AO99" i="35"/>
  <c r="AO98" i="35"/>
  <c r="AO97" i="35"/>
  <c r="AO96" i="35"/>
  <c r="AO95" i="35"/>
  <c r="AO94" i="35"/>
  <c r="AO93" i="35"/>
  <c r="AO92" i="35"/>
  <c r="AO91" i="35"/>
  <c r="AO90" i="35"/>
  <c r="AO89" i="35"/>
  <c r="AO88" i="35"/>
  <c r="AO87" i="35"/>
  <c r="AO86" i="35"/>
  <c r="AO85" i="35"/>
  <c r="AO84" i="35"/>
  <c r="AO83" i="35"/>
  <c r="AO82" i="35"/>
  <c r="AO81" i="35"/>
  <c r="AO80" i="35"/>
  <c r="AO79" i="35"/>
  <c r="AO78" i="35"/>
  <c r="AO77" i="35"/>
  <c r="AO76" i="35"/>
  <c r="AO75" i="35"/>
  <c r="AO74" i="35"/>
  <c r="AO73" i="35"/>
  <c r="AO72" i="35"/>
  <c r="AO71" i="35"/>
  <c r="AO70" i="35"/>
  <c r="AO69" i="35"/>
  <c r="AO68" i="35"/>
  <c r="AO67" i="35"/>
  <c r="AO66" i="35"/>
  <c r="AO65" i="35"/>
  <c r="AO64" i="35"/>
  <c r="AO63" i="35"/>
  <c r="AO62" i="35"/>
  <c r="AO61" i="35"/>
  <c r="AO60" i="35"/>
  <c r="AO59" i="35"/>
  <c r="AO58" i="35"/>
  <c r="AO57" i="35"/>
  <c r="AO56" i="35"/>
  <c r="AO55" i="35"/>
  <c r="AO54" i="35"/>
  <c r="AO53" i="35"/>
  <c r="AO52" i="35"/>
  <c r="AO51" i="35"/>
  <c r="AO50" i="35"/>
  <c r="AO49" i="35"/>
  <c r="AO48" i="35"/>
  <c r="AO47" i="35"/>
  <c r="AO46" i="35"/>
  <c r="AO45" i="35"/>
  <c r="AO44" i="35"/>
  <c r="AO43" i="35"/>
  <c r="AO42" i="35"/>
  <c r="AO41" i="35"/>
  <c r="AO40" i="35"/>
  <c r="AO39" i="35"/>
  <c r="AO38" i="35"/>
  <c r="AO37" i="35"/>
  <c r="AO36" i="35"/>
  <c r="AO35" i="35"/>
  <c r="AO34" i="35"/>
  <c r="AO33" i="35"/>
  <c r="AO32" i="35"/>
  <c r="AO31" i="35"/>
  <c r="AO30" i="35"/>
  <c r="AO29" i="35"/>
  <c r="AO28" i="35"/>
  <c r="AO27" i="35"/>
  <c r="AO26" i="35"/>
  <c r="AO25" i="35"/>
  <c r="AO24" i="35"/>
  <c r="AO23" i="35"/>
  <c r="AO22" i="35"/>
  <c r="AO21" i="35"/>
  <c r="AO20" i="35"/>
  <c r="AO19" i="35"/>
  <c r="AO18" i="35"/>
  <c r="AO17" i="35"/>
  <c r="AO16" i="35"/>
  <c r="AO15" i="35"/>
  <c r="AO14" i="35"/>
  <c r="AO13" i="35"/>
  <c r="AO12" i="35"/>
  <c r="AO11" i="35"/>
  <c r="AO10" i="35"/>
  <c r="AO9" i="35"/>
  <c r="AO8" i="35"/>
  <c r="AJ253" i="35"/>
  <c r="AJ252" i="35"/>
  <c r="AJ251" i="35"/>
  <c r="AJ250" i="35"/>
  <c r="AJ249" i="35"/>
  <c r="AJ248" i="35"/>
  <c r="AJ247" i="35"/>
  <c r="AJ246" i="35"/>
  <c r="AJ245" i="35"/>
  <c r="AJ244" i="35"/>
  <c r="AJ243" i="35"/>
  <c r="AJ242" i="35"/>
  <c r="AJ241" i="35"/>
  <c r="AJ240" i="35"/>
  <c r="AJ239" i="35"/>
  <c r="AJ238" i="35"/>
  <c r="AJ237" i="35"/>
  <c r="AJ236" i="35"/>
  <c r="AJ235" i="35"/>
  <c r="AJ234" i="35"/>
  <c r="AJ233" i="35"/>
  <c r="AJ232" i="35"/>
  <c r="AJ231" i="35"/>
  <c r="AJ230" i="35"/>
  <c r="AJ229" i="35"/>
  <c r="AJ228" i="35"/>
  <c r="AJ227" i="35"/>
  <c r="AJ226" i="35"/>
  <c r="AJ225" i="35"/>
  <c r="AJ224" i="35"/>
  <c r="AJ223" i="35"/>
  <c r="AJ222" i="35"/>
  <c r="AJ221" i="35"/>
  <c r="AJ220" i="35"/>
  <c r="AJ219" i="35"/>
  <c r="AJ218" i="35"/>
  <c r="AJ217" i="35"/>
  <c r="AJ216" i="35"/>
  <c r="AJ215" i="35"/>
  <c r="AJ214" i="35"/>
  <c r="AJ213" i="35"/>
  <c r="AJ212" i="35"/>
  <c r="AJ211" i="35"/>
  <c r="AJ210" i="35"/>
  <c r="AJ209" i="35"/>
  <c r="AJ208" i="35"/>
  <c r="AJ207" i="35"/>
  <c r="AJ206" i="35"/>
  <c r="AJ205" i="35"/>
  <c r="AJ204" i="35"/>
  <c r="AJ203" i="35"/>
  <c r="AJ202" i="35"/>
  <c r="AJ201" i="35"/>
  <c r="AJ200" i="35"/>
  <c r="AJ199" i="35"/>
  <c r="AJ198" i="35"/>
  <c r="AJ197" i="35"/>
  <c r="AJ196" i="35"/>
  <c r="AJ195" i="35"/>
  <c r="AJ194" i="35"/>
  <c r="AJ193" i="35"/>
  <c r="AJ192" i="35"/>
  <c r="AJ191" i="35"/>
  <c r="AJ190" i="35"/>
  <c r="AJ189" i="35"/>
  <c r="AJ188" i="35"/>
  <c r="AJ187" i="35"/>
  <c r="AJ186" i="35"/>
  <c r="AJ185" i="35"/>
  <c r="AJ184" i="35"/>
  <c r="AJ183" i="35"/>
  <c r="AJ182" i="35"/>
  <c r="AJ181" i="35"/>
  <c r="AJ180" i="35"/>
  <c r="AJ179" i="35"/>
  <c r="AJ178" i="35"/>
  <c r="AJ177" i="35"/>
  <c r="AJ176" i="35"/>
  <c r="AJ175" i="35"/>
  <c r="AJ174" i="35"/>
  <c r="AJ173" i="35"/>
  <c r="AJ172" i="35"/>
  <c r="AJ171" i="35"/>
  <c r="AJ170" i="35"/>
  <c r="AJ169" i="35"/>
  <c r="AJ168" i="35"/>
  <c r="AJ167" i="35"/>
  <c r="AJ166" i="35"/>
  <c r="AJ165" i="35"/>
  <c r="AJ164" i="35"/>
  <c r="AJ163" i="35"/>
  <c r="AJ162" i="35"/>
  <c r="AJ161" i="35"/>
  <c r="AJ160" i="35"/>
  <c r="AJ159" i="35"/>
  <c r="AJ158" i="35"/>
  <c r="AJ157" i="35"/>
  <c r="AJ156" i="35"/>
  <c r="AJ155" i="35"/>
  <c r="AJ154" i="35"/>
  <c r="AJ153" i="35"/>
  <c r="AJ152" i="35"/>
  <c r="AJ151" i="35"/>
  <c r="AJ150" i="35"/>
  <c r="AJ149" i="35"/>
  <c r="AJ148" i="35"/>
  <c r="AJ147" i="35"/>
  <c r="AJ146" i="35"/>
  <c r="AJ145" i="35"/>
  <c r="AJ144" i="35"/>
  <c r="AJ143" i="35"/>
  <c r="AJ142" i="35"/>
  <c r="AJ141" i="35"/>
  <c r="AJ140" i="35"/>
  <c r="AJ139" i="35"/>
  <c r="AJ138" i="35"/>
  <c r="AJ137" i="35"/>
  <c r="AJ136" i="35"/>
  <c r="AJ135" i="35"/>
  <c r="AJ134" i="35"/>
  <c r="AJ133" i="35"/>
  <c r="AJ132" i="35"/>
  <c r="AJ131" i="35"/>
  <c r="AJ130" i="35"/>
  <c r="AJ129" i="35"/>
  <c r="AJ128" i="35"/>
  <c r="AJ127" i="35"/>
  <c r="AJ126" i="35"/>
  <c r="AJ125" i="35"/>
  <c r="AJ124" i="35"/>
  <c r="AJ123" i="35"/>
  <c r="AJ122" i="35"/>
  <c r="AJ121" i="35"/>
  <c r="AJ120" i="35"/>
  <c r="AJ119" i="35"/>
  <c r="AJ118" i="35"/>
  <c r="AJ117" i="35"/>
  <c r="AJ116" i="35"/>
  <c r="AJ115" i="35"/>
  <c r="AJ114" i="35"/>
  <c r="AJ113" i="35"/>
  <c r="AJ112" i="35"/>
  <c r="AJ111" i="35"/>
  <c r="AJ110" i="35"/>
  <c r="AJ109" i="35"/>
  <c r="AJ108" i="35"/>
  <c r="AJ107" i="35"/>
  <c r="AJ106" i="35"/>
  <c r="AJ105" i="35"/>
  <c r="AJ104" i="35"/>
  <c r="AJ103" i="35"/>
  <c r="AJ102" i="35"/>
  <c r="AJ101" i="35"/>
  <c r="AJ100" i="35"/>
  <c r="AJ99" i="35"/>
  <c r="AJ98" i="35"/>
  <c r="AJ97" i="35"/>
  <c r="AJ96" i="35"/>
  <c r="AJ95" i="35"/>
  <c r="AJ94" i="35"/>
  <c r="AJ93" i="35"/>
  <c r="AJ92" i="35"/>
  <c r="AJ91" i="35"/>
  <c r="AJ90" i="35"/>
  <c r="AJ89" i="35"/>
  <c r="AJ88" i="35"/>
  <c r="AJ87" i="35"/>
  <c r="AJ86" i="35"/>
  <c r="AJ85" i="35"/>
  <c r="AJ84" i="35"/>
  <c r="AJ83" i="35"/>
  <c r="AJ82" i="35"/>
  <c r="AJ81" i="35"/>
  <c r="AJ80" i="35"/>
  <c r="AJ79" i="35"/>
  <c r="AJ78" i="35"/>
  <c r="AJ77" i="35"/>
  <c r="AJ76" i="35"/>
  <c r="AJ75" i="35"/>
  <c r="AJ74" i="35"/>
  <c r="AJ73" i="35"/>
  <c r="AJ72" i="35"/>
  <c r="AJ71" i="35"/>
  <c r="AJ70" i="35"/>
  <c r="AJ69" i="35"/>
  <c r="AJ68" i="35"/>
  <c r="AJ67" i="35"/>
  <c r="AJ66" i="35"/>
  <c r="AJ65" i="35"/>
  <c r="AJ64" i="35"/>
  <c r="AJ63" i="35"/>
  <c r="AJ62" i="35"/>
  <c r="AJ61" i="35"/>
  <c r="AJ60" i="35"/>
  <c r="AJ59" i="35"/>
  <c r="AJ58" i="35"/>
  <c r="AJ57" i="35"/>
  <c r="AJ56" i="35"/>
  <c r="AJ55" i="35"/>
  <c r="AJ54" i="35"/>
  <c r="AJ53" i="35"/>
  <c r="AJ52" i="35"/>
  <c r="AJ51" i="35"/>
  <c r="AJ50" i="35"/>
  <c r="AJ49" i="35"/>
  <c r="AJ48" i="35"/>
  <c r="AJ47" i="35"/>
  <c r="AJ46" i="35"/>
  <c r="AJ45" i="35"/>
  <c r="AJ44" i="35"/>
  <c r="AJ43" i="35"/>
  <c r="AJ42" i="35"/>
  <c r="AJ41" i="35"/>
  <c r="AJ40" i="35"/>
  <c r="AJ39" i="35"/>
  <c r="AJ38" i="35"/>
  <c r="AJ37" i="35"/>
  <c r="AJ36" i="35"/>
  <c r="AJ35" i="35"/>
  <c r="AJ34" i="35"/>
  <c r="AJ33" i="35"/>
  <c r="AJ32" i="35"/>
  <c r="AJ31" i="35"/>
  <c r="AJ30" i="35"/>
  <c r="AJ29" i="35"/>
  <c r="AJ28" i="35"/>
  <c r="AJ27" i="35"/>
  <c r="AJ26" i="35"/>
  <c r="AJ25" i="35"/>
  <c r="AJ24" i="35"/>
  <c r="AJ23" i="35"/>
  <c r="AJ22" i="35"/>
  <c r="AJ21" i="35"/>
  <c r="AJ20" i="35"/>
  <c r="AJ19" i="35"/>
  <c r="AJ18" i="35"/>
  <c r="AJ17" i="35"/>
  <c r="AJ16" i="35"/>
  <c r="AJ15" i="35"/>
  <c r="AJ14" i="35"/>
  <c r="AJ13" i="35"/>
  <c r="AJ12" i="35"/>
  <c r="AJ11" i="35"/>
  <c r="AJ10" i="35"/>
  <c r="AJ9" i="35"/>
  <c r="AJ8" i="35"/>
  <c r="AF253" i="35"/>
  <c r="AF252" i="35"/>
  <c r="AF251" i="35"/>
  <c r="AF250" i="35"/>
  <c r="AF249" i="35"/>
  <c r="AF248" i="35"/>
  <c r="AF247" i="35"/>
  <c r="AF246" i="35"/>
  <c r="AF245" i="35"/>
  <c r="AF244" i="35"/>
  <c r="AF243" i="35"/>
  <c r="AF242" i="35"/>
  <c r="AF241" i="35"/>
  <c r="AF240" i="35"/>
  <c r="AF239" i="35"/>
  <c r="AF238" i="35"/>
  <c r="AF237" i="35"/>
  <c r="AF236" i="35"/>
  <c r="AF235" i="35"/>
  <c r="AF234" i="35"/>
  <c r="AF233" i="35"/>
  <c r="AF232" i="35"/>
  <c r="AF231" i="35"/>
  <c r="AF230" i="35"/>
  <c r="AF229" i="35"/>
  <c r="AF228" i="35"/>
  <c r="AF227" i="35"/>
  <c r="AF226" i="35"/>
  <c r="AF225" i="35"/>
  <c r="AF224" i="35"/>
  <c r="AF223" i="35"/>
  <c r="AF222" i="35"/>
  <c r="AF221" i="35"/>
  <c r="AF220" i="35"/>
  <c r="AF219" i="35"/>
  <c r="AF218" i="35"/>
  <c r="AF217" i="35"/>
  <c r="AF216" i="35"/>
  <c r="AF215" i="35"/>
  <c r="AF214" i="35"/>
  <c r="AF213" i="35"/>
  <c r="AF212" i="35"/>
  <c r="AF211" i="35"/>
  <c r="AF210" i="35"/>
  <c r="AF209" i="35"/>
  <c r="AF208" i="35"/>
  <c r="AF207" i="35"/>
  <c r="AF206" i="35"/>
  <c r="AF205" i="35"/>
  <c r="AF204" i="35"/>
  <c r="AF203" i="35"/>
  <c r="AF202" i="35"/>
  <c r="AF201" i="35"/>
  <c r="AF200" i="35"/>
  <c r="AF199" i="35"/>
  <c r="AF198" i="35"/>
  <c r="AF197" i="35"/>
  <c r="AF196" i="35"/>
  <c r="AF195" i="35"/>
  <c r="AF194" i="35"/>
  <c r="AF193" i="35"/>
  <c r="AF192" i="35"/>
  <c r="AF191" i="35"/>
  <c r="AF190" i="35"/>
  <c r="AF189" i="35"/>
  <c r="AF188" i="35"/>
  <c r="AF187" i="35"/>
  <c r="AF186" i="35"/>
  <c r="AF185" i="35"/>
  <c r="AF184" i="35"/>
  <c r="AF183" i="35"/>
  <c r="AF182" i="35"/>
  <c r="AF181" i="35"/>
  <c r="AF180" i="35"/>
  <c r="AF179" i="35"/>
  <c r="AF178" i="35"/>
  <c r="AF177" i="35"/>
  <c r="AF176" i="35"/>
  <c r="AF175" i="35"/>
  <c r="AF174" i="35"/>
  <c r="AF173" i="35"/>
  <c r="AF172" i="35"/>
  <c r="AF171" i="35"/>
  <c r="AF170" i="35"/>
  <c r="AF169" i="35"/>
  <c r="AF168" i="35"/>
  <c r="AF167" i="35"/>
  <c r="AF166" i="35"/>
  <c r="AF165" i="35"/>
  <c r="AF164" i="35"/>
  <c r="AF163" i="35"/>
  <c r="AF162" i="35"/>
  <c r="AF161" i="35"/>
  <c r="AF160" i="35"/>
  <c r="AF159" i="35"/>
  <c r="AF158" i="35"/>
  <c r="AF157" i="35"/>
  <c r="AF156" i="35"/>
  <c r="AF155" i="35"/>
  <c r="AF154" i="35"/>
  <c r="AF153" i="35"/>
  <c r="AF152" i="35"/>
  <c r="AF151" i="35"/>
  <c r="AF150" i="35"/>
  <c r="AF149" i="35"/>
  <c r="AF148" i="35"/>
  <c r="AF147" i="35"/>
  <c r="AF146" i="35"/>
  <c r="AF145" i="35"/>
  <c r="AF144" i="35"/>
  <c r="AF143" i="35"/>
  <c r="AF142" i="35"/>
  <c r="AF141" i="35"/>
  <c r="AF140" i="35"/>
  <c r="AF139" i="35"/>
  <c r="AF138" i="35"/>
  <c r="AF137" i="35"/>
  <c r="AF136" i="35"/>
  <c r="AF135" i="35"/>
  <c r="AF134" i="35"/>
  <c r="AF133" i="35"/>
  <c r="AF132" i="35"/>
  <c r="AF131" i="35"/>
  <c r="AF130" i="35"/>
  <c r="AF129" i="35"/>
  <c r="AF128" i="35"/>
  <c r="AF127" i="35"/>
  <c r="AF126" i="35"/>
  <c r="AF125" i="35"/>
  <c r="AF124" i="35"/>
  <c r="AF123" i="35"/>
  <c r="AF122" i="35"/>
  <c r="AF121" i="35"/>
  <c r="AF120" i="35"/>
  <c r="AF119" i="35"/>
  <c r="AF118" i="35"/>
  <c r="AF117" i="35"/>
  <c r="AF116" i="35"/>
  <c r="AF115" i="35"/>
  <c r="AF114" i="35"/>
  <c r="AF113" i="35"/>
  <c r="AF112" i="35"/>
  <c r="AF111" i="35"/>
  <c r="AF110" i="35"/>
  <c r="AF109" i="35"/>
  <c r="AF108" i="35"/>
  <c r="AF107" i="35"/>
  <c r="AF106" i="35"/>
  <c r="AF105" i="35"/>
  <c r="AF104" i="35"/>
  <c r="AF103" i="35"/>
  <c r="AF102" i="35"/>
  <c r="AF101" i="35"/>
  <c r="AF100" i="35"/>
  <c r="AF99" i="35"/>
  <c r="AF98" i="35"/>
  <c r="AF97" i="35"/>
  <c r="AF96" i="35"/>
  <c r="AF95" i="35"/>
  <c r="AF94" i="35"/>
  <c r="AF93" i="35"/>
  <c r="AF92" i="35"/>
  <c r="AF91" i="35"/>
  <c r="AF90" i="35"/>
  <c r="AF89" i="35"/>
  <c r="AF88" i="35"/>
  <c r="AF87" i="35"/>
  <c r="AF86" i="35"/>
  <c r="AF85" i="35"/>
  <c r="AF84" i="35"/>
  <c r="AF83" i="35"/>
  <c r="AF82" i="35"/>
  <c r="AF81" i="35"/>
  <c r="AF80" i="35"/>
  <c r="AF79" i="35"/>
  <c r="AF78" i="35"/>
  <c r="AF77" i="35"/>
  <c r="AF76" i="35"/>
  <c r="AF75" i="35"/>
  <c r="AF74" i="35"/>
  <c r="AF73" i="35"/>
  <c r="AF72" i="35"/>
  <c r="AF71" i="35"/>
  <c r="AF70" i="35"/>
  <c r="AF69" i="35"/>
  <c r="AF68" i="35"/>
  <c r="AF67" i="35"/>
  <c r="AF66" i="35"/>
  <c r="AF65" i="35"/>
  <c r="AF64" i="35"/>
  <c r="AF63" i="35"/>
  <c r="AF62" i="35"/>
  <c r="AF61" i="35"/>
  <c r="AF60" i="35"/>
  <c r="AF59" i="35"/>
  <c r="AF58" i="35"/>
  <c r="AF57" i="35"/>
  <c r="AF56" i="35"/>
  <c r="AF55" i="35"/>
  <c r="AF54" i="35"/>
  <c r="AF53" i="35"/>
  <c r="AF52" i="35"/>
  <c r="AF51" i="35"/>
  <c r="AF50" i="35"/>
  <c r="AF49" i="35"/>
  <c r="AF48" i="35"/>
  <c r="AF47" i="35"/>
  <c r="AF46" i="35"/>
  <c r="AF45" i="35"/>
  <c r="AF44" i="35"/>
  <c r="AF43" i="35"/>
  <c r="AF42" i="35"/>
  <c r="AF41" i="35"/>
  <c r="AF40" i="35"/>
  <c r="AF39" i="35"/>
  <c r="AF38" i="35"/>
  <c r="AF37" i="35"/>
  <c r="AF36" i="35"/>
  <c r="AF35" i="35"/>
  <c r="AF34" i="35"/>
  <c r="AF33" i="35"/>
  <c r="AF32" i="35"/>
  <c r="AF31" i="35"/>
  <c r="AF30" i="35"/>
  <c r="AF29" i="35"/>
  <c r="AF28" i="35"/>
  <c r="AF27" i="35"/>
  <c r="AF26" i="35"/>
  <c r="AF25" i="35"/>
  <c r="AF24" i="35"/>
  <c r="AF23" i="35"/>
  <c r="AF22" i="35"/>
  <c r="AF21" i="35"/>
  <c r="AF20" i="35"/>
  <c r="AF19" i="35"/>
  <c r="AF18" i="35"/>
  <c r="AF17" i="35"/>
  <c r="AF16" i="35"/>
  <c r="AF15" i="35"/>
  <c r="AF14" i="35"/>
  <c r="AF13" i="35"/>
  <c r="AF12" i="35"/>
  <c r="AF11" i="35"/>
  <c r="AF10" i="35"/>
  <c r="AF9" i="35"/>
  <c r="AF8" i="35"/>
  <c r="AA253" i="35"/>
  <c r="AA252" i="35"/>
  <c r="AA251" i="35"/>
  <c r="AA250" i="35"/>
  <c r="AA249" i="35"/>
  <c r="AA248" i="35"/>
  <c r="AA247" i="35"/>
  <c r="AA246" i="35"/>
  <c r="AA245" i="35"/>
  <c r="AA244" i="35"/>
  <c r="AA243" i="35"/>
  <c r="AA242" i="35"/>
  <c r="AA241" i="35"/>
  <c r="AA240" i="35"/>
  <c r="AA239" i="35"/>
  <c r="AA238" i="35"/>
  <c r="AA237" i="35"/>
  <c r="AA236" i="35"/>
  <c r="AA235" i="35"/>
  <c r="AA234" i="35"/>
  <c r="AA233" i="35"/>
  <c r="AA232" i="35"/>
  <c r="AA231" i="35"/>
  <c r="AA230" i="35"/>
  <c r="AA229" i="35"/>
  <c r="AA228" i="35"/>
  <c r="AA227" i="35"/>
  <c r="AA226" i="35"/>
  <c r="AA225" i="35"/>
  <c r="AA224" i="35"/>
  <c r="AA223" i="35"/>
  <c r="AA222" i="35"/>
  <c r="AA221" i="35"/>
  <c r="AA220" i="35"/>
  <c r="AA219" i="35"/>
  <c r="AA218" i="35"/>
  <c r="AA217" i="35"/>
  <c r="AA216" i="35"/>
  <c r="AA215" i="35"/>
  <c r="AA214" i="35"/>
  <c r="AA213" i="35"/>
  <c r="AA212" i="35"/>
  <c r="AA211" i="35"/>
  <c r="AA210" i="35"/>
  <c r="AA209" i="35"/>
  <c r="AA208" i="35"/>
  <c r="AA207" i="35"/>
  <c r="AA206" i="35"/>
  <c r="AA205" i="35"/>
  <c r="AA204" i="35"/>
  <c r="AA203" i="35"/>
  <c r="AA202" i="35"/>
  <c r="AA201" i="35"/>
  <c r="AA200" i="35"/>
  <c r="AA199" i="35"/>
  <c r="AA198" i="35"/>
  <c r="AA197" i="35"/>
  <c r="AA196" i="35"/>
  <c r="AA195" i="35"/>
  <c r="AA194" i="35"/>
  <c r="AA193" i="35"/>
  <c r="AA192" i="35"/>
  <c r="AA191" i="35"/>
  <c r="AA190" i="35"/>
  <c r="AA189" i="35"/>
  <c r="AA188" i="35"/>
  <c r="AA187" i="35"/>
  <c r="AA186" i="35"/>
  <c r="AA185" i="35"/>
  <c r="AA184" i="35"/>
  <c r="AA183" i="35"/>
  <c r="AA182" i="35"/>
  <c r="AA181" i="35"/>
  <c r="AA180" i="35"/>
  <c r="AA179" i="35"/>
  <c r="AA178" i="35"/>
  <c r="AA177" i="35"/>
  <c r="AA176" i="35"/>
  <c r="AA175" i="35"/>
  <c r="AA174" i="35"/>
  <c r="AA173" i="35"/>
  <c r="AA172" i="35"/>
  <c r="AA171" i="35"/>
  <c r="AA170" i="35"/>
  <c r="AA169" i="35"/>
  <c r="AA168" i="35"/>
  <c r="AA167" i="35"/>
  <c r="AA166" i="35"/>
  <c r="AA165" i="35"/>
  <c r="AA164" i="35"/>
  <c r="AA163" i="35"/>
  <c r="AA162" i="35"/>
  <c r="AA161" i="35"/>
  <c r="AA160" i="35"/>
  <c r="AA159" i="35"/>
  <c r="AA158" i="35"/>
  <c r="AA157" i="35"/>
  <c r="AA156" i="35"/>
  <c r="AA155" i="35"/>
  <c r="AA154" i="35"/>
  <c r="AA153" i="35"/>
  <c r="AA152" i="35"/>
  <c r="AA151" i="35"/>
  <c r="AA150" i="35"/>
  <c r="AA149" i="35"/>
  <c r="AA148" i="35"/>
  <c r="AA147" i="35"/>
  <c r="AA146" i="35"/>
  <c r="AA145" i="35"/>
  <c r="AA144" i="35"/>
  <c r="AA143" i="35"/>
  <c r="AA142" i="35"/>
  <c r="AA141" i="35"/>
  <c r="AA140" i="35"/>
  <c r="AA139" i="35"/>
  <c r="AA138" i="35"/>
  <c r="AA137" i="35"/>
  <c r="AA136" i="35"/>
  <c r="AA135" i="35"/>
  <c r="AA134" i="35"/>
  <c r="AA133" i="35"/>
  <c r="AA132" i="35"/>
  <c r="AA131" i="35"/>
  <c r="AA130" i="35"/>
  <c r="AA129" i="35"/>
  <c r="AA128" i="35"/>
  <c r="AA127" i="35"/>
  <c r="AA126" i="35"/>
  <c r="AA125" i="35"/>
  <c r="AA124" i="35"/>
  <c r="AA123" i="35"/>
  <c r="AA122" i="35"/>
  <c r="AA121" i="35"/>
  <c r="AA120" i="35"/>
  <c r="AA119" i="35"/>
  <c r="AA118" i="35"/>
  <c r="AA117" i="35"/>
  <c r="AA116" i="35"/>
  <c r="AA115" i="35"/>
  <c r="AA114" i="35"/>
  <c r="AA113" i="35"/>
  <c r="AA112" i="35"/>
  <c r="AA111" i="35"/>
  <c r="AA110" i="35"/>
  <c r="AA109" i="35"/>
  <c r="AA108" i="35"/>
  <c r="AA107" i="35"/>
  <c r="AA106" i="35"/>
  <c r="AA105" i="35"/>
  <c r="AA104" i="35"/>
  <c r="AA103" i="35"/>
  <c r="AA102" i="35"/>
  <c r="AA101" i="35"/>
  <c r="AA100" i="35"/>
  <c r="AA99" i="35"/>
  <c r="AA98" i="35"/>
  <c r="AA97" i="35"/>
  <c r="AA96" i="35"/>
  <c r="AA95" i="35"/>
  <c r="AA94" i="35"/>
  <c r="AA93" i="35"/>
  <c r="AA92" i="35"/>
  <c r="AA91" i="35"/>
  <c r="AA90" i="35"/>
  <c r="AA89" i="35"/>
  <c r="AA88" i="35"/>
  <c r="AA87" i="35"/>
  <c r="AA86" i="35"/>
  <c r="AA85" i="35"/>
  <c r="AA84" i="35"/>
  <c r="AA83" i="35"/>
  <c r="AA82" i="35"/>
  <c r="AA81" i="35"/>
  <c r="AA80" i="35"/>
  <c r="AA79" i="35"/>
  <c r="AA78" i="35"/>
  <c r="AA77" i="35"/>
  <c r="AA76" i="35"/>
  <c r="AA75" i="35"/>
  <c r="AA74" i="35"/>
  <c r="AA73" i="35"/>
  <c r="AA72" i="35"/>
  <c r="AA71" i="35"/>
  <c r="AA70" i="35"/>
  <c r="AA69" i="35"/>
  <c r="AA68" i="35"/>
  <c r="AA67" i="35"/>
  <c r="AA66" i="35"/>
  <c r="AA65" i="35"/>
  <c r="AA64" i="35"/>
  <c r="AA63" i="35"/>
  <c r="AA62" i="35"/>
  <c r="AA61" i="35"/>
  <c r="AA60" i="35"/>
  <c r="AA59" i="35"/>
  <c r="AA58" i="35"/>
  <c r="AA57" i="35"/>
  <c r="AA56" i="35"/>
  <c r="AA55" i="35"/>
  <c r="AA54" i="35"/>
  <c r="AA53" i="35"/>
  <c r="AA52" i="35"/>
  <c r="AA51" i="35"/>
  <c r="AA50" i="35"/>
  <c r="AA49" i="35"/>
  <c r="AA48" i="35"/>
  <c r="AA47" i="35"/>
  <c r="AA46" i="35"/>
  <c r="AA45" i="35"/>
  <c r="AA44" i="35"/>
  <c r="AA43" i="35"/>
  <c r="AA42" i="35"/>
  <c r="AA41" i="35"/>
  <c r="AA40" i="35"/>
  <c r="AA39" i="35"/>
  <c r="AA38" i="35"/>
  <c r="AA37" i="35"/>
  <c r="AA36" i="35"/>
  <c r="AA35" i="35"/>
  <c r="AA34" i="35"/>
  <c r="AA33" i="35"/>
  <c r="AA32" i="35"/>
  <c r="AA31" i="35"/>
  <c r="AA30" i="35"/>
  <c r="AA29" i="35"/>
  <c r="AA28" i="35"/>
  <c r="AA27" i="35"/>
  <c r="AA26" i="35"/>
  <c r="AA25" i="35"/>
  <c r="AA24" i="35"/>
  <c r="AA23" i="35"/>
  <c r="AA22" i="35"/>
  <c r="AA21" i="35"/>
  <c r="AA20" i="35"/>
  <c r="AA19" i="35"/>
  <c r="AA18" i="35"/>
  <c r="AA17" i="35"/>
  <c r="AA16" i="35"/>
  <c r="AA15" i="35"/>
  <c r="AA14" i="35"/>
  <c r="AA13" i="35"/>
  <c r="AA12" i="35"/>
  <c r="AA11" i="35"/>
  <c r="AA10" i="35"/>
  <c r="AA9" i="35"/>
  <c r="AA8" i="35"/>
  <c r="AR253" i="35"/>
  <c r="AQ253" i="35"/>
  <c r="AR252" i="35"/>
  <c r="AQ252" i="35"/>
  <c r="AR251" i="35"/>
  <c r="AQ251" i="35"/>
  <c r="AR250" i="35"/>
  <c r="AQ250" i="35"/>
  <c r="AR249" i="35"/>
  <c r="AQ249" i="35"/>
  <c r="AR248" i="35"/>
  <c r="AQ248" i="35"/>
  <c r="AR247" i="35"/>
  <c r="AQ247" i="35"/>
  <c r="AR246" i="35"/>
  <c r="AQ246" i="35"/>
  <c r="AR245" i="35"/>
  <c r="AQ245" i="35"/>
  <c r="AR244" i="35"/>
  <c r="AQ244" i="35"/>
  <c r="AR243" i="35"/>
  <c r="AQ243" i="35"/>
  <c r="AR242" i="35"/>
  <c r="AQ242" i="35"/>
  <c r="AR241" i="35"/>
  <c r="AQ241" i="35"/>
  <c r="AR240" i="35"/>
  <c r="AQ240" i="35"/>
  <c r="AR239" i="35"/>
  <c r="AQ239" i="35"/>
  <c r="AR238" i="35"/>
  <c r="AQ238" i="35"/>
  <c r="AR237" i="35"/>
  <c r="AQ237" i="35"/>
  <c r="AR236" i="35"/>
  <c r="AQ236" i="35"/>
  <c r="AR235" i="35"/>
  <c r="AQ235" i="35"/>
  <c r="AR234" i="35"/>
  <c r="AQ234" i="35"/>
  <c r="AR233" i="35"/>
  <c r="AQ233" i="35"/>
  <c r="AR232" i="35"/>
  <c r="AQ232" i="35"/>
  <c r="AR231" i="35"/>
  <c r="AQ231" i="35"/>
  <c r="AR230" i="35"/>
  <c r="AQ230" i="35"/>
  <c r="AR229" i="35"/>
  <c r="AQ229" i="35"/>
  <c r="AR228" i="35"/>
  <c r="AQ228" i="35"/>
  <c r="AR227" i="35"/>
  <c r="AQ227" i="35"/>
  <c r="AR226" i="35"/>
  <c r="AQ226" i="35"/>
  <c r="AR225" i="35"/>
  <c r="AQ225" i="35"/>
  <c r="AR224" i="35"/>
  <c r="AQ224" i="35"/>
  <c r="AR223" i="35"/>
  <c r="AQ223" i="35"/>
  <c r="AR222" i="35"/>
  <c r="AQ222" i="35"/>
  <c r="AR221" i="35"/>
  <c r="AQ221" i="35"/>
  <c r="AR220" i="35"/>
  <c r="AQ220" i="35"/>
  <c r="AR219" i="35"/>
  <c r="AQ219" i="35"/>
  <c r="AR218" i="35"/>
  <c r="AQ218" i="35"/>
  <c r="AR217" i="35"/>
  <c r="AQ217" i="35"/>
  <c r="AR216" i="35"/>
  <c r="AQ216" i="35"/>
  <c r="AR215" i="35"/>
  <c r="AQ215" i="35"/>
  <c r="AR214" i="35"/>
  <c r="AQ214" i="35"/>
  <c r="AR213" i="35"/>
  <c r="AQ213" i="35"/>
  <c r="AR212" i="35"/>
  <c r="AQ212" i="35"/>
  <c r="AR211" i="35"/>
  <c r="AQ211" i="35"/>
  <c r="AR210" i="35"/>
  <c r="AQ210" i="35"/>
  <c r="AR209" i="35"/>
  <c r="AQ209" i="35"/>
  <c r="AR208" i="35"/>
  <c r="AQ208" i="35"/>
  <c r="AR207" i="35"/>
  <c r="AQ207" i="35"/>
  <c r="AR206" i="35"/>
  <c r="AQ206" i="35"/>
  <c r="AR205" i="35"/>
  <c r="AQ205" i="35"/>
  <c r="AR204" i="35"/>
  <c r="AQ204" i="35"/>
  <c r="AR203" i="35"/>
  <c r="AQ203" i="35"/>
  <c r="AR202" i="35"/>
  <c r="AQ202" i="35"/>
  <c r="AR201" i="35"/>
  <c r="AQ201" i="35"/>
  <c r="AR200" i="35"/>
  <c r="AQ200" i="35"/>
  <c r="AR199" i="35"/>
  <c r="AQ199" i="35"/>
  <c r="AR198" i="35"/>
  <c r="AQ198" i="35"/>
  <c r="AR197" i="35"/>
  <c r="AQ197" i="35"/>
  <c r="AR196" i="35"/>
  <c r="AQ196" i="35"/>
  <c r="AR195" i="35"/>
  <c r="AQ195" i="35"/>
  <c r="AR194" i="35"/>
  <c r="AQ194" i="35"/>
  <c r="AR193" i="35"/>
  <c r="AQ193" i="35"/>
  <c r="AR192" i="35"/>
  <c r="AQ192" i="35"/>
  <c r="AR191" i="35"/>
  <c r="AQ191" i="35"/>
  <c r="AR190" i="35"/>
  <c r="AQ190" i="35"/>
  <c r="AR189" i="35"/>
  <c r="AQ189" i="35"/>
  <c r="AR188" i="35"/>
  <c r="AQ188" i="35"/>
  <c r="AR187" i="35"/>
  <c r="AQ187" i="35"/>
  <c r="AR186" i="35"/>
  <c r="AQ186" i="35"/>
  <c r="AR185" i="35"/>
  <c r="AQ185" i="35"/>
  <c r="AR184" i="35"/>
  <c r="AQ184" i="35"/>
  <c r="AR183" i="35"/>
  <c r="AQ183" i="35"/>
  <c r="AR182" i="35"/>
  <c r="AQ182" i="35"/>
  <c r="AR181" i="35"/>
  <c r="AQ181" i="35"/>
  <c r="AR180" i="35"/>
  <c r="AQ180" i="35"/>
  <c r="AR179" i="35"/>
  <c r="AQ179" i="35"/>
  <c r="AR178" i="35"/>
  <c r="AQ178" i="35"/>
  <c r="AR177" i="35"/>
  <c r="AQ177" i="35"/>
  <c r="AR176" i="35"/>
  <c r="AQ176" i="35"/>
  <c r="AR175" i="35"/>
  <c r="AQ175" i="35"/>
  <c r="AR174" i="35"/>
  <c r="AQ174" i="35"/>
  <c r="AR173" i="35"/>
  <c r="AQ173" i="35"/>
  <c r="AR172" i="35"/>
  <c r="AQ172" i="35"/>
  <c r="AR171" i="35"/>
  <c r="AQ171" i="35"/>
  <c r="AR170" i="35"/>
  <c r="AQ170" i="35"/>
  <c r="AR169" i="35"/>
  <c r="AQ169" i="35"/>
  <c r="AR168" i="35"/>
  <c r="AQ168" i="35"/>
  <c r="AR167" i="35"/>
  <c r="AQ167" i="35"/>
  <c r="AR166" i="35"/>
  <c r="AQ166" i="35"/>
  <c r="AR165" i="35"/>
  <c r="AQ165" i="35"/>
  <c r="AR164" i="35"/>
  <c r="AQ164" i="35"/>
  <c r="AR163" i="35"/>
  <c r="AQ163" i="35"/>
  <c r="AR162" i="35"/>
  <c r="AQ162" i="35"/>
  <c r="AR161" i="35"/>
  <c r="AQ161" i="35"/>
  <c r="AR160" i="35"/>
  <c r="AQ160" i="35"/>
  <c r="AR159" i="35"/>
  <c r="AQ159" i="35"/>
  <c r="AR158" i="35"/>
  <c r="AQ158" i="35"/>
  <c r="AR157" i="35"/>
  <c r="AQ157" i="35"/>
  <c r="AR156" i="35"/>
  <c r="AQ156" i="35"/>
  <c r="AR155" i="35"/>
  <c r="AQ155" i="35"/>
  <c r="AR154" i="35"/>
  <c r="AQ154" i="35"/>
  <c r="AR153" i="35"/>
  <c r="AQ153" i="35"/>
  <c r="AR152" i="35"/>
  <c r="AQ152" i="35"/>
  <c r="AR151" i="35"/>
  <c r="AQ151" i="35"/>
  <c r="AR150" i="35"/>
  <c r="AQ150" i="35"/>
  <c r="AR149" i="35"/>
  <c r="AQ149" i="35"/>
  <c r="AR148" i="35"/>
  <c r="AQ148" i="35"/>
  <c r="AR147" i="35"/>
  <c r="AQ147" i="35"/>
  <c r="AR146" i="35"/>
  <c r="AQ146" i="35"/>
  <c r="AR145" i="35"/>
  <c r="AQ145" i="35"/>
  <c r="AR144" i="35"/>
  <c r="AQ144" i="35"/>
  <c r="AR143" i="35"/>
  <c r="AQ143" i="35"/>
  <c r="AR142" i="35"/>
  <c r="AQ142" i="35"/>
  <c r="AR141" i="35"/>
  <c r="AQ141" i="35"/>
  <c r="AR140" i="35"/>
  <c r="AQ140" i="35"/>
  <c r="AR139" i="35"/>
  <c r="AQ139" i="35"/>
  <c r="AR138" i="35"/>
  <c r="AQ138" i="35"/>
  <c r="AR137" i="35"/>
  <c r="AQ137" i="35"/>
  <c r="AR136" i="35"/>
  <c r="AQ136" i="35"/>
  <c r="AR135" i="35"/>
  <c r="AQ135" i="35"/>
  <c r="AR134" i="35"/>
  <c r="AQ134" i="35"/>
  <c r="AR133" i="35"/>
  <c r="AQ133" i="35"/>
  <c r="AR132" i="35"/>
  <c r="AQ132" i="35"/>
  <c r="AR131" i="35"/>
  <c r="AQ131" i="35"/>
  <c r="AR130" i="35"/>
  <c r="AQ130" i="35"/>
  <c r="AR129" i="35"/>
  <c r="AQ129" i="35"/>
  <c r="AR128" i="35"/>
  <c r="AQ128" i="35"/>
  <c r="AR127" i="35"/>
  <c r="AQ127" i="35"/>
  <c r="AR126" i="35"/>
  <c r="AQ126" i="35"/>
  <c r="AR125" i="35"/>
  <c r="AQ125" i="35"/>
  <c r="AR124" i="35"/>
  <c r="AQ124" i="35"/>
  <c r="AR123" i="35"/>
  <c r="AQ123" i="35"/>
  <c r="AR122" i="35"/>
  <c r="AQ122" i="35"/>
  <c r="AR121" i="35"/>
  <c r="AQ121" i="35"/>
  <c r="AR120" i="35"/>
  <c r="AQ120" i="35"/>
  <c r="AR119" i="35"/>
  <c r="AQ119" i="35"/>
  <c r="AR118" i="35"/>
  <c r="AQ118" i="35"/>
  <c r="AR117" i="35"/>
  <c r="AQ117" i="35"/>
  <c r="AR116" i="35"/>
  <c r="AQ116" i="35"/>
  <c r="AR115" i="35"/>
  <c r="AQ115" i="35"/>
  <c r="AR114" i="35"/>
  <c r="AQ114" i="35"/>
  <c r="AR113" i="35"/>
  <c r="AQ113" i="35"/>
  <c r="AR112" i="35"/>
  <c r="AQ112" i="35"/>
  <c r="AR111" i="35"/>
  <c r="AQ111" i="35"/>
  <c r="AR110" i="35"/>
  <c r="AQ110" i="35"/>
  <c r="AR109" i="35"/>
  <c r="AQ109" i="35"/>
  <c r="AR108" i="35"/>
  <c r="AQ108" i="35"/>
  <c r="AR107" i="35"/>
  <c r="AQ107" i="35"/>
  <c r="AR106" i="35"/>
  <c r="AQ106" i="35"/>
  <c r="AR105" i="35"/>
  <c r="AQ105" i="35"/>
  <c r="AR104" i="35"/>
  <c r="AQ104" i="35"/>
  <c r="AR103" i="35"/>
  <c r="AQ103" i="35"/>
  <c r="AR102" i="35"/>
  <c r="AQ102" i="35"/>
  <c r="AR101" i="35"/>
  <c r="AQ101" i="35"/>
  <c r="AR100" i="35"/>
  <c r="AQ100" i="35"/>
  <c r="AR99" i="35"/>
  <c r="AQ99" i="35"/>
  <c r="AR98" i="35"/>
  <c r="AQ98" i="35"/>
  <c r="AR97" i="35"/>
  <c r="AQ97" i="35"/>
  <c r="AR96" i="35"/>
  <c r="AQ96" i="35"/>
  <c r="AR95" i="35"/>
  <c r="AQ95" i="35"/>
  <c r="AR94" i="35"/>
  <c r="AQ94" i="35"/>
  <c r="AR93" i="35"/>
  <c r="AQ93" i="35"/>
  <c r="AR92" i="35"/>
  <c r="AQ92" i="35"/>
  <c r="AR91" i="35"/>
  <c r="AQ91" i="35"/>
  <c r="AR90" i="35"/>
  <c r="AQ90" i="35"/>
  <c r="AR89" i="35"/>
  <c r="AQ89" i="35"/>
  <c r="AR88" i="35"/>
  <c r="AQ88" i="35"/>
  <c r="AR87" i="35"/>
  <c r="AQ87" i="35"/>
  <c r="AR86" i="35"/>
  <c r="AQ86" i="35"/>
  <c r="AR85" i="35"/>
  <c r="AQ85" i="35"/>
  <c r="AR84" i="35"/>
  <c r="AQ84" i="35"/>
  <c r="AR83" i="35"/>
  <c r="AQ83" i="35"/>
  <c r="AR82" i="35"/>
  <c r="AQ82" i="35"/>
  <c r="AR81" i="35"/>
  <c r="AQ81" i="35"/>
  <c r="AR80" i="35"/>
  <c r="AQ80" i="35"/>
  <c r="AR79" i="35"/>
  <c r="AQ79" i="35"/>
  <c r="AR78" i="35"/>
  <c r="AQ78" i="35"/>
  <c r="AR77" i="35"/>
  <c r="AQ77" i="35"/>
  <c r="AR76" i="35"/>
  <c r="AQ76" i="35"/>
  <c r="AR75" i="35"/>
  <c r="AQ75" i="35"/>
  <c r="AR74" i="35"/>
  <c r="AQ74" i="35"/>
  <c r="AR73" i="35"/>
  <c r="AQ73" i="35"/>
  <c r="AR72" i="35"/>
  <c r="AQ72" i="35"/>
  <c r="AR71" i="35"/>
  <c r="AQ71" i="35"/>
  <c r="AR70" i="35"/>
  <c r="AQ70" i="35"/>
  <c r="AR69" i="35"/>
  <c r="AQ69" i="35"/>
  <c r="AR68" i="35"/>
  <c r="AQ68" i="35"/>
  <c r="AR67" i="35"/>
  <c r="AQ67" i="35"/>
  <c r="AR66" i="35"/>
  <c r="AQ66" i="35"/>
  <c r="AR65" i="35"/>
  <c r="AQ65" i="35"/>
  <c r="AR64" i="35"/>
  <c r="AQ64" i="35"/>
  <c r="AR63" i="35"/>
  <c r="AQ63" i="35"/>
  <c r="AR62" i="35"/>
  <c r="AQ62" i="35"/>
  <c r="AR61" i="35"/>
  <c r="AQ61" i="35"/>
  <c r="AR60" i="35"/>
  <c r="AQ60" i="35"/>
  <c r="AR59" i="35"/>
  <c r="AQ59" i="35"/>
  <c r="AR58" i="35"/>
  <c r="AQ58" i="35"/>
  <c r="AR57" i="35"/>
  <c r="AQ57" i="35"/>
  <c r="AR56" i="35"/>
  <c r="AQ56" i="35"/>
  <c r="AR55" i="35"/>
  <c r="AQ55" i="35"/>
  <c r="AR54" i="35"/>
  <c r="AQ54" i="35"/>
  <c r="AR53" i="35"/>
  <c r="AQ53" i="35"/>
  <c r="AR52" i="35"/>
  <c r="AQ52" i="35"/>
  <c r="AR51" i="35"/>
  <c r="AQ51" i="35"/>
  <c r="AR50" i="35"/>
  <c r="AQ50" i="35"/>
  <c r="AR49" i="35"/>
  <c r="AQ49" i="35"/>
  <c r="AR48" i="35"/>
  <c r="AQ48" i="35"/>
  <c r="AR47" i="35"/>
  <c r="AQ47" i="35"/>
  <c r="AR46" i="35"/>
  <c r="AQ46" i="35"/>
  <c r="AR45" i="35"/>
  <c r="AQ45" i="35"/>
  <c r="AR44" i="35"/>
  <c r="AQ44" i="35"/>
  <c r="AR43" i="35"/>
  <c r="AQ43" i="35"/>
  <c r="AR42" i="35"/>
  <c r="AQ42" i="35"/>
  <c r="AR41" i="35"/>
  <c r="AQ41" i="35"/>
  <c r="AR40" i="35"/>
  <c r="AQ40" i="35"/>
  <c r="AR39" i="35"/>
  <c r="AQ39" i="35"/>
  <c r="AR38" i="35"/>
  <c r="AQ38" i="35"/>
  <c r="AR37" i="35"/>
  <c r="AQ37" i="35"/>
  <c r="AR36" i="35"/>
  <c r="AQ36" i="35"/>
  <c r="AO7" i="35"/>
  <c r="AJ7" i="35"/>
  <c r="AF7" i="35"/>
  <c r="AA7" i="35"/>
  <c r="W253" i="35"/>
  <c r="W252" i="35"/>
  <c r="W251" i="35"/>
  <c r="W250" i="35"/>
  <c r="W249" i="35"/>
  <c r="W248" i="35"/>
  <c r="W247" i="35"/>
  <c r="W246" i="35"/>
  <c r="W245" i="35"/>
  <c r="W244" i="35"/>
  <c r="W243" i="35"/>
  <c r="W242" i="35"/>
  <c r="W241" i="35"/>
  <c r="W240" i="35"/>
  <c r="W239" i="35"/>
  <c r="W238" i="35"/>
  <c r="W237" i="35"/>
  <c r="W236" i="35"/>
  <c r="W235" i="35"/>
  <c r="W234" i="35"/>
  <c r="W233" i="35"/>
  <c r="W232" i="35"/>
  <c r="W231" i="35"/>
  <c r="W230" i="35"/>
  <c r="W229" i="35"/>
  <c r="W228" i="35"/>
  <c r="W227" i="35"/>
  <c r="W226" i="35"/>
  <c r="W225" i="35"/>
  <c r="W224" i="35"/>
  <c r="W223" i="35"/>
  <c r="W222" i="35"/>
  <c r="W221" i="35"/>
  <c r="W220" i="35"/>
  <c r="W219" i="35"/>
  <c r="W218" i="35"/>
  <c r="W217" i="35"/>
  <c r="W216" i="35"/>
  <c r="W215" i="35"/>
  <c r="W214" i="35"/>
  <c r="W213" i="35"/>
  <c r="W212" i="35"/>
  <c r="W211" i="35"/>
  <c r="W210" i="35"/>
  <c r="W209" i="35"/>
  <c r="W208" i="35"/>
  <c r="W207" i="35"/>
  <c r="W206" i="35"/>
  <c r="W205" i="35"/>
  <c r="W204" i="35"/>
  <c r="W203" i="35"/>
  <c r="W202" i="35"/>
  <c r="W201" i="35"/>
  <c r="W200" i="35"/>
  <c r="W199" i="35"/>
  <c r="W198" i="35"/>
  <c r="W197" i="35"/>
  <c r="W196" i="35"/>
  <c r="W195" i="35"/>
  <c r="W194" i="35"/>
  <c r="W193" i="35"/>
  <c r="W192" i="35"/>
  <c r="W191" i="35"/>
  <c r="W190" i="35"/>
  <c r="W189" i="35"/>
  <c r="W188" i="35"/>
  <c r="W187" i="35"/>
  <c r="W186" i="35"/>
  <c r="W185" i="35"/>
  <c r="W184" i="35"/>
  <c r="W183" i="35"/>
  <c r="W182" i="35"/>
  <c r="W181" i="35"/>
  <c r="W180" i="35"/>
  <c r="W179" i="35"/>
  <c r="W178" i="35"/>
  <c r="W177" i="35"/>
  <c r="W176" i="35"/>
  <c r="W175" i="35"/>
  <c r="W174" i="35"/>
  <c r="W173" i="35"/>
  <c r="W172" i="35"/>
  <c r="W171" i="35"/>
  <c r="W170" i="35"/>
  <c r="W169" i="35"/>
  <c r="W168" i="35"/>
  <c r="W167" i="35"/>
  <c r="W166" i="35"/>
  <c r="W165" i="35"/>
  <c r="W164" i="35"/>
  <c r="W163" i="35"/>
  <c r="W162" i="35"/>
  <c r="W161" i="35"/>
  <c r="W160" i="35"/>
  <c r="W159" i="35"/>
  <c r="W158" i="35"/>
  <c r="W157" i="35"/>
  <c r="W156" i="35"/>
  <c r="W155" i="35"/>
  <c r="W154" i="35"/>
  <c r="W153" i="35"/>
  <c r="W152" i="35"/>
  <c r="W151" i="35"/>
  <c r="W150" i="35"/>
  <c r="W149" i="35"/>
  <c r="W148" i="35"/>
  <c r="W147" i="35"/>
  <c r="W146" i="35"/>
  <c r="W145" i="35"/>
  <c r="W144" i="35"/>
  <c r="W143" i="35"/>
  <c r="W142" i="35"/>
  <c r="W141" i="35"/>
  <c r="W140" i="35"/>
  <c r="W139" i="35"/>
  <c r="W138" i="35"/>
  <c r="W137" i="35"/>
  <c r="W136" i="35"/>
  <c r="W135" i="35"/>
  <c r="W134" i="35"/>
  <c r="W133" i="35"/>
  <c r="W132" i="35"/>
  <c r="W131" i="35"/>
  <c r="W130" i="35"/>
  <c r="W129" i="35"/>
  <c r="W128" i="35"/>
  <c r="W127" i="35"/>
  <c r="W126" i="35"/>
  <c r="W125" i="35"/>
  <c r="W124" i="35"/>
  <c r="W123" i="35"/>
  <c r="W122" i="35"/>
  <c r="W121" i="35"/>
  <c r="W120" i="35"/>
  <c r="W119" i="35"/>
  <c r="W118" i="35"/>
  <c r="W117" i="35"/>
  <c r="W116" i="35"/>
  <c r="W115" i="35"/>
  <c r="W114" i="35"/>
  <c r="W113" i="35"/>
  <c r="W112" i="35"/>
  <c r="W111" i="35"/>
  <c r="W110" i="35"/>
  <c r="W109" i="35"/>
  <c r="W108" i="35"/>
  <c r="W107" i="35"/>
  <c r="W106" i="35"/>
  <c r="W105" i="35"/>
  <c r="W104" i="35"/>
  <c r="W103" i="35"/>
  <c r="W102" i="35"/>
  <c r="W101" i="35"/>
  <c r="W100" i="35"/>
  <c r="W99" i="35"/>
  <c r="W98" i="35"/>
  <c r="W97" i="35"/>
  <c r="W96" i="35"/>
  <c r="W95" i="35"/>
  <c r="W94" i="35"/>
  <c r="W93" i="35"/>
  <c r="W92" i="35"/>
  <c r="W91" i="35"/>
  <c r="W90" i="35"/>
  <c r="W89" i="35"/>
  <c r="W88" i="35"/>
  <c r="W87" i="35"/>
  <c r="W86" i="35"/>
  <c r="W85" i="35"/>
  <c r="W84" i="35"/>
  <c r="W83" i="35"/>
  <c r="W82" i="35"/>
  <c r="W81" i="35"/>
  <c r="W80" i="35"/>
  <c r="W79" i="35"/>
  <c r="W78" i="35"/>
  <c r="W77" i="35"/>
  <c r="W76" i="35"/>
  <c r="W75" i="35"/>
  <c r="W74" i="35"/>
  <c r="W73" i="35"/>
  <c r="W72" i="35"/>
  <c r="W71" i="35"/>
  <c r="W70" i="35"/>
  <c r="W69" i="35"/>
  <c r="W68" i="35"/>
  <c r="W67" i="35"/>
  <c r="W66" i="35"/>
  <c r="W65" i="35"/>
  <c r="W64" i="35"/>
  <c r="W63" i="35"/>
  <c r="W62" i="35"/>
  <c r="W61" i="35"/>
  <c r="W60" i="35"/>
  <c r="W59" i="35"/>
  <c r="W58" i="35"/>
  <c r="W57" i="35"/>
  <c r="W56" i="35"/>
  <c r="W55" i="35"/>
  <c r="W54" i="35"/>
  <c r="W53" i="35"/>
  <c r="W52" i="35"/>
  <c r="W51" i="35"/>
  <c r="W50" i="35"/>
  <c r="W49" i="35"/>
  <c r="W48" i="35"/>
  <c r="W47" i="35"/>
  <c r="W46" i="35"/>
  <c r="W45" i="35"/>
  <c r="W44" i="35"/>
  <c r="W43" i="35"/>
  <c r="W42" i="35"/>
  <c r="W41" i="35"/>
  <c r="W40" i="35"/>
  <c r="W39" i="35"/>
  <c r="W38" i="35"/>
  <c r="W37" i="35"/>
  <c r="W36" i="35"/>
  <c r="W35" i="35"/>
  <c r="W34" i="35"/>
  <c r="W33" i="35"/>
  <c r="W32" i="35"/>
  <c r="W31" i="35"/>
  <c r="W30" i="35"/>
  <c r="W29" i="35"/>
  <c r="W28" i="35"/>
  <c r="W27" i="35"/>
  <c r="W26" i="35"/>
  <c r="W25" i="35"/>
  <c r="W24" i="35"/>
  <c r="W23" i="35"/>
  <c r="W22" i="35"/>
  <c r="W21" i="35"/>
  <c r="W20" i="35"/>
  <c r="W19" i="35"/>
  <c r="W18" i="35"/>
  <c r="W17" i="35"/>
  <c r="W16" i="35"/>
  <c r="W15" i="35"/>
  <c r="W14" i="35"/>
  <c r="W13" i="35"/>
  <c r="W12" i="35"/>
  <c r="W11" i="35"/>
  <c r="W10" i="35"/>
  <c r="W9" i="35"/>
  <c r="W8" i="35"/>
  <c r="W7" i="35"/>
  <c r="S4" i="35"/>
  <c r="Q4" i="35"/>
  <c r="P4" i="35"/>
  <c r="R253" i="35"/>
  <c r="R252" i="35"/>
  <c r="R251" i="35"/>
  <c r="R250" i="35"/>
  <c r="R249" i="35"/>
  <c r="R248" i="35"/>
  <c r="R247" i="35"/>
  <c r="R246" i="35"/>
  <c r="R245" i="35"/>
  <c r="R244" i="35"/>
  <c r="R243" i="35"/>
  <c r="R242" i="35"/>
  <c r="R241" i="35"/>
  <c r="R240" i="35"/>
  <c r="R239" i="35"/>
  <c r="R238" i="35"/>
  <c r="R237" i="35"/>
  <c r="R236" i="35"/>
  <c r="R235" i="35"/>
  <c r="R234" i="35"/>
  <c r="R233" i="35"/>
  <c r="R232" i="35"/>
  <c r="R231" i="35"/>
  <c r="R230" i="35"/>
  <c r="R229" i="35"/>
  <c r="R228" i="35"/>
  <c r="R227" i="35"/>
  <c r="R226" i="35"/>
  <c r="R225" i="35"/>
  <c r="R224" i="35"/>
  <c r="R223" i="35"/>
  <c r="R222" i="35"/>
  <c r="R221" i="35"/>
  <c r="R220" i="35"/>
  <c r="R219" i="35"/>
  <c r="R218" i="35"/>
  <c r="R217" i="35"/>
  <c r="R216" i="35"/>
  <c r="R215" i="35"/>
  <c r="R214" i="35"/>
  <c r="R213" i="35"/>
  <c r="R212" i="35"/>
  <c r="R211" i="35"/>
  <c r="R210" i="35"/>
  <c r="R209" i="35"/>
  <c r="R208" i="35"/>
  <c r="R207" i="35"/>
  <c r="R206" i="35"/>
  <c r="R205" i="35"/>
  <c r="R204" i="35"/>
  <c r="R203" i="35"/>
  <c r="R202" i="35"/>
  <c r="R201" i="35"/>
  <c r="R200" i="35"/>
  <c r="R199" i="35"/>
  <c r="R198" i="35"/>
  <c r="R197" i="35"/>
  <c r="R196" i="35"/>
  <c r="R195" i="35"/>
  <c r="R194" i="35"/>
  <c r="R193" i="35"/>
  <c r="R192" i="35"/>
  <c r="R191" i="35"/>
  <c r="R190" i="35"/>
  <c r="R189" i="35"/>
  <c r="R188" i="35"/>
  <c r="R187" i="35"/>
  <c r="R186" i="35"/>
  <c r="R185" i="35"/>
  <c r="R184" i="35"/>
  <c r="R183" i="35"/>
  <c r="R182" i="35"/>
  <c r="R181" i="35"/>
  <c r="R180" i="35"/>
  <c r="R179" i="35"/>
  <c r="R178" i="35"/>
  <c r="R177" i="35"/>
  <c r="R176" i="35"/>
  <c r="R175" i="35"/>
  <c r="R174" i="35"/>
  <c r="R173" i="35"/>
  <c r="R172" i="35"/>
  <c r="R171" i="35"/>
  <c r="R170" i="35"/>
  <c r="R169" i="35"/>
  <c r="R168" i="35"/>
  <c r="R167" i="35"/>
  <c r="R166" i="35"/>
  <c r="R165" i="35"/>
  <c r="R164" i="35"/>
  <c r="R163" i="35"/>
  <c r="R162" i="35"/>
  <c r="R161" i="35"/>
  <c r="R160" i="35"/>
  <c r="R159" i="35"/>
  <c r="R158" i="35"/>
  <c r="R157" i="35"/>
  <c r="R156" i="35"/>
  <c r="R155" i="35"/>
  <c r="R154" i="35"/>
  <c r="R153" i="35"/>
  <c r="R152" i="35"/>
  <c r="R151" i="35"/>
  <c r="R150" i="35"/>
  <c r="R149" i="35"/>
  <c r="R148" i="35"/>
  <c r="R147" i="35"/>
  <c r="R146" i="35"/>
  <c r="R145" i="35"/>
  <c r="R144" i="35"/>
  <c r="R143" i="35"/>
  <c r="R142" i="35"/>
  <c r="R141" i="35"/>
  <c r="R140" i="35"/>
  <c r="R139" i="35"/>
  <c r="R138" i="35"/>
  <c r="R137" i="35"/>
  <c r="R136" i="35"/>
  <c r="R135" i="35"/>
  <c r="R134" i="35"/>
  <c r="R133" i="35"/>
  <c r="R132" i="35"/>
  <c r="R131" i="35"/>
  <c r="R130" i="35"/>
  <c r="R129" i="35"/>
  <c r="R128" i="35"/>
  <c r="R127" i="35"/>
  <c r="R126" i="35"/>
  <c r="R125" i="35"/>
  <c r="R124" i="35"/>
  <c r="R123" i="35"/>
  <c r="R122" i="35"/>
  <c r="R121" i="35"/>
  <c r="R120" i="35"/>
  <c r="R119" i="35"/>
  <c r="R118" i="35"/>
  <c r="R117" i="35"/>
  <c r="R116" i="35"/>
  <c r="R115" i="35"/>
  <c r="R114" i="35"/>
  <c r="R113" i="35"/>
  <c r="R112" i="35"/>
  <c r="R111" i="35"/>
  <c r="R110" i="35"/>
  <c r="R109" i="35"/>
  <c r="R108" i="35"/>
  <c r="R107" i="35"/>
  <c r="R106" i="35"/>
  <c r="R105" i="35"/>
  <c r="R104" i="35"/>
  <c r="R103" i="35"/>
  <c r="R102" i="35"/>
  <c r="R101" i="35"/>
  <c r="R100" i="35"/>
  <c r="R99" i="35"/>
  <c r="R98" i="35"/>
  <c r="R97" i="35"/>
  <c r="R96" i="35"/>
  <c r="R95" i="35"/>
  <c r="R94" i="35"/>
  <c r="R93" i="35"/>
  <c r="R92" i="35"/>
  <c r="R91" i="35"/>
  <c r="R90" i="35"/>
  <c r="R89" i="35"/>
  <c r="R88" i="35"/>
  <c r="R87" i="35"/>
  <c r="R86" i="35"/>
  <c r="R85" i="35"/>
  <c r="R84" i="35"/>
  <c r="R83" i="35"/>
  <c r="R82" i="35"/>
  <c r="R81" i="35"/>
  <c r="R80" i="35"/>
  <c r="R79" i="35"/>
  <c r="R78" i="35"/>
  <c r="R77" i="35"/>
  <c r="R76" i="35"/>
  <c r="R75" i="35"/>
  <c r="R74" i="35"/>
  <c r="R73" i="35"/>
  <c r="R72" i="35"/>
  <c r="R71" i="35"/>
  <c r="R70" i="35"/>
  <c r="R69" i="35"/>
  <c r="R68" i="35"/>
  <c r="R67" i="35"/>
  <c r="R66" i="35"/>
  <c r="R65" i="35"/>
  <c r="R64" i="35"/>
  <c r="R63" i="35"/>
  <c r="R62" i="35"/>
  <c r="R61" i="35"/>
  <c r="R60" i="35"/>
  <c r="R59" i="35"/>
  <c r="R58" i="35"/>
  <c r="R57" i="35"/>
  <c r="R56" i="35"/>
  <c r="R55" i="35"/>
  <c r="R54" i="35"/>
  <c r="R53" i="35"/>
  <c r="R52" i="35"/>
  <c r="R51" i="35"/>
  <c r="R50" i="35"/>
  <c r="R49" i="35"/>
  <c r="R48" i="35"/>
  <c r="R47" i="35"/>
  <c r="R46" i="35"/>
  <c r="R45" i="35"/>
  <c r="R44" i="35"/>
  <c r="R43" i="35"/>
  <c r="R42" i="35"/>
  <c r="R41" i="35"/>
  <c r="R40" i="35"/>
  <c r="R39" i="35"/>
  <c r="R38" i="35"/>
  <c r="R37" i="35"/>
  <c r="R36" i="35"/>
  <c r="R35" i="35"/>
  <c r="R34" i="35"/>
  <c r="R33" i="35"/>
  <c r="R32" i="35"/>
  <c r="R31" i="35"/>
  <c r="R30" i="35"/>
  <c r="R29" i="35"/>
  <c r="R28" i="35"/>
  <c r="R27" i="35"/>
  <c r="R26" i="35"/>
  <c r="R25" i="35"/>
  <c r="R24" i="35"/>
  <c r="R23" i="35"/>
  <c r="R22" i="35"/>
  <c r="R21" i="35"/>
  <c r="R20" i="35"/>
  <c r="R19" i="35"/>
  <c r="R18" i="35"/>
  <c r="R17" i="35"/>
  <c r="R16" i="35"/>
  <c r="R15" i="35"/>
  <c r="R14" i="35"/>
  <c r="R13" i="35"/>
  <c r="R12" i="35"/>
  <c r="R11" i="35"/>
  <c r="R10" i="35"/>
  <c r="R9" i="35"/>
  <c r="R8" i="35"/>
  <c r="R7" i="35"/>
  <c r="O253" i="35"/>
  <c r="M253" i="35"/>
  <c r="K253" i="35"/>
  <c r="O252" i="35"/>
  <c r="H251" i="22" s="1"/>
  <c r="G251" i="67" s="1"/>
  <c r="M252" i="35"/>
  <c r="G251" i="22" s="1"/>
  <c r="K252" i="35"/>
  <c r="O251" i="35"/>
  <c r="H250" i="22" s="1"/>
  <c r="G250" i="67" s="1"/>
  <c r="M251" i="35"/>
  <c r="G250" i="22" s="1"/>
  <c r="K251" i="35"/>
  <c r="O250" i="35"/>
  <c r="H249" i="22" s="1"/>
  <c r="G249" i="67" s="1"/>
  <c r="M250" i="35"/>
  <c r="G249" i="22" s="1"/>
  <c r="K250" i="35"/>
  <c r="O249" i="35"/>
  <c r="H248" i="22" s="1"/>
  <c r="G248" i="67" s="1"/>
  <c r="M249" i="35"/>
  <c r="G248" i="22" s="1"/>
  <c r="K249" i="35"/>
  <c r="O248" i="35"/>
  <c r="H247" i="22" s="1"/>
  <c r="G247" i="67" s="1"/>
  <c r="M248" i="35"/>
  <c r="G247" i="22" s="1"/>
  <c r="K248" i="35"/>
  <c r="O247" i="35"/>
  <c r="H246" i="22" s="1"/>
  <c r="G246" i="67" s="1"/>
  <c r="M247" i="35"/>
  <c r="G246" i="22" s="1"/>
  <c r="K247" i="35"/>
  <c r="O246" i="35"/>
  <c r="H245" i="22" s="1"/>
  <c r="G245" i="67" s="1"/>
  <c r="M246" i="35"/>
  <c r="G245" i="22" s="1"/>
  <c r="K246" i="35"/>
  <c r="O245" i="35"/>
  <c r="H244" i="22" s="1"/>
  <c r="G244" i="67" s="1"/>
  <c r="M245" i="35"/>
  <c r="G244" i="22" s="1"/>
  <c r="K245" i="35"/>
  <c r="O244" i="35"/>
  <c r="H243" i="22" s="1"/>
  <c r="G243" i="67" s="1"/>
  <c r="M244" i="35"/>
  <c r="G243" i="22" s="1"/>
  <c r="K244" i="35"/>
  <c r="O243" i="35"/>
  <c r="H242" i="22" s="1"/>
  <c r="G242" i="67" s="1"/>
  <c r="M243" i="35"/>
  <c r="G242" i="22" s="1"/>
  <c r="K243" i="35"/>
  <c r="O242" i="35"/>
  <c r="H241" i="22" s="1"/>
  <c r="G241" i="67" s="1"/>
  <c r="M242" i="35"/>
  <c r="G241" i="22" s="1"/>
  <c r="K242" i="35"/>
  <c r="O241" i="35"/>
  <c r="H240" i="22" s="1"/>
  <c r="G240" i="67" s="1"/>
  <c r="M241" i="35"/>
  <c r="G240" i="22" s="1"/>
  <c r="K241" i="35"/>
  <c r="O240" i="35"/>
  <c r="H239" i="22" s="1"/>
  <c r="G239" i="67" s="1"/>
  <c r="M240" i="35"/>
  <c r="G239" i="22" s="1"/>
  <c r="K240" i="35"/>
  <c r="O239" i="35"/>
  <c r="H238" i="22" s="1"/>
  <c r="G238" i="67" s="1"/>
  <c r="M239" i="35"/>
  <c r="G238" i="22" s="1"/>
  <c r="K239" i="35"/>
  <c r="O238" i="35"/>
  <c r="H237" i="22" s="1"/>
  <c r="G237" i="67" s="1"/>
  <c r="M238" i="35"/>
  <c r="G237" i="22" s="1"/>
  <c r="K238" i="35"/>
  <c r="O237" i="35"/>
  <c r="H236" i="22" s="1"/>
  <c r="G236" i="67" s="1"/>
  <c r="M237" i="35"/>
  <c r="G236" i="22" s="1"/>
  <c r="K237" i="35"/>
  <c r="O236" i="35"/>
  <c r="H235" i="22" s="1"/>
  <c r="G235" i="67" s="1"/>
  <c r="M236" i="35"/>
  <c r="G235" i="22" s="1"/>
  <c r="K236" i="35"/>
  <c r="O235" i="35"/>
  <c r="H234" i="22" s="1"/>
  <c r="G234" i="67" s="1"/>
  <c r="M235" i="35"/>
  <c r="G234" i="22" s="1"/>
  <c r="K235" i="35"/>
  <c r="O234" i="35"/>
  <c r="H233" i="22" s="1"/>
  <c r="G233" i="67" s="1"/>
  <c r="M234" i="35"/>
  <c r="G233" i="22" s="1"/>
  <c r="K234" i="35"/>
  <c r="O233" i="35"/>
  <c r="H232" i="22" s="1"/>
  <c r="G232" i="67" s="1"/>
  <c r="M233" i="35"/>
  <c r="G232" i="22" s="1"/>
  <c r="K233" i="35"/>
  <c r="O232" i="35"/>
  <c r="H231" i="22" s="1"/>
  <c r="G231" i="67" s="1"/>
  <c r="M232" i="35"/>
  <c r="G231" i="22" s="1"/>
  <c r="K232" i="35"/>
  <c r="O231" i="35"/>
  <c r="H230" i="22" s="1"/>
  <c r="G230" i="67" s="1"/>
  <c r="M231" i="35"/>
  <c r="G230" i="22" s="1"/>
  <c r="K231" i="35"/>
  <c r="O230" i="35"/>
  <c r="H229" i="22" s="1"/>
  <c r="G229" i="67" s="1"/>
  <c r="M230" i="35"/>
  <c r="G229" i="22" s="1"/>
  <c r="K230" i="35"/>
  <c r="O229" i="35"/>
  <c r="H228" i="22" s="1"/>
  <c r="G228" i="67" s="1"/>
  <c r="M229" i="35"/>
  <c r="G228" i="22" s="1"/>
  <c r="K229" i="35"/>
  <c r="O228" i="35"/>
  <c r="H227" i="22" s="1"/>
  <c r="G227" i="67" s="1"/>
  <c r="M228" i="35"/>
  <c r="G227" i="22" s="1"/>
  <c r="K228" i="35"/>
  <c r="O227" i="35"/>
  <c r="H226" i="22" s="1"/>
  <c r="G226" i="67" s="1"/>
  <c r="M227" i="35"/>
  <c r="G226" i="22" s="1"/>
  <c r="K227" i="35"/>
  <c r="O226" i="35"/>
  <c r="H225" i="22" s="1"/>
  <c r="G225" i="67" s="1"/>
  <c r="M226" i="35"/>
  <c r="G225" i="22" s="1"/>
  <c r="K226" i="35"/>
  <c r="O225" i="35"/>
  <c r="H224" i="22" s="1"/>
  <c r="G224" i="67" s="1"/>
  <c r="M225" i="35"/>
  <c r="G224" i="22" s="1"/>
  <c r="K225" i="35"/>
  <c r="O224" i="35"/>
  <c r="H223" i="22" s="1"/>
  <c r="G223" i="67" s="1"/>
  <c r="M224" i="35"/>
  <c r="G223" i="22" s="1"/>
  <c r="K224" i="35"/>
  <c r="O223" i="35"/>
  <c r="H222" i="22" s="1"/>
  <c r="G222" i="67" s="1"/>
  <c r="M223" i="35"/>
  <c r="G222" i="22" s="1"/>
  <c r="K223" i="35"/>
  <c r="O222" i="35"/>
  <c r="H221" i="22" s="1"/>
  <c r="G221" i="67" s="1"/>
  <c r="M222" i="35"/>
  <c r="G221" i="22" s="1"/>
  <c r="K222" i="35"/>
  <c r="O221" i="35"/>
  <c r="H220" i="22" s="1"/>
  <c r="G220" i="67" s="1"/>
  <c r="M221" i="35"/>
  <c r="G220" i="22" s="1"/>
  <c r="K221" i="35"/>
  <c r="O220" i="35"/>
  <c r="H219" i="22" s="1"/>
  <c r="G219" i="67" s="1"/>
  <c r="M220" i="35"/>
  <c r="G219" i="22" s="1"/>
  <c r="K220" i="35"/>
  <c r="O219" i="35"/>
  <c r="H218" i="22" s="1"/>
  <c r="G218" i="67" s="1"/>
  <c r="M219" i="35"/>
  <c r="G218" i="22" s="1"/>
  <c r="K219" i="35"/>
  <c r="O218" i="35"/>
  <c r="H217" i="22" s="1"/>
  <c r="G217" i="67" s="1"/>
  <c r="M218" i="35"/>
  <c r="G217" i="22" s="1"/>
  <c r="K218" i="35"/>
  <c r="O217" i="35"/>
  <c r="H216" i="22" s="1"/>
  <c r="G216" i="67" s="1"/>
  <c r="M217" i="35"/>
  <c r="G216" i="22" s="1"/>
  <c r="K217" i="35"/>
  <c r="O216" i="35"/>
  <c r="H215" i="22" s="1"/>
  <c r="G215" i="67" s="1"/>
  <c r="M216" i="35"/>
  <c r="G215" i="22" s="1"/>
  <c r="K216" i="35"/>
  <c r="O215" i="35"/>
  <c r="H214" i="22" s="1"/>
  <c r="G214" i="67" s="1"/>
  <c r="M215" i="35"/>
  <c r="G214" i="22" s="1"/>
  <c r="K215" i="35"/>
  <c r="O214" i="35"/>
  <c r="H213" i="22" s="1"/>
  <c r="G213" i="67" s="1"/>
  <c r="M214" i="35"/>
  <c r="G213" i="22" s="1"/>
  <c r="K214" i="35"/>
  <c r="O213" i="35"/>
  <c r="H212" i="22" s="1"/>
  <c r="G212" i="67" s="1"/>
  <c r="M213" i="35"/>
  <c r="G212" i="22" s="1"/>
  <c r="K213" i="35"/>
  <c r="O212" i="35"/>
  <c r="H211" i="22" s="1"/>
  <c r="G211" i="67" s="1"/>
  <c r="M212" i="35"/>
  <c r="G211" i="22" s="1"/>
  <c r="K212" i="35"/>
  <c r="O211" i="35"/>
  <c r="H210" i="22" s="1"/>
  <c r="G210" i="67" s="1"/>
  <c r="M211" i="35"/>
  <c r="G210" i="22" s="1"/>
  <c r="K211" i="35"/>
  <c r="O210" i="35"/>
  <c r="H209" i="22" s="1"/>
  <c r="G209" i="67" s="1"/>
  <c r="M210" i="35"/>
  <c r="G209" i="22" s="1"/>
  <c r="K210" i="35"/>
  <c r="O209" i="35"/>
  <c r="H208" i="22" s="1"/>
  <c r="G208" i="67" s="1"/>
  <c r="M209" i="35"/>
  <c r="G208" i="22" s="1"/>
  <c r="K209" i="35"/>
  <c r="O208" i="35"/>
  <c r="H207" i="22" s="1"/>
  <c r="G207" i="67" s="1"/>
  <c r="M208" i="35"/>
  <c r="G207" i="22" s="1"/>
  <c r="K208" i="35"/>
  <c r="O207" i="35"/>
  <c r="H206" i="22" s="1"/>
  <c r="G206" i="67" s="1"/>
  <c r="M207" i="35"/>
  <c r="G206" i="22" s="1"/>
  <c r="K207" i="35"/>
  <c r="O206" i="35"/>
  <c r="H205" i="22" s="1"/>
  <c r="G205" i="67" s="1"/>
  <c r="M206" i="35"/>
  <c r="G205" i="22" s="1"/>
  <c r="K206" i="35"/>
  <c r="O205" i="35"/>
  <c r="H204" i="22" s="1"/>
  <c r="G204" i="67" s="1"/>
  <c r="M205" i="35"/>
  <c r="G204" i="22" s="1"/>
  <c r="K205" i="35"/>
  <c r="O204" i="35"/>
  <c r="H203" i="22" s="1"/>
  <c r="G203" i="67" s="1"/>
  <c r="M204" i="35"/>
  <c r="G203" i="22" s="1"/>
  <c r="K204" i="35"/>
  <c r="O203" i="35"/>
  <c r="H202" i="22" s="1"/>
  <c r="G202" i="67" s="1"/>
  <c r="M203" i="35"/>
  <c r="G202" i="22" s="1"/>
  <c r="K203" i="35"/>
  <c r="O202" i="35"/>
  <c r="H201" i="22" s="1"/>
  <c r="G201" i="67" s="1"/>
  <c r="M202" i="35"/>
  <c r="G201" i="22" s="1"/>
  <c r="K202" i="35"/>
  <c r="O201" i="35"/>
  <c r="H200" i="22" s="1"/>
  <c r="G200" i="67" s="1"/>
  <c r="M201" i="35"/>
  <c r="G200" i="22" s="1"/>
  <c r="K201" i="35"/>
  <c r="O200" i="35"/>
  <c r="H199" i="22" s="1"/>
  <c r="G199" i="67" s="1"/>
  <c r="M200" i="35"/>
  <c r="G199" i="22" s="1"/>
  <c r="K200" i="35"/>
  <c r="O199" i="35"/>
  <c r="H198" i="22" s="1"/>
  <c r="G198" i="67" s="1"/>
  <c r="M199" i="35"/>
  <c r="G198" i="22" s="1"/>
  <c r="K199" i="35"/>
  <c r="O198" i="35"/>
  <c r="H197" i="22" s="1"/>
  <c r="G197" i="67" s="1"/>
  <c r="M198" i="35"/>
  <c r="G197" i="22" s="1"/>
  <c r="K198" i="35"/>
  <c r="O197" i="35"/>
  <c r="H196" i="22" s="1"/>
  <c r="G196" i="67" s="1"/>
  <c r="M197" i="35"/>
  <c r="G196" i="22" s="1"/>
  <c r="K197" i="35"/>
  <c r="O196" i="35"/>
  <c r="H195" i="22" s="1"/>
  <c r="G195" i="67" s="1"/>
  <c r="M196" i="35"/>
  <c r="G195" i="22" s="1"/>
  <c r="K196" i="35"/>
  <c r="O195" i="35"/>
  <c r="H194" i="22" s="1"/>
  <c r="G194" i="67" s="1"/>
  <c r="M195" i="35"/>
  <c r="G194" i="22" s="1"/>
  <c r="K195" i="35"/>
  <c r="O194" i="35"/>
  <c r="H193" i="22" s="1"/>
  <c r="G193" i="67" s="1"/>
  <c r="M194" i="35"/>
  <c r="G193" i="22" s="1"/>
  <c r="K194" i="35"/>
  <c r="O193" i="35"/>
  <c r="H192" i="22" s="1"/>
  <c r="G192" i="67" s="1"/>
  <c r="M193" i="35"/>
  <c r="G192" i="22" s="1"/>
  <c r="K193" i="35"/>
  <c r="O192" i="35"/>
  <c r="H191" i="22" s="1"/>
  <c r="G191" i="67" s="1"/>
  <c r="M192" i="35"/>
  <c r="G191" i="22" s="1"/>
  <c r="K192" i="35"/>
  <c r="O191" i="35"/>
  <c r="H190" i="22" s="1"/>
  <c r="G190" i="67" s="1"/>
  <c r="M191" i="35"/>
  <c r="G190" i="22" s="1"/>
  <c r="K191" i="35"/>
  <c r="O190" i="35"/>
  <c r="H189" i="22" s="1"/>
  <c r="G189" i="67" s="1"/>
  <c r="M190" i="35"/>
  <c r="G189" i="22" s="1"/>
  <c r="K190" i="35"/>
  <c r="O189" i="35"/>
  <c r="H188" i="22" s="1"/>
  <c r="G188" i="67" s="1"/>
  <c r="M189" i="35"/>
  <c r="G188" i="22" s="1"/>
  <c r="K189" i="35"/>
  <c r="O188" i="35"/>
  <c r="H187" i="22" s="1"/>
  <c r="G187" i="67" s="1"/>
  <c r="M188" i="35"/>
  <c r="G187" i="22" s="1"/>
  <c r="K188" i="35"/>
  <c r="O187" i="35"/>
  <c r="H186" i="22" s="1"/>
  <c r="G186" i="67" s="1"/>
  <c r="M187" i="35"/>
  <c r="G186" i="22" s="1"/>
  <c r="K187" i="35"/>
  <c r="O186" i="35"/>
  <c r="H185" i="22" s="1"/>
  <c r="G185" i="67" s="1"/>
  <c r="M186" i="35"/>
  <c r="G185" i="22" s="1"/>
  <c r="K186" i="35"/>
  <c r="O185" i="35"/>
  <c r="H184" i="22" s="1"/>
  <c r="G184" i="67" s="1"/>
  <c r="M185" i="35"/>
  <c r="G184" i="22" s="1"/>
  <c r="K185" i="35"/>
  <c r="O184" i="35"/>
  <c r="H183" i="22" s="1"/>
  <c r="G183" i="67" s="1"/>
  <c r="M184" i="35"/>
  <c r="G183" i="22" s="1"/>
  <c r="K184" i="35"/>
  <c r="O183" i="35"/>
  <c r="H182" i="22" s="1"/>
  <c r="G182" i="67" s="1"/>
  <c r="M183" i="35"/>
  <c r="G182" i="22" s="1"/>
  <c r="K183" i="35"/>
  <c r="O182" i="35"/>
  <c r="H181" i="22" s="1"/>
  <c r="G181" i="67" s="1"/>
  <c r="M182" i="35"/>
  <c r="G181" i="22" s="1"/>
  <c r="K182" i="35"/>
  <c r="O181" i="35"/>
  <c r="H180" i="22" s="1"/>
  <c r="G180" i="67" s="1"/>
  <c r="M181" i="35"/>
  <c r="G180" i="22" s="1"/>
  <c r="K181" i="35"/>
  <c r="O180" i="35"/>
  <c r="H179" i="22" s="1"/>
  <c r="G179" i="67" s="1"/>
  <c r="M180" i="35"/>
  <c r="G179" i="22" s="1"/>
  <c r="K180" i="35"/>
  <c r="O179" i="35"/>
  <c r="H178" i="22" s="1"/>
  <c r="G178" i="67" s="1"/>
  <c r="M179" i="35"/>
  <c r="G178" i="22" s="1"/>
  <c r="K179" i="35"/>
  <c r="O178" i="35"/>
  <c r="H177" i="22" s="1"/>
  <c r="G177" i="67" s="1"/>
  <c r="M178" i="35"/>
  <c r="G177" i="22" s="1"/>
  <c r="K178" i="35"/>
  <c r="O177" i="35"/>
  <c r="H176" i="22" s="1"/>
  <c r="G176" i="67" s="1"/>
  <c r="M177" i="35"/>
  <c r="G176" i="22" s="1"/>
  <c r="K177" i="35"/>
  <c r="O176" i="35"/>
  <c r="H175" i="22" s="1"/>
  <c r="G175" i="67" s="1"/>
  <c r="M176" i="35"/>
  <c r="G175" i="22" s="1"/>
  <c r="K176" i="35"/>
  <c r="O175" i="35"/>
  <c r="H174" i="22" s="1"/>
  <c r="G174" i="67" s="1"/>
  <c r="M175" i="35"/>
  <c r="G174" i="22" s="1"/>
  <c r="K175" i="35"/>
  <c r="O174" i="35"/>
  <c r="H173" i="22" s="1"/>
  <c r="G173" i="67" s="1"/>
  <c r="M174" i="35"/>
  <c r="G173" i="22" s="1"/>
  <c r="K174" i="35"/>
  <c r="O173" i="35"/>
  <c r="H172" i="22" s="1"/>
  <c r="G172" i="67" s="1"/>
  <c r="M173" i="35"/>
  <c r="G172" i="22" s="1"/>
  <c r="K173" i="35"/>
  <c r="O172" i="35"/>
  <c r="H171" i="22" s="1"/>
  <c r="G171" i="67" s="1"/>
  <c r="M172" i="35"/>
  <c r="G171" i="22" s="1"/>
  <c r="K172" i="35"/>
  <c r="O171" i="35"/>
  <c r="H170" i="22" s="1"/>
  <c r="G170" i="67" s="1"/>
  <c r="M171" i="35"/>
  <c r="G170" i="22" s="1"/>
  <c r="K171" i="35"/>
  <c r="O170" i="35"/>
  <c r="H169" i="22" s="1"/>
  <c r="G169" i="67" s="1"/>
  <c r="M170" i="35"/>
  <c r="G169" i="22" s="1"/>
  <c r="K170" i="35"/>
  <c r="O169" i="35"/>
  <c r="H168" i="22" s="1"/>
  <c r="G168" i="67" s="1"/>
  <c r="M169" i="35"/>
  <c r="G168" i="22" s="1"/>
  <c r="K169" i="35"/>
  <c r="O168" i="35"/>
  <c r="H167" i="22" s="1"/>
  <c r="G167" i="67" s="1"/>
  <c r="M168" i="35"/>
  <c r="G167" i="22" s="1"/>
  <c r="K168" i="35"/>
  <c r="O167" i="35"/>
  <c r="H166" i="22" s="1"/>
  <c r="G166" i="67" s="1"/>
  <c r="M167" i="35"/>
  <c r="G166" i="22" s="1"/>
  <c r="K167" i="35"/>
  <c r="O166" i="35"/>
  <c r="H165" i="22" s="1"/>
  <c r="G165" i="67" s="1"/>
  <c r="M166" i="35"/>
  <c r="G165" i="22" s="1"/>
  <c r="K166" i="35"/>
  <c r="O165" i="35"/>
  <c r="H164" i="22" s="1"/>
  <c r="G164" i="67" s="1"/>
  <c r="M165" i="35"/>
  <c r="G164" i="22" s="1"/>
  <c r="K165" i="35"/>
  <c r="O164" i="35"/>
  <c r="H163" i="22" s="1"/>
  <c r="G163" i="67" s="1"/>
  <c r="M164" i="35"/>
  <c r="G163" i="22" s="1"/>
  <c r="K164" i="35"/>
  <c r="O148" i="35"/>
  <c r="H147" i="22" s="1"/>
  <c r="G147" i="67" s="1"/>
  <c r="M148" i="35"/>
  <c r="G147" i="22" s="1"/>
  <c r="K148" i="35"/>
  <c r="O147" i="35"/>
  <c r="H146" i="22" s="1"/>
  <c r="G146" i="67" s="1"/>
  <c r="M147" i="35"/>
  <c r="G146" i="22" s="1"/>
  <c r="K147" i="35"/>
  <c r="O146" i="35"/>
  <c r="H145" i="22" s="1"/>
  <c r="G145" i="67" s="1"/>
  <c r="M146" i="35"/>
  <c r="G145" i="22" s="1"/>
  <c r="K146" i="35"/>
  <c r="O145" i="35"/>
  <c r="H144" i="22" s="1"/>
  <c r="G144" i="67" s="1"/>
  <c r="M145" i="35"/>
  <c r="G144" i="22" s="1"/>
  <c r="K145" i="35"/>
  <c r="O144" i="35"/>
  <c r="H143" i="22" s="1"/>
  <c r="G143" i="67" s="1"/>
  <c r="M144" i="35"/>
  <c r="G143" i="22" s="1"/>
  <c r="K144" i="35"/>
  <c r="O143" i="35"/>
  <c r="H142" i="22" s="1"/>
  <c r="G142" i="67" s="1"/>
  <c r="M143" i="35"/>
  <c r="G142" i="22" s="1"/>
  <c r="K143" i="35"/>
  <c r="O142" i="35"/>
  <c r="H141" i="22" s="1"/>
  <c r="G141" i="67" s="1"/>
  <c r="M142" i="35"/>
  <c r="G141" i="22" s="1"/>
  <c r="K142" i="35"/>
  <c r="O141" i="35"/>
  <c r="H140" i="22" s="1"/>
  <c r="G140" i="67" s="1"/>
  <c r="M141" i="35"/>
  <c r="G140" i="22" s="1"/>
  <c r="K141" i="35"/>
  <c r="O140" i="35"/>
  <c r="H139" i="22" s="1"/>
  <c r="G139" i="67" s="1"/>
  <c r="M140" i="35"/>
  <c r="G139" i="22" s="1"/>
  <c r="K140" i="35"/>
  <c r="O139" i="35"/>
  <c r="H138" i="22" s="1"/>
  <c r="G138" i="67" s="1"/>
  <c r="M139" i="35"/>
  <c r="G138" i="22" s="1"/>
  <c r="K139" i="35"/>
  <c r="O138" i="35"/>
  <c r="H137" i="22" s="1"/>
  <c r="G137" i="67" s="1"/>
  <c r="M138" i="35"/>
  <c r="G137" i="22" s="1"/>
  <c r="K138" i="35"/>
  <c r="O137" i="35"/>
  <c r="H136" i="22" s="1"/>
  <c r="G136" i="67" s="1"/>
  <c r="M137" i="35"/>
  <c r="G136" i="22" s="1"/>
  <c r="K137" i="35"/>
  <c r="O136" i="35"/>
  <c r="H135" i="22" s="1"/>
  <c r="G135" i="67" s="1"/>
  <c r="M136" i="35"/>
  <c r="G135" i="22" s="1"/>
  <c r="K136" i="35"/>
  <c r="O135" i="35"/>
  <c r="H134" i="22" s="1"/>
  <c r="G134" i="67" s="1"/>
  <c r="M135" i="35"/>
  <c r="G134" i="22" s="1"/>
  <c r="K135" i="35"/>
  <c r="O134" i="35"/>
  <c r="H133" i="22" s="1"/>
  <c r="G133" i="67" s="1"/>
  <c r="M134" i="35"/>
  <c r="G133" i="22" s="1"/>
  <c r="K134" i="35"/>
  <c r="O133" i="35"/>
  <c r="H132" i="22" s="1"/>
  <c r="G132" i="67" s="1"/>
  <c r="M133" i="35"/>
  <c r="G132" i="22" s="1"/>
  <c r="K133" i="35"/>
  <c r="O132" i="35"/>
  <c r="H131" i="22" s="1"/>
  <c r="G131" i="67" s="1"/>
  <c r="M132" i="35"/>
  <c r="G131" i="22" s="1"/>
  <c r="K132" i="35"/>
  <c r="O131" i="35"/>
  <c r="H130" i="22" s="1"/>
  <c r="G130" i="67" s="1"/>
  <c r="M131" i="35"/>
  <c r="G130" i="22" s="1"/>
  <c r="K131" i="35"/>
  <c r="O130" i="35"/>
  <c r="H129" i="22" s="1"/>
  <c r="G129" i="67" s="1"/>
  <c r="M130" i="35"/>
  <c r="G129" i="22" s="1"/>
  <c r="K130" i="35"/>
  <c r="O129" i="35"/>
  <c r="H128" i="22" s="1"/>
  <c r="G128" i="67" s="1"/>
  <c r="M129" i="35"/>
  <c r="G128" i="22" s="1"/>
  <c r="K129" i="35"/>
  <c r="O128" i="35"/>
  <c r="H127" i="22" s="1"/>
  <c r="G127" i="67" s="1"/>
  <c r="M128" i="35"/>
  <c r="G127" i="22" s="1"/>
  <c r="K128" i="35"/>
  <c r="O127" i="35"/>
  <c r="H126" i="22" s="1"/>
  <c r="G126" i="67" s="1"/>
  <c r="M127" i="35"/>
  <c r="G126" i="22" s="1"/>
  <c r="K127" i="35"/>
  <c r="O126" i="35"/>
  <c r="H125" i="22" s="1"/>
  <c r="G125" i="67" s="1"/>
  <c r="M126" i="35"/>
  <c r="G125" i="22" s="1"/>
  <c r="K126" i="35"/>
  <c r="O125" i="35"/>
  <c r="H124" i="22" s="1"/>
  <c r="G124" i="67" s="1"/>
  <c r="M125" i="35"/>
  <c r="G124" i="22" s="1"/>
  <c r="K125" i="35"/>
  <c r="O124" i="35"/>
  <c r="H123" i="22" s="1"/>
  <c r="G123" i="67" s="1"/>
  <c r="M124" i="35"/>
  <c r="G123" i="22" s="1"/>
  <c r="K124" i="35"/>
  <c r="O123" i="35"/>
  <c r="H122" i="22" s="1"/>
  <c r="G122" i="67" s="1"/>
  <c r="M123" i="35"/>
  <c r="G122" i="22" s="1"/>
  <c r="K123" i="35"/>
  <c r="O122" i="35"/>
  <c r="H121" i="22" s="1"/>
  <c r="G121" i="67" s="1"/>
  <c r="M122" i="35"/>
  <c r="G121" i="22" s="1"/>
  <c r="K122" i="35"/>
  <c r="O121" i="35"/>
  <c r="H120" i="22" s="1"/>
  <c r="G120" i="67" s="1"/>
  <c r="M121" i="35"/>
  <c r="G120" i="22" s="1"/>
  <c r="K121" i="35"/>
  <c r="O120" i="35"/>
  <c r="H119" i="22" s="1"/>
  <c r="G119" i="67" s="1"/>
  <c r="M120" i="35"/>
  <c r="G119" i="22" s="1"/>
  <c r="K120" i="35"/>
  <c r="O119" i="35"/>
  <c r="H118" i="22" s="1"/>
  <c r="G118" i="67" s="1"/>
  <c r="M119" i="35"/>
  <c r="G118" i="22" s="1"/>
  <c r="K119" i="35"/>
  <c r="O118" i="35"/>
  <c r="H117" i="22" s="1"/>
  <c r="G117" i="67" s="1"/>
  <c r="M118" i="35"/>
  <c r="G117" i="22" s="1"/>
  <c r="K118" i="35"/>
  <c r="O117" i="35"/>
  <c r="H116" i="22" s="1"/>
  <c r="G116" i="67" s="1"/>
  <c r="M117" i="35"/>
  <c r="G116" i="22" s="1"/>
  <c r="K117" i="35"/>
  <c r="O116" i="35"/>
  <c r="H115" i="22" s="1"/>
  <c r="G115" i="67" s="1"/>
  <c r="M116" i="35"/>
  <c r="G115" i="22" s="1"/>
  <c r="K116" i="35"/>
  <c r="O115" i="35"/>
  <c r="H114" i="22" s="1"/>
  <c r="G114" i="67" s="1"/>
  <c r="M115" i="35"/>
  <c r="G114" i="22" s="1"/>
  <c r="K115" i="35"/>
  <c r="O114" i="35"/>
  <c r="H113" i="22" s="1"/>
  <c r="G113" i="67" s="1"/>
  <c r="M114" i="35"/>
  <c r="G113" i="22" s="1"/>
  <c r="K114" i="35"/>
  <c r="O113" i="35"/>
  <c r="H112" i="22" s="1"/>
  <c r="G112" i="67" s="1"/>
  <c r="M113" i="35"/>
  <c r="G112" i="22" s="1"/>
  <c r="K113" i="35"/>
  <c r="O112" i="35"/>
  <c r="H111" i="22" s="1"/>
  <c r="G111" i="67" s="1"/>
  <c r="M112" i="35"/>
  <c r="G111" i="22" s="1"/>
  <c r="K112" i="35"/>
  <c r="O111" i="35"/>
  <c r="H110" i="22" s="1"/>
  <c r="G110" i="67" s="1"/>
  <c r="M111" i="35"/>
  <c r="G110" i="22" s="1"/>
  <c r="K111" i="35"/>
  <c r="O110" i="35"/>
  <c r="H109" i="22" s="1"/>
  <c r="G109" i="67" s="1"/>
  <c r="M110" i="35"/>
  <c r="G109" i="22" s="1"/>
  <c r="K110" i="35"/>
  <c r="O109" i="35"/>
  <c r="H108" i="22" s="1"/>
  <c r="G108" i="67" s="1"/>
  <c r="M109" i="35"/>
  <c r="G108" i="22" s="1"/>
  <c r="K109" i="35"/>
  <c r="O108" i="35"/>
  <c r="H107" i="22" s="1"/>
  <c r="G107" i="67" s="1"/>
  <c r="M108" i="35"/>
  <c r="G107" i="22" s="1"/>
  <c r="K108" i="35"/>
  <c r="O107" i="35"/>
  <c r="H106" i="22" s="1"/>
  <c r="G106" i="67" s="1"/>
  <c r="M107" i="35"/>
  <c r="G106" i="22" s="1"/>
  <c r="K107" i="35"/>
  <c r="O106" i="35"/>
  <c r="H105" i="22" s="1"/>
  <c r="G105" i="67" s="1"/>
  <c r="M106" i="35"/>
  <c r="G105" i="22" s="1"/>
  <c r="K106" i="35"/>
  <c r="O105" i="35"/>
  <c r="H104" i="22" s="1"/>
  <c r="G104" i="67" s="1"/>
  <c r="M105" i="35"/>
  <c r="G104" i="22" s="1"/>
  <c r="K105" i="35"/>
  <c r="O104" i="35"/>
  <c r="H103" i="22" s="1"/>
  <c r="G103" i="67" s="1"/>
  <c r="M104" i="35"/>
  <c r="G103" i="22" s="1"/>
  <c r="K104" i="35"/>
  <c r="O103" i="35"/>
  <c r="H102" i="22" s="1"/>
  <c r="G102" i="67" s="1"/>
  <c r="M103" i="35"/>
  <c r="G102" i="22" s="1"/>
  <c r="K103" i="35"/>
  <c r="O102" i="35"/>
  <c r="H101" i="22" s="1"/>
  <c r="G101" i="67" s="1"/>
  <c r="M102" i="35"/>
  <c r="G101" i="22" s="1"/>
  <c r="K102" i="35"/>
  <c r="O101" i="35"/>
  <c r="H100" i="22" s="1"/>
  <c r="G100" i="67" s="1"/>
  <c r="M101" i="35"/>
  <c r="G100" i="22" s="1"/>
  <c r="K101" i="35"/>
  <c r="O100" i="35"/>
  <c r="H99" i="22" s="1"/>
  <c r="G99" i="67" s="1"/>
  <c r="M100" i="35"/>
  <c r="G99" i="22" s="1"/>
  <c r="K100" i="35"/>
  <c r="O99" i="35"/>
  <c r="H98" i="22" s="1"/>
  <c r="G98" i="67" s="1"/>
  <c r="M99" i="35"/>
  <c r="G98" i="22" s="1"/>
  <c r="K99" i="35"/>
  <c r="O98" i="35"/>
  <c r="H97" i="22" s="1"/>
  <c r="G97" i="67" s="1"/>
  <c r="M98" i="35"/>
  <c r="G97" i="22" s="1"/>
  <c r="K98" i="35"/>
  <c r="O97" i="35"/>
  <c r="H96" i="22" s="1"/>
  <c r="G96" i="67" s="1"/>
  <c r="M97" i="35"/>
  <c r="G96" i="22" s="1"/>
  <c r="K97" i="35"/>
  <c r="O96" i="35"/>
  <c r="H95" i="22" s="1"/>
  <c r="G95" i="67" s="1"/>
  <c r="M96" i="35"/>
  <c r="G95" i="22" s="1"/>
  <c r="K96" i="35"/>
  <c r="O95" i="35"/>
  <c r="H94" i="22" s="1"/>
  <c r="G94" i="67" s="1"/>
  <c r="M95" i="35"/>
  <c r="G94" i="22" s="1"/>
  <c r="K95" i="35"/>
  <c r="O94" i="35"/>
  <c r="H93" i="22" s="1"/>
  <c r="G93" i="67" s="1"/>
  <c r="M94" i="35"/>
  <c r="G93" i="22" s="1"/>
  <c r="K94" i="35"/>
  <c r="O93" i="35"/>
  <c r="H92" i="22" s="1"/>
  <c r="G92" i="67" s="1"/>
  <c r="M93" i="35"/>
  <c r="G92" i="22" s="1"/>
  <c r="K93" i="35"/>
  <c r="O92" i="35"/>
  <c r="H91" i="22" s="1"/>
  <c r="G91" i="67" s="1"/>
  <c r="M92" i="35"/>
  <c r="G91" i="22" s="1"/>
  <c r="K92" i="35"/>
  <c r="O91" i="35"/>
  <c r="H90" i="22" s="1"/>
  <c r="G90" i="67" s="1"/>
  <c r="M91" i="35"/>
  <c r="G90" i="22" s="1"/>
  <c r="K91" i="35"/>
  <c r="O90" i="35"/>
  <c r="H89" i="22" s="1"/>
  <c r="G89" i="67" s="1"/>
  <c r="M90" i="35"/>
  <c r="G89" i="22" s="1"/>
  <c r="K90" i="35"/>
  <c r="O89" i="35"/>
  <c r="H88" i="22" s="1"/>
  <c r="G88" i="67" s="1"/>
  <c r="M89" i="35"/>
  <c r="G88" i="22" s="1"/>
  <c r="K89" i="35"/>
  <c r="O88" i="35"/>
  <c r="H87" i="22" s="1"/>
  <c r="G87" i="67" s="1"/>
  <c r="M88" i="35"/>
  <c r="G87" i="22" s="1"/>
  <c r="K88" i="35"/>
  <c r="O87" i="35"/>
  <c r="H86" i="22" s="1"/>
  <c r="G86" i="67" s="1"/>
  <c r="M87" i="35"/>
  <c r="G86" i="22" s="1"/>
  <c r="K87" i="35"/>
  <c r="O86" i="35"/>
  <c r="H85" i="22" s="1"/>
  <c r="G85" i="67" s="1"/>
  <c r="M86" i="35"/>
  <c r="G85" i="22" s="1"/>
  <c r="K86" i="35"/>
  <c r="O85" i="35"/>
  <c r="H84" i="22" s="1"/>
  <c r="G84" i="67" s="1"/>
  <c r="M85" i="35"/>
  <c r="G84" i="22" s="1"/>
  <c r="K85" i="35"/>
  <c r="O84" i="35"/>
  <c r="H83" i="22" s="1"/>
  <c r="G83" i="67" s="1"/>
  <c r="M84" i="35"/>
  <c r="G83" i="22" s="1"/>
  <c r="K84" i="35"/>
  <c r="O83" i="35"/>
  <c r="H82" i="22" s="1"/>
  <c r="G82" i="67" s="1"/>
  <c r="M83" i="35"/>
  <c r="G82" i="22" s="1"/>
  <c r="K83" i="35"/>
  <c r="O82" i="35"/>
  <c r="H81" i="22" s="1"/>
  <c r="G81" i="67" s="1"/>
  <c r="M82" i="35"/>
  <c r="G81" i="22" s="1"/>
  <c r="K82" i="35"/>
  <c r="O81" i="35"/>
  <c r="H80" i="22" s="1"/>
  <c r="G80" i="67" s="1"/>
  <c r="M81" i="35"/>
  <c r="G80" i="22" s="1"/>
  <c r="K81" i="35"/>
  <c r="O80" i="35"/>
  <c r="H79" i="22" s="1"/>
  <c r="G79" i="67" s="1"/>
  <c r="M80" i="35"/>
  <c r="G79" i="22" s="1"/>
  <c r="K80" i="35"/>
  <c r="O79" i="35"/>
  <c r="H78" i="22" s="1"/>
  <c r="G78" i="67" s="1"/>
  <c r="M79" i="35"/>
  <c r="G78" i="22" s="1"/>
  <c r="K79" i="35"/>
  <c r="O78" i="35"/>
  <c r="H77" i="22" s="1"/>
  <c r="G77" i="67" s="1"/>
  <c r="M78" i="35"/>
  <c r="G77" i="22" s="1"/>
  <c r="K78" i="35"/>
  <c r="O77" i="35"/>
  <c r="H76" i="22" s="1"/>
  <c r="G76" i="67" s="1"/>
  <c r="M77" i="35"/>
  <c r="G76" i="22" s="1"/>
  <c r="K77" i="35"/>
  <c r="O76" i="35"/>
  <c r="H75" i="22" s="1"/>
  <c r="G75" i="67" s="1"/>
  <c r="M76" i="35"/>
  <c r="G75" i="22" s="1"/>
  <c r="K76" i="35"/>
  <c r="O75" i="35"/>
  <c r="H74" i="22" s="1"/>
  <c r="G74" i="67" s="1"/>
  <c r="M75" i="35"/>
  <c r="G74" i="22" s="1"/>
  <c r="K75" i="35"/>
  <c r="O74" i="35"/>
  <c r="H73" i="22" s="1"/>
  <c r="G73" i="67" s="1"/>
  <c r="M74" i="35"/>
  <c r="G73" i="22" s="1"/>
  <c r="K74" i="35"/>
  <c r="O73" i="35"/>
  <c r="H72" i="22" s="1"/>
  <c r="G72" i="67" s="1"/>
  <c r="M73" i="35"/>
  <c r="G72" i="22" s="1"/>
  <c r="K73" i="35"/>
  <c r="O72" i="35"/>
  <c r="H71" i="22" s="1"/>
  <c r="G71" i="67" s="1"/>
  <c r="M72" i="35"/>
  <c r="G71" i="22" s="1"/>
  <c r="K72" i="35"/>
  <c r="O71" i="35"/>
  <c r="H70" i="22" s="1"/>
  <c r="G70" i="67" s="1"/>
  <c r="M71" i="35"/>
  <c r="G70" i="22" s="1"/>
  <c r="K71" i="35"/>
  <c r="O70" i="35"/>
  <c r="H69" i="22" s="1"/>
  <c r="G69" i="67" s="1"/>
  <c r="M70" i="35"/>
  <c r="G69" i="22" s="1"/>
  <c r="K70" i="35"/>
  <c r="O69" i="35"/>
  <c r="H68" i="22" s="1"/>
  <c r="G68" i="67" s="1"/>
  <c r="M69" i="35"/>
  <c r="G68" i="22" s="1"/>
  <c r="K69" i="35"/>
  <c r="O68" i="35"/>
  <c r="H67" i="22" s="1"/>
  <c r="G67" i="67" s="1"/>
  <c r="M68" i="35"/>
  <c r="G67" i="22" s="1"/>
  <c r="K68" i="35"/>
  <c r="O67" i="35"/>
  <c r="H66" i="22" s="1"/>
  <c r="G66" i="67" s="1"/>
  <c r="M67" i="35"/>
  <c r="G66" i="22" s="1"/>
  <c r="K67" i="35"/>
  <c r="O66" i="35"/>
  <c r="H65" i="22" s="1"/>
  <c r="G65" i="67" s="1"/>
  <c r="M66" i="35"/>
  <c r="G65" i="22" s="1"/>
  <c r="K66" i="35"/>
  <c r="O65" i="35"/>
  <c r="H64" i="22" s="1"/>
  <c r="G64" i="67" s="1"/>
  <c r="M65" i="35"/>
  <c r="G64" i="22" s="1"/>
  <c r="K65" i="35"/>
  <c r="O64" i="35"/>
  <c r="H63" i="22" s="1"/>
  <c r="G63" i="67" s="1"/>
  <c r="M64" i="35"/>
  <c r="G63" i="22" s="1"/>
  <c r="K64" i="35"/>
  <c r="O63" i="35"/>
  <c r="H62" i="22" s="1"/>
  <c r="G62" i="67" s="1"/>
  <c r="M63" i="35"/>
  <c r="G62" i="22" s="1"/>
  <c r="K63" i="35"/>
  <c r="O62" i="35"/>
  <c r="H61" i="22" s="1"/>
  <c r="G61" i="67" s="1"/>
  <c r="M62" i="35"/>
  <c r="G61" i="22" s="1"/>
  <c r="K62" i="35"/>
  <c r="O61" i="35"/>
  <c r="H60" i="22" s="1"/>
  <c r="G60" i="67" s="1"/>
  <c r="M61" i="35"/>
  <c r="G60" i="22" s="1"/>
  <c r="K61" i="35"/>
  <c r="O60" i="35"/>
  <c r="H59" i="22" s="1"/>
  <c r="G59" i="67" s="1"/>
  <c r="M60" i="35"/>
  <c r="G59" i="22" s="1"/>
  <c r="K60" i="35"/>
  <c r="O59" i="35"/>
  <c r="H58" i="22" s="1"/>
  <c r="G58" i="67" s="1"/>
  <c r="M59" i="35"/>
  <c r="G58" i="22" s="1"/>
  <c r="K59" i="35"/>
  <c r="O58" i="35"/>
  <c r="H57" i="22" s="1"/>
  <c r="G57" i="67" s="1"/>
  <c r="M58" i="35"/>
  <c r="G57" i="22" s="1"/>
  <c r="K58" i="35"/>
  <c r="O57" i="35"/>
  <c r="H56" i="22" s="1"/>
  <c r="G56" i="67" s="1"/>
  <c r="M57" i="35"/>
  <c r="G56" i="22" s="1"/>
  <c r="K57" i="35"/>
  <c r="O56" i="35"/>
  <c r="H55" i="22" s="1"/>
  <c r="G55" i="67" s="1"/>
  <c r="M56" i="35"/>
  <c r="G55" i="22" s="1"/>
  <c r="K56" i="35"/>
  <c r="O55" i="35"/>
  <c r="H54" i="22" s="1"/>
  <c r="G54" i="67" s="1"/>
  <c r="M55" i="35"/>
  <c r="G54" i="22" s="1"/>
  <c r="K55" i="35"/>
  <c r="O54" i="35"/>
  <c r="H53" i="22" s="1"/>
  <c r="G53" i="67" s="1"/>
  <c r="M54" i="35"/>
  <c r="G53" i="22" s="1"/>
  <c r="K54" i="35"/>
  <c r="O53" i="35"/>
  <c r="H52" i="22" s="1"/>
  <c r="G52" i="67" s="1"/>
  <c r="M53" i="35"/>
  <c r="G52" i="22" s="1"/>
  <c r="K53" i="35"/>
  <c r="O52" i="35"/>
  <c r="H51" i="22" s="1"/>
  <c r="G51" i="67" s="1"/>
  <c r="M52" i="35"/>
  <c r="G51" i="22" s="1"/>
  <c r="K52" i="35"/>
  <c r="O51" i="35"/>
  <c r="H50" i="22" s="1"/>
  <c r="G50" i="67" s="1"/>
  <c r="M51" i="35"/>
  <c r="G50" i="22" s="1"/>
  <c r="K51" i="35"/>
  <c r="O50" i="35"/>
  <c r="H49" i="22" s="1"/>
  <c r="G49" i="67" s="1"/>
  <c r="M50" i="35"/>
  <c r="G49" i="22" s="1"/>
  <c r="K50" i="35"/>
  <c r="O49" i="35"/>
  <c r="H48" i="22" s="1"/>
  <c r="G48" i="67" s="1"/>
  <c r="M49" i="35"/>
  <c r="G48" i="22" s="1"/>
  <c r="K49" i="35"/>
  <c r="O48" i="35"/>
  <c r="H47" i="22" s="1"/>
  <c r="G47" i="67" s="1"/>
  <c r="M48" i="35"/>
  <c r="G47" i="22" s="1"/>
  <c r="K48" i="35"/>
  <c r="O47" i="35"/>
  <c r="H46" i="22" s="1"/>
  <c r="G46" i="67" s="1"/>
  <c r="M47" i="35"/>
  <c r="G46" i="22" s="1"/>
  <c r="K47" i="35"/>
  <c r="O46" i="35"/>
  <c r="H45" i="22" s="1"/>
  <c r="G45" i="67" s="1"/>
  <c r="M46" i="35"/>
  <c r="G45" i="22" s="1"/>
  <c r="K46" i="35"/>
  <c r="O45" i="35"/>
  <c r="H44" i="22" s="1"/>
  <c r="G44" i="67" s="1"/>
  <c r="M45" i="35"/>
  <c r="G44" i="22" s="1"/>
  <c r="K45" i="35"/>
  <c r="O44" i="35"/>
  <c r="H43" i="22" s="1"/>
  <c r="G43" i="67" s="1"/>
  <c r="M44" i="35"/>
  <c r="G43" i="22" s="1"/>
  <c r="K44" i="35"/>
  <c r="O43" i="35"/>
  <c r="H42" i="22" s="1"/>
  <c r="G42" i="67" s="1"/>
  <c r="M43" i="35"/>
  <c r="G42" i="22" s="1"/>
  <c r="K43" i="35"/>
  <c r="O42" i="35"/>
  <c r="H41" i="22" s="1"/>
  <c r="G41" i="67" s="1"/>
  <c r="M42" i="35"/>
  <c r="G41" i="22" s="1"/>
  <c r="K42" i="35"/>
  <c r="O41" i="35"/>
  <c r="H40" i="22" s="1"/>
  <c r="G40" i="67" s="1"/>
  <c r="M41" i="35"/>
  <c r="G40" i="22" s="1"/>
  <c r="K41" i="35"/>
  <c r="O40" i="35"/>
  <c r="H39" i="22" s="1"/>
  <c r="G39" i="67" s="1"/>
  <c r="M40" i="35"/>
  <c r="G39" i="22" s="1"/>
  <c r="K40" i="35"/>
  <c r="O39" i="35"/>
  <c r="H38" i="22" s="1"/>
  <c r="G38" i="67" s="1"/>
  <c r="M39" i="35"/>
  <c r="G38" i="22" s="1"/>
  <c r="K39" i="35"/>
  <c r="O38" i="35"/>
  <c r="H37" i="22" s="1"/>
  <c r="G37" i="67" s="1"/>
  <c r="M38" i="35"/>
  <c r="G37" i="22" s="1"/>
  <c r="K38" i="35"/>
  <c r="O37" i="35"/>
  <c r="H36" i="22" s="1"/>
  <c r="G36" i="67" s="1"/>
  <c r="M37" i="35"/>
  <c r="G36" i="22" s="1"/>
  <c r="K37" i="35"/>
  <c r="O36" i="35"/>
  <c r="H35" i="22" s="1"/>
  <c r="G35" i="67" s="1"/>
  <c r="M36" i="35"/>
  <c r="G35" i="22" s="1"/>
  <c r="K36" i="35"/>
  <c r="O35" i="35"/>
  <c r="H34" i="22" s="1"/>
  <c r="G34" i="67" s="1"/>
  <c r="M35" i="35"/>
  <c r="G34" i="22" s="1"/>
  <c r="K35" i="35"/>
  <c r="O34" i="35"/>
  <c r="H33" i="22" s="1"/>
  <c r="G33" i="67" s="1"/>
  <c r="M34" i="35"/>
  <c r="G33" i="22" s="1"/>
  <c r="K34" i="35"/>
  <c r="O33" i="35"/>
  <c r="H32" i="22" s="1"/>
  <c r="G32" i="67" s="1"/>
  <c r="M33" i="35"/>
  <c r="G32" i="22" s="1"/>
  <c r="K33" i="35"/>
  <c r="O32" i="35"/>
  <c r="H31" i="22" s="1"/>
  <c r="G31" i="67" s="1"/>
  <c r="M32" i="35"/>
  <c r="G31" i="22" s="1"/>
  <c r="K32" i="35"/>
  <c r="O31" i="35"/>
  <c r="H30" i="22" s="1"/>
  <c r="G30" i="67" s="1"/>
  <c r="M31" i="35"/>
  <c r="G30" i="22" s="1"/>
  <c r="K31" i="35"/>
  <c r="O30" i="35"/>
  <c r="H29" i="22" s="1"/>
  <c r="G29" i="67" s="1"/>
  <c r="M30" i="35"/>
  <c r="G29" i="22" s="1"/>
  <c r="K30" i="35"/>
  <c r="O29" i="35"/>
  <c r="H28" i="22" s="1"/>
  <c r="G28" i="67" s="1"/>
  <c r="M29" i="35"/>
  <c r="G28" i="22" s="1"/>
  <c r="K29" i="35"/>
  <c r="O28" i="35"/>
  <c r="H27" i="22" s="1"/>
  <c r="G27" i="67" s="1"/>
  <c r="M28" i="35"/>
  <c r="G27" i="22" s="1"/>
  <c r="K28" i="35"/>
  <c r="O27" i="35"/>
  <c r="H26" i="22" s="1"/>
  <c r="G26" i="67" s="1"/>
  <c r="M27" i="35"/>
  <c r="G26" i="22" s="1"/>
  <c r="K27" i="35"/>
  <c r="O26" i="35"/>
  <c r="H25" i="22" s="1"/>
  <c r="G25" i="67" s="1"/>
  <c r="M26" i="35"/>
  <c r="G25" i="22" s="1"/>
  <c r="K26" i="35"/>
  <c r="O25" i="35"/>
  <c r="H24" i="22" s="1"/>
  <c r="G24" i="67" s="1"/>
  <c r="M25" i="35"/>
  <c r="G24" i="22" s="1"/>
  <c r="K25" i="35"/>
  <c r="O24" i="35"/>
  <c r="H23" i="22" s="1"/>
  <c r="G23" i="67" s="1"/>
  <c r="M24" i="35"/>
  <c r="G23" i="22" s="1"/>
  <c r="K24" i="35"/>
  <c r="O23" i="35"/>
  <c r="H22" i="22" s="1"/>
  <c r="G22" i="67" s="1"/>
  <c r="M23" i="35"/>
  <c r="G22" i="22" s="1"/>
  <c r="K23" i="35"/>
  <c r="O22" i="35"/>
  <c r="H21" i="22" s="1"/>
  <c r="G21" i="67" s="1"/>
  <c r="M22" i="35"/>
  <c r="G21" i="22" s="1"/>
  <c r="K22" i="35"/>
  <c r="O21" i="35"/>
  <c r="H20" i="22" s="1"/>
  <c r="G20" i="67" s="1"/>
  <c r="M21" i="35"/>
  <c r="G20" i="22" s="1"/>
  <c r="K21" i="35"/>
  <c r="O20" i="35"/>
  <c r="H19" i="22" s="1"/>
  <c r="G19" i="67" s="1"/>
  <c r="M20" i="35"/>
  <c r="G19" i="22" s="1"/>
  <c r="K20" i="35"/>
  <c r="O19" i="35"/>
  <c r="H18" i="22" s="1"/>
  <c r="G18" i="67" s="1"/>
  <c r="M19" i="35"/>
  <c r="G18" i="22" s="1"/>
  <c r="K19" i="35"/>
  <c r="O18" i="35"/>
  <c r="H17" i="22" s="1"/>
  <c r="G17" i="67" s="1"/>
  <c r="M18" i="35"/>
  <c r="G17" i="22" s="1"/>
  <c r="K18" i="35"/>
  <c r="O17" i="35"/>
  <c r="H16" i="22" s="1"/>
  <c r="G16" i="67" s="1"/>
  <c r="M17" i="35"/>
  <c r="G16" i="22" s="1"/>
  <c r="K17" i="35"/>
  <c r="O16" i="35"/>
  <c r="H15" i="22" s="1"/>
  <c r="G15" i="67" s="1"/>
  <c r="M16" i="35"/>
  <c r="G15" i="22" s="1"/>
  <c r="K16" i="35"/>
  <c r="O15" i="35"/>
  <c r="H14" i="22" s="1"/>
  <c r="G14" i="67" s="1"/>
  <c r="M15" i="35"/>
  <c r="G14" i="22" s="1"/>
  <c r="K15" i="35"/>
  <c r="O14" i="35"/>
  <c r="H13" i="22" s="1"/>
  <c r="G13" i="67" s="1"/>
  <c r="M14" i="35"/>
  <c r="G13" i="22" s="1"/>
  <c r="K14" i="35"/>
  <c r="O13" i="35"/>
  <c r="H12" i="22" s="1"/>
  <c r="G12" i="67" s="1"/>
  <c r="M13" i="35"/>
  <c r="G12" i="22" s="1"/>
  <c r="K13" i="35"/>
  <c r="O12" i="35"/>
  <c r="H11" i="22" s="1"/>
  <c r="G11" i="67" s="1"/>
  <c r="M12" i="35"/>
  <c r="G11" i="22" s="1"/>
  <c r="K12" i="35"/>
  <c r="O11" i="35"/>
  <c r="H10" i="22" s="1"/>
  <c r="G10" i="67" s="1"/>
  <c r="M11" i="35"/>
  <c r="G10" i="22" s="1"/>
  <c r="K11" i="35"/>
  <c r="O10" i="35"/>
  <c r="H9" i="22" s="1"/>
  <c r="G9" i="67" s="1"/>
  <c r="M10" i="35"/>
  <c r="G9" i="22" s="1"/>
  <c r="K10" i="35"/>
  <c r="O9" i="35"/>
  <c r="H8" i="22" s="1"/>
  <c r="G8" i="67" s="1"/>
  <c r="M9" i="35"/>
  <c r="G8" i="22" s="1"/>
  <c r="K9" i="35"/>
  <c r="O8" i="35"/>
  <c r="H7" i="22" s="1"/>
  <c r="G7" i="67" s="1"/>
  <c r="M8" i="35"/>
  <c r="G7" i="22" s="1"/>
  <c r="K8" i="35"/>
  <c r="O7" i="35"/>
  <c r="H6" i="22" s="1"/>
  <c r="G6" i="67" s="1"/>
  <c r="M7" i="35"/>
  <c r="G6" i="22" s="1"/>
  <c r="K7" i="35"/>
  <c r="I253" i="35"/>
  <c r="I252" i="35"/>
  <c r="I251" i="35"/>
  <c r="I250" i="35"/>
  <c r="I249" i="35"/>
  <c r="I248" i="35"/>
  <c r="I247" i="35"/>
  <c r="I246" i="35"/>
  <c r="I245" i="35"/>
  <c r="I244" i="35"/>
  <c r="I243" i="35"/>
  <c r="I242" i="35"/>
  <c r="I241" i="35"/>
  <c r="I240" i="35"/>
  <c r="I239" i="35"/>
  <c r="I238" i="35"/>
  <c r="I237" i="35"/>
  <c r="I236" i="35"/>
  <c r="I235" i="35"/>
  <c r="I234" i="35"/>
  <c r="I233" i="35"/>
  <c r="I232" i="35"/>
  <c r="I231" i="35"/>
  <c r="I230" i="35"/>
  <c r="I229" i="35"/>
  <c r="I228" i="35"/>
  <c r="I227" i="35"/>
  <c r="I226" i="35"/>
  <c r="I225" i="35"/>
  <c r="I224" i="35"/>
  <c r="I223" i="35"/>
  <c r="I222" i="35"/>
  <c r="I221" i="35"/>
  <c r="I220" i="35"/>
  <c r="I219" i="35"/>
  <c r="I218" i="35"/>
  <c r="I217" i="35"/>
  <c r="I216" i="35"/>
  <c r="I215" i="35"/>
  <c r="I214" i="35"/>
  <c r="I213" i="35"/>
  <c r="I212" i="35"/>
  <c r="I211" i="35"/>
  <c r="I210" i="35"/>
  <c r="I209" i="35"/>
  <c r="I208" i="35"/>
  <c r="I207" i="35"/>
  <c r="I206" i="35"/>
  <c r="I205" i="35"/>
  <c r="I204" i="35"/>
  <c r="I203" i="35"/>
  <c r="I202" i="35"/>
  <c r="I201" i="35"/>
  <c r="I200" i="35"/>
  <c r="I199" i="35"/>
  <c r="I198" i="35"/>
  <c r="I197" i="35"/>
  <c r="I196" i="35"/>
  <c r="I195" i="35"/>
  <c r="I194" i="35"/>
  <c r="I193" i="35"/>
  <c r="I192" i="35"/>
  <c r="I191" i="35"/>
  <c r="I190" i="35"/>
  <c r="I189" i="35"/>
  <c r="I188" i="35"/>
  <c r="I187" i="35"/>
  <c r="I186" i="35"/>
  <c r="I185" i="35"/>
  <c r="I184" i="35"/>
  <c r="I183" i="35"/>
  <c r="I182" i="35"/>
  <c r="I181" i="35"/>
  <c r="I180" i="35"/>
  <c r="I179" i="35"/>
  <c r="I178" i="35"/>
  <c r="I177" i="35"/>
  <c r="I176" i="35"/>
  <c r="I175" i="35"/>
  <c r="I174" i="35"/>
  <c r="I173" i="35"/>
  <c r="I172" i="35"/>
  <c r="I171" i="35"/>
  <c r="I170" i="35"/>
  <c r="I169" i="35"/>
  <c r="I168" i="35"/>
  <c r="I167" i="35"/>
  <c r="I166" i="35"/>
  <c r="I165" i="35"/>
  <c r="I164" i="35"/>
  <c r="I163" i="35"/>
  <c r="I162" i="35"/>
  <c r="I161" i="35"/>
  <c r="I160" i="35"/>
  <c r="I159" i="35"/>
  <c r="I158" i="35"/>
  <c r="I157" i="35"/>
  <c r="I156" i="35"/>
  <c r="I155" i="35"/>
  <c r="I154" i="35"/>
  <c r="D253" i="51"/>
  <c r="C253" i="51"/>
  <c r="B253" i="51"/>
  <c r="A253" i="51"/>
  <c r="D252" i="51"/>
  <c r="C252" i="51"/>
  <c r="B252" i="51"/>
  <c r="A252" i="51"/>
  <c r="D251" i="51"/>
  <c r="C251" i="51"/>
  <c r="B251" i="51"/>
  <c r="A251" i="51"/>
  <c r="D250" i="51"/>
  <c r="C250" i="51"/>
  <c r="B250" i="51"/>
  <c r="A250" i="51"/>
  <c r="D249" i="51"/>
  <c r="C249" i="51"/>
  <c r="B249" i="51"/>
  <c r="A249" i="51"/>
  <c r="D248" i="51"/>
  <c r="C248" i="51"/>
  <c r="B248" i="51"/>
  <c r="A248" i="51"/>
  <c r="D247" i="51"/>
  <c r="C247" i="51"/>
  <c r="B247" i="51"/>
  <c r="A247" i="51"/>
  <c r="D246" i="51"/>
  <c r="C246" i="51"/>
  <c r="B246" i="51"/>
  <c r="A246" i="51"/>
  <c r="D245" i="51"/>
  <c r="C245" i="51"/>
  <c r="B245" i="51"/>
  <c r="A245" i="51"/>
  <c r="D244" i="51"/>
  <c r="C244" i="51"/>
  <c r="B244" i="51"/>
  <c r="A244" i="51"/>
  <c r="D243" i="51"/>
  <c r="C243" i="51"/>
  <c r="B243" i="51"/>
  <c r="A243" i="51"/>
  <c r="D242" i="51"/>
  <c r="C242" i="51"/>
  <c r="B242" i="51"/>
  <c r="A242" i="51"/>
  <c r="D241" i="51"/>
  <c r="C241" i="51"/>
  <c r="B241" i="51"/>
  <c r="A241" i="51"/>
  <c r="D240" i="51"/>
  <c r="C240" i="51"/>
  <c r="B240" i="51"/>
  <c r="A240" i="51"/>
  <c r="D239" i="51"/>
  <c r="C239" i="51"/>
  <c r="B239" i="51"/>
  <c r="A239" i="51"/>
  <c r="D238" i="51"/>
  <c r="C238" i="51"/>
  <c r="B238" i="51"/>
  <c r="A238" i="51"/>
  <c r="D237" i="51"/>
  <c r="C237" i="51"/>
  <c r="B237" i="51"/>
  <c r="A237" i="51"/>
  <c r="D236" i="51"/>
  <c r="C236" i="51"/>
  <c r="B236" i="51"/>
  <c r="A236" i="51"/>
  <c r="D235" i="51"/>
  <c r="C235" i="51"/>
  <c r="B235" i="51"/>
  <c r="A235" i="51"/>
  <c r="D234" i="51"/>
  <c r="C234" i="51"/>
  <c r="B234" i="51"/>
  <c r="A234" i="51"/>
  <c r="D233" i="51"/>
  <c r="C233" i="51"/>
  <c r="B233" i="51"/>
  <c r="A233" i="51"/>
  <c r="D232" i="51"/>
  <c r="C232" i="51"/>
  <c r="B232" i="51"/>
  <c r="A232" i="51"/>
  <c r="D231" i="51"/>
  <c r="C231" i="51"/>
  <c r="B231" i="51"/>
  <c r="A231" i="51"/>
  <c r="D230" i="51"/>
  <c r="C230" i="51"/>
  <c r="B230" i="51"/>
  <c r="A230" i="51"/>
  <c r="D229" i="51"/>
  <c r="C229" i="51"/>
  <c r="B229" i="51"/>
  <c r="A229" i="51"/>
  <c r="D228" i="51"/>
  <c r="C228" i="51"/>
  <c r="B228" i="51"/>
  <c r="A228" i="51"/>
  <c r="D227" i="51"/>
  <c r="C227" i="51"/>
  <c r="B227" i="51"/>
  <c r="A227" i="51"/>
  <c r="D226" i="51"/>
  <c r="C226" i="51"/>
  <c r="B226" i="51"/>
  <c r="A226" i="51"/>
  <c r="D225" i="51"/>
  <c r="C225" i="51"/>
  <c r="B225" i="51"/>
  <c r="A225" i="51"/>
  <c r="D224" i="51"/>
  <c r="C224" i="51"/>
  <c r="B224" i="51"/>
  <c r="A224" i="51"/>
  <c r="D223" i="51"/>
  <c r="C223" i="51"/>
  <c r="B223" i="51"/>
  <c r="A223" i="51"/>
  <c r="D222" i="51"/>
  <c r="C222" i="51"/>
  <c r="B222" i="51"/>
  <c r="A222" i="51"/>
  <c r="D221" i="51"/>
  <c r="C221" i="51"/>
  <c r="B221" i="51"/>
  <c r="A221" i="51"/>
  <c r="D220" i="51"/>
  <c r="C220" i="51"/>
  <c r="B220" i="51"/>
  <c r="A220" i="51"/>
  <c r="D219" i="51"/>
  <c r="C219" i="51"/>
  <c r="B219" i="51"/>
  <c r="A219" i="51"/>
  <c r="D218" i="51"/>
  <c r="C218" i="51"/>
  <c r="B218" i="51"/>
  <c r="A218" i="51"/>
  <c r="D217" i="51"/>
  <c r="C217" i="51"/>
  <c r="B217" i="51"/>
  <c r="A217" i="51"/>
  <c r="D216" i="51"/>
  <c r="C216" i="51"/>
  <c r="B216" i="51"/>
  <c r="A216" i="51"/>
  <c r="D215" i="51"/>
  <c r="C215" i="51"/>
  <c r="B215" i="51"/>
  <c r="A215" i="51"/>
  <c r="D214" i="51"/>
  <c r="C214" i="51"/>
  <c r="B214" i="51"/>
  <c r="A214" i="51"/>
  <c r="D213" i="51"/>
  <c r="C213" i="51"/>
  <c r="B213" i="51"/>
  <c r="A213" i="51"/>
  <c r="D212" i="51"/>
  <c r="C212" i="51"/>
  <c r="B212" i="51"/>
  <c r="A212" i="51"/>
  <c r="D211" i="51"/>
  <c r="C211" i="51"/>
  <c r="B211" i="51"/>
  <c r="A211" i="51"/>
  <c r="D210" i="51"/>
  <c r="C210" i="51"/>
  <c r="B210" i="51"/>
  <c r="A210" i="51"/>
  <c r="D209" i="51"/>
  <c r="C209" i="51"/>
  <c r="B209" i="51"/>
  <c r="A209" i="51"/>
  <c r="D208" i="51"/>
  <c r="C208" i="51"/>
  <c r="B208" i="51"/>
  <c r="A208" i="51"/>
  <c r="D207" i="51"/>
  <c r="C207" i="51"/>
  <c r="B207" i="51"/>
  <c r="A207" i="51"/>
  <c r="D206" i="51"/>
  <c r="C206" i="51"/>
  <c r="B206" i="51"/>
  <c r="A206" i="51"/>
  <c r="D205" i="51"/>
  <c r="C205" i="51"/>
  <c r="B205" i="51"/>
  <c r="A205" i="51"/>
  <c r="D204" i="51"/>
  <c r="C204" i="51"/>
  <c r="B204" i="51"/>
  <c r="A204" i="51"/>
  <c r="D203" i="51"/>
  <c r="C203" i="51"/>
  <c r="B203" i="51"/>
  <c r="A203" i="51"/>
  <c r="D202" i="51"/>
  <c r="C202" i="51"/>
  <c r="B202" i="51"/>
  <c r="A202" i="51"/>
  <c r="D201" i="51"/>
  <c r="C201" i="51"/>
  <c r="B201" i="51"/>
  <c r="A201" i="51"/>
  <c r="D200" i="51"/>
  <c r="C200" i="51"/>
  <c r="B200" i="51"/>
  <c r="A200" i="51"/>
  <c r="D199" i="51"/>
  <c r="C199" i="51"/>
  <c r="B199" i="51"/>
  <c r="A199" i="51"/>
  <c r="D198" i="51"/>
  <c r="C198" i="51"/>
  <c r="B198" i="51"/>
  <c r="A198" i="51"/>
  <c r="D197" i="51"/>
  <c r="C197" i="51"/>
  <c r="B197" i="51"/>
  <c r="A197" i="51"/>
  <c r="D196" i="51"/>
  <c r="C196" i="51"/>
  <c r="B196" i="51"/>
  <c r="A196" i="51"/>
  <c r="D195" i="51"/>
  <c r="C195" i="51"/>
  <c r="B195" i="51"/>
  <c r="A195" i="51"/>
  <c r="D194" i="51"/>
  <c r="C194" i="51"/>
  <c r="B194" i="51"/>
  <c r="A194" i="51"/>
  <c r="D193" i="51"/>
  <c r="C193" i="51"/>
  <c r="B193" i="51"/>
  <c r="A193" i="51"/>
  <c r="D192" i="51"/>
  <c r="C192" i="51"/>
  <c r="B192" i="51"/>
  <c r="A192" i="51"/>
  <c r="D191" i="51"/>
  <c r="C191" i="51"/>
  <c r="B191" i="51"/>
  <c r="A191" i="51"/>
  <c r="D190" i="51"/>
  <c r="C190" i="51"/>
  <c r="B190" i="51"/>
  <c r="A190" i="51"/>
  <c r="D189" i="51"/>
  <c r="C189" i="51"/>
  <c r="B189" i="51"/>
  <c r="A189" i="51"/>
  <c r="D188" i="51"/>
  <c r="C188" i="51"/>
  <c r="B188" i="51"/>
  <c r="A188" i="51"/>
  <c r="D187" i="51"/>
  <c r="C187" i="51"/>
  <c r="B187" i="51"/>
  <c r="A187" i="51"/>
  <c r="D186" i="51"/>
  <c r="C186" i="51"/>
  <c r="B186" i="51"/>
  <c r="A186" i="51"/>
  <c r="D185" i="51"/>
  <c r="C185" i="51"/>
  <c r="B185" i="51"/>
  <c r="A185" i="51"/>
  <c r="D184" i="51"/>
  <c r="C184" i="51"/>
  <c r="B184" i="51"/>
  <c r="A184" i="51"/>
  <c r="D183" i="51"/>
  <c r="C183" i="51"/>
  <c r="B183" i="51"/>
  <c r="A183" i="51"/>
  <c r="D182" i="51"/>
  <c r="C182" i="51"/>
  <c r="B182" i="51"/>
  <c r="A182" i="51"/>
  <c r="D181" i="51"/>
  <c r="C181" i="51"/>
  <c r="B181" i="51"/>
  <c r="A181" i="51"/>
  <c r="D180" i="51"/>
  <c r="C180" i="51"/>
  <c r="B180" i="51"/>
  <c r="A180" i="51"/>
  <c r="D179" i="51"/>
  <c r="C179" i="51"/>
  <c r="B179" i="51"/>
  <c r="A179" i="51"/>
  <c r="D178" i="51"/>
  <c r="C178" i="51"/>
  <c r="B178" i="51"/>
  <c r="A178" i="51"/>
  <c r="D177" i="51"/>
  <c r="C177" i="51"/>
  <c r="B177" i="51"/>
  <c r="A177" i="51"/>
  <c r="D176" i="51"/>
  <c r="C176" i="51"/>
  <c r="B176" i="51"/>
  <c r="A176" i="51"/>
  <c r="D175" i="51"/>
  <c r="C175" i="51"/>
  <c r="B175" i="51"/>
  <c r="A175" i="51"/>
  <c r="D174" i="51"/>
  <c r="C174" i="51"/>
  <c r="B174" i="51"/>
  <c r="A174" i="51"/>
  <c r="D173" i="51"/>
  <c r="C173" i="51"/>
  <c r="B173" i="51"/>
  <c r="A173" i="51"/>
  <c r="D172" i="51"/>
  <c r="C172" i="51"/>
  <c r="B172" i="51"/>
  <c r="A172" i="51"/>
  <c r="D171" i="51"/>
  <c r="C171" i="51"/>
  <c r="B171" i="51"/>
  <c r="A171" i="51"/>
  <c r="D170" i="51"/>
  <c r="C170" i="51"/>
  <c r="B170" i="51"/>
  <c r="A170" i="51"/>
  <c r="D169" i="51"/>
  <c r="C169" i="51"/>
  <c r="B169" i="51"/>
  <c r="A169" i="51"/>
  <c r="D168" i="51"/>
  <c r="C168" i="51"/>
  <c r="B168" i="51"/>
  <c r="A168" i="51"/>
  <c r="D167" i="51"/>
  <c r="C167" i="51"/>
  <c r="B167" i="51"/>
  <c r="A167" i="51"/>
  <c r="D166" i="51"/>
  <c r="C166" i="51"/>
  <c r="B166" i="51"/>
  <c r="A166" i="51"/>
  <c r="D165" i="51"/>
  <c r="C165" i="51"/>
  <c r="B165" i="51"/>
  <c r="A165" i="51"/>
  <c r="D164" i="51"/>
  <c r="C164" i="51"/>
  <c r="B164" i="51"/>
  <c r="A164" i="51"/>
  <c r="D163" i="51"/>
  <c r="C163" i="51"/>
  <c r="B163" i="51"/>
  <c r="A163" i="51"/>
  <c r="D162" i="51"/>
  <c r="C162" i="51"/>
  <c r="B162" i="51"/>
  <c r="A162" i="51"/>
  <c r="D161" i="51"/>
  <c r="C161" i="51"/>
  <c r="B161" i="51"/>
  <c r="A161" i="51"/>
  <c r="D160" i="51"/>
  <c r="C160" i="51"/>
  <c r="B160" i="51"/>
  <c r="A160" i="51"/>
  <c r="D159" i="51"/>
  <c r="C159" i="51"/>
  <c r="B159" i="51"/>
  <c r="A159" i="51"/>
  <c r="D158" i="51"/>
  <c r="C158" i="51"/>
  <c r="B158" i="51"/>
  <c r="A158" i="51"/>
  <c r="D157" i="51"/>
  <c r="C157" i="51"/>
  <c r="B157" i="51"/>
  <c r="A157" i="51"/>
  <c r="D156" i="51"/>
  <c r="C156" i="51"/>
  <c r="B156" i="51"/>
  <c r="A156" i="51"/>
  <c r="D155" i="51"/>
  <c r="C155" i="51"/>
  <c r="B155" i="51"/>
  <c r="A155" i="51"/>
  <c r="D154" i="51"/>
  <c r="C154" i="51"/>
  <c r="B154" i="51"/>
  <c r="A154" i="51"/>
  <c r="D153" i="51"/>
  <c r="C153" i="51"/>
  <c r="B153" i="51"/>
  <c r="A153" i="51"/>
  <c r="D152" i="51"/>
  <c r="C152" i="51"/>
  <c r="B152" i="51"/>
  <c r="A152" i="51"/>
  <c r="D151" i="51"/>
  <c r="C151" i="51"/>
  <c r="B151" i="51"/>
  <c r="A151" i="51"/>
  <c r="D150" i="51"/>
  <c r="C150" i="51"/>
  <c r="B150" i="51"/>
  <c r="A150" i="51"/>
  <c r="D149" i="51"/>
  <c r="C149" i="51"/>
  <c r="B149" i="51"/>
  <c r="A149" i="51"/>
  <c r="D148" i="51"/>
  <c r="C148" i="51"/>
  <c r="B148" i="51"/>
  <c r="A148" i="51"/>
  <c r="D147" i="51"/>
  <c r="C147" i="51"/>
  <c r="B147" i="51"/>
  <c r="A147" i="51"/>
  <c r="D146" i="51"/>
  <c r="C146" i="51"/>
  <c r="B146" i="51"/>
  <c r="A146" i="51"/>
  <c r="D145" i="51"/>
  <c r="C145" i="51"/>
  <c r="B145" i="51"/>
  <c r="A145" i="51"/>
  <c r="D144" i="51"/>
  <c r="C144" i="51"/>
  <c r="B144" i="51"/>
  <c r="A144" i="51"/>
  <c r="D143" i="51"/>
  <c r="C143" i="51"/>
  <c r="B143" i="51"/>
  <c r="A143" i="51"/>
  <c r="D142" i="51"/>
  <c r="C142" i="51"/>
  <c r="B142" i="51"/>
  <c r="A142" i="51"/>
  <c r="D141" i="51"/>
  <c r="C141" i="51"/>
  <c r="B141" i="51"/>
  <c r="A141" i="51"/>
  <c r="D140" i="51"/>
  <c r="C140" i="51"/>
  <c r="B140" i="51"/>
  <c r="A140" i="51"/>
  <c r="D139" i="51"/>
  <c r="C139" i="51"/>
  <c r="B139" i="51"/>
  <c r="A139" i="51"/>
  <c r="D138" i="51"/>
  <c r="C138" i="51"/>
  <c r="B138" i="51"/>
  <c r="A138" i="51"/>
  <c r="D137" i="51"/>
  <c r="C137" i="51"/>
  <c r="B137" i="51"/>
  <c r="A137" i="51"/>
  <c r="D136" i="51"/>
  <c r="C136" i="51"/>
  <c r="B136" i="51"/>
  <c r="A136" i="51"/>
  <c r="D135" i="51"/>
  <c r="C135" i="51"/>
  <c r="B135" i="51"/>
  <c r="A135" i="51"/>
  <c r="D134" i="51"/>
  <c r="C134" i="51"/>
  <c r="B134" i="51"/>
  <c r="A134" i="51"/>
  <c r="D133" i="51"/>
  <c r="C133" i="51"/>
  <c r="B133" i="51"/>
  <c r="A133" i="51"/>
  <c r="D132" i="51"/>
  <c r="C132" i="51"/>
  <c r="B132" i="51"/>
  <c r="A132" i="51"/>
  <c r="D131" i="51"/>
  <c r="C131" i="51"/>
  <c r="B131" i="51"/>
  <c r="A131" i="51"/>
  <c r="D130" i="51"/>
  <c r="C130" i="51"/>
  <c r="B130" i="51"/>
  <c r="A130" i="51"/>
  <c r="D129" i="51"/>
  <c r="C129" i="51"/>
  <c r="B129" i="51"/>
  <c r="A129" i="51"/>
  <c r="D128" i="51"/>
  <c r="C128" i="51"/>
  <c r="B128" i="51"/>
  <c r="A128" i="51"/>
  <c r="D127" i="51"/>
  <c r="C127" i="51"/>
  <c r="B127" i="51"/>
  <c r="A127" i="51"/>
  <c r="D126" i="51"/>
  <c r="C126" i="51"/>
  <c r="B126" i="51"/>
  <c r="A126" i="51"/>
  <c r="D125" i="51"/>
  <c r="C125" i="51"/>
  <c r="B125" i="51"/>
  <c r="A125" i="51"/>
  <c r="D124" i="51"/>
  <c r="C124" i="51"/>
  <c r="B124" i="51"/>
  <c r="A124" i="51"/>
  <c r="D123" i="51"/>
  <c r="C123" i="51"/>
  <c r="B123" i="51"/>
  <c r="A123" i="51"/>
  <c r="D122" i="51"/>
  <c r="C122" i="51"/>
  <c r="B122" i="51"/>
  <c r="A122" i="51"/>
  <c r="D121" i="51"/>
  <c r="C121" i="51"/>
  <c r="B121" i="51"/>
  <c r="A121" i="51"/>
  <c r="D120" i="51"/>
  <c r="C120" i="51"/>
  <c r="B120" i="51"/>
  <c r="A120" i="51"/>
  <c r="D119" i="51"/>
  <c r="C119" i="51"/>
  <c r="B119" i="51"/>
  <c r="A119" i="51"/>
  <c r="D118" i="51"/>
  <c r="C118" i="51"/>
  <c r="B118" i="51"/>
  <c r="A118" i="51"/>
  <c r="D117" i="51"/>
  <c r="C117" i="51"/>
  <c r="B117" i="51"/>
  <c r="A117" i="51"/>
  <c r="D116" i="51"/>
  <c r="C116" i="51"/>
  <c r="B116" i="51"/>
  <c r="A116" i="51"/>
  <c r="D115" i="51"/>
  <c r="C115" i="51"/>
  <c r="B115" i="51"/>
  <c r="A115" i="51"/>
  <c r="D114" i="51"/>
  <c r="C114" i="51"/>
  <c r="B114" i="51"/>
  <c r="A114" i="51"/>
  <c r="D113" i="51"/>
  <c r="C113" i="51"/>
  <c r="B113" i="51"/>
  <c r="A113" i="51"/>
  <c r="D112" i="51"/>
  <c r="C112" i="51"/>
  <c r="B112" i="51"/>
  <c r="A112" i="51"/>
  <c r="D111" i="51"/>
  <c r="C111" i="51"/>
  <c r="B111" i="51"/>
  <c r="A111" i="51"/>
  <c r="D110" i="51"/>
  <c r="C110" i="51"/>
  <c r="B110" i="51"/>
  <c r="A110" i="51"/>
  <c r="D109" i="51"/>
  <c r="C109" i="51"/>
  <c r="B109" i="51"/>
  <c r="A109" i="51"/>
  <c r="D108" i="51"/>
  <c r="C108" i="51"/>
  <c r="B108" i="51"/>
  <c r="A108" i="51"/>
  <c r="D107" i="51"/>
  <c r="C107" i="51"/>
  <c r="B107" i="51"/>
  <c r="A107" i="51"/>
  <c r="D106" i="51"/>
  <c r="C106" i="51"/>
  <c r="B106" i="51"/>
  <c r="A106" i="51"/>
  <c r="D105" i="51"/>
  <c r="C105" i="51"/>
  <c r="B105" i="51"/>
  <c r="A105" i="51"/>
  <c r="D104" i="51"/>
  <c r="C104" i="51"/>
  <c r="B104" i="51"/>
  <c r="A104" i="51"/>
  <c r="D103" i="51"/>
  <c r="C103" i="51"/>
  <c r="B103" i="51"/>
  <c r="A103" i="51"/>
  <c r="D102" i="51"/>
  <c r="C102" i="51"/>
  <c r="B102" i="51"/>
  <c r="A102" i="51"/>
  <c r="D101" i="51"/>
  <c r="C101" i="51"/>
  <c r="B101" i="51"/>
  <c r="A101" i="51"/>
  <c r="D100" i="51"/>
  <c r="C100" i="51"/>
  <c r="B100" i="51"/>
  <c r="A100" i="51"/>
  <c r="D99" i="51"/>
  <c r="C99" i="51"/>
  <c r="B99" i="51"/>
  <c r="A99" i="51"/>
  <c r="D98" i="51"/>
  <c r="C98" i="51"/>
  <c r="B98" i="51"/>
  <c r="A98" i="51"/>
  <c r="D97" i="51"/>
  <c r="C97" i="51"/>
  <c r="B97" i="51"/>
  <c r="A97" i="51"/>
  <c r="D96" i="51"/>
  <c r="C96" i="51"/>
  <c r="B96" i="51"/>
  <c r="A96" i="51"/>
  <c r="D95" i="51"/>
  <c r="C95" i="51"/>
  <c r="B95" i="51"/>
  <c r="A95" i="51"/>
  <c r="D94" i="51"/>
  <c r="C94" i="51"/>
  <c r="B94" i="51"/>
  <c r="A94" i="51"/>
  <c r="D93" i="51"/>
  <c r="C93" i="51"/>
  <c r="B93" i="51"/>
  <c r="A93" i="51"/>
  <c r="D92" i="51"/>
  <c r="C92" i="51"/>
  <c r="B92" i="51"/>
  <c r="A92" i="51"/>
  <c r="D91" i="51"/>
  <c r="C91" i="51"/>
  <c r="B91" i="51"/>
  <c r="A91" i="51"/>
  <c r="D90" i="51"/>
  <c r="C90" i="51"/>
  <c r="B90" i="51"/>
  <c r="A90" i="51"/>
  <c r="D89" i="51"/>
  <c r="C89" i="51"/>
  <c r="B89" i="51"/>
  <c r="A89" i="51"/>
  <c r="D88" i="51"/>
  <c r="C88" i="51"/>
  <c r="B88" i="51"/>
  <c r="A88" i="51"/>
  <c r="D87" i="51"/>
  <c r="C87" i="51"/>
  <c r="B87" i="51"/>
  <c r="A87" i="51"/>
  <c r="D86" i="51"/>
  <c r="C86" i="51"/>
  <c r="B86" i="51"/>
  <c r="A86" i="51"/>
  <c r="D85" i="51"/>
  <c r="C85" i="51"/>
  <c r="B85" i="51"/>
  <c r="A85" i="51"/>
  <c r="D84" i="51"/>
  <c r="C84" i="51"/>
  <c r="B84" i="51"/>
  <c r="A84" i="51"/>
  <c r="D83" i="51"/>
  <c r="C83" i="51"/>
  <c r="B83" i="51"/>
  <c r="A83" i="51"/>
  <c r="D82" i="51"/>
  <c r="C82" i="51"/>
  <c r="B82" i="51"/>
  <c r="A82" i="51"/>
  <c r="D81" i="51"/>
  <c r="C81" i="51"/>
  <c r="B81" i="51"/>
  <c r="A81" i="51"/>
  <c r="D80" i="51"/>
  <c r="C80" i="51"/>
  <c r="B80" i="51"/>
  <c r="A80" i="51"/>
  <c r="D79" i="51"/>
  <c r="C79" i="51"/>
  <c r="B79" i="51"/>
  <c r="A79" i="51"/>
  <c r="D78" i="51"/>
  <c r="C78" i="51"/>
  <c r="B78" i="51"/>
  <c r="A78" i="51"/>
  <c r="D77" i="51"/>
  <c r="C77" i="51"/>
  <c r="B77" i="51"/>
  <c r="A77" i="51"/>
  <c r="D76" i="51"/>
  <c r="C76" i="51"/>
  <c r="B76" i="51"/>
  <c r="A76" i="51"/>
  <c r="D75" i="51"/>
  <c r="C75" i="51"/>
  <c r="B75" i="51"/>
  <c r="A75" i="51"/>
  <c r="D74" i="51"/>
  <c r="C74" i="51"/>
  <c r="B74" i="51"/>
  <c r="A74" i="51"/>
  <c r="D73" i="51"/>
  <c r="C73" i="51"/>
  <c r="B73" i="51"/>
  <c r="A73" i="51"/>
  <c r="D72" i="51"/>
  <c r="C72" i="51"/>
  <c r="B72" i="51"/>
  <c r="A72" i="51"/>
  <c r="D71" i="51"/>
  <c r="C71" i="51"/>
  <c r="B71" i="51"/>
  <c r="A71" i="51"/>
  <c r="D70" i="51"/>
  <c r="C70" i="51"/>
  <c r="B70" i="51"/>
  <c r="A70" i="51"/>
  <c r="D69" i="51"/>
  <c r="C69" i="51"/>
  <c r="B69" i="51"/>
  <c r="A69" i="51"/>
  <c r="D68" i="51"/>
  <c r="C68" i="51"/>
  <c r="B68" i="51"/>
  <c r="A68" i="51"/>
  <c r="D67" i="51"/>
  <c r="C67" i="51"/>
  <c r="B67" i="51"/>
  <c r="A67" i="51"/>
  <c r="D66" i="51"/>
  <c r="C66" i="51"/>
  <c r="B66" i="51"/>
  <c r="A66" i="51"/>
  <c r="D65" i="51"/>
  <c r="C65" i="51"/>
  <c r="B65" i="51"/>
  <c r="A65" i="51"/>
  <c r="D64" i="51"/>
  <c r="C64" i="51"/>
  <c r="B64" i="51"/>
  <c r="A64" i="51"/>
  <c r="D63" i="51"/>
  <c r="C63" i="51"/>
  <c r="B63" i="51"/>
  <c r="A63" i="51"/>
  <c r="D62" i="51"/>
  <c r="C62" i="51"/>
  <c r="B62" i="51"/>
  <c r="A62" i="51"/>
  <c r="D61" i="51"/>
  <c r="C61" i="51"/>
  <c r="B61" i="51"/>
  <c r="A61" i="51"/>
  <c r="D60" i="51"/>
  <c r="C60" i="51"/>
  <c r="B60" i="51"/>
  <c r="A60" i="51"/>
  <c r="D59" i="51"/>
  <c r="C59" i="51"/>
  <c r="B59" i="51"/>
  <c r="A59" i="51"/>
  <c r="D58" i="51"/>
  <c r="C58" i="51"/>
  <c r="B58" i="51"/>
  <c r="A58" i="51"/>
  <c r="D57" i="51"/>
  <c r="C57" i="51"/>
  <c r="B57" i="51"/>
  <c r="A57" i="51"/>
  <c r="D56" i="51"/>
  <c r="C56" i="51"/>
  <c r="B56" i="51"/>
  <c r="A56" i="51"/>
  <c r="D55" i="51"/>
  <c r="C55" i="51"/>
  <c r="B55" i="51"/>
  <c r="A55" i="51"/>
  <c r="D54" i="51"/>
  <c r="C54" i="51"/>
  <c r="B54" i="51"/>
  <c r="A54" i="51"/>
  <c r="D53" i="51"/>
  <c r="C53" i="51"/>
  <c r="B53" i="51"/>
  <c r="A53" i="51"/>
  <c r="D52" i="51"/>
  <c r="C52" i="51"/>
  <c r="B52" i="51"/>
  <c r="A52" i="51"/>
  <c r="D51" i="51"/>
  <c r="C51" i="51"/>
  <c r="B51" i="51"/>
  <c r="A51" i="51"/>
  <c r="D50" i="51"/>
  <c r="C50" i="51"/>
  <c r="B50" i="51"/>
  <c r="A50" i="51"/>
  <c r="D49" i="51"/>
  <c r="C49" i="51"/>
  <c r="B49" i="51"/>
  <c r="A49" i="51"/>
  <c r="D48" i="51"/>
  <c r="C48" i="51"/>
  <c r="B48" i="51"/>
  <c r="A48" i="51"/>
  <c r="D47" i="51"/>
  <c r="C47" i="51"/>
  <c r="B47" i="51"/>
  <c r="A47" i="51"/>
  <c r="D46" i="51"/>
  <c r="C46" i="51"/>
  <c r="B46" i="51"/>
  <c r="A46" i="51"/>
  <c r="D45" i="51"/>
  <c r="C45" i="51"/>
  <c r="B45" i="51"/>
  <c r="A45" i="51"/>
  <c r="D44" i="51"/>
  <c r="C44" i="51"/>
  <c r="B44" i="51"/>
  <c r="A44" i="51"/>
  <c r="D43" i="51"/>
  <c r="C43" i="51"/>
  <c r="B43" i="51"/>
  <c r="A43" i="51"/>
  <c r="D42" i="51"/>
  <c r="C42" i="51"/>
  <c r="B42" i="51"/>
  <c r="A42" i="51"/>
  <c r="D41" i="51"/>
  <c r="C41" i="51"/>
  <c r="B41" i="51"/>
  <c r="A41" i="51"/>
  <c r="D40" i="51"/>
  <c r="C40" i="51"/>
  <c r="B40" i="51"/>
  <c r="A40" i="51"/>
  <c r="D39" i="51"/>
  <c r="C39" i="51"/>
  <c r="B39" i="51"/>
  <c r="A39" i="51"/>
  <c r="D38" i="51"/>
  <c r="C38" i="51"/>
  <c r="B38" i="51"/>
  <c r="A38" i="51"/>
  <c r="D37" i="51"/>
  <c r="C37" i="51"/>
  <c r="B37" i="51"/>
  <c r="A37" i="51"/>
  <c r="D36" i="51"/>
  <c r="C36" i="51"/>
  <c r="B36" i="51"/>
  <c r="A36" i="51"/>
  <c r="D35" i="51"/>
  <c r="C35" i="51"/>
  <c r="B35" i="51"/>
  <c r="A35" i="51"/>
  <c r="D34" i="51"/>
  <c r="C34" i="51"/>
  <c r="B34" i="51"/>
  <c r="A34" i="51"/>
  <c r="D33" i="51"/>
  <c r="C33" i="51"/>
  <c r="B33" i="51"/>
  <c r="A33" i="51"/>
  <c r="D32" i="51"/>
  <c r="C32" i="51"/>
  <c r="B32" i="51"/>
  <c r="A32" i="51"/>
  <c r="D31" i="51"/>
  <c r="C31" i="51"/>
  <c r="B31" i="51"/>
  <c r="A31" i="51"/>
  <c r="D30" i="51"/>
  <c r="C30" i="51"/>
  <c r="B30" i="51"/>
  <c r="A30" i="51"/>
  <c r="D29" i="51"/>
  <c r="C29" i="51"/>
  <c r="B29" i="51"/>
  <c r="A29" i="51"/>
  <c r="D28" i="51"/>
  <c r="C28" i="51"/>
  <c r="B28" i="51"/>
  <c r="A28" i="51"/>
  <c r="D27" i="51"/>
  <c r="C27" i="51"/>
  <c r="B27" i="51"/>
  <c r="A27" i="51"/>
  <c r="D26" i="51"/>
  <c r="C26" i="51"/>
  <c r="B26" i="51"/>
  <c r="A26" i="51"/>
  <c r="D25" i="51"/>
  <c r="C25" i="51"/>
  <c r="B25" i="51"/>
  <c r="A25" i="51"/>
  <c r="D24" i="51"/>
  <c r="C24" i="51"/>
  <c r="B24" i="51"/>
  <c r="A24" i="51"/>
  <c r="D23" i="51"/>
  <c r="C23" i="51"/>
  <c r="B23" i="51"/>
  <c r="A23" i="51"/>
  <c r="D22" i="51"/>
  <c r="C22" i="51"/>
  <c r="B22" i="51"/>
  <c r="A22" i="51"/>
  <c r="D21" i="51"/>
  <c r="C21" i="51"/>
  <c r="B21" i="51"/>
  <c r="A21" i="51"/>
  <c r="D20" i="51"/>
  <c r="C20" i="51"/>
  <c r="B20" i="51"/>
  <c r="A20" i="51"/>
  <c r="D19" i="51"/>
  <c r="C19" i="51"/>
  <c r="B19" i="51"/>
  <c r="A19" i="51"/>
  <c r="D18" i="51"/>
  <c r="C18" i="51"/>
  <c r="B18" i="51"/>
  <c r="A18" i="51"/>
  <c r="D17" i="51"/>
  <c r="C17" i="51"/>
  <c r="B17" i="51"/>
  <c r="A17" i="51"/>
  <c r="D16" i="51"/>
  <c r="C16" i="51"/>
  <c r="B16" i="51"/>
  <c r="A16" i="51"/>
  <c r="D15" i="51"/>
  <c r="C15" i="51"/>
  <c r="B15" i="51"/>
  <c r="A15" i="51"/>
  <c r="D14" i="51"/>
  <c r="C14" i="51"/>
  <c r="B14" i="51"/>
  <c r="A14" i="51"/>
  <c r="D13" i="51"/>
  <c r="C13" i="51"/>
  <c r="B13" i="51"/>
  <c r="A13" i="51"/>
  <c r="D12" i="51"/>
  <c r="C12" i="51"/>
  <c r="B12" i="51"/>
  <c r="A12" i="51"/>
  <c r="D11" i="51"/>
  <c r="C11" i="51"/>
  <c r="B11" i="51"/>
  <c r="A11" i="51"/>
  <c r="D10" i="51"/>
  <c r="C10" i="51"/>
  <c r="B10" i="51"/>
  <c r="A10" i="51"/>
  <c r="D9" i="51"/>
  <c r="C9" i="51"/>
  <c r="B9" i="51"/>
  <c r="A9" i="51"/>
  <c r="D8" i="51"/>
  <c r="C8" i="51"/>
  <c r="B8" i="51"/>
  <c r="A8" i="51"/>
  <c r="D7" i="51"/>
  <c r="C7" i="51"/>
  <c r="B7" i="51"/>
  <c r="A7" i="51"/>
  <c r="X250" i="58"/>
  <c r="X249" i="58"/>
  <c r="X248" i="58"/>
  <c r="X247" i="58"/>
  <c r="X246" i="58"/>
  <c r="X245" i="58"/>
  <c r="X244" i="58"/>
  <c r="X243" i="58"/>
  <c r="X242" i="58"/>
  <c r="X241" i="58"/>
  <c r="X240" i="58"/>
  <c r="X239" i="58"/>
  <c r="X238" i="58"/>
  <c r="X237" i="58"/>
  <c r="X236" i="58"/>
  <c r="X235" i="58"/>
  <c r="X234" i="58"/>
  <c r="X233" i="58"/>
  <c r="X232" i="58"/>
  <c r="X231" i="58"/>
  <c r="X230" i="58"/>
  <c r="X229" i="58"/>
  <c r="X228" i="58"/>
  <c r="X227" i="58"/>
  <c r="X226" i="58"/>
  <c r="X225" i="58"/>
  <c r="X224" i="58"/>
  <c r="X223" i="58"/>
  <c r="X222" i="58"/>
  <c r="X221" i="58"/>
  <c r="X220" i="58"/>
  <c r="X219" i="58"/>
  <c r="X218" i="58"/>
  <c r="X217" i="58"/>
  <c r="X216" i="58"/>
  <c r="X215" i="58"/>
  <c r="X214" i="58"/>
  <c r="X213" i="58"/>
  <c r="X212" i="58"/>
  <c r="X211" i="58"/>
  <c r="X210" i="58"/>
  <c r="X209" i="58"/>
  <c r="X208" i="58"/>
  <c r="X207" i="58"/>
  <c r="X206" i="58"/>
  <c r="X205" i="58"/>
  <c r="X204" i="58"/>
  <c r="X203" i="58"/>
  <c r="X202" i="58"/>
  <c r="X201" i="58"/>
  <c r="X200" i="58"/>
  <c r="X199" i="58"/>
  <c r="X198" i="58"/>
  <c r="X197" i="58"/>
  <c r="X196" i="58"/>
  <c r="X195" i="58"/>
  <c r="X194" i="58"/>
  <c r="X193" i="58"/>
  <c r="X192" i="58"/>
  <c r="X191" i="58"/>
  <c r="X190" i="58"/>
  <c r="X189" i="58"/>
  <c r="X188" i="58"/>
  <c r="X187" i="58"/>
  <c r="X186" i="58"/>
  <c r="X185" i="58"/>
  <c r="X184" i="58"/>
  <c r="X183" i="58"/>
  <c r="X182" i="58"/>
  <c r="X181" i="58"/>
  <c r="X180" i="58"/>
  <c r="X179" i="58"/>
  <c r="X178" i="58"/>
  <c r="X177" i="58"/>
  <c r="X176" i="58"/>
  <c r="X175" i="58"/>
  <c r="X174" i="58"/>
  <c r="X173" i="58"/>
  <c r="X172" i="58"/>
  <c r="X171" i="58"/>
  <c r="X170" i="58"/>
  <c r="X169" i="58"/>
  <c r="X168" i="58"/>
  <c r="X167" i="58"/>
  <c r="X166" i="58"/>
  <c r="X165" i="58"/>
  <c r="X164" i="58"/>
  <c r="X163" i="58"/>
  <c r="X162" i="58"/>
  <c r="X161" i="58"/>
  <c r="X160" i="58"/>
  <c r="X159" i="58"/>
  <c r="X158" i="58"/>
  <c r="X157" i="58"/>
  <c r="X156" i="58"/>
  <c r="X155" i="58"/>
  <c r="X154" i="58"/>
  <c r="X153" i="58"/>
  <c r="X152" i="58"/>
  <c r="X151" i="58"/>
  <c r="X150" i="58"/>
  <c r="X149" i="58"/>
  <c r="X148" i="58"/>
  <c r="X147" i="58"/>
  <c r="X146" i="58"/>
  <c r="X145" i="58"/>
  <c r="X144" i="58"/>
  <c r="X143" i="58"/>
  <c r="X142" i="58"/>
  <c r="X141" i="58"/>
  <c r="X140" i="58"/>
  <c r="X139" i="58"/>
  <c r="X138" i="58"/>
  <c r="X137" i="58"/>
  <c r="X136" i="58"/>
  <c r="X135" i="58"/>
  <c r="X134" i="58"/>
  <c r="X133" i="58"/>
  <c r="X132" i="58"/>
  <c r="X131" i="58"/>
  <c r="X130" i="58"/>
  <c r="X129" i="58"/>
  <c r="X128" i="58"/>
  <c r="X127" i="58"/>
  <c r="X126" i="58"/>
  <c r="X125" i="58"/>
  <c r="X124" i="58"/>
  <c r="X123" i="58"/>
  <c r="X122" i="58"/>
  <c r="X121" i="58"/>
  <c r="X120" i="58"/>
  <c r="X119" i="58"/>
  <c r="X118" i="58"/>
  <c r="X117" i="58"/>
  <c r="X116" i="58"/>
  <c r="X115" i="58"/>
  <c r="X114" i="58"/>
  <c r="X113" i="58"/>
  <c r="X112" i="58"/>
  <c r="X111" i="58"/>
  <c r="X110" i="58"/>
  <c r="X109" i="58"/>
  <c r="X108" i="58"/>
  <c r="X107" i="58"/>
  <c r="X106" i="58"/>
  <c r="X105" i="58"/>
  <c r="X104" i="58"/>
  <c r="X103" i="58"/>
  <c r="X102" i="58"/>
  <c r="X101" i="58"/>
  <c r="X100" i="58"/>
  <c r="X99" i="58"/>
  <c r="X98" i="58"/>
  <c r="X97" i="58"/>
  <c r="X96" i="58"/>
  <c r="X95" i="58"/>
  <c r="X94" i="58"/>
  <c r="X93" i="58"/>
  <c r="X92" i="58"/>
  <c r="X91" i="58"/>
  <c r="X90" i="58"/>
  <c r="X89" i="58"/>
  <c r="X88" i="58"/>
  <c r="X87" i="58"/>
  <c r="X86" i="58"/>
  <c r="X85" i="58"/>
  <c r="X84" i="58"/>
  <c r="X83" i="58"/>
  <c r="X82" i="58"/>
  <c r="X81" i="58"/>
  <c r="X80" i="58"/>
  <c r="X79" i="58"/>
  <c r="X78" i="58"/>
  <c r="X77" i="58"/>
  <c r="X76" i="58"/>
  <c r="X75" i="58"/>
  <c r="X74" i="58"/>
  <c r="X73" i="58"/>
  <c r="X72" i="58"/>
  <c r="X71" i="58"/>
  <c r="X70" i="58"/>
  <c r="X69" i="58"/>
  <c r="X68" i="58"/>
  <c r="X67" i="58"/>
  <c r="X66" i="58"/>
  <c r="X65" i="58"/>
  <c r="X64" i="58"/>
  <c r="X63" i="58"/>
  <c r="X62" i="58"/>
  <c r="X61" i="58"/>
  <c r="X60" i="58"/>
  <c r="X59" i="58"/>
  <c r="X58" i="58"/>
  <c r="X57" i="58"/>
  <c r="X56" i="58"/>
  <c r="X55" i="58"/>
  <c r="X54" i="58"/>
  <c r="X53" i="58"/>
  <c r="X52" i="58"/>
  <c r="X51" i="58"/>
  <c r="X50" i="58"/>
  <c r="X49" i="58"/>
  <c r="X48" i="58"/>
  <c r="X47" i="58"/>
  <c r="X46" i="58"/>
  <c r="X45" i="58"/>
  <c r="X44" i="58"/>
  <c r="X43" i="58"/>
  <c r="X42" i="58"/>
  <c r="X41" i="58"/>
  <c r="X40" i="58"/>
  <c r="X39" i="58"/>
  <c r="X38" i="58"/>
  <c r="X37" i="58"/>
  <c r="X36" i="58"/>
  <c r="X35" i="58"/>
  <c r="X34" i="58"/>
  <c r="X33" i="58"/>
  <c r="X32" i="58"/>
  <c r="X31" i="58"/>
  <c r="X30" i="58"/>
  <c r="X29" i="58"/>
  <c r="X28" i="58"/>
  <c r="X27" i="58"/>
  <c r="X26" i="58"/>
  <c r="X25" i="58"/>
  <c r="X24" i="58"/>
  <c r="X23" i="58"/>
  <c r="X22" i="58"/>
  <c r="X21" i="58"/>
  <c r="X20" i="58"/>
  <c r="X19" i="58"/>
  <c r="X18" i="58"/>
  <c r="X17" i="58"/>
  <c r="X16" i="58"/>
  <c r="X15" i="58"/>
  <c r="X14" i="58"/>
  <c r="X13" i="58"/>
  <c r="X12" i="58"/>
  <c r="X11" i="58"/>
  <c r="X10" i="58"/>
  <c r="X9" i="58"/>
  <c r="X8" i="58"/>
  <c r="X7" i="58"/>
  <c r="X6" i="58"/>
  <c r="X5" i="58"/>
  <c r="X4" i="58"/>
  <c r="V250" i="58"/>
  <c r="U250" i="58"/>
  <c r="T250" i="58"/>
  <c r="V249" i="58"/>
  <c r="U249" i="58"/>
  <c r="T249" i="58"/>
  <c r="V248" i="58"/>
  <c r="U248" i="58"/>
  <c r="T248" i="58"/>
  <c r="V247" i="58"/>
  <c r="U247" i="58"/>
  <c r="T247" i="58"/>
  <c r="V246" i="58"/>
  <c r="U246" i="58"/>
  <c r="T246" i="58"/>
  <c r="V245" i="58"/>
  <c r="U245" i="58"/>
  <c r="T245" i="58"/>
  <c r="V244" i="58"/>
  <c r="U244" i="58"/>
  <c r="T244" i="58"/>
  <c r="V243" i="58"/>
  <c r="U243" i="58"/>
  <c r="T243" i="58"/>
  <c r="V242" i="58"/>
  <c r="U242" i="58"/>
  <c r="T242" i="58"/>
  <c r="V241" i="58"/>
  <c r="U241" i="58"/>
  <c r="T241" i="58"/>
  <c r="V240" i="58"/>
  <c r="U240" i="58"/>
  <c r="T240" i="58"/>
  <c r="V239" i="58"/>
  <c r="U239" i="58"/>
  <c r="T239" i="58"/>
  <c r="V238" i="58"/>
  <c r="U238" i="58"/>
  <c r="T238" i="58"/>
  <c r="V237" i="58"/>
  <c r="U237" i="58"/>
  <c r="T237" i="58"/>
  <c r="V236" i="58"/>
  <c r="U236" i="58"/>
  <c r="T236" i="58"/>
  <c r="V235" i="58"/>
  <c r="U235" i="58"/>
  <c r="T235" i="58"/>
  <c r="V234" i="58"/>
  <c r="U234" i="58"/>
  <c r="T234" i="58"/>
  <c r="V233" i="58"/>
  <c r="U233" i="58"/>
  <c r="T233" i="58"/>
  <c r="V232" i="58"/>
  <c r="U232" i="58"/>
  <c r="T232" i="58"/>
  <c r="V231" i="58"/>
  <c r="U231" i="58"/>
  <c r="T231" i="58"/>
  <c r="V230" i="58"/>
  <c r="U230" i="58"/>
  <c r="T230" i="58"/>
  <c r="V229" i="58"/>
  <c r="U229" i="58"/>
  <c r="T229" i="58"/>
  <c r="V228" i="58"/>
  <c r="U228" i="58"/>
  <c r="T228" i="58"/>
  <c r="V227" i="58"/>
  <c r="U227" i="58"/>
  <c r="T227" i="58"/>
  <c r="V226" i="58"/>
  <c r="U226" i="58"/>
  <c r="T226" i="58"/>
  <c r="V225" i="58"/>
  <c r="U225" i="58"/>
  <c r="T225" i="58"/>
  <c r="V224" i="58"/>
  <c r="U224" i="58"/>
  <c r="T224" i="58"/>
  <c r="V223" i="58"/>
  <c r="U223" i="58"/>
  <c r="T223" i="58"/>
  <c r="V222" i="58"/>
  <c r="U222" i="58"/>
  <c r="T222" i="58"/>
  <c r="V221" i="58"/>
  <c r="U221" i="58"/>
  <c r="T221" i="58"/>
  <c r="V220" i="58"/>
  <c r="U220" i="58"/>
  <c r="T220" i="58"/>
  <c r="V219" i="58"/>
  <c r="U219" i="58"/>
  <c r="T219" i="58"/>
  <c r="V218" i="58"/>
  <c r="U218" i="58"/>
  <c r="T218" i="58"/>
  <c r="V217" i="58"/>
  <c r="U217" i="58"/>
  <c r="T217" i="58"/>
  <c r="V216" i="58"/>
  <c r="U216" i="58"/>
  <c r="T216" i="58"/>
  <c r="V215" i="58"/>
  <c r="U215" i="58"/>
  <c r="T215" i="58"/>
  <c r="V214" i="58"/>
  <c r="U214" i="58"/>
  <c r="T214" i="58"/>
  <c r="V213" i="58"/>
  <c r="U213" i="58"/>
  <c r="T213" i="58"/>
  <c r="V212" i="58"/>
  <c r="U212" i="58"/>
  <c r="T212" i="58"/>
  <c r="V211" i="58"/>
  <c r="U211" i="58"/>
  <c r="T211" i="58"/>
  <c r="V210" i="58"/>
  <c r="U210" i="58"/>
  <c r="T210" i="58"/>
  <c r="V209" i="58"/>
  <c r="U209" i="58"/>
  <c r="T209" i="58"/>
  <c r="V208" i="58"/>
  <c r="U208" i="58"/>
  <c r="T208" i="58"/>
  <c r="V207" i="58"/>
  <c r="U207" i="58"/>
  <c r="T207" i="58"/>
  <c r="V206" i="58"/>
  <c r="U206" i="58"/>
  <c r="T206" i="58"/>
  <c r="V205" i="58"/>
  <c r="U205" i="58"/>
  <c r="T205" i="58"/>
  <c r="V204" i="58"/>
  <c r="U204" i="58"/>
  <c r="T204" i="58"/>
  <c r="V203" i="58"/>
  <c r="U203" i="58"/>
  <c r="T203" i="58"/>
  <c r="V202" i="58"/>
  <c r="U202" i="58"/>
  <c r="T202" i="58"/>
  <c r="V201" i="58"/>
  <c r="U201" i="58"/>
  <c r="T201" i="58"/>
  <c r="V200" i="58"/>
  <c r="U200" i="58"/>
  <c r="T200" i="58"/>
  <c r="V199" i="58"/>
  <c r="U199" i="58"/>
  <c r="T199" i="58"/>
  <c r="V198" i="58"/>
  <c r="U198" i="58"/>
  <c r="T198" i="58"/>
  <c r="V197" i="58"/>
  <c r="U197" i="58"/>
  <c r="T197" i="58"/>
  <c r="V196" i="58"/>
  <c r="U196" i="58"/>
  <c r="T196" i="58"/>
  <c r="V195" i="58"/>
  <c r="U195" i="58"/>
  <c r="T195" i="58"/>
  <c r="V194" i="58"/>
  <c r="U194" i="58"/>
  <c r="T194" i="58"/>
  <c r="V193" i="58"/>
  <c r="U193" i="58"/>
  <c r="T193" i="58"/>
  <c r="V192" i="58"/>
  <c r="U192" i="58"/>
  <c r="T192" i="58"/>
  <c r="V191" i="58"/>
  <c r="U191" i="58"/>
  <c r="T191" i="58"/>
  <c r="V190" i="58"/>
  <c r="U190" i="58"/>
  <c r="T190" i="58"/>
  <c r="V189" i="58"/>
  <c r="U189" i="58"/>
  <c r="T189" i="58"/>
  <c r="V188" i="58"/>
  <c r="U188" i="58"/>
  <c r="T188" i="58"/>
  <c r="V187" i="58"/>
  <c r="U187" i="58"/>
  <c r="T187" i="58"/>
  <c r="V186" i="58"/>
  <c r="U186" i="58"/>
  <c r="T186" i="58"/>
  <c r="V185" i="58"/>
  <c r="U185" i="58"/>
  <c r="T185" i="58"/>
  <c r="V184" i="58"/>
  <c r="U184" i="58"/>
  <c r="T184" i="58"/>
  <c r="V183" i="58"/>
  <c r="U183" i="58"/>
  <c r="T183" i="58"/>
  <c r="V182" i="58"/>
  <c r="U182" i="58"/>
  <c r="T182" i="58"/>
  <c r="V181" i="58"/>
  <c r="U181" i="58"/>
  <c r="T181" i="58"/>
  <c r="V180" i="58"/>
  <c r="U180" i="58"/>
  <c r="T180" i="58"/>
  <c r="V179" i="58"/>
  <c r="U179" i="58"/>
  <c r="T179" i="58"/>
  <c r="V178" i="58"/>
  <c r="U178" i="58"/>
  <c r="T178" i="58"/>
  <c r="V177" i="58"/>
  <c r="U177" i="58"/>
  <c r="T177" i="58"/>
  <c r="V176" i="58"/>
  <c r="U176" i="58"/>
  <c r="T176" i="58"/>
  <c r="V175" i="58"/>
  <c r="U175" i="58"/>
  <c r="T175" i="58"/>
  <c r="V174" i="58"/>
  <c r="U174" i="58"/>
  <c r="T174" i="58"/>
  <c r="V173" i="58"/>
  <c r="U173" i="58"/>
  <c r="T173" i="58"/>
  <c r="V172" i="58"/>
  <c r="U172" i="58"/>
  <c r="T172" i="58"/>
  <c r="V171" i="58"/>
  <c r="U171" i="58"/>
  <c r="T171" i="58"/>
  <c r="V170" i="58"/>
  <c r="U170" i="58"/>
  <c r="T170" i="58"/>
  <c r="V169" i="58"/>
  <c r="U169" i="58"/>
  <c r="T169" i="58"/>
  <c r="V168" i="58"/>
  <c r="U168" i="58"/>
  <c r="T168" i="58"/>
  <c r="V167" i="58"/>
  <c r="U167" i="58"/>
  <c r="T167" i="58"/>
  <c r="V166" i="58"/>
  <c r="U166" i="58"/>
  <c r="T166" i="58"/>
  <c r="V165" i="58"/>
  <c r="U165" i="58"/>
  <c r="T165" i="58"/>
  <c r="V164" i="58"/>
  <c r="U164" i="58"/>
  <c r="T164" i="58"/>
  <c r="V163" i="58"/>
  <c r="U163" i="58"/>
  <c r="T163" i="58"/>
  <c r="V162" i="58"/>
  <c r="U162" i="58"/>
  <c r="T162" i="58"/>
  <c r="V161" i="58"/>
  <c r="U161" i="58"/>
  <c r="T161" i="58"/>
  <c r="V160" i="58"/>
  <c r="U160" i="58"/>
  <c r="T160" i="58"/>
  <c r="V159" i="58"/>
  <c r="U159" i="58"/>
  <c r="T159" i="58"/>
  <c r="V158" i="58"/>
  <c r="U158" i="58"/>
  <c r="T158" i="58"/>
  <c r="V157" i="58"/>
  <c r="U157" i="58"/>
  <c r="T157" i="58"/>
  <c r="V156" i="58"/>
  <c r="U156" i="58"/>
  <c r="T156" i="58"/>
  <c r="V155" i="58"/>
  <c r="U155" i="58"/>
  <c r="T155" i="58"/>
  <c r="V154" i="58"/>
  <c r="U154" i="58"/>
  <c r="T154" i="58"/>
  <c r="V153" i="58"/>
  <c r="U153" i="58"/>
  <c r="T153" i="58"/>
  <c r="V152" i="58"/>
  <c r="U152" i="58"/>
  <c r="T152" i="58"/>
  <c r="V151" i="58"/>
  <c r="U151" i="58"/>
  <c r="T151" i="58"/>
  <c r="V150" i="58"/>
  <c r="U150" i="58"/>
  <c r="T150" i="58"/>
  <c r="V149" i="58"/>
  <c r="U149" i="58"/>
  <c r="T149" i="58"/>
  <c r="V148" i="58"/>
  <c r="U148" i="58"/>
  <c r="T148" i="58"/>
  <c r="V147" i="58"/>
  <c r="U147" i="58"/>
  <c r="T147" i="58"/>
  <c r="V146" i="58"/>
  <c r="U146" i="58"/>
  <c r="T146" i="58"/>
  <c r="V145" i="58"/>
  <c r="U145" i="58"/>
  <c r="T145" i="58"/>
  <c r="V144" i="58"/>
  <c r="U144" i="58"/>
  <c r="T144" i="58"/>
  <c r="V143" i="58"/>
  <c r="U143" i="58"/>
  <c r="T143" i="58"/>
  <c r="V142" i="58"/>
  <c r="U142" i="58"/>
  <c r="T142" i="58"/>
  <c r="V141" i="58"/>
  <c r="U141" i="58"/>
  <c r="T141" i="58"/>
  <c r="V140" i="58"/>
  <c r="U140" i="58"/>
  <c r="T140" i="58"/>
  <c r="V139" i="58"/>
  <c r="U139" i="58"/>
  <c r="T139" i="58"/>
  <c r="V138" i="58"/>
  <c r="U138" i="58"/>
  <c r="T138" i="58"/>
  <c r="V137" i="58"/>
  <c r="U137" i="58"/>
  <c r="T137" i="58"/>
  <c r="V136" i="58"/>
  <c r="U136" i="58"/>
  <c r="T136" i="58"/>
  <c r="V135" i="58"/>
  <c r="U135" i="58"/>
  <c r="T135" i="58"/>
  <c r="V134" i="58"/>
  <c r="U134" i="58"/>
  <c r="T134" i="58"/>
  <c r="V133" i="58"/>
  <c r="U133" i="58"/>
  <c r="T133" i="58"/>
  <c r="V132" i="58"/>
  <c r="U132" i="58"/>
  <c r="T132" i="58"/>
  <c r="V131" i="58"/>
  <c r="U131" i="58"/>
  <c r="T131" i="58"/>
  <c r="V130" i="58"/>
  <c r="U130" i="58"/>
  <c r="T130" i="58"/>
  <c r="V129" i="58"/>
  <c r="U129" i="58"/>
  <c r="T129" i="58"/>
  <c r="V128" i="58"/>
  <c r="U128" i="58"/>
  <c r="T128" i="58"/>
  <c r="V127" i="58"/>
  <c r="U127" i="58"/>
  <c r="T127" i="58"/>
  <c r="V126" i="58"/>
  <c r="U126" i="58"/>
  <c r="T126" i="58"/>
  <c r="V125" i="58"/>
  <c r="U125" i="58"/>
  <c r="T125" i="58"/>
  <c r="V124" i="58"/>
  <c r="U124" i="58"/>
  <c r="T124" i="58"/>
  <c r="V123" i="58"/>
  <c r="U123" i="58"/>
  <c r="T123" i="58"/>
  <c r="V122" i="58"/>
  <c r="U122" i="58"/>
  <c r="T122" i="58"/>
  <c r="V121" i="58"/>
  <c r="U121" i="58"/>
  <c r="T121" i="58"/>
  <c r="V120" i="58"/>
  <c r="U120" i="58"/>
  <c r="T120" i="58"/>
  <c r="V119" i="58"/>
  <c r="U119" i="58"/>
  <c r="T119" i="58"/>
  <c r="V118" i="58"/>
  <c r="U118" i="58"/>
  <c r="T118" i="58"/>
  <c r="V117" i="58"/>
  <c r="U117" i="58"/>
  <c r="T117" i="58"/>
  <c r="V116" i="58"/>
  <c r="U116" i="58"/>
  <c r="T116" i="58"/>
  <c r="V115" i="58"/>
  <c r="U115" i="58"/>
  <c r="T115" i="58"/>
  <c r="V114" i="58"/>
  <c r="U114" i="58"/>
  <c r="T114" i="58"/>
  <c r="V113" i="58"/>
  <c r="U113" i="58"/>
  <c r="T113" i="58"/>
  <c r="V112" i="58"/>
  <c r="U112" i="58"/>
  <c r="T112" i="58"/>
  <c r="V111" i="58"/>
  <c r="U111" i="58"/>
  <c r="T111" i="58"/>
  <c r="V110" i="58"/>
  <c r="U110" i="58"/>
  <c r="T110" i="58"/>
  <c r="V109" i="58"/>
  <c r="U109" i="58"/>
  <c r="T109" i="58"/>
  <c r="V108" i="58"/>
  <c r="U108" i="58"/>
  <c r="T108" i="58"/>
  <c r="V107" i="58"/>
  <c r="U107" i="58"/>
  <c r="T107" i="58"/>
  <c r="V106" i="58"/>
  <c r="U106" i="58"/>
  <c r="T106" i="58"/>
  <c r="V105" i="58"/>
  <c r="U105" i="58"/>
  <c r="T105" i="58"/>
  <c r="V104" i="58"/>
  <c r="U104" i="58"/>
  <c r="T104" i="58"/>
  <c r="V103" i="58"/>
  <c r="U103" i="58"/>
  <c r="T103" i="58"/>
  <c r="V102" i="58"/>
  <c r="U102" i="58"/>
  <c r="T102" i="58"/>
  <c r="V101" i="58"/>
  <c r="U101" i="58"/>
  <c r="T101" i="58"/>
  <c r="V100" i="58"/>
  <c r="U100" i="58"/>
  <c r="T100" i="58"/>
  <c r="V99" i="58"/>
  <c r="U99" i="58"/>
  <c r="T99" i="58"/>
  <c r="V98" i="58"/>
  <c r="U98" i="58"/>
  <c r="T98" i="58"/>
  <c r="V97" i="58"/>
  <c r="U97" i="58"/>
  <c r="T97" i="58"/>
  <c r="V96" i="58"/>
  <c r="U96" i="58"/>
  <c r="T96" i="58"/>
  <c r="V95" i="58"/>
  <c r="U95" i="58"/>
  <c r="T95" i="58"/>
  <c r="V94" i="58"/>
  <c r="U94" i="58"/>
  <c r="T94" i="58"/>
  <c r="V93" i="58"/>
  <c r="U93" i="58"/>
  <c r="T93" i="58"/>
  <c r="V92" i="58"/>
  <c r="U92" i="58"/>
  <c r="T92" i="58"/>
  <c r="V91" i="58"/>
  <c r="U91" i="58"/>
  <c r="T91" i="58"/>
  <c r="V90" i="58"/>
  <c r="U90" i="58"/>
  <c r="T90" i="58"/>
  <c r="V89" i="58"/>
  <c r="U89" i="58"/>
  <c r="T89" i="58"/>
  <c r="V88" i="58"/>
  <c r="U88" i="58"/>
  <c r="T88" i="58"/>
  <c r="V87" i="58"/>
  <c r="U87" i="58"/>
  <c r="T87" i="58"/>
  <c r="V86" i="58"/>
  <c r="U86" i="58"/>
  <c r="T86" i="58"/>
  <c r="V85" i="58"/>
  <c r="U85" i="58"/>
  <c r="T85" i="58"/>
  <c r="V84" i="58"/>
  <c r="U84" i="58"/>
  <c r="T84" i="58"/>
  <c r="V83" i="58"/>
  <c r="U83" i="58"/>
  <c r="T83" i="58"/>
  <c r="V82" i="58"/>
  <c r="U82" i="58"/>
  <c r="T82" i="58"/>
  <c r="V81" i="58"/>
  <c r="U81" i="58"/>
  <c r="T81" i="58"/>
  <c r="V80" i="58"/>
  <c r="U80" i="58"/>
  <c r="T80" i="58"/>
  <c r="V79" i="58"/>
  <c r="U79" i="58"/>
  <c r="T79" i="58"/>
  <c r="V78" i="58"/>
  <c r="U78" i="58"/>
  <c r="T78" i="58"/>
  <c r="V77" i="58"/>
  <c r="U77" i="58"/>
  <c r="T77" i="58"/>
  <c r="V76" i="58"/>
  <c r="U76" i="58"/>
  <c r="T76" i="58"/>
  <c r="V75" i="58"/>
  <c r="U75" i="58"/>
  <c r="T75" i="58"/>
  <c r="V74" i="58"/>
  <c r="U74" i="58"/>
  <c r="T74" i="58"/>
  <c r="V73" i="58"/>
  <c r="U73" i="58"/>
  <c r="T73" i="58"/>
  <c r="V72" i="58"/>
  <c r="U72" i="58"/>
  <c r="T72" i="58"/>
  <c r="V71" i="58"/>
  <c r="U71" i="58"/>
  <c r="T71" i="58"/>
  <c r="V70" i="58"/>
  <c r="U70" i="58"/>
  <c r="T70" i="58"/>
  <c r="V69" i="58"/>
  <c r="U69" i="58"/>
  <c r="T69" i="58"/>
  <c r="V68" i="58"/>
  <c r="U68" i="58"/>
  <c r="T68" i="58"/>
  <c r="V67" i="58"/>
  <c r="U67" i="58"/>
  <c r="T67" i="58"/>
  <c r="V66" i="58"/>
  <c r="U66" i="58"/>
  <c r="T66" i="58"/>
  <c r="V65" i="58"/>
  <c r="U65" i="58"/>
  <c r="T65" i="58"/>
  <c r="V64" i="58"/>
  <c r="U64" i="58"/>
  <c r="T64" i="58"/>
  <c r="V63" i="58"/>
  <c r="U63" i="58"/>
  <c r="T63" i="58"/>
  <c r="V62" i="58"/>
  <c r="U62" i="58"/>
  <c r="T62" i="58"/>
  <c r="V61" i="58"/>
  <c r="U61" i="58"/>
  <c r="T61" i="58"/>
  <c r="V60" i="58"/>
  <c r="U60" i="58"/>
  <c r="T60" i="58"/>
  <c r="V59" i="58"/>
  <c r="U59" i="58"/>
  <c r="T59" i="58"/>
  <c r="V58" i="58"/>
  <c r="U58" i="58"/>
  <c r="T58" i="58"/>
  <c r="V57" i="58"/>
  <c r="U57" i="58"/>
  <c r="T57" i="58"/>
  <c r="V56" i="58"/>
  <c r="U56" i="58"/>
  <c r="T56" i="58"/>
  <c r="V55" i="58"/>
  <c r="U55" i="58"/>
  <c r="T55" i="58"/>
  <c r="V54" i="58"/>
  <c r="U54" i="58"/>
  <c r="T54" i="58"/>
  <c r="V53" i="58"/>
  <c r="U53" i="58"/>
  <c r="T53" i="58"/>
  <c r="V52" i="58"/>
  <c r="U52" i="58"/>
  <c r="T52" i="58"/>
  <c r="V51" i="58"/>
  <c r="U51" i="58"/>
  <c r="T51" i="58"/>
  <c r="V50" i="58"/>
  <c r="U50" i="58"/>
  <c r="T50" i="58"/>
  <c r="V49" i="58"/>
  <c r="U49" i="58"/>
  <c r="T49" i="58"/>
  <c r="V48" i="58"/>
  <c r="U48" i="58"/>
  <c r="T48" i="58"/>
  <c r="V47" i="58"/>
  <c r="U47" i="58"/>
  <c r="T47" i="58"/>
  <c r="V46" i="58"/>
  <c r="U46" i="58"/>
  <c r="T46" i="58"/>
  <c r="V45" i="58"/>
  <c r="U45" i="58"/>
  <c r="T45" i="58"/>
  <c r="V44" i="58"/>
  <c r="U44" i="58"/>
  <c r="T44" i="58"/>
  <c r="V43" i="58"/>
  <c r="U43" i="58"/>
  <c r="T43" i="58"/>
  <c r="V42" i="58"/>
  <c r="U42" i="58"/>
  <c r="T42" i="58"/>
  <c r="V41" i="58"/>
  <c r="U41" i="58"/>
  <c r="T41" i="58"/>
  <c r="V40" i="58"/>
  <c r="U40" i="58"/>
  <c r="T40" i="58"/>
  <c r="V39" i="58"/>
  <c r="U39" i="58"/>
  <c r="T39" i="58"/>
  <c r="V38" i="58"/>
  <c r="U38" i="58"/>
  <c r="T38" i="58"/>
  <c r="V37" i="58"/>
  <c r="U37" i="58"/>
  <c r="T37" i="58"/>
  <c r="V36" i="58"/>
  <c r="U36" i="58"/>
  <c r="T36" i="58"/>
  <c r="V35" i="58"/>
  <c r="U35" i="58"/>
  <c r="T35" i="58"/>
  <c r="V34" i="58"/>
  <c r="U34" i="58"/>
  <c r="T34" i="58"/>
  <c r="V33" i="58"/>
  <c r="U33" i="58"/>
  <c r="T33" i="58"/>
  <c r="V32" i="58"/>
  <c r="U32" i="58"/>
  <c r="T32" i="58"/>
  <c r="V31" i="58"/>
  <c r="U31" i="58"/>
  <c r="T31" i="58"/>
  <c r="V30" i="58"/>
  <c r="U30" i="58"/>
  <c r="T30" i="58"/>
  <c r="V29" i="58"/>
  <c r="U29" i="58"/>
  <c r="T29" i="58"/>
  <c r="V28" i="58"/>
  <c r="U28" i="58"/>
  <c r="T28" i="58"/>
  <c r="V27" i="58"/>
  <c r="U27" i="58"/>
  <c r="T27" i="58"/>
  <c r="V26" i="58"/>
  <c r="U26" i="58"/>
  <c r="T26" i="58"/>
  <c r="V25" i="58"/>
  <c r="U25" i="58"/>
  <c r="T25" i="58"/>
  <c r="V24" i="58"/>
  <c r="U24" i="58"/>
  <c r="T24" i="58"/>
  <c r="V23" i="58"/>
  <c r="U23" i="58"/>
  <c r="T23" i="58"/>
  <c r="V22" i="58"/>
  <c r="U22" i="58"/>
  <c r="T22" i="58"/>
  <c r="V21" i="58"/>
  <c r="U21" i="58"/>
  <c r="T21" i="58"/>
  <c r="V20" i="58"/>
  <c r="U20" i="58"/>
  <c r="T20" i="58"/>
  <c r="V19" i="58"/>
  <c r="U19" i="58"/>
  <c r="T19" i="58"/>
  <c r="V18" i="58"/>
  <c r="U18" i="58"/>
  <c r="T18" i="58"/>
  <c r="V17" i="58"/>
  <c r="U17" i="58"/>
  <c r="T17" i="58"/>
  <c r="V16" i="58"/>
  <c r="U16" i="58"/>
  <c r="T16" i="58"/>
  <c r="V15" i="58"/>
  <c r="U15" i="58"/>
  <c r="T15" i="58"/>
  <c r="V14" i="58"/>
  <c r="U14" i="58"/>
  <c r="T14" i="58"/>
  <c r="V13" i="58"/>
  <c r="U13" i="58"/>
  <c r="T13" i="58"/>
  <c r="V12" i="58"/>
  <c r="U12" i="58"/>
  <c r="T12" i="58"/>
  <c r="V11" i="58"/>
  <c r="U11" i="58"/>
  <c r="T11" i="58"/>
  <c r="V10" i="58"/>
  <c r="U10" i="58"/>
  <c r="T10" i="58"/>
  <c r="V9" i="58"/>
  <c r="U9" i="58"/>
  <c r="T9" i="58"/>
  <c r="V8" i="58"/>
  <c r="U8" i="58"/>
  <c r="T8" i="58"/>
  <c r="V7" i="58"/>
  <c r="U7" i="58"/>
  <c r="T7" i="58"/>
  <c r="V6" i="58"/>
  <c r="U6" i="58"/>
  <c r="T6" i="58"/>
  <c r="V5" i="58"/>
  <c r="U5" i="58"/>
  <c r="T5" i="58"/>
  <c r="V4" i="58"/>
  <c r="U4" i="58"/>
  <c r="T4" i="58"/>
  <c r="D252" i="9"/>
  <c r="C252" i="9"/>
  <c r="B252" i="9"/>
  <c r="A252" i="9"/>
  <c r="D251" i="9"/>
  <c r="C251" i="9"/>
  <c r="B251" i="9"/>
  <c r="A251" i="9"/>
  <c r="D250" i="9"/>
  <c r="C250" i="9"/>
  <c r="B250" i="9"/>
  <c r="A250" i="9"/>
  <c r="D249" i="9"/>
  <c r="C249" i="9"/>
  <c r="B249" i="9"/>
  <c r="A249" i="9"/>
  <c r="D248" i="9"/>
  <c r="C248" i="9"/>
  <c r="B248" i="9"/>
  <c r="A248" i="9"/>
  <c r="D247" i="9"/>
  <c r="C247" i="9"/>
  <c r="B247" i="9"/>
  <c r="A247" i="9"/>
  <c r="D246" i="9"/>
  <c r="C246" i="9"/>
  <c r="B246" i="9"/>
  <c r="A246" i="9"/>
  <c r="D245" i="9"/>
  <c r="C245" i="9"/>
  <c r="B245" i="9"/>
  <c r="A245" i="9"/>
  <c r="D244" i="9"/>
  <c r="C244" i="9"/>
  <c r="B244" i="9"/>
  <c r="A244" i="9"/>
  <c r="D243" i="9"/>
  <c r="C243" i="9"/>
  <c r="B243" i="9"/>
  <c r="A243" i="9"/>
  <c r="D242" i="9"/>
  <c r="C242" i="9"/>
  <c r="B242" i="9"/>
  <c r="A242" i="9"/>
  <c r="D241" i="9"/>
  <c r="C241" i="9"/>
  <c r="B241" i="9"/>
  <c r="A241" i="9"/>
  <c r="D240" i="9"/>
  <c r="C240" i="9"/>
  <c r="B240" i="9"/>
  <c r="A240" i="9"/>
  <c r="D239" i="9"/>
  <c r="C239" i="9"/>
  <c r="B239" i="9"/>
  <c r="A239" i="9"/>
  <c r="D238" i="9"/>
  <c r="C238" i="9"/>
  <c r="B238" i="9"/>
  <c r="A238" i="9"/>
  <c r="D237" i="9"/>
  <c r="C237" i="9"/>
  <c r="B237" i="9"/>
  <c r="A237" i="9"/>
  <c r="D236" i="9"/>
  <c r="C236" i="9"/>
  <c r="B236" i="9"/>
  <c r="A236" i="9"/>
  <c r="D235" i="9"/>
  <c r="C235" i="9"/>
  <c r="B235" i="9"/>
  <c r="A235" i="9"/>
  <c r="D234" i="9"/>
  <c r="C234" i="9"/>
  <c r="B234" i="9"/>
  <c r="A234" i="9"/>
  <c r="D233" i="9"/>
  <c r="C233" i="9"/>
  <c r="B233" i="9"/>
  <c r="A233" i="9"/>
  <c r="D232" i="9"/>
  <c r="C232" i="9"/>
  <c r="B232" i="9"/>
  <c r="A232" i="9"/>
  <c r="D231" i="9"/>
  <c r="C231" i="9"/>
  <c r="B231" i="9"/>
  <c r="A231" i="9"/>
  <c r="D230" i="9"/>
  <c r="C230" i="9"/>
  <c r="B230" i="9"/>
  <c r="A230" i="9"/>
  <c r="D229" i="9"/>
  <c r="C229" i="9"/>
  <c r="B229" i="9"/>
  <c r="A229" i="9"/>
  <c r="D228" i="9"/>
  <c r="C228" i="9"/>
  <c r="B228" i="9"/>
  <c r="A228" i="9"/>
  <c r="D227" i="9"/>
  <c r="C227" i="9"/>
  <c r="B227" i="9"/>
  <c r="A227" i="9"/>
  <c r="D226" i="9"/>
  <c r="C226" i="9"/>
  <c r="B226" i="9"/>
  <c r="A226" i="9"/>
  <c r="D225" i="9"/>
  <c r="C225" i="9"/>
  <c r="B225" i="9"/>
  <c r="A225" i="9"/>
  <c r="D224" i="9"/>
  <c r="C224" i="9"/>
  <c r="B224" i="9"/>
  <c r="A224" i="9"/>
  <c r="D223" i="9"/>
  <c r="C223" i="9"/>
  <c r="B223" i="9"/>
  <c r="A223" i="9"/>
  <c r="D222" i="9"/>
  <c r="C222" i="9"/>
  <c r="B222" i="9"/>
  <c r="A222" i="9"/>
  <c r="D221" i="9"/>
  <c r="C221" i="9"/>
  <c r="B221" i="9"/>
  <c r="A221" i="9"/>
  <c r="D220" i="9"/>
  <c r="C220" i="9"/>
  <c r="B220" i="9"/>
  <c r="A220" i="9"/>
  <c r="D219" i="9"/>
  <c r="C219" i="9"/>
  <c r="B219" i="9"/>
  <c r="A219" i="9"/>
  <c r="D218" i="9"/>
  <c r="C218" i="9"/>
  <c r="B218" i="9"/>
  <c r="A218" i="9"/>
  <c r="D217" i="9"/>
  <c r="C217" i="9"/>
  <c r="B217" i="9"/>
  <c r="A217" i="9"/>
  <c r="D216" i="9"/>
  <c r="C216" i="9"/>
  <c r="B216" i="9"/>
  <c r="A216" i="9"/>
  <c r="D215" i="9"/>
  <c r="C215" i="9"/>
  <c r="B215" i="9"/>
  <c r="A215" i="9"/>
  <c r="D214" i="9"/>
  <c r="C214" i="9"/>
  <c r="B214" i="9"/>
  <c r="A214" i="9"/>
  <c r="D213" i="9"/>
  <c r="C213" i="9"/>
  <c r="B213" i="9"/>
  <c r="A213" i="9"/>
  <c r="D212" i="9"/>
  <c r="C212" i="9"/>
  <c r="B212" i="9"/>
  <c r="A212" i="9"/>
  <c r="D211" i="9"/>
  <c r="C211" i="9"/>
  <c r="B211" i="9"/>
  <c r="A211" i="9"/>
  <c r="D210" i="9"/>
  <c r="C210" i="9"/>
  <c r="B210" i="9"/>
  <c r="A210" i="9"/>
  <c r="D209" i="9"/>
  <c r="C209" i="9"/>
  <c r="B209" i="9"/>
  <c r="A209" i="9"/>
  <c r="D208" i="9"/>
  <c r="C208" i="9"/>
  <c r="B208" i="9"/>
  <c r="A208" i="9"/>
  <c r="D207" i="9"/>
  <c r="C207" i="9"/>
  <c r="B207" i="9"/>
  <c r="A207" i="9"/>
  <c r="D206" i="9"/>
  <c r="C206" i="9"/>
  <c r="B206" i="9"/>
  <c r="A206" i="9"/>
  <c r="D205" i="9"/>
  <c r="C205" i="9"/>
  <c r="B205" i="9"/>
  <c r="A205" i="9"/>
  <c r="D204" i="9"/>
  <c r="C204" i="9"/>
  <c r="B204" i="9"/>
  <c r="A204" i="9"/>
  <c r="D203" i="9"/>
  <c r="C203" i="9"/>
  <c r="B203" i="9"/>
  <c r="A203" i="9"/>
  <c r="D202" i="9"/>
  <c r="C202" i="9"/>
  <c r="B202" i="9"/>
  <c r="A202" i="9"/>
  <c r="D201" i="9"/>
  <c r="C201" i="9"/>
  <c r="B201" i="9"/>
  <c r="A201" i="9"/>
  <c r="D200" i="9"/>
  <c r="C200" i="9"/>
  <c r="B200" i="9"/>
  <c r="A200" i="9"/>
  <c r="D199" i="9"/>
  <c r="C199" i="9"/>
  <c r="B199" i="9"/>
  <c r="A199" i="9"/>
  <c r="D198" i="9"/>
  <c r="C198" i="9"/>
  <c r="B198" i="9"/>
  <c r="A198" i="9"/>
  <c r="D197" i="9"/>
  <c r="C197" i="9"/>
  <c r="B197" i="9"/>
  <c r="A197" i="9"/>
  <c r="D196" i="9"/>
  <c r="C196" i="9"/>
  <c r="B196" i="9"/>
  <c r="A196" i="9"/>
  <c r="D195" i="9"/>
  <c r="C195" i="9"/>
  <c r="B195" i="9"/>
  <c r="A195" i="9"/>
  <c r="D194" i="9"/>
  <c r="C194" i="9"/>
  <c r="B194" i="9"/>
  <c r="A194" i="9"/>
  <c r="D193" i="9"/>
  <c r="C193" i="9"/>
  <c r="B193" i="9"/>
  <c r="A193" i="9"/>
  <c r="D192" i="9"/>
  <c r="C192" i="9"/>
  <c r="B192" i="9"/>
  <c r="A192" i="9"/>
  <c r="D191" i="9"/>
  <c r="C191" i="9"/>
  <c r="B191" i="9"/>
  <c r="A191" i="9"/>
  <c r="D190" i="9"/>
  <c r="C190" i="9"/>
  <c r="B190" i="9"/>
  <c r="A190" i="9"/>
  <c r="D189" i="9"/>
  <c r="C189" i="9"/>
  <c r="B189" i="9"/>
  <c r="A189" i="9"/>
  <c r="D188" i="9"/>
  <c r="C188" i="9"/>
  <c r="B188" i="9"/>
  <c r="A188" i="9"/>
  <c r="D187" i="9"/>
  <c r="C187" i="9"/>
  <c r="B187" i="9"/>
  <c r="A187" i="9"/>
  <c r="D186" i="9"/>
  <c r="C186" i="9"/>
  <c r="B186" i="9"/>
  <c r="A186" i="9"/>
  <c r="D185" i="9"/>
  <c r="C185" i="9"/>
  <c r="B185" i="9"/>
  <c r="A185" i="9"/>
  <c r="D184" i="9"/>
  <c r="C184" i="9"/>
  <c r="B184" i="9"/>
  <c r="A184" i="9"/>
  <c r="D183" i="9"/>
  <c r="C183" i="9"/>
  <c r="B183" i="9"/>
  <c r="A183" i="9"/>
  <c r="D182" i="9"/>
  <c r="C182" i="9"/>
  <c r="B182" i="9"/>
  <c r="A182" i="9"/>
  <c r="D181" i="9"/>
  <c r="C181" i="9"/>
  <c r="B181" i="9"/>
  <c r="A181" i="9"/>
  <c r="D180" i="9"/>
  <c r="C180" i="9"/>
  <c r="B180" i="9"/>
  <c r="A180" i="9"/>
  <c r="D179" i="9"/>
  <c r="C179" i="9"/>
  <c r="B179" i="9"/>
  <c r="A179" i="9"/>
  <c r="D178" i="9"/>
  <c r="C178" i="9"/>
  <c r="B178" i="9"/>
  <c r="A178" i="9"/>
  <c r="D177" i="9"/>
  <c r="C177" i="9"/>
  <c r="B177" i="9"/>
  <c r="A177" i="9"/>
  <c r="D176" i="9"/>
  <c r="C176" i="9"/>
  <c r="B176" i="9"/>
  <c r="A176" i="9"/>
  <c r="D175" i="9"/>
  <c r="C175" i="9"/>
  <c r="B175" i="9"/>
  <c r="A175" i="9"/>
  <c r="D174" i="9"/>
  <c r="C174" i="9"/>
  <c r="B174" i="9"/>
  <c r="A174" i="9"/>
  <c r="D173" i="9"/>
  <c r="C173" i="9"/>
  <c r="B173" i="9"/>
  <c r="A173" i="9"/>
  <c r="D172" i="9"/>
  <c r="C172" i="9"/>
  <c r="B172" i="9"/>
  <c r="A172" i="9"/>
  <c r="D171" i="9"/>
  <c r="C171" i="9"/>
  <c r="B171" i="9"/>
  <c r="A171" i="9"/>
  <c r="D170" i="9"/>
  <c r="C170" i="9"/>
  <c r="B170" i="9"/>
  <c r="A170" i="9"/>
  <c r="D169" i="9"/>
  <c r="C169" i="9"/>
  <c r="B169" i="9"/>
  <c r="A169" i="9"/>
  <c r="D168" i="9"/>
  <c r="C168" i="9"/>
  <c r="B168" i="9"/>
  <c r="A168" i="9"/>
  <c r="D167" i="9"/>
  <c r="C167" i="9"/>
  <c r="B167" i="9"/>
  <c r="A167" i="9"/>
  <c r="D166" i="9"/>
  <c r="C166" i="9"/>
  <c r="B166" i="9"/>
  <c r="A166" i="9"/>
  <c r="D165" i="9"/>
  <c r="C165" i="9"/>
  <c r="B165" i="9"/>
  <c r="A165" i="9"/>
  <c r="D164" i="9"/>
  <c r="C164" i="9"/>
  <c r="B164" i="9"/>
  <c r="A164" i="9"/>
  <c r="D163" i="9"/>
  <c r="C163" i="9"/>
  <c r="B163" i="9"/>
  <c r="A163" i="9"/>
  <c r="D162" i="9"/>
  <c r="C162" i="9"/>
  <c r="B162" i="9"/>
  <c r="A162" i="9"/>
  <c r="D161" i="9"/>
  <c r="C161" i="9"/>
  <c r="B161" i="9"/>
  <c r="A161" i="9"/>
  <c r="D160" i="9"/>
  <c r="C160" i="9"/>
  <c r="B160" i="9"/>
  <c r="A160" i="9"/>
  <c r="D159" i="9"/>
  <c r="C159" i="9"/>
  <c r="B159" i="9"/>
  <c r="A159" i="9"/>
  <c r="D158" i="9"/>
  <c r="C158" i="9"/>
  <c r="B158" i="9"/>
  <c r="A158" i="9"/>
  <c r="D157" i="9"/>
  <c r="C157" i="9"/>
  <c r="B157" i="9"/>
  <c r="A157" i="9"/>
  <c r="D156" i="9"/>
  <c r="C156" i="9"/>
  <c r="B156" i="9"/>
  <c r="A156" i="9"/>
  <c r="D155" i="9"/>
  <c r="C155" i="9"/>
  <c r="B155" i="9"/>
  <c r="A155" i="9"/>
  <c r="D154" i="9"/>
  <c r="C154" i="9"/>
  <c r="B154" i="9"/>
  <c r="A154" i="9"/>
  <c r="D153" i="9"/>
  <c r="C153" i="9"/>
  <c r="B153" i="9"/>
  <c r="A153" i="9"/>
  <c r="D152" i="9"/>
  <c r="C152" i="9"/>
  <c r="B152" i="9"/>
  <c r="A152" i="9"/>
  <c r="D151" i="9"/>
  <c r="C151" i="9"/>
  <c r="B151" i="9"/>
  <c r="A151" i="9"/>
  <c r="D150" i="9"/>
  <c r="C150" i="9"/>
  <c r="B150" i="9"/>
  <c r="A150" i="9"/>
  <c r="D149" i="9"/>
  <c r="C149" i="9"/>
  <c r="B149" i="9"/>
  <c r="A149" i="9"/>
  <c r="D148" i="9"/>
  <c r="C148" i="9"/>
  <c r="B148" i="9"/>
  <c r="A148" i="9"/>
  <c r="D147" i="9"/>
  <c r="C147" i="9"/>
  <c r="B147" i="9"/>
  <c r="A147" i="9"/>
  <c r="D146" i="9"/>
  <c r="C146" i="9"/>
  <c r="B146" i="9"/>
  <c r="A146" i="9"/>
  <c r="D145" i="9"/>
  <c r="C145" i="9"/>
  <c r="B145" i="9"/>
  <c r="A145" i="9"/>
  <c r="D144" i="9"/>
  <c r="C144" i="9"/>
  <c r="B144" i="9"/>
  <c r="A144" i="9"/>
  <c r="D143" i="9"/>
  <c r="C143" i="9"/>
  <c r="B143" i="9"/>
  <c r="A143" i="9"/>
  <c r="D142" i="9"/>
  <c r="C142" i="9"/>
  <c r="B142" i="9"/>
  <c r="A142" i="9"/>
  <c r="D141" i="9"/>
  <c r="C141" i="9"/>
  <c r="B141" i="9"/>
  <c r="A141" i="9"/>
  <c r="D140" i="9"/>
  <c r="C140" i="9"/>
  <c r="B140" i="9"/>
  <c r="A140" i="9"/>
  <c r="D139" i="9"/>
  <c r="C139" i="9"/>
  <c r="B139" i="9"/>
  <c r="A139" i="9"/>
  <c r="D138" i="9"/>
  <c r="C138" i="9"/>
  <c r="B138" i="9"/>
  <c r="A138" i="9"/>
  <c r="D137" i="9"/>
  <c r="C137" i="9"/>
  <c r="B137" i="9"/>
  <c r="A137" i="9"/>
  <c r="D136" i="9"/>
  <c r="C136" i="9"/>
  <c r="B136" i="9"/>
  <c r="A136" i="9"/>
  <c r="D135" i="9"/>
  <c r="C135" i="9"/>
  <c r="B135" i="9"/>
  <c r="A135" i="9"/>
  <c r="D134" i="9"/>
  <c r="C134" i="9"/>
  <c r="B134" i="9"/>
  <c r="A134" i="9"/>
  <c r="D133" i="9"/>
  <c r="C133" i="9"/>
  <c r="B133" i="9"/>
  <c r="A133" i="9"/>
  <c r="D132" i="9"/>
  <c r="C132" i="9"/>
  <c r="B132" i="9"/>
  <c r="A132" i="9"/>
  <c r="D131" i="9"/>
  <c r="C131" i="9"/>
  <c r="B131" i="9"/>
  <c r="A131" i="9"/>
  <c r="D130" i="9"/>
  <c r="C130" i="9"/>
  <c r="B130" i="9"/>
  <c r="A130" i="9"/>
  <c r="D129" i="9"/>
  <c r="C129" i="9"/>
  <c r="B129" i="9"/>
  <c r="A129" i="9"/>
  <c r="D128" i="9"/>
  <c r="C128" i="9"/>
  <c r="B128" i="9"/>
  <c r="A128" i="9"/>
  <c r="D127" i="9"/>
  <c r="C127" i="9"/>
  <c r="B127" i="9"/>
  <c r="A127" i="9"/>
  <c r="D126" i="9"/>
  <c r="C126" i="9"/>
  <c r="B126" i="9"/>
  <c r="A126" i="9"/>
  <c r="D125" i="9"/>
  <c r="C125" i="9"/>
  <c r="B125" i="9"/>
  <c r="A125" i="9"/>
  <c r="D124" i="9"/>
  <c r="C124" i="9"/>
  <c r="B124" i="9"/>
  <c r="A124" i="9"/>
  <c r="D123" i="9"/>
  <c r="C123" i="9"/>
  <c r="B123" i="9"/>
  <c r="A123" i="9"/>
  <c r="D122" i="9"/>
  <c r="C122" i="9"/>
  <c r="B122" i="9"/>
  <c r="A122" i="9"/>
  <c r="D121" i="9"/>
  <c r="C121" i="9"/>
  <c r="B121" i="9"/>
  <c r="A121" i="9"/>
  <c r="D120" i="9"/>
  <c r="C120" i="9"/>
  <c r="B120" i="9"/>
  <c r="A120" i="9"/>
  <c r="D119" i="9"/>
  <c r="C119" i="9"/>
  <c r="B119" i="9"/>
  <c r="A119" i="9"/>
  <c r="D118" i="9"/>
  <c r="C118" i="9"/>
  <c r="B118" i="9"/>
  <c r="A118" i="9"/>
  <c r="D117" i="9"/>
  <c r="C117" i="9"/>
  <c r="B117" i="9"/>
  <c r="A117" i="9"/>
  <c r="D116" i="9"/>
  <c r="C116" i="9"/>
  <c r="B116" i="9"/>
  <c r="A116" i="9"/>
  <c r="D115" i="9"/>
  <c r="C115" i="9"/>
  <c r="B115" i="9"/>
  <c r="A115" i="9"/>
  <c r="D114" i="9"/>
  <c r="C114" i="9"/>
  <c r="B114" i="9"/>
  <c r="A114" i="9"/>
  <c r="D113" i="9"/>
  <c r="C113" i="9"/>
  <c r="B113" i="9"/>
  <c r="A113" i="9"/>
  <c r="D112" i="9"/>
  <c r="C112" i="9"/>
  <c r="B112" i="9"/>
  <c r="A112" i="9"/>
  <c r="D111" i="9"/>
  <c r="C111" i="9"/>
  <c r="B111" i="9"/>
  <c r="A111" i="9"/>
  <c r="D110" i="9"/>
  <c r="C110" i="9"/>
  <c r="B110" i="9"/>
  <c r="A110" i="9"/>
  <c r="D109" i="9"/>
  <c r="C109" i="9"/>
  <c r="B109" i="9"/>
  <c r="A109" i="9"/>
  <c r="D108" i="9"/>
  <c r="C108" i="9"/>
  <c r="B108" i="9"/>
  <c r="A108" i="9"/>
  <c r="D107" i="9"/>
  <c r="C107" i="9"/>
  <c r="B107" i="9"/>
  <c r="A107" i="9"/>
  <c r="D106" i="9"/>
  <c r="C106" i="9"/>
  <c r="B106" i="9"/>
  <c r="A106" i="9"/>
  <c r="D105" i="9"/>
  <c r="C105" i="9"/>
  <c r="B105" i="9"/>
  <c r="A105" i="9"/>
  <c r="D104" i="9"/>
  <c r="C104" i="9"/>
  <c r="B104" i="9"/>
  <c r="A104" i="9"/>
  <c r="D103" i="9"/>
  <c r="C103" i="9"/>
  <c r="B103" i="9"/>
  <c r="A103" i="9"/>
  <c r="D102" i="9"/>
  <c r="C102" i="9"/>
  <c r="B102" i="9"/>
  <c r="A102" i="9"/>
  <c r="D101" i="9"/>
  <c r="C101" i="9"/>
  <c r="B101" i="9"/>
  <c r="A101" i="9"/>
  <c r="D100" i="9"/>
  <c r="C100" i="9"/>
  <c r="B100" i="9"/>
  <c r="A100" i="9"/>
  <c r="D99" i="9"/>
  <c r="C99" i="9"/>
  <c r="B99" i="9"/>
  <c r="A99" i="9"/>
  <c r="D98" i="9"/>
  <c r="C98" i="9"/>
  <c r="B98" i="9"/>
  <c r="A98" i="9"/>
  <c r="D97" i="9"/>
  <c r="C97" i="9"/>
  <c r="B97" i="9"/>
  <c r="A97" i="9"/>
  <c r="D96" i="9"/>
  <c r="C96" i="9"/>
  <c r="B96" i="9"/>
  <c r="A96" i="9"/>
  <c r="D95" i="9"/>
  <c r="C95" i="9"/>
  <c r="B95" i="9"/>
  <c r="A95" i="9"/>
  <c r="D94" i="9"/>
  <c r="C94" i="9"/>
  <c r="B94" i="9"/>
  <c r="A94" i="9"/>
  <c r="D93" i="9"/>
  <c r="C93" i="9"/>
  <c r="B93" i="9"/>
  <c r="A93" i="9"/>
  <c r="D92" i="9"/>
  <c r="C92" i="9"/>
  <c r="B92" i="9"/>
  <c r="A92" i="9"/>
  <c r="D91" i="9"/>
  <c r="C91" i="9"/>
  <c r="B91" i="9"/>
  <c r="A91" i="9"/>
  <c r="D90" i="9"/>
  <c r="C90" i="9"/>
  <c r="B90" i="9"/>
  <c r="A90" i="9"/>
  <c r="D89" i="9"/>
  <c r="C89" i="9"/>
  <c r="B89" i="9"/>
  <c r="A89" i="9"/>
  <c r="D88" i="9"/>
  <c r="C88" i="9"/>
  <c r="B88" i="9"/>
  <c r="A88" i="9"/>
  <c r="D87" i="9"/>
  <c r="C87" i="9"/>
  <c r="B87" i="9"/>
  <c r="A87" i="9"/>
  <c r="D86" i="9"/>
  <c r="C86" i="9"/>
  <c r="B86" i="9"/>
  <c r="A86" i="9"/>
  <c r="D85" i="9"/>
  <c r="C85" i="9"/>
  <c r="B85" i="9"/>
  <c r="A85" i="9"/>
  <c r="D84" i="9"/>
  <c r="C84" i="9"/>
  <c r="B84" i="9"/>
  <c r="A84" i="9"/>
  <c r="D83" i="9"/>
  <c r="C83" i="9"/>
  <c r="B83" i="9"/>
  <c r="A83" i="9"/>
  <c r="D82" i="9"/>
  <c r="C82" i="9"/>
  <c r="B82" i="9"/>
  <c r="A82" i="9"/>
  <c r="D81" i="9"/>
  <c r="C81" i="9"/>
  <c r="B81" i="9"/>
  <c r="A81" i="9"/>
  <c r="D80" i="9"/>
  <c r="C80" i="9"/>
  <c r="B80" i="9"/>
  <c r="A80" i="9"/>
  <c r="D79" i="9"/>
  <c r="C79" i="9"/>
  <c r="B79" i="9"/>
  <c r="A79" i="9"/>
  <c r="D78" i="9"/>
  <c r="C78" i="9"/>
  <c r="B78" i="9"/>
  <c r="A78" i="9"/>
  <c r="D77" i="9"/>
  <c r="C77" i="9"/>
  <c r="B77" i="9"/>
  <c r="A77" i="9"/>
  <c r="D76" i="9"/>
  <c r="C76" i="9"/>
  <c r="B76" i="9"/>
  <c r="A76" i="9"/>
  <c r="D75" i="9"/>
  <c r="C75" i="9"/>
  <c r="B75" i="9"/>
  <c r="A75" i="9"/>
  <c r="D74" i="9"/>
  <c r="C74" i="9"/>
  <c r="B74" i="9"/>
  <c r="A74" i="9"/>
  <c r="D73" i="9"/>
  <c r="C73" i="9"/>
  <c r="B73" i="9"/>
  <c r="A73" i="9"/>
  <c r="D72" i="9"/>
  <c r="C72" i="9"/>
  <c r="B72" i="9"/>
  <c r="A72" i="9"/>
  <c r="D71" i="9"/>
  <c r="C71" i="9"/>
  <c r="B71" i="9"/>
  <c r="A71" i="9"/>
  <c r="D70" i="9"/>
  <c r="C70" i="9"/>
  <c r="B70" i="9"/>
  <c r="A70" i="9"/>
  <c r="D69" i="9"/>
  <c r="C69" i="9"/>
  <c r="B69" i="9"/>
  <c r="A69" i="9"/>
  <c r="D68" i="9"/>
  <c r="C68" i="9"/>
  <c r="B68" i="9"/>
  <c r="A68" i="9"/>
  <c r="D67" i="9"/>
  <c r="C67" i="9"/>
  <c r="B67" i="9"/>
  <c r="A67" i="9"/>
  <c r="D66" i="9"/>
  <c r="C66" i="9"/>
  <c r="B66" i="9"/>
  <c r="A66" i="9"/>
  <c r="D65" i="9"/>
  <c r="C65" i="9"/>
  <c r="B65" i="9"/>
  <c r="A65" i="9"/>
  <c r="D64" i="9"/>
  <c r="C64" i="9"/>
  <c r="B64" i="9"/>
  <c r="A64" i="9"/>
  <c r="D63" i="9"/>
  <c r="C63" i="9"/>
  <c r="B63" i="9"/>
  <c r="A63" i="9"/>
  <c r="D62" i="9"/>
  <c r="C62" i="9"/>
  <c r="B62" i="9"/>
  <c r="A62" i="9"/>
  <c r="D61" i="9"/>
  <c r="C61" i="9"/>
  <c r="B61" i="9"/>
  <c r="A61" i="9"/>
  <c r="D60" i="9"/>
  <c r="C60" i="9"/>
  <c r="B60" i="9"/>
  <c r="A60" i="9"/>
  <c r="D59" i="9"/>
  <c r="C59" i="9"/>
  <c r="B59" i="9"/>
  <c r="A59" i="9"/>
  <c r="D58" i="9"/>
  <c r="C58" i="9"/>
  <c r="B58" i="9"/>
  <c r="A58" i="9"/>
  <c r="D57" i="9"/>
  <c r="C57" i="9"/>
  <c r="B57" i="9"/>
  <c r="A57" i="9"/>
  <c r="D56" i="9"/>
  <c r="C56" i="9"/>
  <c r="B56" i="9"/>
  <c r="A56" i="9"/>
  <c r="D55" i="9"/>
  <c r="C55" i="9"/>
  <c r="B55" i="9"/>
  <c r="A55" i="9"/>
  <c r="D54" i="9"/>
  <c r="C54" i="9"/>
  <c r="B54" i="9"/>
  <c r="A54" i="9"/>
  <c r="D53" i="9"/>
  <c r="C53" i="9"/>
  <c r="B53" i="9"/>
  <c r="A53" i="9"/>
  <c r="D52" i="9"/>
  <c r="C52" i="9"/>
  <c r="B52" i="9"/>
  <c r="A52" i="9"/>
  <c r="D51" i="9"/>
  <c r="C51" i="9"/>
  <c r="B51" i="9"/>
  <c r="A51" i="9"/>
  <c r="D50" i="9"/>
  <c r="C50" i="9"/>
  <c r="B50" i="9"/>
  <c r="A50" i="9"/>
  <c r="D49" i="9"/>
  <c r="C49" i="9"/>
  <c r="B49" i="9"/>
  <c r="A49" i="9"/>
  <c r="D48" i="9"/>
  <c r="C48" i="9"/>
  <c r="B48" i="9"/>
  <c r="A48" i="9"/>
  <c r="D47" i="9"/>
  <c r="C47" i="9"/>
  <c r="B47" i="9"/>
  <c r="A47" i="9"/>
  <c r="D46" i="9"/>
  <c r="C46" i="9"/>
  <c r="B46" i="9"/>
  <c r="A46" i="9"/>
  <c r="D45" i="9"/>
  <c r="C45" i="9"/>
  <c r="B45" i="9"/>
  <c r="A45" i="9"/>
  <c r="D44" i="9"/>
  <c r="C44" i="9"/>
  <c r="B44" i="9"/>
  <c r="A44" i="9"/>
  <c r="D43" i="9"/>
  <c r="C43" i="9"/>
  <c r="B43" i="9"/>
  <c r="A43" i="9"/>
  <c r="D42" i="9"/>
  <c r="C42" i="9"/>
  <c r="B42" i="9"/>
  <c r="A42" i="9"/>
  <c r="D41" i="9"/>
  <c r="C41" i="9"/>
  <c r="B41" i="9"/>
  <c r="A41" i="9"/>
  <c r="D40" i="9"/>
  <c r="C40" i="9"/>
  <c r="B40" i="9"/>
  <c r="A40" i="9"/>
  <c r="D39" i="9"/>
  <c r="C39" i="9"/>
  <c r="B39" i="9"/>
  <c r="A39" i="9"/>
  <c r="D38" i="9"/>
  <c r="C38" i="9"/>
  <c r="B38" i="9"/>
  <c r="A38" i="9"/>
  <c r="D37" i="9"/>
  <c r="C37" i="9"/>
  <c r="B37" i="9"/>
  <c r="A37" i="9"/>
  <c r="D36" i="9"/>
  <c r="C36" i="9"/>
  <c r="B36" i="9"/>
  <c r="A36" i="9"/>
  <c r="D35" i="9"/>
  <c r="C35" i="9"/>
  <c r="B35" i="9"/>
  <c r="A35" i="9"/>
  <c r="D34" i="9"/>
  <c r="C34" i="9"/>
  <c r="B34" i="9"/>
  <c r="A34" i="9"/>
  <c r="D33" i="9"/>
  <c r="C33" i="9"/>
  <c r="B33" i="9"/>
  <c r="A33" i="9"/>
  <c r="D32" i="9"/>
  <c r="C32" i="9"/>
  <c r="B32" i="9"/>
  <c r="A32" i="9"/>
  <c r="D31" i="9"/>
  <c r="C31" i="9"/>
  <c r="B31" i="9"/>
  <c r="A31" i="9"/>
  <c r="D30" i="9"/>
  <c r="C30" i="9"/>
  <c r="B30" i="9"/>
  <c r="A30" i="9"/>
  <c r="D29" i="9"/>
  <c r="C29" i="9"/>
  <c r="B29" i="9"/>
  <c r="A29" i="9"/>
  <c r="D28" i="9"/>
  <c r="C28" i="9"/>
  <c r="B28" i="9"/>
  <c r="A28" i="9"/>
  <c r="D27" i="9"/>
  <c r="C27" i="9"/>
  <c r="B27" i="9"/>
  <c r="A27" i="9"/>
  <c r="D26" i="9"/>
  <c r="C26" i="9"/>
  <c r="B26" i="9"/>
  <c r="A26" i="9"/>
  <c r="D25" i="9"/>
  <c r="C25" i="9"/>
  <c r="B25" i="9"/>
  <c r="A25" i="9"/>
  <c r="D24" i="9"/>
  <c r="C24" i="9"/>
  <c r="B24" i="9"/>
  <c r="A24" i="9"/>
  <c r="D23" i="9"/>
  <c r="C23" i="9"/>
  <c r="B23" i="9"/>
  <c r="A23" i="9"/>
  <c r="D22" i="9"/>
  <c r="C22" i="9"/>
  <c r="B22" i="9"/>
  <c r="A22" i="9"/>
  <c r="D21" i="9"/>
  <c r="C21" i="9"/>
  <c r="B21" i="9"/>
  <c r="A21" i="9"/>
  <c r="D20" i="9"/>
  <c r="C20" i="9"/>
  <c r="B20" i="9"/>
  <c r="A20" i="9"/>
  <c r="D19" i="9"/>
  <c r="C19" i="9"/>
  <c r="B19" i="9"/>
  <c r="A19" i="9"/>
  <c r="D18" i="9"/>
  <c r="C18" i="9"/>
  <c r="B18" i="9"/>
  <c r="A18" i="9"/>
  <c r="D17" i="9"/>
  <c r="C17" i="9"/>
  <c r="B17" i="9"/>
  <c r="A17" i="9"/>
  <c r="D16" i="9"/>
  <c r="C16" i="9"/>
  <c r="B16" i="9"/>
  <c r="A16" i="9"/>
  <c r="D15" i="9"/>
  <c r="C15" i="9"/>
  <c r="B15" i="9"/>
  <c r="A15" i="9"/>
  <c r="D14" i="9"/>
  <c r="C14" i="9"/>
  <c r="B14" i="9"/>
  <c r="A14" i="9"/>
  <c r="D13" i="9"/>
  <c r="C13" i="9"/>
  <c r="B13" i="9"/>
  <c r="A13" i="9"/>
  <c r="D12" i="9"/>
  <c r="C12" i="9"/>
  <c r="B12" i="9"/>
  <c r="A12" i="9"/>
  <c r="D11" i="9"/>
  <c r="C11" i="9"/>
  <c r="B11" i="9"/>
  <c r="A11" i="9"/>
  <c r="D10" i="9"/>
  <c r="C10" i="9"/>
  <c r="B10" i="9"/>
  <c r="A10" i="9"/>
  <c r="D9" i="9"/>
  <c r="C9" i="9"/>
  <c r="B9" i="9"/>
  <c r="A9" i="9"/>
  <c r="D8" i="9"/>
  <c r="C8" i="9"/>
  <c r="B8" i="9"/>
  <c r="A8" i="9"/>
  <c r="D7" i="9"/>
  <c r="C7" i="9"/>
  <c r="B7" i="9"/>
  <c r="A7" i="9"/>
  <c r="D6" i="9"/>
  <c r="C6" i="9"/>
  <c r="B6" i="9"/>
  <c r="A6" i="9"/>
  <c r="Z56" i="73" l="1"/>
  <c r="Y62" i="73"/>
  <c r="AB48" i="73"/>
  <c r="AD47" i="73"/>
  <c r="C158" i="69"/>
  <c r="C158" i="67"/>
  <c r="C159" i="69"/>
  <c r="C159" i="67"/>
  <c r="C160" i="69"/>
  <c r="C160" i="67"/>
  <c r="C161" i="69"/>
  <c r="C161" i="67"/>
  <c r="C162" i="69"/>
  <c r="C162" i="67"/>
  <c r="C163" i="69"/>
  <c r="C163" i="67"/>
  <c r="C164" i="69"/>
  <c r="C164" i="67"/>
  <c r="C165" i="69"/>
  <c r="C165" i="67"/>
  <c r="C166" i="69"/>
  <c r="C166" i="67"/>
  <c r="C167" i="69"/>
  <c r="C167" i="67"/>
  <c r="C168" i="69"/>
  <c r="C168" i="67"/>
  <c r="C169" i="69"/>
  <c r="C169" i="67"/>
  <c r="C170" i="69"/>
  <c r="C170" i="67"/>
  <c r="C171" i="69"/>
  <c r="C171" i="67"/>
  <c r="C172" i="69"/>
  <c r="C172" i="67"/>
  <c r="C173" i="69"/>
  <c r="C173" i="67"/>
  <c r="C174" i="69"/>
  <c r="C174" i="67"/>
  <c r="C175" i="69"/>
  <c r="C175" i="67"/>
  <c r="C176" i="69"/>
  <c r="C176" i="67"/>
  <c r="C177" i="69"/>
  <c r="C177" i="67"/>
  <c r="C178" i="69"/>
  <c r="C178" i="67"/>
  <c r="C179" i="69"/>
  <c r="C179" i="67"/>
  <c r="C180" i="69"/>
  <c r="C180" i="67"/>
  <c r="C181" i="69"/>
  <c r="C181" i="67"/>
  <c r="C182" i="69"/>
  <c r="C182" i="67"/>
  <c r="C183" i="69"/>
  <c r="C183" i="67"/>
  <c r="C184" i="69"/>
  <c r="C184" i="67"/>
  <c r="C185" i="69"/>
  <c r="C185" i="67"/>
  <c r="C186" i="69"/>
  <c r="C186" i="67"/>
  <c r="C187" i="69"/>
  <c r="C187" i="67"/>
  <c r="C188" i="69"/>
  <c r="C188" i="67"/>
  <c r="C189" i="69"/>
  <c r="C189" i="67"/>
  <c r="C190" i="69"/>
  <c r="C190" i="67"/>
  <c r="C191" i="69"/>
  <c r="C191" i="67"/>
  <c r="C192" i="69"/>
  <c r="C192" i="67"/>
  <c r="C193" i="69"/>
  <c r="C193" i="67"/>
  <c r="C194" i="69"/>
  <c r="C194" i="67"/>
  <c r="C195" i="69"/>
  <c r="C195" i="67"/>
  <c r="C196" i="69"/>
  <c r="C196" i="67"/>
  <c r="C197" i="69"/>
  <c r="C197" i="67"/>
  <c r="C198" i="69"/>
  <c r="C198" i="67"/>
  <c r="C199" i="69"/>
  <c r="C199" i="67"/>
  <c r="C200" i="69"/>
  <c r="C200" i="67"/>
  <c r="C201" i="69"/>
  <c r="C201" i="67"/>
  <c r="C202" i="69"/>
  <c r="C202" i="67"/>
  <c r="C203" i="69"/>
  <c r="C203" i="67"/>
  <c r="C204" i="69"/>
  <c r="C204" i="67"/>
  <c r="C205" i="69"/>
  <c r="C205" i="67"/>
  <c r="C206" i="69"/>
  <c r="C206" i="67"/>
  <c r="C207" i="69"/>
  <c r="C207" i="67"/>
  <c r="C208" i="69"/>
  <c r="C208" i="67"/>
  <c r="C209" i="69"/>
  <c r="C209" i="67"/>
  <c r="C210" i="69"/>
  <c r="C210" i="67"/>
  <c r="C211" i="69"/>
  <c r="C211" i="67"/>
  <c r="C212" i="69"/>
  <c r="C212" i="67"/>
  <c r="C213" i="69"/>
  <c r="C213" i="67"/>
  <c r="C214" i="69"/>
  <c r="C214" i="67"/>
  <c r="C215" i="69"/>
  <c r="C215" i="67"/>
  <c r="C216" i="69"/>
  <c r="C216" i="67"/>
  <c r="C217" i="69"/>
  <c r="C217" i="67"/>
  <c r="C218" i="69"/>
  <c r="C218" i="67"/>
  <c r="C219" i="69"/>
  <c r="C219" i="67"/>
  <c r="C220" i="69"/>
  <c r="C220" i="67"/>
  <c r="C221" i="69"/>
  <c r="C221" i="67"/>
  <c r="C222" i="69"/>
  <c r="C222" i="67"/>
  <c r="C223" i="69"/>
  <c r="C223" i="67"/>
  <c r="C224" i="69"/>
  <c r="C224" i="67"/>
  <c r="C225" i="69"/>
  <c r="C225" i="67"/>
  <c r="C226" i="69"/>
  <c r="C226" i="67"/>
  <c r="C227" i="69"/>
  <c r="C227" i="67"/>
  <c r="C228" i="69"/>
  <c r="C228" i="67"/>
  <c r="C229" i="69"/>
  <c r="C229" i="67"/>
  <c r="C230" i="69"/>
  <c r="C230" i="67"/>
  <c r="C231" i="69"/>
  <c r="C231" i="67"/>
  <c r="C232" i="69"/>
  <c r="C232" i="67"/>
  <c r="C233" i="69"/>
  <c r="C233" i="67"/>
  <c r="C234" i="69"/>
  <c r="C234" i="67"/>
  <c r="C235" i="69"/>
  <c r="C235" i="67"/>
  <c r="C236" i="69"/>
  <c r="C236" i="67"/>
  <c r="C237" i="69"/>
  <c r="C237" i="67"/>
  <c r="C238" i="69"/>
  <c r="C238" i="67"/>
  <c r="C239" i="69"/>
  <c r="C239" i="67"/>
  <c r="C240" i="69"/>
  <c r="C240" i="67"/>
  <c r="C241" i="69"/>
  <c r="C241" i="67"/>
  <c r="C242" i="69"/>
  <c r="C242" i="67"/>
  <c r="C243" i="69"/>
  <c r="C243" i="67"/>
  <c r="C244" i="69"/>
  <c r="C244" i="67"/>
  <c r="C245" i="69"/>
  <c r="C245" i="67"/>
  <c r="C246" i="69"/>
  <c r="C246" i="67"/>
  <c r="C247" i="69"/>
  <c r="C247" i="67"/>
  <c r="C248" i="69"/>
  <c r="C248" i="67"/>
  <c r="C249" i="69"/>
  <c r="C249" i="67"/>
  <c r="C250" i="69"/>
  <c r="C250" i="67"/>
  <c r="C251" i="69"/>
  <c r="C251" i="67"/>
  <c r="B158" i="69"/>
  <c r="B158" i="67"/>
  <c r="B159" i="69"/>
  <c r="B159" i="67"/>
  <c r="B160" i="69"/>
  <c r="B160" i="67"/>
  <c r="B161" i="69"/>
  <c r="B161" i="67"/>
  <c r="B162" i="69"/>
  <c r="B162" i="67"/>
  <c r="B163" i="69"/>
  <c r="B163" i="67"/>
  <c r="B164" i="69"/>
  <c r="B164" i="67"/>
  <c r="B165" i="69"/>
  <c r="B165" i="67"/>
  <c r="B166" i="69"/>
  <c r="B166" i="67"/>
  <c r="B167" i="69"/>
  <c r="B167" i="67"/>
  <c r="B168" i="69"/>
  <c r="B168" i="67"/>
  <c r="B169" i="69"/>
  <c r="B169" i="67"/>
  <c r="B170" i="69"/>
  <c r="B170" i="67"/>
  <c r="B171" i="69"/>
  <c r="B171" i="67"/>
  <c r="B172" i="69"/>
  <c r="B172" i="67"/>
  <c r="B173" i="69"/>
  <c r="B173" i="67"/>
  <c r="B174" i="69"/>
  <c r="B174" i="67"/>
  <c r="B175" i="69"/>
  <c r="B175" i="67"/>
  <c r="B176" i="69"/>
  <c r="B176" i="67"/>
  <c r="B177" i="69"/>
  <c r="B177" i="67"/>
  <c r="B178" i="69"/>
  <c r="B178" i="67"/>
  <c r="B179" i="69"/>
  <c r="B179" i="67"/>
  <c r="B180" i="69"/>
  <c r="B180" i="67"/>
  <c r="B181" i="69"/>
  <c r="B181" i="67"/>
  <c r="B182" i="69"/>
  <c r="B182" i="67"/>
  <c r="B183" i="69"/>
  <c r="B183" i="67"/>
  <c r="B184" i="69"/>
  <c r="B184" i="67"/>
  <c r="B185" i="69"/>
  <c r="B185" i="67"/>
  <c r="B186" i="69"/>
  <c r="B186" i="67"/>
  <c r="B187" i="69"/>
  <c r="B187" i="67"/>
  <c r="B188" i="69"/>
  <c r="B188" i="67"/>
  <c r="B189" i="69"/>
  <c r="B189" i="67"/>
  <c r="B190" i="69"/>
  <c r="B190" i="67"/>
  <c r="B191" i="69"/>
  <c r="B191" i="67"/>
  <c r="B192" i="69"/>
  <c r="B192" i="67"/>
  <c r="B193" i="69"/>
  <c r="B193" i="67"/>
  <c r="B194" i="69"/>
  <c r="B194" i="67"/>
  <c r="B195" i="69"/>
  <c r="B195" i="67"/>
  <c r="B196" i="69"/>
  <c r="B196" i="67"/>
  <c r="B197" i="69"/>
  <c r="B197" i="67"/>
  <c r="B198" i="69"/>
  <c r="B198" i="67"/>
  <c r="B199" i="67"/>
  <c r="B199" i="69"/>
  <c r="B200" i="67"/>
  <c r="B200" i="69"/>
  <c r="B201" i="69"/>
  <c r="B201" i="67"/>
  <c r="B202" i="69"/>
  <c r="B202" i="67"/>
  <c r="B203" i="69"/>
  <c r="B203" i="67"/>
  <c r="B204" i="69"/>
  <c r="B204" i="67"/>
  <c r="B205" i="69"/>
  <c r="B205" i="67"/>
  <c r="B206" i="69"/>
  <c r="B206" i="67"/>
  <c r="B207" i="67"/>
  <c r="B207" i="69"/>
  <c r="B208" i="67"/>
  <c r="B208" i="69"/>
  <c r="B209" i="69"/>
  <c r="B209" i="67"/>
  <c r="B210" i="69"/>
  <c r="B210" i="67"/>
  <c r="B211" i="69"/>
  <c r="B211" i="67"/>
  <c r="B212" i="69"/>
  <c r="B212" i="67"/>
  <c r="B213" i="69"/>
  <c r="B213" i="67"/>
  <c r="B214" i="69"/>
  <c r="B214" i="67"/>
  <c r="B215" i="67"/>
  <c r="B215" i="69"/>
  <c r="B216" i="67"/>
  <c r="B216" i="69"/>
  <c r="B217" i="69"/>
  <c r="B217" i="67"/>
  <c r="B218" i="69"/>
  <c r="B218" i="67"/>
  <c r="B219" i="69"/>
  <c r="B219" i="67"/>
  <c r="B220" i="69"/>
  <c r="B220" i="67"/>
  <c r="B221" i="69"/>
  <c r="B221" i="67"/>
  <c r="B222" i="69"/>
  <c r="B222" i="67"/>
  <c r="B223" i="67"/>
  <c r="B223" i="69"/>
  <c r="B224" i="67"/>
  <c r="B224" i="69"/>
  <c r="B225" i="69"/>
  <c r="B225" i="67"/>
  <c r="B226" i="69"/>
  <c r="B226" i="67"/>
  <c r="B227" i="69"/>
  <c r="B227" i="67"/>
  <c r="B228" i="69"/>
  <c r="B228" i="67"/>
  <c r="B229" i="69"/>
  <c r="B229" i="67"/>
  <c r="B230" i="69"/>
  <c r="B230" i="67"/>
  <c r="B231" i="67"/>
  <c r="B231" i="69"/>
  <c r="B232" i="67"/>
  <c r="B232" i="69"/>
  <c r="B233" i="69"/>
  <c r="B233" i="67"/>
  <c r="B234" i="69"/>
  <c r="B234" i="67"/>
  <c r="B235" i="69"/>
  <c r="B235" i="67"/>
  <c r="B236" i="69"/>
  <c r="B236" i="67"/>
  <c r="B237" i="67"/>
  <c r="B237" i="69"/>
  <c r="B238" i="67"/>
  <c r="B238" i="69"/>
  <c r="B239" i="67"/>
  <c r="B239" i="69"/>
  <c r="B240" i="67"/>
  <c r="B240" i="69"/>
  <c r="B241" i="69"/>
  <c r="B241" i="67"/>
  <c r="B242" i="69"/>
  <c r="B242" i="67"/>
  <c r="B243" i="69"/>
  <c r="B243" i="67"/>
  <c r="B244" i="69"/>
  <c r="B244" i="67"/>
  <c r="B245" i="67"/>
  <c r="B245" i="69"/>
  <c r="B246" i="67"/>
  <c r="B246" i="69"/>
  <c r="B247" i="67"/>
  <c r="B247" i="69"/>
  <c r="B248" i="67"/>
  <c r="B248" i="69"/>
  <c r="B249" i="67"/>
  <c r="B249" i="69"/>
  <c r="B250" i="67"/>
  <c r="B250" i="69"/>
  <c r="B251" i="69"/>
  <c r="B251" i="67"/>
  <c r="A158" i="69"/>
  <c r="A158" i="67"/>
  <c r="A159" i="69"/>
  <c r="A159" i="67"/>
  <c r="A160" i="69"/>
  <c r="A160" i="67"/>
  <c r="A161" i="69"/>
  <c r="A161" i="67"/>
  <c r="A162" i="69"/>
  <c r="A162" i="67"/>
  <c r="A163" i="69"/>
  <c r="A163" i="67"/>
  <c r="A164" i="69"/>
  <c r="A164" i="67"/>
  <c r="A165" i="69"/>
  <c r="A165" i="67"/>
  <c r="A166" i="69"/>
  <c r="A166" i="67"/>
  <c r="A167" i="69"/>
  <c r="A167" i="67"/>
  <c r="A168" i="69"/>
  <c r="A168" i="67"/>
  <c r="A169" i="69"/>
  <c r="A169" i="67"/>
  <c r="A170" i="69"/>
  <c r="A170" i="67"/>
  <c r="A171" i="69"/>
  <c r="A171" i="67"/>
  <c r="A172" i="69"/>
  <c r="A172" i="67"/>
  <c r="A173" i="69"/>
  <c r="A173" i="67"/>
  <c r="A174" i="69"/>
  <c r="A174" i="67"/>
  <c r="A175" i="69"/>
  <c r="A175" i="67"/>
  <c r="A176" i="69"/>
  <c r="A176" i="67"/>
  <c r="A177" i="69"/>
  <c r="A177" i="67"/>
  <c r="A178" i="69"/>
  <c r="A178" i="67"/>
  <c r="A179" i="69"/>
  <c r="A179" i="67"/>
  <c r="A180" i="69"/>
  <c r="A180" i="67"/>
  <c r="A181" i="69"/>
  <c r="A181" i="67"/>
  <c r="A182" i="69"/>
  <c r="A182" i="67"/>
  <c r="A183" i="69"/>
  <c r="A183" i="67"/>
  <c r="A184" i="69"/>
  <c r="A184" i="67"/>
  <c r="A185" i="69"/>
  <c r="A185" i="67"/>
  <c r="A186" i="69"/>
  <c r="A186" i="67"/>
  <c r="A187" i="69"/>
  <c r="A187" i="67"/>
  <c r="A188" i="69"/>
  <c r="A188" i="67"/>
  <c r="A189" i="69"/>
  <c r="A189" i="67"/>
  <c r="A190" i="69"/>
  <c r="A190" i="67"/>
  <c r="A191" i="69"/>
  <c r="A191" i="67"/>
  <c r="A192" i="69"/>
  <c r="A192" i="67"/>
  <c r="A193" i="69"/>
  <c r="A193" i="67"/>
  <c r="A194" i="69"/>
  <c r="A194" i="67"/>
  <c r="A195" i="69"/>
  <c r="A195" i="67"/>
  <c r="A196" i="69"/>
  <c r="A196" i="67"/>
  <c r="A197" i="69"/>
  <c r="A197" i="67"/>
  <c r="A198" i="69"/>
  <c r="A198" i="67"/>
  <c r="A199" i="69"/>
  <c r="A199" i="67"/>
  <c r="A200" i="69"/>
  <c r="A200" i="67"/>
  <c r="A201" i="67"/>
  <c r="A201" i="69"/>
  <c r="A202" i="67"/>
  <c r="A202" i="69"/>
  <c r="A203" i="69"/>
  <c r="A203" i="67"/>
  <c r="A204" i="69"/>
  <c r="A204" i="67"/>
  <c r="A205" i="69"/>
  <c r="A205" i="67"/>
  <c r="A206" i="69"/>
  <c r="A206" i="67"/>
  <c r="A207" i="69"/>
  <c r="A207" i="67"/>
  <c r="A208" i="69"/>
  <c r="A208" i="67"/>
  <c r="A209" i="67"/>
  <c r="A209" i="69"/>
  <c r="A210" i="67"/>
  <c r="A210" i="69"/>
  <c r="A211" i="69"/>
  <c r="A211" i="67"/>
  <c r="A212" i="69"/>
  <c r="A212" i="67"/>
  <c r="A213" i="69"/>
  <c r="A213" i="67"/>
  <c r="A214" i="69"/>
  <c r="A214" i="67"/>
  <c r="A215" i="69"/>
  <c r="A215" i="67"/>
  <c r="A216" i="69"/>
  <c r="A216" i="67"/>
  <c r="A217" i="67"/>
  <c r="A217" i="69"/>
  <c r="A218" i="67"/>
  <c r="A218" i="69"/>
  <c r="A219" i="69"/>
  <c r="A219" i="67"/>
  <c r="A220" i="69"/>
  <c r="A220" i="67"/>
  <c r="A221" i="69"/>
  <c r="A221" i="67"/>
  <c r="A222" i="69"/>
  <c r="A222" i="67"/>
  <c r="A223" i="69"/>
  <c r="A223" i="67"/>
  <c r="A224" i="69"/>
  <c r="A224" i="67"/>
  <c r="A225" i="67"/>
  <c r="A225" i="69"/>
  <c r="A226" i="67"/>
  <c r="A226" i="69"/>
  <c r="A227" i="69"/>
  <c r="A227" i="67"/>
  <c r="A228" i="69"/>
  <c r="A228" i="67"/>
  <c r="A229" i="69"/>
  <c r="A229" i="67"/>
  <c r="A230" i="69"/>
  <c r="A230" i="67"/>
  <c r="A231" i="67"/>
  <c r="A231" i="69"/>
  <c r="A232" i="67"/>
  <c r="A232" i="69"/>
  <c r="A233" i="67"/>
  <c r="A233" i="69"/>
  <c r="A234" i="67"/>
  <c r="A234" i="69"/>
  <c r="A235" i="69"/>
  <c r="A235" i="67"/>
  <c r="A236" i="69"/>
  <c r="A236" i="67"/>
  <c r="A237" i="69"/>
  <c r="A237" i="67"/>
  <c r="A238" i="69"/>
  <c r="A238" i="67"/>
  <c r="A239" i="67"/>
  <c r="A239" i="69"/>
  <c r="A240" i="67"/>
  <c r="A240" i="69"/>
  <c r="A241" i="67"/>
  <c r="A241" i="69"/>
  <c r="A242" i="67"/>
  <c r="A242" i="69"/>
  <c r="A243" i="69"/>
  <c r="A243" i="67"/>
  <c r="A244" i="69"/>
  <c r="A244" i="67"/>
  <c r="A245" i="69"/>
  <c r="A245" i="67"/>
  <c r="A246" i="69"/>
  <c r="A246" i="67"/>
  <c r="A247" i="67"/>
  <c r="A247" i="69"/>
  <c r="A248" i="67"/>
  <c r="A248" i="69"/>
  <c r="A249" i="67"/>
  <c r="A249" i="69"/>
  <c r="A250" i="67"/>
  <c r="A250" i="69"/>
  <c r="A251" i="69"/>
  <c r="A251" i="67"/>
  <c r="D158" i="69"/>
  <c r="AH158" i="69" s="1"/>
  <c r="D158" i="67"/>
  <c r="AH158" i="67" s="1"/>
  <c r="D159" i="69"/>
  <c r="AH159" i="69" s="1"/>
  <c r="D159" i="67"/>
  <c r="AH159" i="67" s="1"/>
  <c r="D160" i="69"/>
  <c r="AH160" i="69" s="1"/>
  <c r="D160" i="67"/>
  <c r="AH160" i="67" s="1"/>
  <c r="D161" i="69"/>
  <c r="AH161" i="69" s="1"/>
  <c r="D161" i="67"/>
  <c r="AH161" i="67" s="1"/>
  <c r="D162" i="69"/>
  <c r="AH162" i="69" s="1"/>
  <c r="D162" i="67"/>
  <c r="AH162" i="67" s="1"/>
  <c r="D163" i="69"/>
  <c r="AH163" i="69" s="1"/>
  <c r="D163" i="67"/>
  <c r="AH163" i="67" s="1"/>
  <c r="D164" i="69"/>
  <c r="AH164" i="69" s="1"/>
  <c r="D164" i="67"/>
  <c r="AH164" i="67" s="1"/>
  <c r="D165" i="69"/>
  <c r="AH165" i="69" s="1"/>
  <c r="D165" i="67"/>
  <c r="AH165" i="67" s="1"/>
  <c r="D166" i="69"/>
  <c r="AH166" i="69" s="1"/>
  <c r="D166" i="67"/>
  <c r="AH166" i="67" s="1"/>
  <c r="D167" i="69"/>
  <c r="AH167" i="69" s="1"/>
  <c r="D167" i="67"/>
  <c r="AH167" i="67" s="1"/>
  <c r="D168" i="69"/>
  <c r="AH168" i="69" s="1"/>
  <c r="D168" i="67"/>
  <c r="AH168" i="67" s="1"/>
  <c r="D169" i="69"/>
  <c r="AH169" i="69" s="1"/>
  <c r="D169" i="67"/>
  <c r="AH169" i="67" s="1"/>
  <c r="D170" i="69"/>
  <c r="AH170" i="69" s="1"/>
  <c r="D170" i="67"/>
  <c r="AH170" i="67" s="1"/>
  <c r="D171" i="69"/>
  <c r="AH171" i="69" s="1"/>
  <c r="D171" i="67"/>
  <c r="AH171" i="67" s="1"/>
  <c r="D172" i="69"/>
  <c r="AH172" i="69" s="1"/>
  <c r="D172" i="67"/>
  <c r="AH172" i="67" s="1"/>
  <c r="D173" i="69"/>
  <c r="AH173" i="69" s="1"/>
  <c r="D173" i="67"/>
  <c r="AH173" i="67" s="1"/>
  <c r="D174" i="69"/>
  <c r="AH174" i="69" s="1"/>
  <c r="D174" i="67"/>
  <c r="AH174" i="67" s="1"/>
  <c r="D175" i="69"/>
  <c r="AH175" i="69" s="1"/>
  <c r="D175" i="67"/>
  <c r="AH175" i="67" s="1"/>
  <c r="D176" i="69"/>
  <c r="AH176" i="69" s="1"/>
  <c r="D176" i="67"/>
  <c r="AH176" i="67" s="1"/>
  <c r="D177" i="69"/>
  <c r="AH177" i="69" s="1"/>
  <c r="D177" i="67"/>
  <c r="AH177" i="67" s="1"/>
  <c r="D178" i="69"/>
  <c r="AH178" i="69" s="1"/>
  <c r="D178" i="67"/>
  <c r="AH178" i="67" s="1"/>
  <c r="D179" i="69"/>
  <c r="AH179" i="69" s="1"/>
  <c r="D179" i="67"/>
  <c r="AH179" i="67" s="1"/>
  <c r="D180" i="69"/>
  <c r="AH180" i="69" s="1"/>
  <c r="D180" i="67"/>
  <c r="AH180" i="67" s="1"/>
  <c r="D181" i="69"/>
  <c r="AH181" i="69" s="1"/>
  <c r="D181" i="67"/>
  <c r="AH181" i="67" s="1"/>
  <c r="D182" i="69"/>
  <c r="AH182" i="69" s="1"/>
  <c r="D182" i="67"/>
  <c r="AH182" i="67" s="1"/>
  <c r="D183" i="69"/>
  <c r="AH183" i="69" s="1"/>
  <c r="D183" i="67"/>
  <c r="AH183" i="67" s="1"/>
  <c r="D184" i="69"/>
  <c r="AH184" i="69" s="1"/>
  <c r="D184" i="67"/>
  <c r="AH184" i="67" s="1"/>
  <c r="D185" i="69"/>
  <c r="AH185" i="69" s="1"/>
  <c r="D185" i="67"/>
  <c r="AH185" i="67" s="1"/>
  <c r="D186" i="69"/>
  <c r="AH186" i="69" s="1"/>
  <c r="D186" i="67"/>
  <c r="AH186" i="67" s="1"/>
  <c r="D187" i="69"/>
  <c r="AH187" i="69" s="1"/>
  <c r="D187" i="67"/>
  <c r="AH187" i="67" s="1"/>
  <c r="D188" i="69"/>
  <c r="AH188" i="69" s="1"/>
  <c r="D188" i="67"/>
  <c r="AH188" i="67" s="1"/>
  <c r="D189" i="69"/>
  <c r="AH189" i="69" s="1"/>
  <c r="D189" i="67"/>
  <c r="AH189" i="67" s="1"/>
  <c r="D190" i="69"/>
  <c r="AH190" i="69" s="1"/>
  <c r="D190" i="67"/>
  <c r="AH190" i="67" s="1"/>
  <c r="D191" i="69"/>
  <c r="AH191" i="69" s="1"/>
  <c r="D191" i="67"/>
  <c r="AH191" i="67" s="1"/>
  <c r="D192" i="69"/>
  <c r="AH192" i="69" s="1"/>
  <c r="D192" i="67"/>
  <c r="AH192" i="67" s="1"/>
  <c r="D193" i="69"/>
  <c r="AH193" i="69" s="1"/>
  <c r="D193" i="67"/>
  <c r="AH193" i="67" s="1"/>
  <c r="D194" i="69"/>
  <c r="AH194" i="69" s="1"/>
  <c r="D194" i="67"/>
  <c r="AH194" i="67" s="1"/>
  <c r="D195" i="69"/>
  <c r="AH195" i="69" s="1"/>
  <c r="D195" i="67"/>
  <c r="AH195" i="67" s="1"/>
  <c r="D196" i="69"/>
  <c r="AH196" i="69" s="1"/>
  <c r="D196" i="67"/>
  <c r="AH196" i="67" s="1"/>
  <c r="D197" i="69"/>
  <c r="AH197" i="69" s="1"/>
  <c r="D197" i="67"/>
  <c r="AH197" i="67" s="1"/>
  <c r="D198" i="69"/>
  <c r="AH198" i="69" s="1"/>
  <c r="D198" i="67"/>
  <c r="AH198" i="67" s="1"/>
  <c r="D199" i="69"/>
  <c r="AH199" i="69" s="1"/>
  <c r="D199" i="67"/>
  <c r="AH199" i="67" s="1"/>
  <c r="D200" i="69"/>
  <c r="AH200" i="69" s="1"/>
  <c r="D200" i="67"/>
  <c r="AH200" i="67" s="1"/>
  <c r="D201" i="69"/>
  <c r="AH201" i="69" s="1"/>
  <c r="D201" i="67"/>
  <c r="AH201" i="67" s="1"/>
  <c r="D202" i="69"/>
  <c r="AH202" i="69" s="1"/>
  <c r="D202" i="67"/>
  <c r="AH202" i="67" s="1"/>
  <c r="D203" i="69"/>
  <c r="AH203" i="69" s="1"/>
  <c r="D203" i="67"/>
  <c r="AH203" i="67" s="1"/>
  <c r="D204" i="69"/>
  <c r="AH204" i="69" s="1"/>
  <c r="D204" i="67"/>
  <c r="AH204" i="67" s="1"/>
  <c r="D205" i="69"/>
  <c r="AH205" i="69" s="1"/>
  <c r="D205" i="67"/>
  <c r="AH205" i="67" s="1"/>
  <c r="D206" i="69"/>
  <c r="AH206" i="69" s="1"/>
  <c r="D206" i="67"/>
  <c r="AH206" i="67" s="1"/>
  <c r="D207" i="69"/>
  <c r="AH207" i="69" s="1"/>
  <c r="D207" i="67"/>
  <c r="AH207" i="67" s="1"/>
  <c r="D208" i="69"/>
  <c r="AH208" i="69" s="1"/>
  <c r="D208" i="67"/>
  <c r="AH208" i="67" s="1"/>
  <c r="D209" i="69"/>
  <c r="AH209" i="69" s="1"/>
  <c r="D209" i="67"/>
  <c r="AH209" i="67" s="1"/>
  <c r="D210" i="69"/>
  <c r="AH210" i="69" s="1"/>
  <c r="D210" i="67"/>
  <c r="AH210" i="67" s="1"/>
  <c r="D211" i="69"/>
  <c r="AH211" i="69" s="1"/>
  <c r="D211" i="67"/>
  <c r="AH211" i="67" s="1"/>
  <c r="D212" i="69"/>
  <c r="AH212" i="69" s="1"/>
  <c r="D212" i="67"/>
  <c r="AH212" i="67" s="1"/>
  <c r="D213" i="69"/>
  <c r="AH213" i="69" s="1"/>
  <c r="D213" i="67"/>
  <c r="AH213" i="67" s="1"/>
  <c r="D214" i="69"/>
  <c r="AH214" i="69" s="1"/>
  <c r="D214" i="67"/>
  <c r="AH214" i="67" s="1"/>
  <c r="D215" i="69"/>
  <c r="AH215" i="69" s="1"/>
  <c r="D215" i="67"/>
  <c r="AH215" i="67" s="1"/>
  <c r="D216" i="69"/>
  <c r="AH216" i="69" s="1"/>
  <c r="D216" i="67"/>
  <c r="AH216" i="67" s="1"/>
  <c r="D217" i="69"/>
  <c r="AH217" i="69" s="1"/>
  <c r="D217" i="67"/>
  <c r="AH217" i="67" s="1"/>
  <c r="D218" i="69"/>
  <c r="AH218" i="69" s="1"/>
  <c r="D218" i="67"/>
  <c r="AH218" i="67" s="1"/>
  <c r="D219" i="69"/>
  <c r="AH219" i="69" s="1"/>
  <c r="D219" i="67"/>
  <c r="AH219" i="67" s="1"/>
  <c r="D220" i="69"/>
  <c r="AH220" i="69" s="1"/>
  <c r="D220" i="67"/>
  <c r="AH220" i="67" s="1"/>
  <c r="D221" i="69"/>
  <c r="AH221" i="69" s="1"/>
  <c r="D221" i="67"/>
  <c r="AH221" i="67" s="1"/>
  <c r="D222" i="69"/>
  <c r="AH222" i="69" s="1"/>
  <c r="D222" i="67"/>
  <c r="AH222" i="67" s="1"/>
  <c r="D223" i="69"/>
  <c r="AH223" i="69" s="1"/>
  <c r="D223" i="67"/>
  <c r="AH223" i="67" s="1"/>
  <c r="D224" i="69"/>
  <c r="AH224" i="69" s="1"/>
  <c r="D224" i="67"/>
  <c r="AH224" i="67" s="1"/>
  <c r="D225" i="69"/>
  <c r="AH225" i="69" s="1"/>
  <c r="D225" i="67"/>
  <c r="AH225" i="67" s="1"/>
  <c r="D226" i="69"/>
  <c r="AH226" i="69" s="1"/>
  <c r="D226" i="67"/>
  <c r="AH226" i="67" s="1"/>
  <c r="D227" i="69"/>
  <c r="AH227" i="69" s="1"/>
  <c r="D227" i="67"/>
  <c r="AH227" i="67" s="1"/>
  <c r="D228" i="69"/>
  <c r="AH228" i="69" s="1"/>
  <c r="D228" i="67"/>
  <c r="AH228" i="67" s="1"/>
  <c r="D229" i="69"/>
  <c r="AH229" i="69" s="1"/>
  <c r="D229" i="67"/>
  <c r="AH229" i="67" s="1"/>
  <c r="D230" i="69"/>
  <c r="AH230" i="69" s="1"/>
  <c r="D230" i="67"/>
  <c r="AH230" i="67" s="1"/>
  <c r="D231" i="69"/>
  <c r="AH231" i="69" s="1"/>
  <c r="D231" i="67"/>
  <c r="AH231" i="67" s="1"/>
  <c r="D232" i="69"/>
  <c r="AH232" i="69" s="1"/>
  <c r="D232" i="67"/>
  <c r="AH232" i="67" s="1"/>
  <c r="D233" i="67"/>
  <c r="AH233" i="67" s="1"/>
  <c r="D233" i="69"/>
  <c r="AH233" i="69" s="1"/>
  <c r="D234" i="67"/>
  <c r="AH234" i="67" s="1"/>
  <c r="D234" i="69"/>
  <c r="AH234" i="69" s="1"/>
  <c r="D235" i="69"/>
  <c r="AH235" i="69" s="1"/>
  <c r="D235" i="67"/>
  <c r="AH235" i="67" s="1"/>
  <c r="D236" i="69"/>
  <c r="AH236" i="69" s="1"/>
  <c r="D236" i="67"/>
  <c r="AH236" i="67" s="1"/>
  <c r="D237" i="69"/>
  <c r="AH237" i="69" s="1"/>
  <c r="D237" i="67"/>
  <c r="AH237" i="67" s="1"/>
  <c r="D238" i="69"/>
  <c r="AH238" i="69" s="1"/>
  <c r="D238" i="67"/>
  <c r="AH238" i="67" s="1"/>
  <c r="D239" i="69"/>
  <c r="AH239" i="69" s="1"/>
  <c r="D239" i="67"/>
  <c r="AH239" i="67" s="1"/>
  <c r="D240" i="69"/>
  <c r="AH240" i="69" s="1"/>
  <c r="D240" i="67"/>
  <c r="AH240" i="67" s="1"/>
  <c r="D241" i="67"/>
  <c r="AH241" i="67" s="1"/>
  <c r="D241" i="69"/>
  <c r="AH241" i="69" s="1"/>
  <c r="D242" i="67"/>
  <c r="AH242" i="67" s="1"/>
  <c r="D242" i="69"/>
  <c r="AH242" i="69" s="1"/>
  <c r="D243" i="69"/>
  <c r="AH243" i="69" s="1"/>
  <c r="D243" i="67"/>
  <c r="AH243" i="67" s="1"/>
  <c r="D244" i="69"/>
  <c r="AH244" i="69" s="1"/>
  <c r="D244" i="67"/>
  <c r="AH244" i="67" s="1"/>
  <c r="D245" i="69"/>
  <c r="AH245" i="69" s="1"/>
  <c r="D245" i="67"/>
  <c r="AH245" i="67" s="1"/>
  <c r="D246" i="69"/>
  <c r="AH246" i="69" s="1"/>
  <c r="D246" i="67"/>
  <c r="AH246" i="67" s="1"/>
  <c r="D247" i="69"/>
  <c r="AH247" i="69" s="1"/>
  <c r="D247" i="67"/>
  <c r="AH247" i="67" s="1"/>
  <c r="D248" i="69"/>
  <c r="AH248" i="69" s="1"/>
  <c r="D248" i="67"/>
  <c r="AH248" i="67" s="1"/>
  <c r="D249" i="67"/>
  <c r="AH249" i="67" s="1"/>
  <c r="D249" i="69"/>
  <c r="AH249" i="69" s="1"/>
  <c r="D250" i="67"/>
  <c r="AH250" i="67" s="1"/>
  <c r="D250" i="69"/>
  <c r="AH250" i="69" s="1"/>
  <c r="D251" i="69"/>
  <c r="AH251" i="69" s="1"/>
  <c r="D251" i="67"/>
  <c r="AH251" i="67" s="1"/>
  <c r="B104" i="69"/>
  <c r="B104" i="67"/>
  <c r="B103" i="69"/>
  <c r="B103" i="67"/>
  <c r="B7" i="69"/>
  <c r="B7" i="67"/>
  <c r="B9" i="69"/>
  <c r="B9" i="67"/>
  <c r="B11" i="69"/>
  <c r="B11" i="67"/>
  <c r="B13" i="69"/>
  <c r="B13" i="67"/>
  <c r="B15" i="69"/>
  <c r="B15" i="67"/>
  <c r="B17" i="69"/>
  <c r="B17" i="67"/>
  <c r="B19" i="69"/>
  <c r="B19" i="67"/>
  <c r="B21" i="69"/>
  <c r="B21" i="67"/>
  <c r="B23" i="69"/>
  <c r="B23" i="67"/>
  <c r="B25" i="69"/>
  <c r="B25" i="67"/>
  <c r="B27" i="69"/>
  <c r="B27" i="67"/>
  <c r="B29" i="69"/>
  <c r="B29" i="67"/>
  <c r="B31" i="69"/>
  <c r="B31" i="67"/>
  <c r="B33" i="69"/>
  <c r="B33" i="67"/>
  <c r="B35" i="69"/>
  <c r="B35" i="67"/>
  <c r="B37" i="69"/>
  <c r="B37" i="67"/>
  <c r="B39" i="69"/>
  <c r="B39" i="67"/>
  <c r="B41" i="69"/>
  <c r="B41" i="67"/>
  <c r="B43" i="69"/>
  <c r="B43" i="67"/>
  <c r="B45" i="69"/>
  <c r="B45" i="67"/>
  <c r="B47" i="69"/>
  <c r="B47" i="67"/>
  <c r="B49" i="69"/>
  <c r="B49" i="67"/>
  <c r="B51" i="69"/>
  <c r="B51" i="67"/>
  <c r="B53" i="69"/>
  <c r="B53" i="67"/>
  <c r="B55" i="69"/>
  <c r="B55" i="67"/>
  <c r="B57" i="69"/>
  <c r="B57" i="67"/>
  <c r="B59" i="69"/>
  <c r="B59" i="67"/>
  <c r="B62" i="69"/>
  <c r="B62" i="67"/>
  <c r="B64" i="69"/>
  <c r="B64" i="67"/>
  <c r="B66" i="67"/>
  <c r="B66" i="69"/>
  <c r="B68" i="69"/>
  <c r="B68" i="67"/>
  <c r="B70" i="69"/>
  <c r="B70" i="67"/>
  <c r="B72" i="69"/>
  <c r="B72" i="67"/>
  <c r="B74" i="67"/>
  <c r="B74" i="69"/>
  <c r="B76" i="69"/>
  <c r="B76" i="67"/>
  <c r="B78" i="69"/>
  <c r="B78" i="67"/>
  <c r="B80" i="69"/>
  <c r="B80" i="67"/>
  <c r="B82" i="67"/>
  <c r="B82" i="69"/>
  <c r="B84" i="69"/>
  <c r="B84" i="67"/>
  <c r="B86" i="69"/>
  <c r="B86" i="67"/>
  <c r="B88" i="69"/>
  <c r="B88" i="67"/>
  <c r="B90" i="67"/>
  <c r="B90" i="69"/>
  <c r="B92" i="69"/>
  <c r="B92" i="67"/>
  <c r="B94" i="69"/>
  <c r="B94" i="67"/>
  <c r="B96" i="69"/>
  <c r="B96" i="67"/>
  <c r="B98" i="67"/>
  <c r="B98" i="69"/>
  <c r="B100" i="69"/>
  <c r="B100" i="67"/>
  <c r="B102" i="69"/>
  <c r="B102" i="67"/>
  <c r="B105" i="67"/>
  <c r="B105" i="69"/>
  <c r="B6" i="69"/>
  <c r="B6" i="67"/>
  <c r="B8" i="69"/>
  <c r="B8" i="67"/>
  <c r="B10" i="69"/>
  <c r="B10" i="67"/>
  <c r="B12" i="69"/>
  <c r="B12" i="67"/>
  <c r="B14" i="69"/>
  <c r="B14" i="67"/>
  <c r="B16" i="69"/>
  <c r="B16" i="67"/>
  <c r="B18" i="69"/>
  <c r="B18" i="67"/>
  <c r="B20" i="69"/>
  <c r="B20" i="67"/>
  <c r="B22" i="69"/>
  <c r="B22" i="67"/>
  <c r="B24" i="69"/>
  <c r="B24" i="67"/>
  <c r="B26" i="69"/>
  <c r="B26" i="67"/>
  <c r="B28" i="69"/>
  <c r="B28" i="67"/>
  <c r="B30" i="69"/>
  <c r="B30" i="67"/>
  <c r="B32" i="69"/>
  <c r="B32" i="67"/>
  <c r="B34" i="69"/>
  <c r="B34" i="67"/>
  <c r="B36" i="69"/>
  <c r="B36" i="67"/>
  <c r="B38" i="69"/>
  <c r="B38" i="67"/>
  <c r="B40" i="69"/>
  <c r="B40" i="67"/>
  <c r="B42" i="69"/>
  <c r="B42" i="67"/>
  <c r="B44" i="69"/>
  <c r="B44" i="67"/>
  <c r="B46" i="69"/>
  <c r="B46" i="67"/>
  <c r="B48" i="69"/>
  <c r="B48" i="67"/>
  <c r="B50" i="69"/>
  <c r="B50" i="67"/>
  <c r="B52" i="69"/>
  <c r="B52" i="67"/>
  <c r="B54" i="69"/>
  <c r="B54" i="67"/>
  <c r="B56" i="69"/>
  <c r="B56" i="67"/>
  <c r="B58" i="69"/>
  <c r="B58" i="67"/>
  <c r="B60" i="69"/>
  <c r="B60" i="67"/>
  <c r="B61" i="69"/>
  <c r="B61" i="67"/>
  <c r="B63" i="69"/>
  <c r="B63" i="67"/>
  <c r="B65" i="69"/>
  <c r="B65" i="67"/>
  <c r="B67" i="69"/>
  <c r="B67" i="67"/>
  <c r="B69" i="69"/>
  <c r="B69" i="67"/>
  <c r="B71" i="69"/>
  <c r="B71" i="67"/>
  <c r="B73" i="67"/>
  <c r="B73" i="69"/>
  <c r="B75" i="69"/>
  <c r="B75" i="67"/>
  <c r="B77" i="69"/>
  <c r="B77" i="67"/>
  <c r="B79" i="69"/>
  <c r="B79" i="67"/>
  <c r="B81" i="67"/>
  <c r="B81" i="69"/>
  <c r="B83" i="69"/>
  <c r="B83" i="67"/>
  <c r="B85" i="69"/>
  <c r="B85" i="67"/>
  <c r="B87" i="69"/>
  <c r="B87" i="67"/>
  <c r="B89" i="67"/>
  <c r="B89" i="69"/>
  <c r="B91" i="69"/>
  <c r="B91" i="67"/>
  <c r="B93" i="69"/>
  <c r="B93" i="67"/>
  <c r="B95" i="69"/>
  <c r="B95" i="67"/>
  <c r="B97" i="67"/>
  <c r="B97" i="69"/>
  <c r="B99" i="69"/>
  <c r="B99" i="67"/>
  <c r="B101" i="69"/>
  <c r="B101" i="67"/>
  <c r="B106" i="67"/>
  <c r="B106" i="69"/>
  <c r="B107" i="69"/>
  <c r="B107" i="67"/>
  <c r="B109" i="69"/>
  <c r="B109" i="67"/>
  <c r="B112" i="69"/>
  <c r="B112" i="67"/>
  <c r="B114" i="67"/>
  <c r="B114" i="69"/>
  <c r="B116" i="69"/>
  <c r="B116" i="67"/>
  <c r="B117" i="69"/>
  <c r="B117" i="67"/>
  <c r="B119" i="69"/>
  <c r="B119" i="67"/>
  <c r="B121" i="67"/>
  <c r="B121" i="69"/>
  <c r="B123" i="69"/>
  <c r="B123" i="67"/>
  <c r="B125" i="69"/>
  <c r="B125" i="67"/>
  <c r="B127" i="69"/>
  <c r="B127" i="67"/>
  <c r="B129" i="67"/>
  <c r="B129" i="69"/>
  <c r="B131" i="69"/>
  <c r="B131" i="67"/>
  <c r="B133" i="69"/>
  <c r="B133" i="67"/>
  <c r="B135" i="69"/>
  <c r="B135" i="67"/>
  <c r="B137" i="67"/>
  <c r="B137" i="69"/>
  <c r="B139" i="69"/>
  <c r="B139" i="67"/>
  <c r="B141" i="69"/>
  <c r="B141" i="67"/>
  <c r="B143" i="69"/>
  <c r="B143" i="67"/>
  <c r="B145" i="67"/>
  <c r="B145" i="69"/>
  <c r="B147" i="69"/>
  <c r="B147" i="67"/>
  <c r="B150" i="69"/>
  <c r="B150" i="67"/>
  <c r="B152" i="69"/>
  <c r="B152" i="67"/>
  <c r="B155" i="69"/>
  <c r="B155" i="67"/>
  <c r="B157" i="69"/>
  <c r="B157" i="67"/>
  <c r="A8" i="35"/>
  <c r="A7" i="69"/>
  <c r="A7" i="67"/>
  <c r="A10" i="35"/>
  <c r="A9" i="69"/>
  <c r="A9" i="67"/>
  <c r="A12" i="35"/>
  <c r="A11" i="69"/>
  <c r="A11" i="67"/>
  <c r="A14" i="35"/>
  <c r="A13" i="69"/>
  <c r="A13" i="67"/>
  <c r="A16" i="35"/>
  <c r="A15" i="69"/>
  <c r="A15" i="67"/>
  <c r="A18" i="35"/>
  <c r="A17" i="69"/>
  <c r="A17" i="67"/>
  <c r="A20" i="35"/>
  <c r="A19" i="69"/>
  <c r="A19" i="67"/>
  <c r="A22" i="35"/>
  <c r="A21" i="69"/>
  <c r="A21" i="67"/>
  <c r="A24" i="35"/>
  <c r="A23" i="69"/>
  <c r="A23" i="67"/>
  <c r="A26" i="35"/>
  <c r="A25" i="69"/>
  <c r="A25" i="67"/>
  <c r="A28" i="35"/>
  <c r="A27" i="69"/>
  <c r="A27" i="67"/>
  <c r="A30" i="35"/>
  <c r="A29" i="69"/>
  <c r="A29" i="67"/>
  <c r="A32" i="35"/>
  <c r="A31" i="69"/>
  <c r="A31" i="67"/>
  <c r="A34" i="35"/>
  <c r="A33" i="69"/>
  <c r="A33" i="67"/>
  <c r="A36" i="35"/>
  <c r="A35" i="69"/>
  <c r="A35" i="67"/>
  <c r="A38" i="35"/>
  <c r="A37" i="69"/>
  <c r="A37" i="67"/>
  <c r="A40" i="35"/>
  <c r="A39" i="69"/>
  <c r="A39" i="67"/>
  <c r="A42" i="35"/>
  <c r="A41" i="69"/>
  <c r="A41" i="67"/>
  <c r="A44" i="35"/>
  <c r="A43" i="69"/>
  <c r="A43" i="67"/>
  <c r="A46" i="35"/>
  <c r="A45" i="69"/>
  <c r="A45" i="67"/>
  <c r="A48" i="35"/>
  <c r="A47" i="69"/>
  <c r="A47" i="67"/>
  <c r="A51" i="35"/>
  <c r="A50" i="67"/>
  <c r="A50" i="69"/>
  <c r="A53" i="35"/>
  <c r="A52" i="67"/>
  <c r="A52" i="69"/>
  <c r="A55" i="35"/>
  <c r="A54" i="67"/>
  <c r="A54" i="69"/>
  <c r="A57" i="35"/>
  <c r="A56" i="69"/>
  <c r="A56" i="67"/>
  <c r="A59" i="35"/>
  <c r="A58" i="67"/>
  <c r="A58" i="69"/>
  <c r="A61" i="35"/>
  <c r="A60" i="67"/>
  <c r="A60" i="69"/>
  <c r="A63" i="35"/>
  <c r="A62" i="67"/>
  <c r="A62" i="69"/>
  <c r="A65" i="35"/>
  <c r="A64" i="67"/>
  <c r="A64" i="69"/>
  <c r="A67" i="35"/>
  <c r="A66" i="67"/>
  <c r="A66" i="69"/>
  <c r="A69" i="35"/>
  <c r="A68" i="67"/>
  <c r="A68" i="69"/>
  <c r="A71" i="35"/>
  <c r="A70" i="69"/>
  <c r="A70" i="67"/>
  <c r="A73" i="35"/>
  <c r="A72" i="67"/>
  <c r="A72" i="69"/>
  <c r="A75" i="35"/>
  <c r="A74" i="67"/>
  <c r="A74" i="69"/>
  <c r="A77" i="35"/>
  <c r="A76" i="67"/>
  <c r="A76" i="69"/>
  <c r="A79" i="35"/>
  <c r="A78" i="69"/>
  <c r="A78" i="67"/>
  <c r="A81" i="35"/>
  <c r="A80" i="69"/>
  <c r="A80" i="67"/>
  <c r="A83" i="35"/>
  <c r="A82" i="67"/>
  <c r="A82" i="69"/>
  <c r="A85" i="35"/>
  <c r="A84" i="67"/>
  <c r="A84" i="69"/>
  <c r="A87" i="35"/>
  <c r="A86" i="67"/>
  <c r="A86" i="69"/>
  <c r="A89" i="35"/>
  <c r="A88" i="67"/>
  <c r="A88" i="69"/>
  <c r="A91" i="35"/>
  <c r="A90" i="67"/>
  <c r="A90" i="69"/>
  <c r="A93" i="35"/>
  <c r="A92" i="67"/>
  <c r="A92" i="69"/>
  <c r="A95" i="35"/>
  <c r="A94" i="67"/>
  <c r="A94" i="69"/>
  <c r="A97" i="35"/>
  <c r="A96" i="69"/>
  <c r="A96" i="67"/>
  <c r="A99" i="35"/>
  <c r="A98" i="67"/>
  <c r="A98" i="69"/>
  <c r="A101" i="35"/>
  <c r="A100" i="67"/>
  <c r="A100" i="69"/>
  <c r="A103" i="35"/>
  <c r="A102" i="69"/>
  <c r="A102" i="67"/>
  <c r="A105" i="35"/>
  <c r="A104" i="67"/>
  <c r="A104" i="69"/>
  <c r="A107" i="35"/>
  <c r="A106" i="67"/>
  <c r="A106" i="69"/>
  <c r="A109" i="35"/>
  <c r="A108" i="67"/>
  <c r="A108" i="69"/>
  <c r="A111" i="35"/>
  <c r="A110" i="67"/>
  <c r="A110" i="69"/>
  <c r="A113" i="35"/>
  <c r="A112" i="69"/>
  <c r="A112" i="67"/>
  <c r="A115" i="35"/>
  <c r="A114" i="67"/>
  <c r="A114" i="69"/>
  <c r="A117" i="35"/>
  <c r="A116" i="67"/>
  <c r="A116" i="69"/>
  <c r="A119" i="35"/>
  <c r="A118" i="67"/>
  <c r="A118" i="69"/>
  <c r="A121" i="35"/>
  <c r="A120" i="67"/>
  <c r="A120" i="69"/>
  <c r="A124" i="35"/>
  <c r="A123" i="67"/>
  <c r="A123" i="69"/>
  <c r="A126" i="35"/>
  <c r="A125" i="69"/>
  <c r="A125" i="67"/>
  <c r="A127" i="69"/>
  <c r="A127" i="67"/>
  <c r="A129" i="67"/>
  <c r="A129" i="69"/>
  <c r="A131" i="67"/>
  <c r="A131" i="69"/>
  <c r="A133" i="69"/>
  <c r="A133" i="67"/>
  <c r="A135" i="69"/>
  <c r="A135" i="67"/>
  <c r="A137" i="67"/>
  <c r="A137" i="69"/>
  <c r="A139" i="67"/>
  <c r="A139" i="69"/>
  <c r="A141" i="69"/>
  <c r="A141" i="67"/>
  <c r="A143" i="69"/>
  <c r="A143" i="67"/>
  <c r="A145" i="67"/>
  <c r="A145" i="69"/>
  <c r="A147" i="67"/>
  <c r="A147" i="69"/>
  <c r="A149" i="69"/>
  <c r="A149" i="67"/>
  <c r="A151" i="69"/>
  <c r="A151" i="67"/>
  <c r="A153" i="67"/>
  <c r="A153" i="69"/>
  <c r="A156" i="67"/>
  <c r="A156" i="69"/>
  <c r="D7" i="35"/>
  <c r="D6" i="69"/>
  <c r="AH6" i="69" s="1"/>
  <c r="D6" i="67"/>
  <c r="AH6" i="67" s="1"/>
  <c r="D8" i="35"/>
  <c r="AU8" i="35" s="1"/>
  <c r="D7" i="67"/>
  <c r="AH7" i="67" s="1"/>
  <c r="D7" i="69"/>
  <c r="AH7" i="69" s="1"/>
  <c r="D9" i="35"/>
  <c r="AU9" i="35" s="1"/>
  <c r="D8" i="69"/>
  <c r="AH8" i="69" s="1"/>
  <c r="D8" i="67"/>
  <c r="AH8" i="67" s="1"/>
  <c r="D10" i="35"/>
  <c r="AU10" i="35" s="1"/>
  <c r="D9" i="69"/>
  <c r="AH9" i="69" s="1"/>
  <c r="D9" i="67"/>
  <c r="AH9" i="67" s="1"/>
  <c r="D11" i="35"/>
  <c r="AU11" i="35" s="1"/>
  <c r="D10" i="67"/>
  <c r="AH10" i="67" s="1"/>
  <c r="D10" i="69"/>
  <c r="AH10" i="69" s="1"/>
  <c r="D12" i="35"/>
  <c r="AU12" i="35" s="1"/>
  <c r="D11" i="67"/>
  <c r="AH11" i="67" s="1"/>
  <c r="D11" i="69"/>
  <c r="AH11" i="69" s="1"/>
  <c r="D13" i="35"/>
  <c r="AU13" i="35" s="1"/>
  <c r="D12" i="69"/>
  <c r="AH12" i="69" s="1"/>
  <c r="D12" i="67"/>
  <c r="AH12" i="67" s="1"/>
  <c r="D14" i="35"/>
  <c r="AU14" i="35" s="1"/>
  <c r="D13" i="67"/>
  <c r="AH13" i="67" s="1"/>
  <c r="D13" i="69"/>
  <c r="AH13" i="69" s="1"/>
  <c r="D15" i="35"/>
  <c r="AU15" i="35" s="1"/>
  <c r="D14" i="67"/>
  <c r="AH14" i="67" s="1"/>
  <c r="D14" i="69"/>
  <c r="AH14" i="69" s="1"/>
  <c r="D16" i="35"/>
  <c r="AU16" i="35" s="1"/>
  <c r="D15" i="69"/>
  <c r="AH15" i="69" s="1"/>
  <c r="D15" i="67"/>
  <c r="AH15" i="67" s="1"/>
  <c r="D17" i="35"/>
  <c r="AU17" i="35" s="1"/>
  <c r="D16" i="67"/>
  <c r="AH16" i="67" s="1"/>
  <c r="D16" i="69"/>
  <c r="AH16" i="69" s="1"/>
  <c r="D18" i="35"/>
  <c r="AU18" i="35" s="1"/>
  <c r="D17" i="69"/>
  <c r="AH17" i="69" s="1"/>
  <c r="D17" i="67"/>
  <c r="AH17" i="67" s="1"/>
  <c r="D19" i="35"/>
  <c r="AU19" i="35" s="1"/>
  <c r="D18" i="67"/>
  <c r="AH18" i="67" s="1"/>
  <c r="D18" i="69"/>
  <c r="AH18" i="69" s="1"/>
  <c r="D20" i="35"/>
  <c r="AU20" i="35" s="1"/>
  <c r="D19" i="67"/>
  <c r="AH19" i="67" s="1"/>
  <c r="D19" i="69"/>
  <c r="AH19" i="69" s="1"/>
  <c r="D21" i="35"/>
  <c r="AU21" i="35" s="1"/>
  <c r="D20" i="69"/>
  <c r="AH20" i="69" s="1"/>
  <c r="D20" i="67"/>
  <c r="AH20" i="67" s="1"/>
  <c r="D22" i="35"/>
  <c r="AU22" i="35" s="1"/>
  <c r="D21" i="67"/>
  <c r="AH21" i="67" s="1"/>
  <c r="D21" i="69"/>
  <c r="AH21" i="69" s="1"/>
  <c r="D23" i="35"/>
  <c r="AU23" i="35" s="1"/>
  <c r="D22" i="67"/>
  <c r="AH22" i="67" s="1"/>
  <c r="D22" i="69"/>
  <c r="AH22" i="69" s="1"/>
  <c r="D24" i="35"/>
  <c r="AU24" i="35" s="1"/>
  <c r="D23" i="67"/>
  <c r="AH23" i="67" s="1"/>
  <c r="D23" i="69"/>
  <c r="AH23" i="69" s="1"/>
  <c r="D25" i="35"/>
  <c r="AU25" i="35" s="1"/>
  <c r="D24" i="67"/>
  <c r="AH24" i="67" s="1"/>
  <c r="D24" i="69"/>
  <c r="AH24" i="69" s="1"/>
  <c r="D26" i="35"/>
  <c r="AU26" i="35" s="1"/>
  <c r="D25" i="69"/>
  <c r="AH25" i="69" s="1"/>
  <c r="D25" i="67"/>
  <c r="AH25" i="67" s="1"/>
  <c r="D27" i="35"/>
  <c r="AU27" i="35" s="1"/>
  <c r="D26" i="69"/>
  <c r="AH26" i="69" s="1"/>
  <c r="D26" i="67"/>
  <c r="AH26" i="67" s="1"/>
  <c r="D28" i="35"/>
  <c r="AU28" i="35" s="1"/>
  <c r="D27" i="67"/>
  <c r="AH27" i="67" s="1"/>
  <c r="D27" i="69"/>
  <c r="AH27" i="69" s="1"/>
  <c r="D29" i="35"/>
  <c r="AU29" i="35" s="1"/>
  <c r="D28" i="69"/>
  <c r="AH28" i="69" s="1"/>
  <c r="D28" i="67"/>
  <c r="AH28" i="67" s="1"/>
  <c r="D30" i="35"/>
  <c r="AU30" i="35" s="1"/>
  <c r="D29" i="67"/>
  <c r="AH29" i="67" s="1"/>
  <c r="D29" i="69"/>
  <c r="AH29" i="69" s="1"/>
  <c r="D31" i="35"/>
  <c r="AU31" i="35" s="1"/>
  <c r="D30" i="67"/>
  <c r="AH30" i="67" s="1"/>
  <c r="D30" i="69"/>
  <c r="AH30" i="69" s="1"/>
  <c r="D32" i="35"/>
  <c r="AU32" i="35" s="1"/>
  <c r="D31" i="69"/>
  <c r="AH31" i="69" s="1"/>
  <c r="D31" i="67"/>
  <c r="AH31" i="67" s="1"/>
  <c r="D33" i="35"/>
  <c r="AU33" i="35" s="1"/>
  <c r="D32" i="69"/>
  <c r="AH32" i="69" s="1"/>
  <c r="D32" i="67"/>
  <c r="AH32" i="67" s="1"/>
  <c r="D34" i="35"/>
  <c r="AU34" i="35" s="1"/>
  <c r="D33" i="67"/>
  <c r="AH33" i="67" s="1"/>
  <c r="D33" i="69"/>
  <c r="AH33" i="69" s="1"/>
  <c r="D35" i="35"/>
  <c r="AU35" i="35" s="1"/>
  <c r="D34" i="67"/>
  <c r="AH34" i="67" s="1"/>
  <c r="D34" i="69"/>
  <c r="AH34" i="69" s="1"/>
  <c r="D36" i="35"/>
  <c r="AU36" i="35" s="1"/>
  <c r="D35" i="69"/>
  <c r="AH35" i="69" s="1"/>
  <c r="D35" i="67"/>
  <c r="AH35" i="67" s="1"/>
  <c r="D37" i="35"/>
  <c r="AU37" i="35" s="1"/>
  <c r="D36" i="69"/>
  <c r="AH36" i="69" s="1"/>
  <c r="D36" i="67"/>
  <c r="AH36" i="67" s="1"/>
  <c r="D38" i="35"/>
  <c r="AU38" i="35" s="1"/>
  <c r="D37" i="67"/>
  <c r="AH37" i="67" s="1"/>
  <c r="D37" i="69"/>
  <c r="AH37" i="69" s="1"/>
  <c r="D39" i="35"/>
  <c r="AU39" i="35" s="1"/>
  <c r="D38" i="67"/>
  <c r="AH38" i="67" s="1"/>
  <c r="D38" i="69"/>
  <c r="AH38" i="69" s="1"/>
  <c r="D40" i="35"/>
  <c r="AU40" i="35" s="1"/>
  <c r="D39" i="69"/>
  <c r="AH39" i="69" s="1"/>
  <c r="D39" i="67"/>
  <c r="AH39" i="67" s="1"/>
  <c r="D41" i="35"/>
  <c r="AU41" i="35" s="1"/>
  <c r="D40" i="69"/>
  <c r="AH40" i="69" s="1"/>
  <c r="D40" i="67"/>
  <c r="AH40" i="67" s="1"/>
  <c r="D42" i="35"/>
  <c r="AU42" i="35" s="1"/>
  <c r="D41" i="67"/>
  <c r="AH41" i="67" s="1"/>
  <c r="D41" i="69"/>
  <c r="AH41" i="69" s="1"/>
  <c r="D43" i="35"/>
  <c r="AU43" i="35" s="1"/>
  <c r="D42" i="69"/>
  <c r="AH42" i="69" s="1"/>
  <c r="D42" i="67"/>
  <c r="AH42" i="67" s="1"/>
  <c r="D44" i="35"/>
  <c r="AU44" i="35" s="1"/>
  <c r="D43" i="69"/>
  <c r="AH43" i="69" s="1"/>
  <c r="D43" i="67"/>
  <c r="AH43" i="67" s="1"/>
  <c r="D45" i="35"/>
  <c r="AU45" i="35" s="1"/>
  <c r="D44" i="69"/>
  <c r="AH44" i="69" s="1"/>
  <c r="D44" i="67"/>
  <c r="AH44" i="67" s="1"/>
  <c r="D46" i="35"/>
  <c r="AU46" i="35" s="1"/>
  <c r="D45" i="67"/>
  <c r="AH45" i="67" s="1"/>
  <c r="D45" i="69"/>
  <c r="AH45" i="69" s="1"/>
  <c r="D47" i="35"/>
  <c r="AU47" i="35" s="1"/>
  <c r="D46" i="67"/>
  <c r="AH46" i="67" s="1"/>
  <c r="D46" i="69"/>
  <c r="AH46" i="69" s="1"/>
  <c r="D48" i="35"/>
  <c r="AU48" i="35" s="1"/>
  <c r="D47" i="69"/>
  <c r="AH47" i="69" s="1"/>
  <c r="D47" i="67"/>
  <c r="AH47" i="67" s="1"/>
  <c r="D49" i="35"/>
  <c r="AU49" i="35" s="1"/>
  <c r="D48" i="67"/>
  <c r="AH48" i="67" s="1"/>
  <c r="D48" i="69"/>
  <c r="AH48" i="69" s="1"/>
  <c r="D50" i="35"/>
  <c r="AU50" i="35" s="1"/>
  <c r="D49" i="69"/>
  <c r="AH49" i="69" s="1"/>
  <c r="D49" i="67"/>
  <c r="AH49" i="67" s="1"/>
  <c r="D51" i="35"/>
  <c r="AU51" i="35" s="1"/>
  <c r="D50" i="67"/>
  <c r="AH50" i="67" s="1"/>
  <c r="D50" i="69"/>
  <c r="AH50" i="69" s="1"/>
  <c r="D52" i="35"/>
  <c r="AU52" i="35" s="1"/>
  <c r="D51" i="69"/>
  <c r="AH51" i="69" s="1"/>
  <c r="D51" i="67"/>
  <c r="AH51" i="67" s="1"/>
  <c r="D53" i="35"/>
  <c r="AU53" i="35" s="1"/>
  <c r="D52" i="69"/>
  <c r="AH52" i="69" s="1"/>
  <c r="D52" i="67"/>
  <c r="AH52" i="67" s="1"/>
  <c r="D54" i="35"/>
  <c r="AU54" i="35" s="1"/>
  <c r="D53" i="67"/>
  <c r="AH53" i="67" s="1"/>
  <c r="D53" i="69"/>
  <c r="AH53" i="69" s="1"/>
  <c r="D55" i="35"/>
  <c r="AU55" i="35" s="1"/>
  <c r="D54" i="67"/>
  <c r="AH54" i="67" s="1"/>
  <c r="D54" i="69"/>
  <c r="AH54" i="69" s="1"/>
  <c r="D56" i="35"/>
  <c r="AU56" i="35" s="1"/>
  <c r="D55" i="69"/>
  <c r="AH55" i="69" s="1"/>
  <c r="D55" i="67"/>
  <c r="AH55" i="67" s="1"/>
  <c r="D57" i="35"/>
  <c r="AU57" i="35" s="1"/>
  <c r="D56" i="67"/>
  <c r="AH56" i="67" s="1"/>
  <c r="D56" i="69"/>
  <c r="AH56" i="69" s="1"/>
  <c r="D58" i="35"/>
  <c r="AU58" i="35" s="1"/>
  <c r="D57" i="69"/>
  <c r="AH57" i="69" s="1"/>
  <c r="D57" i="67"/>
  <c r="AH57" i="67" s="1"/>
  <c r="D59" i="35"/>
  <c r="AU59" i="35" s="1"/>
  <c r="D58" i="67"/>
  <c r="AH58" i="67" s="1"/>
  <c r="D58" i="69"/>
  <c r="AH58" i="69" s="1"/>
  <c r="D60" i="35"/>
  <c r="AU60" i="35" s="1"/>
  <c r="D59" i="67"/>
  <c r="AH59" i="67" s="1"/>
  <c r="D59" i="69"/>
  <c r="AH59" i="69" s="1"/>
  <c r="D61" i="35"/>
  <c r="AU61" i="35" s="1"/>
  <c r="D60" i="69"/>
  <c r="AH60" i="69" s="1"/>
  <c r="D60" i="67"/>
  <c r="AH60" i="67" s="1"/>
  <c r="D62" i="35"/>
  <c r="AU62" i="35" s="1"/>
  <c r="D61" i="67"/>
  <c r="AH61" i="67" s="1"/>
  <c r="D61" i="69"/>
  <c r="AH61" i="69" s="1"/>
  <c r="D63" i="35"/>
  <c r="AU63" i="35" s="1"/>
  <c r="D62" i="67"/>
  <c r="AH62" i="67" s="1"/>
  <c r="D62" i="69"/>
  <c r="AH62" i="69" s="1"/>
  <c r="D64" i="35"/>
  <c r="AU64" i="35" s="1"/>
  <c r="D63" i="67"/>
  <c r="AH63" i="67" s="1"/>
  <c r="D63" i="69"/>
  <c r="AH63" i="69" s="1"/>
  <c r="D65" i="35"/>
  <c r="AU65" i="35" s="1"/>
  <c r="D64" i="69"/>
  <c r="AH64" i="69" s="1"/>
  <c r="D64" i="67"/>
  <c r="AH64" i="67" s="1"/>
  <c r="D66" i="35"/>
  <c r="AU66" i="35" s="1"/>
  <c r="D65" i="69"/>
  <c r="AH65" i="69" s="1"/>
  <c r="D65" i="67"/>
  <c r="AH65" i="67" s="1"/>
  <c r="D67" i="35"/>
  <c r="AU67" i="35" s="1"/>
  <c r="D66" i="67"/>
  <c r="AH66" i="67" s="1"/>
  <c r="D66" i="69"/>
  <c r="AH66" i="69" s="1"/>
  <c r="D68" i="35"/>
  <c r="AU68" i="35" s="1"/>
  <c r="D67" i="67"/>
  <c r="AH67" i="67" s="1"/>
  <c r="D67" i="69"/>
  <c r="AH67" i="69" s="1"/>
  <c r="D69" i="35"/>
  <c r="AU69" i="35" s="1"/>
  <c r="D68" i="67"/>
  <c r="AH68" i="67" s="1"/>
  <c r="D68" i="69"/>
  <c r="AH68" i="69" s="1"/>
  <c r="D70" i="35"/>
  <c r="AU70" i="35" s="1"/>
  <c r="D69" i="67"/>
  <c r="AH69" i="67" s="1"/>
  <c r="D69" i="69"/>
  <c r="AH69" i="69" s="1"/>
  <c r="D71" i="35"/>
  <c r="AU71" i="35" s="1"/>
  <c r="D70" i="67"/>
  <c r="AH70" i="67" s="1"/>
  <c r="D70" i="69"/>
  <c r="AH70" i="69" s="1"/>
  <c r="D72" i="35"/>
  <c r="AU72" i="35" s="1"/>
  <c r="D71" i="67"/>
  <c r="AH71" i="67" s="1"/>
  <c r="D71" i="69"/>
  <c r="AH71" i="69" s="1"/>
  <c r="D73" i="35"/>
  <c r="AU73" i="35" s="1"/>
  <c r="D72" i="67"/>
  <c r="AH72" i="67" s="1"/>
  <c r="D72" i="69"/>
  <c r="AH72" i="69" s="1"/>
  <c r="D74" i="35"/>
  <c r="AU74" i="35" s="1"/>
  <c r="D73" i="67"/>
  <c r="AH73" i="67" s="1"/>
  <c r="D73" i="69"/>
  <c r="AH73" i="69" s="1"/>
  <c r="D75" i="35"/>
  <c r="AU75" i="35" s="1"/>
  <c r="D74" i="67"/>
  <c r="AH74" i="67" s="1"/>
  <c r="D74" i="69"/>
  <c r="AH74" i="69" s="1"/>
  <c r="D76" i="35"/>
  <c r="AU76" i="35" s="1"/>
  <c r="D75" i="67"/>
  <c r="AH75" i="67" s="1"/>
  <c r="D75" i="69"/>
  <c r="AH75" i="69" s="1"/>
  <c r="D77" i="35"/>
  <c r="AU77" i="35" s="1"/>
  <c r="D76" i="67"/>
  <c r="AH76" i="67" s="1"/>
  <c r="D76" i="69"/>
  <c r="AH76" i="69" s="1"/>
  <c r="D78" i="35"/>
  <c r="AU78" i="35" s="1"/>
  <c r="D77" i="67"/>
  <c r="AH77" i="67" s="1"/>
  <c r="D77" i="69"/>
  <c r="AH77" i="69" s="1"/>
  <c r="D79" i="35"/>
  <c r="AU79" i="35" s="1"/>
  <c r="D78" i="67"/>
  <c r="AH78" i="67" s="1"/>
  <c r="D78" i="69"/>
  <c r="AH78" i="69" s="1"/>
  <c r="D80" i="35"/>
  <c r="AU80" i="35" s="1"/>
  <c r="D79" i="69"/>
  <c r="AH79" i="69" s="1"/>
  <c r="D79" i="67"/>
  <c r="AH79" i="67" s="1"/>
  <c r="D81" i="35"/>
  <c r="AU81" i="35" s="1"/>
  <c r="D80" i="69"/>
  <c r="AH80" i="69" s="1"/>
  <c r="D80" i="67"/>
  <c r="AH80" i="67" s="1"/>
  <c r="D82" i="35"/>
  <c r="AU82" i="35" s="1"/>
  <c r="D81" i="69"/>
  <c r="AH81" i="69" s="1"/>
  <c r="D81" i="67"/>
  <c r="AH81" i="67" s="1"/>
  <c r="D83" i="35"/>
  <c r="AU83" i="35" s="1"/>
  <c r="D82" i="67"/>
  <c r="AH82" i="67" s="1"/>
  <c r="D82" i="69"/>
  <c r="AH82" i="69" s="1"/>
  <c r="D84" i="35"/>
  <c r="AU84" i="35" s="1"/>
  <c r="D83" i="67"/>
  <c r="AH83" i="67" s="1"/>
  <c r="D83" i="69"/>
  <c r="AH83" i="69" s="1"/>
  <c r="D85" i="35"/>
  <c r="AU85" i="35" s="1"/>
  <c r="D84" i="67"/>
  <c r="AH84" i="67" s="1"/>
  <c r="D84" i="69"/>
  <c r="AH84" i="69" s="1"/>
  <c r="D86" i="35"/>
  <c r="AU86" i="35" s="1"/>
  <c r="D85" i="67"/>
  <c r="AH85" i="67" s="1"/>
  <c r="D85" i="69"/>
  <c r="AH85" i="69" s="1"/>
  <c r="D87" i="35"/>
  <c r="AU87" i="35" s="1"/>
  <c r="D86" i="67"/>
  <c r="AH86" i="67" s="1"/>
  <c r="D86" i="69"/>
  <c r="AH86" i="69" s="1"/>
  <c r="D88" i="35"/>
  <c r="AU88" i="35" s="1"/>
  <c r="D87" i="69"/>
  <c r="AH87" i="69" s="1"/>
  <c r="D87" i="67"/>
  <c r="AH87" i="67" s="1"/>
  <c r="D89" i="35"/>
  <c r="AU89" i="35" s="1"/>
  <c r="D88" i="67"/>
  <c r="AH88" i="67" s="1"/>
  <c r="D88" i="69"/>
  <c r="AH88" i="69" s="1"/>
  <c r="D90" i="35"/>
  <c r="AU90" i="35" s="1"/>
  <c r="D89" i="67"/>
  <c r="AH89" i="67" s="1"/>
  <c r="D89" i="69"/>
  <c r="AH89" i="69" s="1"/>
  <c r="D91" i="35"/>
  <c r="AU91" i="35" s="1"/>
  <c r="D90" i="67"/>
  <c r="AH90" i="67" s="1"/>
  <c r="D90" i="69"/>
  <c r="AH90" i="69" s="1"/>
  <c r="D92" i="35"/>
  <c r="AU92" i="35" s="1"/>
  <c r="D91" i="67"/>
  <c r="AH91" i="67" s="1"/>
  <c r="D91" i="69"/>
  <c r="AH91" i="69" s="1"/>
  <c r="D93" i="35"/>
  <c r="AU93" i="35" s="1"/>
  <c r="D92" i="67"/>
  <c r="AH92" i="67" s="1"/>
  <c r="D92" i="69"/>
  <c r="AH92" i="69" s="1"/>
  <c r="D94" i="35"/>
  <c r="AU94" i="35" s="1"/>
  <c r="D93" i="67"/>
  <c r="AH93" i="67" s="1"/>
  <c r="D93" i="69"/>
  <c r="AH93" i="69" s="1"/>
  <c r="D95" i="35"/>
  <c r="AU95" i="35" s="1"/>
  <c r="D94" i="67"/>
  <c r="AH94" i="67" s="1"/>
  <c r="D94" i="69"/>
  <c r="AH94" i="69" s="1"/>
  <c r="D96" i="35"/>
  <c r="AU96" i="35" s="1"/>
  <c r="D95" i="67"/>
  <c r="AH95" i="67" s="1"/>
  <c r="D95" i="69"/>
  <c r="AH95" i="69" s="1"/>
  <c r="D97" i="35"/>
  <c r="AU97" i="35" s="1"/>
  <c r="D96" i="69"/>
  <c r="AH96" i="69" s="1"/>
  <c r="D96" i="67"/>
  <c r="AH96" i="67" s="1"/>
  <c r="D98" i="35"/>
  <c r="AU98" i="35" s="1"/>
  <c r="D97" i="67"/>
  <c r="AH97" i="67" s="1"/>
  <c r="D97" i="69"/>
  <c r="AH97" i="69" s="1"/>
  <c r="D99" i="35"/>
  <c r="AU99" i="35" s="1"/>
  <c r="D98" i="67"/>
  <c r="AH98" i="67" s="1"/>
  <c r="D98" i="69"/>
  <c r="AH98" i="69" s="1"/>
  <c r="D100" i="35"/>
  <c r="AU100" i="35" s="1"/>
  <c r="D99" i="67"/>
  <c r="AH99" i="67" s="1"/>
  <c r="D99" i="69"/>
  <c r="AH99" i="69" s="1"/>
  <c r="D101" i="35"/>
  <c r="AU101" i="35" s="1"/>
  <c r="D100" i="67"/>
  <c r="AH100" i="67" s="1"/>
  <c r="D100" i="69"/>
  <c r="AH100" i="69" s="1"/>
  <c r="D102" i="35"/>
  <c r="AU102" i="35" s="1"/>
  <c r="D101" i="67"/>
  <c r="AH101" i="67" s="1"/>
  <c r="D101" i="69"/>
  <c r="AH101" i="69" s="1"/>
  <c r="D103" i="35"/>
  <c r="AU103" i="35" s="1"/>
  <c r="D102" i="67"/>
  <c r="AH102" i="67" s="1"/>
  <c r="D102" i="69"/>
  <c r="AH102" i="69" s="1"/>
  <c r="D104" i="35"/>
  <c r="AU104" i="35" s="1"/>
  <c r="D103" i="67"/>
  <c r="AH103" i="67" s="1"/>
  <c r="D103" i="69"/>
  <c r="AH103" i="69" s="1"/>
  <c r="D105" i="35"/>
  <c r="AU105" i="35" s="1"/>
  <c r="D104" i="67"/>
  <c r="AH104" i="67" s="1"/>
  <c r="D104" i="69"/>
  <c r="AH104" i="69" s="1"/>
  <c r="D106" i="35"/>
  <c r="AU106" i="35" s="1"/>
  <c r="D105" i="67"/>
  <c r="AH105" i="67" s="1"/>
  <c r="D105" i="69"/>
  <c r="AH105" i="69" s="1"/>
  <c r="D107" i="35"/>
  <c r="AU107" i="35" s="1"/>
  <c r="D106" i="69"/>
  <c r="AH106" i="69" s="1"/>
  <c r="D106" i="67"/>
  <c r="AH106" i="67" s="1"/>
  <c r="D108" i="35"/>
  <c r="AU108" i="35" s="1"/>
  <c r="D107" i="67"/>
  <c r="AH107" i="67" s="1"/>
  <c r="D107" i="69"/>
  <c r="AH107" i="69" s="1"/>
  <c r="D109" i="35"/>
  <c r="AU109" i="35" s="1"/>
  <c r="D108" i="67"/>
  <c r="AH108" i="67" s="1"/>
  <c r="D108" i="69"/>
  <c r="AH108" i="69" s="1"/>
  <c r="D110" i="35"/>
  <c r="AU110" i="35" s="1"/>
  <c r="D109" i="67"/>
  <c r="AH109" i="67" s="1"/>
  <c r="D109" i="69"/>
  <c r="AH109" i="69" s="1"/>
  <c r="D111" i="35"/>
  <c r="AU111" i="35" s="1"/>
  <c r="D110" i="67"/>
  <c r="AH110" i="67" s="1"/>
  <c r="D110" i="69"/>
  <c r="AH110" i="69" s="1"/>
  <c r="D112" i="35"/>
  <c r="AU112" i="35" s="1"/>
  <c r="D111" i="69"/>
  <c r="AH111" i="69" s="1"/>
  <c r="D111" i="67"/>
  <c r="AH111" i="67" s="1"/>
  <c r="D113" i="35"/>
  <c r="AU113" i="35" s="1"/>
  <c r="D112" i="69"/>
  <c r="AH112" i="69" s="1"/>
  <c r="D112" i="67"/>
  <c r="AH112" i="67" s="1"/>
  <c r="D114" i="35"/>
  <c r="AU114" i="35" s="1"/>
  <c r="D113" i="69"/>
  <c r="AH113" i="69" s="1"/>
  <c r="D113" i="67"/>
  <c r="AH113" i="67" s="1"/>
  <c r="D115" i="35"/>
  <c r="AU115" i="35" s="1"/>
  <c r="D114" i="67"/>
  <c r="AH114" i="67" s="1"/>
  <c r="D114" i="69"/>
  <c r="AH114" i="69" s="1"/>
  <c r="D116" i="35"/>
  <c r="AU116" i="35" s="1"/>
  <c r="D115" i="67"/>
  <c r="AH115" i="67" s="1"/>
  <c r="D115" i="69"/>
  <c r="AH115" i="69" s="1"/>
  <c r="D117" i="35"/>
  <c r="AU117" i="35" s="1"/>
  <c r="D116" i="67"/>
  <c r="AH116" i="67" s="1"/>
  <c r="D116" i="69"/>
  <c r="AH116" i="69" s="1"/>
  <c r="D118" i="35"/>
  <c r="AU118" i="35" s="1"/>
  <c r="D117" i="67"/>
  <c r="AH117" i="67" s="1"/>
  <c r="D117" i="69"/>
  <c r="AH117" i="69" s="1"/>
  <c r="D119" i="35"/>
  <c r="AU119" i="35" s="1"/>
  <c r="D118" i="67"/>
  <c r="AH118" i="67" s="1"/>
  <c r="D118" i="69"/>
  <c r="AH118" i="69" s="1"/>
  <c r="D120" i="35"/>
  <c r="AU120" i="35" s="1"/>
  <c r="D119" i="67"/>
  <c r="AH119" i="67" s="1"/>
  <c r="D119" i="69"/>
  <c r="AH119" i="69" s="1"/>
  <c r="D121" i="35"/>
  <c r="AU121" i="35" s="1"/>
  <c r="D120" i="67"/>
  <c r="AH120" i="67" s="1"/>
  <c r="D120" i="69"/>
  <c r="AH120" i="69" s="1"/>
  <c r="D122" i="35"/>
  <c r="AU122" i="35" s="1"/>
  <c r="D121" i="67"/>
  <c r="AH121" i="67" s="1"/>
  <c r="D121" i="69"/>
  <c r="AH121" i="69" s="1"/>
  <c r="D123" i="35"/>
  <c r="AU123" i="35" s="1"/>
  <c r="D122" i="69"/>
  <c r="AH122" i="69" s="1"/>
  <c r="D122" i="67"/>
  <c r="AH122" i="67" s="1"/>
  <c r="D124" i="35"/>
  <c r="AU124" i="35" s="1"/>
  <c r="D123" i="67"/>
  <c r="AH123" i="67" s="1"/>
  <c r="D123" i="69"/>
  <c r="AH123" i="69" s="1"/>
  <c r="D125" i="35"/>
  <c r="AU125" i="35" s="1"/>
  <c r="D124" i="67"/>
  <c r="AH124" i="67" s="1"/>
  <c r="D124" i="69"/>
  <c r="AH124" i="69" s="1"/>
  <c r="D126" i="35"/>
  <c r="AU126" i="35" s="1"/>
  <c r="D125" i="67"/>
  <c r="AH125" i="67" s="1"/>
  <c r="D125" i="69"/>
  <c r="AH125" i="69" s="1"/>
  <c r="D126" i="67"/>
  <c r="AH126" i="67" s="1"/>
  <c r="D126" i="69"/>
  <c r="AH126" i="69" s="1"/>
  <c r="D127" i="67"/>
  <c r="AH127" i="67" s="1"/>
  <c r="D127" i="69"/>
  <c r="AH127" i="69" s="1"/>
  <c r="D128" i="69"/>
  <c r="AH128" i="69" s="1"/>
  <c r="D128" i="67"/>
  <c r="AH128" i="67" s="1"/>
  <c r="D129" i="69"/>
  <c r="AH129" i="69" s="1"/>
  <c r="D129" i="67"/>
  <c r="AH129" i="67" s="1"/>
  <c r="D130" i="67"/>
  <c r="AH130" i="67" s="1"/>
  <c r="D130" i="69"/>
  <c r="AH130" i="69" s="1"/>
  <c r="D131" i="67"/>
  <c r="AH131" i="67" s="1"/>
  <c r="D131" i="69"/>
  <c r="AH131" i="69" s="1"/>
  <c r="D132" i="67"/>
  <c r="AH132" i="67" s="1"/>
  <c r="D132" i="69"/>
  <c r="AH132" i="69" s="1"/>
  <c r="D133" i="67"/>
  <c r="AH133" i="67" s="1"/>
  <c r="D133" i="69"/>
  <c r="AH133" i="69" s="1"/>
  <c r="D134" i="67"/>
  <c r="AH134" i="67" s="1"/>
  <c r="D134" i="69"/>
  <c r="AH134" i="69" s="1"/>
  <c r="D135" i="67"/>
  <c r="AH135" i="67" s="1"/>
  <c r="D135" i="69"/>
  <c r="AH135" i="69" s="1"/>
  <c r="D136" i="69"/>
  <c r="AH136" i="69" s="1"/>
  <c r="D136" i="67"/>
  <c r="AH136" i="67" s="1"/>
  <c r="D137" i="67"/>
  <c r="AH137" i="67" s="1"/>
  <c r="D137" i="69"/>
  <c r="AH137" i="69" s="1"/>
  <c r="D138" i="69"/>
  <c r="AH138" i="69" s="1"/>
  <c r="D138" i="67"/>
  <c r="AH138" i="67" s="1"/>
  <c r="D139" i="67"/>
  <c r="AH139" i="67" s="1"/>
  <c r="D139" i="69"/>
  <c r="AH139" i="69" s="1"/>
  <c r="D140" i="67"/>
  <c r="AH140" i="67" s="1"/>
  <c r="D140" i="69"/>
  <c r="AH140" i="69" s="1"/>
  <c r="D141" i="67"/>
  <c r="AH141" i="67" s="1"/>
  <c r="D141" i="69"/>
  <c r="AH141" i="69" s="1"/>
  <c r="D142" i="67"/>
  <c r="AH142" i="67" s="1"/>
  <c r="D142" i="69"/>
  <c r="AH142" i="69" s="1"/>
  <c r="D143" i="69"/>
  <c r="AH143" i="69" s="1"/>
  <c r="D143" i="67"/>
  <c r="AH143" i="67" s="1"/>
  <c r="D144" i="69"/>
  <c r="AH144" i="69" s="1"/>
  <c r="D144" i="67"/>
  <c r="AH144" i="67" s="1"/>
  <c r="D145" i="69"/>
  <c r="AH145" i="69" s="1"/>
  <c r="D145" i="67"/>
  <c r="AH145" i="67" s="1"/>
  <c r="D146" i="67"/>
  <c r="AH146" i="67" s="1"/>
  <c r="D146" i="69"/>
  <c r="AH146" i="69" s="1"/>
  <c r="D147" i="67"/>
  <c r="AH147" i="67" s="1"/>
  <c r="D147" i="69"/>
  <c r="AH147" i="69" s="1"/>
  <c r="D148" i="67"/>
  <c r="AH148" i="67" s="1"/>
  <c r="D148" i="69"/>
  <c r="AH148" i="69" s="1"/>
  <c r="D149" i="67"/>
  <c r="AH149" i="67" s="1"/>
  <c r="D149" i="69"/>
  <c r="AH149" i="69" s="1"/>
  <c r="D150" i="67"/>
  <c r="AH150" i="67" s="1"/>
  <c r="D150" i="69"/>
  <c r="AH150" i="69" s="1"/>
  <c r="D151" i="69"/>
  <c r="AH151" i="69" s="1"/>
  <c r="D151" i="67"/>
  <c r="AH151" i="67" s="1"/>
  <c r="D152" i="69"/>
  <c r="AH152" i="69" s="1"/>
  <c r="D152" i="67"/>
  <c r="AH152" i="67" s="1"/>
  <c r="D153" i="67"/>
  <c r="AH153" i="67" s="1"/>
  <c r="D153" i="69"/>
  <c r="AH153" i="69" s="1"/>
  <c r="D154" i="67"/>
  <c r="AH154" i="67" s="1"/>
  <c r="D154" i="69"/>
  <c r="AH154" i="69" s="1"/>
  <c r="D155" i="67"/>
  <c r="AH155" i="67" s="1"/>
  <c r="D155" i="69"/>
  <c r="AH155" i="69" s="1"/>
  <c r="D156" i="67"/>
  <c r="AH156" i="67" s="1"/>
  <c r="D156" i="69"/>
  <c r="AH156" i="69" s="1"/>
  <c r="D157" i="67"/>
  <c r="AH157" i="67" s="1"/>
  <c r="D157" i="69"/>
  <c r="AH157" i="69" s="1"/>
  <c r="B108" i="69"/>
  <c r="B108" i="67"/>
  <c r="B110" i="69"/>
  <c r="B110" i="67"/>
  <c r="B111" i="69"/>
  <c r="B111" i="67"/>
  <c r="B113" i="67"/>
  <c r="B113" i="69"/>
  <c r="B115" i="69"/>
  <c r="B115" i="67"/>
  <c r="B118" i="69"/>
  <c r="B118" i="67"/>
  <c r="B120" i="69"/>
  <c r="B120" i="67"/>
  <c r="B122" i="67"/>
  <c r="B122" i="69"/>
  <c r="B124" i="69"/>
  <c r="B124" i="67"/>
  <c r="B126" i="69"/>
  <c r="B126" i="67"/>
  <c r="B128" i="69"/>
  <c r="B128" i="67"/>
  <c r="B130" i="67"/>
  <c r="B130" i="69"/>
  <c r="B132" i="69"/>
  <c r="B132" i="67"/>
  <c r="B134" i="69"/>
  <c r="B134" i="67"/>
  <c r="B136" i="69"/>
  <c r="B136" i="67"/>
  <c r="B138" i="67"/>
  <c r="B138" i="69"/>
  <c r="B140" i="69"/>
  <c r="B140" i="67"/>
  <c r="B142" i="69"/>
  <c r="B142" i="67"/>
  <c r="B144" i="69"/>
  <c r="B144" i="67"/>
  <c r="B146" i="67"/>
  <c r="B146" i="69"/>
  <c r="B148" i="69"/>
  <c r="B148" i="67"/>
  <c r="B149" i="69"/>
  <c r="B149" i="67"/>
  <c r="B151" i="69"/>
  <c r="B151" i="67"/>
  <c r="B153" i="67"/>
  <c r="B153" i="69"/>
  <c r="B154" i="67"/>
  <c r="B154" i="69"/>
  <c r="B156" i="69"/>
  <c r="B156" i="67"/>
  <c r="A7" i="35"/>
  <c r="A6" i="69"/>
  <c r="A6" i="67"/>
  <c r="A9" i="35"/>
  <c r="A8" i="67"/>
  <c r="A8" i="69"/>
  <c r="A11" i="35"/>
  <c r="A10" i="69"/>
  <c r="A10" i="67"/>
  <c r="A13" i="35"/>
  <c r="A12" i="67"/>
  <c r="A12" i="69"/>
  <c r="A15" i="35"/>
  <c r="A14" i="69"/>
  <c r="A14" i="67"/>
  <c r="A17" i="35"/>
  <c r="A16" i="69"/>
  <c r="A16" i="67"/>
  <c r="A19" i="35"/>
  <c r="A18" i="67"/>
  <c r="A18" i="69"/>
  <c r="A21" i="35"/>
  <c r="A20" i="67"/>
  <c r="A20" i="69"/>
  <c r="A23" i="35"/>
  <c r="A22" i="67"/>
  <c r="A22" i="69"/>
  <c r="A25" i="35"/>
  <c r="A24" i="69"/>
  <c r="A24" i="67"/>
  <c r="A27" i="35"/>
  <c r="A26" i="67"/>
  <c r="A26" i="69"/>
  <c r="A29" i="35"/>
  <c r="A28" i="67"/>
  <c r="A28" i="69"/>
  <c r="A31" i="35"/>
  <c r="A30" i="67"/>
  <c r="A30" i="69"/>
  <c r="A33" i="35"/>
  <c r="A32" i="69"/>
  <c r="A32" i="67"/>
  <c r="A35" i="35"/>
  <c r="A34" i="67"/>
  <c r="A34" i="69"/>
  <c r="A37" i="35"/>
  <c r="A36" i="67"/>
  <c r="A36" i="69"/>
  <c r="A39" i="35"/>
  <c r="A38" i="67"/>
  <c r="A38" i="69"/>
  <c r="A41" i="35"/>
  <c r="A40" i="69"/>
  <c r="A40" i="67"/>
  <c r="A43" i="35"/>
  <c r="A42" i="67"/>
  <c r="A42" i="69"/>
  <c r="A45" i="35"/>
  <c r="A44" i="67"/>
  <c r="A44" i="69"/>
  <c r="A47" i="35"/>
  <c r="A46" i="67"/>
  <c r="A46" i="69"/>
  <c r="A49" i="35"/>
  <c r="A48" i="69"/>
  <c r="A48" i="67"/>
  <c r="A50" i="35"/>
  <c r="A49" i="69"/>
  <c r="A49" i="67"/>
  <c r="A52" i="35"/>
  <c r="A51" i="69"/>
  <c r="A51" i="67"/>
  <c r="A54" i="35"/>
  <c r="A53" i="69"/>
  <c r="A53" i="67"/>
  <c r="A56" i="35"/>
  <c r="A55" i="69"/>
  <c r="A55" i="67"/>
  <c r="A58" i="35"/>
  <c r="A57" i="69"/>
  <c r="A57" i="67"/>
  <c r="A60" i="35"/>
  <c r="A59" i="69"/>
  <c r="A59" i="67"/>
  <c r="A62" i="35"/>
  <c r="A61" i="69"/>
  <c r="A61" i="67"/>
  <c r="A64" i="35"/>
  <c r="A63" i="69"/>
  <c r="A63" i="67"/>
  <c r="A66" i="35"/>
  <c r="A65" i="69"/>
  <c r="A65" i="67"/>
  <c r="A68" i="35"/>
  <c r="A67" i="67"/>
  <c r="A67" i="69"/>
  <c r="A70" i="35"/>
  <c r="A69" i="69"/>
  <c r="A69" i="67"/>
  <c r="A72" i="35"/>
  <c r="A71" i="69"/>
  <c r="A71" i="67"/>
  <c r="A74" i="35"/>
  <c r="A73" i="67"/>
  <c r="A73" i="69"/>
  <c r="A76" i="35"/>
  <c r="A75" i="67"/>
  <c r="A75" i="69"/>
  <c r="A78" i="35"/>
  <c r="A77" i="69"/>
  <c r="A77" i="67"/>
  <c r="A80" i="35"/>
  <c r="A79" i="69"/>
  <c r="A79" i="67"/>
  <c r="A82" i="35"/>
  <c r="A81" i="67"/>
  <c r="A81" i="69"/>
  <c r="A84" i="35"/>
  <c r="A83" i="67"/>
  <c r="A83" i="69"/>
  <c r="A86" i="35"/>
  <c r="A85" i="69"/>
  <c r="A85" i="67"/>
  <c r="A88" i="35"/>
  <c r="A87" i="69"/>
  <c r="A87" i="67"/>
  <c r="A90" i="35"/>
  <c r="A89" i="67"/>
  <c r="A89" i="69"/>
  <c r="A92" i="35"/>
  <c r="A91" i="67"/>
  <c r="A91" i="69"/>
  <c r="A94" i="35"/>
  <c r="A93" i="69"/>
  <c r="A93" i="67"/>
  <c r="A96" i="35"/>
  <c r="A95" i="69"/>
  <c r="A95" i="67"/>
  <c r="A98" i="35"/>
  <c r="A97" i="67"/>
  <c r="A97" i="69"/>
  <c r="A100" i="35"/>
  <c r="A99" i="67"/>
  <c r="A99" i="69"/>
  <c r="A102" i="35"/>
  <c r="A101" i="69"/>
  <c r="A101" i="67"/>
  <c r="A104" i="35"/>
  <c r="A103" i="69"/>
  <c r="A103" i="67"/>
  <c r="A106" i="35"/>
  <c r="A105" i="67"/>
  <c r="A105" i="69"/>
  <c r="A108" i="35"/>
  <c r="A107" i="67"/>
  <c r="A107" i="69"/>
  <c r="A110" i="35"/>
  <c r="A109" i="69"/>
  <c r="A109" i="67"/>
  <c r="A112" i="35"/>
  <c r="A111" i="69"/>
  <c r="A111" i="67"/>
  <c r="A114" i="35"/>
  <c r="A113" i="67"/>
  <c r="A113" i="69"/>
  <c r="A116" i="35"/>
  <c r="A115" i="67"/>
  <c r="A115" i="69"/>
  <c r="A118" i="35"/>
  <c r="A117" i="69"/>
  <c r="A117" i="67"/>
  <c r="A120" i="35"/>
  <c r="A119" i="69"/>
  <c r="A119" i="67"/>
  <c r="A122" i="35"/>
  <c r="A121" i="67"/>
  <c r="A121" i="69"/>
  <c r="A123" i="35"/>
  <c r="A122" i="67"/>
  <c r="A122" i="69"/>
  <c r="A125" i="35"/>
  <c r="A124" i="67"/>
  <c r="A124" i="69"/>
  <c r="A126" i="67"/>
  <c r="A126" i="69"/>
  <c r="A128" i="69"/>
  <c r="A128" i="67"/>
  <c r="A130" i="67"/>
  <c r="A130" i="69"/>
  <c r="A132" i="67"/>
  <c r="A132" i="69"/>
  <c r="A134" i="67"/>
  <c r="A134" i="69"/>
  <c r="A136" i="67"/>
  <c r="A136" i="69"/>
  <c r="A138" i="67"/>
  <c r="A138" i="69"/>
  <c r="A140" i="67"/>
  <c r="A140" i="69"/>
  <c r="A142" i="67"/>
  <c r="A142" i="69"/>
  <c r="A144" i="69"/>
  <c r="A144" i="67"/>
  <c r="A146" i="67"/>
  <c r="A146" i="69"/>
  <c r="A148" i="67"/>
  <c r="A148" i="69"/>
  <c r="A150" i="67"/>
  <c r="A150" i="69"/>
  <c r="A152" i="67"/>
  <c r="A152" i="69"/>
  <c r="A154" i="67"/>
  <c r="A154" i="69"/>
  <c r="A155" i="67"/>
  <c r="A155" i="69"/>
  <c r="A157" i="69"/>
  <c r="A157" i="67"/>
  <c r="C7" i="35"/>
  <c r="C6" i="67"/>
  <c r="C6" i="69"/>
  <c r="C8" i="35"/>
  <c r="C7" i="69"/>
  <c r="C7" i="67"/>
  <c r="C9" i="35"/>
  <c r="C8" i="69"/>
  <c r="C8" i="67"/>
  <c r="C10" i="35"/>
  <c r="C9" i="69"/>
  <c r="C9" i="67"/>
  <c r="C11" i="35"/>
  <c r="C10" i="69"/>
  <c r="C10" i="67"/>
  <c r="C12" i="35"/>
  <c r="C11" i="69"/>
  <c r="C11" i="67"/>
  <c r="C13" i="35"/>
  <c r="C12" i="69"/>
  <c r="C12" i="67"/>
  <c r="C14" i="35"/>
  <c r="C13" i="69"/>
  <c r="C13" i="67"/>
  <c r="C15" i="35"/>
  <c r="C14" i="69"/>
  <c r="C14" i="67"/>
  <c r="C16" i="35"/>
  <c r="C15" i="69"/>
  <c r="C15" i="67"/>
  <c r="C17" i="35"/>
  <c r="C16" i="69"/>
  <c r="C16" i="67"/>
  <c r="C18" i="35"/>
  <c r="C17" i="69"/>
  <c r="C17" i="67"/>
  <c r="C19" i="35"/>
  <c r="C18" i="69"/>
  <c r="C18" i="67"/>
  <c r="C20" i="35"/>
  <c r="C19" i="69"/>
  <c r="C19" i="67"/>
  <c r="C21" i="35"/>
  <c r="C20" i="69"/>
  <c r="C20" i="67"/>
  <c r="C22" i="35"/>
  <c r="C21" i="69"/>
  <c r="C21" i="67"/>
  <c r="C23" i="35"/>
  <c r="C22" i="69"/>
  <c r="C22" i="67"/>
  <c r="C24" i="35"/>
  <c r="C23" i="69"/>
  <c r="C23" i="67"/>
  <c r="C25" i="35"/>
  <c r="C24" i="69"/>
  <c r="C24" i="67"/>
  <c r="C26" i="35"/>
  <c r="C25" i="69"/>
  <c r="C25" i="67"/>
  <c r="C27" i="35"/>
  <c r="C26" i="69"/>
  <c r="C26" i="67"/>
  <c r="C28" i="35"/>
  <c r="C27" i="69"/>
  <c r="C27" i="67"/>
  <c r="C29" i="35"/>
  <c r="C28" i="69"/>
  <c r="C28" i="67"/>
  <c r="C30" i="35"/>
  <c r="C29" i="69"/>
  <c r="C29" i="67"/>
  <c r="C31" i="35"/>
  <c r="C30" i="69"/>
  <c r="C30" i="67"/>
  <c r="C32" i="35"/>
  <c r="C31" i="69"/>
  <c r="C31" i="67"/>
  <c r="C33" i="35"/>
  <c r="C32" i="69"/>
  <c r="C32" i="67"/>
  <c r="C34" i="35"/>
  <c r="C33" i="69"/>
  <c r="C33" i="67"/>
  <c r="C35" i="35"/>
  <c r="C34" i="69"/>
  <c r="C34" i="67"/>
  <c r="C36" i="35"/>
  <c r="C35" i="69"/>
  <c r="C35" i="67"/>
  <c r="C37" i="35"/>
  <c r="C36" i="69"/>
  <c r="C36" i="67"/>
  <c r="C38" i="35"/>
  <c r="C37" i="69"/>
  <c r="C37" i="67"/>
  <c r="C39" i="35"/>
  <c r="C38" i="69"/>
  <c r="C38" i="67"/>
  <c r="C40" i="35"/>
  <c r="C39" i="69"/>
  <c r="C39" i="67"/>
  <c r="C41" i="35"/>
  <c r="C40" i="69"/>
  <c r="C40" i="67"/>
  <c r="C42" i="35"/>
  <c r="C41" i="69"/>
  <c r="C41" i="67"/>
  <c r="C43" i="35"/>
  <c r="C42" i="69"/>
  <c r="C42" i="67"/>
  <c r="C44" i="35"/>
  <c r="C43" i="69"/>
  <c r="C43" i="67"/>
  <c r="C45" i="35"/>
  <c r="C44" i="69"/>
  <c r="C44" i="67"/>
  <c r="C46" i="35"/>
  <c r="C45" i="69"/>
  <c r="C45" i="67"/>
  <c r="C47" i="35"/>
  <c r="C46" i="69"/>
  <c r="C46" i="67"/>
  <c r="C48" i="35"/>
  <c r="C47" i="69"/>
  <c r="C47" i="67"/>
  <c r="C49" i="35"/>
  <c r="C48" i="69"/>
  <c r="C48" i="67"/>
  <c r="C50" i="35"/>
  <c r="C49" i="69"/>
  <c r="C49" i="67"/>
  <c r="C51" i="35"/>
  <c r="C50" i="69"/>
  <c r="C50" i="67"/>
  <c r="C52" i="35"/>
  <c r="C51" i="69"/>
  <c r="C51" i="67"/>
  <c r="C53" i="35"/>
  <c r="C52" i="69"/>
  <c r="C52" i="67"/>
  <c r="C54" i="35"/>
  <c r="C53" i="69"/>
  <c r="C53" i="67"/>
  <c r="C55" i="35"/>
  <c r="C54" i="69"/>
  <c r="C54" i="67"/>
  <c r="C56" i="35"/>
  <c r="C55" i="69"/>
  <c r="C55" i="67"/>
  <c r="C57" i="35"/>
  <c r="C56" i="69"/>
  <c r="C56" i="67"/>
  <c r="C58" i="35"/>
  <c r="C57" i="69"/>
  <c r="C57" i="67"/>
  <c r="C59" i="35"/>
  <c r="C58" i="69"/>
  <c r="C58" i="67"/>
  <c r="C60" i="35"/>
  <c r="C59" i="69"/>
  <c r="C59" i="67"/>
  <c r="C61" i="35"/>
  <c r="C60" i="69"/>
  <c r="C60" i="67"/>
  <c r="C62" i="35"/>
  <c r="C61" i="69"/>
  <c r="C61" i="67"/>
  <c r="C63" i="35"/>
  <c r="C62" i="69"/>
  <c r="C62" i="67"/>
  <c r="C64" i="35"/>
  <c r="C63" i="69"/>
  <c r="C63" i="67"/>
  <c r="C65" i="35"/>
  <c r="C64" i="69"/>
  <c r="C64" i="67"/>
  <c r="C66" i="35"/>
  <c r="C65" i="69"/>
  <c r="C65" i="67"/>
  <c r="C67" i="35"/>
  <c r="C66" i="69"/>
  <c r="C66" i="67"/>
  <c r="C68" i="35"/>
  <c r="C67" i="69"/>
  <c r="C67" i="67"/>
  <c r="C69" i="35"/>
  <c r="C68" i="69"/>
  <c r="C68" i="67"/>
  <c r="C70" i="35"/>
  <c r="C69" i="69"/>
  <c r="C69" i="67"/>
  <c r="C71" i="35"/>
  <c r="C70" i="69"/>
  <c r="C70" i="67"/>
  <c r="C72" i="35"/>
  <c r="C71" i="69"/>
  <c r="C71" i="67"/>
  <c r="C73" i="35"/>
  <c r="C72" i="69"/>
  <c r="C72" i="67"/>
  <c r="C74" i="35"/>
  <c r="C73" i="69"/>
  <c r="C73" i="67"/>
  <c r="C75" i="35"/>
  <c r="C74" i="69"/>
  <c r="C74" i="67"/>
  <c r="C76" i="35"/>
  <c r="C75" i="69"/>
  <c r="C75" i="67"/>
  <c r="C77" i="35"/>
  <c r="C76" i="69"/>
  <c r="C76" i="67"/>
  <c r="C78" i="35"/>
  <c r="C77" i="69"/>
  <c r="C77" i="67"/>
  <c r="C79" i="35"/>
  <c r="C78" i="69"/>
  <c r="C78" i="67"/>
  <c r="C80" i="35"/>
  <c r="C79" i="69"/>
  <c r="C79" i="67"/>
  <c r="C81" i="35"/>
  <c r="C80" i="69"/>
  <c r="C80" i="67"/>
  <c r="C82" i="35"/>
  <c r="C81" i="69"/>
  <c r="C81" i="67"/>
  <c r="C83" i="35"/>
  <c r="C82" i="69"/>
  <c r="C82" i="67"/>
  <c r="C84" i="35"/>
  <c r="C83" i="69"/>
  <c r="C83" i="67"/>
  <c r="C85" i="35"/>
  <c r="C84" i="69"/>
  <c r="C84" i="67"/>
  <c r="C86" i="35"/>
  <c r="C85" i="69"/>
  <c r="C85" i="67"/>
  <c r="C87" i="35"/>
  <c r="C86" i="69"/>
  <c r="C86" i="67"/>
  <c r="C88" i="35"/>
  <c r="C87" i="69"/>
  <c r="C87" i="67"/>
  <c r="C89" i="35"/>
  <c r="C88" i="69"/>
  <c r="C88" i="67"/>
  <c r="C90" i="35"/>
  <c r="C89" i="69"/>
  <c r="C89" i="67"/>
  <c r="C91" i="35"/>
  <c r="C90" i="69"/>
  <c r="C90" i="67"/>
  <c r="C92" i="35"/>
  <c r="C91" i="69"/>
  <c r="C91" i="67"/>
  <c r="C93" i="35"/>
  <c r="C92" i="69"/>
  <c r="C92" i="67"/>
  <c r="C94" i="35"/>
  <c r="C93" i="69"/>
  <c r="C93" i="67"/>
  <c r="C95" i="35"/>
  <c r="C94" i="69"/>
  <c r="C94" i="67"/>
  <c r="C96" i="35"/>
  <c r="C95" i="69"/>
  <c r="C95" i="67"/>
  <c r="C97" i="35"/>
  <c r="C96" i="69"/>
  <c r="C96" i="67"/>
  <c r="C98" i="35"/>
  <c r="C97" i="69"/>
  <c r="C97" i="67"/>
  <c r="C99" i="35"/>
  <c r="C98" i="69"/>
  <c r="C98" i="67"/>
  <c r="C100" i="35"/>
  <c r="C99" i="69"/>
  <c r="C99" i="67"/>
  <c r="C101" i="35"/>
  <c r="C100" i="69"/>
  <c r="C100" i="67"/>
  <c r="C102" i="35"/>
  <c r="C101" i="69"/>
  <c r="C101" i="67"/>
  <c r="C103" i="35"/>
  <c r="C102" i="69"/>
  <c r="C102" i="67"/>
  <c r="C104" i="35"/>
  <c r="C103" i="69"/>
  <c r="C103" i="67"/>
  <c r="C105" i="35"/>
  <c r="C104" i="69"/>
  <c r="C104" i="67"/>
  <c r="C106" i="35"/>
  <c r="C105" i="69"/>
  <c r="C105" i="67"/>
  <c r="C107" i="35"/>
  <c r="C106" i="69"/>
  <c r="C106" i="67"/>
  <c r="C108" i="35"/>
  <c r="C107" i="69"/>
  <c r="C107" i="67"/>
  <c r="C109" i="35"/>
  <c r="C108" i="69"/>
  <c r="C108" i="67"/>
  <c r="C110" i="35"/>
  <c r="C109" i="69"/>
  <c r="C109" i="67"/>
  <c r="C111" i="35"/>
  <c r="C110" i="69"/>
  <c r="C110" i="67"/>
  <c r="C112" i="35"/>
  <c r="C111" i="69"/>
  <c r="C111" i="67"/>
  <c r="C113" i="35"/>
  <c r="C112" i="69"/>
  <c r="C112" i="67"/>
  <c r="C114" i="35"/>
  <c r="C113" i="69"/>
  <c r="C113" i="67"/>
  <c r="C115" i="35"/>
  <c r="C114" i="69"/>
  <c r="C114" i="67"/>
  <c r="C116" i="35"/>
  <c r="C115" i="69"/>
  <c r="C115" i="67"/>
  <c r="C117" i="35"/>
  <c r="C116" i="69"/>
  <c r="C116" i="67"/>
  <c r="C118" i="35"/>
  <c r="C117" i="69"/>
  <c r="C117" i="67"/>
  <c r="C119" i="35"/>
  <c r="C118" i="69"/>
  <c r="C118" i="67"/>
  <c r="C120" i="35"/>
  <c r="C119" i="69"/>
  <c r="C119" i="67"/>
  <c r="C121" i="35"/>
  <c r="C120" i="69"/>
  <c r="C120" i="67"/>
  <c r="C122" i="35"/>
  <c r="C121" i="69"/>
  <c r="C121" i="67"/>
  <c r="C123" i="35"/>
  <c r="C122" i="69"/>
  <c r="C122" i="67"/>
  <c r="C124" i="35"/>
  <c r="C123" i="69"/>
  <c r="C123" i="67"/>
  <c r="C125" i="35"/>
  <c r="C124" i="69"/>
  <c r="C124" i="67"/>
  <c r="C126" i="35"/>
  <c r="C125" i="69"/>
  <c r="C125" i="67"/>
  <c r="C126" i="69"/>
  <c r="C126" i="67"/>
  <c r="C127" i="69"/>
  <c r="C127" i="67"/>
  <c r="C128" i="69"/>
  <c r="C128" i="67"/>
  <c r="C129" i="69"/>
  <c r="C129" i="67"/>
  <c r="C130" i="69"/>
  <c r="C130" i="67"/>
  <c r="C131" i="69"/>
  <c r="C131" i="67"/>
  <c r="C132" i="69"/>
  <c r="C132" i="67"/>
  <c r="C133" i="69"/>
  <c r="C133" i="67"/>
  <c r="C134" i="69"/>
  <c r="C134" i="67"/>
  <c r="C135" i="69"/>
  <c r="C135" i="67"/>
  <c r="C136" i="69"/>
  <c r="C136" i="67"/>
  <c r="C137" i="69"/>
  <c r="C137" i="67"/>
  <c r="C138" i="69"/>
  <c r="C138" i="67"/>
  <c r="C139" i="69"/>
  <c r="C139" i="67"/>
  <c r="C140" i="69"/>
  <c r="C140" i="67"/>
  <c r="C141" i="69"/>
  <c r="C141" i="67"/>
  <c r="C142" i="69"/>
  <c r="C142" i="67"/>
  <c r="C143" i="69"/>
  <c r="C143" i="67"/>
  <c r="C144" i="69"/>
  <c r="C144" i="67"/>
  <c r="C145" i="69"/>
  <c r="C145" i="67"/>
  <c r="C146" i="69"/>
  <c r="C146" i="67"/>
  <c r="C147" i="69"/>
  <c r="C147" i="67"/>
  <c r="C148" i="69"/>
  <c r="C148" i="67"/>
  <c r="C149" i="69"/>
  <c r="C149" i="67"/>
  <c r="C150" i="69"/>
  <c r="C150" i="67"/>
  <c r="C151" i="69"/>
  <c r="C151" i="67"/>
  <c r="C152" i="69"/>
  <c r="C152" i="67"/>
  <c r="C153" i="69"/>
  <c r="C153" i="67"/>
  <c r="C154" i="69"/>
  <c r="C154" i="67"/>
  <c r="C155" i="69"/>
  <c r="C155" i="67"/>
  <c r="C156" i="69"/>
  <c r="C156" i="67"/>
  <c r="C157" i="69"/>
  <c r="C157" i="67"/>
  <c r="W18" i="23"/>
  <c r="J18" i="23"/>
  <c r="K18" i="23" s="1"/>
  <c r="AL18" i="23" s="1"/>
  <c r="W22" i="23"/>
  <c r="J22" i="23"/>
  <c r="K22" i="23" s="1"/>
  <c r="AL22" i="23" s="1"/>
  <c r="W30" i="23"/>
  <c r="J30" i="23"/>
  <c r="K30" i="23" s="1"/>
  <c r="AL30" i="23" s="1"/>
  <c r="W42" i="23"/>
  <c r="J42" i="23"/>
  <c r="K42" i="23" s="1"/>
  <c r="AL42" i="23" s="1"/>
  <c r="W50" i="23"/>
  <c r="J50" i="23"/>
  <c r="K50" i="23" s="1"/>
  <c r="AL50" i="23" s="1"/>
  <c r="W54" i="23"/>
  <c r="J54" i="23"/>
  <c r="K54" i="23" s="1"/>
  <c r="AL54" i="23" s="1"/>
  <c r="W62" i="23"/>
  <c r="J62" i="23"/>
  <c r="K62" i="23" s="1"/>
  <c r="AL62" i="23" s="1"/>
  <c r="W70" i="23"/>
  <c r="J70" i="23"/>
  <c r="K70" i="23" s="1"/>
  <c r="AL70" i="23" s="1"/>
  <c r="W82" i="23"/>
  <c r="J82" i="23"/>
  <c r="K82" i="23" s="1"/>
  <c r="AL82" i="23" s="1"/>
  <c r="W90" i="23"/>
  <c r="J90" i="23"/>
  <c r="K90" i="23" s="1"/>
  <c r="AL90" i="23" s="1"/>
  <c r="W98" i="23"/>
  <c r="J98" i="23"/>
  <c r="K98" i="23" s="1"/>
  <c r="AL98" i="23" s="1"/>
  <c r="W106" i="23"/>
  <c r="J106" i="23"/>
  <c r="K106" i="23" s="1"/>
  <c r="AL106" i="23" s="1"/>
  <c r="W114" i="23"/>
  <c r="J114" i="23"/>
  <c r="K114" i="23" s="1"/>
  <c r="AL114" i="23" s="1"/>
  <c r="W122" i="23"/>
  <c r="J122" i="23"/>
  <c r="K122" i="23" s="1"/>
  <c r="AL122" i="23" s="1"/>
  <c r="W130" i="23"/>
  <c r="J130" i="23"/>
  <c r="K130" i="23" s="1"/>
  <c r="AL130" i="23" s="1"/>
  <c r="W138" i="23"/>
  <c r="J138" i="23"/>
  <c r="K138" i="23" s="1"/>
  <c r="AL138" i="23" s="1"/>
  <c r="W142" i="23"/>
  <c r="J142" i="23"/>
  <c r="K142" i="23" s="1"/>
  <c r="AL142" i="23" s="1"/>
  <c r="W154" i="23"/>
  <c r="J154" i="23"/>
  <c r="K154" i="23" s="1"/>
  <c r="AL154" i="23" s="1"/>
  <c r="W162" i="23"/>
  <c r="J162" i="23"/>
  <c r="K162" i="23" s="1"/>
  <c r="AL162" i="23" s="1"/>
  <c r="W170" i="23"/>
  <c r="J170" i="23"/>
  <c r="K170" i="23" s="1"/>
  <c r="AL170" i="23" s="1"/>
  <c r="W178" i="23"/>
  <c r="J178" i="23"/>
  <c r="K178" i="23" s="1"/>
  <c r="AL178" i="23" s="1"/>
  <c r="W186" i="23"/>
  <c r="J186" i="23"/>
  <c r="K186" i="23" s="1"/>
  <c r="AL186" i="23" s="1"/>
  <c r="W194" i="23"/>
  <c r="J194" i="23"/>
  <c r="K194" i="23" s="1"/>
  <c r="AL194" i="23" s="1"/>
  <c r="W202" i="23"/>
  <c r="J202" i="23"/>
  <c r="K202" i="23" s="1"/>
  <c r="AL202" i="23" s="1"/>
  <c r="W210" i="23"/>
  <c r="J210" i="23"/>
  <c r="K210" i="23" s="1"/>
  <c r="AL210" i="23" s="1"/>
  <c r="W218" i="23"/>
  <c r="J218" i="23"/>
  <c r="K218" i="23" s="1"/>
  <c r="AL218" i="23" s="1"/>
  <c r="W226" i="23"/>
  <c r="J226" i="23"/>
  <c r="K226" i="23" s="1"/>
  <c r="AL226" i="23" s="1"/>
  <c r="W234" i="23"/>
  <c r="J234" i="23"/>
  <c r="K234" i="23" s="1"/>
  <c r="AL234" i="23" s="1"/>
  <c r="W238" i="23"/>
  <c r="J238" i="23"/>
  <c r="K238" i="23" s="1"/>
  <c r="AL238" i="23" s="1"/>
  <c r="W250" i="23"/>
  <c r="J250" i="23"/>
  <c r="K250" i="23" s="1"/>
  <c r="AL250" i="23" s="1"/>
  <c r="W9" i="23"/>
  <c r="J9" i="23"/>
  <c r="K9" i="23" s="1"/>
  <c r="AL9" i="23" s="1"/>
  <c r="W17" i="23"/>
  <c r="J17" i="23"/>
  <c r="K17" i="23" s="1"/>
  <c r="AL17" i="23" s="1"/>
  <c r="W25" i="23"/>
  <c r="J25" i="23"/>
  <c r="K25" i="23" s="1"/>
  <c r="AL25" i="23" s="1"/>
  <c r="W33" i="23"/>
  <c r="J33" i="23"/>
  <c r="K33" i="23" s="1"/>
  <c r="AL33" i="23" s="1"/>
  <c r="W41" i="23"/>
  <c r="J41" i="23"/>
  <c r="K41" i="23" s="1"/>
  <c r="AL41" i="23" s="1"/>
  <c r="W49" i="23"/>
  <c r="J49" i="23"/>
  <c r="K49" i="23" s="1"/>
  <c r="AL49" i="23" s="1"/>
  <c r="W57" i="23"/>
  <c r="J57" i="23"/>
  <c r="K57" i="23" s="1"/>
  <c r="AL57" i="23" s="1"/>
  <c r="W65" i="23"/>
  <c r="J65" i="23"/>
  <c r="K65" i="23" s="1"/>
  <c r="AL65" i="23" s="1"/>
  <c r="W73" i="23"/>
  <c r="J73" i="23"/>
  <c r="K73" i="23" s="1"/>
  <c r="AL73" i="23" s="1"/>
  <c r="W81" i="23"/>
  <c r="J81" i="23"/>
  <c r="K81" i="23" s="1"/>
  <c r="AL81" i="23" s="1"/>
  <c r="W89" i="23"/>
  <c r="J89" i="23"/>
  <c r="K89" i="23" s="1"/>
  <c r="AL89" i="23" s="1"/>
  <c r="W97" i="23"/>
  <c r="J97" i="23"/>
  <c r="K97" i="23" s="1"/>
  <c r="AL97" i="23" s="1"/>
  <c r="W105" i="23"/>
  <c r="J105" i="23"/>
  <c r="K105" i="23" s="1"/>
  <c r="AL105" i="23" s="1"/>
  <c r="W113" i="23"/>
  <c r="J113" i="23"/>
  <c r="K113" i="23" s="1"/>
  <c r="AL113" i="23" s="1"/>
  <c r="W121" i="23"/>
  <c r="J121" i="23"/>
  <c r="K121" i="23" s="1"/>
  <c r="AL121" i="23" s="1"/>
  <c r="W129" i="23"/>
  <c r="J129" i="23"/>
  <c r="K129" i="23" s="1"/>
  <c r="AL129" i="23" s="1"/>
  <c r="W133" i="23"/>
  <c r="J133" i="23"/>
  <c r="K133" i="23" s="1"/>
  <c r="AL133" i="23" s="1"/>
  <c r="W141" i="23"/>
  <c r="J141" i="23"/>
  <c r="K141" i="23" s="1"/>
  <c r="AL141" i="23" s="1"/>
  <c r="W149" i="23"/>
  <c r="J149" i="23"/>
  <c r="K149" i="23" s="1"/>
  <c r="AL149" i="23" s="1"/>
  <c r="W157" i="23"/>
  <c r="J157" i="23"/>
  <c r="K157" i="23" s="1"/>
  <c r="AL157" i="23" s="1"/>
  <c r="W165" i="23"/>
  <c r="J165" i="23"/>
  <c r="K165" i="23" s="1"/>
  <c r="AL165" i="23" s="1"/>
  <c r="W173" i="23"/>
  <c r="J173" i="23"/>
  <c r="K173" i="23" s="1"/>
  <c r="AL173" i="23" s="1"/>
  <c r="W181" i="23"/>
  <c r="J181" i="23"/>
  <c r="K181" i="23" s="1"/>
  <c r="AL181" i="23" s="1"/>
  <c r="W189" i="23"/>
  <c r="J189" i="23"/>
  <c r="K189" i="23" s="1"/>
  <c r="AL189" i="23" s="1"/>
  <c r="W197" i="23"/>
  <c r="J197" i="23"/>
  <c r="K197" i="23" s="1"/>
  <c r="AL197" i="23" s="1"/>
  <c r="W205" i="23"/>
  <c r="J205" i="23"/>
  <c r="K205" i="23" s="1"/>
  <c r="AL205" i="23" s="1"/>
  <c r="W213" i="23"/>
  <c r="J213" i="23"/>
  <c r="K213" i="23" s="1"/>
  <c r="AL213" i="23" s="1"/>
  <c r="W221" i="23"/>
  <c r="J221" i="23"/>
  <c r="K221" i="23" s="1"/>
  <c r="AL221" i="23" s="1"/>
  <c r="W229" i="23"/>
  <c r="J229" i="23"/>
  <c r="K229" i="23" s="1"/>
  <c r="AL229" i="23" s="1"/>
  <c r="W237" i="23"/>
  <c r="J237" i="23"/>
  <c r="K237" i="23" s="1"/>
  <c r="AL237" i="23" s="1"/>
  <c r="W245" i="23"/>
  <c r="J245" i="23"/>
  <c r="K245" i="23" s="1"/>
  <c r="AL245" i="23" s="1"/>
  <c r="J8" i="23"/>
  <c r="K8" i="23" s="1"/>
  <c r="AL8" i="23" s="1"/>
  <c r="W8" i="23"/>
  <c r="W12" i="23"/>
  <c r="J12" i="23"/>
  <c r="K12" i="23" s="1"/>
  <c r="AL12" i="23" s="1"/>
  <c r="W16" i="23"/>
  <c r="J16" i="23"/>
  <c r="K16" i="23" s="1"/>
  <c r="AL16" i="23" s="1"/>
  <c r="W20" i="23"/>
  <c r="J20" i="23"/>
  <c r="K20" i="23" s="1"/>
  <c r="AL20" i="23" s="1"/>
  <c r="W24" i="23"/>
  <c r="J24" i="23"/>
  <c r="K24" i="23" s="1"/>
  <c r="AL24" i="23" s="1"/>
  <c r="W28" i="23"/>
  <c r="J28" i="23"/>
  <c r="K28" i="23" s="1"/>
  <c r="AL28" i="23" s="1"/>
  <c r="W32" i="23"/>
  <c r="J32" i="23"/>
  <c r="K32" i="23" s="1"/>
  <c r="AL32" i="23" s="1"/>
  <c r="W36" i="23"/>
  <c r="J36" i="23"/>
  <c r="K36" i="23" s="1"/>
  <c r="AL36" i="23" s="1"/>
  <c r="J40" i="23"/>
  <c r="K40" i="23" s="1"/>
  <c r="AL40" i="23" s="1"/>
  <c r="W40" i="23"/>
  <c r="W44" i="23"/>
  <c r="J44" i="23"/>
  <c r="K44" i="23" s="1"/>
  <c r="AL44" i="23" s="1"/>
  <c r="W48" i="23"/>
  <c r="J48" i="23"/>
  <c r="K48" i="23" s="1"/>
  <c r="AL48" i="23" s="1"/>
  <c r="W52" i="23"/>
  <c r="J52" i="23"/>
  <c r="K52" i="23" s="1"/>
  <c r="AL52" i="23" s="1"/>
  <c r="J56" i="23"/>
  <c r="K56" i="23" s="1"/>
  <c r="AL56" i="23" s="1"/>
  <c r="W56" i="23"/>
  <c r="W60" i="23"/>
  <c r="J60" i="23"/>
  <c r="K60" i="23" s="1"/>
  <c r="AL60" i="23" s="1"/>
  <c r="W64" i="23"/>
  <c r="J64" i="23"/>
  <c r="K64" i="23" s="1"/>
  <c r="AL64" i="23" s="1"/>
  <c r="W68" i="23"/>
  <c r="J68" i="23"/>
  <c r="K68" i="23" s="1"/>
  <c r="AL68" i="23" s="1"/>
  <c r="J72" i="23"/>
  <c r="K72" i="23" s="1"/>
  <c r="AL72" i="23" s="1"/>
  <c r="W72" i="23"/>
  <c r="W76" i="23"/>
  <c r="J76" i="23"/>
  <c r="K76" i="23" s="1"/>
  <c r="AL76" i="23" s="1"/>
  <c r="W80" i="23"/>
  <c r="J80" i="23"/>
  <c r="K80" i="23" s="1"/>
  <c r="AL80" i="23" s="1"/>
  <c r="W84" i="23"/>
  <c r="J84" i="23"/>
  <c r="K84" i="23" s="1"/>
  <c r="AL84" i="23" s="1"/>
  <c r="J88" i="23"/>
  <c r="K88" i="23" s="1"/>
  <c r="AL88" i="23" s="1"/>
  <c r="W88" i="23"/>
  <c r="W92" i="23"/>
  <c r="J92" i="23"/>
  <c r="K92" i="23" s="1"/>
  <c r="AL92" i="23" s="1"/>
  <c r="W96" i="23"/>
  <c r="J96" i="23"/>
  <c r="K96" i="23" s="1"/>
  <c r="AL96" i="23" s="1"/>
  <c r="W100" i="23"/>
  <c r="J100" i="23"/>
  <c r="K100" i="23" s="1"/>
  <c r="AL100" i="23" s="1"/>
  <c r="W104" i="23"/>
  <c r="J104" i="23"/>
  <c r="K104" i="23" s="1"/>
  <c r="AL104" i="23" s="1"/>
  <c r="W108" i="23"/>
  <c r="J108" i="23"/>
  <c r="K108" i="23" s="1"/>
  <c r="AL108" i="23" s="1"/>
  <c r="W112" i="23"/>
  <c r="J112" i="23"/>
  <c r="K112" i="23" s="1"/>
  <c r="AL112" i="23" s="1"/>
  <c r="W116" i="23"/>
  <c r="J116" i="23"/>
  <c r="K116" i="23" s="1"/>
  <c r="AL116" i="23" s="1"/>
  <c r="J120" i="23"/>
  <c r="K120" i="23" s="1"/>
  <c r="AL120" i="23" s="1"/>
  <c r="W120" i="23"/>
  <c r="W124" i="23"/>
  <c r="J124" i="23"/>
  <c r="K124" i="23" s="1"/>
  <c r="AL124" i="23" s="1"/>
  <c r="W128" i="23"/>
  <c r="J128" i="23"/>
  <c r="K128" i="23" s="1"/>
  <c r="AL128" i="23" s="1"/>
  <c r="W132" i="23"/>
  <c r="J132" i="23"/>
  <c r="K132" i="23" s="1"/>
  <c r="AL132" i="23" s="1"/>
  <c r="W136" i="23"/>
  <c r="J136" i="23"/>
  <c r="K136" i="23" s="1"/>
  <c r="AL136" i="23" s="1"/>
  <c r="W140" i="23"/>
  <c r="J140" i="23"/>
  <c r="K140" i="23" s="1"/>
  <c r="AL140" i="23" s="1"/>
  <c r="W144" i="23"/>
  <c r="J144" i="23"/>
  <c r="K144" i="23" s="1"/>
  <c r="AL144" i="23" s="1"/>
  <c r="W148" i="23"/>
  <c r="J148" i="23"/>
  <c r="K148" i="23" s="1"/>
  <c r="AL148" i="23" s="1"/>
  <c r="J152" i="23"/>
  <c r="K152" i="23" s="1"/>
  <c r="AL152" i="23" s="1"/>
  <c r="W152" i="23"/>
  <c r="W156" i="23"/>
  <c r="J156" i="23"/>
  <c r="K156" i="23" s="1"/>
  <c r="AL156" i="23" s="1"/>
  <c r="W160" i="23"/>
  <c r="J160" i="23"/>
  <c r="K160" i="23" s="1"/>
  <c r="AL160" i="23" s="1"/>
  <c r="W164" i="23"/>
  <c r="J164" i="23"/>
  <c r="K164" i="23" s="1"/>
  <c r="AL164" i="23" s="1"/>
  <c r="W168" i="23"/>
  <c r="J168" i="23"/>
  <c r="K168" i="23" s="1"/>
  <c r="AL168" i="23" s="1"/>
  <c r="W172" i="23"/>
  <c r="J172" i="23"/>
  <c r="K172" i="23" s="1"/>
  <c r="AL172" i="23" s="1"/>
  <c r="W176" i="23"/>
  <c r="J176" i="23"/>
  <c r="K176" i="23" s="1"/>
  <c r="AL176" i="23" s="1"/>
  <c r="W180" i="23"/>
  <c r="J180" i="23"/>
  <c r="K180" i="23" s="1"/>
  <c r="AL180" i="23" s="1"/>
  <c r="W184" i="23"/>
  <c r="J184" i="23"/>
  <c r="K184" i="23" s="1"/>
  <c r="AL184" i="23" s="1"/>
  <c r="W188" i="23"/>
  <c r="J188" i="23"/>
  <c r="K188" i="23" s="1"/>
  <c r="AL188" i="23" s="1"/>
  <c r="W192" i="23"/>
  <c r="J192" i="23"/>
  <c r="K192" i="23" s="1"/>
  <c r="AL192" i="23" s="1"/>
  <c r="W196" i="23"/>
  <c r="J196" i="23"/>
  <c r="K196" i="23" s="1"/>
  <c r="AL196" i="23" s="1"/>
  <c r="W200" i="23"/>
  <c r="J200" i="23"/>
  <c r="K200" i="23" s="1"/>
  <c r="AL200" i="23" s="1"/>
  <c r="W204" i="23"/>
  <c r="J204" i="23"/>
  <c r="K204" i="23" s="1"/>
  <c r="AL204" i="23" s="1"/>
  <c r="W208" i="23"/>
  <c r="J208" i="23"/>
  <c r="K208" i="23" s="1"/>
  <c r="AL208" i="23" s="1"/>
  <c r="W212" i="23"/>
  <c r="J212" i="23"/>
  <c r="K212" i="23" s="1"/>
  <c r="AL212" i="23" s="1"/>
  <c r="W216" i="23"/>
  <c r="J216" i="23"/>
  <c r="K216" i="23" s="1"/>
  <c r="AL216" i="23" s="1"/>
  <c r="W220" i="23"/>
  <c r="J220" i="23"/>
  <c r="K220" i="23" s="1"/>
  <c r="AL220" i="23" s="1"/>
  <c r="W224" i="23"/>
  <c r="J224" i="23"/>
  <c r="K224" i="23" s="1"/>
  <c r="AL224" i="23" s="1"/>
  <c r="W228" i="23"/>
  <c r="J228" i="23"/>
  <c r="K228" i="23" s="1"/>
  <c r="AL228" i="23" s="1"/>
  <c r="W232" i="23"/>
  <c r="J232" i="23"/>
  <c r="K232" i="23" s="1"/>
  <c r="AL232" i="23" s="1"/>
  <c r="W236" i="23"/>
  <c r="J236" i="23"/>
  <c r="K236" i="23" s="1"/>
  <c r="AL236" i="23" s="1"/>
  <c r="W240" i="23"/>
  <c r="J240" i="23"/>
  <c r="K240" i="23" s="1"/>
  <c r="AL240" i="23" s="1"/>
  <c r="W244" i="23"/>
  <c r="J244" i="23"/>
  <c r="K244" i="23" s="1"/>
  <c r="AL244" i="23" s="1"/>
  <c r="W248" i="23"/>
  <c r="J248" i="23"/>
  <c r="K248" i="23" s="1"/>
  <c r="AL248" i="23" s="1"/>
  <c r="W10" i="23"/>
  <c r="J10" i="23"/>
  <c r="K10" i="23" s="1"/>
  <c r="AL10" i="23" s="1"/>
  <c r="W14" i="23"/>
  <c r="J14" i="23"/>
  <c r="K14" i="23" s="1"/>
  <c r="AL14" i="23" s="1"/>
  <c r="W26" i="23"/>
  <c r="J26" i="23"/>
  <c r="K26" i="23" s="1"/>
  <c r="AL26" i="23" s="1"/>
  <c r="W34" i="23"/>
  <c r="J34" i="23"/>
  <c r="K34" i="23" s="1"/>
  <c r="AL34" i="23" s="1"/>
  <c r="W38" i="23"/>
  <c r="J38" i="23"/>
  <c r="K38" i="23" s="1"/>
  <c r="AL38" i="23" s="1"/>
  <c r="W46" i="23"/>
  <c r="J46" i="23"/>
  <c r="K46" i="23" s="1"/>
  <c r="AL46" i="23" s="1"/>
  <c r="W58" i="23"/>
  <c r="J58" i="23"/>
  <c r="K58" i="23" s="1"/>
  <c r="AL58" i="23" s="1"/>
  <c r="W66" i="23"/>
  <c r="J66" i="23"/>
  <c r="K66" i="23" s="1"/>
  <c r="AL66" i="23" s="1"/>
  <c r="W74" i="23"/>
  <c r="J74" i="23"/>
  <c r="K74" i="23" s="1"/>
  <c r="AL74" i="23" s="1"/>
  <c r="W78" i="23"/>
  <c r="J78" i="23"/>
  <c r="K78" i="23" s="1"/>
  <c r="AL78" i="23" s="1"/>
  <c r="W86" i="23"/>
  <c r="J86" i="23"/>
  <c r="K86" i="23" s="1"/>
  <c r="AL86" i="23" s="1"/>
  <c r="W94" i="23"/>
  <c r="J94" i="23"/>
  <c r="K94" i="23" s="1"/>
  <c r="AL94" i="23" s="1"/>
  <c r="W102" i="23"/>
  <c r="J102" i="23"/>
  <c r="K102" i="23" s="1"/>
  <c r="AL102" i="23" s="1"/>
  <c r="W110" i="23"/>
  <c r="J110" i="23"/>
  <c r="K110" i="23" s="1"/>
  <c r="AL110" i="23" s="1"/>
  <c r="W118" i="23"/>
  <c r="J118" i="23"/>
  <c r="K118" i="23" s="1"/>
  <c r="AL118" i="23" s="1"/>
  <c r="W126" i="23"/>
  <c r="J126" i="23"/>
  <c r="K126" i="23" s="1"/>
  <c r="AL126" i="23" s="1"/>
  <c r="W134" i="23"/>
  <c r="J134" i="23"/>
  <c r="K134" i="23" s="1"/>
  <c r="AL134" i="23" s="1"/>
  <c r="W146" i="23"/>
  <c r="J146" i="23"/>
  <c r="K146" i="23" s="1"/>
  <c r="AL146" i="23" s="1"/>
  <c r="W150" i="23"/>
  <c r="J150" i="23"/>
  <c r="K150" i="23" s="1"/>
  <c r="AL150" i="23" s="1"/>
  <c r="W158" i="23"/>
  <c r="J158" i="23"/>
  <c r="K158" i="23" s="1"/>
  <c r="AL158" i="23" s="1"/>
  <c r="W166" i="23"/>
  <c r="J166" i="23"/>
  <c r="K166" i="23" s="1"/>
  <c r="AL166" i="23" s="1"/>
  <c r="W174" i="23"/>
  <c r="J174" i="23"/>
  <c r="K174" i="23" s="1"/>
  <c r="AL174" i="23" s="1"/>
  <c r="J182" i="23"/>
  <c r="K182" i="23" s="1"/>
  <c r="AL182" i="23" s="1"/>
  <c r="W182" i="23"/>
  <c r="W190" i="23"/>
  <c r="J190" i="23"/>
  <c r="K190" i="23" s="1"/>
  <c r="AL190" i="23" s="1"/>
  <c r="J198" i="23"/>
  <c r="K198" i="23" s="1"/>
  <c r="AL198" i="23" s="1"/>
  <c r="W198" i="23"/>
  <c r="W206" i="23"/>
  <c r="J206" i="23"/>
  <c r="K206" i="23" s="1"/>
  <c r="AL206" i="23" s="1"/>
  <c r="J214" i="23"/>
  <c r="K214" i="23" s="1"/>
  <c r="AL214" i="23" s="1"/>
  <c r="W214" i="23"/>
  <c r="W222" i="23"/>
  <c r="J222" i="23"/>
  <c r="K222" i="23" s="1"/>
  <c r="AL222" i="23" s="1"/>
  <c r="J230" i="23"/>
  <c r="K230" i="23" s="1"/>
  <c r="AL230" i="23" s="1"/>
  <c r="W230" i="23"/>
  <c r="W242" i="23"/>
  <c r="J242" i="23"/>
  <c r="K242" i="23" s="1"/>
  <c r="AL242" i="23" s="1"/>
  <c r="J246" i="23"/>
  <c r="K246" i="23" s="1"/>
  <c r="AL246" i="23" s="1"/>
  <c r="W246" i="23"/>
  <c r="W13" i="23"/>
  <c r="J13" i="23"/>
  <c r="K13" i="23" s="1"/>
  <c r="AL13" i="23" s="1"/>
  <c r="W21" i="23"/>
  <c r="J21" i="23"/>
  <c r="K21" i="23" s="1"/>
  <c r="AL21" i="23" s="1"/>
  <c r="W29" i="23"/>
  <c r="J29" i="23"/>
  <c r="K29" i="23" s="1"/>
  <c r="AL29" i="23" s="1"/>
  <c r="W37" i="23"/>
  <c r="J37" i="23"/>
  <c r="K37" i="23" s="1"/>
  <c r="AL37" i="23" s="1"/>
  <c r="W45" i="23"/>
  <c r="J45" i="23"/>
  <c r="K45" i="23" s="1"/>
  <c r="AL45" i="23" s="1"/>
  <c r="W53" i="23"/>
  <c r="J53" i="23"/>
  <c r="K53" i="23" s="1"/>
  <c r="AL53" i="23" s="1"/>
  <c r="W61" i="23"/>
  <c r="J61" i="23"/>
  <c r="K61" i="23" s="1"/>
  <c r="AL61" i="23" s="1"/>
  <c r="W69" i="23"/>
  <c r="J69" i="23"/>
  <c r="K69" i="23" s="1"/>
  <c r="AL69" i="23" s="1"/>
  <c r="W77" i="23"/>
  <c r="J77" i="23"/>
  <c r="K77" i="23" s="1"/>
  <c r="AL77" i="23" s="1"/>
  <c r="W85" i="23"/>
  <c r="J85" i="23"/>
  <c r="K85" i="23" s="1"/>
  <c r="AL85" i="23" s="1"/>
  <c r="W93" i="23"/>
  <c r="J93" i="23"/>
  <c r="K93" i="23" s="1"/>
  <c r="AL93" i="23" s="1"/>
  <c r="W101" i="23"/>
  <c r="J101" i="23"/>
  <c r="K101" i="23" s="1"/>
  <c r="AL101" i="23" s="1"/>
  <c r="W109" i="23"/>
  <c r="J109" i="23"/>
  <c r="K109" i="23" s="1"/>
  <c r="AL109" i="23" s="1"/>
  <c r="W117" i="23"/>
  <c r="J117" i="23"/>
  <c r="K117" i="23" s="1"/>
  <c r="AL117" i="23" s="1"/>
  <c r="W125" i="23"/>
  <c r="J125" i="23"/>
  <c r="K125" i="23" s="1"/>
  <c r="AL125" i="23" s="1"/>
  <c r="W137" i="23"/>
  <c r="J137" i="23"/>
  <c r="K137" i="23" s="1"/>
  <c r="AL137" i="23" s="1"/>
  <c r="W145" i="23"/>
  <c r="J145" i="23"/>
  <c r="K145" i="23" s="1"/>
  <c r="AL145" i="23" s="1"/>
  <c r="W153" i="23"/>
  <c r="J153" i="23"/>
  <c r="K153" i="23" s="1"/>
  <c r="AL153" i="23" s="1"/>
  <c r="W161" i="23"/>
  <c r="J161" i="23"/>
  <c r="K161" i="23" s="1"/>
  <c r="AL161" i="23" s="1"/>
  <c r="W169" i="23"/>
  <c r="J169" i="23"/>
  <c r="K169" i="23" s="1"/>
  <c r="AL169" i="23" s="1"/>
  <c r="W177" i="23"/>
  <c r="J177" i="23"/>
  <c r="K177" i="23" s="1"/>
  <c r="AL177" i="23" s="1"/>
  <c r="W185" i="23"/>
  <c r="J185" i="23"/>
  <c r="K185" i="23" s="1"/>
  <c r="AL185" i="23" s="1"/>
  <c r="W193" i="23"/>
  <c r="J193" i="23"/>
  <c r="K193" i="23" s="1"/>
  <c r="AL193" i="23" s="1"/>
  <c r="W201" i="23"/>
  <c r="J201" i="23"/>
  <c r="K201" i="23" s="1"/>
  <c r="AL201" i="23" s="1"/>
  <c r="W209" i="23"/>
  <c r="J209" i="23"/>
  <c r="K209" i="23" s="1"/>
  <c r="AL209" i="23" s="1"/>
  <c r="W217" i="23"/>
  <c r="J217" i="23"/>
  <c r="K217" i="23" s="1"/>
  <c r="AL217" i="23" s="1"/>
  <c r="W225" i="23"/>
  <c r="J225" i="23"/>
  <c r="K225" i="23" s="1"/>
  <c r="AL225" i="23" s="1"/>
  <c r="W233" i="23"/>
  <c r="J233" i="23"/>
  <c r="K233" i="23" s="1"/>
  <c r="AL233" i="23" s="1"/>
  <c r="W241" i="23"/>
  <c r="J241" i="23"/>
  <c r="K241" i="23" s="1"/>
  <c r="AL241" i="23" s="1"/>
  <c r="W249" i="23"/>
  <c r="J249" i="23"/>
  <c r="K249" i="23" s="1"/>
  <c r="AL249" i="23" s="1"/>
  <c r="AK7" i="23"/>
  <c r="J7" i="23"/>
  <c r="W11" i="23"/>
  <c r="J11" i="23"/>
  <c r="K11" i="23" s="1"/>
  <c r="AL11" i="23" s="1"/>
  <c r="W15" i="23"/>
  <c r="J15" i="23"/>
  <c r="K15" i="23" s="1"/>
  <c r="AL15" i="23" s="1"/>
  <c r="W19" i="23"/>
  <c r="J19" i="23"/>
  <c r="K19" i="23" s="1"/>
  <c r="AL19" i="23" s="1"/>
  <c r="W23" i="23"/>
  <c r="J23" i="23"/>
  <c r="K23" i="23" s="1"/>
  <c r="AL23" i="23" s="1"/>
  <c r="W27" i="23"/>
  <c r="J27" i="23"/>
  <c r="K27" i="23" s="1"/>
  <c r="AL27" i="23" s="1"/>
  <c r="W31" i="23"/>
  <c r="J31" i="23"/>
  <c r="K31" i="23" s="1"/>
  <c r="AL31" i="23" s="1"/>
  <c r="W35" i="23"/>
  <c r="J35" i="23"/>
  <c r="K35" i="23" s="1"/>
  <c r="AL35" i="23" s="1"/>
  <c r="W39" i="23"/>
  <c r="J39" i="23"/>
  <c r="K39" i="23" s="1"/>
  <c r="AL39" i="23" s="1"/>
  <c r="W43" i="23"/>
  <c r="J43" i="23"/>
  <c r="K43" i="23" s="1"/>
  <c r="AL43" i="23" s="1"/>
  <c r="W47" i="23"/>
  <c r="J47" i="23"/>
  <c r="K47" i="23" s="1"/>
  <c r="AL47" i="23" s="1"/>
  <c r="W51" i="23"/>
  <c r="J51" i="23"/>
  <c r="K51" i="23" s="1"/>
  <c r="AL51" i="23" s="1"/>
  <c r="W55" i="23"/>
  <c r="J55" i="23"/>
  <c r="K55" i="23" s="1"/>
  <c r="AL55" i="23" s="1"/>
  <c r="W59" i="23"/>
  <c r="J59" i="23"/>
  <c r="K59" i="23" s="1"/>
  <c r="AL59" i="23" s="1"/>
  <c r="W63" i="23"/>
  <c r="J63" i="23"/>
  <c r="K63" i="23" s="1"/>
  <c r="AL63" i="23" s="1"/>
  <c r="W67" i="23"/>
  <c r="J67" i="23"/>
  <c r="K67" i="23" s="1"/>
  <c r="AL67" i="23" s="1"/>
  <c r="W71" i="23"/>
  <c r="J71" i="23"/>
  <c r="K71" i="23" s="1"/>
  <c r="AL71" i="23" s="1"/>
  <c r="W75" i="23"/>
  <c r="J75" i="23"/>
  <c r="K75" i="23" s="1"/>
  <c r="AL75" i="23" s="1"/>
  <c r="W79" i="23"/>
  <c r="J79" i="23"/>
  <c r="K79" i="23" s="1"/>
  <c r="AL79" i="23" s="1"/>
  <c r="W83" i="23"/>
  <c r="J83" i="23"/>
  <c r="K83" i="23" s="1"/>
  <c r="AL83" i="23" s="1"/>
  <c r="W87" i="23"/>
  <c r="J87" i="23"/>
  <c r="K87" i="23" s="1"/>
  <c r="AL87" i="23" s="1"/>
  <c r="W91" i="23"/>
  <c r="J91" i="23"/>
  <c r="K91" i="23" s="1"/>
  <c r="AL91" i="23" s="1"/>
  <c r="W95" i="23"/>
  <c r="J95" i="23"/>
  <c r="K95" i="23" s="1"/>
  <c r="AL95" i="23" s="1"/>
  <c r="W99" i="23"/>
  <c r="J99" i="23"/>
  <c r="K99" i="23" s="1"/>
  <c r="AL99" i="23" s="1"/>
  <c r="W103" i="23"/>
  <c r="J103" i="23"/>
  <c r="K103" i="23" s="1"/>
  <c r="AL103" i="23" s="1"/>
  <c r="W107" i="23"/>
  <c r="J107" i="23"/>
  <c r="K107" i="23" s="1"/>
  <c r="AL107" i="23" s="1"/>
  <c r="W111" i="23"/>
  <c r="J111" i="23"/>
  <c r="K111" i="23" s="1"/>
  <c r="AL111" i="23" s="1"/>
  <c r="W115" i="23"/>
  <c r="J115" i="23"/>
  <c r="K115" i="23" s="1"/>
  <c r="AL115" i="23" s="1"/>
  <c r="W119" i="23"/>
  <c r="J119" i="23"/>
  <c r="K119" i="23" s="1"/>
  <c r="AL119" i="23" s="1"/>
  <c r="W123" i="23"/>
  <c r="J123" i="23"/>
  <c r="K123" i="23" s="1"/>
  <c r="AL123" i="23" s="1"/>
  <c r="W127" i="23"/>
  <c r="J127" i="23"/>
  <c r="K127" i="23" s="1"/>
  <c r="AL127" i="23" s="1"/>
  <c r="W131" i="23"/>
  <c r="J131" i="23"/>
  <c r="K131" i="23" s="1"/>
  <c r="AL131" i="23" s="1"/>
  <c r="W135" i="23"/>
  <c r="J135" i="23"/>
  <c r="K135" i="23" s="1"/>
  <c r="AL135" i="23" s="1"/>
  <c r="W139" i="23"/>
  <c r="J139" i="23"/>
  <c r="K139" i="23" s="1"/>
  <c r="AL139" i="23" s="1"/>
  <c r="W143" i="23"/>
  <c r="J143" i="23"/>
  <c r="K143" i="23" s="1"/>
  <c r="AL143" i="23" s="1"/>
  <c r="W147" i="23"/>
  <c r="J147" i="23"/>
  <c r="K147" i="23" s="1"/>
  <c r="AL147" i="23" s="1"/>
  <c r="W151" i="23"/>
  <c r="J151" i="23"/>
  <c r="K151" i="23" s="1"/>
  <c r="AL151" i="23" s="1"/>
  <c r="W155" i="23"/>
  <c r="J155" i="23"/>
  <c r="K155" i="23" s="1"/>
  <c r="AL155" i="23" s="1"/>
  <c r="W159" i="23"/>
  <c r="J159" i="23"/>
  <c r="K159" i="23" s="1"/>
  <c r="AL159" i="23" s="1"/>
  <c r="W163" i="23"/>
  <c r="J163" i="23"/>
  <c r="K163" i="23" s="1"/>
  <c r="AL163" i="23" s="1"/>
  <c r="W167" i="23"/>
  <c r="J167" i="23"/>
  <c r="K167" i="23" s="1"/>
  <c r="AL167" i="23" s="1"/>
  <c r="W171" i="23"/>
  <c r="J171" i="23"/>
  <c r="K171" i="23" s="1"/>
  <c r="AL171" i="23" s="1"/>
  <c r="W175" i="23"/>
  <c r="J175" i="23"/>
  <c r="K175" i="23" s="1"/>
  <c r="AL175" i="23" s="1"/>
  <c r="W179" i="23"/>
  <c r="J179" i="23"/>
  <c r="K179" i="23" s="1"/>
  <c r="AL179" i="23" s="1"/>
  <c r="W183" i="23"/>
  <c r="J183" i="23"/>
  <c r="K183" i="23" s="1"/>
  <c r="AL183" i="23" s="1"/>
  <c r="W187" i="23"/>
  <c r="J187" i="23"/>
  <c r="K187" i="23" s="1"/>
  <c r="AL187" i="23" s="1"/>
  <c r="W191" i="23"/>
  <c r="J191" i="23"/>
  <c r="K191" i="23" s="1"/>
  <c r="AL191" i="23" s="1"/>
  <c r="W195" i="23"/>
  <c r="J195" i="23"/>
  <c r="K195" i="23" s="1"/>
  <c r="AL195" i="23" s="1"/>
  <c r="W199" i="23"/>
  <c r="J199" i="23"/>
  <c r="K199" i="23" s="1"/>
  <c r="AL199" i="23" s="1"/>
  <c r="W203" i="23"/>
  <c r="J203" i="23"/>
  <c r="K203" i="23" s="1"/>
  <c r="AL203" i="23" s="1"/>
  <c r="W207" i="23"/>
  <c r="J207" i="23"/>
  <c r="K207" i="23" s="1"/>
  <c r="AL207" i="23" s="1"/>
  <c r="W211" i="23"/>
  <c r="J211" i="23"/>
  <c r="K211" i="23" s="1"/>
  <c r="AL211" i="23" s="1"/>
  <c r="W215" i="23"/>
  <c r="J215" i="23"/>
  <c r="K215" i="23" s="1"/>
  <c r="AL215" i="23" s="1"/>
  <c r="W219" i="23"/>
  <c r="J219" i="23"/>
  <c r="K219" i="23" s="1"/>
  <c r="AL219" i="23" s="1"/>
  <c r="W223" i="23"/>
  <c r="J223" i="23"/>
  <c r="K223" i="23" s="1"/>
  <c r="AL223" i="23" s="1"/>
  <c r="W227" i="23"/>
  <c r="J227" i="23"/>
  <c r="K227" i="23" s="1"/>
  <c r="AL227" i="23" s="1"/>
  <c r="W231" i="23"/>
  <c r="J231" i="23"/>
  <c r="K231" i="23" s="1"/>
  <c r="AL231" i="23" s="1"/>
  <c r="W235" i="23"/>
  <c r="J235" i="23"/>
  <c r="K235" i="23" s="1"/>
  <c r="AL235" i="23" s="1"/>
  <c r="W239" i="23"/>
  <c r="J239" i="23"/>
  <c r="K239" i="23" s="1"/>
  <c r="AL239" i="23" s="1"/>
  <c r="W243" i="23"/>
  <c r="J243" i="23"/>
  <c r="K243" i="23" s="1"/>
  <c r="AL243" i="23" s="1"/>
  <c r="W247" i="23"/>
  <c r="J247" i="23"/>
  <c r="K247" i="23" s="1"/>
  <c r="AL247" i="23" s="1"/>
  <c r="W251" i="23"/>
  <c r="J251" i="23"/>
  <c r="K251" i="23" s="1"/>
  <c r="AL251" i="23" s="1"/>
  <c r="I149" i="35"/>
  <c r="M149" i="35"/>
  <c r="G148" i="22" s="1"/>
  <c r="O149" i="35"/>
  <c r="H148" i="22" s="1"/>
  <c r="G148" i="67" s="1"/>
  <c r="K149" i="35"/>
  <c r="I150" i="35"/>
  <c r="O150" i="35"/>
  <c r="H149" i="22" s="1"/>
  <c r="G149" i="67" s="1"/>
  <c r="M150" i="35"/>
  <c r="G149" i="22" s="1"/>
  <c r="K150" i="35"/>
  <c r="I151" i="35"/>
  <c r="K151" i="35"/>
  <c r="M151" i="35"/>
  <c r="G150" i="22" s="1"/>
  <c r="O151" i="35"/>
  <c r="H150" i="22" s="1"/>
  <c r="G150" i="67" s="1"/>
  <c r="I152" i="35"/>
  <c r="K152" i="35"/>
  <c r="M152" i="35"/>
  <c r="G151" i="22" s="1"/>
  <c r="O152" i="35"/>
  <c r="H151" i="22" s="1"/>
  <c r="G151" i="67" s="1"/>
  <c r="I153" i="35"/>
  <c r="M153" i="35"/>
  <c r="G152" i="22" s="1"/>
  <c r="O153" i="35"/>
  <c r="H152" i="22" s="1"/>
  <c r="G152" i="67" s="1"/>
  <c r="K153" i="35"/>
  <c r="O154" i="35"/>
  <c r="H153" i="22" s="1"/>
  <c r="G153" i="67" s="1"/>
  <c r="K154" i="35"/>
  <c r="M154" i="35"/>
  <c r="G153" i="22" s="1"/>
  <c r="K155" i="35"/>
  <c r="O155" i="35"/>
  <c r="H154" i="22" s="1"/>
  <c r="G154" i="67" s="1"/>
  <c r="M155" i="35"/>
  <c r="G154" i="22" s="1"/>
  <c r="K156" i="35"/>
  <c r="M156" i="35"/>
  <c r="G155" i="22" s="1"/>
  <c r="O156" i="35"/>
  <c r="H155" i="22" s="1"/>
  <c r="G155" i="67" s="1"/>
  <c r="M157" i="35"/>
  <c r="G156" i="22" s="1"/>
  <c r="O157" i="35"/>
  <c r="H156" i="22" s="1"/>
  <c r="G156" i="67" s="1"/>
  <c r="K157" i="35"/>
  <c r="O158" i="35"/>
  <c r="H157" i="22" s="1"/>
  <c r="G157" i="67" s="1"/>
  <c r="M158" i="35"/>
  <c r="G157" i="22" s="1"/>
  <c r="K158" i="35"/>
  <c r="K159" i="35"/>
  <c r="M159" i="35"/>
  <c r="G158" i="22" s="1"/>
  <c r="O159" i="35"/>
  <c r="H158" i="22" s="1"/>
  <c r="G158" i="67" s="1"/>
  <c r="K160" i="35"/>
  <c r="M160" i="35"/>
  <c r="G159" i="22" s="1"/>
  <c r="O160" i="35"/>
  <c r="H159" i="22" s="1"/>
  <c r="G159" i="67" s="1"/>
  <c r="M161" i="35"/>
  <c r="G160" i="22" s="1"/>
  <c r="O161" i="35"/>
  <c r="H160" i="22" s="1"/>
  <c r="G160" i="67" s="1"/>
  <c r="K161" i="35"/>
  <c r="O162" i="35"/>
  <c r="H161" i="22" s="1"/>
  <c r="G161" i="67" s="1"/>
  <c r="M162" i="35"/>
  <c r="G161" i="22" s="1"/>
  <c r="K162" i="35"/>
  <c r="M163" i="35"/>
  <c r="G162" i="22" s="1"/>
  <c r="O163" i="35"/>
  <c r="H162" i="22" s="1"/>
  <c r="G162" i="67" s="1"/>
  <c r="K163" i="35"/>
  <c r="I43" i="35"/>
  <c r="I44" i="35"/>
  <c r="I45" i="35"/>
  <c r="I46" i="35"/>
  <c r="I47" i="35"/>
  <c r="I48" i="35"/>
  <c r="I49" i="35"/>
  <c r="I50" i="35"/>
  <c r="I51" i="35"/>
  <c r="I52" i="35"/>
  <c r="I53" i="35"/>
  <c r="I54" i="35"/>
  <c r="I55" i="35"/>
  <c r="I56" i="35"/>
  <c r="I57" i="35"/>
  <c r="I58" i="35"/>
  <c r="I59" i="35"/>
  <c r="I60" i="35"/>
  <c r="I61" i="35"/>
  <c r="I62" i="35"/>
  <c r="I63" i="35"/>
  <c r="I64" i="35"/>
  <c r="I65" i="35"/>
  <c r="I66" i="35"/>
  <c r="I67" i="35"/>
  <c r="I68" i="35"/>
  <c r="I69" i="35"/>
  <c r="I70" i="35"/>
  <c r="I71" i="35"/>
  <c r="I72" i="35"/>
  <c r="I73" i="35"/>
  <c r="I74" i="35"/>
  <c r="I75" i="35"/>
  <c r="I76" i="35"/>
  <c r="I77" i="35"/>
  <c r="I78" i="35"/>
  <c r="I79" i="35"/>
  <c r="I80" i="35"/>
  <c r="I81" i="35"/>
  <c r="I82" i="35"/>
  <c r="I83" i="35"/>
  <c r="I84" i="35"/>
  <c r="I85" i="35"/>
  <c r="I86" i="35"/>
  <c r="I87" i="35"/>
  <c r="I88" i="35"/>
  <c r="I89" i="35"/>
  <c r="I90" i="35"/>
  <c r="I91" i="35"/>
  <c r="I92" i="35"/>
  <c r="I93" i="35"/>
  <c r="I94" i="35"/>
  <c r="I95" i="35"/>
  <c r="I96" i="35"/>
  <c r="I97" i="35"/>
  <c r="I98" i="35"/>
  <c r="I99" i="35"/>
  <c r="I100" i="35"/>
  <c r="I101" i="35"/>
  <c r="I102" i="35"/>
  <c r="I103" i="35"/>
  <c r="I104" i="35"/>
  <c r="I105" i="35"/>
  <c r="I106" i="35"/>
  <c r="I107" i="35"/>
  <c r="I108" i="35"/>
  <c r="I109" i="35"/>
  <c r="I110" i="35"/>
  <c r="I111" i="35"/>
  <c r="I112" i="35"/>
  <c r="I113" i="35"/>
  <c r="I114" i="35"/>
  <c r="I115" i="35"/>
  <c r="I116" i="35"/>
  <c r="I117" i="35"/>
  <c r="I118" i="35"/>
  <c r="I119" i="35"/>
  <c r="I120" i="35"/>
  <c r="I121" i="35"/>
  <c r="I122" i="35"/>
  <c r="I123" i="35"/>
  <c r="I124" i="35"/>
  <c r="I125" i="35"/>
  <c r="I126" i="35"/>
  <c r="I127" i="35"/>
  <c r="I128" i="35"/>
  <c r="I129" i="35"/>
  <c r="I130" i="35"/>
  <c r="I131" i="35"/>
  <c r="I132" i="35"/>
  <c r="I133" i="35"/>
  <c r="I134" i="35"/>
  <c r="I136" i="35"/>
  <c r="I140" i="35"/>
  <c r="I144" i="35"/>
  <c r="I148" i="35"/>
  <c r="I147" i="35"/>
  <c r="I146" i="35"/>
  <c r="I145" i="35"/>
  <c r="I143" i="35"/>
  <c r="I142" i="35"/>
  <c r="I141" i="35"/>
  <c r="I139" i="35"/>
  <c r="I138" i="35"/>
  <c r="I137" i="35"/>
  <c r="I135" i="35"/>
  <c r="G250" i="51"/>
  <c r="G246" i="51"/>
  <c r="G242" i="51"/>
  <c r="G238" i="51"/>
  <c r="G234" i="51"/>
  <c r="G230" i="51"/>
  <c r="G226" i="51"/>
  <c r="G222" i="51"/>
  <c r="G218" i="51"/>
  <c r="G214" i="51"/>
  <c r="G210" i="51"/>
  <c r="G206" i="51"/>
  <c r="G202" i="51"/>
  <c r="G198" i="51"/>
  <c r="G194" i="51"/>
  <c r="G190" i="51"/>
  <c r="G186" i="51"/>
  <c r="G182" i="51"/>
  <c r="G178" i="51"/>
  <c r="G174" i="51"/>
  <c r="G170" i="51"/>
  <c r="G166" i="51"/>
  <c r="G162" i="51"/>
  <c r="G158" i="51"/>
  <c r="G154" i="51"/>
  <c r="G150" i="51"/>
  <c r="G146" i="51"/>
  <c r="G142" i="51"/>
  <c r="G138" i="51"/>
  <c r="G134" i="51"/>
  <c r="G251" i="51"/>
  <c r="G239" i="51"/>
  <c r="G231" i="51"/>
  <c r="G223" i="51"/>
  <c r="G215" i="51"/>
  <c r="G207" i="51"/>
  <c r="G199" i="51"/>
  <c r="G187" i="51"/>
  <c r="G179" i="51"/>
  <c r="G171" i="51"/>
  <c r="G163" i="51"/>
  <c r="G155" i="51"/>
  <c r="G147" i="51"/>
  <c r="G139" i="51"/>
  <c r="G248" i="51"/>
  <c r="G188" i="51"/>
  <c r="G180" i="51"/>
  <c r="G168" i="51"/>
  <c r="G160" i="51"/>
  <c r="G156" i="51"/>
  <c r="G144" i="51"/>
  <c r="G136" i="51"/>
  <c r="G253" i="51"/>
  <c r="G249" i="51"/>
  <c r="G245" i="51"/>
  <c r="G241" i="51"/>
  <c r="G237" i="51"/>
  <c r="G233" i="51"/>
  <c r="G229" i="51"/>
  <c r="G225" i="51"/>
  <c r="G221" i="51"/>
  <c r="G217" i="51"/>
  <c r="G213" i="51"/>
  <c r="G209" i="51"/>
  <c r="G205" i="51"/>
  <c r="G201" i="51"/>
  <c r="G197" i="51"/>
  <c r="G193" i="51"/>
  <c r="G189" i="51"/>
  <c r="G185" i="51"/>
  <c r="G181" i="51"/>
  <c r="G177" i="51"/>
  <c r="G173" i="51"/>
  <c r="G169" i="51"/>
  <c r="G165" i="51"/>
  <c r="G161" i="51"/>
  <c r="G157" i="51"/>
  <c r="G153" i="51"/>
  <c r="G149" i="51"/>
  <c r="G145" i="51"/>
  <c r="G141" i="51"/>
  <c r="G137" i="51"/>
  <c r="G247" i="51"/>
  <c r="G243" i="51"/>
  <c r="G235" i="51"/>
  <c r="G227" i="51"/>
  <c r="G219" i="51"/>
  <c r="G211" i="51"/>
  <c r="G203" i="51"/>
  <c r="G195" i="51"/>
  <c r="G191" i="51"/>
  <c r="G183" i="51"/>
  <c r="G175" i="51"/>
  <c r="G167" i="51"/>
  <c r="G159" i="51"/>
  <c r="G151" i="51"/>
  <c r="G143" i="51"/>
  <c r="G135" i="51"/>
  <c r="G252" i="51"/>
  <c r="G244" i="51"/>
  <c r="G240" i="51"/>
  <c r="G236" i="51"/>
  <c r="G232" i="51"/>
  <c r="G228" i="51"/>
  <c r="G224" i="51"/>
  <c r="G220" i="51"/>
  <c r="G216" i="51"/>
  <c r="G212" i="51"/>
  <c r="G208" i="51"/>
  <c r="G204" i="51"/>
  <c r="G200" i="51"/>
  <c r="G196" i="51"/>
  <c r="G192" i="51"/>
  <c r="G184" i="51"/>
  <c r="G176" i="51"/>
  <c r="G172" i="51"/>
  <c r="G164" i="51"/>
  <c r="G152" i="51"/>
  <c r="G148" i="51"/>
  <c r="G140" i="51"/>
  <c r="G7" i="51"/>
  <c r="G8" i="51"/>
  <c r="G9" i="51"/>
  <c r="G10" i="51"/>
  <c r="G11" i="51"/>
  <c r="G12" i="51"/>
  <c r="G13" i="51"/>
  <c r="G14" i="51"/>
  <c r="G15" i="51"/>
  <c r="G16" i="51"/>
  <c r="G17" i="51"/>
  <c r="G18" i="51"/>
  <c r="G19" i="51"/>
  <c r="G20" i="51"/>
  <c r="G21" i="51"/>
  <c r="G22" i="51"/>
  <c r="G23" i="51"/>
  <c r="G24" i="51"/>
  <c r="G25" i="51"/>
  <c r="G26" i="51"/>
  <c r="G27" i="51"/>
  <c r="G28" i="51"/>
  <c r="G29" i="51"/>
  <c r="G30" i="51"/>
  <c r="G31" i="51"/>
  <c r="G32" i="51"/>
  <c r="G33" i="51"/>
  <c r="G34" i="51"/>
  <c r="G35" i="51"/>
  <c r="G36" i="51"/>
  <c r="G37" i="51"/>
  <c r="G38" i="51"/>
  <c r="G39" i="51"/>
  <c r="G40" i="51"/>
  <c r="G41" i="51"/>
  <c r="G42" i="51"/>
  <c r="G43" i="51"/>
  <c r="G44" i="51"/>
  <c r="G45" i="51"/>
  <c r="G46" i="51"/>
  <c r="G47" i="51"/>
  <c r="G48" i="51"/>
  <c r="G49" i="51"/>
  <c r="G50" i="51"/>
  <c r="G51" i="51"/>
  <c r="G52" i="51"/>
  <c r="G53" i="51"/>
  <c r="G54" i="51"/>
  <c r="G55" i="51"/>
  <c r="G56" i="51"/>
  <c r="G57" i="51"/>
  <c r="G58" i="51"/>
  <c r="G59" i="51"/>
  <c r="G60" i="51"/>
  <c r="G61" i="51"/>
  <c r="G62" i="51"/>
  <c r="G63" i="51"/>
  <c r="G64" i="51"/>
  <c r="G65" i="51"/>
  <c r="G66" i="51"/>
  <c r="G67" i="51"/>
  <c r="G68" i="51"/>
  <c r="G69" i="51"/>
  <c r="G70" i="51"/>
  <c r="G71" i="51"/>
  <c r="G72" i="51"/>
  <c r="G73" i="51"/>
  <c r="G74" i="51"/>
  <c r="G75" i="51"/>
  <c r="G76" i="51"/>
  <c r="G77" i="51"/>
  <c r="G78" i="51"/>
  <c r="G79" i="51"/>
  <c r="G80" i="51"/>
  <c r="G81" i="51"/>
  <c r="G82" i="51"/>
  <c r="G83" i="51"/>
  <c r="G84" i="51"/>
  <c r="G85" i="51"/>
  <c r="G86" i="51"/>
  <c r="G87" i="51"/>
  <c r="G88" i="51"/>
  <c r="G89" i="51"/>
  <c r="G90" i="51"/>
  <c r="G91" i="51"/>
  <c r="G92" i="51"/>
  <c r="G93" i="51"/>
  <c r="G94" i="51"/>
  <c r="G95" i="51"/>
  <c r="G96" i="51"/>
  <c r="G97" i="51"/>
  <c r="G98" i="51"/>
  <c r="G99" i="51"/>
  <c r="G100" i="51"/>
  <c r="G101" i="51"/>
  <c r="G102" i="51"/>
  <c r="G103" i="51"/>
  <c r="G104" i="51"/>
  <c r="G105" i="51"/>
  <c r="G106" i="51"/>
  <c r="G107" i="51"/>
  <c r="G108" i="51"/>
  <c r="G109" i="51"/>
  <c r="G110" i="51"/>
  <c r="G111" i="51"/>
  <c r="G112" i="51"/>
  <c r="G113" i="51"/>
  <c r="G114" i="51"/>
  <c r="G115" i="51"/>
  <c r="G116" i="51"/>
  <c r="G117" i="51"/>
  <c r="G118" i="51"/>
  <c r="G119" i="51"/>
  <c r="G120" i="51"/>
  <c r="G121" i="51"/>
  <c r="G122" i="51"/>
  <c r="G123" i="51"/>
  <c r="G124" i="51"/>
  <c r="G125" i="51"/>
  <c r="G126" i="51"/>
  <c r="G127" i="51"/>
  <c r="G128" i="51"/>
  <c r="G129" i="51"/>
  <c r="G130" i="51"/>
  <c r="G131" i="51"/>
  <c r="G132" i="51"/>
  <c r="G133" i="51"/>
  <c r="B7" i="35"/>
  <c r="B8" i="35"/>
  <c r="B9" i="35"/>
  <c r="B16" i="35"/>
  <c r="B17" i="35"/>
  <c r="B24" i="35"/>
  <c r="B25" i="35"/>
  <c r="B32" i="35"/>
  <c r="B33" i="35"/>
  <c r="B40" i="35"/>
  <c r="B41" i="35"/>
  <c r="B48" i="35"/>
  <c r="B49" i="35"/>
  <c r="B56" i="35"/>
  <c r="B57" i="35"/>
  <c r="B59" i="35"/>
  <c r="B64" i="35"/>
  <c r="B65" i="35"/>
  <c r="B67" i="35"/>
  <c r="B72" i="35"/>
  <c r="B73" i="35"/>
  <c r="B75" i="35"/>
  <c r="B80" i="35"/>
  <c r="B81" i="35"/>
  <c r="B83" i="35"/>
  <c r="B88" i="35"/>
  <c r="B89" i="35"/>
  <c r="B91" i="35"/>
  <c r="B96" i="35"/>
  <c r="B97" i="35"/>
  <c r="B99" i="35"/>
  <c r="B104" i="35"/>
  <c r="B105" i="35"/>
  <c r="B107" i="35"/>
  <c r="B108" i="35"/>
  <c r="B109" i="35"/>
  <c r="B111" i="35"/>
  <c r="B112" i="35"/>
  <c r="B113" i="35"/>
  <c r="B115" i="35"/>
  <c r="B116" i="35"/>
  <c r="B117" i="35"/>
  <c r="B119" i="35"/>
  <c r="B120" i="35"/>
  <c r="B121" i="35"/>
  <c r="B123" i="35"/>
  <c r="B124" i="35"/>
  <c r="B125" i="35"/>
  <c r="C129" i="35"/>
  <c r="C133" i="35"/>
  <c r="C136" i="35"/>
  <c r="C139" i="35"/>
  <c r="C143" i="35"/>
  <c r="C146" i="35"/>
  <c r="C151" i="35"/>
  <c r="C154" i="35"/>
  <c r="C158" i="35"/>
  <c r="C160" i="35"/>
  <c r="C165" i="35"/>
  <c r="C169" i="35"/>
  <c r="C172" i="35"/>
  <c r="C175" i="35"/>
  <c r="C178" i="35"/>
  <c r="C182" i="35"/>
  <c r="C186" i="35"/>
  <c r="C190" i="35"/>
  <c r="C193" i="35"/>
  <c r="C196" i="35"/>
  <c r="C200" i="35"/>
  <c r="C203" i="35"/>
  <c r="C206" i="35"/>
  <c r="C210" i="35"/>
  <c r="C213" i="35"/>
  <c r="C216" i="35"/>
  <c r="C220" i="35"/>
  <c r="C223" i="35"/>
  <c r="C226" i="35"/>
  <c r="C229" i="35"/>
  <c r="C233" i="35"/>
  <c r="C235" i="35"/>
  <c r="C239" i="35"/>
  <c r="C242" i="35"/>
  <c r="C246" i="35"/>
  <c r="C248" i="35"/>
  <c r="C251" i="35"/>
  <c r="B127" i="35"/>
  <c r="B128" i="35"/>
  <c r="B129" i="35"/>
  <c r="B131" i="35"/>
  <c r="B132" i="35"/>
  <c r="B133" i="35"/>
  <c r="B135" i="35"/>
  <c r="B136" i="35"/>
  <c r="B137" i="35"/>
  <c r="B139" i="35"/>
  <c r="B140" i="35"/>
  <c r="B141" i="35"/>
  <c r="B143" i="35"/>
  <c r="B144" i="35"/>
  <c r="B145" i="35"/>
  <c r="B147" i="35"/>
  <c r="B148" i="35"/>
  <c r="B149" i="35"/>
  <c r="B151" i="35"/>
  <c r="B152" i="35"/>
  <c r="B153" i="35"/>
  <c r="B155" i="35"/>
  <c r="B156" i="35"/>
  <c r="B157" i="35"/>
  <c r="B159" i="35"/>
  <c r="B160" i="35"/>
  <c r="B161" i="35"/>
  <c r="B163" i="35"/>
  <c r="B164" i="35"/>
  <c r="B165" i="35"/>
  <c r="B167" i="35"/>
  <c r="B168" i="35"/>
  <c r="B169" i="35"/>
  <c r="B171" i="35"/>
  <c r="B172" i="35"/>
  <c r="B173" i="35"/>
  <c r="B175" i="35"/>
  <c r="B176" i="35"/>
  <c r="B177" i="35"/>
  <c r="B179" i="35"/>
  <c r="B180" i="35"/>
  <c r="B181" i="35"/>
  <c r="B183" i="35"/>
  <c r="B184" i="35"/>
  <c r="B185" i="35"/>
  <c r="B187" i="35"/>
  <c r="B188" i="35"/>
  <c r="B189" i="35"/>
  <c r="B191" i="35"/>
  <c r="B192" i="35"/>
  <c r="B193" i="35"/>
  <c r="B195" i="35"/>
  <c r="B196" i="35"/>
  <c r="B197" i="35"/>
  <c r="B199" i="35"/>
  <c r="B200" i="35"/>
  <c r="B201" i="35"/>
  <c r="B203" i="35"/>
  <c r="B204" i="35"/>
  <c r="B205" i="35"/>
  <c r="B207" i="35"/>
  <c r="B208" i="35"/>
  <c r="B209" i="35"/>
  <c r="B211" i="35"/>
  <c r="B212" i="35"/>
  <c r="B213" i="35"/>
  <c r="B215" i="35"/>
  <c r="B216" i="35"/>
  <c r="B217" i="35"/>
  <c r="B219" i="35"/>
  <c r="B220" i="35"/>
  <c r="B221" i="35"/>
  <c r="B223" i="35"/>
  <c r="B224" i="35"/>
  <c r="B225" i="35"/>
  <c r="B227" i="35"/>
  <c r="B228" i="35"/>
  <c r="B229" i="35"/>
  <c r="B231" i="35"/>
  <c r="B232" i="35"/>
  <c r="B233" i="35"/>
  <c r="B235" i="35"/>
  <c r="B236" i="35"/>
  <c r="B237" i="35"/>
  <c r="B239" i="35"/>
  <c r="B240" i="35"/>
  <c r="B241" i="35"/>
  <c r="B243" i="35"/>
  <c r="B244" i="35"/>
  <c r="B245" i="35"/>
  <c r="B247" i="35"/>
  <c r="B248" i="35"/>
  <c r="B249" i="35"/>
  <c r="B251" i="35"/>
  <c r="B252" i="35"/>
  <c r="B253" i="35"/>
  <c r="C128" i="35"/>
  <c r="C131" i="35"/>
  <c r="C134" i="35"/>
  <c r="C137" i="35"/>
  <c r="C140" i="35"/>
  <c r="C144" i="35"/>
  <c r="C147" i="35"/>
  <c r="C149" i="35"/>
  <c r="C153" i="35"/>
  <c r="C157" i="35"/>
  <c r="C161" i="35"/>
  <c r="C164" i="35"/>
  <c r="C168" i="35"/>
  <c r="C171" i="35"/>
  <c r="C176" i="35"/>
  <c r="C180" i="35"/>
  <c r="C183" i="35"/>
  <c r="C185" i="35"/>
  <c r="C189" i="35"/>
  <c r="C192" i="35"/>
  <c r="C195" i="35"/>
  <c r="C199" i="35"/>
  <c r="C202" i="35"/>
  <c r="C205" i="35"/>
  <c r="C208" i="35"/>
  <c r="C212" i="35"/>
  <c r="C215" i="35"/>
  <c r="C218" i="35"/>
  <c r="C222" i="35"/>
  <c r="C225" i="35"/>
  <c r="C228" i="35"/>
  <c r="C232" i="35"/>
  <c r="C236" i="35"/>
  <c r="C238" i="35"/>
  <c r="C241" i="35"/>
  <c r="C245" i="35"/>
  <c r="C249" i="35"/>
  <c r="C252" i="35"/>
  <c r="A127" i="35"/>
  <c r="A128" i="35"/>
  <c r="A129" i="35"/>
  <c r="A130" i="35"/>
  <c r="A131" i="35"/>
  <c r="A132" i="35"/>
  <c r="A133" i="35"/>
  <c r="C127" i="35"/>
  <c r="C130" i="35"/>
  <c r="C132" i="35"/>
  <c r="C135" i="35"/>
  <c r="C138" i="35"/>
  <c r="C141" i="35"/>
  <c r="C142" i="35"/>
  <c r="C145" i="35"/>
  <c r="C148" i="35"/>
  <c r="C150" i="35"/>
  <c r="C152" i="35"/>
  <c r="C155" i="35"/>
  <c r="C156" i="35"/>
  <c r="C159" i="35"/>
  <c r="C162" i="35"/>
  <c r="C163" i="35"/>
  <c r="C166" i="35"/>
  <c r="C167" i="35"/>
  <c r="C170" i="35"/>
  <c r="C173" i="35"/>
  <c r="C174" i="35"/>
  <c r="C177" i="35"/>
  <c r="C179" i="35"/>
  <c r="C181" i="35"/>
  <c r="C184" i="35"/>
  <c r="C187" i="35"/>
  <c r="C188" i="35"/>
  <c r="C191" i="35"/>
  <c r="C194" i="35"/>
  <c r="C197" i="35"/>
  <c r="C198" i="35"/>
  <c r="C201" i="35"/>
  <c r="C204" i="35"/>
  <c r="C207" i="35"/>
  <c r="C209" i="35"/>
  <c r="C211" i="35"/>
  <c r="C214" i="35"/>
  <c r="C217" i="35"/>
  <c r="C219" i="35"/>
  <c r="C221" i="35"/>
  <c r="C224" i="35"/>
  <c r="C227" i="35"/>
  <c r="C230" i="35"/>
  <c r="C231" i="35"/>
  <c r="C234" i="35"/>
  <c r="C237" i="35"/>
  <c r="C240" i="35"/>
  <c r="C243" i="35"/>
  <c r="C244" i="35"/>
  <c r="C247" i="35"/>
  <c r="C250" i="35"/>
  <c r="C253" i="35"/>
  <c r="D127" i="35"/>
  <c r="AU127" i="35" s="1"/>
  <c r="D128" i="35"/>
  <c r="AU128" i="35" s="1"/>
  <c r="D129" i="35"/>
  <c r="AU129" i="35" s="1"/>
  <c r="D130" i="35"/>
  <c r="AU130" i="35" s="1"/>
  <c r="D131" i="35"/>
  <c r="AU131" i="35" s="1"/>
  <c r="D132" i="35"/>
  <c r="AU132" i="35" s="1"/>
  <c r="D133" i="35"/>
  <c r="AU133" i="35" s="1"/>
  <c r="D134" i="35"/>
  <c r="AU134" i="35" s="1"/>
  <c r="D135" i="35"/>
  <c r="AU135" i="35" s="1"/>
  <c r="D136" i="35"/>
  <c r="AU136" i="35" s="1"/>
  <c r="D137" i="35"/>
  <c r="AU137" i="35" s="1"/>
  <c r="D138" i="35"/>
  <c r="AU138" i="35" s="1"/>
  <c r="D139" i="35"/>
  <c r="AU139" i="35" s="1"/>
  <c r="D140" i="35"/>
  <c r="AU140" i="35" s="1"/>
  <c r="D141" i="35"/>
  <c r="AU141" i="35" s="1"/>
  <c r="D142" i="35"/>
  <c r="AU142" i="35" s="1"/>
  <c r="D143" i="35"/>
  <c r="AU143" i="35" s="1"/>
  <c r="D144" i="35"/>
  <c r="AU144" i="35" s="1"/>
  <c r="D145" i="35"/>
  <c r="AU145" i="35" s="1"/>
  <c r="D146" i="35"/>
  <c r="AU146" i="35" s="1"/>
  <c r="D147" i="35"/>
  <c r="AU147" i="35" s="1"/>
  <c r="D148" i="35"/>
  <c r="AU148" i="35" s="1"/>
  <c r="D149" i="35"/>
  <c r="AU149" i="35" s="1"/>
  <c r="D150" i="35"/>
  <c r="AU150" i="35" s="1"/>
  <c r="D151" i="35"/>
  <c r="AU151" i="35" s="1"/>
  <c r="D152" i="35"/>
  <c r="AU152" i="35" s="1"/>
  <c r="D153" i="35"/>
  <c r="AU153" i="35" s="1"/>
  <c r="D154" i="35"/>
  <c r="AU154" i="35" s="1"/>
  <c r="D155" i="35"/>
  <c r="AU155" i="35" s="1"/>
  <c r="D156" i="35"/>
  <c r="AU156" i="35" s="1"/>
  <c r="D157" i="35"/>
  <c r="AU157" i="35" s="1"/>
  <c r="D158" i="35"/>
  <c r="AU158" i="35" s="1"/>
  <c r="D159" i="35"/>
  <c r="AU159" i="35" s="1"/>
  <c r="D160" i="35"/>
  <c r="AU160" i="35" s="1"/>
  <c r="D161" i="35"/>
  <c r="AU161" i="35" s="1"/>
  <c r="D162" i="35"/>
  <c r="AU162" i="35" s="1"/>
  <c r="D163" i="35"/>
  <c r="AU163" i="35" s="1"/>
  <c r="D164" i="35"/>
  <c r="AU164" i="35" s="1"/>
  <c r="D165" i="35"/>
  <c r="AU165" i="35" s="1"/>
  <c r="D166" i="35"/>
  <c r="AU166" i="35" s="1"/>
  <c r="D167" i="35"/>
  <c r="AU167" i="35" s="1"/>
  <c r="D168" i="35"/>
  <c r="AU168" i="35" s="1"/>
  <c r="D169" i="35"/>
  <c r="AU169" i="35" s="1"/>
  <c r="D170" i="35"/>
  <c r="AU170" i="35" s="1"/>
  <c r="D171" i="35"/>
  <c r="AU171" i="35" s="1"/>
  <c r="D172" i="35"/>
  <c r="AU172" i="35" s="1"/>
  <c r="D173" i="35"/>
  <c r="AU173" i="35" s="1"/>
  <c r="D174" i="35"/>
  <c r="AU174" i="35" s="1"/>
  <c r="D175" i="35"/>
  <c r="AU175" i="35" s="1"/>
  <c r="D176" i="35"/>
  <c r="AU176" i="35" s="1"/>
  <c r="D177" i="35"/>
  <c r="AU177" i="35" s="1"/>
  <c r="D178" i="35"/>
  <c r="AU178" i="35" s="1"/>
  <c r="D179" i="35"/>
  <c r="AU179" i="35" s="1"/>
  <c r="D180" i="35"/>
  <c r="AU180" i="35" s="1"/>
  <c r="D181" i="35"/>
  <c r="AU181" i="35" s="1"/>
  <c r="D182" i="35"/>
  <c r="AU182" i="35" s="1"/>
  <c r="D183" i="35"/>
  <c r="AU183" i="35" s="1"/>
  <c r="D184" i="35"/>
  <c r="AU184" i="35" s="1"/>
  <c r="D185" i="35"/>
  <c r="AU185" i="35" s="1"/>
  <c r="D186" i="35"/>
  <c r="AU186" i="35" s="1"/>
  <c r="D187" i="35"/>
  <c r="AU187" i="35" s="1"/>
  <c r="D188" i="35"/>
  <c r="AU188" i="35" s="1"/>
  <c r="D189" i="35"/>
  <c r="AU189" i="35" s="1"/>
  <c r="D190" i="35"/>
  <c r="AU190" i="35" s="1"/>
  <c r="D191" i="35"/>
  <c r="AU191" i="35" s="1"/>
  <c r="D192" i="35"/>
  <c r="AU192" i="35" s="1"/>
  <c r="D193" i="35"/>
  <c r="AU193" i="35" s="1"/>
  <c r="D194" i="35"/>
  <c r="AU194" i="35" s="1"/>
  <c r="D195" i="35"/>
  <c r="AU195" i="35" s="1"/>
  <c r="D196" i="35"/>
  <c r="AU196" i="35" s="1"/>
  <c r="D197" i="35"/>
  <c r="AU197" i="35" s="1"/>
  <c r="D198" i="35"/>
  <c r="AU198" i="35" s="1"/>
  <c r="D199" i="35"/>
  <c r="AU199" i="35" s="1"/>
  <c r="D200" i="35"/>
  <c r="AU200" i="35" s="1"/>
  <c r="D201" i="35"/>
  <c r="AU201" i="35" s="1"/>
  <c r="D202" i="35"/>
  <c r="AU202" i="35" s="1"/>
  <c r="D203" i="35"/>
  <c r="AU203" i="35" s="1"/>
  <c r="D204" i="35"/>
  <c r="AU204" i="35" s="1"/>
  <c r="D205" i="35"/>
  <c r="AU205" i="35" s="1"/>
  <c r="D206" i="35"/>
  <c r="AU206" i="35" s="1"/>
  <c r="D207" i="35"/>
  <c r="AU207" i="35" s="1"/>
  <c r="D208" i="35"/>
  <c r="AU208" i="35" s="1"/>
  <c r="D209" i="35"/>
  <c r="AU209" i="35" s="1"/>
  <c r="D210" i="35"/>
  <c r="AU210" i="35" s="1"/>
  <c r="D211" i="35"/>
  <c r="AU211" i="35" s="1"/>
  <c r="D212" i="35"/>
  <c r="AU212" i="35" s="1"/>
  <c r="D213" i="35"/>
  <c r="AU213" i="35" s="1"/>
  <c r="D214" i="35"/>
  <c r="AU214" i="35" s="1"/>
  <c r="D215" i="35"/>
  <c r="AU215" i="35" s="1"/>
  <c r="D216" i="35"/>
  <c r="AU216" i="35" s="1"/>
  <c r="D217" i="35"/>
  <c r="AU217" i="35" s="1"/>
  <c r="D218" i="35"/>
  <c r="AU218" i="35" s="1"/>
  <c r="D219" i="35"/>
  <c r="AU219" i="35" s="1"/>
  <c r="D220" i="35"/>
  <c r="AU220" i="35" s="1"/>
  <c r="D221" i="35"/>
  <c r="AU221" i="35" s="1"/>
  <c r="D222" i="35"/>
  <c r="AU222" i="35" s="1"/>
  <c r="D223" i="35"/>
  <c r="AU223" i="35" s="1"/>
  <c r="D224" i="35"/>
  <c r="AU224" i="35" s="1"/>
  <c r="D225" i="35"/>
  <c r="AU225" i="35" s="1"/>
  <c r="D226" i="35"/>
  <c r="AU226" i="35" s="1"/>
  <c r="D227" i="35"/>
  <c r="AU227" i="35" s="1"/>
  <c r="D228" i="35"/>
  <c r="AU228" i="35" s="1"/>
  <c r="D229" i="35"/>
  <c r="AU229" i="35" s="1"/>
  <c r="D230" i="35"/>
  <c r="AU230" i="35" s="1"/>
  <c r="D231" i="35"/>
  <c r="AU231" i="35" s="1"/>
  <c r="D232" i="35"/>
  <c r="AU232" i="35" s="1"/>
  <c r="D233" i="35"/>
  <c r="AU233" i="35" s="1"/>
  <c r="D234" i="35"/>
  <c r="AU234" i="35" s="1"/>
  <c r="D235" i="35"/>
  <c r="AU235" i="35" s="1"/>
  <c r="D236" i="35"/>
  <c r="AU236" i="35" s="1"/>
  <c r="D237" i="35"/>
  <c r="AU237" i="35" s="1"/>
  <c r="D238" i="35"/>
  <c r="AU238" i="35" s="1"/>
  <c r="D239" i="35"/>
  <c r="AU239" i="35" s="1"/>
  <c r="D240" i="35"/>
  <c r="AU240" i="35" s="1"/>
  <c r="D241" i="35"/>
  <c r="AU241" i="35" s="1"/>
  <c r="D242" i="35"/>
  <c r="AU242" i="35" s="1"/>
  <c r="D243" i="35"/>
  <c r="AU243" i="35" s="1"/>
  <c r="D244" i="35"/>
  <c r="AU244" i="35" s="1"/>
  <c r="D245" i="35"/>
  <c r="AU245" i="35" s="1"/>
  <c r="D246" i="35"/>
  <c r="AU246" i="35" s="1"/>
  <c r="D247" i="35"/>
  <c r="AU247" i="35" s="1"/>
  <c r="D248" i="35"/>
  <c r="AU248" i="35" s="1"/>
  <c r="D249" i="35"/>
  <c r="AU249" i="35" s="1"/>
  <c r="D250" i="35"/>
  <c r="AU250" i="35" s="1"/>
  <c r="D251" i="35"/>
  <c r="AU251" i="35" s="1"/>
  <c r="D252" i="35"/>
  <c r="AU252" i="35" s="1"/>
  <c r="D253" i="35"/>
  <c r="AU253" i="35" s="1"/>
  <c r="A134" i="35"/>
  <c r="A136" i="35"/>
  <c r="A138" i="35"/>
  <c r="A141" i="35"/>
  <c r="A143" i="35"/>
  <c r="A145" i="35"/>
  <c r="A147" i="35"/>
  <c r="A149" i="35"/>
  <c r="A151" i="35"/>
  <c r="A153" i="35"/>
  <c r="A155" i="35"/>
  <c r="A157" i="35"/>
  <c r="A160" i="35"/>
  <c r="A162" i="35"/>
  <c r="A163" i="35"/>
  <c r="A165" i="35"/>
  <c r="A167" i="35"/>
  <c r="A169" i="35"/>
  <c r="A170" i="35"/>
  <c r="A172" i="35"/>
  <c r="A174" i="35"/>
  <c r="A176" i="35"/>
  <c r="A179" i="35"/>
  <c r="A181" i="35"/>
  <c r="A183" i="35"/>
  <c r="A184" i="35"/>
  <c r="A186" i="35"/>
  <c r="A188" i="35"/>
  <c r="A190" i="35"/>
  <c r="A192" i="35"/>
  <c r="A194" i="35"/>
  <c r="A196" i="35"/>
  <c r="A198" i="35"/>
  <c r="A200" i="35"/>
  <c r="A202" i="35"/>
  <c r="A204" i="35"/>
  <c r="A206" i="35"/>
  <c r="A209" i="35"/>
  <c r="A211" i="35"/>
  <c r="A213" i="35"/>
  <c r="A215" i="35"/>
  <c r="A217" i="35"/>
  <c r="A219" i="35"/>
  <c r="A221" i="35"/>
  <c r="A223" i="35"/>
  <c r="A225" i="35"/>
  <c r="A227" i="35"/>
  <c r="A228" i="35"/>
  <c r="A230" i="35"/>
  <c r="A232" i="35"/>
  <c r="A234" i="35"/>
  <c r="A236" i="35"/>
  <c r="A238" i="35"/>
  <c r="A240" i="35"/>
  <c r="A242" i="35"/>
  <c r="A244" i="35"/>
  <c r="A246" i="35"/>
  <c r="A248" i="35"/>
  <c r="A250" i="35"/>
  <c r="A252" i="35"/>
  <c r="A135" i="35"/>
  <c r="A137" i="35"/>
  <c r="A139" i="35"/>
  <c r="A140" i="35"/>
  <c r="A142" i="35"/>
  <c r="A144" i="35"/>
  <c r="A146" i="35"/>
  <c r="A148" i="35"/>
  <c r="A150" i="35"/>
  <c r="A152" i="35"/>
  <c r="A154" i="35"/>
  <c r="A156" i="35"/>
  <c r="A158" i="35"/>
  <c r="A159" i="35"/>
  <c r="A161" i="35"/>
  <c r="A164" i="35"/>
  <c r="A166" i="35"/>
  <c r="A168" i="35"/>
  <c r="A171" i="35"/>
  <c r="A173" i="35"/>
  <c r="A175" i="35"/>
  <c r="A177" i="35"/>
  <c r="A178" i="35"/>
  <c r="A180" i="35"/>
  <c r="A182" i="35"/>
  <c r="A185" i="35"/>
  <c r="A187" i="35"/>
  <c r="A189" i="35"/>
  <c r="A191" i="35"/>
  <c r="A193" i="35"/>
  <c r="A195" i="35"/>
  <c r="A197" i="35"/>
  <c r="A199" i="35"/>
  <c r="A201" i="35"/>
  <c r="A203" i="35"/>
  <c r="A205" i="35"/>
  <c r="A207" i="35"/>
  <c r="A208" i="35"/>
  <c r="A210" i="35"/>
  <c r="A212" i="35"/>
  <c r="A214" i="35"/>
  <c r="A216" i="35"/>
  <c r="A218" i="35"/>
  <c r="A220" i="35"/>
  <c r="A222" i="35"/>
  <c r="A224" i="35"/>
  <c r="A226" i="35"/>
  <c r="A229" i="35"/>
  <c r="A231" i="35"/>
  <c r="A233" i="35"/>
  <c r="A235" i="35"/>
  <c r="A237" i="35"/>
  <c r="A239" i="35"/>
  <c r="A241" i="35"/>
  <c r="A243" i="35"/>
  <c r="A245" i="35"/>
  <c r="A247" i="35"/>
  <c r="A249" i="35"/>
  <c r="A251" i="35"/>
  <c r="A253" i="35"/>
  <c r="E12" i="51"/>
  <c r="E20" i="51"/>
  <c r="E28" i="51"/>
  <c r="E36" i="51"/>
  <c r="E44" i="51"/>
  <c r="E52" i="51"/>
  <c r="E60" i="51"/>
  <c r="E68" i="51"/>
  <c r="E76" i="51"/>
  <c r="E83" i="51"/>
  <c r="E88" i="51"/>
  <c r="E92" i="51"/>
  <c r="E99" i="51"/>
  <c r="E104" i="51"/>
  <c r="E108" i="51"/>
  <c r="E115" i="51"/>
  <c r="E120" i="51"/>
  <c r="E124" i="51"/>
  <c r="E131" i="51"/>
  <c r="E136" i="51"/>
  <c r="E140" i="51"/>
  <c r="E147" i="51"/>
  <c r="E152" i="51"/>
  <c r="E156" i="51"/>
  <c r="E163" i="51"/>
  <c r="E168" i="51"/>
  <c r="E173" i="51"/>
  <c r="E188" i="51"/>
  <c r="E197" i="51"/>
  <c r="E205" i="51"/>
  <c r="E220" i="51"/>
  <c r="E229" i="51"/>
  <c r="E237" i="51"/>
  <c r="E252" i="51"/>
  <c r="E11" i="51"/>
  <c r="E19" i="51"/>
  <c r="E27" i="51"/>
  <c r="E35" i="51"/>
  <c r="E43" i="51"/>
  <c r="E51" i="51"/>
  <c r="E59" i="51"/>
  <c r="E67" i="51"/>
  <c r="E75" i="51"/>
  <c r="E80" i="51"/>
  <c r="E84" i="51"/>
  <c r="E91" i="51"/>
  <c r="E96" i="51"/>
  <c r="E100" i="51"/>
  <c r="E107" i="51"/>
  <c r="E112" i="51"/>
  <c r="E116" i="51"/>
  <c r="E123" i="51"/>
  <c r="E128" i="51"/>
  <c r="E132" i="51"/>
  <c r="E139" i="51"/>
  <c r="E144" i="51"/>
  <c r="E148" i="51"/>
  <c r="E155" i="51"/>
  <c r="E160" i="51"/>
  <c r="E164" i="51"/>
  <c r="E172" i="51"/>
  <c r="E181" i="51"/>
  <c r="E189" i="51"/>
  <c r="E204" i="51"/>
  <c r="E213" i="51"/>
  <c r="E221" i="51"/>
  <c r="E236" i="51"/>
  <c r="E245" i="51"/>
  <c r="E253" i="51"/>
  <c r="E104" i="9"/>
  <c r="E136" i="9"/>
  <c r="E168" i="9"/>
  <c r="E200" i="9"/>
  <c r="E232" i="9"/>
  <c r="E8" i="51"/>
  <c r="E15" i="51"/>
  <c r="E16" i="51"/>
  <c r="E23" i="51"/>
  <c r="E24" i="51"/>
  <c r="E31" i="51"/>
  <c r="E32" i="51"/>
  <c r="E39" i="51"/>
  <c r="E40" i="51"/>
  <c r="E47" i="51"/>
  <c r="E48" i="51"/>
  <c r="E55" i="51"/>
  <c r="E56" i="51"/>
  <c r="E63" i="51"/>
  <c r="E64" i="51"/>
  <c r="E71" i="51"/>
  <c r="E72" i="51"/>
  <c r="E79" i="51"/>
  <c r="E87" i="51"/>
  <c r="E95" i="51"/>
  <c r="E103" i="51"/>
  <c r="E111" i="51"/>
  <c r="E119" i="51"/>
  <c r="E127" i="51"/>
  <c r="E135" i="51"/>
  <c r="E143" i="51"/>
  <c r="E151" i="51"/>
  <c r="E159" i="51"/>
  <c r="E167" i="51"/>
  <c r="E180" i="51"/>
  <c r="E196" i="51"/>
  <c r="E212" i="51"/>
  <c r="E228" i="51"/>
  <c r="E244" i="51"/>
  <c r="E88" i="9"/>
  <c r="E135" i="9"/>
  <c r="E167" i="9"/>
  <c r="E199" i="9"/>
  <c r="E231" i="9"/>
  <c r="E120" i="9"/>
  <c r="E152" i="9"/>
  <c r="E184" i="9"/>
  <c r="E216" i="9"/>
  <c r="E248" i="9"/>
  <c r="E78" i="9"/>
  <c r="E82" i="9"/>
  <c r="E86" i="9"/>
  <c r="E90" i="9"/>
  <c r="E94" i="9"/>
  <c r="E98" i="9"/>
  <c r="E102" i="9"/>
  <c r="E9" i="51"/>
  <c r="E10" i="51"/>
  <c r="E13" i="51"/>
  <c r="E14" i="51"/>
  <c r="E17" i="51"/>
  <c r="E18" i="51"/>
  <c r="E21" i="51"/>
  <c r="E22" i="51"/>
  <c r="E25" i="51"/>
  <c r="E26" i="51"/>
  <c r="E29" i="51"/>
  <c r="E30" i="51"/>
  <c r="E33" i="51"/>
  <c r="E34" i="51"/>
  <c r="E37" i="51"/>
  <c r="E38" i="51"/>
  <c r="E41" i="51"/>
  <c r="E42" i="51"/>
  <c r="E45" i="51"/>
  <c r="E46" i="51"/>
  <c r="E49" i="51"/>
  <c r="E50" i="51"/>
  <c r="E53" i="51"/>
  <c r="E54" i="51"/>
  <c r="E57" i="51"/>
  <c r="E58" i="51"/>
  <c r="E61" i="51"/>
  <c r="E62" i="51"/>
  <c r="E65" i="51"/>
  <c r="E66" i="51"/>
  <c r="E69" i="51"/>
  <c r="E70" i="51"/>
  <c r="E73" i="51"/>
  <c r="E74" i="51"/>
  <c r="E77" i="51"/>
  <c r="E78" i="51"/>
  <c r="E81" i="51"/>
  <c r="E82" i="51"/>
  <c r="E85" i="51"/>
  <c r="E86" i="51"/>
  <c r="E89" i="51"/>
  <c r="E90" i="51"/>
  <c r="E93" i="51"/>
  <c r="E94" i="51"/>
  <c r="E97" i="51"/>
  <c r="E98" i="51"/>
  <c r="E101" i="51"/>
  <c r="E102" i="51"/>
  <c r="E105" i="51"/>
  <c r="E106" i="51"/>
  <c r="E109" i="51"/>
  <c r="E110" i="51"/>
  <c r="E113" i="51"/>
  <c r="E114" i="51"/>
  <c r="E117" i="51"/>
  <c r="E118" i="51"/>
  <c r="E121" i="51"/>
  <c r="E122" i="51"/>
  <c r="E125" i="51"/>
  <c r="E126" i="51"/>
  <c r="E129" i="51"/>
  <c r="E130" i="51"/>
  <c r="E133" i="51"/>
  <c r="E134" i="51"/>
  <c r="E137" i="51"/>
  <c r="E138" i="51"/>
  <c r="E141" i="51"/>
  <c r="E142" i="51"/>
  <c r="E145" i="51"/>
  <c r="E146" i="51"/>
  <c r="E149" i="51"/>
  <c r="E150" i="51"/>
  <c r="E153" i="51"/>
  <c r="E154" i="51"/>
  <c r="E157" i="51"/>
  <c r="E158" i="51"/>
  <c r="E161" i="51"/>
  <c r="E162" i="51"/>
  <c r="E165" i="51"/>
  <c r="E166" i="51"/>
  <c r="E169" i="51"/>
  <c r="E170" i="51"/>
  <c r="E176" i="51"/>
  <c r="E177" i="51"/>
  <c r="E184" i="51"/>
  <c r="E185" i="51"/>
  <c r="E192" i="51"/>
  <c r="E193" i="51"/>
  <c r="E200" i="51"/>
  <c r="E201" i="51"/>
  <c r="E208" i="51"/>
  <c r="E209" i="51"/>
  <c r="E216" i="51"/>
  <c r="E217" i="51"/>
  <c r="E224" i="51"/>
  <c r="E225" i="51"/>
  <c r="E232" i="51"/>
  <c r="E233" i="51"/>
  <c r="E240" i="51"/>
  <c r="E241" i="51"/>
  <c r="E248" i="51"/>
  <c r="E249" i="51"/>
  <c r="E119" i="9"/>
  <c r="E151" i="9"/>
  <c r="E183" i="9"/>
  <c r="E215" i="9"/>
  <c r="E247" i="9"/>
  <c r="E9" i="9"/>
  <c r="B10" i="35"/>
  <c r="B11" i="35"/>
  <c r="E10" i="9"/>
  <c r="B13" i="35"/>
  <c r="E12" i="9"/>
  <c r="B15" i="35"/>
  <c r="E14" i="9"/>
  <c r="B19" i="35"/>
  <c r="E18" i="9"/>
  <c r="B21" i="35"/>
  <c r="E20" i="9"/>
  <c r="B23" i="35"/>
  <c r="E22" i="9"/>
  <c r="B27" i="35"/>
  <c r="E26" i="9"/>
  <c r="B28" i="35"/>
  <c r="E27" i="9"/>
  <c r="E29" i="9"/>
  <c r="B30" i="35"/>
  <c r="B31" i="35"/>
  <c r="E30" i="9"/>
  <c r="E33" i="9"/>
  <c r="B34" i="35"/>
  <c r="B36" i="35"/>
  <c r="E35" i="9"/>
  <c r="E37" i="9"/>
  <c r="B38" i="35"/>
  <c r="E41" i="9"/>
  <c r="B42" i="35"/>
  <c r="B44" i="35"/>
  <c r="E43" i="9"/>
  <c r="B45" i="35"/>
  <c r="E44" i="9"/>
  <c r="B47" i="35"/>
  <c r="E46" i="9"/>
  <c r="B51" i="35"/>
  <c r="E50" i="9"/>
  <c r="B53" i="35"/>
  <c r="E52" i="9"/>
  <c r="B55" i="35"/>
  <c r="E54" i="9"/>
  <c r="E57" i="9"/>
  <c r="B58" i="35"/>
  <c r="B60" i="35"/>
  <c r="E59" i="9"/>
  <c r="E65" i="9"/>
  <c r="B66" i="35"/>
  <c r="B68" i="35"/>
  <c r="E67" i="9"/>
  <c r="B76" i="35"/>
  <c r="E75" i="9"/>
  <c r="B77" i="35"/>
  <c r="E76" i="9"/>
  <c r="E77" i="9"/>
  <c r="B78" i="35"/>
  <c r="B84" i="35"/>
  <c r="E83" i="9"/>
  <c r="B85" i="35"/>
  <c r="E84" i="9"/>
  <c r="E85" i="9"/>
  <c r="B86" i="35"/>
  <c r="B92" i="35"/>
  <c r="E91" i="9"/>
  <c r="B93" i="35"/>
  <c r="E92" i="9"/>
  <c r="E93" i="9"/>
  <c r="B94" i="35"/>
  <c r="E97" i="9"/>
  <c r="B98" i="35"/>
  <c r="E8" i="9"/>
  <c r="E62" i="9"/>
  <c r="E70" i="9"/>
  <c r="E74" i="9"/>
  <c r="E7" i="9"/>
  <c r="E23" i="9"/>
  <c r="E39" i="9"/>
  <c r="E55" i="9"/>
  <c r="E71" i="9"/>
  <c r="E87" i="9"/>
  <c r="E103" i="9"/>
  <c r="E15" i="9"/>
  <c r="E31" i="9"/>
  <c r="E47" i="9"/>
  <c r="E63" i="9"/>
  <c r="E79" i="9"/>
  <c r="E95" i="9"/>
  <c r="E111" i="9"/>
  <c r="E127" i="9"/>
  <c r="E143" i="9"/>
  <c r="E159" i="9"/>
  <c r="E175" i="9"/>
  <c r="E191" i="9"/>
  <c r="E207" i="9"/>
  <c r="E223" i="9"/>
  <c r="E239" i="9"/>
  <c r="B12" i="35"/>
  <c r="E11" i="9"/>
  <c r="E13" i="9"/>
  <c r="B14" i="35"/>
  <c r="E17" i="9"/>
  <c r="B18" i="35"/>
  <c r="B20" i="35"/>
  <c r="E19" i="9"/>
  <c r="E21" i="9"/>
  <c r="B22" i="35"/>
  <c r="E25" i="9"/>
  <c r="B26" i="35"/>
  <c r="B29" i="35"/>
  <c r="E28" i="9"/>
  <c r="B35" i="35"/>
  <c r="E34" i="9"/>
  <c r="B37" i="35"/>
  <c r="E36" i="9"/>
  <c r="B39" i="35"/>
  <c r="E38" i="9"/>
  <c r="B43" i="35"/>
  <c r="E42" i="9"/>
  <c r="E45" i="9"/>
  <c r="B46" i="35"/>
  <c r="E49" i="9"/>
  <c r="B50" i="35"/>
  <c r="B52" i="35"/>
  <c r="E51" i="9"/>
  <c r="E53" i="9"/>
  <c r="B54" i="35"/>
  <c r="B61" i="35"/>
  <c r="E60" i="9"/>
  <c r="E61" i="9"/>
  <c r="B62" i="35"/>
  <c r="B69" i="35"/>
  <c r="E68" i="9"/>
  <c r="E69" i="9"/>
  <c r="B70" i="35"/>
  <c r="E73" i="9"/>
  <c r="B74" i="35"/>
  <c r="E81" i="9"/>
  <c r="B82" i="35"/>
  <c r="E89" i="9"/>
  <c r="B90" i="35"/>
  <c r="B100" i="35"/>
  <c r="E99" i="9"/>
  <c r="B101" i="35"/>
  <c r="E100" i="9"/>
  <c r="E101" i="9"/>
  <c r="B102" i="35"/>
  <c r="E105" i="9"/>
  <c r="B106" i="35"/>
  <c r="E24" i="9"/>
  <c r="E40" i="9"/>
  <c r="E56" i="9"/>
  <c r="E72" i="9"/>
  <c r="E58" i="9"/>
  <c r="E66" i="9"/>
  <c r="E16" i="9"/>
  <c r="E32" i="9"/>
  <c r="E48" i="9"/>
  <c r="E64" i="9"/>
  <c r="E80" i="9"/>
  <c r="E96" i="9"/>
  <c r="E112" i="9"/>
  <c r="E128" i="9"/>
  <c r="E144" i="9"/>
  <c r="E160" i="9"/>
  <c r="E176" i="9"/>
  <c r="E192" i="9"/>
  <c r="E208" i="9"/>
  <c r="E224" i="9"/>
  <c r="E240" i="9"/>
  <c r="B63" i="35"/>
  <c r="B71" i="35"/>
  <c r="B79" i="35"/>
  <c r="B87" i="35"/>
  <c r="B95" i="35"/>
  <c r="B103" i="35"/>
  <c r="E109" i="9"/>
  <c r="B110" i="35"/>
  <c r="E113" i="9"/>
  <c r="B114" i="35"/>
  <c r="E117" i="9"/>
  <c r="B118" i="35"/>
  <c r="E121" i="9"/>
  <c r="B122" i="35"/>
  <c r="E125" i="9"/>
  <c r="B126" i="35"/>
  <c r="E129" i="9"/>
  <c r="B130" i="35"/>
  <c r="E133" i="9"/>
  <c r="B134" i="35"/>
  <c r="E137" i="9"/>
  <c r="B138" i="35"/>
  <c r="E141" i="9"/>
  <c r="B142" i="35"/>
  <c r="E145" i="9"/>
  <c r="B146" i="35"/>
  <c r="E149" i="9"/>
  <c r="B150" i="35"/>
  <c r="E153" i="9"/>
  <c r="B154" i="35"/>
  <c r="E157" i="9"/>
  <c r="B158" i="35"/>
  <c r="E161" i="9"/>
  <c r="B162" i="35"/>
  <c r="E165" i="9"/>
  <c r="B166" i="35"/>
  <c r="E169" i="9"/>
  <c r="B170" i="35"/>
  <c r="E173" i="9"/>
  <c r="B174" i="35"/>
  <c r="E177" i="9"/>
  <c r="B178" i="35"/>
  <c r="E181" i="9"/>
  <c r="B182" i="35"/>
  <c r="E185" i="9"/>
  <c r="B186" i="35"/>
  <c r="E189" i="9"/>
  <c r="B190" i="35"/>
  <c r="E193" i="9"/>
  <c r="B194" i="35"/>
  <c r="E197" i="9"/>
  <c r="B198" i="35"/>
  <c r="E201" i="9"/>
  <c r="B202" i="35"/>
  <c r="E205" i="9"/>
  <c r="B206" i="35"/>
  <c r="E209" i="9"/>
  <c r="B210" i="35"/>
  <c r="E213" i="9"/>
  <c r="B214" i="35"/>
  <c r="E217" i="9"/>
  <c r="B218" i="35"/>
  <c r="E221" i="9"/>
  <c r="B222" i="35"/>
  <c r="E225" i="9"/>
  <c r="B226" i="35"/>
  <c r="E229" i="9"/>
  <c r="B230" i="35"/>
  <c r="E233" i="9"/>
  <c r="B234" i="35"/>
  <c r="E237" i="9"/>
  <c r="B238" i="35"/>
  <c r="E241" i="9"/>
  <c r="B242" i="35"/>
  <c r="E245" i="9"/>
  <c r="B246" i="35"/>
  <c r="E249" i="9"/>
  <c r="B250" i="35"/>
  <c r="E106" i="9"/>
  <c r="E110" i="9"/>
  <c r="E114" i="9"/>
  <c r="E118" i="9"/>
  <c r="E122" i="9"/>
  <c r="E126" i="9"/>
  <c r="E130" i="9"/>
  <c r="E134" i="9"/>
  <c r="E138" i="9"/>
  <c r="E142" i="9"/>
  <c r="E146" i="9"/>
  <c r="E150" i="9"/>
  <c r="E154" i="9"/>
  <c r="E158" i="9"/>
  <c r="E162" i="9"/>
  <c r="E166" i="9"/>
  <c r="E170" i="9"/>
  <c r="E174" i="9"/>
  <c r="E178" i="9"/>
  <c r="E182" i="9"/>
  <c r="E186" i="9"/>
  <c r="E190" i="9"/>
  <c r="E194" i="9"/>
  <c r="E198" i="9"/>
  <c r="E202" i="9"/>
  <c r="E206" i="9"/>
  <c r="E210" i="9"/>
  <c r="E214" i="9"/>
  <c r="E218" i="9"/>
  <c r="E222" i="9"/>
  <c r="E226" i="9"/>
  <c r="E230" i="9"/>
  <c r="E234" i="9"/>
  <c r="E238" i="9"/>
  <c r="E242" i="9"/>
  <c r="E246" i="9"/>
  <c r="E250" i="9"/>
  <c r="E171" i="51"/>
  <c r="E174" i="51"/>
  <c r="E175" i="51"/>
  <c r="E178" i="51"/>
  <c r="E179" i="51"/>
  <c r="E182" i="51"/>
  <c r="E183" i="51"/>
  <c r="E186" i="51"/>
  <c r="E187" i="51"/>
  <c r="E190" i="51"/>
  <c r="E191" i="51"/>
  <c r="E194" i="51"/>
  <c r="E195" i="51"/>
  <c r="E198" i="51"/>
  <c r="E199" i="51"/>
  <c r="E202" i="51"/>
  <c r="E203" i="51"/>
  <c r="E206" i="51"/>
  <c r="E207" i="51"/>
  <c r="E210" i="51"/>
  <c r="E211" i="51"/>
  <c r="E214" i="51"/>
  <c r="E215" i="51"/>
  <c r="E218" i="51"/>
  <c r="E219" i="51"/>
  <c r="E222" i="51"/>
  <c r="E223" i="51"/>
  <c r="E226" i="51"/>
  <c r="E227" i="51"/>
  <c r="E230" i="51"/>
  <c r="E231" i="51"/>
  <c r="E234" i="51"/>
  <c r="E235" i="51"/>
  <c r="E238" i="51"/>
  <c r="E239" i="51"/>
  <c r="E242" i="51"/>
  <c r="E243" i="51"/>
  <c r="E246" i="51"/>
  <c r="E247" i="51"/>
  <c r="E250" i="51"/>
  <c r="E251" i="51"/>
  <c r="E107" i="9"/>
  <c r="E115" i="9"/>
  <c r="E123" i="9"/>
  <c r="E131" i="9"/>
  <c r="E139" i="9"/>
  <c r="E147" i="9"/>
  <c r="E155" i="9"/>
  <c r="E163" i="9"/>
  <c r="E171" i="9"/>
  <c r="E179" i="9"/>
  <c r="E187" i="9"/>
  <c r="E195" i="9"/>
  <c r="E203" i="9"/>
  <c r="E211" i="9"/>
  <c r="E219" i="9"/>
  <c r="E227" i="9"/>
  <c r="E235" i="9"/>
  <c r="E243" i="9"/>
  <c r="E251" i="9"/>
  <c r="E108" i="9"/>
  <c r="E116" i="9"/>
  <c r="E124" i="9"/>
  <c r="E132" i="9"/>
  <c r="E140" i="9"/>
  <c r="E148" i="9"/>
  <c r="E156" i="9"/>
  <c r="E164" i="9"/>
  <c r="E172" i="9"/>
  <c r="E180" i="9"/>
  <c r="E188" i="9"/>
  <c r="E196" i="9"/>
  <c r="E204" i="9"/>
  <c r="E212" i="9"/>
  <c r="E220" i="9"/>
  <c r="E228" i="9"/>
  <c r="E236" i="9"/>
  <c r="E244" i="9"/>
  <c r="E252" i="9"/>
  <c r="AJ4" i="35"/>
  <c r="AM3" i="35"/>
  <c r="AQ4" i="35"/>
  <c r="AA4" i="35"/>
  <c r="AO4" i="35"/>
  <c r="AR4" i="35"/>
  <c r="W4" i="35"/>
  <c r="AF4" i="35"/>
  <c r="U3" i="35"/>
  <c r="AD3" i="35"/>
  <c r="R4" i="35"/>
  <c r="U4" i="4"/>
  <c r="AU7" i="35" l="1"/>
  <c r="C6" i="60"/>
  <c r="AA56" i="73"/>
  <c r="Z62" i="73"/>
  <c r="AC48" i="73"/>
  <c r="AE47" i="73"/>
  <c r="E247" i="67"/>
  <c r="E245" i="67"/>
  <c r="E241" i="69"/>
  <c r="K7" i="23"/>
  <c r="AL7" i="23" s="1"/>
  <c r="J4" i="23"/>
  <c r="E151" i="67"/>
  <c r="E148" i="67"/>
  <c r="E144" i="67"/>
  <c r="E140" i="67"/>
  <c r="E136" i="67"/>
  <c r="E132" i="67"/>
  <c r="E128" i="67"/>
  <c r="E115" i="67"/>
  <c r="E111" i="67"/>
  <c r="E155" i="69"/>
  <c r="E145" i="67"/>
  <c r="E141" i="69"/>
  <c r="E137" i="67"/>
  <c r="E133" i="69"/>
  <c r="E129" i="67"/>
  <c r="E125" i="69"/>
  <c r="E121" i="67"/>
  <c r="E117" i="69"/>
  <c r="E109" i="69"/>
  <c r="E106" i="67"/>
  <c r="E60" i="69"/>
  <c r="E56" i="69"/>
  <c r="E52" i="69"/>
  <c r="E48" i="69"/>
  <c r="E44" i="69"/>
  <c r="E40" i="69"/>
  <c r="E36" i="69"/>
  <c r="E32" i="69"/>
  <c r="E28" i="69"/>
  <c r="E24" i="69"/>
  <c r="E20" i="69"/>
  <c r="E16" i="69"/>
  <c r="E12" i="69"/>
  <c r="E8" i="69"/>
  <c r="E105" i="67"/>
  <c r="E100" i="69"/>
  <c r="E96" i="69"/>
  <c r="E92" i="69"/>
  <c r="E88" i="69"/>
  <c r="E84" i="69"/>
  <c r="E80" i="69"/>
  <c r="E76" i="69"/>
  <c r="E72" i="69"/>
  <c r="E68" i="69"/>
  <c r="E64" i="69"/>
  <c r="E104" i="69"/>
  <c r="E250" i="67"/>
  <c r="E248" i="67"/>
  <c r="E246" i="67"/>
  <c r="E244" i="69"/>
  <c r="E242" i="69"/>
  <c r="E240" i="67"/>
  <c r="E238" i="67"/>
  <c r="E236" i="69"/>
  <c r="E234" i="69"/>
  <c r="E232" i="67"/>
  <c r="E230" i="69"/>
  <c r="E228" i="69"/>
  <c r="E226" i="69"/>
  <c r="E224" i="67"/>
  <c r="E222" i="69"/>
  <c r="E220" i="69"/>
  <c r="E218" i="69"/>
  <c r="E216" i="67"/>
  <c r="E214" i="69"/>
  <c r="E212" i="69"/>
  <c r="E210" i="69"/>
  <c r="E208" i="67"/>
  <c r="E206" i="69"/>
  <c r="E204" i="69"/>
  <c r="E202" i="69"/>
  <c r="E200" i="67"/>
  <c r="E198" i="69"/>
  <c r="E196" i="69"/>
  <c r="E194" i="69"/>
  <c r="E192" i="69"/>
  <c r="E190" i="69"/>
  <c r="E188" i="69"/>
  <c r="E186" i="69"/>
  <c r="E184" i="69"/>
  <c r="E182" i="69"/>
  <c r="E180" i="69"/>
  <c r="E178" i="69"/>
  <c r="E176" i="69"/>
  <c r="E174" i="69"/>
  <c r="E172" i="69"/>
  <c r="E170" i="69"/>
  <c r="E168" i="69"/>
  <c r="E166" i="69"/>
  <c r="E164" i="69"/>
  <c r="E162" i="69"/>
  <c r="E160" i="69"/>
  <c r="E158" i="69"/>
  <c r="E153" i="67"/>
  <c r="E149" i="69"/>
  <c r="E122" i="67"/>
  <c r="E113" i="67"/>
  <c r="E137" i="69"/>
  <c r="E121" i="69"/>
  <c r="E105" i="69"/>
  <c r="E250" i="69"/>
  <c r="E248" i="69"/>
  <c r="E246" i="69"/>
  <c r="E244" i="67"/>
  <c r="E242" i="67"/>
  <c r="E240" i="69"/>
  <c r="E238" i="69"/>
  <c r="E236" i="67"/>
  <c r="E234" i="67"/>
  <c r="E232" i="69"/>
  <c r="E230" i="67"/>
  <c r="E228" i="67"/>
  <c r="E226" i="67"/>
  <c r="E224" i="69"/>
  <c r="E222" i="67"/>
  <c r="E220" i="67"/>
  <c r="E218" i="67"/>
  <c r="E216" i="69"/>
  <c r="E214" i="67"/>
  <c r="E212" i="67"/>
  <c r="E210" i="67"/>
  <c r="E208" i="69"/>
  <c r="E206" i="67"/>
  <c r="E204" i="67"/>
  <c r="E202" i="67"/>
  <c r="E200" i="69"/>
  <c r="E198" i="67"/>
  <c r="E196" i="67"/>
  <c r="E194" i="67"/>
  <c r="E192" i="67"/>
  <c r="E190" i="67"/>
  <c r="E188" i="67"/>
  <c r="E186" i="67"/>
  <c r="E184" i="67"/>
  <c r="E182" i="67"/>
  <c r="E180" i="67"/>
  <c r="E178" i="67"/>
  <c r="E176" i="67"/>
  <c r="E174" i="67"/>
  <c r="E172" i="67"/>
  <c r="E170" i="67"/>
  <c r="E168" i="67"/>
  <c r="E166" i="67"/>
  <c r="E164" i="67"/>
  <c r="E162" i="67"/>
  <c r="E160" i="67"/>
  <c r="E158" i="67"/>
  <c r="E251" i="69"/>
  <c r="E249" i="67"/>
  <c r="E243" i="69"/>
  <c r="E239" i="67"/>
  <c r="E237" i="67"/>
  <c r="E235" i="69"/>
  <c r="E233" i="69"/>
  <c r="E231" i="67"/>
  <c r="E229" i="69"/>
  <c r="E227" i="69"/>
  <c r="E225" i="69"/>
  <c r="E223" i="67"/>
  <c r="E221" i="69"/>
  <c r="E219" i="69"/>
  <c r="E217" i="69"/>
  <c r="E215" i="67"/>
  <c r="E213" i="69"/>
  <c r="E211" i="69"/>
  <c r="E209" i="69"/>
  <c r="E207" i="67"/>
  <c r="E205" i="69"/>
  <c r="E203" i="69"/>
  <c r="E201" i="69"/>
  <c r="E199" i="67"/>
  <c r="E197" i="69"/>
  <c r="E195" i="69"/>
  <c r="E193" i="69"/>
  <c r="E191" i="69"/>
  <c r="E189" i="69"/>
  <c r="E187" i="69"/>
  <c r="E185" i="69"/>
  <c r="E183" i="69"/>
  <c r="E181" i="69"/>
  <c r="E179" i="69"/>
  <c r="E177" i="69"/>
  <c r="E175" i="69"/>
  <c r="E173" i="69"/>
  <c r="E171" i="69"/>
  <c r="E169" i="69"/>
  <c r="E167" i="69"/>
  <c r="E165" i="69"/>
  <c r="E163" i="69"/>
  <c r="E161" i="69"/>
  <c r="E159" i="69"/>
  <c r="G3" i="67"/>
  <c r="E251" i="67"/>
  <c r="E249" i="69"/>
  <c r="E247" i="69"/>
  <c r="E245" i="69"/>
  <c r="E243" i="67"/>
  <c r="E241" i="67"/>
  <c r="E239" i="69"/>
  <c r="E237" i="69"/>
  <c r="E235" i="67"/>
  <c r="E233" i="67"/>
  <c r="E231" i="69"/>
  <c r="E229" i="67"/>
  <c r="E227" i="67"/>
  <c r="E225" i="67"/>
  <c r="E223" i="69"/>
  <c r="E221" i="67"/>
  <c r="E219" i="67"/>
  <c r="E217" i="67"/>
  <c r="E215" i="69"/>
  <c r="E213" i="67"/>
  <c r="E211" i="67"/>
  <c r="E209" i="67"/>
  <c r="E207" i="69"/>
  <c r="E205" i="67"/>
  <c r="E203" i="67"/>
  <c r="E201" i="67"/>
  <c r="E199" i="69"/>
  <c r="E197" i="67"/>
  <c r="E195" i="67"/>
  <c r="E193" i="67"/>
  <c r="E191" i="67"/>
  <c r="E189" i="67"/>
  <c r="E187" i="67"/>
  <c r="E185" i="67"/>
  <c r="E183" i="67"/>
  <c r="E181" i="67"/>
  <c r="E179" i="67"/>
  <c r="E177" i="67"/>
  <c r="E175" i="67"/>
  <c r="E173" i="67"/>
  <c r="E171" i="67"/>
  <c r="E169" i="67"/>
  <c r="E167" i="67"/>
  <c r="E165" i="67"/>
  <c r="E163" i="67"/>
  <c r="E161" i="67"/>
  <c r="E159" i="67"/>
  <c r="E120" i="67"/>
  <c r="E99" i="69"/>
  <c r="E91" i="69"/>
  <c r="E83" i="69"/>
  <c r="E79" i="69"/>
  <c r="E71" i="69"/>
  <c r="E67" i="69"/>
  <c r="E63" i="69"/>
  <c r="E55" i="69"/>
  <c r="E51" i="69"/>
  <c r="E47" i="69"/>
  <c r="E43" i="69"/>
  <c r="E39" i="69"/>
  <c r="E35" i="69"/>
  <c r="E31" i="69"/>
  <c r="E27" i="69"/>
  <c r="E23" i="69"/>
  <c r="E19" i="69"/>
  <c r="E15" i="69"/>
  <c r="E11" i="69"/>
  <c r="E7" i="69"/>
  <c r="E156" i="69"/>
  <c r="E142" i="69"/>
  <c r="E134" i="69"/>
  <c r="E118" i="69"/>
  <c r="E110" i="69"/>
  <c r="E155" i="67"/>
  <c r="E145" i="69"/>
  <c r="E141" i="67"/>
  <c r="E133" i="67"/>
  <c r="E114" i="69"/>
  <c r="E106" i="69"/>
  <c r="E95" i="67"/>
  <c r="E91" i="67"/>
  <c r="E79" i="67"/>
  <c r="E71" i="67"/>
  <c r="E63" i="67"/>
  <c r="E56" i="67"/>
  <c r="E48" i="67"/>
  <c r="E40" i="67"/>
  <c r="E32" i="67"/>
  <c r="E24" i="67"/>
  <c r="E96" i="67"/>
  <c r="E88" i="67"/>
  <c r="E80" i="67"/>
  <c r="E76" i="67"/>
  <c r="E68" i="67"/>
  <c r="E64" i="67"/>
  <c r="E59" i="67"/>
  <c r="E55" i="67"/>
  <c r="E51" i="67"/>
  <c r="E47" i="67"/>
  <c r="E43" i="67"/>
  <c r="E39" i="67"/>
  <c r="E35" i="67"/>
  <c r="E31" i="67"/>
  <c r="E27" i="67"/>
  <c r="E23" i="67"/>
  <c r="E19" i="67"/>
  <c r="E15" i="67"/>
  <c r="E11" i="67"/>
  <c r="E104" i="67"/>
  <c r="E156" i="67"/>
  <c r="E153" i="69"/>
  <c r="E149" i="67"/>
  <c r="E146" i="69"/>
  <c r="E142" i="67"/>
  <c r="E138" i="69"/>
  <c r="E134" i="67"/>
  <c r="E130" i="69"/>
  <c r="E126" i="67"/>
  <c r="E122" i="69"/>
  <c r="E118" i="67"/>
  <c r="E113" i="69"/>
  <c r="E110" i="67"/>
  <c r="E157" i="69"/>
  <c r="E152" i="69"/>
  <c r="E147" i="69"/>
  <c r="E143" i="69"/>
  <c r="E139" i="69"/>
  <c r="E135" i="69"/>
  <c r="E131" i="69"/>
  <c r="E127" i="69"/>
  <c r="E123" i="69"/>
  <c r="E119" i="69"/>
  <c r="E116" i="69"/>
  <c r="E112" i="69"/>
  <c r="E107" i="69"/>
  <c r="E101" i="69"/>
  <c r="E97" i="67"/>
  <c r="E93" i="69"/>
  <c r="E89" i="67"/>
  <c r="E85" i="69"/>
  <c r="E81" i="67"/>
  <c r="E77" i="69"/>
  <c r="E73" i="67"/>
  <c r="E69" i="69"/>
  <c r="E65" i="69"/>
  <c r="E61" i="69"/>
  <c r="E58" i="69"/>
  <c r="E54" i="69"/>
  <c r="E50" i="69"/>
  <c r="E46" i="69"/>
  <c r="E42" i="69"/>
  <c r="E38" i="69"/>
  <c r="E34" i="69"/>
  <c r="E30" i="69"/>
  <c r="E26" i="69"/>
  <c r="E22" i="69"/>
  <c r="E18" i="69"/>
  <c r="E14" i="69"/>
  <c r="E10" i="69"/>
  <c r="E6" i="69"/>
  <c r="E102" i="69"/>
  <c r="E98" i="67"/>
  <c r="E94" i="69"/>
  <c r="E90" i="67"/>
  <c r="E86" i="69"/>
  <c r="E82" i="67"/>
  <c r="E78" i="69"/>
  <c r="E74" i="67"/>
  <c r="E70" i="69"/>
  <c r="E66" i="67"/>
  <c r="E62" i="69"/>
  <c r="E57" i="69"/>
  <c r="E53" i="69"/>
  <c r="E49" i="69"/>
  <c r="E45" i="69"/>
  <c r="E41" i="69"/>
  <c r="E37" i="69"/>
  <c r="E33" i="69"/>
  <c r="E29" i="69"/>
  <c r="E25" i="69"/>
  <c r="E21" i="69"/>
  <c r="E17" i="69"/>
  <c r="E13" i="69"/>
  <c r="E9" i="69"/>
  <c r="E103" i="69"/>
  <c r="E154" i="69"/>
  <c r="E124" i="67"/>
  <c r="E108" i="67"/>
  <c r="E150" i="69"/>
  <c r="E114" i="67"/>
  <c r="E95" i="69"/>
  <c r="E87" i="69"/>
  <c r="E75" i="69"/>
  <c r="E59" i="69"/>
  <c r="E146" i="67"/>
  <c r="E138" i="67"/>
  <c r="E130" i="67"/>
  <c r="E126" i="69"/>
  <c r="E150" i="67"/>
  <c r="E129" i="69"/>
  <c r="E125" i="67"/>
  <c r="E117" i="67"/>
  <c r="E109" i="67"/>
  <c r="E99" i="67"/>
  <c r="E87" i="67"/>
  <c r="E83" i="67"/>
  <c r="E75" i="67"/>
  <c r="E67" i="67"/>
  <c r="E60" i="67"/>
  <c r="E52" i="67"/>
  <c r="E44" i="67"/>
  <c r="E36" i="67"/>
  <c r="E28" i="67"/>
  <c r="E20" i="67"/>
  <c r="E16" i="67"/>
  <c r="E12" i="67"/>
  <c r="E8" i="67"/>
  <c r="E100" i="67"/>
  <c r="E92" i="67"/>
  <c r="E84" i="67"/>
  <c r="E72" i="67"/>
  <c r="E7" i="67"/>
  <c r="E154" i="67"/>
  <c r="E151" i="69"/>
  <c r="E148" i="69"/>
  <c r="E144" i="69"/>
  <c r="E140" i="69"/>
  <c r="E136" i="69"/>
  <c r="E132" i="69"/>
  <c r="E128" i="69"/>
  <c r="E124" i="69"/>
  <c r="E120" i="69"/>
  <c r="E115" i="69"/>
  <c r="E111" i="69"/>
  <c r="E108" i="69"/>
  <c r="E157" i="67"/>
  <c r="E152" i="67"/>
  <c r="E147" i="67"/>
  <c r="E143" i="67"/>
  <c r="E139" i="67"/>
  <c r="E135" i="67"/>
  <c r="E131" i="67"/>
  <c r="E127" i="67"/>
  <c r="E123" i="67"/>
  <c r="E119" i="67"/>
  <c r="E116" i="67"/>
  <c r="E112" i="67"/>
  <c r="E107" i="67"/>
  <c r="E101" i="67"/>
  <c r="E97" i="69"/>
  <c r="E93" i="67"/>
  <c r="E89" i="69"/>
  <c r="E85" i="67"/>
  <c r="E81" i="69"/>
  <c r="E77" i="67"/>
  <c r="E73" i="69"/>
  <c r="E69" i="67"/>
  <c r="E65" i="67"/>
  <c r="E61" i="67"/>
  <c r="E58" i="67"/>
  <c r="E54" i="67"/>
  <c r="E50" i="67"/>
  <c r="E46" i="67"/>
  <c r="E42" i="67"/>
  <c r="E38" i="67"/>
  <c r="E34" i="67"/>
  <c r="E30" i="67"/>
  <c r="E26" i="67"/>
  <c r="E22" i="67"/>
  <c r="E18" i="67"/>
  <c r="E14" i="67"/>
  <c r="E10" i="67"/>
  <c r="E6" i="67"/>
  <c r="E102" i="67"/>
  <c r="E98" i="69"/>
  <c r="E94" i="67"/>
  <c r="E90" i="69"/>
  <c r="E86" i="67"/>
  <c r="E82" i="69"/>
  <c r="E78" i="67"/>
  <c r="E74" i="69"/>
  <c r="E70" i="67"/>
  <c r="E66" i="69"/>
  <c r="E62" i="67"/>
  <c r="E57" i="67"/>
  <c r="E53" i="67"/>
  <c r="E49" i="67"/>
  <c r="E45" i="67"/>
  <c r="E41" i="67"/>
  <c r="E37" i="67"/>
  <c r="E33" i="67"/>
  <c r="E29" i="67"/>
  <c r="E25" i="67"/>
  <c r="E21" i="67"/>
  <c r="E17" i="67"/>
  <c r="E13" i="67"/>
  <c r="E9" i="67"/>
  <c r="E103" i="67"/>
  <c r="L235" i="23"/>
  <c r="X235" i="23"/>
  <c r="L203" i="23"/>
  <c r="X203" i="23"/>
  <c r="L171" i="23"/>
  <c r="X171" i="23"/>
  <c r="L139" i="23"/>
  <c r="X139" i="23"/>
  <c r="L123" i="23"/>
  <c r="X123" i="23"/>
  <c r="L91" i="23"/>
  <c r="X91" i="23"/>
  <c r="L59" i="23"/>
  <c r="X59" i="23"/>
  <c r="L43" i="23"/>
  <c r="X43" i="23"/>
  <c r="L27" i="23"/>
  <c r="X27" i="23"/>
  <c r="L11" i="23"/>
  <c r="X11" i="23"/>
  <c r="L241" i="23"/>
  <c r="X241" i="23"/>
  <c r="L177" i="23"/>
  <c r="X177" i="23"/>
  <c r="L13" i="23"/>
  <c r="X13" i="23"/>
  <c r="L222" i="23"/>
  <c r="X222" i="23"/>
  <c r="L182" i="23"/>
  <c r="X182" i="23"/>
  <c r="L232" i="23"/>
  <c r="X232" i="23"/>
  <c r="L216" i="23"/>
  <c r="X216" i="23"/>
  <c r="L184" i="23"/>
  <c r="X184" i="23"/>
  <c r="L168" i="23"/>
  <c r="X168" i="23"/>
  <c r="L104" i="23"/>
  <c r="X104" i="23"/>
  <c r="L24" i="23"/>
  <c r="X24" i="23"/>
  <c r="L157" i="23"/>
  <c r="X157" i="23"/>
  <c r="L218" i="23"/>
  <c r="X218" i="23"/>
  <c r="L122" i="23"/>
  <c r="X122" i="23"/>
  <c r="L247" i="23"/>
  <c r="X247" i="23"/>
  <c r="L231" i="23"/>
  <c r="X231" i="23"/>
  <c r="L199" i="23"/>
  <c r="X199" i="23"/>
  <c r="L167" i="23"/>
  <c r="X167" i="23"/>
  <c r="L135" i="23"/>
  <c r="X135" i="23"/>
  <c r="L103" i="23"/>
  <c r="X103" i="23"/>
  <c r="L201" i="23"/>
  <c r="X201" i="23"/>
  <c r="L137" i="23"/>
  <c r="X137" i="23"/>
  <c r="L69" i="23"/>
  <c r="X69" i="23"/>
  <c r="L37" i="23"/>
  <c r="X37" i="23"/>
  <c r="L150" i="23"/>
  <c r="X150" i="23"/>
  <c r="L118" i="23"/>
  <c r="X118" i="23"/>
  <c r="L58" i="23"/>
  <c r="X58" i="23"/>
  <c r="L244" i="23"/>
  <c r="X244" i="23"/>
  <c r="L228" i="23"/>
  <c r="X228" i="23"/>
  <c r="L212" i="23"/>
  <c r="X212" i="23"/>
  <c r="L180" i="23"/>
  <c r="X180" i="23"/>
  <c r="L148" i="23"/>
  <c r="X148" i="23"/>
  <c r="L116" i="23"/>
  <c r="X116" i="23"/>
  <c r="L84" i="23"/>
  <c r="X84" i="23"/>
  <c r="L52" i="23"/>
  <c r="X52" i="23"/>
  <c r="L36" i="23"/>
  <c r="X36" i="23"/>
  <c r="L20" i="23"/>
  <c r="X20" i="23"/>
  <c r="L245" i="23"/>
  <c r="X245" i="23"/>
  <c r="L181" i="23"/>
  <c r="X181" i="23"/>
  <c r="L149" i="23"/>
  <c r="X149" i="23"/>
  <c r="L121" i="23"/>
  <c r="X121" i="23"/>
  <c r="L57" i="23"/>
  <c r="X57" i="23"/>
  <c r="L25" i="23"/>
  <c r="X25" i="23"/>
  <c r="L238" i="23"/>
  <c r="X238" i="23"/>
  <c r="L142" i="23"/>
  <c r="X142" i="23"/>
  <c r="L50" i="23"/>
  <c r="X50" i="23"/>
  <c r="L18" i="23"/>
  <c r="X18" i="23"/>
  <c r="L239" i="23"/>
  <c r="X239" i="23"/>
  <c r="L223" i="23"/>
  <c r="X223" i="23"/>
  <c r="L207" i="23"/>
  <c r="X207" i="23"/>
  <c r="L191" i="23"/>
  <c r="X191" i="23"/>
  <c r="L175" i="23"/>
  <c r="X175" i="23"/>
  <c r="L159" i="23"/>
  <c r="X159" i="23"/>
  <c r="L143" i="23"/>
  <c r="X143" i="23"/>
  <c r="L127" i="23"/>
  <c r="X127" i="23"/>
  <c r="L111" i="23"/>
  <c r="X111" i="23"/>
  <c r="L95" i="23"/>
  <c r="X95" i="23"/>
  <c r="L79" i="23"/>
  <c r="X79" i="23"/>
  <c r="L63" i="23"/>
  <c r="X63" i="23"/>
  <c r="L47" i="23"/>
  <c r="X47" i="23"/>
  <c r="L31" i="23"/>
  <c r="X31" i="23"/>
  <c r="L15" i="23"/>
  <c r="X15" i="23"/>
  <c r="L249" i="23"/>
  <c r="X249" i="23"/>
  <c r="L217" i="23"/>
  <c r="X217" i="23"/>
  <c r="L185" i="23"/>
  <c r="X185" i="23"/>
  <c r="L153" i="23"/>
  <c r="X153" i="23"/>
  <c r="L117" i="23"/>
  <c r="X117" i="23"/>
  <c r="L85" i="23"/>
  <c r="X85" i="23"/>
  <c r="L53" i="23"/>
  <c r="X53" i="23"/>
  <c r="L21" i="23"/>
  <c r="X21" i="23"/>
  <c r="L166" i="23"/>
  <c r="X166" i="23"/>
  <c r="L134" i="23"/>
  <c r="X134" i="23"/>
  <c r="L102" i="23"/>
  <c r="X102" i="23"/>
  <c r="L74" i="23"/>
  <c r="X74" i="23"/>
  <c r="L38" i="23"/>
  <c r="X38" i="23"/>
  <c r="L10" i="23"/>
  <c r="X10" i="23"/>
  <c r="L152" i="23"/>
  <c r="X152" i="23"/>
  <c r="L124" i="23"/>
  <c r="X124" i="23"/>
  <c r="L120" i="23"/>
  <c r="X120" i="23"/>
  <c r="L88" i="23"/>
  <c r="X88" i="23"/>
  <c r="L72" i="23"/>
  <c r="X72" i="23"/>
  <c r="L60" i="23"/>
  <c r="X60" i="23"/>
  <c r="L56" i="23"/>
  <c r="X56" i="23"/>
  <c r="L40" i="23"/>
  <c r="X40" i="23"/>
  <c r="L8" i="23"/>
  <c r="X8" i="23"/>
  <c r="L229" i="23"/>
  <c r="X229" i="23"/>
  <c r="L197" i="23"/>
  <c r="X197" i="23"/>
  <c r="L165" i="23"/>
  <c r="X165" i="23"/>
  <c r="L133" i="23"/>
  <c r="X133" i="23"/>
  <c r="L105" i="23"/>
  <c r="X105" i="23"/>
  <c r="L73" i="23"/>
  <c r="X73" i="23"/>
  <c r="L41" i="23"/>
  <c r="X41" i="23"/>
  <c r="L9" i="23"/>
  <c r="X9" i="23"/>
  <c r="L226" i="23"/>
  <c r="X226" i="23"/>
  <c r="L194" i="23"/>
  <c r="X194" i="23"/>
  <c r="L162" i="23"/>
  <c r="X162" i="23"/>
  <c r="L130" i="23"/>
  <c r="X130" i="23"/>
  <c r="L98" i="23"/>
  <c r="X98" i="23"/>
  <c r="L62" i="23"/>
  <c r="X62" i="23"/>
  <c r="L30" i="23"/>
  <c r="X30" i="23"/>
  <c r="L251" i="23"/>
  <c r="X251" i="23"/>
  <c r="L219" i="23"/>
  <c r="X219" i="23"/>
  <c r="L187" i="23"/>
  <c r="X187" i="23"/>
  <c r="L155" i="23"/>
  <c r="X155" i="23"/>
  <c r="L107" i="23"/>
  <c r="X107" i="23"/>
  <c r="L75" i="23"/>
  <c r="X75" i="23"/>
  <c r="L209" i="23"/>
  <c r="X209" i="23"/>
  <c r="L145" i="23"/>
  <c r="X145" i="23"/>
  <c r="L109" i="23"/>
  <c r="X109" i="23"/>
  <c r="L77" i="23"/>
  <c r="X77" i="23"/>
  <c r="L45" i="23"/>
  <c r="X45" i="23"/>
  <c r="L246" i="23"/>
  <c r="X246" i="23"/>
  <c r="L214" i="23"/>
  <c r="X214" i="23"/>
  <c r="L190" i="23"/>
  <c r="X190" i="23"/>
  <c r="L158" i="23"/>
  <c r="X158" i="23"/>
  <c r="L126" i="23"/>
  <c r="X126" i="23"/>
  <c r="L94" i="23"/>
  <c r="X94" i="23"/>
  <c r="L66" i="23"/>
  <c r="X66" i="23"/>
  <c r="L34" i="23"/>
  <c r="X34" i="23"/>
  <c r="L248" i="23"/>
  <c r="X248" i="23"/>
  <c r="L200" i="23"/>
  <c r="X200" i="23"/>
  <c r="L136" i="23"/>
  <c r="X136" i="23"/>
  <c r="L221" i="23"/>
  <c r="X221" i="23"/>
  <c r="L189" i="23"/>
  <c r="X189" i="23"/>
  <c r="L129" i="23"/>
  <c r="X129" i="23"/>
  <c r="L97" i="23"/>
  <c r="X97" i="23"/>
  <c r="L65" i="23"/>
  <c r="X65" i="23"/>
  <c r="L33" i="23"/>
  <c r="X33" i="23"/>
  <c r="L250" i="23"/>
  <c r="X250" i="23"/>
  <c r="L186" i="23"/>
  <c r="X186" i="23"/>
  <c r="L154" i="23"/>
  <c r="X154" i="23"/>
  <c r="L90" i="23"/>
  <c r="X90" i="23"/>
  <c r="L54" i="23"/>
  <c r="X54" i="23"/>
  <c r="L22" i="23"/>
  <c r="X22" i="23"/>
  <c r="L215" i="23"/>
  <c r="X215" i="23"/>
  <c r="L183" i="23"/>
  <c r="X183" i="23"/>
  <c r="L151" i="23"/>
  <c r="X151" i="23"/>
  <c r="L119" i="23"/>
  <c r="X119" i="23"/>
  <c r="L87" i="23"/>
  <c r="X87" i="23"/>
  <c r="L71" i="23"/>
  <c r="X71" i="23"/>
  <c r="L55" i="23"/>
  <c r="X55" i="23"/>
  <c r="L39" i="23"/>
  <c r="X39" i="23"/>
  <c r="L23" i="23"/>
  <c r="X23" i="23"/>
  <c r="L233" i="23"/>
  <c r="X233" i="23"/>
  <c r="L169" i="23"/>
  <c r="X169" i="23"/>
  <c r="L101" i="23"/>
  <c r="X101" i="23"/>
  <c r="L86" i="23"/>
  <c r="X86" i="23"/>
  <c r="L26" i="23"/>
  <c r="X26" i="23"/>
  <c r="L196" i="23"/>
  <c r="X196" i="23"/>
  <c r="L164" i="23"/>
  <c r="X164" i="23"/>
  <c r="L132" i="23"/>
  <c r="X132" i="23"/>
  <c r="L100" i="23"/>
  <c r="X100" i="23"/>
  <c r="L68" i="23"/>
  <c r="X68" i="23"/>
  <c r="L213" i="23"/>
  <c r="X213" i="23"/>
  <c r="L89" i="23"/>
  <c r="X89" i="23"/>
  <c r="L210" i="23"/>
  <c r="X210" i="23"/>
  <c r="L178" i="23"/>
  <c r="X178" i="23"/>
  <c r="L114" i="23"/>
  <c r="X114" i="23"/>
  <c r="L82" i="23"/>
  <c r="X82" i="23"/>
  <c r="L243" i="23"/>
  <c r="X243" i="23"/>
  <c r="L227" i="23"/>
  <c r="X227" i="23"/>
  <c r="L211" i="23"/>
  <c r="X211" i="23"/>
  <c r="L195" i="23"/>
  <c r="X195" i="23"/>
  <c r="L179" i="23"/>
  <c r="X179" i="23"/>
  <c r="L163" i="23"/>
  <c r="X163" i="23"/>
  <c r="L147" i="23"/>
  <c r="X147" i="23"/>
  <c r="L131" i="23"/>
  <c r="X131" i="23"/>
  <c r="L115" i="23"/>
  <c r="X115" i="23"/>
  <c r="L99" i="23"/>
  <c r="X99" i="23"/>
  <c r="L83" i="23"/>
  <c r="X83" i="23"/>
  <c r="L67" i="23"/>
  <c r="X67" i="23"/>
  <c r="L51" i="23"/>
  <c r="X51" i="23"/>
  <c r="L35" i="23"/>
  <c r="X35" i="23"/>
  <c r="L19" i="23"/>
  <c r="X19" i="23"/>
  <c r="L225" i="23"/>
  <c r="X225" i="23"/>
  <c r="L193" i="23"/>
  <c r="X193" i="23"/>
  <c r="L161" i="23"/>
  <c r="X161" i="23"/>
  <c r="L125" i="23"/>
  <c r="X125" i="23"/>
  <c r="L93" i="23"/>
  <c r="X93" i="23"/>
  <c r="L61" i="23"/>
  <c r="X61" i="23"/>
  <c r="L29" i="23"/>
  <c r="X29" i="23"/>
  <c r="L242" i="23"/>
  <c r="X242" i="23"/>
  <c r="L230" i="23"/>
  <c r="X230" i="23"/>
  <c r="L206" i="23"/>
  <c r="X206" i="23"/>
  <c r="L198" i="23"/>
  <c r="X198" i="23"/>
  <c r="L174" i="23"/>
  <c r="X174" i="23"/>
  <c r="L146" i="23"/>
  <c r="X146" i="23"/>
  <c r="L110" i="23"/>
  <c r="X110" i="23"/>
  <c r="L78" i="23"/>
  <c r="X78" i="23"/>
  <c r="L46" i="23"/>
  <c r="X46" i="23"/>
  <c r="L14" i="23"/>
  <c r="X14" i="23"/>
  <c r="L240" i="23"/>
  <c r="X240" i="23"/>
  <c r="L236" i="23"/>
  <c r="X236" i="23"/>
  <c r="L224" i="23"/>
  <c r="X224" i="23"/>
  <c r="L220" i="23"/>
  <c r="X220" i="23"/>
  <c r="L208" i="23"/>
  <c r="X208" i="23"/>
  <c r="L204" i="23"/>
  <c r="X204" i="23"/>
  <c r="L192" i="23"/>
  <c r="X192" i="23"/>
  <c r="L188" i="23"/>
  <c r="X188" i="23"/>
  <c r="L176" i="23"/>
  <c r="X176" i="23"/>
  <c r="L172" i="23"/>
  <c r="X172" i="23"/>
  <c r="L160" i="23"/>
  <c r="X160" i="23"/>
  <c r="L156" i="23"/>
  <c r="X156" i="23"/>
  <c r="L144" i="23"/>
  <c r="X144" i="23"/>
  <c r="L140" i="23"/>
  <c r="X140" i="23"/>
  <c r="L128" i="23"/>
  <c r="X128" i="23"/>
  <c r="L112" i="23"/>
  <c r="X112" i="23"/>
  <c r="L108" i="23"/>
  <c r="X108" i="23"/>
  <c r="L96" i="23"/>
  <c r="X96" i="23"/>
  <c r="L92" i="23"/>
  <c r="X92" i="23"/>
  <c r="L80" i="23"/>
  <c r="X80" i="23"/>
  <c r="L76" i="23"/>
  <c r="X76" i="23"/>
  <c r="L64" i="23"/>
  <c r="X64" i="23"/>
  <c r="L48" i="23"/>
  <c r="X48" i="23"/>
  <c r="L44" i="23"/>
  <c r="X44" i="23"/>
  <c r="L32" i="23"/>
  <c r="X32" i="23"/>
  <c r="L28" i="23"/>
  <c r="X28" i="23"/>
  <c r="L16" i="23"/>
  <c r="X16" i="23"/>
  <c r="L12" i="23"/>
  <c r="X12" i="23"/>
  <c r="L237" i="23"/>
  <c r="X237" i="23"/>
  <c r="L205" i="23"/>
  <c r="X205" i="23"/>
  <c r="L173" i="23"/>
  <c r="X173" i="23"/>
  <c r="L141" i="23"/>
  <c r="X141" i="23"/>
  <c r="L113" i="23"/>
  <c r="X113" i="23"/>
  <c r="L81" i="23"/>
  <c r="X81" i="23"/>
  <c r="L49" i="23"/>
  <c r="X49" i="23"/>
  <c r="L17" i="23"/>
  <c r="X17" i="23"/>
  <c r="L234" i="23"/>
  <c r="X234" i="23"/>
  <c r="L202" i="23"/>
  <c r="X202" i="23"/>
  <c r="L170" i="23"/>
  <c r="X170" i="23"/>
  <c r="L138" i="23"/>
  <c r="X138" i="23"/>
  <c r="L106" i="23"/>
  <c r="X106" i="23"/>
  <c r="L70" i="23"/>
  <c r="X70" i="23"/>
  <c r="L42" i="23"/>
  <c r="X42" i="23"/>
  <c r="AK4" i="23"/>
  <c r="AD40" i="60"/>
  <c r="C33" i="60"/>
  <c r="B29" i="60"/>
  <c r="K9" i="60"/>
  <c r="C30" i="60"/>
  <c r="B28" i="60"/>
  <c r="F39" i="60"/>
  <c r="X18" i="60"/>
  <c r="AF10" i="60"/>
  <c r="AF6" i="60"/>
  <c r="T17" i="60"/>
  <c r="X40" i="60"/>
  <c r="AG37" i="60"/>
  <c r="X29" i="60"/>
  <c r="N35" i="60"/>
  <c r="AC40" i="60"/>
  <c r="AC18" i="60"/>
  <c r="AD18" i="60"/>
  <c r="T14" i="60"/>
  <c r="AF14" i="60"/>
  <c r="U10" i="60"/>
  <c r="W10" i="60"/>
  <c r="AG10" i="60"/>
  <c r="N6" i="60"/>
  <c r="X6" i="60"/>
  <c r="AG19" i="60"/>
  <c r="AC19" i="60"/>
  <c r="X15" i="60"/>
  <c r="AC15" i="60"/>
  <c r="AD15" i="60"/>
  <c r="T11" i="60"/>
  <c r="U11" i="60"/>
  <c r="AF7" i="60"/>
  <c r="K7" i="60"/>
  <c r="K20" i="60"/>
  <c r="AF20" i="60"/>
  <c r="AD16" i="60"/>
  <c r="W16" i="60"/>
  <c r="AG16" i="60"/>
  <c r="AC12" i="60"/>
  <c r="X12" i="60"/>
  <c r="T8" i="60"/>
  <c r="U8" i="60"/>
  <c r="AF17" i="60"/>
  <c r="X17" i="60"/>
  <c r="K13" i="60"/>
  <c r="T13" i="60"/>
  <c r="AD13" i="60"/>
  <c r="T9" i="60"/>
  <c r="U9" i="60"/>
  <c r="AD41" i="60"/>
  <c r="AD30" i="60"/>
  <c r="X36" i="60"/>
  <c r="AC37" i="60"/>
  <c r="F42" i="60"/>
  <c r="C39" i="60"/>
  <c r="C35" i="60"/>
  <c r="C31" i="60"/>
  <c r="AF41" i="60"/>
  <c r="AF33" i="60"/>
  <c r="X34" i="60"/>
  <c r="X32" i="60"/>
  <c r="AG32" i="60"/>
  <c r="AF40" i="60"/>
  <c r="AI40" i="60" s="1"/>
  <c r="AC38" i="60"/>
  <c r="K36" i="60"/>
  <c r="AD35" i="60"/>
  <c r="O34" i="60"/>
  <c r="B38" i="60"/>
  <c r="T35" i="60"/>
  <c r="L38" i="60"/>
  <c r="F41" i="60"/>
  <c r="W28" i="60"/>
  <c r="O40" i="60"/>
  <c r="X41" i="60"/>
  <c r="X35" i="60"/>
  <c r="AC39" i="60"/>
  <c r="B39" i="60"/>
  <c r="B31" i="60"/>
  <c r="AD36" i="60"/>
  <c r="AF42" i="60"/>
  <c r="W30" i="60"/>
  <c r="AG35" i="60"/>
  <c r="N32" i="60"/>
  <c r="K39" i="60"/>
  <c r="B30" i="60"/>
  <c r="B37" i="60"/>
  <c r="W42" i="60"/>
  <c r="L39" i="60"/>
  <c r="L33" i="60"/>
  <c r="L28" i="60"/>
  <c r="AF29" i="60"/>
  <c r="B40" i="60"/>
  <c r="T34" i="60"/>
  <c r="K29" i="60"/>
  <c r="U41" i="60"/>
  <c r="U37" i="60"/>
  <c r="U33" i="60"/>
  <c r="U29" i="60"/>
  <c r="N38" i="60"/>
  <c r="F30" i="60"/>
  <c r="F29" i="60"/>
  <c r="AG40" i="60"/>
  <c r="O28" i="60"/>
  <c r="AF28" i="60"/>
  <c r="AC29" i="60"/>
  <c r="AC14" i="60"/>
  <c r="AD14" i="60"/>
  <c r="K6" i="60"/>
  <c r="W6" i="60"/>
  <c r="K19" i="60"/>
  <c r="W15" i="60"/>
  <c r="X11" i="60"/>
  <c r="AC11" i="60"/>
  <c r="T7" i="60"/>
  <c r="U7" i="60"/>
  <c r="U20" i="60"/>
  <c r="AF16" i="60"/>
  <c r="AD12" i="60"/>
  <c r="AG12" i="60"/>
  <c r="AC8" i="60"/>
  <c r="X8" i="60"/>
  <c r="AG17" i="60"/>
  <c r="AG13" i="60"/>
  <c r="AC13" i="60"/>
  <c r="AG9" i="60"/>
  <c r="AD37" i="60"/>
  <c r="O39" i="60"/>
  <c r="C42" i="60"/>
  <c r="C38" i="60"/>
  <c r="C34" i="60"/>
  <c r="AF38" i="60"/>
  <c r="AF30" i="60"/>
  <c r="X30" i="60"/>
  <c r="W31" i="60"/>
  <c r="F28" i="60"/>
  <c r="AG29" i="60"/>
  <c r="N31" i="60"/>
  <c r="AC28" i="60"/>
  <c r="T29" i="60"/>
  <c r="AD28" i="60"/>
  <c r="AG28" i="60"/>
  <c r="K35" i="60"/>
  <c r="B33" i="60"/>
  <c r="L35" i="60"/>
  <c r="F40" i="60"/>
  <c r="AG36" i="60"/>
  <c r="X39" i="60"/>
  <c r="AF39" i="60"/>
  <c r="AI39" i="60" s="1"/>
  <c r="AC32" i="60"/>
  <c r="B35" i="60"/>
  <c r="W29" i="60"/>
  <c r="AD34" i="60"/>
  <c r="W41" i="60"/>
  <c r="O38" i="60"/>
  <c r="O41" i="60"/>
  <c r="X33" i="60"/>
  <c r="AC34" i="60"/>
  <c r="T36" i="60"/>
  <c r="K42" i="60"/>
  <c r="K34" i="60"/>
  <c r="O42" i="60"/>
  <c r="L37" i="60"/>
  <c r="L32" i="60"/>
  <c r="AG34" i="60"/>
  <c r="T38" i="60"/>
  <c r="K33" i="60"/>
  <c r="U40" i="60"/>
  <c r="U36" i="60"/>
  <c r="U32" i="60"/>
  <c r="U28" i="60"/>
  <c r="N37" i="60"/>
  <c r="AG42" i="60"/>
  <c r="W39" i="60"/>
  <c r="T18" i="60"/>
  <c r="AF18" i="60"/>
  <c r="U14" i="60"/>
  <c r="W14" i="60"/>
  <c r="AG14" i="60"/>
  <c r="K10" i="60"/>
  <c r="X10" i="60"/>
  <c r="AC6" i="60"/>
  <c r="AD6" i="60"/>
  <c r="X19" i="60"/>
  <c r="T19" i="60"/>
  <c r="AD19" i="60"/>
  <c r="T15" i="60"/>
  <c r="U15" i="60"/>
  <c r="AF11" i="60"/>
  <c r="K11" i="60"/>
  <c r="W7" i="60"/>
  <c r="AG7" i="60"/>
  <c r="AD20" i="60"/>
  <c r="W20" i="60"/>
  <c r="AG20" i="60"/>
  <c r="AC16" i="60"/>
  <c r="X16" i="60"/>
  <c r="T12" i="60"/>
  <c r="U12" i="60"/>
  <c r="K8" i="60"/>
  <c r="AF8" i="60"/>
  <c r="W17" i="60"/>
  <c r="K17" i="60"/>
  <c r="AD17" i="60"/>
  <c r="AF13" i="60"/>
  <c r="U13" i="60"/>
  <c r="AF9" i="60"/>
  <c r="X9" i="60"/>
  <c r="K28" i="60"/>
  <c r="AD31" i="60"/>
  <c r="F33" i="60"/>
  <c r="N39" i="60"/>
  <c r="N30" i="60"/>
  <c r="C40" i="60"/>
  <c r="C36" i="60"/>
  <c r="C32" i="60"/>
  <c r="C28" i="60"/>
  <c r="AF34" i="60"/>
  <c r="X38" i="60"/>
  <c r="F37" i="60"/>
  <c r="O37" i="60"/>
  <c r="O36" i="60"/>
  <c r="N36" i="60"/>
  <c r="AF31" i="60"/>
  <c r="AC33" i="60"/>
  <c r="AD39" i="60"/>
  <c r="W33" i="60"/>
  <c r="AC31" i="60"/>
  <c r="T39" i="60"/>
  <c r="L41" i="60"/>
  <c r="AG30" i="60"/>
  <c r="X28" i="60"/>
  <c r="O31" i="60"/>
  <c r="AF32" i="60"/>
  <c r="AI32" i="60" s="1"/>
  <c r="AC36" i="60"/>
  <c r="K40" i="60"/>
  <c r="K32" i="60"/>
  <c r="AD38" i="60"/>
  <c r="AD29" i="60"/>
  <c r="W34" i="60"/>
  <c r="W36" i="60"/>
  <c r="AG41" i="60"/>
  <c r="N40" i="60"/>
  <c r="B42" i="60"/>
  <c r="T32" i="60"/>
  <c r="K38" i="60"/>
  <c r="L40" i="60"/>
  <c r="L34" i="60"/>
  <c r="L30" i="60"/>
  <c r="K41" i="60"/>
  <c r="B36" i="60"/>
  <c r="T30" i="60"/>
  <c r="U42" i="60"/>
  <c r="U38" i="60"/>
  <c r="U34" i="60"/>
  <c r="U30" i="60"/>
  <c r="N41" i="60"/>
  <c r="N33" i="60"/>
  <c r="F34" i="60"/>
  <c r="W32" i="60"/>
  <c r="O29" i="60"/>
  <c r="AG31" i="60"/>
  <c r="AF35" i="60"/>
  <c r="AC30" i="60"/>
  <c r="K18" i="60"/>
  <c r="T10" i="60"/>
  <c r="W19" i="60"/>
  <c r="AG15" i="60"/>
  <c r="AD11" i="60"/>
  <c r="T20" i="60"/>
  <c r="K16" i="60"/>
  <c r="W12" i="60"/>
  <c r="AC9" i="60"/>
  <c r="AD9" i="60"/>
  <c r="AJ9" i="60" s="1"/>
  <c r="T40" i="60"/>
  <c r="U18" i="60"/>
  <c r="W18" i="60"/>
  <c r="AG18" i="60"/>
  <c r="K14" i="60"/>
  <c r="X14" i="60"/>
  <c r="AC10" i="60"/>
  <c r="AD10" i="60"/>
  <c r="U6" i="60"/>
  <c r="AG6" i="60"/>
  <c r="AF19" i="60"/>
  <c r="U19" i="60"/>
  <c r="AF15" i="60"/>
  <c r="K15" i="60"/>
  <c r="W11" i="60"/>
  <c r="AG11" i="60"/>
  <c r="X7" i="60"/>
  <c r="AC7" i="60"/>
  <c r="AD7" i="60"/>
  <c r="AC20" i="60"/>
  <c r="X20" i="60"/>
  <c r="T16" i="60"/>
  <c r="U16" i="60"/>
  <c r="K12" i="60"/>
  <c r="AF12" i="60"/>
  <c r="AD8" i="60"/>
  <c r="W8" i="60"/>
  <c r="AG8" i="60"/>
  <c r="AC17" i="60"/>
  <c r="U17" i="60"/>
  <c r="W13" i="60"/>
  <c r="X13" i="60"/>
  <c r="W9" i="60"/>
  <c r="T37" i="60"/>
  <c r="AD33" i="60"/>
  <c r="O30" i="60"/>
  <c r="O32" i="60"/>
  <c r="T28" i="60"/>
  <c r="C41" i="60"/>
  <c r="C37" i="60"/>
  <c r="C29" i="60"/>
  <c r="D29" i="60" s="1"/>
  <c r="AF37" i="60"/>
  <c r="N29" i="60"/>
  <c r="W40" i="60"/>
  <c r="AG39" i="60"/>
  <c r="X37" i="60"/>
  <c r="F31" i="60"/>
  <c r="AC35" i="60"/>
  <c r="AD42" i="60"/>
  <c r="W38" i="60"/>
  <c r="AF36" i="60"/>
  <c r="K31" i="60"/>
  <c r="K30" i="60"/>
  <c r="L29" i="60"/>
  <c r="AG38" i="60"/>
  <c r="W35" i="60"/>
  <c r="O33" i="60"/>
  <c r="AG33" i="60"/>
  <c r="N28" i="60"/>
  <c r="AC42" i="60"/>
  <c r="T41" i="60"/>
  <c r="T33" i="60"/>
  <c r="AD32" i="60"/>
  <c r="W37" i="60"/>
  <c r="F32" i="60"/>
  <c r="F35" i="60"/>
  <c r="AC41" i="60"/>
  <c r="B34" i="60"/>
  <c r="B41" i="60"/>
  <c r="T31" i="60"/>
  <c r="L42" i="60"/>
  <c r="L36" i="60"/>
  <c r="M36" i="60" s="1"/>
  <c r="L31" i="60"/>
  <c r="T42" i="60"/>
  <c r="K37" i="60"/>
  <c r="B32" i="60"/>
  <c r="X42" i="60"/>
  <c r="U39" i="60"/>
  <c r="U35" i="60"/>
  <c r="U31" i="60"/>
  <c r="N42" i="60"/>
  <c r="N34" i="60"/>
  <c r="F38" i="60"/>
  <c r="F36" i="60"/>
  <c r="O35" i="60"/>
  <c r="X31" i="60"/>
  <c r="F13" i="60"/>
  <c r="L8" i="60"/>
  <c r="F8" i="60"/>
  <c r="C7" i="60"/>
  <c r="L18" i="60"/>
  <c r="F18" i="60"/>
  <c r="L19" i="60"/>
  <c r="F19" i="60"/>
  <c r="B12" i="60"/>
  <c r="C11" i="60"/>
  <c r="C8" i="60"/>
  <c r="O12" i="60"/>
  <c r="T6" i="60"/>
  <c r="F11" i="60"/>
  <c r="F6" i="60"/>
  <c r="F15" i="60"/>
  <c r="F17" i="60"/>
  <c r="N8" i="60"/>
  <c r="O13" i="60"/>
  <c r="O19" i="60"/>
  <c r="B15" i="60"/>
  <c r="F12" i="60"/>
  <c r="F9" i="60"/>
  <c r="C18" i="60"/>
  <c r="O6" i="60"/>
  <c r="C19" i="60"/>
  <c r="F14" i="60"/>
  <c r="C9" i="60"/>
  <c r="C13" i="60"/>
  <c r="C16" i="60"/>
  <c r="F20" i="60"/>
  <c r="C10" i="60"/>
  <c r="N19" i="60"/>
  <c r="B7" i="60"/>
  <c r="C15" i="60"/>
  <c r="C12" i="60"/>
  <c r="C14" i="60"/>
  <c r="B14" i="60"/>
  <c r="L11" i="60"/>
  <c r="O16" i="60"/>
  <c r="O17" i="60"/>
  <c r="B18" i="60"/>
  <c r="L6" i="60"/>
  <c r="B8" i="60"/>
  <c r="F7" i="60"/>
  <c r="N20" i="60"/>
  <c r="E11" i="60"/>
  <c r="N15" i="60"/>
  <c r="O15" i="60"/>
  <c r="L17" i="60"/>
  <c r="B13" i="60"/>
  <c r="B6" i="60"/>
  <c r="N18" i="60"/>
  <c r="O18" i="60"/>
  <c r="L20" i="60"/>
  <c r="C17" i="60"/>
  <c r="N9" i="60"/>
  <c r="C20" i="60"/>
  <c r="N17" i="60"/>
  <c r="P12" i="77" s="1"/>
  <c r="B10" i="60"/>
  <c r="L10" i="60"/>
  <c r="F10" i="60"/>
  <c r="N13" i="60"/>
  <c r="L15" i="60"/>
  <c r="B20" i="60"/>
  <c r="N12" i="60"/>
  <c r="J12" i="77" s="1"/>
  <c r="L14" i="60"/>
  <c r="N11" i="60"/>
  <c r="O11" i="60"/>
  <c r="L13" i="60"/>
  <c r="B11" i="60"/>
  <c r="B19" i="60"/>
  <c r="N14" i="60"/>
  <c r="O14" i="60"/>
  <c r="L16" i="60"/>
  <c r="N16" i="60"/>
  <c r="O9" i="60"/>
  <c r="O8" i="60"/>
  <c r="E20" i="60"/>
  <c r="L7" i="60"/>
  <c r="B16" i="60"/>
  <c r="O20" i="60"/>
  <c r="F16" i="60"/>
  <c r="N7" i="60"/>
  <c r="O7" i="60"/>
  <c r="L9" i="60"/>
  <c r="B9" i="60"/>
  <c r="B17" i="60"/>
  <c r="N10" i="60"/>
  <c r="O10" i="60"/>
  <c r="L12" i="60"/>
  <c r="F2" i="51"/>
  <c r="AQ3" i="35"/>
  <c r="BC4" i="17"/>
  <c r="BB4" i="17"/>
  <c r="BA4" i="17"/>
  <c r="AZ4" i="17"/>
  <c r="AY4" i="17"/>
  <c r="AX4" i="17"/>
  <c r="AW4" i="17"/>
  <c r="AV4" i="17"/>
  <c r="AU4" i="17"/>
  <c r="AT4" i="17"/>
  <c r="AS4" i="17"/>
  <c r="AR4" i="17"/>
  <c r="AQ4" i="17"/>
  <c r="AP4" i="17"/>
  <c r="AO4" i="17"/>
  <c r="AN4" i="17"/>
  <c r="AM4" i="17"/>
  <c r="AL4" i="17"/>
  <c r="AK4" i="17"/>
  <c r="AJ4" i="17"/>
  <c r="AI4" i="17"/>
  <c r="AH4" i="17"/>
  <c r="AG4" i="17"/>
  <c r="Z29" i="60" l="1"/>
  <c r="AI34" i="60"/>
  <c r="J14" i="77"/>
  <c r="M42" i="77" s="1"/>
  <c r="J13" i="77"/>
  <c r="M41" i="77" s="1"/>
  <c r="H52" i="79"/>
  <c r="P13" i="77"/>
  <c r="U41" i="77" s="1"/>
  <c r="T52" i="79"/>
  <c r="D86" i="79"/>
  <c r="X85" i="79"/>
  <c r="D13" i="77"/>
  <c r="E41" i="77" s="1"/>
  <c r="P14" i="77"/>
  <c r="U42" i="77" s="1"/>
  <c r="G12" i="77"/>
  <c r="I40" i="77" s="1"/>
  <c r="D12" i="77"/>
  <c r="E40" i="77" s="1"/>
  <c r="D14" i="77"/>
  <c r="E42" i="77" s="1"/>
  <c r="M12" i="77"/>
  <c r="Q40" i="77" s="1"/>
  <c r="S12" i="77"/>
  <c r="Y40" i="77" s="1"/>
  <c r="M13" i="77"/>
  <c r="Q41" i="77" s="1"/>
  <c r="G13" i="77"/>
  <c r="I41" i="77" s="1"/>
  <c r="S13" i="77"/>
  <c r="Y41" i="77" s="1"/>
  <c r="M14" i="77"/>
  <c r="Q42" i="77" s="1"/>
  <c r="G14" i="77"/>
  <c r="I42" i="77" s="1"/>
  <c r="S14" i="77"/>
  <c r="Y42" i="77" s="1"/>
  <c r="S39" i="77"/>
  <c r="T84" i="79"/>
  <c r="H50" i="79"/>
  <c r="N50" i="79"/>
  <c r="M50" i="79"/>
  <c r="M85" i="79"/>
  <c r="K57" i="79"/>
  <c r="N85" i="79" s="1"/>
  <c r="O4" i="77"/>
  <c r="P49" i="79"/>
  <c r="T50" i="79"/>
  <c r="Q50" i="79"/>
  <c r="P50" i="79"/>
  <c r="H84" i="79"/>
  <c r="X84" i="79"/>
  <c r="I4" i="77"/>
  <c r="J49" i="79"/>
  <c r="R4" i="77"/>
  <c r="S49" i="79"/>
  <c r="J4" i="77"/>
  <c r="K4" i="77" s="1"/>
  <c r="I11" i="77" s="1"/>
  <c r="K49" i="79"/>
  <c r="L49" i="79" s="1"/>
  <c r="J56" i="79" s="1"/>
  <c r="I85" i="79"/>
  <c r="H57" i="79"/>
  <c r="J85" i="79" s="1"/>
  <c r="J5" i="77"/>
  <c r="K50" i="79"/>
  <c r="T49" i="79"/>
  <c r="G50" i="79"/>
  <c r="Q51" i="79"/>
  <c r="P51" i="79"/>
  <c r="F7" i="77"/>
  <c r="G52" i="79"/>
  <c r="K40" i="77"/>
  <c r="L85" i="79"/>
  <c r="R6" i="77"/>
  <c r="S51" i="79"/>
  <c r="M86" i="79"/>
  <c r="K58" i="79"/>
  <c r="N86" i="79" s="1"/>
  <c r="N51" i="79"/>
  <c r="M51" i="79"/>
  <c r="O7" i="77"/>
  <c r="P52" i="79"/>
  <c r="U86" i="79"/>
  <c r="Q58" i="79"/>
  <c r="V86" i="79" s="1"/>
  <c r="G40" i="77"/>
  <c r="H85" i="79"/>
  <c r="K41" i="77"/>
  <c r="L86" i="79"/>
  <c r="D87" i="79"/>
  <c r="X42" i="77"/>
  <c r="Y87" i="79"/>
  <c r="N52" i="79"/>
  <c r="H51" i="79"/>
  <c r="J7" i="77"/>
  <c r="K52" i="79"/>
  <c r="M52" i="79"/>
  <c r="P85" i="79"/>
  <c r="U87" i="79"/>
  <c r="Q59" i="79"/>
  <c r="V87" i="79" s="1"/>
  <c r="H86" i="79"/>
  <c r="K42" i="77"/>
  <c r="L87" i="79"/>
  <c r="S52" i="79"/>
  <c r="T51" i="79"/>
  <c r="U51" i="79" s="1"/>
  <c r="S58" i="79" s="1"/>
  <c r="D49" i="79"/>
  <c r="I5" i="77"/>
  <c r="J50" i="79"/>
  <c r="Q85" i="79"/>
  <c r="N57" i="79"/>
  <c r="R85" i="79" s="1"/>
  <c r="U85" i="79"/>
  <c r="Q57" i="79"/>
  <c r="V85" i="79" s="1"/>
  <c r="Y85" i="79"/>
  <c r="T57" i="79"/>
  <c r="Z85" i="79" s="1"/>
  <c r="O39" i="77"/>
  <c r="P84" i="79"/>
  <c r="M49" i="79"/>
  <c r="E50" i="79"/>
  <c r="P4" i="77"/>
  <c r="Q4" i="77" s="1"/>
  <c r="O11" i="77" s="1"/>
  <c r="Q49" i="79"/>
  <c r="R49" i="79" s="1"/>
  <c r="P56" i="79" s="1"/>
  <c r="F4" i="77"/>
  <c r="G49" i="79"/>
  <c r="K39" i="77"/>
  <c r="L84" i="79"/>
  <c r="S50" i="79"/>
  <c r="H49" i="79"/>
  <c r="N49" i="79"/>
  <c r="Q86" i="79"/>
  <c r="N58" i="79"/>
  <c r="R86" i="79" s="1"/>
  <c r="S42" i="77"/>
  <c r="T87" i="79"/>
  <c r="I86" i="79"/>
  <c r="H58" i="79"/>
  <c r="J86" i="79" s="1"/>
  <c r="M87" i="79"/>
  <c r="K59" i="79"/>
  <c r="N87" i="79" s="1"/>
  <c r="Y86" i="79"/>
  <c r="T58" i="79"/>
  <c r="Z86" i="79" s="1"/>
  <c r="Q87" i="79"/>
  <c r="N59" i="79"/>
  <c r="R87" i="79" s="1"/>
  <c r="S40" i="77"/>
  <c r="T85" i="79"/>
  <c r="I87" i="79"/>
  <c r="H59" i="79"/>
  <c r="J87" i="79" s="1"/>
  <c r="I6" i="77"/>
  <c r="J51" i="79"/>
  <c r="W41" i="77"/>
  <c r="X86" i="79"/>
  <c r="P87" i="79"/>
  <c r="P7" i="77"/>
  <c r="Q52" i="79"/>
  <c r="H87" i="79"/>
  <c r="I7" i="77"/>
  <c r="J52" i="79"/>
  <c r="P86" i="79"/>
  <c r="F6" i="77"/>
  <c r="G51" i="79"/>
  <c r="J6" i="77"/>
  <c r="K51" i="79"/>
  <c r="E51" i="79"/>
  <c r="X87" i="79"/>
  <c r="T59" i="79"/>
  <c r="Z87" i="79" s="1"/>
  <c r="S41" i="77"/>
  <c r="T86" i="79"/>
  <c r="C7" i="77"/>
  <c r="D52" i="79"/>
  <c r="C5" i="77"/>
  <c r="D50" i="79"/>
  <c r="D4" i="77"/>
  <c r="E49" i="79"/>
  <c r="C39" i="77"/>
  <c r="D84" i="79"/>
  <c r="D7" i="77"/>
  <c r="E52" i="79"/>
  <c r="F52" i="79" s="1"/>
  <c r="D59" i="79" s="1"/>
  <c r="E85" i="79"/>
  <c r="E57" i="79"/>
  <c r="F85" i="79" s="1"/>
  <c r="C40" i="77"/>
  <c r="D85" i="79"/>
  <c r="C6" i="77"/>
  <c r="D51" i="79"/>
  <c r="F51" i="79" s="1"/>
  <c r="D58" i="79" s="1"/>
  <c r="E86" i="79"/>
  <c r="E58" i="79"/>
  <c r="F86" i="79" s="1"/>
  <c r="E59" i="79"/>
  <c r="F87" i="79" s="1"/>
  <c r="E87" i="79"/>
  <c r="U40" i="77"/>
  <c r="T40" i="77"/>
  <c r="L42" i="77"/>
  <c r="P6" i="77"/>
  <c r="O6" i="77"/>
  <c r="L41" i="77"/>
  <c r="D40" i="77"/>
  <c r="X40" i="77"/>
  <c r="M18" i="60"/>
  <c r="R5" i="77"/>
  <c r="P41" i="77"/>
  <c r="H41" i="77"/>
  <c r="X41" i="77"/>
  <c r="P42" i="77"/>
  <c r="H42" i="77"/>
  <c r="W42" i="77"/>
  <c r="M7" i="77"/>
  <c r="L7" i="77"/>
  <c r="S6" i="77"/>
  <c r="D5" i="77"/>
  <c r="C41" i="77"/>
  <c r="W40" i="77"/>
  <c r="O42" i="77"/>
  <c r="G42" i="77"/>
  <c r="D6" i="77"/>
  <c r="P40" i="77"/>
  <c r="T42" i="77"/>
  <c r="L5" i="77"/>
  <c r="M5" i="77"/>
  <c r="M40" i="77"/>
  <c r="L40" i="77"/>
  <c r="O5" i="77"/>
  <c r="P5" i="77"/>
  <c r="H40" i="77"/>
  <c r="M6" i="77"/>
  <c r="L6" i="77"/>
  <c r="T41" i="77"/>
  <c r="D41" i="77"/>
  <c r="D42" i="77"/>
  <c r="O41" i="77"/>
  <c r="G5" i="77"/>
  <c r="S5" i="77"/>
  <c r="F5" i="77"/>
  <c r="G7" i="77"/>
  <c r="S7" i="77"/>
  <c r="C42" i="77"/>
  <c r="G6" i="77"/>
  <c r="O40" i="77"/>
  <c r="G41" i="77"/>
  <c r="R7" i="77"/>
  <c r="C4" i="77"/>
  <c r="L4" i="77"/>
  <c r="M4" i="77"/>
  <c r="G4" i="77"/>
  <c r="G39" i="77"/>
  <c r="W39" i="77"/>
  <c r="S4" i="77"/>
  <c r="X7" i="23"/>
  <c r="X4" i="23" s="1"/>
  <c r="K4" i="23"/>
  <c r="L7" i="23"/>
  <c r="N7" i="23" s="1"/>
  <c r="Q7" i="23" s="1"/>
  <c r="AO7" i="23" s="1"/>
  <c r="L6" i="73"/>
  <c r="N6" i="73" s="1"/>
  <c r="B6" i="73" s="1"/>
  <c r="AB56" i="73"/>
  <c r="AA62" i="73"/>
  <c r="AD48" i="73"/>
  <c r="M39" i="60"/>
  <c r="N39" i="23"/>
  <c r="Q39" i="23" s="1"/>
  <c r="AM39" i="23"/>
  <c r="N71" i="23"/>
  <c r="Q71" i="23" s="1"/>
  <c r="AM71" i="23"/>
  <c r="N119" i="23"/>
  <c r="Q119" i="23" s="1"/>
  <c r="AM119" i="23"/>
  <c r="N183" i="23"/>
  <c r="Q183" i="23" s="1"/>
  <c r="AM183" i="23"/>
  <c r="N22" i="23"/>
  <c r="Q22" i="23" s="1"/>
  <c r="AM22" i="23"/>
  <c r="N90" i="23"/>
  <c r="Q90" i="23" s="1"/>
  <c r="AM90" i="23"/>
  <c r="N186" i="23"/>
  <c r="Q186" i="23" s="1"/>
  <c r="AM186" i="23"/>
  <c r="N33" i="23"/>
  <c r="Q33" i="23" s="1"/>
  <c r="AM33" i="23"/>
  <c r="N97" i="23"/>
  <c r="Q97" i="23" s="1"/>
  <c r="AM97" i="23"/>
  <c r="N189" i="23"/>
  <c r="Q189" i="23" s="1"/>
  <c r="AM189" i="23"/>
  <c r="N136" i="23"/>
  <c r="Q136" i="23" s="1"/>
  <c r="AM136" i="23"/>
  <c r="N248" i="23"/>
  <c r="Q248" i="23" s="1"/>
  <c r="AM248" i="23"/>
  <c r="N66" i="23"/>
  <c r="Q66" i="23" s="1"/>
  <c r="AM66" i="23"/>
  <c r="N126" i="23"/>
  <c r="Q126" i="23" s="1"/>
  <c r="AM126" i="23"/>
  <c r="N190" i="23"/>
  <c r="Q190" i="23" s="1"/>
  <c r="AM190" i="23"/>
  <c r="N246" i="23"/>
  <c r="Q246" i="23" s="1"/>
  <c r="AM246" i="23"/>
  <c r="N77" i="23"/>
  <c r="Q77" i="23" s="1"/>
  <c r="AM77" i="23"/>
  <c r="N145" i="23"/>
  <c r="Q145" i="23" s="1"/>
  <c r="AM145" i="23"/>
  <c r="N75" i="23"/>
  <c r="Q75" i="23" s="1"/>
  <c r="AM75" i="23"/>
  <c r="N155" i="23"/>
  <c r="Q155" i="23" s="1"/>
  <c r="AM155" i="23"/>
  <c r="N30" i="23"/>
  <c r="Q30" i="23" s="1"/>
  <c r="AM30" i="23"/>
  <c r="N98" i="23"/>
  <c r="Q98" i="23" s="1"/>
  <c r="AM98" i="23"/>
  <c r="N162" i="23"/>
  <c r="Q162" i="23" s="1"/>
  <c r="AM162" i="23"/>
  <c r="N226" i="23"/>
  <c r="Q226" i="23" s="1"/>
  <c r="AM226" i="23"/>
  <c r="N41" i="23"/>
  <c r="Q41" i="23" s="1"/>
  <c r="AM41" i="23"/>
  <c r="N105" i="23"/>
  <c r="Q105" i="23" s="1"/>
  <c r="AM105" i="23"/>
  <c r="N165" i="23"/>
  <c r="Q165" i="23" s="1"/>
  <c r="AM165" i="23"/>
  <c r="N229" i="23"/>
  <c r="Q229" i="23" s="1"/>
  <c r="AM229" i="23"/>
  <c r="N40" i="23"/>
  <c r="Q40" i="23" s="1"/>
  <c r="AM40" i="23"/>
  <c r="N60" i="23"/>
  <c r="Q60" i="23" s="1"/>
  <c r="AM60" i="23"/>
  <c r="N88" i="23"/>
  <c r="Q88" i="23" s="1"/>
  <c r="AM88" i="23"/>
  <c r="N124" i="23"/>
  <c r="Q124" i="23" s="1"/>
  <c r="AM124" i="23"/>
  <c r="N10" i="23"/>
  <c r="Q10" i="23" s="1"/>
  <c r="AM10" i="23"/>
  <c r="N74" i="23"/>
  <c r="Q74" i="23" s="1"/>
  <c r="AM74" i="23"/>
  <c r="N134" i="23"/>
  <c r="Q134" i="23" s="1"/>
  <c r="AM134" i="23"/>
  <c r="N21" i="23"/>
  <c r="Q21" i="23" s="1"/>
  <c r="AM21" i="23"/>
  <c r="N85" i="23"/>
  <c r="Q85" i="23" s="1"/>
  <c r="AM85" i="23"/>
  <c r="N153" i="23"/>
  <c r="Q153" i="23" s="1"/>
  <c r="AM153" i="23"/>
  <c r="N217" i="23"/>
  <c r="Q217" i="23" s="1"/>
  <c r="AM217" i="23"/>
  <c r="N15" i="23"/>
  <c r="Q15" i="23" s="1"/>
  <c r="AM15" i="23"/>
  <c r="N47" i="23"/>
  <c r="Q47" i="23" s="1"/>
  <c r="AM47" i="23"/>
  <c r="N79" i="23"/>
  <c r="Q79" i="23" s="1"/>
  <c r="AM79" i="23"/>
  <c r="N111" i="23"/>
  <c r="Q111" i="23" s="1"/>
  <c r="AM111" i="23"/>
  <c r="N143" i="23"/>
  <c r="Q143" i="23" s="1"/>
  <c r="AM143" i="23"/>
  <c r="N175" i="23"/>
  <c r="Q175" i="23" s="1"/>
  <c r="AM175" i="23"/>
  <c r="N207" i="23"/>
  <c r="Q207" i="23" s="1"/>
  <c r="AM207" i="23"/>
  <c r="N239" i="23"/>
  <c r="Q239" i="23" s="1"/>
  <c r="AM239" i="23"/>
  <c r="N50" i="23"/>
  <c r="Q50" i="23" s="1"/>
  <c r="AM50" i="23"/>
  <c r="N238" i="23"/>
  <c r="Q238" i="23" s="1"/>
  <c r="AM238" i="23"/>
  <c r="N57" i="23"/>
  <c r="Q57" i="23" s="1"/>
  <c r="AM57" i="23"/>
  <c r="N149" i="23"/>
  <c r="Q149" i="23" s="1"/>
  <c r="AM149" i="23"/>
  <c r="N245" i="23"/>
  <c r="Q245" i="23" s="1"/>
  <c r="AM245" i="23"/>
  <c r="N36" i="23"/>
  <c r="Q36" i="23" s="1"/>
  <c r="AM36" i="23"/>
  <c r="N84" i="23"/>
  <c r="Q84" i="23" s="1"/>
  <c r="AM84" i="23"/>
  <c r="N148" i="23"/>
  <c r="Q148" i="23" s="1"/>
  <c r="AM148" i="23"/>
  <c r="N212" i="23"/>
  <c r="Q212" i="23" s="1"/>
  <c r="AM212" i="23"/>
  <c r="N244" i="23"/>
  <c r="Q244" i="23" s="1"/>
  <c r="AM244" i="23"/>
  <c r="N118" i="23"/>
  <c r="Q118" i="23" s="1"/>
  <c r="AM118" i="23"/>
  <c r="N37" i="23"/>
  <c r="Q37" i="23" s="1"/>
  <c r="AM37" i="23"/>
  <c r="N137" i="23"/>
  <c r="Q137" i="23" s="1"/>
  <c r="AM137" i="23"/>
  <c r="N103" i="23"/>
  <c r="Q103" i="23" s="1"/>
  <c r="AM103" i="23"/>
  <c r="N167" i="23"/>
  <c r="Q167" i="23" s="1"/>
  <c r="AM167" i="23"/>
  <c r="N231" i="23"/>
  <c r="Q231" i="23" s="1"/>
  <c r="AM231" i="23"/>
  <c r="N122" i="23"/>
  <c r="Q122" i="23" s="1"/>
  <c r="AM122" i="23"/>
  <c r="N157" i="23"/>
  <c r="Q157" i="23" s="1"/>
  <c r="AM157" i="23"/>
  <c r="N104" i="23"/>
  <c r="Q104" i="23" s="1"/>
  <c r="AM104" i="23"/>
  <c r="N184" i="23"/>
  <c r="Q184" i="23" s="1"/>
  <c r="AM184" i="23"/>
  <c r="N232" i="23"/>
  <c r="Q232" i="23" s="1"/>
  <c r="AM232" i="23"/>
  <c r="N222" i="23"/>
  <c r="Q222" i="23" s="1"/>
  <c r="AM222" i="23"/>
  <c r="N177" i="23"/>
  <c r="Q177" i="23" s="1"/>
  <c r="AM177" i="23"/>
  <c r="N11" i="23"/>
  <c r="Q11" i="23" s="1"/>
  <c r="AM11" i="23"/>
  <c r="N43" i="23"/>
  <c r="Q43" i="23" s="1"/>
  <c r="AM43" i="23"/>
  <c r="N91" i="23"/>
  <c r="Q91" i="23" s="1"/>
  <c r="AM91" i="23"/>
  <c r="N139" i="23"/>
  <c r="Q139" i="23" s="1"/>
  <c r="AM139" i="23"/>
  <c r="N203" i="23"/>
  <c r="Q203" i="23" s="1"/>
  <c r="AM203" i="23"/>
  <c r="N70" i="23"/>
  <c r="Q70" i="23" s="1"/>
  <c r="AM70" i="23"/>
  <c r="N138" i="23"/>
  <c r="Q138" i="23" s="1"/>
  <c r="AM138" i="23"/>
  <c r="N202" i="23"/>
  <c r="Q202" i="23" s="1"/>
  <c r="AM202" i="23"/>
  <c r="N17" i="23"/>
  <c r="Q17" i="23" s="1"/>
  <c r="AM17" i="23"/>
  <c r="N81" i="23"/>
  <c r="Q81" i="23" s="1"/>
  <c r="AM81" i="23"/>
  <c r="N141" i="23"/>
  <c r="Q141" i="23" s="1"/>
  <c r="AM141" i="23"/>
  <c r="N205" i="23"/>
  <c r="Q205" i="23" s="1"/>
  <c r="AM205" i="23"/>
  <c r="N12" i="23"/>
  <c r="Q12" i="23" s="1"/>
  <c r="AM12" i="23"/>
  <c r="N28" i="23"/>
  <c r="Q28" i="23" s="1"/>
  <c r="AM28" i="23"/>
  <c r="N44" i="23"/>
  <c r="Q44" i="23" s="1"/>
  <c r="AM44" i="23"/>
  <c r="N64" i="23"/>
  <c r="Q64" i="23" s="1"/>
  <c r="AM64" i="23"/>
  <c r="N80" i="23"/>
  <c r="Q80" i="23" s="1"/>
  <c r="AM80" i="23"/>
  <c r="N96" i="23"/>
  <c r="Q96" i="23" s="1"/>
  <c r="AM96" i="23"/>
  <c r="N112" i="23"/>
  <c r="Q112" i="23" s="1"/>
  <c r="AM112" i="23"/>
  <c r="N140" i="23"/>
  <c r="Q140" i="23" s="1"/>
  <c r="AM140" i="23"/>
  <c r="N156" i="23"/>
  <c r="Q156" i="23" s="1"/>
  <c r="AM156" i="23"/>
  <c r="N172" i="23"/>
  <c r="Q172" i="23" s="1"/>
  <c r="AM172" i="23"/>
  <c r="N188" i="23"/>
  <c r="Q188" i="23" s="1"/>
  <c r="AM188" i="23"/>
  <c r="N204" i="23"/>
  <c r="Q204" i="23" s="1"/>
  <c r="AM204" i="23"/>
  <c r="N220" i="23"/>
  <c r="Q220" i="23" s="1"/>
  <c r="AM220" i="23"/>
  <c r="N236" i="23"/>
  <c r="Q236" i="23" s="1"/>
  <c r="AM236" i="23"/>
  <c r="N14" i="23"/>
  <c r="Q14" i="23" s="1"/>
  <c r="AM14" i="23"/>
  <c r="N78" i="23"/>
  <c r="Q78" i="23" s="1"/>
  <c r="AM78" i="23"/>
  <c r="N146" i="23"/>
  <c r="Q146" i="23" s="1"/>
  <c r="AM146" i="23"/>
  <c r="N198" i="23"/>
  <c r="Q198" i="23" s="1"/>
  <c r="AM198" i="23"/>
  <c r="N230" i="23"/>
  <c r="Q230" i="23" s="1"/>
  <c r="AM230" i="23"/>
  <c r="N29" i="23"/>
  <c r="Q29" i="23" s="1"/>
  <c r="AM29" i="23"/>
  <c r="N93" i="23"/>
  <c r="Q93" i="23" s="1"/>
  <c r="AM93" i="23"/>
  <c r="N161" i="23"/>
  <c r="Q161" i="23" s="1"/>
  <c r="AM161" i="23"/>
  <c r="N225" i="23"/>
  <c r="Q225" i="23" s="1"/>
  <c r="AM225" i="23"/>
  <c r="N35" i="23"/>
  <c r="Q35" i="23" s="1"/>
  <c r="AM35" i="23"/>
  <c r="N67" i="23"/>
  <c r="Q67" i="23" s="1"/>
  <c r="AM67" i="23"/>
  <c r="N99" i="23"/>
  <c r="Q99" i="23" s="1"/>
  <c r="AM99" i="23"/>
  <c r="N131" i="23"/>
  <c r="Q131" i="23" s="1"/>
  <c r="AM131" i="23"/>
  <c r="N163" i="23"/>
  <c r="Q163" i="23" s="1"/>
  <c r="AM163" i="23"/>
  <c r="N195" i="23"/>
  <c r="Q195" i="23" s="1"/>
  <c r="AM195" i="23"/>
  <c r="N227" i="23"/>
  <c r="Q227" i="23" s="1"/>
  <c r="AM227" i="23"/>
  <c r="N82" i="23"/>
  <c r="Q82" i="23" s="1"/>
  <c r="AM82" i="23"/>
  <c r="N178" i="23"/>
  <c r="Q178" i="23" s="1"/>
  <c r="AM178" i="23"/>
  <c r="N89" i="23"/>
  <c r="Q89" i="23" s="1"/>
  <c r="AM89" i="23"/>
  <c r="N68" i="23"/>
  <c r="Q68" i="23" s="1"/>
  <c r="AM68" i="23"/>
  <c r="N132" i="23"/>
  <c r="Q132" i="23" s="1"/>
  <c r="AM132" i="23"/>
  <c r="N196" i="23"/>
  <c r="Q196" i="23" s="1"/>
  <c r="AM196" i="23"/>
  <c r="N86" i="23"/>
  <c r="Q86" i="23" s="1"/>
  <c r="AM86" i="23"/>
  <c r="N169" i="23"/>
  <c r="Q169" i="23" s="1"/>
  <c r="AM169" i="23"/>
  <c r="N219" i="23"/>
  <c r="Q219" i="23" s="1"/>
  <c r="AM219" i="23"/>
  <c r="N23" i="23"/>
  <c r="Q23" i="23" s="1"/>
  <c r="AM23" i="23"/>
  <c r="N55" i="23"/>
  <c r="Q55" i="23" s="1"/>
  <c r="AM55" i="23"/>
  <c r="N87" i="23"/>
  <c r="Q87" i="23" s="1"/>
  <c r="AM87" i="23"/>
  <c r="N151" i="23"/>
  <c r="Q151" i="23" s="1"/>
  <c r="AM151" i="23"/>
  <c r="N215" i="23"/>
  <c r="Q215" i="23" s="1"/>
  <c r="AM215" i="23"/>
  <c r="N54" i="23"/>
  <c r="Q54" i="23" s="1"/>
  <c r="AM54" i="23"/>
  <c r="N154" i="23"/>
  <c r="Q154" i="23" s="1"/>
  <c r="AM154" i="23"/>
  <c r="N250" i="23"/>
  <c r="Q250" i="23" s="1"/>
  <c r="AM250" i="23"/>
  <c r="N65" i="23"/>
  <c r="Q65" i="23" s="1"/>
  <c r="AM65" i="23"/>
  <c r="N129" i="23"/>
  <c r="Q129" i="23" s="1"/>
  <c r="AM129" i="23"/>
  <c r="N221" i="23"/>
  <c r="Q221" i="23" s="1"/>
  <c r="AM221" i="23"/>
  <c r="N200" i="23"/>
  <c r="Q200" i="23" s="1"/>
  <c r="AM200" i="23"/>
  <c r="N34" i="23"/>
  <c r="Q34" i="23" s="1"/>
  <c r="AM34" i="23"/>
  <c r="N94" i="23"/>
  <c r="Q94" i="23" s="1"/>
  <c r="AM94" i="23"/>
  <c r="N158" i="23"/>
  <c r="Q158" i="23" s="1"/>
  <c r="AM158" i="23"/>
  <c r="N214" i="23"/>
  <c r="Q214" i="23" s="1"/>
  <c r="AM214" i="23"/>
  <c r="N45" i="23"/>
  <c r="Q45" i="23" s="1"/>
  <c r="AM45" i="23"/>
  <c r="N109" i="23"/>
  <c r="Q109" i="23" s="1"/>
  <c r="AM109" i="23"/>
  <c r="N209" i="23"/>
  <c r="Q209" i="23" s="1"/>
  <c r="AM209" i="23"/>
  <c r="N107" i="23"/>
  <c r="Q107" i="23" s="1"/>
  <c r="AM107" i="23"/>
  <c r="N187" i="23"/>
  <c r="Q187" i="23" s="1"/>
  <c r="AM187" i="23"/>
  <c r="N251" i="23"/>
  <c r="Q251" i="23" s="1"/>
  <c r="AM251" i="23"/>
  <c r="N62" i="23"/>
  <c r="Q62" i="23" s="1"/>
  <c r="AM62" i="23"/>
  <c r="N130" i="23"/>
  <c r="Q130" i="23" s="1"/>
  <c r="AM130" i="23"/>
  <c r="N194" i="23"/>
  <c r="Q194" i="23" s="1"/>
  <c r="AM194" i="23"/>
  <c r="N9" i="23"/>
  <c r="Q9" i="23" s="1"/>
  <c r="AM9" i="23"/>
  <c r="N73" i="23"/>
  <c r="Q73" i="23" s="1"/>
  <c r="AM73" i="23"/>
  <c r="N133" i="23"/>
  <c r="Q133" i="23" s="1"/>
  <c r="AM133" i="23"/>
  <c r="N197" i="23"/>
  <c r="Q197" i="23" s="1"/>
  <c r="AM197" i="23"/>
  <c r="N8" i="23"/>
  <c r="Q8" i="23" s="1"/>
  <c r="AM8" i="23"/>
  <c r="N56" i="23"/>
  <c r="Q56" i="23" s="1"/>
  <c r="AM56" i="23"/>
  <c r="N72" i="23"/>
  <c r="Q72" i="23" s="1"/>
  <c r="AM72" i="23"/>
  <c r="N120" i="23"/>
  <c r="Q120" i="23" s="1"/>
  <c r="AM120" i="23"/>
  <c r="N152" i="23"/>
  <c r="Q152" i="23" s="1"/>
  <c r="AM152" i="23"/>
  <c r="N38" i="23"/>
  <c r="Q38" i="23" s="1"/>
  <c r="AM38" i="23"/>
  <c r="N102" i="23"/>
  <c r="Q102" i="23" s="1"/>
  <c r="AM102" i="23"/>
  <c r="N166" i="23"/>
  <c r="Q166" i="23" s="1"/>
  <c r="AM166" i="23"/>
  <c r="N53" i="23"/>
  <c r="Q53" i="23" s="1"/>
  <c r="AM53" i="23"/>
  <c r="N117" i="23"/>
  <c r="Q117" i="23" s="1"/>
  <c r="AM117" i="23"/>
  <c r="N185" i="23"/>
  <c r="Q185" i="23" s="1"/>
  <c r="AM185" i="23"/>
  <c r="N249" i="23"/>
  <c r="Q249" i="23" s="1"/>
  <c r="AM249" i="23"/>
  <c r="N31" i="23"/>
  <c r="Q31" i="23" s="1"/>
  <c r="AM31" i="23"/>
  <c r="N63" i="23"/>
  <c r="Q63" i="23" s="1"/>
  <c r="AM63" i="23"/>
  <c r="N95" i="23"/>
  <c r="Q95" i="23" s="1"/>
  <c r="AM95" i="23"/>
  <c r="N127" i="23"/>
  <c r="Q127" i="23" s="1"/>
  <c r="AM127" i="23"/>
  <c r="N159" i="23"/>
  <c r="Q159" i="23" s="1"/>
  <c r="AM159" i="23"/>
  <c r="N191" i="23"/>
  <c r="Q191" i="23" s="1"/>
  <c r="AM191" i="23"/>
  <c r="N223" i="23"/>
  <c r="Q223" i="23" s="1"/>
  <c r="AM223" i="23"/>
  <c r="N18" i="23"/>
  <c r="Q18" i="23" s="1"/>
  <c r="AM18" i="23"/>
  <c r="N142" i="23"/>
  <c r="Q142" i="23" s="1"/>
  <c r="AM142" i="23"/>
  <c r="N25" i="23"/>
  <c r="Q25" i="23" s="1"/>
  <c r="AM25" i="23"/>
  <c r="N121" i="23"/>
  <c r="Q121" i="23" s="1"/>
  <c r="AM121" i="23"/>
  <c r="N181" i="23"/>
  <c r="Q181" i="23" s="1"/>
  <c r="AM181" i="23"/>
  <c r="N20" i="23"/>
  <c r="Q20" i="23" s="1"/>
  <c r="AM20" i="23"/>
  <c r="N52" i="23"/>
  <c r="Q52" i="23" s="1"/>
  <c r="AM52" i="23"/>
  <c r="N116" i="23"/>
  <c r="Q116" i="23" s="1"/>
  <c r="AM116" i="23"/>
  <c r="N180" i="23"/>
  <c r="Q180" i="23" s="1"/>
  <c r="AM180" i="23"/>
  <c r="N228" i="23"/>
  <c r="Q228" i="23" s="1"/>
  <c r="AM228" i="23"/>
  <c r="N58" i="23"/>
  <c r="Q58" i="23" s="1"/>
  <c r="AM58" i="23"/>
  <c r="N150" i="23"/>
  <c r="Q150" i="23" s="1"/>
  <c r="AM150" i="23"/>
  <c r="N69" i="23"/>
  <c r="Q69" i="23" s="1"/>
  <c r="AM69" i="23"/>
  <c r="N201" i="23"/>
  <c r="Q201" i="23" s="1"/>
  <c r="AM201" i="23"/>
  <c r="N135" i="23"/>
  <c r="Q135" i="23" s="1"/>
  <c r="AM135" i="23"/>
  <c r="N199" i="23"/>
  <c r="Q199" i="23" s="1"/>
  <c r="AM199" i="23"/>
  <c r="N247" i="23"/>
  <c r="Q247" i="23" s="1"/>
  <c r="AM247" i="23"/>
  <c r="N218" i="23"/>
  <c r="Q218" i="23" s="1"/>
  <c r="AM218" i="23"/>
  <c r="N24" i="23"/>
  <c r="Q24" i="23" s="1"/>
  <c r="AM24" i="23"/>
  <c r="N168" i="23"/>
  <c r="Q168" i="23" s="1"/>
  <c r="AM168" i="23"/>
  <c r="N216" i="23"/>
  <c r="Q216" i="23" s="1"/>
  <c r="AM216" i="23"/>
  <c r="N182" i="23"/>
  <c r="Q182" i="23" s="1"/>
  <c r="AM182" i="23"/>
  <c r="N13" i="23"/>
  <c r="Q13" i="23" s="1"/>
  <c r="AM13" i="23"/>
  <c r="N241" i="23"/>
  <c r="Q241" i="23" s="1"/>
  <c r="AM241" i="23"/>
  <c r="N27" i="23"/>
  <c r="Q27" i="23" s="1"/>
  <c r="AM27" i="23"/>
  <c r="N59" i="23"/>
  <c r="Q59" i="23" s="1"/>
  <c r="AM59" i="23"/>
  <c r="N123" i="23"/>
  <c r="Q123" i="23" s="1"/>
  <c r="AM123" i="23"/>
  <c r="N171" i="23"/>
  <c r="Q171" i="23" s="1"/>
  <c r="AM171" i="23"/>
  <c r="N235" i="23"/>
  <c r="Q235" i="23" s="1"/>
  <c r="AM235" i="23"/>
  <c r="N42" i="23"/>
  <c r="Q42" i="23" s="1"/>
  <c r="AM42" i="23"/>
  <c r="N106" i="23"/>
  <c r="Q106" i="23" s="1"/>
  <c r="AM106" i="23"/>
  <c r="N170" i="23"/>
  <c r="Q170" i="23" s="1"/>
  <c r="AM170" i="23"/>
  <c r="N234" i="23"/>
  <c r="Q234" i="23" s="1"/>
  <c r="AM234" i="23"/>
  <c r="N49" i="23"/>
  <c r="Q49" i="23" s="1"/>
  <c r="AM49" i="23"/>
  <c r="N113" i="23"/>
  <c r="Q113" i="23" s="1"/>
  <c r="AM113" i="23"/>
  <c r="N173" i="23"/>
  <c r="Q173" i="23" s="1"/>
  <c r="AM173" i="23"/>
  <c r="N237" i="23"/>
  <c r="Q237" i="23" s="1"/>
  <c r="AM237" i="23"/>
  <c r="N16" i="23"/>
  <c r="Q16" i="23" s="1"/>
  <c r="AM16" i="23"/>
  <c r="N32" i="23"/>
  <c r="Q32" i="23" s="1"/>
  <c r="AM32" i="23"/>
  <c r="N48" i="23"/>
  <c r="Q48" i="23" s="1"/>
  <c r="AM48" i="23"/>
  <c r="N76" i="23"/>
  <c r="Q76" i="23" s="1"/>
  <c r="AM76" i="23"/>
  <c r="N92" i="23"/>
  <c r="Q92" i="23" s="1"/>
  <c r="AM92" i="23"/>
  <c r="N108" i="23"/>
  <c r="Q108" i="23" s="1"/>
  <c r="AM108" i="23"/>
  <c r="N128" i="23"/>
  <c r="Q128" i="23" s="1"/>
  <c r="AM128" i="23"/>
  <c r="N144" i="23"/>
  <c r="Q144" i="23" s="1"/>
  <c r="AM144" i="23"/>
  <c r="N160" i="23"/>
  <c r="Q160" i="23" s="1"/>
  <c r="AM160" i="23"/>
  <c r="N176" i="23"/>
  <c r="Q176" i="23" s="1"/>
  <c r="AM176" i="23"/>
  <c r="N192" i="23"/>
  <c r="Q192" i="23" s="1"/>
  <c r="AM192" i="23"/>
  <c r="N208" i="23"/>
  <c r="Q208" i="23" s="1"/>
  <c r="AM208" i="23"/>
  <c r="N224" i="23"/>
  <c r="Q224" i="23" s="1"/>
  <c r="AM224" i="23"/>
  <c r="N240" i="23"/>
  <c r="Q240" i="23" s="1"/>
  <c r="AM240" i="23"/>
  <c r="N46" i="23"/>
  <c r="Q46" i="23" s="1"/>
  <c r="AM46" i="23"/>
  <c r="N110" i="23"/>
  <c r="Q110" i="23" s="1"/>
  <c r="AM110" i="23"/>
  <c r="N174" i="23"/>
  <c r="Q174" i="23" s="1"/>
  <c r="AM174" i="23"/>
  <c r="N206" i="23"/>
  <c r="Q206" i="23" s="1"/>
  <c r="AM206" i="23"/>
  <c r="N242" i="23"/>
  <c r="Q242" i="23" s="1"/>
  <c r="AM242" i="23"/>
  <c r="N61" i="23"/>
  <c r="Q61" i="23" s="1"/>
  <c r="AM61" i="23"/>
  <c r="N125" i="23"/>
  <c r="Q125" i="23" s="1"/>
  <c r="AM125" i="23"/>
  <c r="N193" i="23"/>
  <c r="Q193" i="23" s="1"/>
  <c r="AM193" i="23"/>
  <c r="N19" i="23"/>
  <c r="Q19" i="23" s="1"/>
  <c r="AM19" i="23"/>
  <c r="N51" i="23"/>
  <c r="Q51" i="23" s="1"/>
  <c r="AM51" i="23"/>
  <c r="N83" i="23"/>
  <c r="Q83" i="23" s="1"/>
  <c r="AM83" i="23"/>
  <c r="N115" i="23"/>
  <c r="Q115" i="23" s="1"/>
  <c r="AM115" i="23"/>
  <c r="N147" i="23"/>
  <c r="Q147" i="23" s="1"/>
  <c r="AM147" i="23"/>
  <c r="N179" i="23"/>
  <c r="Q179" i="23" s="1"/>
  <c r="AM179" i="23"/>
  <c r="N211" i="23"/>
  <c r="Q211" i="23" s="1"/>
  <c r="AM211" i="23"/>
  <c r="N243" i="23"/>
  <c r="Q243" i="23" s="1"/>
  <c r="AM243" i="23"/>
  <c r="N114" i="23"/>
  <c r="Q114" i="23" s="1"/>
  <c r="AM114" i="23"/>
  <c r="N210" i="23"/>
  <c r="Q210" i="23" s="1"/>
  <c r="AM210" i="23"/>
  <c r="N213" i="23"/>
  <c r="Q213" i="23" s="1"/>
  <c r="AM213" i="23"/>
  <c r="N100" i="23"/>
  <c r="Q100" i="23" s="1"/>
  <c r="AM100" i="23"/>
  <c r="N164" i="23"/>
  <c r="Q164" i="23" s="1"/>
  <c r="AM164" i="23"/>
  <c r="N26" i="23"/>
  <c r="Q26" i="23" s="1"/>
  <c r="AM26" i="23"/>
  <c r="N101" i="23"/>
  <c r="Q101" i="23" s="1"/>
  <c r="AM101" i="23"/>
  <c r="N233" i="23"/>
  <c r="Q233" i="23" s="1"/>
  <c r="AM233" i="23"/>
  <c r="AJ19" i="60"/>
  <c r="Q42" i="60"/>
  <c r="V30" i="60"/>
  <c r="AI20" i="60"/>
  <c r="D37" i="60"/>
  <c r="AJ8" i="60"/>
  <c r="D33" i="60"/>
  <c r="D40" i="60"/>
  <c r="Z39" i="60"/>
  <c r="D38" i="60"/>
  <c r="V39" i="60"/>
  <c r="Z32" i="60"/>
  <c r="Q39" i="60"/>
  <c r="AI38" i="60"/>
  <c r="AL4" i="23"/>
  <c r="V35" i="60"/>
  <c r="Q29" i="60"/>
  <c r="V34" i="60"/>
  <c r="M29" i="60"/>
  <c r="Z38" i="60"/>
  <c r="AI37" i="60"/>
  <c r="Z34" i="60"/>
  <c r="AI29" i="60"/>
  <c r="Q32" i="60"/>
  <c r="Z42" i="60"/>
  <c r="M42" i="60"/>
  <c r="AI36" i="60"/>
  <c r="D41" i="60"/>
  <c r="Q41" i="60"/>
  <c r="V42" i="60"/>
  <c r="Z36" i="60"/>
  <c r="AI42" i="60"/>
  <c r="M41" i="60"/>
  <c r="B43" i="60"/>
  <c r="M31" i="60"/>
  <c r="AI35" i="60"/>
  <c r="V29" i="60"/>
  <c r="AI41" i="60"/>
  <c r="AA8" i="60"/>
  <c r="I36" i="60"/>
  <c r="Y42" i="60"/>
  <c r="AA42" i="60"/>
  <c r="AJ42" i="60" s="1"/>
  <c r="I35" i="60"/>
  <c r="Q28" i="60"/>
  <c r="N43" i="60"/>
  <c r="AH38" i="60"/>
  <c r="I31" i="60"/>
  <c r="R29" i="60"/>
  <c r="P29" i="60"/>
  <c r="AH41" i="60"/>
  <c r="AH30" i="60"/>
  <c r="I37" i="60"/>
  <c r="Y33" i="60"/>
  <c r="AA33" i="60"/>
  <c r="AJ33" i="60" s="1"/>
  <c r="AH40" i="60"/>
  <c r="Z28" i="60"/>
  <c r="W43" i="60"/>
  <c r="AA32" i="60"/>
  <c r="Y32" i="60"/>
  <c r="I42" i="60"/>
  <c r="R35" i="60"/>
  <c r="P35" i="60"/>
  <c r="R30" i="60"/>
  <c r="P30" i="60"/>
  <c r="AH31" i="60"/>
  <c r="P37" i="60"/>
  <c r="R37" i="60"/>
  <c r="I28" i="60"/>
  <c r="D28" i="60"/>
  <c r="C43" i="60"/>
  <c r="D43" i="60" s="1"/>
  <c r="AH42" i="60"/>
  <c r="AH34" i="60"/>
  <c r="P42" i="60"/>
  <c r="R42" i="60"/>
  <c r="I40" i="60"/>
  <c r="F43" i="60"/>
  <c r="R39" i="60"/>
  <c r="P39" i="60"/>
  <c r="P28" i="60"/>
  <c r="O43" i="60"/>
  <c r="R28" i="60"/>
  <c r="P40" i="60"/>
  <c r="R40" i="60"/>
  <c r="AH32" i="60"/>
  <c r="Y40" i="60"/>
  <c r="AA40" i="60"/>
  <c r="AI31" i="60"/>
  <c r="D32" i="60"/>
  <c r="Q37" i="60"/>
  <c r="V40" i="60"/>
  <c r="AC43" i="60"/>
  <c r="Z31" i="60"/>
  <c r="D34" i="60"/>
  <c r="Q38" i="60"/>
  <c r="V41" i="60"/>
  <c r="Q35" i="60"/>
  <c r="Q34" i="60"/>
  <c r="Z37" i="60"/>
  <c r="Z35" i="60"/>
  <c r="Z40" i="60"/>
  <c r="Q33" i="60"/>
  <c r="V38" i="60"/>
  <c r="M40" i="60"/>
  <c r="Q40" i="60"/>
  <c r="Q30" i="60"/>
  <c r="K43" i="60"/>
  <c r="V36" i="60"/>
  <c r="Z41" i="60"/>
  <c r="V37" i="60"/>
  <c r="Z30" i="60"/>
  <c r="M38" i="60"/>
  <c r="AI33" i="60"/>
  <c r="D39" i="60"/>
  <c r="D30" i="60"/>
  <c r="Y31" i="60"/>
  <c r="AA31" i="60"/>
  <c r="I38" i="60"/>
  <c r="P33" i="60"/>
  <c r="R33" i="60"/>
  <c r="AH39" i="60"/>
  <c r="P32" i="60"/>
  <c r="R32" i="60"/>
  <c r="I34" i="60"/>
  <c r="Y28" i="60"/>
  <c r="AA28" i="60"/>
  <c r="AJ28" i="60" s="1"/>
  <c r="X43" i="60"/>
  <c r="P36" i="60"/>
  <c r="R36" i="60"/>
  <c r="R38" i="60"/>
  <c r="P38" i="60"/>
  <c r="AH36" i="60"/>
  <c r="AH29" i="60"/>
  <c r="AI28" i="60"/>
  <c r="AF43" i="60"/>
  <c r="I30" i="60"/>
  <c r="Y41" i="60"/>
  <c r="AA41" i="60"/>
  <c r="R34" i="60"/>
  <c r="P34" i="60"/>
  <c r="Y34" i="60"/>
  <c r="AA34" i="60"/>
  <c r="AJ34" i="60" s="1"/>
  <c r="Y36" i="60"/>
  <c r="AA36" i="60"/>
  <c r="AH37" i="60"/>
  <c r="M34" i="60"/>
  <c r="V32" i="60"/>
  <c r="M37" i="60"/>
  <c r="M35" i="60"/>
  <c r="AD43" i="60"/>
  <c r="AI30" i="60"/>
  <c r="D42" i="60"/>
  <c r="V33" i="60"/>
  <c r="M33" i="60"/>
  <c r="D35" i="60"/>
  <c r="I32" i="60"/>
  <c r="AH33" i="60"/>
  <c r="AA37" i="60"/>
  <c r="AJ37" i="60" s="1"/>
  <c r="Y37" i="60"/>
  <c r="R31" i="60"/>
  <c r="P31" i="60"/>
  <c r="Y38" i="60"/>
  <c r="AA38" i="60"/>
  <c r="AJ38" i="60" s="1"/>
  <c r="I33" i="60"/>
  <c r="V28" i="60"/>
  <c r="U43" i="60"/>
  <c r="P41" i="60"/>
  <c r="R41" i="60"/>
  <c r="AA39" i="60"/>
  <c r="Y39" i="60"/>
  <c r="AG43" i="60"/>
  <c r="AH28" i="60"/>
  <c r="AA30" i="60"/>
  <c r="AJ30" i="60" s="1"/>
  <c r="Y30" i="60"/>
  <c r="I29" i="60"/>
  <c r="L43" i="60"/>
  <c r="M28" i="60"/>
  <c r="AH35" i="60"/>
  <c r="Y35" i="60"/>
  <c r="AA35" i="60"/>
  <c r="AJ35" i="60" s="1"/>
  <c r="I41" i="60"/>
  <c r="AA29" i="60"/>
  <c r="AJ29" i="60" s="1"/>
  <c r="Y29" i="60"/>
  <c r="V31" i="60"/>
  <c r="T43" i="60"/>
  <c r="M30" i="60"/>
  <c r="Z33" i="60"/>
  <c r="Q36" i="60"/>
  <c r="D36" i="60"/>
  <c r="M32" i="60"/>
  <c r="Q31" i="60"/>
  <c r="D31" i="60"/>
  <c r="I39" i="60"/>
  <c r="I17" i="60"/>
  <c r="Y14" i="60"/>
  <c r="R19" i="60"/>
  <c r="R14" i="60"/>
  <c r="Q13" i="60"/>
  <c r="I18" i="60"/>
  <c r="AE13" i="60"/>
  <c r="M7" i="60"/>
  <c r="R8" i="60"/>
  <c r="R13" i="60"/>
  <c r="P16" i="60"/>
  <c r="Q14" i="60"/>
  <c r="Z7" i="60"/>
  <c r="V17" i="60"/>
  <c r="Z6" i="60"/>
  <c r="V14" i="60"/>
  <c r="Y7" i="60"/>
  <c r="V15" i="60"/>
  <c r="V16" i="60"/>
  <c r="V9" i="60"/>
  <c r="D11" i="60"/>
  <c r="Y16" i="60"/>
  <c r="AA6" i="60"/>
  <c r="I15" i="60"/>
  <c r="R12" i="60"/>
  <c r="V19" i="60"/>
  <c r="AE15" i="60"/>
  <c r="Q12" i="60"/>
  <c r="R18" i="60"/>
  <c r="Y12" i="60"/>
  <c r="Y6" i="60"/>
  <c r="AA10" i="60"/>
  <c r="P13" i="60"/>
  <c r="Y19" i="60"/>
  <c r="AA18" i="60"/>
  <c r="Z14" i="60"/>
  <c r="P6" i="60"/>
  <c r="AJ18" i="60"/>
  <c r="M8" i="60"/>
  <c r="AA12" i="60"/>
  <c r="D9" i="60"/>
  <c r="AJ7" i="60"/>
  <c r="I7" i="60"/>
  <c r="D18" i="60"/>
  <c r="AJ12" i="60"/>
  <c r="D7" i="60"/>
  <c r="Q11" i="60"/>
  <c r="Z11" i="60"/>
  <c r="AE16" i="60"/>
  <c r="R15" i="60"/>
  <c r="P19" i="60"/>
  <c r="Y10" i="60"/>
  <c r="AA11" i="60"/>
  <c r="AA17" i="60"/>
  <c r="AA15" i="60"/>
  <c r="Y13" i="60"/>
  <c r="D12" i="60"/>
  <c r="AE6" i="60"/>
  <c r="D15" i="60"/>
  <c r="AA13" i="60"/>
  <c r="V18" i="60"/>
  <c r="V12" i="60"/>
  <c r="I16" i="60"/>
  <c r="G11" i="60"/>
  <c r="M11" i="60"/>
  <c r="D16" i="60"/>
  <c r="AE14" i="60"/>
  <c r="Y20" i="60"/>
  <c r="V7" i="60"/>
  <c r="AH11" i="60"/>
  <c r="AE17" i="60"/>
  <c r="D10" i="60"/>
  <c r="Q10" i="60"/>
  <c r="I20" i="60"/>
  <c r="D19" i="60"/>
  <c r="D6" i="60"/>
  <c r="I13" i="60"/>
  <c r="Q9" i="60"/>
  <c r="V20" i="60"/>
  <c r="Q17" i="60"/>
  <c r="V11" i="60"/>
  <c r="AJ11" i="60"/>
  <c r="I14" i="60"/>
  <c r="I9" i="60"/>
  <c r="AA19" i="60"/>
  <c r="V6" i="60"/>
  <c r="P12" i="60"/>
  <c r="AA9" i="60"/>
  <c r="I19" i="60"/>
  <c r="Z9" i="60"/>
  <c r="M15" i="60"/>
  <c r="I6" i="60"/>
  <c r="P18" i="60"/>
  <c r="AA7" i="60"/>
  <c r="Z18" i="60"/>
  <c r="M20" i="60"/>
  <c r="X21" i="60"/>
  <c r="AI11" i="60"/>
  <c r="M14" i="60"/>
  <c r="AJ10" i="60"/>
  <c r="AE20" i="60"/>
  <c r="AJ15" i="60"/>
  <c r="C21" i="60"/>
  <c r="R11" i="60"/>
  <c r="D14" i="60"/>
  <c r="AH20" i="60"/>
  <c r="D20" i="60"/>
  <c r="Q19" i="60"/>
  <c r="P8" i="60"/>
  <c r="Z15" i="60"/>
  <c r="P11" i="60"/>
  <c r="Z16" i="60"/>
  <c r="Q18" i="60"/>
  <c r="AJ6" i="60"/>
  <c r="AA14" i="60"/>
  <c r="AJ17" i="60"/>
  <c r="AE18" i="60"/>
  <c r="I11" i="60"/>
  <c r="I8" i="60"/>
  <c r="AJ14" i="60"/>
  <c r="V8" i="60"/>
  <c r="Y15" i="60"/>
  <c r="Q8" i="60"/>
  <c r="Y11" i="60"/>
  <c r="AE12" i="60"/>
  <c r="R10" i="60"/>
  <c r="Q6" i="60"/>
  <c r="P20" i="60"/>
  <c r="Y9" i="60"/>
  <c r="H20" i="60"/>
  <c r="Q16" i="60"/>
  <c r="R9" i="60"/>
  <c r="AJ16" i="60"/>
  <c r="D8" i="60"/>
  <c r="G20" i="60"/>
  <c r="I12" i="60"/>
  <c r="Z10" i="60"/>
  <c r="AE9" i="60"/>
  <c r="AE8" i="60"/>
  <c r="Z19" i="60"/>
  <c r="M9" i="60"/>
  <c r="I10" i="60"/>
  <c r="AE19" i="60"/>
  <c r="AA16" i="60"/>
  <c r="AD21" i="60"/>
  <c r="H11" i="60"/>
  <c r="M13" i="60"/>
  <c r="N21" i="60"/>
  <c r="W21" i="60"/>
  <c r="V13" i="60"/>
  <c r="Z17" i="60"/>
  <c r="T21" i="60"/>
  <c r="Z20" i="60"/>
  <c r="D13" i="60"/>
  <c r="P15" i="60"/>
  <c r="M6" i="60"/>
  <c r="K21" i="60"/>
  <c r="R16" i="60"/>
  <c r="Y18" i="60"/>
  <c r="AJ13" i="60"/>
  <c r="AE11" i="60"/>
  <c r="P9" i="60"/>
  <c r="V10" i="60"/>
  <c r="Q20" i="60"/>
  <c r="M16" i="60"/>
  <c r="O21" i="60"/>
  <c r="AC21" i="60"/>
  <c r="R20" i="60"/>
  <c r="B21" i="60"/>
  <c r="L21" i="60"/>
  <c r="M17" i="60"/>
  <c r="AJ20" i="60"/>
  <c r="Y8" i="60"/>
  <c r="P17" i="60"/>
  <c r="AE10" i="60"/>
  <c r="Q7" i="60"/>
  <c r="Z12" i="60"/>
  <c r="P10" i="60"/>
  <c r="AE7" i="60"/>
  <c r="Y17" i="60"/>
  <c r="D17" i="60"/>
  <c r="R17" i="60"/>
  <c r="U21" i="60"/>
  <c r="P7" i="60"/>
  <c r="M12" i="60"/>
  <c r="Z8" i="60"/>
  <c r="AG21" i="60"/>
  <c r="F21" i="60"/>
  <c r="Z13" i="60"/>
  <c r="R7" i="60"/>
  <c r="AA20" i="60"/>
  <c r="P14" i="60"/>
  <c r="M10" i="60"/>
  <c r="Q15" i="60"/>
  <c r="R6" i="60"/>
  <c r="M19" i="60"/>
  <c r="W250" i="58"/>
  <c r="W249" i="58"/>
  <c r="W245" i="58"/>
  <c r="W241" i="58"/>
  <c r="W237" i="58"/>
  <c r="W233" i="58"/>
  <c r="W229" i="58"/>
  <c r="W225" i="58"/>
  <c r="W221" i="58"/>
  <c r="W217" i="58"/>
  <c r="W213" i="58"/>
  <c r="W209" i="58"/>
  <c r="W205" i="58"/>
  <c r="W201" i="58"/>
  <c r="W197" i="58"/>
  <c r="W193" i="58"/>
  <c r="W189" i="58"/>
  <c r="W185" i="58"/>
  <c r="W181" i="58"/>
  <c r="W177" i="58"/>
  <c r="W173" i="58"/>
  <c r="W169" i="58"/>
  <c r="W165" i="58"/>
  <c r="W161" i="58"/>
  <c r="W157" i="58"/>
  <c r="W153" i="58"/>
  <c r="W149" i="58"/>
  <c r="W145" i="58"/>
  <c r="W141" i="58"/>
  <c r="W137" i="58"/>
  <c r="W133" i="58"/>
  <c r="W129" i="58"/>
  <c r="W125" i="58"/>
  <c r="W121" i="58"/>
  <c r="W117" i="58"/>
  <c r="W113" i="58"/>
  <c r="W109" i="58"/>
  <c r="W105" i="58"/>
  <c r="W101" i="58"/>
  <c r="W97" i="58"/>
  <c r="W93" i="58"/>
  <c r="W89" i="58"/>
  <c r="W77" i="58"/>
  <c r="W73" i="58"/>
  <c r="W69" i="58"/>
  <c r="W65" i="58"/>
  <c r="W61" i="58"/>
  <c r="W57" i="58"/>
  <c r="W53" i="58"/>
  <c r="W49" i="58"/>
  <c r="W45" i="58"/>
  <c r="W41" i="58"/>
  <c r="W37" i="58"/>
  <c r="W33" i="58"/>
  <c r="W29" i="58"/>
  <c r="W25" i="58"/>
  <c r="W21" i="58"/>
  <c r="W17" i="58"/>
  <c r="W13" i="58"/>
  <c r="W9" i="58"/>
  <c r="B18" i="58"/>
  <c r="B39" i="58" s="1"/>
  <c r="B17" i="58"/>
  <c r="B38" i="58" s="1"/>
  <c r="B16" i="58"/>
  <c r="B37" i="58" s="1"/>
  <c r="B15" i="58"/>
  <c r="B36" i="58" s="1"/>
  <c r="B14" i="58"/>
  <c r="B35" i="58" s="1"/>
  <c r="B13" i="58"/>
  <c r="B34" i="58" s="1"/>
  <c r="B12" i="58"/>
  <c r="B33" i="58" s="1"/>
  <c r="B11" i="58"/>
  <c r="B32" i="58" s="1"/>
  <c r="B10" i="58"/>
  <c r="B31" i="58" s="1"/>
  <c r="B9" i="58"/>
  <c r="B30" i="58" s="1"/>
  <c r="B8" i="58"/>
  <c r="B29" i="58" s="1"/>
  <c r="B7" i="58"/>
  <c r="B28" i="58" s="1"/>
  <c r="B6" i="58"/>
  <c r="B27" i="58" s="1"/>
  <c r="B5" i="58"/>
  <c r="B26" i="58" s="1"/>
  <c r="B4" i="58"/>
  <c r="B25" i="58" s="1"/>
  <c r="M4" i="9"/>
  <c r="L4" i="9"/>
  <c r="K4" i="9"/>
  <c r="S4" i="51"/>
  <c r="R4" i="51"/>
  <c r="Q4" i="51"/>
  <c r="P4" i="51"/>
  <c r="O4" i="51"/>
  <c r="M4" i="51"/>
  <c r="L4" i="51"/>
  <c r="J4" i="51"/>
  <c r="I4" i="51"/>
  <c r="AX4" i="51"/>
  <c r="AW4" i="51"/>
  <c r="AV4" i="51"/>
  <c r="AU4" i="51"/>
  <c r="AT4" i="51"/>
  <c r="AP4" i="51"/>
  <c r="AO4" i="51"/>
  <c r="AN4" i="51"/>
  <c r="AM4" i="51"/>
  <c r="AL4" i="51"/>
  <c r="AH4" i="51"/>
  <c r="AG4" i="51"/>
  <c r="AF4" i="51"/>
  <c r="AE4" i="51"/>
  <c r="AD4" i="51"/>
  <c r="Y4" i="51"/>
  <c r="E7" i="51"/>
  <c r="Z4" i="51"/>
  <c r="X4" i="51"/>
  <c r="W4" i="51"/>
  <c r="V4" i="51"/>
  <c r="D153" i="22"/>
  <c r="AH153" i="22" s="1"/>
  <c r="C153" i="22"/>
  <c r="B153" i="22"/>
  <c r="A153" i="22"/>
  <c r="R19" i="5"/>
  <c r="F19" i="58" s="1"/>
  <c r="W7" i="23"/>
  <c r="W4" i="23" s="1"/>
  <c r="AK34" i="60" l="1"/>
  <c r="U52" i="79"/>
  <c r="S59" i="79" s="1"/>
  <c r="N4" i="77"/>
  <c r="L11" i="77" s="1"/>
  <c r="O49" i="79"/>
  <c r="M56" i="79" s="1"/>
  <c r="I52" i="79"/>
  <c r="G59" i="79" s="1"/>
  <c r="I49" i="79"/>
  <c r="G56" i="79" s="1"/>
  <c r="V13" i="77"/>
  <c r="AC41" i="77" s="1"/>
  <c r="T5" i="77"/>
  <c r="R12" i="77" s="1"/>
  <c r="Q5" i="77"/>
  <c r="N5" i="77"/>
  <c r="F49" i="79"/>
  <c r="D56" i="79" s="1"/>
  <c r="F50" i="79"/>
  <c r="D57" i="79" s="1"/>
  <c r="K6" i="77"/>
  <c r="I13" i="77" s="1"/>
  <c r="H7" i="77"/>
  <c r="F14" i="77" s="1"/>
  <c r="N6" i="77"/>
  <c r="L13" i="77" s="1"/>
  <c r="T6" i="77"/>
  <c r="R13" i="77" s="1"/>
  <c r="N7" i="77"/>
  <c r="L14" i="77" s="1"/>
  <c r="Q6" i="77"/>
  <c r="O13" i="77" s="1"/>
  <c r="E7" i="77"/>
  <c r="C14" i="77" s="1"/>
  <c r="E4" i="77"/>
  <c r="C11" i="77" s="1"/>
  <c r="K5" i="77"/>
  <c r="I12" i="77" s="1"/>
  <c r="V12" i="77"/>
  <c r="AC40" i="77" s="1"/>
  <c r="T4" i="77"/>
  <c r="R11" i="77" s="1"/>
  <c r="H4" i="77"/>
  <c r="F11" i="77" s="1"/>
  <c r="H6" i="77"/>
  <c r="F13" i="77" s="1"/>
  <c r="T7" i="77"/>
  <c r="R14" i="77" s="1"/>
  <c r="H5" i="77"/>
  <c r="E6" i="77"/>
  <c r="C13" i="77" s="1"/>
  <c r="E5" i="77"/>
  <c r="C12" i="77" s="1"/>
  <c r="Q7" i="77"/>
  <c r="O14" i="77" s="1"/>
  <c r="K7" i="77"/>
  <c r="I14" i="77" s="1"/>
  <c r="L51" i="79"/>
  <c r="J58" i="79" s="1"/>
  <c r="R52" i="79"/>
  <c r="P59" i="79" s="1"/>
  <c r="R51" i="79"/>
  <c r="P58" i="79" s="1"/>
  <c r="U49" i="79"/>
  <c r="S56" i="79" s="1"/>
  <c r="R50" i="79"/>
  <c r="P57" i="79" s="1"/>
  <c r="E91" i="79"/>
  <c r="E90" i="79" s="1"/>
  <c r="D46" i="77"/>
  <c r="D45" i="77" s="1"/>
  <c r="F12" i="77"/>
  <c r="O52" i="79"/>
  <c r="M59" i="79" s="1"/>
  <c r="L50" i="79"/>
  <c r="J57" i="79" s="1"/>
  <c r="U50" i="79"/>
  <c r="S57" i="79" s="1"/>
  <c r="O50" i="79"/>
  <c r="M57" i="79" s="1"/>
  <c r="L52" i="79"/>
  <c r="J59" i="79" s="1"/>
  <c r="I51" i="79"/>
  <c r="G58" i="79" s="1"/>
  <c r="O51" i="79"/>
  <c r="M58" i="79" s="1"/>
  <c r="I50" i="79"/>
  <c r="G57" i="79" s="1"/>
  <c r="AB84" i="79"/>
  <c r="D62" i="79"/>
  <c r="AB85" i="79"/>
  <c r="D63" i="79"/>
  <c r="AC86" i="79"/>
  <c r="W58" i="79"/>
  <c r="AD86" i="79" s="1"/>
  <c r="U7" i="77"/>
  <c r="X7" i="77" s="1"/>
  <c r="V52" i="79"/>
  <c r="Y52" i="79" s="1"/>
  <c r="V6" i="77"/>
  <c r="Y6" i="77" s="1"/>
  <c r="W51" i="79"/>
  <c r="AB86" i="79"/>
  <c r="D64" i="79"/>
  <c r="E63" i="79"/>
  <c r="V50" i="79"/>
  <c r="Y50" i="79" s="1"/>
  <c r="V5" i="77"/>
  <c r="Y5" i="77" s="1"/>
  <c r="W50" i="79"/>
  <c r="V4" i="77"/>
  <c r="W49" i="79"/>
  <c r="W57" i="79"/>
  <c r="AD85" i="79" s="1"/>
  <c r="AC85" i="79"/>
  <c r="E65" i="79"/>
  <c r="W52" i="79"/>
  <c r="E64" i="79"/>
  <c r="V51" i="79"/>
  <c r="Y51" i="79" s="1"/>
  <c r="AA42" i="77"/>
  <c r="AB87" i="79"/>
  <c r="V49" i="79"/>
  <c r="Y49" i="79" s="1"/>
  <c r="E62" i="79"/>
  <c r="U5" i="77"/>
  <c r="X5" i="77" s="1"/>
  <c r="D18" i="77"/>
  <c r="D20" i="77"/>
  <c r="V7" i="77"/>
  <c r="U6" i="77"/>
  <c r="X6" i="77" s="1"/>
  <c r="D19" i="77"/>
  <c r="O12" i="77"/>
  <c r="L12" i="77"/>
  <c r="C18" i="77"/>
  <c r="AA40" i="77"/>
  <c r="AB41" i="77"/>
  <c r="AA41" i="77"/>
  <c r="C19" i="77"/>
  <c r="AB40" i="77"/>
  <c r="D17" i="77"/>
  <c r="U4" i="77"/>
  <c r="X4" i="77" s="1"/>
  <c r="AA39" i="77"/>
  <c r="AE94" i="77" s="1"/>
  <c r="C17" i="77"/>
  <c r="AM7" i="23"/>
  <c r="L4" i="23"/>
  <c r="S18" i="60"/>
  <c r="AC56" i="73"/>
  <c r="AB62" i="73"/>
  <c r="AE48" i="73"/>
  <c r="L7" i="73" s="1"/>
  <c r="AB8" i="60"/>
  <c r="N4" i="23"/>
  <c r="AA233" i="23"/>
  <c r="AO233" i="23"/>
  <c r="AA26" i="23"/>
  <c r="AO26" i="23"/>
  <c r="AA100" i="23"/>
  <c r="AO100" i="23"/>
  <c r="AA210" i="23"/>
  <c r="AO210" i="23"/>
  <c r="AA243" i="23"/>
  <c r="AO243" i="23"/>
  <c r="AA179" i="23"/>
  <c r="AO179" i="23"/>
  <c r="AA115" i="23"/>
  <c r="AO115" i="23"/>
  <c r="AA51" i="23"/>
  <c r="AO51" i="23"/>
  <c r="AA193" i="23"/>
  <c r="AO193" i="23"/>
  <c r="AA61" i="23"/>
  <c r="AO61" i="23"/>
  <c r="AA206" i="23"/>
  <c r="AO206" i="23"/>
  <c r="AA110" i="23"/>
  <c r="AO110" i="23"/>
  <c r="AA240" i="23"/>
  <c r="AO240" i="23"/>
  <c r="AA208" i="23"/>
  <c r="AO208" i="23"/>
  <c r="AA176" i="23"/>
  <c r="AO176" i="23"/>
  <c r="AA144" i="23"/>
  <c r="AO144" i="23"/>
  <c r="AA108" i="23"/>
  <c r="AO108" i="23"/>
  <c r="AA76" i="23"/>
  <c r="AO76" i="23"/>
  <c r="AA32" i="23"/>
  <c r="AO32" i="23"/>
  <c r="AA237" i="23"/>
  <c r="AO237" i="23"/>
  <c r="AA113" i="23"/>
  <c r="AO113" i="23"/>
  <c r="AA234" i="23"/>
  <c r="AO234" i="23"/>
  <c r="AA106" i="23"/>
  <c r="AO106" i="23"/>
  <c r="AA235" i="23"/>
  <c r="AO235" i="23"/>
  <c r="AA123" i="23"/>
  <c r="AO123" i="23"/>
  <c r="AA27" i="23"/>
  <c r="AO27" i="23"/>
  <c r="AA13" i="23"/>
  <c r="AO13" i="23"/>
  <c r="AA216" i="23"/>
  <c r="AO216" i="23"/>
  <c r="AA24" i="23"/>
  <c r="AO24" i="23"/>
  <c r="AA247" i="23"/>
  <c r="AO247" i="23"/>
  <c r="AA135" i="23"/>
  <c r="AO135" i="23"/>
  <c r="AA69" i="23"/>
  <c r="AO69" i="23"/>
  <c r="AA58" i="23"/>
  <c r="AO58" i="23"/>
  <c r="AA180" i="23"/>
  <c r="AO180" i="23"/>
  <c r="AA52" i="23"/>
  <c r="AO52" i="23"/>
  <c r="AA181" i="23"/>
  <c r="AO181" i="23"/>
  <c r="AA25" i="23"/>
  <c r="AO25" i="23"/>
  <c r="AA18" i="23"/>
  <c r="AO18" i="23"/>
  <c r="AA191" i="23"/>
  <c r="AO191" i="23"/>
  <c r="AA127" i="23"/>
  <c r="AO127" i="23"/>
  <c r="AA63" i="23"/>
  <c r="AO63" i="23"/>
  <c r="AA249" i="23"/>
  <c r="AO249" i="23"/>
  <c r="AA117" i="23"/>
  <c r="AO117" i="23"/>
  <c r="AA166" i="23"/>
  <c r="AO166" i="23"/>
  <c r="AA38" i="23"/>
  <c r="AO38" i="23"/>
  <c r="AA120" i="23"/>
  <c r="AO120" i="23"/>
  <c r="AA56" i="23"/>
  <c r="AO56" i="23"/>
  <c r="AA197" i="23"/>
  <c r="AO197" i="23"/>
  <c r="AA73" i="23"/>
  <c r="AO73" i="23"/>
  <c r="AA194" i="23"/>
  <c r="AO194" i="23"/>
  <c r="AA62" i="23"/>
  <c r="AO62" i="23"/>
  <c r="AA187" i="23"/>
  <c r="AO187" i="23"/>
  <c r="AA209" i="23"/>
  <c r="AO209" i="23"/>
  <c r="AA45" i="23"/>
  <c r="AO45" i="23"/>
  <c r="AA158" i="23"/>
  <c r="AO158" i="23"/>
  <c r="AA34" i="23"/>
  <c r="AO34" i="23"/>
  <c r="AA221" i="23"/>
  <c r="AO221" i="23"/>
  <c r="AA65" i="23"/>
  <c r="AO65" i="23"/>
  <c r="AA154" i="23"/>
  <c r="AO154" i="23"/>
  <c r="AA215" i="23"/>
  <c r="AO215" i="23"/>
  <c r="AA87" i="23"/>
  <c r="AO87" i="23"/>
  <c r="AA23" i="23"/>
  <c r="AO23" i="23"/>
  <c r="AA169" i="23"/>
  <c r="AO169" i="23"/>
  <c r="AA196" i="23"/>
  <c r="AO196" i="23"/>
  <c r="AA68" i="23"/>
  <c r="AO68" i="23"/>
  <c r="AA178" i="23"/>
  <c r="AO178" i="23"/>
  <c r="AA227" i="23"/>
  <c r="AO227" i="23"/>
  <c r="AA163" i="23"/>
  <c r="AO163" i="23"/>
  <c r="AA99" i="23"/>
  <c r="AO99" i="23"/>
  <c r="AA35" i="23"/>
  <c r="AO35" i="23"/>
  <c r="AA161" i="23"/>
  <c r="AO161" i="23"/>
  <c r="AA29" i="23"/>
  <c r="AO29" i="23"/>
  <c r="AA198" i="23"/>
  <c r="AO198" i="23"/>
  <c r="AA78" i="23"/>
  <c r="AO78" i="23"/>
  <c r="AA236" i="23"/>
  <c r="AO236" i="23"/>
  <c r="AA204" i="23"/>
  <c r="AO204" i="23"/>
  <c r="AA172" i="23"/>
  <c r="AO172" i="23"/>
  <c r="AA140" i="23"/>
  <c r="AO140" i="23"/>
  <c r="AA96" i="23"/>
  <c r="AO96" i="23"/>
  <c r="AA64" i="23"/>
  <c r="AO64" i="23"/>
  <c r="AA28" i="23"/>
  <c r="AO28" i="23"/>
  <c r="AA205" i="23"/>
  <c r="AO205" i="23"/>
  <c r="AA81" i="23"/>
  <c r="AO81" i="23"/>
  <c r="AA202" i="23"/>
  <c r="AO202" i="23"/>
  <c r="AA70" i="23"/>
  <c r="AO70" i="23"/>
  <c r="AA139" i="23"/>
  <c r="AO139" i="23"/>
  <c r="AA43" i="23"/>
  <c r="AO43" i="23"/>
  <c r="AA177" i="23"/>
  <c r="AO177" i="23"/>
  <c r="AA232" i="23"/>
  <c r="AO232" i="23"/>
  <c r="AA104" i="23"/>
  <c r="AO104" i="23"/>
  <c r="AA122" i="23"/>
  <c r="AO122" i="23"/>
  <c r="AA167" i="23"/>
  <c r="AO167" i="23"/>
  <c r="AA137" i="23"/>
  <c r="AO137" i="23"/>
  <c r="AA118" i="23"/>
  <c r="AO118" i="23"/>
  <c r="AA212" i="23"/>
  <c r="AO212" i="23"/>
  <c r="AA84" i="23"/>
  <c r="AO84" i="23"/>
  <c r="AA245" i="23"/>
  <c r="AO245" i="23"/>
  <c r="AA57" i="23"/>
  <c r="AO57" i="23"/>
  <c r="AA50" i="23"/>
  <c r="AO50" i="23"/>
  <c r="AA207" i="23"/>
  <c r="AO207" i="23"/>
  <c r="AA143" i="23"/>
  <c r="AO143" i="23"/>
  <c r="AA79" i="23"/>
  <c r="AO79" i="23"/>
  <c r="AA15" i="23"/>
  <c r="AO15" i="23"/>
  <c r="AA153" i="23"/>
  <c r="AO153" i="23"/>
  <c r="AA21" i="23"/>
  <c r="AO21" i="23"/>
  <c r="AA74" i="23"/>
  <c r="AO74" i="23"/>
  <c r="AA124" i="23"/>
  <c r="AO124" i="23"/>
  <c r="AA60" i="23"/>
  <c r="AO60" i="23"/>
  <c r="AA229" i="23"/>
  <c r="AO229" i="23"/>
  <c r="AA105" i="23"/>
  <c r="AO105" i="23"/>
  <c r="AA226" i="23"/>
  <c r="AO226" i="23"/>
  <c r="AA98" i="23"/>
  <c r="AO98" i="23"/>
  <c r="AA155" i="23"/>
  <c r="AO155" i="23"/>
  <c r="AA145" i="23"/>
  <c r="AO145" i="23"/>
  <c r="AA246" i="23"/>
  <c r="AO246" i="23"/>
  <c r="AA126" i="23"/>
  <c r="AO126" i="23"/>
  <c r="AA248" i="23"/>
  <c r="AO248" i="23"/>
  <c r="AA189" i="23"/>
  <c r="AO189" i="23"/>
  <c r="AA33" i="23"/>
  <c r="AO33" i="23"/>
  <c r="AA90" i="23"/>
  <c r="AO90" i="23"/>
  <c r="AA183" i="23"/>
  <c r="AO183" i="23"/>
  <c r="AA71" i="23"/>
  <c r="AO71" i="23"/>
  <c r="AA101" i="23"/>
  <c r="AO101" i="23"/>
  <c r="AA114" i="23"/>
  <c r="AO114" i="23"/>
  <c r="AA19" i="23"/>
  <c r="AO19" i="23"/>
  <c r="AA174" i="23"/>
  <c r="AO174" i="23"/>
  <c r="AA160" i="23"/>
  <c r="AO160" i="23"/>
  <c r="AA48" i="23"/>
  <c r="AO48" i="23"/>
  <c r="AA49" i="23"/>
  <c r="AO49" i="23"/>
  <c r="AA171" i="23"/>
  <c r="AO171" i="23"/>
  <c r="AA168" i="23"/>
  <c r="AO168" i="23"/>
  <c r="AA199" i="23"/>
  <c r="AO199" i="23"/>
  <c r="AA150" i="23"/>
  <c r="AO150" i="23"/>
  <c r="AA228" i="23"/>
  <c r="AO228" i="23"/>
  <c r="AA116" i="23"/>
  <c r="AO116" i="23"/>
  <c r="AA20" i="23"/>
  <c r="AO20" i="23"/>
  <c r="AA121" i="23"/>
  <c r="AO121" i="23"/>
  <c r="AA142" i="23"/>
  <c r="AO142" i="23"/>
  <c r="AA223" i="23"/>
  <c r="AO223" i="23"/>
  <c r="AA159" i="23"/>
  <c r="AO159" i="23"/>
  <c r="AA95" i="23"/>
  <c r="AO95" i="23"/>
  <c r="AA185" i="23"/>
  <c r="AO185" i="23"/>
  <c r="AA53" i="23"/>
  <c r="AO53" i="23"/>
  <c r="AA102" i="23"/>
  <c r="AO102" i="23"/>
  <c r="AA152" i="23"/>
  <c r="AO152" i="23"/>
  <c r="AA72" i="23"/>
  <c r="AO72" i="23"/>
  <c r="AA8" i="23"/>
  <c r="AO8" i="23"/>
  <c r="AA133" i="23"/>
  <c r="AO133" i="23"/>
  <c r="AA9" i="23"/>
  <c r="AO9" i="23"/>
  <c r="AA130" i="23"/>
  <c r="AO130" i="23"/>
  <c r="AA251" i="23"/>
  <c r="AO251" i="23"/>
  <c r="AA107" i="23"/>
  <c r="AO107" i="23"/>
  <c r="AA109" i="23"/>
  <c r="AO109" i="23"/>
  <c r="AA214" i="23"/>
  <c r="AO214" i="23"/>
  <c r="AA94" i="23"/>
  <c r="AO94" i="23"/>
  <c r="AA200" i="23"/>
  <c r="AO200" i="23"/>
  <c r="AA129" i="23"/>
  <c r="AO129" i="23"/>
  <c r="AA250" i="23"/>
  <c r="AO250" i="23"/>
  <c r="AA54" i="23"/>
  <c r="AO54" i="23"/>
  <c r="AA151" i="23"/>
  <c r="AO151" i="23"/>
  <c r="AA55" i="23"/>
  <c r="AO55" i="23"/>
  <c r="AA219" i="23"/>
  <c r="AO219" i="23"/>
  <c r="AA86" i="23"/>
  <c r="AO86" i="23"/>
  <c r="AA132" i="23"/>
  <c r="AO132" i="23"/>
  <c r="AA89" i="23"/>
  <c r="AO89" i="23"/>
  <c r="AA82" i="23"/>
  <c r="AO82" i="23"/>
  <c r="AA195" i="23"/>
  <c r="AO195" i="23"/>
  <c r="AA131" i="23"/>
  <c r="AO131" i="23"/>
  <c r="AA67" i="23"/>
  <c r="AO67" i="23"/>
  <c r="AA225" i="23"/>
  <c r="AO225" i="23"/>
  <c r="AA93" i="23"/>
  <c r="AO93" i="23"/>
  <c r="AA230" i="23"/>
  <c r="AO230" i="23"/>
  <c r="AA146" i="23"/>
  <c r="AO146" i="23"/>
  <c r="AA14" i="23"/>
  <c r="AO14" i="23"/>
  <c r="AA220" i="23"/>
  <c r="AO220" i="23"/>
  <c r="AA188" i="23"/>
  <c r="AO188" i="23"/>
  <c r="AA156" i="23"/>
  <c r="AO156" i="23"/>
  <c r="AA112" i="23"/>
  <c r="AO112" i="23"/>
  <c r="AA80" i="23"/>
  <c r="AO80" i="23"/>
  <c r="AA44" i="23"/>
  <c r="AO44" i="23"/>
  <c r="AA12" i="23"/>
  <c r="AO12" i="23"/>
  <c r="AA141" i="23"/>
  <c r="AO141" i="23"/>
  <c r="AA17" i="23"/>
  <c r="AO17" i="23"/>
  <c r="AA138" i="23"/>
  <c r="AO138" i="23"/>
  <c r="AA203" i="23"/>
  <c r="AO203" i="23"/>
  <c r="AA91" i="23"/>
  <c r="AO91" i="23"/>
  <c r="AA11" i="23"/>
  <c r="AO11" i="23"/>
  <c r="AA222" i="23"/>
  <c r="AO222" i="23"/>
  <c r="AA184" i="23"/>
  <c r="AO184" i="23"/>
  <c r="AA157" i="23"/>
  <c r="AO157" i="23"/>
  <c r="AA231" i="23"/>
  <c r="AO231" i="23"/>
  <c r="AA103" i="23"/>
  <c r="AO103" i="23"/>
  <c r="AA37" i="23"/>
  <c r="AO37" i="23"/>
  <c r="AA244" i="23"/>
  <c r="AO244" i="23"/>
  <c r="AA148" i="23"/>
  <c r="AO148" i="23"/>
  <c r="AA36" i="23"/>
  <c r="AO36" i="23"/>
  <c r="AA149" i="23"/>
  <c r="AO149" i="23"/>
  <c r="AA238" i="23"/>
  <c r="AO238" i="23"/>
  <c r="AA239" i="23"/>
  <c r="AO239" i="23"/>
  <c r="AA175" i="23"/>
  <c r="AO175" i="23"/>
  <c r="AA111" i="23"/>
  <c r="AO111" i="23"/>
  <c r="AA47" i="23"/>
  <c r="AO47" i="23"/>
  <c r="AA217" i="23"/>
  <c r="AO217" i="23"/>
  <c r="AA85" i="23"/>
  <c r="AO85" i="23"/>
  <c r="AA134" i="23"/>
  <c r="AO134" i="23"/>
  <c r="AA10" i="23"/>
  <c r="AO10" i="23"/>
  <c r="AA88" i="23"/>
  <c r="AO88" i="23"/>
  <c r="AA40" i="23"/>
  <c r="AO40" i="23"/>
  <c r="AA165" i="23"/>
  <c r="AO165" i="23"/>
  <c r="AA41" i="23"/>
  <c r="AO41" i="23"/>
  <c r="AA162" i="23"/>
  <c r="AO162" i="23"/>
  <c r="AA30" i="23"/>
  <c r="AO30" i="23"/>
  <c r="AA75" i="23"/>
  <c r="AO75" i="23"/>
  <c r="AA77" i="23"/>
  <c r="AO77" i="23"/>
  <c r="AA190" i="23"/>
  <c r="AO190" i="23"/>
  <c r="AA66" i="23"/>
  <c r="AO66" i="23"/>
  <c r="AA136" i="23"/>
  <c r="AO136" i="23"/>
  <c r="AA97" i="23"/>
  <c r="AO97" i="23"/>
  <c r="AA186" i="23"/>
  <c r="AO186" i="23"/>
  <c r="AA22" i="23"/>
  <c r="AO22" i="23"/>
  <c r="AA119" i="23"/>
  <c r="AO119" i="23"/>
  <c r="AA39" i="23"/>
  <c r="AO39" i="23"/>
  <c r="AA164" i="23"/>
  <c r="AO164" i="23"/>
  <c r="AA213" i="23"/>
  <c r="AO213" i="23"/>
  <c r="AA211" i="23"/>
  <c r="AO211" i="23"/>
  <c r="AA147" i="23"/>
  <c r="AO147" i="23"/>
  <c r="AA83" i="23"/>
  <c r="AO83" i="23"/>
  <c r="AA125" i="23"/>
  <c r="AO125" i="23"/>
  <c r="AA242" i="23"/>
  <c r="AO242" i="23"/>
  <c r="AA46" i="23"/>
  <c r="AO46" i="23"/>
  <c r="AA224" i="23"/>
  <c r="AO224" i="23"/>
  <c r="AA192" i="23"/>
  <c r="AO192" i="23"/>
  <c r="AA128" i="23"/>
  <c r="AO128" i="23"/>
  <c r="AA92" i="23"/>
  <c r="AO92" i="23"/>
  <c r="AA16" i="23"/>
  <c r="AO16" i="23"/>
  <c r="AA173" i="23"/>
  <c r="AO173" i="23"/>
  <c r="AA170" i="23"/>
  <c r="AO170" i="23"/>
  <c r="AA42" i="23"/>
  <c r="AO42" i="23"/>
  <c r="AA59" i="23"/>
  <c r="AO59" i="23"/>
  <c r="AA241" i="23"/>
  <c r="AO241" i="23"/>
  <c r="AA182" i="23"/>
  <c r="AO182" i="23"/>
  <c r="AA218" i="23"/>
  <c r="AO218" i="23"/>
  <c r="AA201" i="23"/>
  <c r="AO201" i="23"/>
  <c r="AA31" i="23"/>
  <c r="AO31" i="23"/>
  <c r="AM4" i="23"/>
  <c r="S42" i="60"/>
  <c r="AK20" i="60"/>
  <c r="AK30" i="60"/>
  <c r="AK42" i="60"/>
  <c r="S39" i="60"/>
  <c r="AK37" i="60"/>
  <c r="AK29" i="60"/>
  <c r="AK38" i="60"/>
  <c r="S29" i="60"/>
  <c r="AK35" i="60"/>
  <c r="AA7" i="23"/>
  <c r="Q4" i="23"/>
  <c r="S36" i="60"/>
  <c r="S40" i="60"/>
  <c r="S41" i="60"/>
  <c r="AK33" i="60"/>
  <c r="AI43" i="60"/>
  <c r="S32" i="60"/>
  <c r="C25" i="58"/>
  <c r="D25" i="58"/>
  <c r="H39" i="58"/>
  <c r="O39" i="58"/>
  <c r="K39" i="58"/>
  <c r="P39" i="58"/>
  <c r="L39" i="58"/>
  <c r="G39" i="58"/>
  <c r="M43" i="60"/>
  <c r="AK28" i="60"/>
  <c r="S35" i="60"/>
  <c r="V43" i="60"/>
  <c r="Y43" i="60"/>
  <c r="AA43" i="60"/>
  <c r="AE39" i="60"/>
  <c r="AB39" i="60"/>
  <c r="AE37" i="60"/>
  <c r="AB37" i="60"/>
  <c r="AE40" i="60"/>
  <c r="AB40" i="60"/>
  <c r="AE33" i="60"/>
  <c r="AB33" i="60"/>
  <c r="AJ39" i="60"/>
  <c r="AK39" i="60" s="1"/>
  <c r="S37" i="60"/>
  <c r="Z43" i="60"/>
  <c r="AE36" i="60"/>
  <c r="AB36" i="60"/>
  <c r="AB29" i="60"/>
  <c r="AE29" i="60"/>
  <c r="AB30" i="60"/>
  <c r="AE30" i="60"/>
  <c r="AE38" i="60"/>
  <c r="AB38" i="60"/>
  <c r="AE34" i="60"/>
  <c r="AB34" i="60"/>
  <c r="AE41" i="60"/>
  <c r="AB41" i="60"/>
  <c r="P43" i="60"/>
  <c r="R43" i="60"/>
  <c r="I43" i="60"/>
  <c r="AE32" i="60"/>
  <c r="AB32" i="60"/>
  <c r="S30" i="60"/>
  <c r="AJ36" i="60"/>
  <c r="AK36" i="60" s="1"/>
  <c r="AB35" i="60"/>
  <c r="AE35" i="60"/>
  <c r="AJ43" i="60"/>
  <c r="AK43" i="60" s="1"/>
  <c r="AH43" i="60"/>
  <c r="AE28" i="60"/>
  <c r="AB28" i="60"/>
  <c r="AE31" i="60"/>
  <c r="AB31" i="60"/>
  <c r="AE42" i="60"/>
  <c r="AB42" i="60"/>
  <c r="S31" i="60"/>
  <c r="AE43" i="60"/>
  <c r="S34" i="60"/>
  <c r="S38" i="60"/>
  <c r="S33" i="60"/>
  <c r="AJ32" i="60"/>
  <c r="AK32" i="60" s="1"/>
  <c r="S28" i="60"/>
  <c r="AJ31" i="60"/>
  <c r="AK31" i="60" s="1"/>
  <c r="AJ40" i="60"/>
  <c r="AK40" i="60" s="1"/>
  <c r="AJ41" i="60"/>
  <c r="AK41" i="60" s="1"/>
  <c r="Q43" i="60"/>
  <c r="S14" i="60"/>
  <c r="S13" i="60"/>
  <c r="S19" i="60"/>
  <c r="AB6" i="60"/>
  <c r="AB14" i="60"/>
  <c r="AB20" i="60"/>
  <c r="S8" i="60"/>
  <c r="AB12" i="60"/>
  <c r="AB10" i="60"/>
  <c r="S12" i="60"/>
  <c r="P21" i="60"/>
  <c r="S10" i="60"/>
  <c r="AB7" i="60"/>
  <c r="S11" i="60"/>
  <c r="D21" i="60"/>
  <c r="AB17" i="60"/>
  <c r="AB19" i="60"/>
  <c r="AB11" i="60"/>
  <c r="S15" i="60"/>
  <c r="AB9" i="60"/>
  <c r="AB18" i="60"/>
  <c r="AK11" i="60"/>
  <c r="J20" i="60"/>
  <c r="AB15" i="60"/>
  <c r="S7" i="60"/>
  <c r="AB13" i="60"/>
  <c r="S17" i="60"/>
  <c r="S9" i="60"/>
  <c r="S20" i="60"/>
  <c r="S16" i="60"/>
  <c r="AB16" i="60"/>
  <c r="J11" i="60"/>
  <c r="AE21" i="60"/>
  <c r="I21" i="60"/>
  <c r="Q21" i="60"/>
  <c r="V21" i="60"/>
  <c r="AJ21" i="60"/>
  <c r="S6" i="60"/>
  <c r="R21" i="60"/>
  <c r="Z21" i="60"/>
  <c r="Y21" i="60"/>
  <c r="M21" i="60"/>
  <c r="AA21" i="60"/>
  <c r="P40" i="58"/>
  <c r="H29" i="58"/>
  <c r="K29" i="58"/>
  <c r="L29" i="58"/>
  <c r="P29" i="58"/>
  <c r="O29" i="58"/>
  <c r="R29" i="58" s="1"/>
  <c r="G32" i="58"/>
  <c r="G27" i="58"/>
  <c r="H28" i="58"/>
  <c r="P28" i="58"/>
  <c r="K28" i="58"/>
  <c r="O28" i="58"/>
  <c r="L28" i="58"/>
  <c r="G31" i="58"/>
  <c r="H32" i="58"/>
  <c r="O32" i="58"/>
  <c r="R32" i="58" s="1"/>
  <c r="P32" i="58"/>
  <c r="L32" i="58"/>
  <c r="K32" i="58"/>
  <c r="G35" i="58"/>
  <c r="H36" i="58"/>
  <c r="K36" i="58"/>
  <c r="L36" i="58"/>
  <c r="O36" i="58"/>
  <c r="P36" i="58"/>
  <c r="G28" i="58"/>
  <c r="J28" i="58" s="1"/>
  <c r="H33" i="58"/>
  <c r="O33" i="58"/>
  <c r="K33" i="58"/>
  <c r="P33" i="58"/>
  <c r="L33" i="58"/>
  <c r="G36" i="58"/>
  <c r="J36" i="58" s="1"/>
  <c r="O37" i="58"/>
  <c r="P37" i="58"/>
  <c r="H37" i="58"/>
  <c r="L37" i="58"/>
  <c r="K37" i="58"/>
  <c r="G26" i="58"/>
  <c r="H27" i="58"/>
  <c r="L27" i="58"/>
  <c r="O27" i="58"/>
  <c r="P27" i="58"/>
  <c r="K27" i="58"/>
  <c r="G30" i="58"/>
  <c r="H31" i="58"/>
  <c r="P31" i="58"/>
  <c r="K31" i="58"/>
  <c r="O31" i="58"/>
  <c r="L31" i="58"/>
  <c r="G34" i="58"/>
  <c r="H35" i="58"/>
  <c r="O35" i="58"/>
  <c r="K35" i="58"/>
  <c r="P35" i="58"/>
  <c r="L35" i="58"/>
  <c r="G38" i="58"/>
  <c r="H26" i="58"/>
  <c r="P26" i="58"/>
  <c r="O26" i="58"/>
  <c r="K26" i="58"/>
  <c r="N26" i="58" s="1"/>
  <c r="L26" i="58"/>
  <c r="G29" i="58"/>
  <c r="J29" i="58" s="1"/>
  <c r="P30" i="58"/>
  <c r="H30" i="58"/>
  <c r="K30" i="58"/>
  <c r="L30" i="58"/>
  <c r="O30" i="58"/>
  <c r="R30" i="58" s="1"/>
  <c r="G33" i="58"/>
  <c r="P34" i="58"/>
  <c r="H34" i="58"/>
  <c r="L34" i="58"/>
  <c r="O34" i="58"/>
  <c r="R34" i="58" s="1"/>
  <c r="K34" i="58"/>
  <c r="G37" i="58"/>
  <c r="J37" i="58" s="1"/>
  <c r="K38" i="58"/>
  <c r="H38" i="58"/>
  <c r="L38" i="58"/>
  <c r="P38" i="58"/>
  <c r="O38" i="58"/>
  <c r="Y250" i="58"/>
  <c r="Y249" i="58"/>
  <c r="Y248" i="58"/>
  <c r="Y247" i="58"/>
  <c r="Y246" i="58"/>
  <c r="Y245" i="58"/>
  <c r="Y244" i="58"/>
  <c r="Y243" i="58"/>
  <c r="Y242" i="58"/>
  <c r="Y241" i="58"/>
  <c r="Y240" i="58"/>
  <c r="Y239" i="58"/>
  <c r="Y238" i="58"/>
  <c r="Y237" i="58"/>
  <c r="Y236" i="58"/>
  <c r="Y235" i="58"/>
  <c r="Y234" i="58"/>
  <c r="Y233" i="58"/>
  <c r="Y232" i="58"/>
  <c r="Y231" i="58"/>
  <c r="Y230" i="58"/>
  <c r="Y229" i="58"/>
  <c r="Y228" i="58"/>
  <c r="Y227" i="58"/>
  <c r="Y226" i="58"/>
  <c r="Y225" i="58"/>
  <c r="Y224" i="58"/>
  <c r="Y223" i="58"/>
  <c r="Y222" i="58"/>
  <c r="Y221" i="58"/>
  <c r="Y220" i="58"/>
  <c r="Y219" i="58"/>
  <c r="Y218" i="58"/>
  <c r="Y217" i="58"/>
  <c r="Y216" i="58"/>
  <c r="Y215" i="58"/>
  <c r="Y214" i="58"/>
  <c r="Y213" i="58"/>
  <c r="Y212" i="58"/>
  <c r="Y211" i="58"/>
  <c r="Y210" i="58"/>
  <c r="Y209" i="58"/>
  <c r="Y208" i="58"/>
  <c r="Y207" i="58"/>
  <c r="Y206" i="58"/>
  <c r="Y205" i="58"/>
  <c r="Y204" i="58"/>
  <c r="Y203" i="58"/>
  <c r="Y202" i="58"/>
  <c r="Y201" i="58"/>
  <c r="Y200" i="58"/>
  <c r="Y199" i="58"/>
  <c r="Y198" i="58"/>
  <c r="Y197" i="58"/>
  <c r="Y196" i="58"/>
  <c r="Y195" i="58"/>
  <c r="Y194" i="58"/>
  <c r="Y193" i="58"/>
  <c r="Y192" i="58"/>
  <c r="Y191" i="58"/>
  <c r="Y190" i="58"/>
  <c r="Y189" i="58"/>
  <c r="Y188" i="58"/>
  <c r="Y187" i="58"/>
  <c r="Y186" i="58"/>
  <c r="Y185" i="58"/>
  <c r="Y184" i="58"/>
  <c r="Y183" i="58"/>
  <c r="Y182" i="58"/>
  <c r="Y181" i="58"/>
  <c r="Y180" i="58"/>
  <c r="Y179" i="58"/>
  <c r="Y178" i="58"/>
  <c r="Y177" i="58"/>
  <c r="Y176" i="58"/>
  <c r="Y175" i="58"/>
  <c r="Y174" i="58"/>
  <c r="Y173" i="58"/>
  <c r="Y172" i="58"/>
  <c r="Y171" i="58"/>
  <c r="Y170" i="58"/>
  <c r="Y169" i="58"/>
  <c r="Y168" i="58"/>
  <c r="Y167" i="58"/>
  <c r="Y166" i="58"/>
  <c r="Y165" i="58"/>
  <c r="Y164" i="58"/>
  <c r="Y163" i="58"/>
  <c r="Y162" i="58"/>
  <c r="Y161" i="58"/>
  <c r="Y160" i="58"/>
  <c r="AA201" i="58"/>
  <c r="AA198" i="58"/>
  <c r="AA194" i="58"/>
  <c r="AA190" i="58"/>
  <c r="AA186" i="58"/>
  <c r="AA182" i="58"/>
  <c r="AA178" i="58"/>
  <c r="AA174" i="58"/>
  <c r="AA170" i="58"/>
  <c r="AA165" i="58"/>
  <c r="AA161" i="58"/>
  <c r="Z250" i="58"/>
  <c r="Z249" i="58"/>
  <c r="Z248" i="58"/>
  <c r="Z247" i="58"/>
  <c r="Z246" i="58"/>
  <c r="Z245" i="58"/>
  <c r="Z244" i="58"/>
  <c r="Z243" i="58"/>
  <c r="Z242" i="58"/>
  <c r="Z241" i="58"/>
  <c r="Z240" i="58"/>
  <c r="Z239" i="58"/>
  <c r="Z238" i="58"/>
  <c r="Z237" i="58"/>
  <c r="Z236" i="58"/>
  <c r="Z235" i="58"/>
  <c r="Z234" i="58"/>
  <c r="Z233" i="58"/>
  <c r="Z232" i="58"/>
  <c r="Z231" i="58"/>
  <c r="Z230" i="58"/>
  <c r="Z229" i="58"/>
  <c r="Z228" i="58"/>
  <c r="Z227" i="58"/>
  <c r="Z226" i="58"/>
  <c r="Z225" i="58"/>
  <c r="Z224" i="58"/>
  <c r="Z223" i="58"/>
  <c r="Z222" i="58"/>
  <c r="Z221" i="58"/>
  <c r="Z220" i="58"/>
  <c r="Z219" i="58"/>
  <c r="Z218" i="58"/>
  <c r="Z217" i="58"/>
  <c r="Z216" i="58"/>
  <c r="Z215" i="58"/>
  <c r="Z214" i="58"/>
  <c r="Z213" i="58"/>
  <c r="Z212" i="58"/>
  <c r="Z211" i="58"/>
  <c r="Z210" i="58"/>
  <c r="Z209" i="58"/>
  <c r="Z208" i="58"/>
  <c r="Z207" i="58"/>
  <c r="Z206" i="58"/>
  <c r="Z205" i="58"/>
  <c r="Z204" i="58"/>
  <c r="Z203" i="58"/>
  <c r="Z202" i="58"/>
  <c r="Z201" i="58"/>
  <c r="Z200" i="58"/>
  <c r="Z199" i="58"/>
  <c r="Z198" i="58"/>
  <c r="Z197" i="58"/>
  <c r="Z196" i="58"/>
  <c r="Z195" i="58"/>
  <c r="Z194" i="58"/>
  <c r="Z193" i="58"/>
  <c r="Z192" i="58"/>
  <c r="Z191" i="58"/>
  <c r="Z190" i="58"/>
  <c r="Z189" i="58"/>
  <c r="Z188" i="58"/>
  <c r="Z187" i="58"/>
  <c r="Z186" i="58"/>
  <c r="Z185" i="58"/>
  <c r="Z184" i="58"/>
  <c r="Z183" i="58"/>
  <c r="Z182" i="58"/>
  <c r="Z181" i="58"/>
  <c r="Z180" i="58"/>
  <c r="Z179" i="58"/>
  <c r="Z178" i="58"/>
  <c r="Z177" i="58"/>
  <c r="Z176" i="58"/>
  <c r="Z175" i="58"/>
  <c r="Z174" i="58"/>
  <c r="Z173" i="58"/>
  <c r="Z172" i="58"/>
  <c r="Z171" i="58"/>
  <c r="Z170" i="58"/>
  <c r="Z169" i="58"/>
  <c r="Z168" i="58"/>
  <c r="Z167" i="58"/>
  <c r="Z166" i="58"/>
  <c r="Z165" i="58"/>
  <c r="Z164" i="58"/>
  <c r="Z163" i="58"/>
  <c r="Z162" i="58"/>
  <c r="Z161" i="58"/>
  <c r="Z160" i="58"/>
  <c r="AA200" i="58"/>
  <c r="AA199" i="58"/>
  <c r="AA197" i="58"/>
  <c r="AA195" i="58"/>
  <c r="AA193" i="58"/>
  <c r="AA191" i="58"/>
  <c r="AA189" i="58"/>
  <c r="AA187" i="58"/>
  <c r="AA185" i="58"/>
  <c r="AA183" i="58"/>
  <c r="AA181" i="58"/>
  <c r="AA179" i="58"/>
  <c r="AA177" i="58"/>
  <c r="AA175" i="58"/>
  <c r="AA173" i="58"/>
  <c r="AA171" i="58"/>
  <c r="AA169" i="58"/>
  <c r="AA167" i="58"/>
  <c r="AA166" i="58"/>
  <c r="AA163" i="58"/>
  <c r="AA162" i="58"/>
  <c r="AA250" i="58"/>
  <c r="AA249" i="58"/>
  <c r="AA248" i="58"/>
  <c r="AA247" i="58"/>
  <c r="AA246" i="58"/>
  <c r="AA245" i="58"/>
  <c r="AA244" i="58"/>
  <c r="AA243" i="58"/>
  <c r="AA242" i="58"/>
  <c r="AA241" i="58"/>
  <c r="AA240" i="58"/>
  <c r="AA239" i="58"/>
  <c r="AA238" i="58"/>
  <c r="AA237" i="58"/>
  <c r="AA236" i="58"/>
  <c r="AA235" i="58"/>
  <c r="AA234" i="58"/>
  <c r="AA233" i="58"/>
  <c r="AA232" i="58"/>
  <c r="AA231" i="58"/>
  <c r="AA230" i="58"/>
  <c r="AA229" i="58"/>
  <c r="AA228" i="58"/>
  <c r="AA227" i="58"/>
  <c r="AA226" i="58"/>
  <c r="AA225" i="58"/>
  <c r="AA224" i="58"/>
  <c r="AA223" i="58"/>
  <c r="AA222" i="58"/>
  <c r="AA221" i="58"/>
  <c r="AA220" i="58"/>
  <c r="AA219" i="58"/>
  <c r="AA218" i="58"/>
  <c r="AA217" i="58"/>
  <c r="AA216" i="58"/>
  <c r="AA215" i="58"/>
  <c r="AA214" i="58"/>
  <c r="AA213" i="58"/>
  <c r="AA212" i="58"/>
  <c r="AA211" i="58"/>
  <c r="AA210" i="58"/>
  <c r="AA209" i="58"/>
  <c r="AA208" i="58"/>
  <c r="AA207" i="58"/>
  <c r="AA206" i="58"/>
  <c r="AA205" i="58"/>
  <c r="AA204" i="58"/>
  <c r="AA203" i="58"/>
  <c r="AA202" i="58"/>
  <c r="AA196" i="58"/>
  <c r="AA192" i="58"/>
  <c r="AA188" i="58"/>
  <c r="AA184" i="58"/>
  <c r="AA180" i="58"/>
  <c r="AA176" i="58"/>
  <c r="AA172" i="58"/>
  <c r="AA168" i="58"/>
  <c r="AA164" i="58"/>
  <c r="AA160" i="58"/>
  <c r="AB250" i="58"/>
  <c r="AB246" i="58"/>
  <c r="AB242" i="58"/>
  <c r="AB238" i="58"/>
  <c r="AB234" i="58"/>
  <c r="AB230" i="58"/>
  <c r="AB226" i="58"/>
  <c r="AB222" i="58"/>
  <c r="AB218" i="58"/>
  <c r="AB214" i="58"/>
  <c r="AB210" i="58"/>
  <c r="AB206" i="58"/>
  <c r="AB202" i="58"/>
  <c r="AB198" i="58"/>
  <c r="AB194" i="58"/>
  <c r="AB190" i="58"/>
  <c r="AB186" i="58"/>
  <c r="AB182" i="58"/>
  <c r="AB178" i="58"/>
  <c r="AB174" i="58"/>
  <c r="AB170" i="58"/>
  <c r="AB166" i="58"/>
  <c r="AB162" i="58"/>
  <c r="AB243" i="58"/>
  <c r="AB227" i="58"/>
  <c r="AB211" i="58"/>
  <c r="AB195" i="58"/>
  <c r="AB179" i="58"/>
  <c r="AB163" i="58"/>
  <c r="AB248" i="58"/>
  <c r="AB244" i="58"/>
  <c r="AB240" i="58"/>
  <c r="AB236" i="58"/>
  <c r="AB232" i="58"/>
  <c r="AB228" i="58"/>
  <c r="AB224" i="58"/>
  <c r="AB220" i="58"/>
  <c r="AB216" i="58"/>
  <c r="AB212" i="58"/>
  <c r="AB208" i="58"/>
  <c r="AB204" i="58"/>
  <c r="AB200" i="58"/>
  <c r="AB196" i="58"/>
  <c r="AB192" i="58"/>
  <c r="AB188" i="58"/>
  <c r="AB184" i="58"/>
  <c r="AB180" i="58"/>
  <c r="AB176" i="58"/>
  <c r="AB172" i="58"/>
  <c r="AB168" i="58"/>
  <c r="AB164" i="58"/>
  <c r="AB160" i="58"/>
  <c r="AB201" i="58"/>
  <c r="AB197" i="58"/>
  <c r="AB189" i="58"/>
  <c r="AB185" i="58"/>
  <c r="AB177" i="58"/>
  <c r="AB173" i="58"/>
  <c r="AB169" i="58"/>
  <c r="AB161" i="58"/>
  <c r="AB247" i="58"/>
  <c r="AB235" i="58"/>
  <c r="AB231" i="58"/>
  <c r="AB219" i="58"/>
  <c r="AB215" i="58"/>
  <c r="AB203" i="58"/>
  <c r="AB199" i="58"/>
  <c r="AB187" i="58"/>
  <c r="AB183" i="58"/>
  <c r="AB171" i="58"/>
  <c r="AB167" i="58"/>
  <c r="AB249" i="58"/>
  <c r="AB245" i="58"/>
  <c r="AB241" i="58"/>
  <c r="AB237" i="58"/>
  <c r="AB233" i="58"/>
  <c r="AB229" i="58"/>
  <c r="AB225" i="58"/>
  <c r="AB221" i="58"/>
  <c r="AB217" i="58"/>
  <c r="AB213" i="58"/>
  <c r="AB209" i="58"/>
  <c r="AB205" i="58"/>
  <c r="AB193" i="58"/>
  <c r="AB181" i="58"/>
  <c r="AB165" i="58"/>
  <c r="AB239" i="58"/>
  <c r="AB223" i="58"/>
  <c r="AB207" i="58"/>
  <c r="AB191" i="58"/>
  <c r="AB175" i="58"/>
  <c r="W5" i="58"/>
  <c r="W81" i="58"/>
  <c r="W85" i="58"/>
  <c r="W6" i="58"/>
  <c r="W10" i="58"/>
  <c r="W14" i="58"/>
  <c r="W18" i="58"/>
  <c r="W22" i="58"/>
  <c r="W26" i="58"/>
  <c r="W30" i="58"/>
  <c r="W34" i="58"/>
  <c r="W38" i="58"/>
  <c r="W42" i="58"/>
  <c r="W46" i="58"/>
  <c r="W50" i="58"/>
  <c r="W54" i="58"/>
  <c r="W58" i="58"/>
  <c r="W62" i="58"/>
  <c r="W66" i="58"/>
  <c r="W70" i="58"/>
  <c r="W74" i="58"/>
  <c r="W78" i="58"/>
  <c r="W82" i="58"/>
  <c r="W86" i="58"/>
  <c r="W90" i="58"/>
  <c r="W94" i="58"/>
  <c r="W98" i="58"/>
  <c r="W102" i="58"/>
  <c r="W106" i="58"/>
  <c r="W110" i="58"/>
  <c r="W114" i="58"/>
  <c r="W118" i="58"/>
  <c r="W122" i="58"/>
  <c r="W126" i="58"/>
  <c r="W130" i="58"/>
  <c r="W134" i="58"/>
  <c r="W138" i="58"/>
  <c r="W142" i="58"/>
  <c r="W146" i="58"/>
  <c r="W150" i="58"/>
  <c r="W154" i="58"/>
  <c r="W158" i="58"/>
  <c r="W162" i="58"/>
  <c r="W166" i="58"/>
  <c r="W170" i="58"/>
  <c r="W174" i="58"/>
  <c r="W178" i="58"/>
  <c r="W182" i="58"/>
  <c r="W186" i="58"/>
  <c r="W190" i="58"/>
  <c r="W194" i="58"/>
  <c r="W198" i="58"/>
  <c r="W202" i="58"/>
  <c r="W206" i="58"/>
  <c r="W210" i="58"/>
  <c r="W214" i="58"/>
  <c r="W218" i="58"/>
  <c r="W222" i="58"/>
  <c r="W226" i="58"/>
  <c r="W230" i="58"/>
  <c r="W234" i="58"/>
  <c r="W238" i="58"/>
  <c r="W242" i="58"/>
  <c r="W246" i="58"/>
  <c r="W7" i="58"/>
  <c r="W11" i="58"/>
  <c r="W15" i="58"/>
  <c r="W19" i="58"/>
  <c r="W23" i="58"/>
  <c r="W27" i="58"/>
  <c r="W31" i="58"/>
  <c r="W35" i="58"/>
  <c r="W39" i="58"/>
  <c r="W43" i="58"/>
  <c r="W47" i="58"/>
  <c r="W51" i="58"/>
  <c r="W55" i="58"/>
  <c r="W59" i="58"/>
  <c r="W63" i="58"/>
  <c r="W67" i="58"/>
  <c r="W71" i="58"/>
  <c r="W75" i="58"/>
  <c r="W79" i="58"/>
  <c r="W83" i="58"/>
  <c r="W87" i="58"/>
  <c r="W91" i="58"/>
  <c r="W95" i="58"/>
  <c r="W99" i="58"/>
  <c r="W103" i="58"/>
  <c r="W107" i="58"/>
  <c r="W111" i="58"/>
  <c r="W115" i="58"/>
  <c r="W119" i="58"/>
  <c r="W123" i="58"/>
  <c r="W127" i="58"/>
  <c r="W131" i="58"/>
  <c r="W135" i="58"/>
  <c r="W139" i="58"/>
  <c r="W143" i="58"/>
  <c r="W147" i="58"/>
  <c r="W151" i="58"/>
  <c r="W155" i="58"/>
  <c r="W159" i="58"/>
  <c r="W163" i="58"/>
  <c r="W167" i="58"/>
  <c r="W171" i="58"/>
  <c r="W175" i="58"/>
  <c r="W179" i="58"/>
  <c r="W183" i="58"/>
  <c r="W187" i="58"/>
  <c r="W191" i="58"/>
  <c r="W195" i="58"/>
  <c r="W199" i="58"/>
  <c r="W203" i="58"/>
  <c r="W207" i="58"/>
  <c r="W211" i="58"/>
  <c r="W215" i="58"/>
  <c r="W219" i="58"/>
  <c r="W223" i="58"/>
  <c r="W227" i="58"/>
  <c r="W231" i="58"/>
  <c r="W235" i="58"/>
  <c r="W239" i="58"/>
  <c r="W243" i="58"/>
  <c r="W247" i="58"/>
  <c r="H249" i="9"/>
  <c r="H245" i="9"/>
  <c r="H241" i="9"/>
  <c r="H237" i="9"/>
  <c r="H233" i="9"/>
  <c r="H229" i="9"/>
  <c r="H225" i="9"/>
  <c r="H221" i="9"/>
  <c r="H217" i="9"/>
  <c r="H213" i="9"/>
  <c r="H209" i="9"/>
  <c r="H205" i="9"/>
  <c r="H201" i="9"/>
  <c r="H197" i="9"/>
  <c r="H193" i="9"/>
  <c r="H189" i="9"/>
  <c r="H185" i="9"/>
  <c r="H181" i="9"/>
  <c r="H177" i="9"/>
  <c r="H173" i="9"/>
  <c r="H169" i="9"/>
  <c r="H165" i="9"/>
  <c r="H161" i="9"/>
  <c r="H157" i="9"/>
  <c r="H153" i="9"/>
  <c r="H149" i="9"/>
  <c r="H145" i="9"/>
  <c r="H141" i="9"/>
  <c r="H137" i="9"/>
  <c r="H133" i="9"/>
  <c r="H129" i="9"/>
  <c r="H125" i="9"/>
  <c r="H121" i="9"/>
  <c r="H117" i="9"/>
  <c r="H113" i="9"/>
  <c r="H109" i="9"/>
  <c r="H105" i="9"/>
  <c r="H101" i="9"/>
  <c r="H97" i="9"/>
  <c r="H93" i="9"/>
  <c r="H89" i="9"/>
  <c r="H85" i="9"/>
  <c r="H81" i="9"/>
  <c r="H77" i="9"/>
  <c r="H73" i="9"/>
  <c r="H69" i="9"/>
  <c r="H65" i="9"/>
  <c r="H61" i="9"/>
  <c r="H57" i="9"/>
  <c r="H53" i="9"/>
  <c r="H49" i="9"/>
  <c r="H45" i="9"/>
  <c r="H41" i="9"/>
  <c r="H37" i="9"/>
  <c r="H33" i="9"/>
  <c r="H29" i="9"/>
  <c r="H25" i="9"/>
  <c r="H21" i="9"/>
  <c r="H17" i="9"/>
  <c r="H13" i="9"/>
  <c r="H9" i="9"/>
  <c r="H244" i="9"/>
  <c r="H232" i="9"/>
  <c r="H216" i="9"/>
  <c r="H200" i="9"/>
  <c r="H188" i="9"/>
  <c r="H176" i="9"/>
  <c r="H160" i="9"/>
  <c r="H140" i="9"/>
  <c r="H124" i="9"/>
  <c r="H108" i="9"/>
  <c r="H92" i="9"/>
  <c r="H84" i="9"/>
  <c r="H64" i="9"/>
  <c r="H52" i="9"/>
  <c r="H36" i="9"/>
  <c r="H20" i="9"/>
  <c r="H250" i="9"/>
  <c r="H246" i="9"/>
  <c r="H242" i="9"/>
  <c r="H238" i="9"/>
  <c r="H234" i="9"/>
  <c r="H230" i="9"/>
  <c r="H226" i="9"/>
  <c r="H222" i="9"/>
  <c r="H218" i="9"/>
  <c r="H214" i="9"/>
  <c r="H210" i="9"/>
  <c r="H206" i="9"/>
  <c r="H202" i="9"/>
  <c r="H198" i="9"/>
  <c r="H194" i="9"/>
  <c r="H190" i="9"/>
  <c r="H186" i="9"/>
  <c r="H182" i="9"/>
  <c r="H178" i="9"/>
  <c r="H174" i="9"/>
  <c r="H170" i="9"/>
  <c r="H166" i="9"/>
  <c r="H162" i="9"/>
  <c r="H158" i="9"/>
  <c r="H154" i="9"/>
  <c r="H150" i="9"/>
  <c r="H146" i="9"/>
  <c r="H142" i="9"/>
  <c r="H138" i="9"/>
  <c r="H134" i="9"/>
  <c r="H130" i="9"/>
  <c r="H126" i="9"/>
  <c r="H122" i="9"/>
  <c r="H118" i="9"/>
  <c r="H114" i="9"/>
  <c r="H110" i="9"/>
  <c r="H106" i="9"/>
  <c r="H102" i="9"/>
  <c r="H98" i="9"/>
  <c r="H94" i="9"/>
  <c r="H90" i="9"/>
  <c r="H86" i="9"/>
  <c r="H82" i="9"/>
  <c r="H78" i="9"/>
  <c r="H74" i="9"/>
  <c r="H70" i="9"/>
  <c r="H66" i="9"/>
  <c r="H62" i="9"/>
  <c r="H58" i="9"/>
  <c r="H54" i="9"/>
  <c r="H50" i="9"/>
  <c r="H46" i="9"/>
  <c r="H42" i="9"/>
  <c r="H38" i="9"/>
  <c r="H34" i="9"/>
  <c r="H30" i="9"/>
  <c r="H26" i="9"/>
  <c r="H22" i="9"/>
  <c r="H18" i="9"/>
  <c r="H14" i="9"/>
  <c r="H10" i="9"/>
  <c r="H6" i="9"/>
  <c r="H248" i="9"/>
  <c r="H236" i="9"/>
  <c r="H220" i="9"/>
  <c r="H204" i="9"/>
  <c r="H192" i="9"/>
  <c r="H172" i="9"/>
  <c r="H156" i="9"/>
  <c r="H144" i="9"/>
  <c r="H128" i="9"/>
  <c r="H112" i="9"/>
  <c r="H100" i="9"/>
  <c r="H80" i="9"/>
  <c r="H72" i="9"/>
  <c r="H56" i="9"/>
  <c r="H40" i="9"/>
  <c r="H24" i="9"/>
  <c r="H8" i="9"/>
  <c r="H251" i="9"/>
  <c r="H247" i="9"/>
  <c r="H243" i="9"/>
  <c r="H239" i="9"/>
  <c r="H235" i="9"/>
  <c r="H231" i="9"/>
  <c r="H227" i="9"/>
  <c r="H223" i="9"/>
  <c r="H219" i="9"/>
  <c r="H215" i="9"/>
  <c r="H211" i="9"/>
  <c r="H207" i="9"/>
  <c r="H203" i="9"/>
  <c r="H199" i="9"/>
  <c r="H195" i="9"/>
  <c r="H191" i="9"/>
  <c r="H187" i="9"/>
  <c r="H183" i="9"/>
  <c r="H179" i="9"/>
  <c r="H175" i="9"/>
  <c r="H171" i="9"/>
  <c r="H167" i="9"/>
  <c r="H163" i="9"/>
  <c r="H159" i="9"/>
  <c r="H155" i="9"/>
  <c r="H151" i="9"/>
  <c r="H147" i="9"/>
  <c r="H143" i="9"/>
  <c r="H139" i="9"/>
  <c r="H135" i="9"/>
  <c r="H131" i="9"/>
  <c r="H127" i="9"/>
  <c r="H123" i="9"/>
  <c r="H119" i="9"/>
  <c r="H115" i="9"/>
  <c r="H111" i="9"/>
  <c r="H107" i="9"/>
  <c r="H103" i="9"/>
  <c r="H99" i="9"/>
  <c r="H95" i="9"/>
  <c r="H91" i="9"/>
  <c r="H87" i="9"/>
  <c r="H83" i="9"/>
  <c r="H79" i="9"/>
  <c r="H75" i="9"/>
  <c r="H71" i="9"/>
  <c r="H67" i="9"/>
  <c r="H63" i="9"/>
  <c r="H59" i="9"/>
  <c r="H55" i="9"/>
  <c r="H51" i="9"/>
  <c r="H47" i="9"/>
  <c r="H43" i="9"/>
  <c r="H39" i="9"/>
  <c r="H35" i="9"/>
  <c r="H31" i="9"/>
  <c r="H27" i="9"/>
  <c r="H23" i="9"/>
  <c r="H19" i="9"/>
  <c r="H15" i="9"/>
  <c r="H11" i="9"/>
  <c r="H7" i="9"/>
  <c r="H252" i="9"/>
  <c r="H240" i="9"/>
  <c r="H228" i="9"/>
  <c r="H224" i="9"/>
  <c r="H212" i="9"/>
  <c r="H208" i="9"/>
  <c r="H196" i="9"/>
  <c r="H184" i="9"/>
  <c r="H180" i="9"/>
  <c r="H168" i="9"/>
  <c r="H164" i="9"/>
  <c r="H152" i="9"/>
  <c r="H148" i="9"/>
  <c r="H136" i="9"/>
  <c r="H132" i="9"/>
  <c r="H120" i="9"/>
  <c r="H116" i="9"/>
  <c r="H104" i="9"/>
  <c r="H96" i="9"/>
  <c r="H88" i="9"/>
  <c r="H76" i="9"/>
  <c r="H68" i="9"/>
  <c r="H60" i="9"/>
  <c r="H48" i="9"/>
  <c r="H44" i="9"/>
  <c r="H32" i="9"/>
  <c r="H28" i="9"/>
  <c r="H16" i="9"/>
  <c r="H12" i="9"/>
  <c r="W4" i="58"/>
  <c r="W8" i="58"/>
  <c r="W12" i="58"/>
  <c r="W16" i="58"/>
  <c r="W20" i="58"/>
  <c r="W24" i="58"/>
  <c r="W28" i="58"/>
  <c r="W32" i="58"/>
  <c r="W36" i="58"/>
  <c r="W40" i="58"/>
  <c r="W44" i="58"/>
  <c r="W48" i="58"/>
  <c r="W52" i="58"/>
  <c r="W56" i="58"/>
  <c r="W60" i="58"/>
  <c r="W64" i="58"/>
  <c r="W68" i="58"/>
  <c r="W72" i="58"/>
  <c r="W76" i="58"/>
  <c r="W80" i="58"/>
  <c r="W84" i="58"/>
  <c r="W88" i="58"/>
  <c r="W92" i="58"/>
  <c r="W96" i="58"/>
  <c r="W100" i="58"/>
  <c r="W104" i="58"/>
  <c r="W108" i="58"/>
  <c r="W112" i="58"/>
  <c r="W116" i="58"/>
  <c r="W120" i="58"/>
  <c r="W124" i="58"/>
  <c r="W128" i="58"/>
  <c r="W132" i="58"/>
  <c r="W136" i="58"/>
  <c r="W140" i="58"/>
  <c r="W144" i="58"/>
  <c r="W148" i="58"/>
  <c r="W152" i="58"/>
  <c r="W156" i="58"/>
  <c r="W160" i="58"/>
  <c r="W164" i="58"/>
  <c r="W168" i="58"/>
  <c r="W172" i="58"/>
  <c r="W176" i="58"/>
  <c r="W180" i="58"/>
  <c r="W184" i="58"/>
  <c r="W188" i="58"/>
  <c r="W192" i="58"/>
  <c r="W196" i="58"/>
  <c r="W200" i="58"/>
  <c r="W204" i="58"/>
  <c r="W208" i="58"/>
  <c r="W212" i="58"/>
  <c r="W216" i="58"/>
  <c r="W220" i="58"/>
  <c r="W224" i="58"/>
  <c r="W228" i="58"/>
  <c r="W232" i="58"/>
  <c r="W236" i="58"/>
  <c r="W240" i="58"/>
  <c r="W244" i="58"/>
  <c r="W248" i="58"/>
  <c r="X2" i="58"/>
  <c r="D26" i="58"/>
  <c r="D30" i="58"/>
  <c r="C34" i="58"/>
  <c r="D39" i="58"/>
  <c r="D27" i="58"/>
  <c r="D31" i="58"/>
  <c r="D35" i="58"/>
  <c r="C38" i="58"/>
  <c r="D34" i="58"/>
  <c r="D38" i="58"/>
  <c r="C26" i="58"/>
  <c r="F26" i="58" s="1"/>
  <c r="C29" i="58"/>
  <c r="C30" i="58"/>
  <c r="F30" i="58" s="1"/>
  <c r="C33" i="58"/>
  <c r="C37" i="58"/>
  <c r="C28" i="58"/>
  <c r="D28" i="58"/>
  <c r="C32" i="58"/>
  <c r="D32" i="58"/>
  <c r="C36" i="58"/>
  <c r="D36" i="58"/>
  <c r="C27" i="58"/>
  <c r="D29" i="58"/>
  <c r="C31" i="58"/>
  <c r="F31" i="58" s="1"/>
  <c r="D33" i="58"/>
  <c r="C35" i="58"/>
  <c r="D37" i="58"/>
  <c r="C39" i="58"/>
  <c r="F39" i="58" s="1"/>
  <c r="E153" i="22"/>
  <c r="G252" i="4"/>
  <c r="E253" i="35" s="1"/>
  <c r="G251" i="4"/>
  <c r="E252" i="35" s="1"/>
  <c r="G250" i="4"/>
  <c r="E251" i="35" s="1"/>
  <c r="G249" i="4"/>
  <c r="E250" i="35" s="1"/>
  <c r="G248" i="4"/>
  <c r="E249" i="35" s="1"/>
  <c r="G247" i="4"/>
  <c r="E248" i="35" s="1"/>
  <c r="G246" i="4"/>
  <c r="E247" i="35" s="1"/>
  <c r="G245" i="4"/>
  <c r="E246" i="35" s="1"/>
  <c r="G244" i="4"/>
  <c r="E245" i="35" s="1"/>
  <c r="G243" i="4"/>
  <c r="E244" i="35" s="1"/>
  <c r="G242" i="4"/>
  <c r="E243" i="35" s="1"/>
  <c r="G241" i="4"/>
  <c r="E242" i="35" s="1"/>
  <c r="G240" i="4"/>
  <c r="E241" i="35" s="1"/>
  <c r="G239" i="4"/>
  <c r="E240" i="35" s="1"/>
  <c r="G238" i="4"/>
  <c r="E239" i="35" s="1"/>
  <c r="G237" i="4"/>
  <c r="E238" i="35" s="1"/>
  <c r="G236" i="4"/>
  <c r="E237" i="35" s="1"/>
  <c r="G235" i="4"/>
  <c r="E236" i="35" s="1"/>
  <c r="G234" i="4"/>
  <c r="E235" i="35" s="1"/>
  <c r="G233" i="4"/>
  <c r="E234" i="35" s="1"/>
  <c r="G232" i="4"/>
  <c r="E233" i="35" s="1"/>
  <c r="G231" i="4"/>
  <c r="E232" i="35" s="1"/>
  <c r="G230" i="4"/>
  <c r="E231" i="35" s="1"/>
  <c r="G229" i="4"/>
  <c r="E230" i="35" s="1"/>
  <c r="G228" i="4"/>
  <c r="E229" i="35" s="1"/>
  <c r="G227" i="4"/>
  <c r="E228" i="35" s="1"/>
  <c r="G226" i="4"/>
  <c r="E227" i="35" s="1"/>
  <c r="G225" i="4"/>
  <c r="E226" i="35" s="1"/>
  <c r="G224" i="4"/>
  <c r="E225" i="35" s="1"/>
  <c r="G223" i="4"/>
  <c r="E224" i="35" s="1"/>
  <c r="G222" i="4"/>
  <c r="E223" i="35" s="1"/>
  <c r="G221" i="4"/>
  <c r="E222" i="35" s="1"/>
  <c r="G220" i="4"/>
  <c r="E221" i="35" s="1"/>
  <c r="G219" i="4"/>
  <c r="E220" i="35" s="1"/>
  <c r="G218" i="4"/>
  <c r="E219" i="35" s="1"/>
  <c r="G217" i="4"/>
  <c r="E218" i="35" s="1"/>
  <c r="G216" i="4"/>
  <c r="E217" i="35" s="1"/>
  <c r="G215" i="4"/>
  <c r="E216" i="35" s="1"/>
  <c r="G214" i="4"/>
  <c r="E215" i="35" s="1"/>
  <c r="G213" i="4"/>
  <c r="E214" i="35" s="1"/>
  <c r="G212" i="4"/>
  <c r="E213" i="35" s="1"/>
  <c r="G211" i="4"/>
  <c r="E212" i="35" s="1"/>
  <c r="G210" i="4"/>
  <c r="E211" i="35" s="1"/>
  <c r="G209" i="4"/>
  <c r="E210" i="35" s="1"/>
  <c r="G208" i="4"/>
  <c r="E209" i="35" s="1"/>
  <c r="G207" i="4"/>
  <c r="E208" i="35" s="1"/>
  <c r="G206" i="4"/>
  <c r="E207" i="35" s="1"/>
  <c r="G205" i="4"/>
  <c r="E206" i="35" s="1"/>
  <c r="G204" i="4"/>
  <c r="E205" i="35" s="1"/>
  <c r="G203" i="4"/>
  <c r="E204" i="35" s="1"/>
  <c r="G202" i="4"/>
  <c r="E203" i="35" s="1"/>
  <c r="G201" i="4"/>
  <c r="E202" i="35" s="1"/>
  <c r="G200" i="4"/>
  <c r="E201" i="35" s="1"/>
  <c r="G199" i="4"/>
  <c r="E200" i="35" s="1"/>
  <c r="G198" i="4"/>
  <c r="E199" i="35" s="1"/>
  <c r="G197" i="4"/>
  <c r="E198" i="35" s="1"/>
  <c r="G196" i="4"/>
  <c r="E197" i="35" s="1"/>
  <c r="G195" i="4"/>
  <c r="E196" i="35" s="1"/>
  <c r="G194" i="4"/>
  <c r="E195" i="35" s="1"/>
  <c r="G193" i="4"/>
  <c r="E194" i="35" s="1"/>
  <c r="G192" i="4"/>
  <c r="E193" i="35" s="1"/>
  <c r="G191" i="4"/>
  <c r="E192" i="35" s="1"/>
  <c r="G190" i="4"/>
  <c r="E191" i="35" s="1"/>
  <c r="G189" i="4"/>
  <c r="E190" i="35" s="1"/>
  <c r="G188" i="4"/>
  <c r="E189" i="35" s="1"/>
  <c r="G187" i="4"/>
  <c r="E188" i="35" s="1"/>
  <c r="G186" i="4"/>
  <c r="E187" i="35" s="1"/>
  <c r="G185" i="4"/>
  <c r="E186" i="35" s="1"/>
  <c r="G184" i="4"/>
  <c r="E185" i="35" s="1"/>
  <c r="G183" i="4"/>
  <c r="E184" i="35" s="1"/>
  <c r="G182" i="4"/>
  <c r="E183" i="35" s="1"/>
  <c r="G181" i="4"/>
  <c r="E182" i="35" s="1"/>
  <c r="G180" i="4"/>
  <c r="E181" i="35" s="1"/>
  <c r="G179" i="4"/>
  <c r="E180" i="35" s="1"/>
  <c r="G178" i="4"/>
  <c r="E179" i="35" s="1"/>
  <c r="G177" i="4"/>
  <c r="E178" i="35" s="1"/>
  <c r="G176" i="4"/>
  <c r="E177" i="35" s="1"/>
  <c r="G175" i="4"/>
  <c r="E176" i="35" s="1"/>
  <c r="G174" i="4"/>
  <c r="E175" i="35" s="1"/>
  <c r="G173" i="4"/>
  <c r="E174" i="35" s="1"/>
  <c r="G172" i="4"/>
  <c r="E173" i="35" s="1"/>
  <c r="G171" i="4"/>
  <c r="E172" i="35" s="1"/>
  <c r="G170" i="4"/>
  <c r="E171" i="35" s="1"/>
  <c r="G169" i="4"/>
  <c r="E170" i="35" s="1"/>
  <c r="G168" i="4"/>
  <c r="E169" i="35" s="1"/>
  <c r="G167" i="4"/>
  <c r="E168" i="35" s="1"/>
  <c r="G166" i="4"/>
  <c r="E167" i="35" s="1"/>
  <c r="G165" i="4"/>
  <c r="E166" i="35" s="1"/>
  <c r="G164" i="4"/>
  <c r="E165" i="35" s="1"/>
  <c r="G163" i="4"/>
  <c r="E164" i="35" s="1"/>
  <c r="G162" i="4"/>
  <c r="E163" i="35" s="1"/>
  <c r="G161" i="4"/>
  <c r="E162" i="35" s="1"/>
  <c r="G160" i="4"/>
  <c r="E161" i="35" s="1"/>
  <c r="G159" i="4"/>
  <c r="E160" i="35" s="1"/>
  <c r="G158" i="4"/>
  <c r="E159" i="35" s="1"/>
  <c r="G157" i="4"/>
  <c r="E158" i="35" s="1"/>
  <c r="G156" i="4"/>
  <c r="E157" i="35" s="1"/>
  <c r="G155" i="4"/>
  <c r="E156" i="35" s="1"/>
  <c r="G154" i="4"/>
  <c r="E155" i="35" s="1"/>
  <c r="G153" i="4"/>
  <c r="E154" i="35" s="1"/>
  <c r="G152" i="4"/>
  <c r="E153" i="35" s="1"/>
  <c r="G151" i="4"/>
  <c r="E152" i="35" s="1"/>
  <c r="G150" i="4"/>
  <c r="E151" i="35" s="1"/>
  <c r="G149" i="4"/>
  <c r="E150" i="35" s="1"/>
  <c r="G148" i="4"/>
  <c r="E149" i="35" s="1"/>
  <c r="F161" i="4"/>
  <c r="T161" i="4" s="1"/>
  <c r="H162" i="35" s="1"/>
  <c r="AS162" i="35" s="1"/>
  <c r="F160" i="4"/>
  <c r="T160" i="4" s="1"/>
  <c r="H161" i="35" s="1"/>
  <c r="AS161" i="35" s="1"/>
  <c r="F159" i="4"/>
  <c r="T159" i="4" s="1"/>
  <c r="H160" i="35" s="1"/>
  <c r="AS160" i="35" s="1"/>
  <c r="F158" i="4"/>
  <c r="T158" i="4" s="1"/>
  <c r="H159" i="35" s="1"/>
  <c r="F157" i="4"/>
  <c r="T157" i="4" s="1"/>
  <c r="H158" i="35" s="1"/>
  <c r="AS158" i="35" s="1"/>
  <c r="F156" i="4"/>
  <c r="T156" i="4" s="1"/>
  <c r="H157" i="35" s="1"/>
  <c r="AS157" i="35" s="1"/>
  <c r="F155" i="4"/>
  <c r="T155" i="4" s="1"/>
  <c r="H156" i="35" s="1"/>
  <c r="AS156" i="35" s="1"/>
  <c r="F154" i="4"/>
  <c r="T154" i="4" s="1"/>
  <c r="H155" i="35" s="1"/>
  <c r="AS155" i="35" s="1"/>
  <c r="F153" i="4"/>
  <c r="F152" i="4"/>
  <c r="T152" i="4" s="1"/>
  <c r="H153" i="35" s="1"/>
  <c r="AS153" i="35" s="1"/>
  <c r="F151" i="4"/>
  <c r="T151" i="4" s="1"/>
  <c r="H152" i="35" s="1"/>
  <c r="AS152" i="35" s="1"/>
  <c r="F150" i="4"/>
  <c r="T150" i="4" s="1"/>
  <c r="H151" i="35" s="1"/>
  <c r="AS151" i="35" s="1"/>
  <c r="F149" i="4"/>
  <c r="T149" i="4" s="1"/>
  <c r="H150" i="35" s="1"/>
  <c r="AS150" i="35" s="1"/>
  <c r="F148" i="4"/>
  <c r="T148" i="4" s="1"/>
  <c r="H149" i="35" s="1"/>
  <c r="AS149" i="35" s="1"/>
  <c r="F147" i="4"/>
  <c r="F146" i="4"/>
  <c r="F145" i="4"/>
  <c r="F144" i="4"/>
  <c r="F143" i="4"/>
  <c r="F142" i="4"/>
  <c r="F141" i="4"/>
  <c r="F140" i="4"/>
  <c r="F139" i="4"/>
  <c r="F138" i="4"/>
  <c r="F137" i="4"/>
  <c r="F136" i="4"/>
  <c r="F135" i="4"/>
  <c r="F134" i="4"/>
  <c r="F133" i="4"/>
  <c r="F132" i="4"/>
  <c r="F131" i="4"/>
  <c r="F130" i="4"/>
  <c r="F129" i="4"/>
  <c r="F128" i="4"/>
  <c r="F127" i="4"/>
  <c r="F126" i="4"/>
  <c r="F125" i="4"/>
  <c r="F124" i="4"/>
  <c r="F123" i="4"/>
  <c r="F122" i="4"/>
  <c r="F121" i="4"/>
  <c r="F120" i="4"/>
  <c r="F119" i="4"/>
  <c r="F118" i="4"/>
  <c r="F117" i="4"/>
  <c r="F116" i="4"/>
  <c r="F115" i="4"/>
  <c r="F114" i="4"/>
  <c r="F113" i="4"/>
  <c r="F112" i="4"/>
  <c r="F111" i="4"/>
  <c r="F110" i="4"/>
  <c r="F109" i="4"/>
  <c r="F108" i="4"/>
  <c r="F107" i="4"/>
  <c r="F106" i="4"/>
  <c r="F105" i="4"/>
  <c r="F104" i="4"/>
  <c r="F103" i="4"/>
  <c r="F102" i="4"/>
  <c r="F101" i="4"/>
  <c r="F100" i="4"/>
  <c r="F99" i="4"/>
  <c r="F98" i="4"/>
  <c r="F97" i="4"/>
  <c r="F96" i="4"/>
  <c r="F95" i="4"/>
  <c r="F94" i="4"/>
  <c r="F93" i="4"/>
  <c r="F92" i="4"/>
  <c r="F91" i="4"/>
  <c r="F90" i="4"/>
  <c r="F89" i="4"/>
  <c r="F88" i="4"/>
  <c r="F87" i="4"/>
  <c r="F86" i="4"/>
  <c r="F85" i="4"/>
  <c r="F84" i="4"/>
  <c r="F83" i="4"/>
  <c r="F82" i="4"/>
  <c r="F81" i="4"/>
  <c r="F80" i="4"/>
  <c r="F79" i="4"/>
  <c r="F78" i="4"/>
  <c r="F77" i="4"/>
  <c r="F76" i="4"/>
  <c r="F75" i="4"/>
  <c r="F74" i="4"/>
  <c r="F73" i="4"/>
  <c r="F72" i="4"/>
  <c r="F71" i="4"/>
  <c r="F70" i="4"/>
  <c r="F69" i="4"/>
  <c r="F68" i="4"/>
  <c r="F67" i="4"/>
  <c r="F66" i="4"/>
  <c r="F65" i="4"/>
  <c r="F64" i="4"/>
  <c r="F63" i="4"/>
  <c r="F62" i="4"/>
  <c r="F61" i="4"/>
  <c r="F60" i="4"/>
  <c r="F59" i="4"/>
  <c r="F58" i="4"/>
  <c r="F57" i="4"/>
  <c r="F56" i="4"/>
  <c r="F55" i="4"/>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7" i="4"/>
  <c r="F6" i="4"/>
  <c r="E161" i="4"/>
  <c r="E160" i="4"/>
  <c r="E159" i="4"/>
  <c r="E158" i="4"/>
  <c r="E157" i="4"/>
  <c r="E156" i="4"/>
  <c r="E155" i="4"/>
  <c r="E154" i="4"/>
  <c r="E153" i="4"/>
  <c r="E152" i="4"/>
  <c r="E151" i="4"/>
  <c r="E150" i="4"/>
  <c r="E149" i="4"/>
  <c r="E148" i="4"/>
  <c r="E147" i="4"/>
  <c r="E146" i="4"/>
  <c r="E145" i="4"/>
  <c r="E144" i="4"/>
  <c r="E143" i="4"/>
  <c r="E142" i="4"/>
  <c r="E141" i="4"/>
  <c r="E140" i="4"/>
  <c r="E139" i="4"/>
  <c r="E138" i="4"/>
  <c r="E137" i="4"/>
  <c r="E136" i="4"/>
  <c r="E135" i="4"/>
  <c r="E134" i="4"/>
  <c r="E133" i="4"/>
  <c r="E132" i="4"/>
  <c r="E131" i="4"/>
  <c r="E130" i="4"/>
  <c r="E129" i="4"/>
  <c r="E128" i="4"/>
  <c r="E127" i="4"/>
  <c r="E125" i="4"/>
  <c r="E124" i="4"/>
  <c r="E123" i="4"/>
  <c r="E122" i="4"/>
  <c r="E121" i="4"/>
  <c r="E120" i="4"/>
  <c r="E119" i="4"/>
  <c r="E118" i="4"/>
  <c r="E117" i="4"/>
  <c r="E116" i="4"/>
  <c r="E115" i="4"/>
  <c r="E114" i="4"/>
  <c r="E113" i="4"/>
  <c r="E112" i="4"/>
  <c r="E111" i="4"/>
  <c r="E110" i="4"/>
  <c r="E109" i="4"/>
  <c r="E108" i="4"/>
  <c r="E107" i="4"/>
  <c r="E106" i="4"/>
  <c r="E105" i="4"/>
  <c r="E104" i="4"/>
  <c r="E103" i="4"/>
  <c r="D153" i="4"/>
  <c r="C153" i="4"/>
  <c r="B153" i="4"/>
  <c r="A153" i="4"/>
  <c r="N34" i="58" l="1"/>
  <c r="W7" i="77"/>
  <c r="U14" i="77" s="1"/>
  <c r="J33" i="58"/>
  <c r="R31" i="58"/>
  <c r="R28" i="58"/>
  <c r="J39" i="58"/>
  <c r="E17" i="77"/>
  <c r="E19" i="77"/>
  <c r="E18" i="77"/>
  <c r="Y4" i="77"/>
  <c r="W4" i="77"/>
  <c r="U11" i="77" s="1"/>
  <c r="W5" i="77"/>
  <c r="U12" i="77" s="1"/>
  <c r="W6" i="77"/>
  <c r="U13" i="77" s="1"/>
  <c r="R36" i="58"/>
  <c r="AB9" i="58" s="1"/>
  <c r="N36" i="58"/>
  <c r="F37" i="58"/>
  <c r="F34" i="58"/>
  <c r="F35" i="58"/>
  <c r="F27" i="58"/>
  <c r="F36" i="58"/>
  <c r="F32" i="58"/>
  <c r="F28" i="58"/>
  <c r="F33" i="58"/>
  <c r="F29" i="58"/>
  <c r="F38" i="58"/>
  <c r="J38" i="58"/>
  <c r="R35" i="58"/>
  <c r="J34" i="58"/>
  <c r="J30" i="58"/>
  <c r="J26" i="58"/>
  <c r="R33" i="58"/>
  <c r="J35" i="58"/>
  <c r="J31" i="58"/>
  <c r="J27" i="58"/>
  <c r="R39" i="58"/>
  <c r="R38" i="58"/>
  <c r="N38" i="58"/>
  <c r="N30" i="58"/>
  <c r="R26" i="58"/>
  <c r="N35" i="58"/>
  <c r="N31" i="58"/>
  <c r="N27" i="58"/>
  <c r="R27" i="58"/>
  <c r="N37" i="58"/>
  <c r="R37" i="58"/>
  <c r="N33" i="58"/>
  <c r="N32" i="58"/>
  <c r="N28" i="58"/>
  <c r="J32" i="58"/>
  <c r="N29" i="58"/>
  <c r="N39" i="58"/>
  <c r="F25" i="58"/>
  <c r="D72" i="79"/>
  <c r="D71" i="79" s="1"/>
  <c r="C27" i="77"/>
  <c r="C26" i="77" s="1"/>
  <c r="F91" i="79"/>
  <c r="F90" i="79" s="1"/>
  <c r="E46" i="77"/>
  <c r="E45" i="77" s="1"/>
  <c r="F62" i="79"/>
  <c r="F63" i="79"/>
  <c r="X52" i="79"/>
  <c r="V59" i="79" s="1"/>
  <c r="Z52" i="79"/>
  <c r="Z49" i="79"/>
  <c r="X49" i="79"/>
  <c r="V56" i="79" s="1"/>
  <c r="X51" i="79"/>
  <c r="V58" i="79" s="1"/>
  <c r="Z51" i="79"/>
  <c r="X50" i="79"/>
  <c r="V57" i="79" s="1"/>
  <c r="Z50" i="79"/>
  <c r="F64" i="79"/>
  <c r="Y7" i="77"/>
  <c r="AD56" i="73"/>
  <c r="AC62" i="73"/>
  <c r="AA4" i="23"/>
  <c r="AO4" i="23"/>
  <c r="AC56" i="58"/>
  <c r="AC120" i="58"/>
  <c r="AC176" i="58"/>
  <c r="AC240" i="58"/>
  <c r="AC55" i="58"/>
  <c r="AC115" i="58"/>
  <c r="AC171" i="58"/>
  <c r="AC211" i="58"/>
  <c r="AC235" i="58"/>
  <c r="AC72" i="58"/>
  <c r="AC128" i="58"/>
  <c r="AC192" i="58"/>
  <c r="AC71" i="58"/>
  <c r="AC131" i="58"/>
  <c r="AC195" i="58"/>
  <c r="AC30" i="58"/>
  <c r="AC46" i="58"/>
  <c r="AC62" i="58"/>
  <c r="AC78" i="58"/>
  <c r="AC94" i="58"/>
  <c r="AC110" i="58"/>
  <c r="AC126" i="58"/>
  <c r="AC142" i="58"/>
  <c r="AC158" i="58"/>
  <c r="AC174" i="58"/>
  <c r="AC190" i="58"/>
  <c r="AC206" i="58"/>
  <c r="AC222" i="58"/>
  <c r="AC238" i="58"/>
  <c r="AC44" i="58"/>
  <c r="AC76" i="58"/>
  <c r="AC108" i="58"/>
  <c r="AC140" i="58"/>
  <c r="AC172" i="58"/>
  <c r="AC204" i="58"/>
  <c r="AC236" i="58"/>
  <c r="AC31" i="58"/>
  <c r="AC63" i="58"/>
  <c r="AC95" i="58"/>
  <c r="AC135" i="58"/>
  <c r="AC163" i="58"/>
  <c r="AC199" i="58"/>
  <c r="AC29" i="58"/>
  <c r="AC45" i="58"/>
  <c r="AC61" i="58"/>
  <c r="AC77" i="58"/>
  <c r="AC93" i="58"/>
  <c r="AC109" i="58"/>
  <c r="AC125" i="58"/>
  <c r="AC141" i="58"/>
  <c r="AC157" i="58"/>
  <c r="AC173" i="58"/>
  <c r="AC189" i="58"/>
  <c r="AC205" i="58"/>
  <c r="AC221" i="58"/>
  <c r="AC237" i="58"/>
  <c r="AC153" i="58"/>
  <c r="AC185" i="58"/>
  <c r="AC201" i="58"/>
  <c r="AC233" i="58"/>
  <c r="AC249" i="58"/>
  <c r="AC24" i="58"/>
  <c r="AC148" i="58"/>
  <c r="AC212" i="58"/>
  <c r="AC203" i="58"/>
  <c r="AC243" i="58"/>
  <c r="AC36" i="58"/>
  <c r="AC100" i="58"/>
  <c r="AC232" i="58"/>
  <c r="AC39" i="58"/>
  <c r="AC103" i="58"/>
  <c r="AC167" i="58"/>
  <c r="AC22" i="58"/>
  <c r="AC54" i="58"/>
  <c r="AC86" i="58"/>
  <c r="AC102" i="58"/>
  <c r="AC118" i="58"/>
  <c r="AC150" i="58"/>
  <c r="AC182" i="58"/>
  <c r="AC198" i="58"/>
  <c r="AC214" i="58"/>
  <c r="AC246" i="58"/>
  <c r="AC28" i="58"/>
  <c r="AC60" i="58"/>
  <c r="AC92" i="58"/>
  <c r="AC156" i="58"/>
  <c r="AC220" i="58"/>
  <c r="AC47" i="58"/>
  <c r="AC79" i="58"/>
  <c r="AC147" i="58"/>
  <c r="AC179" i="58"/>
  <c r="AC37" i="58"/>
  <c r="AC69" i="58"/>
  <c r="AC101" i="58"/>
  <c r="AC117" i="58"/>
  <c r="AC149" i="58"/>
  <c r="AC181" i="58"/>
  <c r="AC197" i="58"/>
  <c r="AC213" i="58"/>
  <c r="AC245" i="58"/>
  <c r="AC40" i="58"/>
  <c r="AC104" i="58"/>
  <c r="AC160" i="58"/>
  <c r="AC228" i="58"/>
  <c r="AC35" i="58"/>
  <c r="AC99" i="58"/>
  <c r="AC155" i="58"/>
  <c r="AC207" i="58"/>
  <c r="AC223" i="58"/>
  <c r="AC247" i="58"/>
  <c r="AC52" i="58"/>
  <c r="AC116" i="58"/>
  <c r="AC180" i="58"/>
  <c r="AC244" i="58"/>
  <c r="AC51" i="58"/>
  <c r="AC119" i="58"/>
  <c r="AC183" i="58"/>
  <c r="AC26" i="58"/>
  <c r="AC42" i="58"/>
  <c r="AC58" i="58"/>
  <c r="AC74" i="58"/>
  <c r="AC90" i="58"/>
  <c r="AC106" i="58"/>
  <c r="AC122" i="58"/>
  <c r="AC138" i="58"/>
  <c r="AC154" i="58"/>
  <c r="AC170" i="58"/>
  <c r="AC186" i="58"/>
  <c r="AC202" i="58"/>
  <c r="AC218" i="58"/>
  <c r="AC234" i="58"/>
  <c r="AC250" i="58"/>
  <c r="AC32" i="58"/>
  <c r="AC64" i="58"/>
  <c r="AC96" i="58"/>
  <c r="AC136" i="58"/>
  <c r="AC168" i="58"/>
  <c r="AC200" i="58"/>
  <c r="AC224" i="58"/>
  <c r="AC27" i="58"/>
  <c r="AC59" i="58"/>
  <c r="AC91" i="58"/>
  <c r="AC123" i="58"/>
  <c r="AC159" i="58"/>
  <c r="AC191" i="58"/>
  <c r="AC25" i="58"/>
  <c r="AC41" i="58"/>
  <c r="AC57" i="58"/>
  <c r="AC73" i="58"/>
  <c r="AC89" i="58"/>
  <c r="AC105" i="58"/>
  <c r="AC121" i="58"/>
  <c r="AC137" i="58"/>
  <c r="AC169" i="58"/>
  <c r="AC217" i="58"/>
  <c r="AC88" i="58"/>
  <c r="AC19" i="58"/>
  <c r="AC83" i="58"/>
  <c r="AC139" i="58"/>
  <c r="AC219" i="58"/>
  <c r="AC164" i="58"/>
  <c r="AC38" i="58"/>
  <c r="AC70" i="58"/>
  <c r="AC134" i="58"/>
  <c r="AC166" i="58"/>
  <c r="AC230" i="58"/>
  <c r="AC124" i="58"/>
  <c r="AC188" i="58"/>
  <c r="AC111" i="58"/>
  <c r="AC21" i="58"/>
  <c r="AC53" i="58"/>
  <c r="AC85" i="58"/>
  <c r="AC133" i="58"/>
  <c r="AC165" i="58"/>
  <c r="AC229" i="58"/>
  <c r="AC68" i="58"/>
  <c r="AC132" i="58"/>
  <c r="AC196" i="58"/>
  <c r="AC67" i="58"/>
  <c r="AC127" i="58"/>
  <c r="AC187" i="58"/>
  <c r="AC215" i="58"/>
  <c r="AC239" i="58"/>
  <c r="AC20" i="58"/>
  <c r="AC84" i="58"/>
  <c r="AC144" i="58"/>
  <c r="AC216" i="58"/>
  <c r="AC23" i="58"/>
  <c r="AC87" i="58"/>
  <c r="AC151" i="58"/>
  <c r="AC227" i="58"/>
  <c r="AC34" i="58"/>
  <c r="AC50" i="58"/>
  <c r="AC66" i="58"/>
  <c r="AC82" i="58"/>
  <c r="AC98" i="58"/>
  <c r="AC114" i="58"/>
  <c r="AC130" i="58"/>
  <c r="AC146" i="58"/>
  <c r="AC162" i="58"/>
  <c r="AC178" i="58"/>
  <c r="AC194" i="58"/>
  <c r="AC210" i="58"/>
  <c r="AC226" i="58"/>
  <c r="AC242" i="58"/>
  <c r="AC48" i="58"/>
  <c r="AC80" i="58"/>
  <c r="AC112" i="58"/>
  <c r="AC152" i="58"/>
  <c r="AC184" i="58"/>
  <c r="AC208" i="58"/>
  <c r="AC248" i="58"/>
  <c r="AC43" i="58"/>
  <c r="AC75" i="58"/>
  <c r="AC107" i="58"/>
  <c r="AC143" i="58"/>
  <c r="AC175" i="58"/>
  <c r="AC231" i="58"/>
  <c r="AC33" i="58"/>
  <c r="AC49" i="58"/>
  <c r="AC65" i="58"/>
  <c r="AC81" i="58"/>
  <c r="AC97" i="58"/>
  <c r="AC113" i="58"/>
  <c r="AC129" i="58"/>
  <c r="AC145" i="58"/>
  <c r="AC161" i="58"/>
  <c r="AC177" i="58"/>
  <c r="AC193" i="58"/>
  <c r="AC209" i="58"/>
  <c r="AC225" i="58"/>
  <c r="AC241" i="58"/>
  <c r="AB72" i="58"/>
  <c r="AB69" i="58"/>
  <c r="Z131" i="58"/>
  <c r="AB56" i="58"/>
  <c r="Z138" i="58"/>
  <c r="AA5" i="58"/>
  <c r="AA63" i="58"/>
  <c r="Z148" i="58"/>
  <c r="AB58" i="58"/>
  <c r="AB36" i="58"/>
  <c r="AA97" i="58"/>
  <c r="AB120" i="58"/>
  <c r="AB93" i="58"/>
  <c r="Z5" i="58"/>
  <c r="S43" i="60"/>
  <c r="AS159" i="35"/>
  <c r="AB43" i="60"/>
  <c r="S21" i="60"/>
  <c r="AB21" i="60"/>
  <c r="AB118" i="58"/>
  <c r="AB43" i="58"/>
  <c r="Z146" i="58"/>
  <c r="Z121" i="58"/>
  <c r="AB85" i="58"/>
  <c r="AA58" i="58"/>
  <c r="AB83" i="58"/>
  <c r="G1" i="9"/>
  <c r="T153" i="4"/>
  <c r="H154" i="35" s="1"/>
  <c r="AS154" i="35" s="1"/>
  <c r="AB8" i="58" l="1"/>
  <c r="AE56" i="73"/>
  <c r="L15" i="73" s="1"/>
  <c r="AD62" i="73"/>
  <c r="N7" i="73"/>
  <c r="B7" i="73" s="1"/>
  <c r="AB70" i="58"/>
  <c r="AB137" i="58"/>
  <c r="Z68" i="58"/>
  <c r="AB64" i="58"/>
  <c r="Z122" i="58"/>
  <c r="AB94" i="58"/>
  <c r="AB28" i="58"/>
  <c r="AB142" i="58"/>
  <c r="AB74" i="58"/>
  <c r="AB57" i="58"/>
  <c r="Z132" i="58"/>
  <c r="AB135" i="58"/>
  <c r="AA17" i="58"/>
  <c r="AB141" i="58"/>
  <c r="AB99" i="58"/>
  <c r="AB106" i="58"/>
  <c r="AB75" i="58"/>
  <c r="AB62" i="58"/>
  <c r="AB128" i="58"/>
  <c r="AB82" i="58"/>
  <c r="AB7" i="58"/>
  <c r="AB78" i="58"/>
  <c r="AB134" i="58"/>
  <c r="AA100" i="58"/>
  <c r="AB114" i="58"/>
  <c r="AB97" i="58"/>
  <c r="AA87" i="58"/>
  <c r="AB51" i="58"/>
  <c r="Y34" i="58"/>
  <c r="Z139" i="58"/>
  <c r="AB47" i="58"/>
  <c r="Z111" i="58"/>
  <c r="AB122" i="58"/>
  <c r="AB121" i="58"/>
  <c r="AB29" i="58"/>
  <c r="AB10" i="58"/>
  <c r="AB59" i="58"/>
  <c r="AB46" i="58"/>
  <c r="Z110" i="58"/>
  <c r="AB42" i="58"/>
  <c r="AB50" i="58"/>
  <c r="Z135" i="58"/>
  <c r="AB107" i="58"/>
  <c r="AB138" i="58"/>
  <c r="AB112" i="58"/>
  <c r="AB101" i="58"/>
  <c r="AB98" i="58"/>
  <c r="AB92" i="58"/>
  <c r="AB25" i="58"/>
  <c r="AB100" i="58"/>
  <c r="AB95" i="58"/>
  <c r="AB133" i="58"/>
  <c r="AB143" i="58"/>
  <c r="AB44" i="58"/>
  <c r="AB24" i="58"/>
  <c r="AB19" i="58"/>
  <c r="AB86" i="58"/>
  <c r="AB87" i="58"/>
  <c r="Z63" i="58"/>
  <c r="AB140" i="58"/>
  <c r="AB45" i="58"/>
  <c r="Z107" i="58"/>
  <c r="AB148" i="58"/>
  <c r="AB124" i="58"/>
  <c r="Y53" i="58"/>
  <c r="AB132" i="58"/>
  <c r="Z134" i="58"/>
  <c r="AA99" i="58"/>
  <c r="Z145" i="58"/>
  <c r="AB139" i="58"/>
  <c r="AA77" i="58"/>
  <c r="AB136" i="58"/>
  <c r="AB123" i="58"/>
  <c r="Z144" i="58"/>
  <c r="AB131" i="58"/>
  <c r="AB104" i="58"/>
  <c r="AB91" i="58"/>
  <c r="AB13" i="58"/>
  <c r="AB6" i="58"/>
  <c r="Z147" i="58"/>
  <c r="Z49" i="58"/>
  <c r="Z104" i="58"/>
  <c r="Z128" i="58"/>
  <c r="Z143" i="58"/>
  <c r="Z140" i="58"/>
  <c r="Z137" i="58"/>
  <c r="AB115" i="58"/>
  <c r="AB116" i="58"/>
  <c r="Z28" i="58"/>
  <c r="AB27" i="58"/>
  <c r="Z123" i="58"/>
  <c r="Z136" i="58"/>
  <c r="AA52" i="58"/>
  <c r="AA44" i="58"/>
  <c r="AB130" i="58"/>
  <c r="AB21" i="58"/>
  <c r="AB146" i="58"/>
  <c r="AB147" i="58"/>
  <c r="AB80" i="58"/>
  <c r="AB113" i="58"/>
  <c r="AB4" i="58"/>
  <c r="AB96" i="58"/>
  <c r="Z142" i="58"/>
  <c r="AA91" i="58"/>
  <c r="AA93" i="58"/>
  <c r="AB90" i="58"/>
  <c r="AB145" i="58"/>
  <c r="Z141" i="58"/>
  <c r="Z109" i="58"/>
  <c r="AB84" i="58"/>
  <c r="Z65" i="58"/>
  <c r="AB23" i="58"/>
  <c r="Z149" i="58"/>
  <c r="AB38" i="58"/>
  <c r="AB40" i="58"/>
  <c r="AB18" i="58"/>
  <c r="AB52" i="58"/>
  <c r="AB88" i="58"/>
  <c r="AB149" i="58"/>
  <c r="AB89" i="58"/>
  <c r="Z133" i="58"/>
  <c r="Y65" i="58"/>
  <c r="AB144" i="58"/>
  <c r="AB60" i="58"/>
  <c r="AB31" i="58"/>
  <c r="AB73" i="58"/>
  <c r="AA37" i="58"/>
  <c r="AA31" i="58"/>
  <c r="AA73" i="58"/>
  <c r="AA25" i="58"/>
  <c r="AB109" i="58"/>
  <c r="AB22" i="58"/>
  <c r="AB71" i="58"/>
  <c r="AB61" i="58"/>
  <c r="AB81" i="58"/>
  <c r="AB41" i="58"/>
  <c r="AB55" i="58"/>
  <c r="AA18" i="58"/>
  <c r="AA27" i="58"/>
  <c r="AA72" i="58"/>
  <c r="AA14" i="58"/>
  <c r="AB119" i="58"/>
  <c r="AB30" i="58"/>
  <c r="Z101" i="58"/>
  <c r="Z74" i="58"/>
  <c r="Z52" i="58"/>
  <c r="AB111" i="58"/>
  <c r="AB76" i="58"/>
  <c r="Z37" i="58"/>
  <c r="Z113" i="58"/>
  <c r="AA98" i="58"/>
  <c r="Z124" i="58"/>
  <c r="AA68" i="58"/>
  <c r="Z119" i="58"/>
  <c r="Z108" i="58"/>
  <c r="Z54" i="58"/>
  <c r="AB102" i="58"/>
  <c r="AB35" i="58"/>
  <c r="AB20" i="58"/>
  <c r="AA35" i="58"/>
  <c r="AB117" i="58"/>
  <c r="Z53" i="58"/>
  <c r="AB129" i="58"/>
  <c r="AB26" i="58"/>
  <c r="F40" i="58"/>
  <c r="Z112" i="58"/>
  <c r="AB108" i="58"/>
  <c r="AA39" i="58"/>
  <c r="AA15" i="58"/>
  <c r="AB105" i="58"/>
  <c r="AB126" i="58"/>
  <c r="Z85" i="58"/>
  <c r="Z88" i="58"/>
  <c r="Z94" i="58"/>
  <c r="Z22" i="58"/>
  <c r="Z21" i="58"/>
  <c r="Z70" i="58"/>
  <c r="Z19" i="58"/>
  <c r="Z42" i="58"/>
  <c r="Z80" i="58"/>
  <c r="Z41" i="58"/>
  <c r="Z6" i="58"/>
  <c r="Z20" i="58"/>
  <c r="Z81" i="58"/>
  <c r="Z43" i="58"/>
  <c r="Z23" i="58"/>
  <c r="Z86" i="58"/>
  <c r="Z7" i="58"/>
  <c r="Z115" i="58"/>
  <c r="Z57" i="58"/>
  <c r="AA40" i="58"/>
  <c r="AB12" i="58"/>
  <c r="Z114" i="58"/>
  <c r="AA80" i="58"/>
  <c r="AA20" i="58"/>
  <c r="AA21" i="58"/>
  <c r="AA41" i="58"/>
  <c r="AA22" i="58"/>
  <c r="AA6" i="58"/>
  <c r="AA42" i="58"/>
  <c r="AA70" i="58"/>
  <c r="AA19" i="58"/>
  <c r="AB48" i="58"/>
  <c r="AB63" i="58"/>
  <c r="AB37" i="58"/>
  <c r="AB68" i="58"/>
  <c r="AB5" i="58"/>
  <c r="Z33" i="58"/>
  <c r="Z125" i="58"/>
  <c r="Z34" i="58"/>
  <c r="Z127" i="58"/>
  <c r="Z126" i="58"/>
  <c r="AA78" i="58"/>
  <c r="AA4" i="58"/>
  <c r="AA36" i="58"/>
  <c r="AB127" i="58"/>
  <c r="AB103" i="58"/>
  <c r="Y49" i="58"/>
  <c r="Y54" i="58"/>
  <c r="Y4" i="58"/>
  <c r="Y78" i="58"/>
  <c r="Y94" i="58"/>
  <c r="Y88" i="58"/>
  <c r="AA57" i="58"/>
  <c r="AA86" i="58"/>
  <c r="AA7" i="58"/>
  <c r="AA43" i="58"/>
  <c r="AA81" i="58"/>
  <c r="AA23" i="58"/>
  <c r="Y74" i="58"/>
  <c r="Y28" i="58"/>
  <c r="Y5" i="58"/>
  <c r="Y68" i="58"/>
  <c r="Y63" i="58"/>
  <c r="Y37" i="58"/>
  <c r="Y52" i="58"/>
  <c r="AA28" i="58"/>
  <c r="AA74" i="58"/>
  <c r="AA94" i="58"/>
  <c r="AA85" i="58"/>
  <c r="AA88" i="58"/>
  <c r="AB67" i="58"/>
  <c r="AB79" i="58"/>
  <c r="AB65" i="58"/>
  <c r="AB14" i="58"/>
  <c r="AB16" i="58"/>
  <c r="AB15" i="58"/>
  <c r="AB53" i="58"/>
  <c r="AA33" i="58"/>
  <c r="AA34" i="58"/>
  <c r="Z118" i="58"/>
  <c r="Z120" i="58"/>
  <c r="Z100" i="58"/>
  <c r="Z87" i="58"/>
  <c r="Z72" i="58"/>
  <c r="Z25" i="58"/>
  <c r="Z117" i="58"/>
  <c r="Z58" i="58"/>
  <c r="Z73" i="58"/>
  <c r="Z27" i="58"/>
  <c r="Z91" i="58"/>
  <c r="Z44" i="58"/>
  <c r="AB33" i="58"/>
  <c r="AB32" i="58"/>
  <c r="AB34" i="58"/>
  <c r="AB11" i="58"/>
  <c r="AB77" i="58"/>
  <c r="Y73" i="58"/>
  <c r="Y72" i="58"/>
  <c r="Y27" i="58"/>
  <c r="Y100" i="58"/>
  <c r="Y58" i="58"/>
  <c r="Y25" i="58"/>
  <c r="Y91" i="58"/>
  <c r="Y44" i="58"/>
  <c r="Y87" i="58"/>
  <c r="Y70" i="58"/>
  <c r="Y22" i="58"/>
  <c r="Y80" i="58"/>
  <c r="Y19" i="58"/>
  <c r="Y41" i="58"/>
  <c r="Y6" i="58"/>
  <c r="Y7" i="58"/>
  <c r="Y23" i="58"/>
  <c r="Y86" i="58"/>
  <c r="Y81" i="58"/>
  <c r="Y43" i="58"/>
  <c r="Y57" i="58"/>
  <c r="Z4" i="58"/>
  <c r="Z78" i="58"/>
  <c r="Z106" i="58"/>
  <c r="AA49" i="58"/>
  <c r="AA54" i="58"/>
  <c r="AA53" i="58"/>
  <c r="AA65" i="58"/>
  <c r="AB54" i="58"/>
  <c r="AB49" i="58"/>
  <c r="AB17" i="58"/>
  <c r="AB39" i="58"/>
  <c r="Z129" i="58"/>
  <c r="Z105" i="58"/>
  <c r="Z116" i="58"/>
  <c r="AA79" i="58"/>
  <c r="AA84" i="58"/>
  <c r="AA29" i="58"/>
  <c r="AA13" i="58"/>
  <c r="AB66" i="58"/>
  <c r="Z102" i="58"/>
  <c r="Z130" i="58"/>
  <c r="AB125" i="58"/>
  <c r="Z103" i="58"/>
  <c r="AB110" i="58"/>
  <c r="Y146" i="58"/>
  <c r="Y142" i="58"/>
  <c r="Y138" i="58"/>
  <c r="Y134" i="58"/>
  <c r="Y130" i="58"/>
  <c r="Y117" i="58"/>
  <c r="Y101" i="58"/>
  <c r="Y122" i="58"/>
  <c r="Y106" i="58"/>
  <c r="Y119" i="58"/>
  <c r="Y115" i="58"/>
  <c r="Y128" i="58"/>
  <c r="Y116" i="58"/>
  <c r="Y108" i="58"/>
  <c r="Y147" i="58"/>
  <c r="Y143" i="58"/>
  <c r="Y139" i="58"/>
  <c r="Y135" i="58"/>
  <c r="Y131" i="58"/>
  <c r="Y121" i="58"/>
  <c r="Y105" i="58"/>
  <c r="Y126" i="58"/>
  <c r="Y110" i="58"/>
  <c r="Y123" i="58"/>
  <c r="Y107" i="58"/>
  <c r="Y124" i="58"/>
  <c r="Y127" i="58"/>
  <c r="Y103" i="58"/>
  <c r="Y120" i="58"/>
  <c r="Y118" i="58"/>
  <c r="Y102" i="58"/>
  <c r="Y111" i="58"/>
  <c r="Y112" i="58"/>
  <c r="Y104" i="58"/>
  <c r="Y148" i="58"/>
  <c r="Y144" i="58"/>
  <c r="Y140" i="58"/>
  <c r="Y136" i="58"/>
  <c r="Y132" i="58"/>
  <c r="Y125" i="58"/>
  <c r="Y109" i="58"/>
  <c r="Y114" i="58"/>
  <c r="Y149" i="58"/>
  <c r="Y145" i="58"/>
  <c r="Y141" i="58"/>
  <c r="Y137" i="58"/>
  <c r="Y133" i="58"/>
  <c r="Y129" i="58"/>
  <c r="Y113" i="58"/>
  <c r="Y8" i="58"/>
  <c r="Y89" i="58"/>
  <c r="Y9" i="58"/>
  <c r="Y10" i="58"/>
  <c r="Y75" i="58"/>
  <c r="Y11" i="58"/>
  <c r="Y96" i="58"/>
  <c r="Y24" i="58"/>
  <c r="Y82" i="58"/>
  <c r="Y38" i="58"/>
  <c r="AA141" i="58"/>
  <c r="AA148" i="58"/>
  <c r="AA140" i="58"/>
  <c r="AA132" i="58"/>
  <c r="AA143" i="58"/>
  <c r="AA111" i="58"/>
  <c r="AA124" i="58"/>
  <c r="AA112" i="58"/>
  <c r="AA107" i="58"/>
  <c r="AA126" i="58"/>
  <c r="AA108" i="58"/>
  <c r="AA102" i="58"/>
  <c r="AA145" i="58"/>
  <c r="AA129" i="58"/>
  <c r="AA142" i="58"/>
  <c r="AA134" i="58"/>
  <c r="AA147" i="58"/>
  <c r="AA131" i="58"/>
  <c r="AA105" i="58"/>
  <c r="AA114" i="58"/>
  <c r="AA101" i="58"/>
  <c r="AA123" i="58"/>
  <c r="AA144" i="58"/>
  <c r="AA136" i="58"/>
  <c r="AA135" i="58"/>
  <c r="AA109" i="58"/>
  <c r="AA122" i="58"/>
  <c r="AA110" i="58"/>
  <c r="AA121" i="58"/>
  <c r="AA117" i="58"/>
  <c r="AA137" i="58"/>
  <c r="AA146" i="58"/>
  <c r="AA138" i="58"/>
  <c r="AA139" i="58"/>
  <c r="AA125" i="58"/>
  <c r="AA104" i="58"/>
  <c r="AA118" i="58"/>
  <c r="AA115" i="58"/>
  <c r="AA113" i="58"/>
  <c r="AA116" i="58"/>
  <c r="AA106" i="58"/>
  <c r="AA149" i="58"/>
  <c r="AA133" i="58"/>
  <c r="AA130" i="58"/>
  <c r="AA103" i="58"/>
  <c r="AA119" i="58"/>
  <c r="AA127" i="58"/>
  <c r="AA128" i="58"/>
  <c r="AA120" i="58"/>
  <c r="AA90" i="58"/>
  <c r="AA66" i="58"/>
  <c r="AA12" i="58"/>
  <c r="Z47" i="58"/>
  <c r="Z46" i="58"/>
  <c r="Z59" i="58"/>
  <c r="Z55" i="58"/>
  <c r="Z92" i="58"/>
  <c r="Z64" i="58"/>
  <c r="Z50" i="58"/>
  <c r="Z69" i="58"/>
  <c r="Z67" i="58"/>
  <c r="Z62" i="58"/>
  <c r="Z48" i="58"/>
  <c r="Z71" i="58"/>
  <c r="Z61" i="58"/>
  <c r="Z76" i="58"/>
  <c r="Z56" i="58"/>
  <c r="Z51" i="58"/>
  <c r="Z60" i="58"/>
  <c r="Z95" i="58"/>
  <c r="Z45" i="58"/>
  <c r="Z83" i="58"/>
  <c r="AA51" i="58"/>
  <c r="AA76" i="58"/>
  <c r="AA48" i="58"/>
  <c r="AA71" i="58"/>
  <c r="AA50" i="58"/>
  <c r="AA67" i="58"/>
  <c r="AA69" i="58"/>
  <c r="AA60" i="58"/>
  <c r="AA59" i="58"/>
  <c r="AA46" i="58"/>
  <c r="AA56" i="58"/>
  <c r="AA45" i="58"/>
  <c r="AA83" i="58"/>
  <c r="AA61" i="58"/>
  <c r="AA55" i="58"/>
  <c r="AA92" i="58"/>
  <c r="AA62" i="58"/>
  <c r="AA95" i="58"/>
  <c r="AA64" i="58"/>
  <c r="AA47" i="58"/>
  <c r="AA157" i="58"/>
  <c r="AA156" i="58"/>
  <c r="AA158" i="58"/>
  <c r="AA150" i="58"/>
  <c r="AA159" i="58"/>
  <c r="AA152" i="58"/>
  <c r="AA151" i="58"/>
  <c r="AA153" i="58"/>
  <c r="AA154" i="58"/>
  <c r="AA155" i="58"/>
  <c r="Z31" i="58"/>
  <c r="Z79" i="58"/>
  <c r="Z36" i="58"/>
  <c r="Z40" i="58"/>
  <c r="Z17" i="58"/>
  <c r="Z14" i="58"/>
  <c r="Z18" i="58"/>
  <c r="Z13" i="58"/>
  <c r="Z84" i="58"/>
  <c r="Z98" i="58"/>
  <c r="Z35" i="58"/>
  <c r="Z15" i="58"/>
  <c r="Z93" i="58"/>
  <c r="Z97" i="58"/>
  <c r="Z29" i="58"/>
  <c r="Z99" i="58"/>
  <c r="Z39" i="58"/>
  <c r="Z77" i="58"/>
  <c r="AB158" i="58"/>
  <c r="AB151" i="58"/>
  <c r="AB157" i="58"/>
  <c r="AB154" i="58"/>
  <c r="AB159" i="58"/>
  <c r="AB153" i="58"/>
  <c r="AB152" i="58"/>
  <c r="AB155" i="58"/>
  <c r="AB156" i="58"/>
  <c r="AB150" i="58"/>
  <c r="Y14" i="58"/>
  <c r="Y35" i="58"/>
  <c r="Y40" i="58"/>
  <c r="Y99" i="58"/>
  <c r="Y31" i="58"/>
  <c r="Y36" i="58"/>
  <c r="Y39" i="58"/>
  <c r="Y79" i="58"/>
  <c r="Y15" i="58"/>
  <c r="Y84" i="58"/>
  <c r="Y93" i="58"/>
  <c r="Y77" i="58"/>
  <c r="Y29" i="58"/>
  <c r="Y13" i="58"/>
  <c r="Y98" i="58"/>
  <c r="Y18" i="58"/>
  <c r="Y97" i="58"/>
  <c r="Y17" i="58"/>
  <c r="Y90" i="58"/>
  <c r="Y12" i="58"/>
  <c r="Y66" i="58"/>
  <c r="Y26" i="58"/>
  <c r="Y30" i="58"/>
  <c r="Y32" i="58"/>
  <c r="Y16" i="58"/>
  <c r="Y158" i="58"/>
  <c r="Y154" i="58"/>
  <c r="Y150" i="58"/>
  <c r="Y159" i="58"/>
  <c r="Y155" i="58"/>
  <c r="Y151" i="58"/>
  <c r="Y156" i="58"/>
  <c r="Y152" i="58"/>
  <c r="Y157" i="58"/>
  <c r="Y153" i="58"/>
  <c r="Y69" i="58"/>
  <c r="Y55" i="58"/>
  <c r="Y59" i="58"/>
  <c r="Y62" i="58"/>
  <c r="Y46" i="58"/>
  <c r="Y67" i="58"/>
  <c r="Y95" i="58"/>
  <c r="Y48" i="58"/>
  <c r="Y51" i="58"/>
  <c r="Y71" i="58"/>
  <c r="Y64" i="58"/>
  <c r="Y83" i="58"/>
  <c r="Y76" i="58"/>
  <c r="Y56" i="58"/>
  <c r="Y60" i="58"/>
  <c r="Y61" i="58"/>
  <c r="Y45" i="58"/>
  <c r="Y50" i="58"/>
  <c r="Y47" i="58"/>
  <c r="Y92" i="58"/>
  <c r="Z12" i="58"/>
  <c r="Z66" i="58"/>
  <c r="Z90" i="58"/>
  <c r="AA82" i="58"/>
  <c r="AA38" i="58"/>
  <c r="AA8" i="58"/>
  <c r="AA9" i="58"/>
  <c r="AA24" i="58"/>
  <c r="AA11" i="58"/>
  <c r="AA75" i="58"/>
  <c r="AA10" i="58"/>
  <c r="AA89" i="58"/>
  <c r="AA96" i="58"/>
  <c r="Z8" i="58"/>
  <c r="Z89" i="58"/>
  <c r="Z10" i="58"/>
  <c r="Z9" i="58"/>
  <c r="Z75" i="58"/>
  <c r="Z82" i="58"/>
  <c r="Z38" i="58"/>
  <c r="Z24" i="58"/>
  <c r="Z96" i="58"/>
  <c r="Z11" i="58"/>
  <c r="Y85" i="58"/>
  <c r="Y21" i="58"/>
  <c r="Y42" i="58"/>
  <c r="Y20" i="58"/>
  <c r="Y33" i="58"/>
  <c r="Z26" i="58"/>
  <c r="Z32" i="58"/>
  <c r="Z16" i="58"/>
  <c r="Z30" i="58"/>
  <c r="Z158" i="58"/>
  <c r="Z154" i="58"/>
  <c r="Z159" i="58"/>
  <c r="Z155" i="58"/>
  <c r="Z150" i="58"/>
  <c r="Z157" i="58"/>
  <c r="Z153" i="58"/>
  <c r="Z156" i="58"/>
  <c r="Z152" i="58"/>
  <c r="Z151" i="58"/>
  <c r="AA26" i="58"/>
  <c r="AA30" i="58"/>
  <c r="AA16" i="58"/>
  <c r="AA32" i="58"/>
  <c r="R40" i="58"/>
  <c r="J40" i="58"/>
  <c r="N40" i="58"/>
  <c r="D161" i="4"/>
  <c r="C161" i="4"/>
  <c r="B161" i="4"/>
  <c r="A161" i="4"/>
  <c r="D160" i="4"/>
  <c r="C160" i="4"/>
  <c r="B160" i="4"/>
  <c r="A160" i="4"/>
  <c r="D159" i="4"/>
  <c r="C159" i="4"/>
  <c r="B159" i="4"/>
  <c r="A159" i="4"/>
  <c r="D158" i="4"/>
  <c r="C158" i="4"/>
  <c r="B158" i="4"/>
  <c r="A158" i="4"/>
  <c r="D157" i="4"/>
  <c r="C157" i="4"/>
  <c r="B157" i="4"/>
  <c r="A157" i="4"/>
  <c r="D156" i="4"/>
  <c r="C156" i="4"/>
  <c r="B156" i="4"/>
  <c r="A156" i="4"/>
  <c r="D155" i="4"/>
  <c r="C155" i="4"/>
  <c r="B155" i="4"/>
  <c r="A155" i="4"/>
  <c r="D154" i="4"/>
  <c r="C154" i="4"/>
  <c r="B154" i="4"/>
  <c r="A154" i="4"/>
  <c r="D152" i="4"/>
  <c r="C152" i="4"/>
  <c r="B152" i="4"/>
  <c r="A152" i="4"/>
  <c r="D151" i="4"/>
  <c r="C151" i="4"/>
  <c r="B151" i="4"/>
  <c r="A151" i="4"/>
  <c r="D150" i="4"/>
  <c r="C150" i="4"/>
  <c r="B150" i="4"/>
  <c r="A150" i="4"/>
  <c r="D149" i="4"/>
  <c r="C149" i="4"/>
  <c r="B149" i="4"/>
  <c r="A149" i="4"/>
  <c r="D148" i="4"/>
  <c r="C148" i="4"/>
  <c r="B148" i="4"/>
  <c r="A148" i="4"/>
  <c r="D147" i="4"/>
  <c r="C147" i="4"/>
  <c r="B147" i="4"/>
  <c r="A147" i="4"/>
  <c r="D146" i="4"/>
  <c r="C146" i="4"/>
  <c r="B146" i="4"/>
  <c r="A146" i="4"/>
  <c r="D145" i="4"/>
  <c r="C145" i="4"/>
  <c r="B145" i="4"/>
  <c r="A145" i="4"/>
  <c r="D144" i="4"/>
  <c r="C144" i="4"/>
  <c r="B144" i="4"/>
  <c r="A144" i="4"/>
  <c r="D143" i="4"/>
  <c r="C143" i="4"/>
  <c r="B143" i="4"/>
  <c r="A143" i="4"/>
  <c r="D142" i="4"/>
  <c r="C142" i="4"/>
  <c r="B142" i="4"/>
  <c r="A142" i="4"/>
  <c r="D141" i="4"/>
  <c r="C141" i="4"/>
  <c r="B141" i="4"/>
  <c r="A141" i="4"/>
  <c r="D140" i="4"/>
  <c r="C140" i="4"/>
  <c r="B140" i="4"/>
  <c r="A140" i="4"/>
  <c r="D139" i="4"/>
  <c r="C139" i="4"/>
  <c r="B139" i="4"/>
  <c r="A139" i="4"/>
  <c r="D138" i="4"/>
  <c r="C138" i="4"/>
  <c r="B138" i="4"/>
  <c r="A138" i="4"/>
  <c r="D137" i="4"/>
  <c r="C137" i="4"/>
  <c r="B137" i="4"/>
  <c r="A137" i="4"/>
  <c r="D136" i="4"/>
  <c r="C136" i="4"/>
  <c r="B136" i="4"/>
  <c r="A136" i="4"/>
  <c r="D135" i="4"/>
  <c r="C135" i="4"/>
  <c r="B135" i="4"/>
  <c r="A135" i="4"/>
  <c r="D134" i="4"/>
  <c r="C134" i="4"/>
  <c r="B134" i="4"/>
  <c r="A134" i="4"/>
  <c r="D133" i="4"/>
  <c r="C133" i="4"/>
  <c r="B133" i="4"/>
  <c r="A133" i="4"/>
  <c r="D132" i="4"/>
  <c r="C132" i="4"/>
  <c r="B132" i="4"/>
  <c r="A132" i="4"/>
  <c r="D131" i="4"/>
  <c r="C131" i="4"/>
  <c r="B131" i="4"/>
  <c r="A131" i="4"/>
  <c r="D130" i="4"/>
  <c r="C130" i="4"/>
  <c r="B130" i="4"/>
  <c r="A130" i="4"/>
  <c r="D129" i="4"/>
  <c r="C129" i="4"/>
  <c r="B129" i="4"/>
  <c r="A129" i="4"/>
  <c r="D128" i="4"/>
  <c r="C128" i="4"/>
  <c r="B128" i="4"/>
  <c r="A128" i="4"/>
  <c r="D127" i="4"/>
  <c r="C127" i="4"/>
  <c r="B127" i="4"/>
  <c r="A127" i="4"/>
  <c r="D126" i="4"/>
  <c r="C126" i="4"/>
  <c r="B126" i="4"/>
  <c r="A126" i="4"/>
  <c r="D125" i="4"/>
  <c r="C125" i="4"/>
  <c r="B125" i="4"/>
  <c r="A125" i="4"/>
  <c r="D124" i="4"/>
  <c r="C124" i="4"/>
  <c r="B124" i="4"/>
  <c r="A124" i="4"/>
  <c r="D123" i="4"/>
  <c r="C123" i="4"/>
  <c r="B123" i="4"/>
  <c r="A123" i="4"/>
  <c r="D122" i="4"/>
  <c r="C122" i="4"/>
  <c r="B122" i="4"/>
  <c r="A122" i="4"/>
  <c r="D121" i="4"/>
  <c r="C121" i="4"/>
  <c r="B121" i="4"/>
  <c r="A121" i="4"/>
  <c r="D120" i="4"/>
  <c r="C120" i="4"/>
  <c r="B120" i="4"/>
  <c r="A120" i="4"/>
  <c r="D119" i="4"/>
  <c r="C119" i="4"/>
  <c r="B119" i="4"/>
  <c r="A119" i="4"/>
  <c r="D118" i="4"/>
  <c r="C118" i="4"/>
  <c r="B118" i="4"/>
  <c r="A118" i="4"/>
  <c r="D117" i="4"/>
  <c r="C117" i="4"/>
  <c r="B117" i="4"/>
  <c r="A117" i="4"/>
  <c r="D116" i="4"/>
  <c r="C116" i="4"/>
  <c r="B116" i="4"/>
  <c r="A116" i="4"/>
  <c r="D115" i="4"/>
  <c r="C115" i="4"/>
  <c r="B115" i="4"/>
  <c r="A115" i="4"/>
  <c r="D114" i="4"/>
  <c r="C114" i="4"/>
  <c r="B114" i="4"/>
  <c r="A114" i="4"/>
  <c r="D113" i="4"/>
  <c r="C113" i="4"/>
  <c r="B113" i="4"/>
  <c r="A113" i="4"/>
  <c r="D112" i="4"/>
  <c r="C112" i="4"/>
  <c r="B112" i="4"/>
  <c r="A112" i="4"/>
  <c r="D111" i="4"/>
  <c r="C111" i="4"/>
  <c r="B111" i="4"/>
  <c r="A111" i="4"/>
  <c r="D110" i="4"/>
  <c r="C110" i="4"/>
  <c r="B110" i="4"/>
  <c r="A110" i="4"/>
  <c r="D109" i="4"/>
  <c r="C109" i="4"/>
  <c r="B109" i="4"/>
  <c r="A109" i="4"/>
  <c r="D108" i="4"/>
  <c r="C108" i="4"/>
  <c r="B108" i="4"/>
  <c r="A108" i="4"/>
  <c r="D107" i="4"/>
  <c r="C107" i="4"/>
  <c r="B107" i="4"/>
  <c r="A107" i="4"/>
  <c r="D106" i="4"/>
  <c r="C106" i="4"/>
  <c r="B106" i="4"/>
  <c r="A106" i="4"/>
  <c r="D105" i="4"/>
  <c r="C105" i="4"/>
  <c r="B105" i="4"/>
  <c r="A105" i="4"/>
  <c r="D104" i="4"/>
  <c r="C104" i="4"/>
  <c r="B104" i="4"/>
  <c r="A104" i="4"/>
  <c r="D103" i="4"/>
  <c r="C103" i="4"/>
  <c r="B103" i="4"/>
  <c r="A103" i="4"/>
  <c r="D102" i="4"/>
  <c r="C102" i="4"/>
  <c r="B102" i="4"/>
  <c r="A102" i="4"/>
  <c r="D101" i="4"/>
  <c r="C101" i="4"/>
  <c r="B101" i="4"/>
  <c r="A101" i="4"/>
  <c r="D100" i="4"/>
  <c r="C100" i="4"/>
  <c r="B100" i="4"/>
  <c r="A100" i="4"/>
  <c r="D99" i="4"/>
  <c r="C99" i="4"/>
  <c r="B99" i="4"/>
  <c r="A99" i="4"/>
  <c r="D98" i="4"/>
  <c r="C98" i="4"/>
  <c r="B98" i="4"/>
  <c r="A98" i="4"/>
  <c r="D97" i="4"/>
  <c r="C97" i="4"/>
  <c r="B97" i="4"/>
  <c r="A97" i="4"/>
  <c r="D96" i="4"/>
  <c r="C96" i="4"/>
  <c r="B96" i="4"/>
  <c r="A96" i="4"/>
  <c r="D95" i="4"/>
  <c r="C95" i="4"/>
  <c r="B95" i="4"/>
  <c r="A95" i="4"/>
  <c r="D94" i="4"/>
  <c r="C94" i="4"/>
  <c r="B94" i="4"/>
  <c r="A94" i="4"/>
  <c r="D93" i="4"/>
  <c r="C93" i="4"/>
  <c r="B93" i="4"/>
  <c r="A93" i="4"/>
  <c r="D92" i="4"/>
  <c r="C92" i="4"/>
  <c r="B92" i="4"/>
  <c r="A92" i="4"/>
  <c r="D91" i="4"/>
  <c r="C91" i="4"/>
  <c r="B91" i="4"/>
  <c r="A91" i="4"/>
  <c r="D90" i="4"/>
  <c r="C90" i="4"/>
  <c r="B90" i="4"/>
  <c r="A90" i="4"/>
  <c r="D89" i="4"/>
  <c r="C89" i="4"/>
  <c r="B89" i="4"/>
  <c r="A89" i="4"/>
  <c r="D88" i="4"/>
  <c r="C88" i="4"/>
  <c r="B88" i="4"/>
  <c r="A88" i="4"/>
  <c r="D87" i="4"/>
  <c r="C87" i="4"/>
  <c r="B87" i="4"/>
  <c r="A87" i="4"/>
  <c r="D86" i="4"/>
  <c r="C86" i="4"/>
  <c r="B86" i="4"/>
  <c r="A86" i="4"/>
  <c r="D85" i="4"/>
  <c r="C85" i="4"/>
  <c r="B85" i="4"/>
  <c r="A85" i="4"/>
  <c r="D84" i="4"/>
  <c r="C84" i="4"/>
  <c r="B84" i="4"/>
  <c r="A84" i="4"/>
  <c r="D83" i="4"/>
  <c r="C83" i="4"/>
  <c r="B83" i="4"/>
  <c r="A83" i="4"/>
  <c r="D82" i="4"/>
  <c r="C82" i="4"/>
  <c r="B82" i="4"/>
  <c r="A82" i="4"/>
  <c r="D81" i="4"/>
  <c r="C81" i="4"/>
  <c r="B81" i="4"/>
  <c r="A81" i="4"/>
  <c r="D80" i="4"/>
  <c r="C80" i="4"/>
  <c r="B80" i="4"/>
  <c r="A80" i="4"/>
  <c r="D79" i="4"/>
  <c r="C79" i="4"/>
  <c r="B79" i="4"/>
  <c r="A79" i="4"/>
  <c r="D78" i="4"/>
  <c r="C78" i="4"/>
  <c r="B78" i="4"/>
  <c r="A78" i="4"/>
  <c r="D77" i="4"/>
  <c r="C77" i="4"/>
  <c r="B77" i="4"/>
  <c r="A77" i="4"/>
  <c r="D76" i="4"/>
  <c r="C76" i="4"/>
  <c r="B76" i="4"/>
  <c r="A76" i="4"/>
  <c r="D75" i="4"/>
  <c r="C75" i="4"/>
  <c r="B75" i="4"/>
  <c r="A75" i="4"/>
  <c r="D74" i="4"/>
  <c r="C74" i="4"/>
  <c r="B74" i="4"/>
  <c r="A74" i="4"/>
  <c r="D73" i="4"/>
  <c r="C73" i="4"/>
  <c r="B73" i="4"/>
  <c r="A73" i="4"/>
  <c r="D72" i="4"/>
  <c r="C72" i="4"/>
  <c r="B72" i="4"/>
  <c r="A72" i="4"/>
  <c r="D71" i="4"/>
  <c r="C71" i="4"/>
  <c r="B71" i="4"/>
  <c r="A71" i="4"/>
  <c r="D70" i="4"/>
  <c r="C70" i="4"/>
  <c r="B70" i="4"/>
  <c r="A70" i="4"/>
  <c r="D69" i="4"/>
  <c r="C69" i="4"/>
  <c r="B69" i="4"/>
  <c r="A69" i="4"/>
  <c r="D68" i="4"/>
  <c r="C68" i="4"/>
  <c r="B68" i="4"/>
  <c r="A68" i="4"/>
  <c r="D67" i="4"/>
  <c r="C67" i="4"/>
  <c r="B67" i="4"/>
  <c r="A67" i="4"/>
  <c r="D66" i="4"/>
  <c r="C66" i="4"/>
  <c r="B66" i="4"/>
  <c r="A66" i="4"/>
  <c r="D65" i="4"/>
  <c r="C65" i="4"/>
  <c r="B65" i="4"/>
  <c r="A65" i="4"/>
  <c r="D64" i="4"/>
  <c r="C64" i="4"/>
  <c r="B64" i="4"/>
  <c r="A64" i="4"/>
  <c r="D63" i="4"/>
  <c r="C63" i="4"/>
  <c r="B63" i="4"/>
  <c r="A63" i="4"/>
  <c r="D62" i="4"/>
  <c r="C62" i="4"/>
  <c r="B62" i="4"/>
  <c r="A62" i="4"/>
  <c r="D61" i="4"/>
  <c r="C61" i="4"/>
  <c r="B61" i="4"/>
  <c r="A61" i="4"/>
  <c r="D60" i="4"/>
  <c r="C60" i="4"/>
  <c r="B60" i="4"/>
  <c r="A60" i="4"/>
  <c r="D59" i="4"/>
  <c r="C59" i="4"/>
  <c r="B59" i="4"/>
  <c r="A59" i="4"/>
  <c r="D58" i="4"/>
  <c r="C58" i="4"/>
  <c r="B58" i="4"/>
  <c r="A58" i="4"/>
  <c r="D57" i="4"/>
  <c r="C57" i="4"/>
  <c r="B57" i="4"/>
  <c r="A57" i="4"/>
  <c r="D56" i="4"/>
  <c r="C56" i="4"/>
  <c r="B56" i="4"/>
  <c r="A56" i="4"/>
  <c r="D55" i="4"/>
  <c r="C55" i="4"/>
  <c r="B55" i="4"/>
  <c r="A55" i="4"/>
  <c r="D54" i="4"/>
  <c r="C54" i="4"/>
  <c r="B54" i="4"/>
  <c r="A54" i="4"/>
  <c r="D53" i="4"/>
  <c r="C53" i="4"/>
  <c r="B53" i="4"/>
  <c r="A53" i="4"/>
  <c r="D52" i="4"/>
  <c r="C52" i="4"/>
  <c r="B52" i="4"/>
  <c r="A52" i="4"/>
  <c r="D51" i="4"/>
  <c r="C51" i="4"/>
  <c r="B51" i="4"/>
  <c r="A51" i="4"/>
  <c r="D50" i="4"/>
  <c r="C50" i="4"/>
  <c r="B50" i="4"/>
  <c r="A50" i="4"/>
  <c r="D49" i="4"/>
  <c r="C49" i="4"/>
  <c r="B49" i="4"/>
  <c r="A49" i="4"/>
  <c r="D48" i="4"/>
  <c r="C48" i="4"/>
  <c r="B48" i="4"/>
  <c r="A48" i="4"/>
  <c r="D47" i="4"/>
  <c r="C47" i="4"/>
  <c r="B47" i="4"/>
  <c r="A47" i="4"/>
  <c r="D46" i="4"/>
  <c r="C46" i="4"/>
  <c r="B46" i="4"/>
  <c r="A46" i="4"/>
  <c r="D45" i="4"/>
  <c r="C45" i="4"/>
  <c r="B45" i="4"/>
  <c r="A45" i="4"/>
  <c r="D44" i="4"/>
  <c r="C44" i="4"/>
  <c r="B44" i="4"/>
  <c r="A44" i="4"/>
  <c r="D43" i="4"/>
  <c r="C43" i="4"/>
  <c r="B43" i="4"/>
  <c r="A43" i="4"/>
  <c r="D42" i="4"/>
  <c r="C42" i="4"/>
  <c r="B42" i="4"/>
  <c r="A42" i="4"/>
  <c r="D41" i="4"/>
  <c r="C41" i="4"/>
  <c r="B41" i="4"/>
  <c r="A41" i="4"/>
  <c r="D40" i="4"/>
  <c r="C40" i="4"/>
  <c r="B40" i="4"/>
  <c r="A40" i="4"/>
  <c r="D39" i="4"/>
  <c r="C39" i="4"/>
  <c r="B39" i="4"/>
  <c r="A39" i="4"/>
  <c r="D38" i="4"/>
  <c r="C38" i="4"/>
  <c r="B38" i="4"/>
  <c r="A38" i="4"/>
  <c r="D37" i="4"/>
  <c r="C37" i="4"/>
  <c r="B37" i="4"/>
  <c r="A37" i="4"/>
  <c r="D36" i="4"/>
  <c r="C36" i="4"/>
  <c r="B36" i="4"/>
  <c r="A36" i="4"/>
  <c r="D35" i="4"/>
  <c r="C35" i="4"/>
  <c r="B35" i="4"/>
  <c r="A35" i="4"/>
  <c r="D34" i="4"/>
  <c r="C34" i="4"/>
  <c r="B34" i="4"/>
  <c r="A34" i="4"/>
  <c r="D33" i="4"/>
  <c r="C33" i="4"/>
  <c r="B33" i="4"/>
  <c r="A33" i="4"/>
  <c r="D32" i="4"/>
  <c r="C32" i="4"/>
  <c r="B32" i="4"/>
  <c r="A32" i="4"/>
  <c r="D31" i="4"/>
  <c r="C31" i="4"/>
  <c r="B31" i="4"/>
  <c r="A31" i="4"/>
  <c r="D30" i="4"/>
  <c r="C30" i="4"/>
  <c r="B30" i="4"/>
  <c r="A30" i="4"/>
  <c r="D29" i="4"/>
  <c r="C29" i="4"/>
  <c r="B29" i="4"/>
  <c r="A29" i="4"/>
  <c r="D28" i="4"/>
  <c r="C28" i="4"/>
  <c r="B28" i="4"/>
  <c r="A28" i="4"/>
  <c r="D27" i="4"/>
  <c r="C27" i="4"/>
  <c r="B27" i="4"/>
  <c r="A27" i="4"/>
  <c r="D26" i="4"/>
  <c r="C26" i="4"/>
  <c r="B26" i="4"/>
  <c r="A26" i="4"/>
  <c r="D25" i="4"/>
  <c r="C25" i="4"/>
  <c r="B25" i="4"/>
  <c r="A25" i="4"/>
  <c r="D24" i="4"/>
  <c r="C24" i="4"/>
  <c r="B24" i="4"/>
  <c r="A24" i="4"/>
  <c r="D23" i="4"/>
  <c r="C23" i="4"/>
  <c r="B23" i="4"/>
  <c r="A23" i="4"/>
  <c r="D22" i="4"/>
  <c r="C22" i="4"/>
  <c r="B22" i="4"/>
  <c r="A22" i="4"/>
  <c r="D21" i="4"/>
  <c r="C21" i="4"/>
  <c r="B21" i="4"/>
  <c r="A21" i="4"/>
  <c r="D20" i="4"/>
  <c r="C20" i="4"/>
  <c r="B20" i="4"/>
  <c r="A20" i="4"/>
  <c r="D19" i="4"/>
  <c r="C19" i="4"/>
  <c r="B19" i="4"/>
  <c r="A19" i="4"/>
  <c r="D18" i="4"/>
  <c r="C18" i="4"/>
  <c r="B18" i="4"/>
  <c r="A18" i="4"/>
  <c r="D17" i="4"/>
  <c r="C17" i="4"/>
  <c r="B17" i="4"/>
  <c r="A17" i="4"/>
  <c r="D16" i="4"/>
  <c r="C16" i="4"/>
  <c r="B16" i="4"/>
  <c r="A16" i="4"/>
  <c r="D15" i="4"/>
  <c r="C15" i="4"/>
  <c r="B15" i="4"/>
  <c r="A15" i="4"/>
  <c r="D14" i="4"/>
  <c r="C14" i="4"/>
  <c r="B14" i="4"/>
  <c r="A14" i="4"/>
  <c r="D13" i="4"/>
  <c r="C13" i="4"/>
  <c r="B13" i="4"/>
  <c r="A13" i="4"/>
  <c r="D12" i="4"/>
  <c r="C12" i="4"/>
  <c r="B12" i="4"/>
  <c r="A12" i="4"/>
  <c r="D11" i="4"/>
  <c r="C11" i="4"/>
  <c r="B11" i="4"/>
  <c r="A11" i="4"/>
  <c r="D10" i="4"/>
  <c r="C10" i="4"/>
  <c r="B10" i="4"/>
  <c r="A10" i="4"/>
  <c r="D9" i="4"/>
  <c r="C9" i="4"/>
  <c r="B9" i="4"/>
  <c r="A9" i="4"/>
  <c r="D8" i="4"/>
  <c r="C8" i="4"/>
  <c r="B8" i="4"/>
  <c r="A8" i="4"/>
  <c r="D7" i="4"/>
  <c r="C7" i="4"/>
  <c r="B7" i="4"/>
  <c r="A7" i="4"/>
  <c r="D6" i="4"/>
  <c r="C6" i="4"/>
  <c r="B6" i="4"/>
  <c r="A6" i="4"/>
  <c r="D4" i="23"/>
  <c r="G160" i="9" l="1"/>
  <c r="G168" i="9"/>
  <c r="G176" i="9"/>
  <c r="G184" i="9"/>
  <c r="G192" i="9"/>
  <c r="G200" i="9"/>
  <c r="G208" i="9"/>
  <c r="G216" i="9"/>
  <c r="G224" i="9"/>
  <c r="G232" i="9"/>
  <c r="G240" i="9"/>
  <c r="G248" i="9"/>
  <c r="G163" i="9"/>
  <c r="G174" i="9"/>
  <c r="G185" i="9"/>
  <c r="G195" i="9"/>
  <c r="G206" i="9"/>
  <c r="G217" i="9"/>
  <c r="G227" i="9"/>
  <c r="G238" i="9"/>
  <c r="G249" i="9"/>
  <c r="G11" i="9"/>
  <c r="G19" i="9"/>
  <c r="G27" i="9"/>
  <c r="G35" i="9"/>
  <c r="G43" i="9"/>
  <c r="G51" i="9"/>
  <c r="G59" i="9"/>
  <c r="G67" i="9"/>
  <c r="G75" i="9"/>
  <c r="G83" i="9"/>
  <c r="G91" i="9"/>
  <c r="G99" i="9"/>
  <c r="G107" i="9"/>
  <c r="G115" i="9"/>
  <c r="G123" i="9"/>
  <c r="G131" i="9"/>
  <c r="G139" i="9"/>
  <c r="G147" i="9"/>
  <c r="G155" i="9"/>
  <c r="G159" i="9"/>
  <c r="G170" i="9"/>
  <c r="G181" i="9"/>
  <c r="G191" i="9"/>
  <c r="G202" i="9"/>
  <c r="G213" i="9"/>
  <c r="G223" i="9"/>
  <c r="G234" i="9"/>
  <c r="G245" i="9"/>
  <c r="G8" i="9"/>
  <c r="G16" i="9"/>
  <c r="G161" i="9"/>
  <c r="G182" i="9"/>
  <c r="G203" i="9"/>
  <c r="G225" i="9"/>
  <c r="G246" i="9"/>
  <c r="G17" i="9"/>
  <c r="G28" i="9"/>
  <c r="G38" i="9"/>
  <c r="G49" i="9"/>
  <c r="G60" i="9"/>
  <c r="G70" i="9"/>
  <c r="G81" i="9"/>
  <c r="G92" i="9"/>
  <c r="G102" i="9"/>
  <c r="G113" i="9"/>
  <c r="G124" i="9"/>
  <c r="G134" i="9"/>
  <c r="G145" i="9"/>
  <c r="G156" i="9"/>
  <c r="G162" i="9"/>
  <c r="G183" i="9"/>
  <c r="G205" i="9"/>
  <c r="G226" i="9"/>
  <c r="G247" i="9"/>
  <c r="G18" i="9"/>
  <c r="G29" i="9"/>
  <c r="G40" i="9"/>
  <c r="G50" i="9"/>
  <c r="G61" i="9"/>
  <c r="G72" i="9"/>
  <c r="G82" i="9"/>
  <c r="G93" i="9"/>
  <c r="G104" i="9"/>
  <c r="G114" i="9"/>
  <c r="G164" i="9"/>
  <c r="G172" i="9"/>
  <c r="G180" i="9"/>
  <c r="G188" i="9"/>
  <c r="G196" i="9"/>
  <c r="G204" i="9"/>
  <c r="G212" i="9"/>
  <c r="G220" i="9"/>
  <c r="G228" i="9"/>
  <c r="G236" i="9"/>
  <c r="G244" i="9"/>
  <c r="G169" i="9"/>
  <c r="G179" i="9"/>
  <c r="G190" i="9"/>
  <c r="G201" i="9"/>
  <c r="G211" i="9"/>
  <c r="G222" i="9"/>
  <c r="G233" i="9"/>
  <c r="G243" i="9"/>
  <c r="G7" i="9"/>
  <c r="G15" i="9"/>
  <c r="G23" i="9"/>
  <c r="G31" i="9"/>
  <c r="G39" i="9"/>
  <c r="G47" i="9"/>
  <c r="G55" i="9"/>
  <c r="G63" i="9"/>
  <c r="G71" i="9"/>
  <c r="G79" i="9"/>
  <c r="G87" i="9"/>
  <c r="G95" i="9"/>
  <c r="G103" i="9"/>
  <c r="G111" i="9"/>
  <c r="G119" i="9"/>
  <c r="G127" i="9"/>
  <c r="G135" i="9"/>
  <c r="G143" i="9"/>
  <c r="G151" i="9"/>
  <c r="G6" i="9"/>
  <c r="G165" i="9"/>
  <c r="G175" i="9"/>
  <c r="G186" i="9"/>
  <c r="G197" i="9"/>
  <c r="G207" i="9"/>
  <c r="G218" i="9"/>
  <c r="G229" i="9"/>
  <c r="G239" i="9"/>
  <c r="G250" i="9"/>
  <c r="G12" i="9"/>
  <c r="G171" i="9"/>
  <c r="G193" i="9"/>
  <c r="G214" i="9"/>
  <c r="G235" i="9"/>
  <c r="G9" i="9"/>
  <c r="G22" i="9"/>
  <c r="G33" i="9"/>
  <c r="G44" i="9"/>
  <c r="G54" i="9"/>
  <c r="G65" i="9"/>
  <c r="G76" i="9"/>
  <c r="G86" i="9"/>
  <c r="G97" i="9"/>
  <c r="G108" i="9"/>
  <c r="G118" i="9"/>
  <c r="G129" i="9"/>
  <c r="G140" i="9"/>
  <c r="G150" i="9"/>
  <c r="G173" i="9"/>
  <c r="G194" i="9"/>
  <c r="G215" i="9"/>
  <c r="G237" i="9"/>
  <c r="G10" i="9"/>
  <c r="G24" i="9"/>
  <c r="G34" i="9"/>
  <c r="G45" i="9"/>
  <c r="G56" i="9"/>
  <c r="G66" i="9"/>
  <c r="G77" i="9"/>
  <c r="G88" i="9"/>
  <c r="G98" i="9"/>
  <c r="G109" i="9"/>
  <c r="G120" i="9"/>
  <c r="G130" i="9"/>
  <c r="G136" i="9"/>
  <c r="G146" i="9"/>
  <c r="G157" i="9"/>
  <c r="G166" i="9"/>
  <c r="G187" i="9"/>
  <c r="G209" i="9"/>
  <c r="G230" i="9"/>
  <c r="G251" i="9"/>
  <c r="G20" i="9"/>
  <c r="G30" i="9"/>
  <c r="G41" i="9"/>
  <c r="G52" i="9"/>
  <c r="G62" i="9"/>
  <c r="G73" i="9"/>
  <c r="G84" i="9"/>
  <c r="G94" i="9"/>
  <c r="G105" i="9"/>
  <c r="G116" i="9"/>
  <c r="G126" i="9"/>
  <c r="G137" i="9"/>
  <c r="G148" i="9"/>
  <c r="G158" i="9"/>
  <c r="G167" i="9"/>
  <c r="G189" i="9"/>
  <c r="G210" i="9"/>
  <c r="G231" i="9"/>
  <c r="G252" i="9"/>
  <c r="G21" i="9"/>
  <c r="G32" i="9"/>
  <c r="G42" i="9"/>
  <c r="G53" i="9"/>
  <c r="G64" i="9"/>
  <c r="G74" i="9"/>
  <c r="G85" i="9"/>
  <c r="G96" i="9"/>
  <c r="G106" i="9"/>
  <c r="G117" i="9"/>
  <c r="G128" i="9"/>
  <c r="G138" i="9"/>
  <c r="G149" i="9"/>
  <c r="G125" i="9"/>
  <c r="G141" i="9"/>
  <c r="G152" i="9"/>
  <c r="G177" i="9"/>
  <c r="G198" i="9"/>
  <c r="G219" i="9"/>
  <c r="G241" i="9"/>
  <c r="G13" i="9"/>
  <c r="G25" i="9"/>
  <c r="G36" i="9"/>
  <c r="G46" i="9"/>
  <c r="G57" i="9"/>
  <c r="G68" i="9"/>
  <c r="G78" i="9"/>
  <c r="G89" i="9"/>
  <c r="G100" i="9"/>
  <c r="G110" i="9"/>
  <c r="G121" i="9"/>
  <c r="G132" i="9"/>
  <c r="G142" i="9"/>
  <c r="G153" i="9"/>
  <c r="G178" i="9"/>
  <c r="G199" i="9"/>
  <c r="G221" i="9"/>
  <c r="G242" i="9"/>
  <c r="G14" i="9"/>
  <c r="G26" i="9"/>
  <c r="G37" i="9"/>
  <c r="G48" i="9"/>
  <c r="G58" i="9"/>
  <c r="G69" i="9"/>
  <c r="G80" i="9"/>
  <c r="G90" i="9"/>
  <c r="G101" i="9"/>
  <c r="G112" i="9"/>
  <c r="G122" i="9"/>
  <c r="G133" i="9"/>
  <c r="G144" i="9"/>
  <c r="G154" i="9"/>
  <c r="D91" i="79"/>
  <c r="D90" i="79" s="1"/>
  <c r="C46" i="77"/>
  <c r="C45" i="77" s="1"/>
  <c r="AE62" i="73"/>
  <c r="T6" i="4"/>
  <c r="H7" i="35" s="1"/>
  <c r="T7" i="4"/>
  <c r="G7" i="4"/>
  <c r="E8" i="35" s="1"/>
  <c r="T8" i="4"/>
  <c r="G9" i="4"/>
  <c r="E10" i="35" s="1"/>
  <c r="T9" i="4"/>
  <c r="T10" i="4"/>
  <c r="G10" i="4"/>
  <c r="E11" i="35" s="1"/>
  <c r="T11" i="4"/>
  <c r="H12" i="35" s="1"/>
  <c r="T12" i="4"/>
  <c r="G13" i="4"/>
  <c r="E14" i="35" s="1"/>
  <c r="T13" i="4"/>
  <c r="T14" i="4"/>
  <c r="T15" i="4"/>
  <c r="G15" i="4"/>
  <c r="E16" i="35" s="1"/>
  <c r="T16" i="4"/>
  <c r="G17" i="4"/>
  <c r="E18" i="35" s="1"/>
  <c r="T17" i="4"/>
  <c r="T18" i="4"/>
  <c r="G18" i="4"/>
  <c r="E19" i="35" s="1"/>
  <c r="T19" i="4"/>
  <c r="T20" i="4"/>
  <c r="G21" i="4"/>
  <c r="E22" i="35" s="1"/>
  <c r="T21" i="4"/>
  <c r="T22" i="4"/>
  <c r="T23" i="4"/>
  <c r="T24" i="4"/>
  <c r="G25" i="4"/>
  <c r="E26" i="35" s="1"/>
  <c r="T25" i="4"/>
  <c r="T26" i="4"/>
  <c r="T27" i="4"/>
  <c r="T28" i="4"/>
  <c r="G29" i="4"/>
  <c r="E30" i="35" s="1"/>
  <c r="T29" i="4"/>
  <c r="T30" i="4"/>
  <c r="T31" i="4"/>
  <c r="T32" i="4"/>
  <c r="G33" i="4"/>
  <c r="E34" i="35" s="1"/>
  <c r="T33" i="4"/>
  <c r="T34" i="4"/>
  <c r="G34" i="4"/>
  <c r="E35" i="35" s="1"/>
  <c r="T35" i="4"/>
  <c r="T36" i="4"/>
  <c r="G37" i="4"/>
  <c r="E38" i="35" s="1"/>
  <c r="T37" i="4"/>
  <c r="T38" i="4"/>
  <c r="T39" i="4"/>
  <c r="T40" i="4"/>
  <c r="G41" i="4"/>
  <c r="E42" i="35" s="1"/>
  <c r="T41" i="4"/>
  <c r="T42" i="4"/>
  <c r="H43" i="35" s="1"/>
  <c r="AS43" i="35" s="1"/>
  <c r="G42" i="4"/>
  <c r="E43" i="35" s="1"/>
  <c r="T43" i="4"/>
  <c r="H44" i="35" s="1"/>
  <c r="AS44" i="35" s="1"/>
  <c r="T44" i="4"/>
  <c r="H45" i="35" s="1"/>
  <c r="AS45" i="35" s="1"/>
  <c r="G45" i="4"/>
  <c r="E46" i="35" s="1"/>
  <c r="T45" i="4"/>
  <c r="H46" i="35" s="1"/>
  <c r="AS46" i="35" s="1"/>
  <c r="T46" i="4"/>
  <c r="H47" i="35" s="1"/>
  <c r="AS47" i="35" s="1"/>
  <c r="T47" i="4"/>
  <c r="H48" i="35" s="1"/>
  <c r="AS48" i="35" s="1"/>
  <c r="T48" i="4"/>
  <c r="H49" i="35" s="1"/>
  <c r="AS49" i="35" s="1"/>
  <c r="G49" i="4"/>
  <c r="E50" i="35" s="1"/>
  <c r="T49" i="4"/>
  <c r="H50" i="35" s="1"/>
  <c r="AS50" i="35" s="1"/>
  <c r="T50" i="4"/>
  <c r="H51" i="35" s="1"/>
  <c r="AS51" i="35" s="1"/>
  <c r="T51" i="4"/>
  <c r="H52" i="35" s="1"/>
  <c r="AS52" i="35" s="1"/>
  <c r="T52" i="4"/>
  <c r="H53" i="35" s="1"/>
  <c r="AS53" i="35" s="1"/>
  <c r="G53" i="4"/>
  <c r="E54" i="35" s="1"/>
  <c r="T53" i="4"/>
  <c r="H54" i="35" s="1"/>
  <c r="AS54" i="35" s="1"/>
  <c r="T54" i="4"/>
  <c r="H55" i="35" s="1"/>
  <c r="AS55" i="35" s="1"/>
  <c r="T55" i="4"/>
  <c r="H56" i="35" s="1"/>
  <c r="AS56" i="35" s="1"/>
  <c r="T56" i="4"/>
  <c r="H57" i="35" s="1"/>
  <c r="G57" i="4"/>
  <c r="E58" i="35" s="1"/>
  <c r="T57" i="4"/>
  <c r="H58" i="35" s="1"/>
  <c r="AS58" i="35" s="1"/>
  <c r="T58" i="4"/>
  <c r="H59" i="35" s="1"/>
  <c r="AS59" i="35" s="1"/>
  <c r="T59" i="4"/>
  <c r="H60" i="35" s="1"/>
  <c r="AS60" i="35" s="1"/>
  <c r="T60" i="4"/>
  <c r="H61" i="35" s="1"/>
  <c r="AS61" i="35" s="1"/>
  <c r="G61" i="4"/>
  <c r="E62" i="35" s="1"/>
  <c r="T61" i="4"/>
  <c r="H62" i="35" s="1"/>
  <c r="AS62" i="35" s="1"/>
  <c r="T62" i="4"/>
  <c r="H63" i="35" s="1"/>
  <c r="AS63" i="35" s="1"/>
  <c r="T63" i="4"/>
  <c r="H64" i="35" s="1"/>
  <c r="AS64" i="35" s="1"/>
  <c r="T64" i="4"/>
  <c r="H65" i="35" s="1"/>
  <c r="AS65" i="35" s="1"/>
  <c r="G65" i="4"/>
  <c r="E66" i="35" s="1"/>
  <c r="T65" i="4"/>
  <c r="H66" i="35" s="1"/>
  <c r="AS66" i="35" s="1"/>
  <c r="T66" i="4"/>
  <c r="H67" i="35" s="1"/>
  <c r="AS67" i="35" s="1"/>
  <c r="G66" i="4"/>
  <c r="E67" i="35" s="1"/>
  <c r="T67" i="4"/>
  <c r="H68" i="35" s="1"/>
  <c r="AS68" i="35" s="1"/>
  <c r="T68" i="4"/>
  <c r="H69" i="35" s="1"/>
  <c r="AS69" i="35" s="1"/>
  <c r="G69" i="4"/>
  <c r="E70" i="35" s="1"/>
  <c r="T69" i="4"/>
  <c r="H70" i="35" s="1"/>
  <c r="T70" i="4"/>
  <c r="H71" i="35" s="1"/>
  <c r="AS71" i="35" s="1"/>
  <c r="T71" i="4"/>
  <c r="H72" i="35" s="1"/>
  <c r="AS72" i="35" s="1"/>
  <c r="T72" i="4"/>
  <c r="H73" i="35" s="1"/>
  <c r="AS73" i="35" s="1"/>
  <c r="G73" i="4"/>
  <c r="E74" i="35" s="1"/>
  <c r="T73" i="4"/>
  <c r="H74" i="35" s="1"/>
  <c r="AS74" i="35" s="1"/>
  <c r="T74" i="4"/>
  <c r="H75" i="35" s="1"/>
  <c r="AS75" i="35" s="1"/>
  <c r="T75" i="4"/>
  <c r="H76" i="35" s="1"/>
  <c r="AS76" i="35" s="1"/>
  <c r="T76" i="4"/>
  <c r="H77" i="35" s="1"/>
  <c r="AS77" i="35" s="1"/>
  <c r="G77" i="4"/>
  <c r="E78" i="35" s="1"/>
  <c r="T77" i="4"/>
  <c r="H78" i="35" s="1"/>
  <c r="AS78" i="35" s="1"/>
  <c r="T78" i="4"/>
  <c r="H79" i="35" s="1"/>
  <c r="AS79" i="35" s="1"/>
  <c r="T79" i="4"/>
  <c r="H80" i="35" s="1"/>
  <c r="AS80" i="35" s="1"/>
  <c r="G79" i="4"/>
  <c r="E80" i="35" s="1"/>
  <c r="T80" i="4"/>
  <c r="H81" i="35" s="1"/>
  <c r="AS81" i="35" s="1"/>
  <c r="G81" i="4"/>
  <c r="E82" i="35" s="1"/>
  <c r="T81" i="4"/>
  <c r="H82" i="35" s="1"/>
  <c r="AS82" i="35" s="1"/>
  <c r="T82" i="4"/>
  <c r="H83" i="35" s="1"/>
  <c r="AS83" i="35" s="1"/>
  <c r="G82" i="4"/>
  <c r="E83" i="35" s="1"/>
  <c r="T83" i="4"/>
  <c r="H84" i="35" s="1"/>
  <c r="AS84" i="35" s="1"/>
  <c r="T84" i="4"/>
  <c r="H85" i="35" s="1"/>
  <c r="AS85" i="35" s="1"/>
  <c r="G85" i="4"/>
  <c r="E86" i="35" s="1"/>
  <c r="T85" i="4"/>
  <c r="H86" i="35" s="1"/>
  <c r="AS86" i="35" s="1"/>
  <c r="T86" i="4"/>
  <c r="H87" i="35" s="1"/>
  <c r="AS87" i="35" s="1"/>
  <c r="T87" i="4"/>
  <c r="H88" i="35" s="1"/>
  <c r="AS88" i="35" s="1"/>
  <c r="T88" i="4"/>
  <c r="H89" i="35" s="1"/>
  <c r="AS89" i="35" s="1"/>
  <c r="G89" i="4"/>
  <c r="E90" i="35" s="1"/>
  <c r="T89" i="4"/>
  <c r="H90" i="35" s="1"/>
  <c r="AS90" i="35" s="1"/>
  <c r="T90" i="4"/>
  <c r="H91" i="35" s="1"/>
  <c r="AS91" i="35" s="1"/>
  <c r="G90" i="4"/>
  <c r="E91" i="35" s="1"/>
  <c r="T91" i="4"/>
  <c r="H92" i="35" s="1"/>
  <c r="AS92" i="35" s="1"/>
  <c r="T92" i="4"/>
  <c r="H93" i="35" s="1"/>
  <c r="AS93" i="35" s="1"/>
  <c r="G93" i="4"/>
  <c r="E94" i="35" s="1"/>
  <c r="T93" i="4"/>
  <c r="H94" i="35" s="1"/>
  <c r="AS94" i="35" s="1"/>
  <c r="T94" i="4"/>
  <c r="H95" i="35" s="1"/>
  <c r="AS95" i="35" s="1"/>
  <c r="T95" i="4"/>
  <c r="H96" i="35" s="1"/>
  <c r="AS96" i="35" s="1"/>
  <c r="T96" i="4"/>
  <c r="H97" i="35" s="1"/>
  <c r="AS97" i="35" s="1"/>
  <c r="G97" i="4"/>
  <c r="E98" i="35" s="1"/>
  <c r="T97" i="4"/>
  <c r="H98" i="35" s="1"/>
  <c r="AS98" i="35" s="1"/>
  <c r="T98" i="4"/>
  <c r="H99" i="35" s="1"/>
  <c r="AS99" i="35" s="1"/>
  <c r="G98" i="4"/>
  <c r="E99" i="35" s="1"/>
  <c r="T99" i="4"/>
  <c r="H100" i="35" s="1"/>
  <c r="AS100" i="35" s="1"/>
  <c r="T100" i="4"/>
  <c r="H101" i="35" s="1"/>
  <c r="AS101" i="35" s="1"/>
  <c r="G101" i="4"/>
  <c r="E102" i="35" s="1"/>
  <c r="T101" i="4"/>
  <c r="H102" i="35" s="1"/>
  <c r="AS102" i="35" s="1"/>
  <c r="T102" i="4"/>
  <c r="H103" i="35" s="1"/>
  <c r="AS103" i="35" s="1"/>
  <c r="T103" i="4"/>
  <c r="H104" i="35" s="1"/>
  <c r="AS104" i="35" s="1"/>
  <c r="T104" i="4"/>
  <c r="H105" i="35" s="1"/>
  <c r="AS105" i="35" s="1"/>
  <c r="G105" i="4"/>
  <c r="E106" i="35" s="1"/>
  <c r="T105" i="4"/>
  <c r="H106" i="35" s="1"/>
  <c r="AS106" i="35" s="1"/>
  <c r="T106" i="4"/>
  <c r="H107" i="35" s="1"/>
  <c r="AS107" i="35" s="1"/>
  <c r="T107" i="4"/>
  <c r="H108" i="35" s="1"/>
  <c r="AS108" i="35" s="1"/>
  <c r="T108" i="4"/>
  <c r="H109" i="35" s="1"/>
  <c r="AS109" i="35" s="1"/>
  <c r="G109" i="4"/>
  <c r="E110" i="35" s="1"/>
  <c r="T109" i="4"/>
  <c r="H110" i="35" s="1"/>
  <c r="AS110" i="35" s="1"/>
  <c r="T110" i="4"/>
  <c r="H111" i="35" s="1"/>
  <c r="AS111" i="35" s="1"/>
  <c r="T111" i="4"/>
  <c r="H112" i="35" s="1"/>
  <c r="AS112" i="35" s="1"/>
  <c r="T112" i="4"/>
  <c r="H113" i="35" s="1"/>
  <c r="AS113" i="35" s="1"/>
  <c r="G113" i="4"/>
  <c r="E114" i="35" s="1"/>
  <c r="T113" i="4"/>
  <c r="H114" i="35" s="1"/>
  <c r="AS114" i="35" s="1"/>
  <c r="T114" i="4"/>
  <c r="H115" i="35" s="1"/>
  <c r="AS115" i="35" s="1"/>
  <c r="G114" i="4"/>
  <c r="E115" i="35" s="1"/>
  <c r="T115" i="4"/>
  <c r="H116" i="35" s="1"/>
  <c r="AS116" i="35" s="1"/>
  <c r="T116" i="4"/>
  <c r="H117" i="35" s="1"/>
  <c r="AS117" i="35" s="1"/>
  <c r="G117" i="4"/>
  <c r="E118" i="35" s="1"/>
  <c r="T117" i="4"/>
  <c r="H118" i="35" s="1"/>
  <c r="AS118" i="35" s="1"/>
  <c r="T118" i="4"/>
  <c r="H119" i="35" s="1"/>
  <c r="AS119" i="35" s="1"/>
  <c r="T119" i="4"/>
  <c r="H120" i="35" s="1"/>
  <c r="AS120" i="35" s="1"/>
  <c r="T120" i="4"/>
  <c r="H121" i="35" s="1"/>
  <c r="AS121" i="35" s="1"/>
  <c r="G121" i="4"/>
  <c r="E122" i="35" s="1"/>
  <c r="T121" i="4"/>
  <c r="H122" i="35" s="1"/>
  <c r="AS122" i="35" s="1"/>
  <c r="T122" i="4"/>
  <c r="H123" i="35" s="1"/>
  <c r="AS123" i="35" s="1"/>
  <c r="G122" i="4"/>
  <c r="E123" i="35" s="1"/>
  <c r="T123" i="4"/>
  <c r="H124" i="35" s="1"/>
  <c r="AS124" i="35" s="1"/>
  <c r="T124" i="4"/>
  <c r="H125" i="35" s="1"/>
  <c r="AS125" i="35" s="1"/>
  <c r="G125" i="4"/>
  <c r="E126" i="35" s="1"/>
  <c r="T125" i="4"/>
  <c r="H126" i="35" s="1"/>
  <c r="AS126" i="35" s="1"/>
  <c r="T126" i="4"/>
  <c r="H127" i="35" s="1"/>
  <c r="AS127" i="35" s="1"/>
  <c r="T127" i="4"/>
  <c r="H128" i="35" s="1"/>
  <c r="AS128" i="35" s="1"/>
  <c r="G127" i="4"/>
  <c r="E128" i="35" s="1"/>
  <c r="T128" i="4"/>
  <c r="H129" i="35" s="1"/>
  <c r="AS129" i="35" s="1"/>
  <c r="T129" i="4"/>
  <c r="H130" i="35" s="1"/>
  <c r="AS130" i="35" s="1"/>
  <c r="T130" i="4"/>
  <c r="H131" i="35" s="1"/>
  <c r="AS131" i="35" s="1"/>
  <c r="T131" i="4"/>
  <c r="H132" i="35" s="1"/>
  <c r="AS132" i="35" s="1"/>
  <c r="G131" i="4"/>
  <c r="E132" i="35" s="1"/>
  <c r="T132" i="4"/>
  <c r="H133" i="35" s="1"/>
  <c r="AS133" i="35" s="1"/>
  <c r="T133" i="4"/>
  <c r="H134" i="35" s="1"/>
  <c r="AS134" i="35" s="1"/>
  <c r="T134" i="4"/>
  <c r="H135" i="35" s="1"/>
  <c r="AS135" i="35" s="1"/>
  <c r="G134" i="4"/>
  <c r="E135" i="35" s="1"/>
  <c r="T135" i="4"/>
  <c r="H136" i="35" s="1"/>
  <c r="AS136" i="35" s="1"/>
  <c r="T136" i="4"/>
  <c r="H137" i="35" s="1"/>
  <c r="AS137" i="35" s="1"/>
  <c r="T137" i="4"/>
  <c r="H138" i="35" s="1"/>
  <c r="AS138" i="35" s="1"/>
  <c r="T138" i="4"/>
  <c r="H139" i="35" s="1"/>
  <c r="AS139" i="35" s="1"/>
  <c r="G138" i="4"/>
  <c r="E139" i="35" s="1"/>
  <c r="T139" i="4"/>
  <c r="H140" i="35" s="1"/>
  <c r="AS140" i="35" s="1"/>
  <c r="G139" i="4"/>
  <c r="E140" i="35" s="1"/>
  <c r="T140" i="4"/>
  <c r="H141" i="35" s="1"/>
  <c r="AS141" i="35" s="1"/>
  <c r="T141" i="4"/>
  <c r="H142" i="35" s="1"/>
  <c r="AS142" i="35" s="1"/>
  <c r="T142" i="4"/>
  <c r="H143" i="35" s="1"/>
  <c r="AS143" i="35" s="1"/>
  <c r="T143" i="4"/>
  <c r="H144" i="35" s="1"/>
  <c r="AS144" i="35" s="1"/>
  <c r="T144" i="4"/>
  <c r="H145" i="35" s="1"/>
  <c r="AS145" i="35" s="1"/>
  <c r="T145" i="4"/>
  <c r="H146" i="35" s="1"/>
  <c r="AS146" i="35" s="1"/>
  <c r="T146" i="4"/>
  <c r="H147" i="35" s="1"/>
  <c r="AS147" i="35" s="1"/>
  <c r="G146" i="4"/>
  <c r="E147" i="35" s="1"/>
  <c r="T147" i="4"/>
  <c r="H148" i="35" s="1"/>
  <c r="AS148" i="35" s="1"/>
  <c r="G147" i="4"/>
  <c r="E148" i="35" s="1"/>
  <c r="AB2" i="58"/>
  <c r="AA2" i="58"/>
  <c r="Z2" i="58"/>
  <c r="Y2" i="58"/>
  <c r="K3" i="22"/>
  <c r="L3" i="22"/>
  <c r="AE3" i="22"/>
  <c r="AD3" i="22"/>
  <c r="Z3" i="22"/>
  <c r="Y3" i="22"/>
  <c r="U3" i="22"/>
  <c r="T3" i="22"/>
  <c r="O4" i="35"/>
  <c r="N4" i="35"/>
  <c r="M4" i="35"/>
  <c r="L4" i="35"/>
  <c r="K4" i="35"/>
  <c r="J4" i="35"/>
  <c r="AN4" i="9"/>
  <c r="AM4" i="9"/>
  <c r="AL4" i="9"/>
  <c r="AG4" i="9"/>
  <c r="AF4" i="9"/>
  <c r="AE4" i="9"/>
  <c r="Z4" i="9"/>
  <c r="Y4" i="9"/>
  <c r="X4" i="9"/>
  <c r="S4" i="9"/>
  <c r="R4" i="9"/>
  <c r="Q4" i="9"/>
  <c r="E6" i="9"/>
  <c r="D251" i="22"/>
  <c r="AH251" i="22" s="1"/>
  <c r="C251" i="22"/>
  <c r="B251" i="22"/>
  <c r="A251" i="22"/>
  <c r="D250" i="22"/>
  <c r="AH250" i="22" s="1"/>
  <c r="C250" i="22"/>
  <c r="B250" i="22"/>
  <c r="A250" i="22"/>
  <c r="D249" i="22"/>
  <c r="AH249" i="22" s="1"/>
  <c r="C249" i="22"/>
  <c r="B249" i="22"/>
  <c r="A249" i="22"/>
  <c r="D248" i="22"/>
  <c r="AH248" i="22" s="1"/>
  <c r="C248" i="22"/>
  <c r="B248" i="22"/>
  <c r="A248" i="22"/>
  <c r="D247" i="22"/>
  <c r="AH247" i="22" s="1"/>
  <c r="C247" i="22"/>
  <c r="B247" i="22"/>
  <c r="A247" i="22"/>
  <c r="D246" i="22"/>
  <c r="AH246" i="22" s="1"/>
  <c r="C246" i="22"/>
  <c r="B246" i="22"/>
  <c r="A246" i="22"/>
  <c r="D245" i="22"/>
  <c r="AH245" i="22" s="1"/>
  <c r="C245" i="22"/>
  <c r="B245" i="22"/>
  <c r="A245" i="22"/>
  <c r="D244" i="22"/>
  <c r="AH244" i="22" s="1"/>
  <c r="C244" i="22"/>
  <c r="B244" i="22"/>
  <c r="A244" i="22"/>
  <c r="D243" i="22"/>
  <c r="AH243" i="22" s="1"/>
  <c r="C243" i="22"/>
  <c r="B243" i="22"/>
  <c r="A243" i="22"/>
  <c r="D242" i="22"/>
  <c r="AH242" i="22" s="1"/>
  <c r="C242" i="22"/>
  <c r="B242" i="22"/>
  <c r="A242" i="22"/>
  <c r="D241" i="22"/>
  <c r="AH241" i="22" s="1"/>
  <c r="C241" i="22"/>
  <c r="B241" i="22"/>
  <c r="A241" i="22"/>
  <c r="D240" i="22"/>
  <c r="AH240" i="22" s="1"/>
  <c r="C240" i="22"/>
  <c r="B240" i="22"/>
  <c r="A240" i="22"/>
  <c r="D239" i="22"/>
  <c r="AH239" i="22" s="1"/>
  <c r="C239" i="22"/>
  <c r="B239" i="22"/>
  <c r="A239" i="22"/>
  <c r="D238" i="22"/>
  <c r="AH238" i="22" s="1"/>
  <c r="C238" i="22"/>
  <c r="B238" i="22"/>
  <c r="A238" i="22"/>
  <c r="D237" i="22"/>
  <c r="AH237" i="22" s="1"/>
  <c r="C237" i="22"/>
  <c r="B237" i="22"/>
  <c r="A237" i="22"/>
  <c r="D236" i="22"/>
  <c r="AH236" i="22" s="1"/>
  <c r="C236" i="22"/>
  <c r="B236" i="22"/>
  <c r="A236" i="22"/>
  <c r="D235" i="22"/>
  <c r="AH235" i="22" s="1"/>
  <c r="C235" i="22"/>
  <c r="B235" i="22"/>
  <c r="A235" i="22"/>
  <c r="D234" i="22"/>
  <c r="AH234" i="22" s="1"/>
  <c r="C234" i="22"/>
  <c r="B234" i="22"/>
  <c r="A234" i="22"/>
  <c r="D233" i="22"/>
  <c r="AH233" i="22" s="1"/>
  <c r="C233" i="22"/>
  <c r="B233" i="22"/>
  <c r="A233" i="22"/>
  <c r="D232" i="22"/>
  <c r="AH232" i="22" s="1"/>
  <c r="C232" i="22"/>
  <c r="B232" i="22"/>
  <c r="A232" i="22"/>
  <c r="D231" i="22"/>
  <c r="AH231" i="22" s="1"/>
  <c r="C231" i="22"/>
  <c r="B231" i="22"/>
  <c r="A231" i="22"/>
  <c r="D230" i="22"/>
  <c r="AH230" i="22" s="1"/>
  <c r="C230" i="22"/>
  <c r="B230" i="22"/>
  <c r="A230" i="22"/>
  <c r="D229" i="22"/>
  <c r="AH229" i="22" s="1"/>
  <c r="C229" i="22"/>
  <c r="B229" i="22"/>
  <c r="A229" i="22"/>
  <c r="D228" i="22"/>
  <c r="AH228" i="22" s="1"/>
  <c r="C228" i="22"/>
  <c r="B228" i="22"/>
  <c r="A228" i="22"/>
  <c r="D227" i="22"/>
  <c r="AH227" i="22" s="1"/>
  <c r="C227" i="22"/>
  <c r="B227" i="22"/>
  <c r="A227" i="22"/>
  <c r="D226" i="22"/>
  <c r="AH226" i="22" s="1"/>
  <c r="C226" i="22"/>
  <c r="B226" i="22"/>
  <c r="A226" i="22"/>
  <c r="D225" i="22"/>
  <c r="AH225" i="22" s="1"/>
  <c r="C225" i="22"/>
  <c r="B225" i="22"/>
  <c r="A225" i="22"/>
  <c r="D224" i="22"/>
  <c r="AH224" i="22" s="1"/>
  <c r="C224" i="22"/>
  <c r="B224" i="22"/>
  <c r="A224" i="22"/>
  <c r="D223" i="22"/>
  <c r="AH223" i="22" s="1"/>
  <c r="C223" i="22"/>
  <c r="B223" i="22"/>
  <c r="A223" i="22"/>
  <c r="D222" i="22"/>
  <c r="AH222" i="22" s="1"/>
  <c r="C222" i="22"/>
  <c r="B222" i="22"/>
  <c r="A222" i="22"/>
  <c r="D221" i="22"/>
  <c r="AH221" i="22" s="1"/>
  <c r="C221" i="22"/>
  <c r="B221" i="22"/>
  <c r="A221" i="22"/>
  <c r="D220" i="22"/>
  <c r="AH220" i="22" s="1"/>
  <c r="C220" i="22"/>
  <c r="B220" i="22"/>
  <c r="A220" i="22"/>
  <c r="D219" i="22"/>
  <c r="AH219" i="22" s="1"/>
  <c r="C219" i="22"/>
  <c r="B219" i="22"/>
  <c r="A219" i="22"/>
  <c r="D218" i="22"/>
  <c r="AH218" i="22" s="1"/>
  <c r="C218" i="22"/>
  <c r="B218" i="22"/>
  <c r="A218" i="22"/>
  <c r="D217" i="22"/>
  <c r="AH217" i="22" s="1"/>
  <c r="C217" i="22"/>
  <c r="B217" i="22"/>
  <c r="A217" i="22"/>
  <c r="D216" i="22"/>
  <c r="AH216" i="22" s="1"/>
  <c r="C216" i="22"/>
  <c r="B216" i="22"/>
  <c r="A216" i="22"/>
  <c r="D215" i="22"/>
  <c r="AH215" i="22" s="1"/>
  <c r="C215" i="22"/>
  <c r="B215" i="22"/>
  <c r="A215" i="22"/>
  <c r="D214" i="22"/>
  <c r="AH214" i="22" s="1"/>
  <c r="C214" i="22"/>
  <c r="B214" i="22"/>
  <c r="A214" i="22"/>
  <c r="D213" i="22"/>
  <c r="AH213" i="22" s="1"/>
  <c r="C213" i="22"/>
  <c r="B213" i="22"/>
  <c r="A213" i="22"/>
  <c r="D212" i="22"/>
  <c r="AH212" i="22" s="1"/>
  <c r="C212" i="22"/>
  <c r="B212" i="22"/>
  <c r="A212" i="22"/>
  <c r="D211" i="22"/>
  <c r="AH211" i="22" s="1"/>
  <c r="C211" i="22"/>
  <c r="B211" i="22"/>
  <c r="A211" i="22"/>
  <c r="D210" i="22"/>
  <c r="AH210" i="22" s="1"/>
  <c r="C210" i="22"/>
  <c r="B210" i="22"/>
  <c r="A210" i="22"/>
  <c r="D209" i="22"/>
  <c r="AH209" i="22" s="1"/>
  <c r="C209" i="22"/>
  <c r="B209" i="22"/>
  <c r="A209" i="22"/>
  <c r="D208" i="22"/>
  <c r="AH208" i="22" s="1"/>
  <c r="C208" i="22"/>
  <c r="B208" i="22"/>
  <c r="A208" i="22"/>
  <c r="D207" i="22"/>
  <c r="AH207" i="22" s="1"/>
  <c r="C207" i="22"/>
  <c r="B207" i="22"/>
  <c r="A207" i="22"/>
  <c r="D206" i="22"/>
  <c r="AH206" i="22" s="1"/>
  <c r="C206" i="22"/>
  <c r="B206" i="22"/>
  <c r="A206" i="22"/>
  <c r="D205" i="22"/>
  <c r="AH205" i="22" s="1"/>
  <c r="C205" i="22"/>
  <c r="B205" i="22"/>
  <c r="A205" i="22"/>
  <c r="D204" i="22"/>
  <c r="AH204" i="22" s="1"/>
  <c r="C204" i="22"/>
  <c r="B204" i="22"/>
  <c r="A204" i="22"/>
  <c r="D203" i="22"/>
  <c r="AH203" i="22" s="1"/>
  <c r="C203" i="22"/>
  <c r="B203" i="22"/>
  <c r="A203" i="22"/>
  <c r="D202" i="22"/>
  <c r="AH202" i="22" s="1"/>
  <c r="C202" i="22"/>
  <c r="B202" i="22"/>
  <c r="A202" i="22"/>
  <c r="D201" i="22"/>
  <c r="AH201" i="22" s="1"/>
  <c r="C201" i="22"/>
  <c r="B201" i="22"/>
  <c r="A201" i="22"/>
  <c r="D200" i="22"/>
  <c r="AH200" i="22" s="1"/>
  <c r="C200" i="22"/>
  <c r="B200" i="22"/>
  <c r="A200" i="22"/>
  <c r="D199" i="22"/>
  <c r="AH199" i="22" s="1"/>
  <c r="C199" i="22"/>
  <c r="B199" i="22"/>
  <c r="A199" i="22"/>
  <c r="D198" i="22"/>
  <c r="AH198" i="22" s="1"/>
  <c r="C198" i="22"/>
  <c r="B198" i="22"/>
  <c r="A198" i="22"/>
  <c r="D197" i="22"/>
  <c r="AH197" i="22" s="1"/>
  <c r="C197" i="22"/>
  <c r="B197" i="22"/>
  <c r="A197" i="22"/>
  <c r="D196" i="22"/>
  <c r="AH196" i="22" s="1"/>
  <c r="C196" i="22"/>
  <c r="B196" i="22"/>
  <c r="A196" i="22"/>
  <c r="D195" i="22"/>
  <c r="AH195" i="22" s="1"/>
  <c r="C195" i="22"/>
  <c r="B195" i="22"/>
  <c r="A195" i="22"/>
  <c r="D194" i="22"/>
  <c r="AH194" i="22" s="1"/>
  <c r="C194" i="22"/>
  <c r="B194" i="22"/>
  <c r="A194" i="22"/>
  <c r="D193" i="22"/>
  <c r="AH193" i="22" s="1"/>
  <c r="C193" i="22"/>
  <c r="B193" i="22"/>
  <c r="A193" i="22"/>
  <c r="D192" i="22"/>
  <c r="AH192" i="22" s="1"/>
  <c r="C192" i="22"/>
  <c r="B192" i="22"/>
  <c r="A192" i="22"/>
  <c r="D191" i="22"/>
  <c r="AH191" i="22" s="1"/>
  <c r="C191" i="22"/>
  <c r="B191" i="22"/>
  <c r="A191" i="22"/>
  <c r="D190" i="22"/>
  <c r="AH190" i="22" s="1"/>
  <c r="C190" i="22"/>
  <c r="B190" i="22"/>
  <c r="A190" i="22"/>
  <c r="D189" i="22"/>
  <c r="AH189" i="22" s="1"/>
  <c r="C189" i="22"/>
  <c r="B189" i="22"/>
  <c r="A189" i="22"/>
  <c r="D188" i="22"/>
  <c r="AH188" i="22" s="1"/>
  <c r="C188" i="22"/>
  <c r="B188" i="22"/>
  <c r="A188" i="22"/>
  <c r="D187" i="22"/>
  <c r="AH187" i="22" s="1"/>
  <c r="C187" i="22"/>
  <c r="B187" i="22"/>
  <c r="A187" i="22"/>
  <c r="D186" i="22"/>
  <c r="AH186" i="22" s="1"/>
  <c r="C186" i="22"/>
  <c r="B186" i="22"/>
  <c r="A186" i="22"/>
  <c r="D185" i="22"/>
  <c r="AH185" i="22" s="1"/>
  <c r="C185" i="22"/>
  <c r="B185" i="22"/>
  <c r="A185" i="22"/>
  <c r="D184" i="22"/>
  <c r="AH184" i="22" s="1"/>
  <c r="C184" i="22"/>
  <c r="B184" i="22"/>
  <c r="A184" i="22"/>
  <c r="D183" i="22"/>
  <c r="AH183" i="22" s="1"/>
  <c r="C183" i="22"/>
  <c r="B183" i="22"/>
  <c r="A183" i="22"/>
  <c r="D182" i="22"/>
  <c r="AH182" i="22" s="1"/>
  <c r="C182" i="22"/>
  <c r="B182" i="22"/>
  <c r="A182" i="22"/>
  <c r="D181" i="22"/>
  <c r="AH181" i="22" s="1"/>
  <c r="C181" i="22"/>
  <c r="B181" i="22"/>
  <c r="A181" i="22"/>
  <c r="D180" i="22"/>
  <c r="AH180" i="22" s="1"/>
  <c r="C180" i="22"/>
  <c r="B180" i="22"/>
  <c r="A180" i="22"/>
  <c r="D179" i="22"/>
  <c r="AH179" i="22" s="1"/>
  <c r="C179" i="22"/>
  <c r="B179" i="22"/>
  <c r="A179" i="22"/>
  <c r="D178" i="22"/>
  <c r="AH178" i="22" s="1"/>
  <c r="C178" i="22"/>
  <c r="B178" i="22"/>
  <c r="A178" i="22"/>
  <c r="D177" i="22"/>
  <c r="AH177" i="22" s="1"/>
  <c r="C177" i="22"/>
  <c r="B177" i="22"/>
  <c r="A177" i="22"/>
  <c r="D176" i="22"/>
  <c r="AH176" i="22" s="1"/>
  <c r="C176" i="22"/>
  <c r="B176" i="22"/>
  <c r="A176" i="22"/>
  <c r="D175" i="22"/>
  <c r="AH175" i="22" s="1"/>
  <c r="C175" i="22"/>
  <c r="B175" i="22"/>
  <c r="A175" i="22"/>
  <c r="D174" i="22"/>
  <c r="AH174" i="22" s="1"/>
  <c r="C174" i="22"/>
  <c r="B174" i="22"/>
  <c r="A174" i="22"/>
  <c r="D173" i="22"/>
  <c r="AH173" i="22" s="1"/>
  <c r="C173" i="22"/>
  <c r="B173" i="22"/>
  <c r="A173" i="22"/>
  <c r="D172" i="22"/>
  <c r="AH172" i="22" s="1"/>
  <c r="C172" i="22"/>
  <c r="B172" i="22"/>
  <c r="A172" i="22"/>
  <c r="D171" i="22"/>
  <c r="AH171" i="22" s="1"/>
  <c r="C171" i="22"/>
  <c r="B171" i="22"/>
  <c r="A171" i="22"/>
  <c r="D170" i="22"/>
  <c r="AH170" i="22" s="1"/>
  <c r="C170" i="22"/>
  <c r="B170" i="22"/>
  <c r="A170" i="22"/>
  <c r="D169" i="22"/>
  <c r="AH169" i="22" s="1"/>
  <c r="C169" i="22"/>
  <c r="B169" i="22"/>
  <c r="A169" i="22"/>
  <c r="D168" i="22"/>
  <c r="AH168" i="22" s="1"/>
  <c r="C168" i="22"/>
  <c r="B168" i="22"/>
  <c r="A168" i="22"/>
  <c r="D167" i="22"/>
  <c r="AH167" i="22" s="1"/>
  <c r="C167" i="22"/>
  <c r="B167" i="22"/>
  <c r="A167" i="22"/>
  <c r="D166" i="22"/>
  <c r="AH166" i="22" s="1"/>
  <c r="C166" i="22"/>
  <c r="B166" i="22"/>
  <c r="A166" i="22"/>
  <c r="D165" i="22"/>
  <c r="AH165" i="22" s="1"/>
  <c r="C165" i="22"/>
  <c r="B165" i="22"/>
  <c r="A165" i="22"/>
  <c r="D164" i="22"/>
  <c r="AH164" i="22" s="1"/>
  <c r="C164" i="22"/>
  <c r="B164" i="22"/>
  <c r="A164" i="22"/>
  <c r="D163" i="22"/>
  <c r="AH163" i="22" s="1"/>
  <c r="C163" i="22"/>
  <c r="B163" i="22"/>
  <c r="A163" i="22"/>
  <c r="D162" i="22"/>
  <c r="AH162" i="22" s="1"/>
  <c r="C162" i="22"/>
  <c r="B162" i="22"/>
  <c r="A162" i="22"/>
  <c r="D161" i="22"/>
  <c r="AH161" i="22" s="1"/>
  <c r="C161" i="22"/>
  <c r="B161" i="22"/>
  <c r="A161" i="22"/>
  <c r="D160" i="22"/>
  <c r="AH160" i="22" s="1"/>
  <c r="C160" i="22"/>
  <c r="B160" i="22"/>
  <c r="A160" i="22"/>
  <c r="D159" i="22"/>
  <c r="AH159" i="22" s="1"/>
  <c r="C159" i="22"/>
  <c r="B159" i="22"/>
  <c r="A159" i="22"/>
  <c r="D158" i="22"/>
  <c r="AH158" i="22" s="1"/>
  <c r="C158" i="22"/>
  <c r="B158" i="22"/>
  <c r="A158" i="22"/>
  <c r="D157" i="22"/>
  <c r="AH157" i="22" s="1"/>
  <c r="C157" i="22"/>
  <c r="B157" i="22"/>
  <c r="A157" i="22"/>
  <c r="D156" i="22"/>
  <c r="AH156" i="22" s="1"/>
  <c r="C156" i="22"/>
  <c r="B156" i="22"/>
  <c r="A156" i="22"/>
  <c r="D155" i="22"/>
  <c r="AH155" i="22" s="1"/>
  <c r="C155" i="22"/>
  <c r="B155" i="22"/>
  <c r="A155" i="22"/>
  <c r="D154" i="22"/>
  <c r="AH154" i="22" s="1"/>
  <c r="C154" i="22"/>
  <c r="B154" i="22"/>
  <c r="A154" i="22"/>
  <c r="D152" i="22"/>
  <c r="AH152" i="22" s="1"/>
  <c r="C152" i="22"/>
  <c r="B152" i="22"/>
  <c r="A152" i="22"/>
  <c r="D151" i="22"/>
  <c r="AH151" i="22" s="1"/>
  <c r="C151" i="22"/>
  <c r="B151" i="22"/>
  <c r="A151" i="22"/>
  <c r="D150" i="22"/>
  <c r="AH150" i="22" s="1"/>
  <c r="C150" i="22"/>
  <c r="B150" i="22"/>
  <c r="A150" i="22"/>
  <c r="D149" i="22"/>
  <c r="AH149" i="22" s="1"/>
  <c r="C149" i="22"/>
  <c r="B149" i="22"/>
  <c r="A149" i="22"/>
  <c r="D148" i="22"/>
  <c r="AH148" i="22" s="1"/>
  <c r="C148" i="22"/>
  <c r="B148" i="22"/>
  <c r="A148" i="22"/>
  <c r="D147" i="22"/>
  <c r="AH147" i="22" s="1"/>
  <c r="C147" i="22"/>
  <c r="B147" i="22"/>
  <c r="A147" i="22"/>
  <c r="D146" i="22"/>
  <c r="AH146" i="22" s="1"/>
  <c r="C146" i="22"/>
  <c r="B146" i="22"/>
  <c r="A146" i="22"/>
  <c r="D145" i="22"/>
  <c r="AH145" i="22" s="1"/>
  <c r="C145" i="22"/>
  <c r="B145" i="22"/>
  <c r="A145" i="22"/>
  <c r="D144" i="22"/>
  <c r="AH144" i="22" s="1"/>
  <c r="C144" i="22"/>
  <c r="B144" i="22"/>
  <c r="A144" i="22"/>
  <c r="D143" i="22"/>
  <c r="AH143" i="22" s="1"/>
  <c r="C143" i="22"/>
  <c r="B143" i="22"/>
  <c r="A143" i="22"/>
  <c r="D142" i="22"/>
  <c r="AH142" i="22" s="1"/>
  <c r="C142" i="22"/>
  <c r="B142" i="22"/>
  <c r="A142" i="22"/>
  <c r="D141" i="22"/>
  <c r="AH141" i="22" s="1"/>
  <c r="C141" i="22"/>
  <c r="B141" i="22"/>
  <c r="A141" i="22"/>
  <c r="D140" i="22"/>
  <c r="AH140" i="22" s="1"/>
  <c r="C140" i="22"/>
  <c r="B140" i="22"/>
  <c r="A140" i="22"/>
  <c r="D139" i="22"/>
  <c r="AH139" i="22" s="1"/>
  <c r="C139" i="22"/>
  <c r="B139" i="22"/>
  <c r="A139" i="22"/>
  <c r="D138" i="22"/>
  <c r="AH138" i="22" s="1"/>
  <c r="C138" i="22"/>
  <c r="B138" i="22"/>
  <c r="A138" i="22"/>
  <c r="D137" i="22"/>
  <c r="AH137" i="22" s="1"/>
  <c r="C137" i="22"/>
  <c r="B137" i="22"/>
  <c r="A137" i="22"/>
  <c r="D136" i="22"/>
  <c r="AH136" i="22" s="1"/>
  <c r="C136" i="22"/>
  <c r="B136" i="22"/>
  <c r="A136" i="22"/>
  <c r="D135" i="22"/>
  <c r="AH135" i="22" s="1"/>
  <c r="C135" i="22"/>
  <c r="B135" i="22"/>
  <c r="A135" i="22"/>
  <c r="D134" i="22"/>
  <c r="AH134" i="22" s="1"/>
  <c r="C134" i="22"/>
  <c r="B134" i="22"/>
  <c r="A134" i="22"/>
  <c r="D133" i="22"/>
  <c r="AH133" i="22" s="1"/>
  <c r="C133" i="22"/>
  <c r="B133" i="22"/>
  <c r="A133" i="22"/>
  <c r="D132" i="22"/>
  <c r="AH132" i="22" s="1"/>
  <c r="C132" i="22"/>
  <c r="B132" i="22"/>
  <c r="A132" i="22"/>
  <c r="D131" i="22"/>
  <c r="AH131" i="22" s="1"/>
  <c r="C131" i="22"/>
  <c r="B131" i="22"/>
  <c r="A131" i="22"/>
  <c r="D130" i="22"/>
  <c r="AH130" i="22" s="1"/>
  <c r="C130" i="22"/>
  <c r="B130" i="22"/>
  <c r="A130" i="22"/>
  <c r="D129" i="22"/>
  <c r="AH129" i="22" s="1"/>
  <c r="C129" i="22"/>
  <c r="B129" i="22"/>
  <c r="A129" i="22"/>
  <c r="D128" i="22"/>
  <c r="AH128" i="22" s="1"/>
  <c r="C128" i="22"/>
  <c r="B128" i="22"/>
  <c r="A128" i="22"/>
  <c r="D127" i="22"/>
  <c r="AH127" i="22" s="1"/>
  <c r="C127" i="22"/>
  <c r="B127" i="22"/>
  <c r="A127" i="22"/>
  <c r="D126" i="22"/>
  <c r="AH126" i="22" s="1"/>
  <c r="C126" i="22"/>
  <c r="B126" i="22"/>
  <c r="A126" i="22"/>
  <c r="D125" i="22"/>
  <c r="AH125" i="22" s="1"/>
  <c r="C125" i="22"/>
  <c r="B125" i="22"/>
  <c r="A125" i="22"/>
  <c r="D124" i="22"/>
  <c r="AH124" i="22" s="1"/>
  <c r="C124" i="22"/>
  <c r="B124" i="22"/>
  <c r="A124" i="22"/>
  <c r="D123" i="22"/>
  <c r="AH123" i="22" s="1"/>
  <c r="C123" i="22"/>
  <c r="B123" i="22"/>
  <c r="A123" i="22"/>
  <c r="D122" i="22"/>
  <c r="AH122" i="22" s="1"/>
  <c r="C122" i="22"/>
  <c r="B122" i="22"/>
  <c r="A122" i="22"/>
  <c r="D121" i="22"/>
  <c r="AH121" i="22" s="1"/>
  <c r="C121" i="22"/>
  <c r="B121" i="22"/>
  <c r="A121" i="22"/>
  <c r="D120" i="22"/>
  <c r="AH120" i="22" s="1"/>
  <c r="C120" i="22"/>
  <c r="B120" i="22"/>
  <c r="A120" i="22"/>
  <c r="D119" i="22"/>
  <c r="AH119" i="22" s="1"/>
  <c r="C119" i="22"/>
  <c r="B119" i="22"/>
  <c r="A119" i="22"/>
  <c r="D118" i="22"/>
  <c r="AH118" i="22" s="1"/>
  <c r="C118" i="22"/>
  <c r="B118" i="22"/>
  <c r="A118" i="22"/>
  <c r="D117" i="22"/>
  <c r="AH117" i="22" s="1"/>
  <c r="C117" i="22"/>
  <c r="B117" i="22"/>
  <c r="A117" i="22"/>
  <c r="D116" i="22"/>
  <c r="AH116" i="22" s="1"/>
  <c r="C116" i="22"/>
  <c r="B116" i="22"/>
  <c r="A116" i="22"/>
  <c r="D115" i="22"/>
  <c r="AH115" i="22" s="1"/>
  <c r="C115" i="22"/>
  <c r="B115" i="22"/>
  <c r="A115" i="22"/>
  <c r="D114" i="22"/>
  <c r="AH114" i="22" s="1"/>
  <c r="C114" i="22"/>
  <c r="B114" i="22"/>
  <c r="A114" i="22"/>
  <c r="D113" i="22"/>
  <c r="AH113" i="22" s="1"/>
  <c r="C113" i="22"/>
  <c r="B113" i="22"/>
  <c r="A113" i="22"/>
  <c r="D112" i="22"/>
  <c r="AH112" i="22" s="1"/>
  <c r="C112" i="22"/>
  <c r="B112" i="22"/>
  <c r="A112" i="22"/>
  <c r="D111" i="22"/>
  <c r="AH111" i="22" s="1"/>
  <c r="C111" i="22"/>
  <c r="B111" i="22"/>
  <c r="A111" i="22"/>
  <c r="D110" i="22"/>
  <c r="AH110" i="22" s="1"/>
  <c r="C110" i="22"/>
  <c r="B110" i="22"/>
  <c r="A110" i="22"/>
  <c r="D109" i="22"/>
  <c r="AH109" i="22" s="1"/>
  <c r="C109" i="22"/>
  <c r="B109" i="22"/>
  <c r="A109" i="22"/>
  <c r="D108" i="22"/>
  <c r="AH108" i="22" s="1"/>
  <c r="C108" i="22"/>
  <c r="B108" i="22"/>
  <c r="A108" i="22"/>
  <c r="D107" i="22"/>
  <c r="AH107" i="22" s="1"/>
  <c r="C107" i="22"/>
  <c r="B107" i="22"/>
  <c r="A107" i="22"/>
  <c r="D106" i="22"/>
  <c r="AH106" i="22" s="1"/>
  <c r="C106" i="22"/>
  <c r="B106" i="22"/>
  <c r="A106" i="22"/>
  <c r="D105" i="22"/>
  <c r="AH105" i="22" s="1"/>
  <c r="C105" i="22"/>
  <c r="B105" i="22"/>
  <c r="A105" i="22"/>
  <c r="D104" i="22"/>
  <c r="AH104" i="22" s="1"/>
  <c r="C104" i="22"/>
  <c r="B104" i="22"/>
  <c r="A104" i="22"/>
  <c r="D103" i="22"/>
  <c r="AH103" i="22" s="1"/>
  <c r="C103" i="22"/>
  <c r="B103" i="22"/>
  <c r="A103" i="22"/>
  <c r="D102" i="22"/>
  <c r="AH102" i="22" s="1"/>
  <c r="C102" i="22"/>
  <c r="B102" i="22"/>
  <c r="A102" i="22"/>
  <c r="D101" i="22"/>
  <c r="AH101" i="22" s="1"/>
  <c r="C101" i="22"/>
  <c r="B101" i="22"/>
  <c r="A101" i="22"/>
  <c r="D100" i="22"/>
  <c r="AH100" i="22" s="1"/>
  <c r="C100" i="22"/>
  <c r="B100" i="22"/>
  <c r="A100" i="22"/>
  <c r="D99" i="22"/>
  <c r="AH99" i="22" s="1"/>
  <c r="C99" i="22"/>
  <c r="B99" i="22"/>
  <c r="A99" i="22"/>
  <c r="D98" i="22"/>
  <c r="AH98" i="22" s="1"/>
  <c r="C98" i="22"/>
  <c r="B98" i="22"/>
  <c r="A98" i="22"/>
  <c r="D97" i="22"/>
  <c r="AH97" i="22" s="1"/>
  <c r="C97" i="22"/>
  <c r="B97" i="22"/>
  <c r="A97" i="22"/>
  <c r="D96" i="22"/>
  <c r="AH96" i="22" s="1"/>
  <c r="C96" i="22"/>
  <c r="B96" i="22"/>
  <c r="A96" i="22"/>
  <c r="D95" i="22"/>
  <c r="AH95" i="22" s="1"/>
  <c r="C95" i="22"/>
  <c r="B95" i="22"/>
  <c r="A95" i="22"/>
  <c r="D94" i="22"/>
  <c r="AH94" i="22" s="1"/>
  <c r="C94" i="22"/>
  <c r="B94" i="22"/>
  <c r="A94" i="22"/>
  <c r="D93" i="22"/>
  <c r="AH93" i="22" s="1"/>
  <c r="C93" i="22"/>
  <c r="B93" i="22"/>
  <c r="A93" i="22"/>
  <c r="D92" i="22"/>
  <c r="AH92" i="22" s="1"/>
  <c r="C92" i="22"/>
  <c r="B92" i="22"/>
  <c r="A92" i="22"/>
  <c r="D91" i="22"/>
  <c r="AH91" i="22" s="1"/>
  <c r="C91" i="22"/>
  <c r="B91" i="22"/>
  <c r="A91" i="22"/>
  <c r="D90" i="22"/>
  <c r="AH90" i="22" s="1"/>
  <c r="C90" i="22"/>
  <c r="B90" i="22"/>
  <c r="A90" i="22"/>
  <c r="D89" i="22"/>
  <c r="AH89" i="22" s="1"/>
  <c r="C89" i="22"/>
  <c r="B89" i="22"/>
  <c r="A89" i="22"/>
  <c r="D88" i="22"/>
  <c r="AH88" i="22" s="1"/>
  <c r="C88" i="22"/>
  <c r="B88" i="22"/>
  <c r="A88" i="22"/>
  <c r="D87" i="22"/>
  <c r="AH87" i="22" s="1"/>
  <c r="C87" i="22"/>
  <c r="B87" i="22"/>
  <c r="A87" i="22"/>
  <c r="D86" i="22"/>
  <c r="AH86" i="22" s="1"/>
  <c r="C86" i="22"/>
  <c r="B86" i="22"/>
  <c r="A86" i="22"/>
  <c r="D85" i="22"/>
  <c r="AH85" i="22" s="1"/>
  <c r="C85" i="22"/>
  <c r="B85" i="22"/>
  <c r="A85" i="22"/>
  <c r="D84" i="22"/>
  <c r="AH84" i="22" s="1"/>
  <c r="C84" i="22"/>
  <c r="B84" i="22"/>
  <c r="A84" i="22"/>
  <c r="D83" i="22"/>
  <c r="AH83" i="22" s="1"/>
  <c r="C83" i="22"/>
  <c r="B83" i="22"/>
  <c r="A83" i="22"/>
  <c r="D82" i="22"/>
  <c r="AH82" i="22" s="1"/>
  <c r="C82" i="22"/>
  <c r="B82" i="22"/>
  <c r="A82" i="22"/>
  <c r="D81" i="22"/>
  <c r="AH81" i="22" s="1"/>
  <c r="C81" i="22"/>
  <c r="B81" i="22"/>
  <c r="A81" i="22"/>
  <c r="D80" i="22"/>
  <c r="AH80" i="22" s="1"/>
  <c r="C80" i="22"/>
  <c r="B80" i="22"/>
  <c r="A80" i="22"/>
  <c r="D79" i="22"/>
  <c r="AH79" i="22" s="1"/>
  <c r="C79" i="22"/>
  <c r="B79" i="22"/>
  <c r="A79" i="22"/>
  <c r="D78" i="22"/>
  <c r="AH78" i="22" s="1"/>
  <c r="C78" i="22"/>
  <c r="B78" i="22"/>
  <c r="A78" i="22"/>
  <c r="D77" i="22"/>
  <c r="AH77" i="22" s="1"/>
  <c r="C77" i="22"/>
  <c r="B77" i="22"/>
  <c r="A77" i="22"/>
  <c r="D76" i="22"/>
  <c r="AH76" i="22" s="1"/>
  <c r="C76" i="22"/>
  <c r="B76" i="22"/>
  <c r="A76" i="22"/>
  <c r="D75" i="22"/>
  <c r="AH75" i="22" s="1"/>
  <c r="C75" i="22"/>
  <c r="B75" i="22"/>
  <c r="A75" i="22"/>
  <c r="D74" i="22"/>
  <c r="AH74" i="22" s="1"/>
  <c r="C74" i="22"/>
  <c r="B74" i="22"/>
  <c r="A74" i="22"/>
  <c r="D73" i="22"/>
  <c r="AH73" i="22" s="1"/>
  <c r="C73" i="22"/>
  <c r="B73" i="22"/>
  <c r="A73" i="22"/>
  <c r="D72" i="22"/>
  <c r="AH72" i="22" s="1"/>
  <c r="C72" i="22"/>
  <c r="B72" i="22"/>
  <c r="A72" i="22"/>
  <c r="D71" i="22"/>
  <c r="AH71" i="22" s="1"/>
  <c r="C71" i="22"/>
  <c r="B71" i="22"/>
  <c r="A71" i="22"/>
  <c r="D70" i="22"/>
  <c r="AH70" i="22" s="1"/>
  <c r="C70" i="22"/>
  <c r="B70" i="22"/>
  <c r="A70" i="22"/>
  <c r="D69" i="22"/>
  <c r="AH69" i="22" s="1"/>
  <c r="C69" i="22"/>
  <c r="B69" i="22"/>
  <c r="A69" i="22"/>
  <c r="D68" i="22"/>
  <c r="AH68" i="22" s="1"/>
  <c r="C68" i="22"/>
  <c r="B68" i="22"/>
  <c r="A68" i="22"/>
  <c r="D67" i="22"/>
  <c r="AH67" i="22" s="1"/>
  <c r="C67" i="22"/>
  <c r="B67" i="22"/>
  <c r="A67" i="22"/>
  <c r="D66" i="22"/>
  <c r="AH66" i="22" s="1"/>
  <c r="C66" i="22"/>
  <c r="B66" i="22"/>
  <c r="A66" i="22"/>
  <c r="D65" i="22"/>
  <c r="AH65" i="22" s="1"/>
  <c r="C65" i="22"/>
  <c r="B65" i="22"/>
  <c r="A65" i="22"/>
  <c r="D64" i="22"/>
  <c r="AH64" i="22" s="1"/>
  <c r="C64" i="22"/>
  <c r="B64" i="22"/>
  <c r="A64" i="22"/>
  <c r="D63" i="22"/>
  <c r="AH63" i="22" s="1"/>
  <c r="C63" i="22"/>
  <c r="B63" i="22"/>
  <c r="A63" i="22"/>
  <c r="D62" i="22"/>
  <c r="AH62" i="22" s="1"/>
  <c r="C62" i="22"/>
  <c r="B62" i="22"/>
  <c r="A62" i="22"/>
  <c r="D61" i="22"/>
  <c r="AH61" i="22" s="1"/>
  <c r="C61" i="22"/>
  <c r="B61" i="22"/>
  <c r="A61" i="22"/>
  <c r="D60" i="22"/>
  <c r="AH60" i="22" s="1"/>
  <c r="C60" i="22"/>
  <c r="B60" i="22"/>
  <c r="A60" i="22"/>
  <c r="D59" i="22"/>
  <c r="AH59" i="22" s="1"/>
  <c r="C59" i="22"/>
  <c r="B59" i="22"/>
  <c r="A59" i="22"/>
  <c r="D58" i="22"/>
  <c r="AH58" i="22" s="1"/>
  <c r="C58" i="22"/>
  <c r="B58" i="22"/>
  <c r="A58" i="22"/>
  <c r="D57" i="22"/>
  <c r="AH57" i="22" s="1"/>
  <c r="C57" i="22"/>
  <c r="B57" i="22"/>
  <c r="A57" i="22"/>
  <c r="D56" i="22"/>
  <c r="AH56" i="22" s="1"/>
  <c r="C56" i="22"/>
  <c r="B56" i="22"/>
  <c r="A56" i="22"/>
  <c r="D55" i="22"/>
  <c r="AH55" i="22" s="1"/>
  <c r="C55" i="22"/>
  <c r="B55" i="22"/>
  <c r="A55" i="22"/>
  <c r="D54" i="22"/>
  <c r="AH54" i="22" s="1"/>
  <c r="C54" i="22"/>
  <c r="B54" i="22"/>
  <c r="A54" i="22"/>
  <c r="D53" i="22"/>
  <c r="AH53" i="22" s="1"/>
  <c r="C53" i="22"/>
  <c r="B53" i="22"/>
  <c r="A53" i="22"/>
  <c r="D52" i="22"/>
  <c r="AH52" i="22" s="1"/>
  <c r="C52" i="22"/>
  <c r="B52" i="22"/>
  <c r="A52" i="22"/>
  <c r="D51" i="22"/>
  <c r="AH51" i="22" s="1"/>
  <c r="C51" i="22"/>
  <c r="B51" i="22"/>
  <c r="A51" i="22"/>
  <c r="D50" i="22"/>
  <c r="AH50" i="22" s="1"/>
  <c r="C50" i="22"/>
  <c r="B50" i="22"/>
  <c r="A50" i="22"/>
  <c r="D49" i="22"/>
  <c r="AH49" i="22" s="1"/>
  <c r="C49" i="22"/>
  <c r="B49" i="22"/>
  <c r="A49" i="22"/>
  <c r="D48" i="22"/>
  <c r="AH48" i="22" s="1"/>
  <c r="C48" i="22"/>
  <c r="B48" i="22"/>
  <c r="A48" i="22"/>
  <c r="D47" i="22"/>
  <c r="AH47" i="22" s="1"/>
  <c r="C47" i="22"/>
  <c r="B47" i="22"/>
  <c r="A47" i="22"/>
  <c r="D46" i="22"/>
  <c r="AH46" i="22" s="1"/>
  <c r="C46" i="22"/>
  <c r="B46" i="22"/>
  <c r="A46" i="22"/>
  <c r="D45" i="22"/>
  <c r="AH45" i="22" s="1"/>
  <c r="C45" i="22"/>
  <c r="B45" i="22"/>
  <c r="A45" i="22"/>
  <c r="D44" i="22"/>
  <c r="AH44" i="22" s="1"/>
  <c r="C44" i="22"/>
  <c r="B44" i="22"/>
  <c r="A44" i="22"/>
  <c r="D43" i="22"/>
  <c r="AH43" i="22" s="1"/>
  <c r="C43" i="22"/>
  <c r="B43" i="22"/>
  <c r="A43" i="22"/>
  <c r="D42" i="22"/>
  <c r="AH42" i="22" s="1"/>
  <c r="C42" i="22"/>
  <c r="B42" i="22"/>
  <c r="A42" i="22"/>
  <c r="D41" i="22"/>
  <c r="AH41" i="22" s="1"/>
  <c r="C41" i="22"/>
  <c r="B41" i="22"/>
  <c r="A41" i="22"/>
  <c r="D40" i="22"/>
  <c r="AH40" i="22" s="1"/>
  <c r="C40" i="22"/>
  <c r="B40" i="22"/>
  <c r="A40" i="22"/>
  <c r="D39" i="22"/>
  <c r="AH39" i="22" s="1"/>
  <c r="C39" i="22"/>
  <c r="B39" i="22"/>
  <c r="A39" i="22"/>
  <c r="D38" i="22"/>
  <c r="AH38" i="22" s="1"/>
  <c r="C38" i="22"/>
  <c r="B38" i="22"/>
  <c r="A38" i="22"/>
  <c r="D37" i="22"/>
  <c r="AH37" i="22" s="1"/>
  <c r="C37" i="22"/>
  <c r="B37" i="22"/>
  <c r="A37" i="22"/>
  <c r="D36" i="22"/>
  <c r="AH36" i="22" s="1"/>
  <c r="C36" i="22"/>
  <c r="B36" i="22"/>
  <c r="A36" i="22"/>
  <c r="D35" i="22"/>
  <c r="AH35" i="22" s="1"/>
  <c r="C35" i="22"/>
  <c r="B35" i="22"/>
  <c r="A35" i="22"/>
  <c r="D34" i="22"/>
  <c r="AH34" i="22" s="1"/>
  <c r="C34" i="22"/>
  <c r="B34" i="22"/>
  <c r="A34" i="22"/>
  <c r="D33" i="22"/>
  <c r="AH33" i="22" s="1"/>
  <c r="C33" i="22"/>
  <c r="B33" i="22"/>
  <c r="A33" i="22"/>
  <c r="D32" i="22"/>
  <c r="AH32" i="22" s="1"/>
  <c r="C32" i="22"/>
  <c r="B32" i="22"/>
  <c r="A32" i="22"/>
  <c r="D31" i="22"/>
  <c r="AH31" i="22" s="1"/>
  <c r="C31" i="22"/>
  <c r="B31" i="22"/>
  <c r="A31" i="22"/>
  <c r="D30" i="22"/>
  <c r="AH30" i="22" s="1"/>
  <c r="C30" i="22"/>
  <c r="B30" i="22"/>
  <c r="A30" i="22"/>
  <c r="D29" i="22"/>
  <c r="AH29" i="22" s="1"/>
  <c r="C29" i="22"/>
  <c r="B29" i="22"/>
  <c r="A29" i="22"/>
  <c r="D28" i="22"/>
  <c r="AH28" i="22" s="1"/>
  <c r="C28" i="22"/>
  <c r="B28" i="22"/>
  <c r="A28" i="22"/>
  <c r="D27" i="22"/>
  <c r="AH27" i="22" s="1"/>
  <c r="C27" i="22"/>
  <c r="B27" i="22"/>
  <c r="A27" i="22"/>
  <c r="D26" i="22"/>
  <c r="AH26" i="22" s="1"/>
  <c r="C26" i="22"/>
  <c r="B26" i="22"/>
  <c r="A26" i="22"/>
  <c r="D25" i="22"/>
  <c r="AH25" i="22" s="1"/>
  <c r="C25" i="22"/>
  <c r="B25" i="22"/>
  <c r="A25" i="22"/>
  <c r="D24" i="22"/>
  <c r="AH24" i="22" s="1"/>
  <c r="C24" i="22"/>
  <c r="B24" i="22"/>
  <c r="A24" i="22"/>
  <c r="D23" i="22"/>
  <c r="AH23" i="22" s="1"/>
  <c r="C23" i="22"/>
  <c r="B23" i="22"/>
  <c r="A23" i="22"/>
  <c r="D22" i="22"/>
  <c r="AH22" i="22" s="1"/>
  <c r="C22" i="22"/>
  <c r="B22" i="22"/>
  <c r="A22" i="22"/>
  <c r="D21" i="22"/>
  <c r="AH21" i="22" s="1"/>
  <c r="C21" i="22"/>
  <c r="B21" i="22"/>
  <c r="A21" i="22"/>
  <c r="D20" i="22"/>
  <c r="AH20" i="22" s="1"/>
  <c r="C20" i="22"/>
  <c r="B20" i="22"/>
  <c r="A20" i="22"/>
  <c r="D19" i="22"/>
  <c r="AH19" i="22" s="1"/>
  <c r="C19" i="22"/>
  <c r="B19" i="22"/>
  <c r="A19" i="22"/>
  <c r="D18" i="22"/>
  <c r="AH18" i="22" s="1"/>
  <c r="C18" i="22"/>
  <c r="B18" i="22"/>
  <c r="A18" i="22"/>
  <c r="D17" i="22"/>
  <c r="AH17" i="22" s="1"/>
  <c r="C17" i="22"/>
  <c r="B17" i="22"/>
  <c r="A17" i="22"/>
  <c r="D16" i="22"/>
  <c r="AH16" i="22" s="1"/>
  <c r="C16" i="22"/>
  <c r="B16" i="22"/>
  <c r="A16" i="22"/>
  <c r="D15" i="22"/>
  <c r="AH15" i="22" s="1"/>
  <c r="C15" i="22"/>
  <c r="B15" i="22"/>
  <c r="A15" i="22"/>
  <c r="D14" i="22"/>
  <c r="AH14" i="22" s="1"/>
  <c r="C14" i="22"/>
  <c r="B14" i="22"/>
  <c r="A14" i="22"/>
  <c r="D13" i="22"/>
  <c r="AH13" i="22" s="1"/>
  <c r="C13" i="22"/>
  <c r="B13" i="22"/>
  <c r="A13" i="22"/>
  <c r="D12" i="22"/>
  <c r="AH12" i="22" s="1"/>
  <c r="C12" i="22"/>
  <c r="B12" i="22"/>
  <c r="A12" i="22"/>
  <c r="D11" i="22"/>
  <c r="AH11" i="22" s="1"/>
  <c r="C11" i="22"/>
  <c r="B11" i="22"/>
  <c r="A11" i="22"/>
  <c r="D10" i="22"/>
  <c r="AH10" i="22" s="1"/>
  <c r="C10" i="22"/>
  <c r="B10" i="22"/>
  <c r="A10" i="22"/>
  <c r="D9" i="22"/>
  <c r="AH9" i="22" s="1"/>
  <c r="C9" i="22"/>
  <c r="B9" i="22"/>
  <c r="A9" i="22"/>
  <c r="D8" i="22"/>
  <c r="AH8" i="22" s="1"/>
  <c r="C8" i="22"/>
  <c r="B8" i="22"/>
  <c r="A8" i="22"/>
  <c r="D7" i="22"/>
  <c r="AH7" i="22" s="1"/>
  <c r="C7" i="22"/>
  <c r="B7" i="22"/>
  <c r="A7" i="22"/>
  <c r="D6" i="22"/>
  <c r="AH6" i="22" s="1"/>
  <c r="C6" i="22"/>
  <c r="B6" i="22"/>
  <c r="A6" i="22"/>
  <c r="H42" i="35" l="1"/>
  <c r="AS42" i="35" s="1"/>
  <c r="H41" i="35"/>
  <c r="AS41" i="35" s="1"/>
  <c r="H39" i="35"/>
  <c r="AS39" i="35" s="1"/>
  <c r="H36" i="35"/>
  <c r="AS36" i="35" s="1"/>
  <c r="H35" i="35"/>
  <c r="AS35" i="35" s="1"/>
  <c r="H32" i="35"/>
  <c r="AS32" i="35" s="1"/>
  <c r="H30" i="35"/>
  <c r="AS30" i="35" s="1"/>
  <c r="H29" i="35"/>
  <c r="AS29" i="35" s="1"/>
  <c r="H27" i="35"/>
  <c r="AS27" i="35" s="1"/>
  <c r="H24" i="35"/>
  <c r="AS24" i="35" s="1"/>
  <c r="H22" i="35"/>
  <c r="AS22" i="35" s="1"/>
  <c r="H21" i="35"/>
  <c r="AS21" i="35" s="1"/>
  <c r="H18" i="35"/>
  <c r="H17" i="35"/>
  <c r="AS17" i="35" s="1"/>
  <c r="H16" i="35"/>
  <c r="AS16" i="35" s="1"/>
  <c r="H14" i="35"/>
  <c r="H13" i="35"/>
  <c r="AS13" i="35" s="1"/>
  <c r="H10" i="35"/>
  <c r="AS10" i="35" s="1"/>
  <c r="H9" i="35"/>
  <c r="AS9" i="35" s="1"/>
  <c r="H8" i="35"/>
  <c r="H40" i="35"/>
  <c r="AS40" i="35" s="1"/>
  <c r="H38" i="35"/>
  <c r="AS38" i="35" s="1"/>
  <c r="H37" i="35"/>
  <c r="AS37" i="35" s="1"/>
  <c r="H34" i="35"/>
  <c r="AS34" i="35" s="1"/>
  <c r="H33" i="35"/>
  <c r="AS33" i="35" s="1"/>
  <c r="H31" i="35"/>
  <c r="AS31" i="35" s="1"/>
  <c r="H28" i="35"/>
  <c r="AS28" i="35" s="1"/>
  <c r="H26" i="35"/>
  <c r="AS26" i="35" s="1"/>
  <c r="H25" i="35"/>
  <c r="AS25" i="35" s="1"/>
  <c r="H23" i="35"/>
  <c r="AS23" i="35" s="1"/>
  <c r="H20" i="35"/>
  <c r="AS20" i="35" s="1"/>
  <c r="H19" i="35"/>
  <c r="AS19" i="35" s="1"/>
  <c r="H15" i="35"/>
  <c r="AS15" i="35" s="1"/>
  <c r="H11" i="35"/>
  <c r="AS11" i="35" s="1"/>
  <c r="N15" i="73"/>
  <c r="L21" i="73"/>
  <c r="AS12" i="35"/>
  <c r="B56" i="60"/>
  <c r="AS7" i="35"/>
  <c r="B51" i="60"/>
  <c r="AS70" i="35"/>
  <c r="G145" i="4"/>
  <c r="E146" i="35" s="1"/>
  <c r="G137" i="4"/>
  <c r="E138" i="35" s="1"/>
  <c r="G129" i="4"/>
  <c r="E130" i="35" s="1"/>
  <c r="G143" i="4"/>
  <c r="E144" i="35" s="1"/>
  <c r="G141" i="4"/>
  <c r="E142" i="35" s="1"/>
  <c r="G133" i="4"/>
  <c r="E134" i="35" s="1"/>
  <c r="G130" i="4"/>
  <c r="E131" i="35" s="1"/>
  <c r="G142" i="4"/>
  <c r="E143" i="35" s="1"/>
  <c r="G135" i="4"/>
  <c r="E136" i="35" s="1"/>
  <c r="G126" i="4"/>
  <c r="E127" i="35" s="1"/>
  <c r="G111" i="4"/>
  <c r="E112" i="35" s="1"/>
  <c r="G110" i="4"/>
  <c r="E111" i="35" s="1"/>
  <c r="G103" i="4"/>
  <c r="E104" i="35" s="1"/>
  <c r="G102" i="4"/>
  <c r="E103" i="35" s="1"/>
  <c r="G95" i="4"/>
  <c r="E96" i="35" s="1"/>
  <c r="G94" i="4"/>
  <c r="E95" i="35" s="1"/>
  <c r="G87" i="4"/>
  <c r="E88" i="35" s="1"/>
  <c r="G86" i="4"/>
  <c r="E87" i="35" s="1"/>
  <c r="G63" i="4"/>
  <c r="E64" i="35" s="1"/>
  <c r="G62" i="4"/>
  <c r="E63" i="35" s="1"/>
  <c r="G58" i="4"/>
  <c r="E59" i="35" s="1"/>
  <c r="G50" i="4"/>
  <c r="E51" i="35" s="1"/>
  <c r="G39" i="4"/>
  <c r="E40" i="35" s="1"/>
  <c r="G31" i="4"/>
  <c r="E32" i="35" s="1"/>
  <c r="G30" i="4"/>
  <c r="E31" i="35" s="1"/>
  <c r="G23" i="4"/>
  <c r="E24" i="35" s="1"/>
  <c r="G6" i="4"/>
  <c r="AS57" i="35"/>
  <c r="E14" i="60"/>
  <c r="G123" i="4"/>
  <c r="E124" i="35" s="1"/>
  <c r="G118" i="4"/>
  <c r="E119" i="35" s="1"/>
  <c r="G115" i="4"/>
  <c r="E116" i="35" s="1"/>
  <c r="G107" i="4"/>
  <c r="E108" i="35" s="1"/>
  <c r="G106" i="4"/>
  <c r="E107" i="35" s="1"/>
  <c r="G99" i="4"/>
  <c r="E100" i="35" s="1"/>
  <c r="G91" i="4"/>
  <c r="E92" i="35" s="1"/>
  <c r="G83" i="4"/>
  <c r="E84" i="35" s="1"/>
  <c r="G78" i="4"/>
  <c r="E79" i="35" s="1"/>
  <c r="G75" i="4"/>
  <c r="E76" i="35" s="1"/>
  <c r="G74" i="4"/>
  <c r="E75" i="35" s="1"/>
  <c r="G70" i="4"/>
  <c r="E71" i="35" s="1"/>
  <c r="G67" i="4"/>
  <c r="E68" i="35" s="1"/>
  <c r="G59" i="4"/>
  <c r="E60" i="35" s="1"/>
  <c r="G54" i="4"/>
  <c r="E55" i="35" s="1"/>
  <c r="G51" i="4"/>
  <c r="E52" i="35" s="1"/>
  <c r="G46" i="4"/>
  <c r="E47" i="35" s="1"/>
  <c r="G43" i="4"/>
  <c r="E44" i="35" s="1"/>
  <c r="G38" i="4"/>
  <c r="E39" i="35" s="1"/>
  <c r="G35" i="4"/>
  <c r="E36" i="35" s="1"/>
  <c r="G27" i="4"/>
  <c r="E28" i="35" s="1"/>
  <c r="G26" i="4"/>
  <c r="E27" i="35" s="1"/>
  <c r="G22" i="4"/>
  <c r="E23" i="35" s="1"/>
  <c r="G19" i="4"/>
  <c r="E20" i="35" s="1"/>
  <c r="G14" i="4"/>
  <c r="E15" i="35" s="1"/>
  <c r="G11" i="4"/>
  <c r="E12" i="35" s="1"/>
  <c r="G144" i="4"/>
  <c r="E145" i="35" s="1"/>
  <c r="G140" i="4"/>
  <c r="E141" i="35" s="1"/>
  <c r="G136" i="4"/>
  <c r="E137" i="35" s="1"/>
  <c r="G132" i="4"/>
  <c r="E133" i="35" s="1"/>
  <c r="G128" i="4"/>
  <c r="E129" i="35" s="1"/>
  <c r="G124" i="4"/>
  <c r="E125" i="35" s="1"/>
  <c r="G120" i="4"/>
  <c r="E121" i="35" s="1"/>
  <c r="G119" i="4"/>
  <c r="E120" i="35" s="1"/>
  <c r="G116" i="4"/>
  <c r="E117" i="35" s="1"/>
  <c r="G112" i="4"/>
  <c r="E113" i="35" s="1"/>
  <c r="G108" i="4"/>
  <c r="E109" i="35" s="1"/>
  <c r="G104" i="4"/>
  <c r="E105" i="35" s="1"/>
  <c r="G100" i="4"/>
  <c r="E101" i="35" s="1"/>
  <c r="G96" i="4"/>
  <c r="E97" i="35" s="1"/>
  <c r="G92" i="4"/>
  <c r="E93" i="35" s="1"/>
  <c r="G88" i="4"/>
  <c r="E89" i="35" s="1"/>
  <c r="G84" i="4"/>
  <c r="E85" i="35" s="1"/>
  <c r="G80" i="4"/>
  <c r="E81" i="35" s="1"/>
  <c r="G76" i="4"/>
  <c r="E77" i="35" s="1"/>
  <c r="G72" i="4"/>
  <c r="E73" i="35" s="1"/>
  <c r="G71" i="4"/>
  <c r="E72" i="35" s="1"/>
  <c r="G68" i="4"/>
  <c r="E69" i="35" s="1"/>
  <c r="G64" i="4"/>
  <c r="E65" i="35" s="1"/>
  <c r="G60" i="4"/>
  <c r="E61" i="35" s="1"/>
  <c r="G56" i="4"/>
  <c r="E57" i="35" s="1"/>
  <c r="G55" i="4"/>
  <c r="E56" i="35" s="1"/>
  <c r="G52" i="4"/>
  <c r="E53" i="35" s="1"/>
  <c r="G48" i="4"/>
  <c r="E49" i="35" s="1"/>
  <c r="G47" i="4"/>
  <c r="E48" i="35" s="1"/>
  <c r="G44" i="4"/>
  <c r="E45" i="35" s="1"/>
  <c r="G40" i="4"/>
  <c r="E41" i="35" s="1"/>
  <c r="G36" i="4"/>
  <c r="E37" i="35" s="1"/>
  <c r="G32" i="4"/>
  <c r="E33" i="35" s="1"/>
  <c r="G28" i="4"/>
  <c r="E29" i="35" s="1"/>
  <c r="G24" i="4"/>
  <c r="E25" i="35" s="1"/>
  <c r="G20" i="4"/>
  <c r="E21" i="35" s="1"/>
  <c r="G16" i="4"/>
  <c r="E17" i="35" s="1"/>
  <c r="G12" i="4"/>
  <c r="E13" i="35" s="1"/>
  <c r="G8" i="4"/>
  <c r="E9" i="35" s="1"/>
  <c r="E6" i="4"/>
  <c r="E126" i="4"/>
  <c r="F252" i="51"/>
  <c r="F248" i="51"/>
  <c r="F244" i="51"/>
  <c r="F240" i="51"/>
  <c r="F236" i="51"/>
  <c r="F232" i="51"/>
  <c r="F228" i="51"/>
  <c r="F224" i="51"/>
  <c r="F220" i="51"/>
  <c r="F216" i="51"/>
  <c r="F212" i="51"/>
  <c r="F208" i="51"/>
  <c r="F204" i="51"/>
  <c r="F200" i="51"/>
  <c r="F196" i="51"/>
  <c r="F192" i="51"/>
  <c r="F188" i="51"/>
  <c r="F184" i="51"/>
  <c r="F180" i="51"/>
  <c r="F176" i="51"/>
  <c r="F172" i="51"/>
  <c r="F168" i="51"/>
  <c r="F164" i="51"/>
  <c r="F246" i="51"/>
  <c r="F242" i="51"/>
  <c r="F230" i="51"/>
  <c r="F222" i="51"/>
  <c r="F214" i="51"/>
  <c r="F206" i="51"/>
  <c r="F198" i="51"/>
  <c r="F190" i="51"/>
  <c r="F182" i="51"/>
  <c r="F174" i="51"/>
  <c r="F166" i="51"/>
  <c r="F247" i="51"/>
  <c r="F239" i="51"/>
  <c r="F231" i="51"/>
  <c r="F223" i="51"/>
  <c r="F215" i="51"/>
  <c r="F207" i="51"/>
  <c r="F199" i="51"/>
  <c r="F191" i="51"/>
  <c r="F183" i="51"/>
  <c r="F175" i="51"/>
  <c r="F167" i="51"/>
  <c r="F159" i="51"/>
  <c r="F253" i="51"/>
  <c r="F249" i="51"/>
  <c r="F245" i="51"/>
  <c r="F241" i="51"/>
  <c r="F237" i="51"/>
  <c r="F233" i="51"/>
  <c r="F229" i="51"/>
  <c r="F225" i="51"/>
  <c r="F221" i="51"/>
  <c r="F217" i="51"/>
  <c r="F213" i="51"/>
  <c r="F209" i="51"/>
  <c r="F205" i="51"/>
  <c r="F201" i="51"/>
  <c r="F197" i="51"/>
  <c r="F193" i="51"/>
  <c r="F189" i="51"/>
  <c r="F185" i="51"/>
  <c r="F181" i="51"/>
  <c r="F177" i="51"/>
  <c r="F173" i="51"/>
  <c r="F169" i="51"/>
  <c r="F165" i="51"/>
  <c r="F161" i="51"/>
  <c r="F250" i="51"/>
  <c r="F238" i="51"/>
  <c r="F234" i="51"/>
  <c r="F226" i="51"/>
  <c r="F218" i="51"/>
  <c r="F210" i="51"/>
  <c r="F202" i="51"/>
  <c r="F194" i="51"/>
  <c r="F186" i="51"/>
  <c r="F178" i="51"/>
  <c r="F170" i="51"/>
  <c r="F162" i="51"/>
  <c r="F251" i="51"/>
  <c r="F243" i="51"/>
  <c r="F235" i="51"/>
  <c r="F227" i="51"/>
  <c r="F219" i="51"/>
  <c r="F211" i="51"/>
  <c r="F203" i="51"/>
  <c r="F195" i="51"/>
  <c r="F187" i="51"/>
  <c r="F179" i="51"/>
  <c r="F171" i="51"/>
  <c r="F163" i="51"/>
  <c r="L3" i="35"/>
  <c r="J3" i="35"/>
  <c r="N3" i="35"/>
  <c r="E7" i="22"/>
  <c r="E9" i="22"/>
  <c r="E11" i="22"/>
  <c r="E13" i="22"/>
  <c r="E15" i="22"/>
  <c r="E17" i="22"/>
  <c r="E19" i="22"/>
  <c r="E21" i="22"/>
  <c r="E23" i="22"/>
  <c r="E25" i="22"/>
  <c r="E27" i="22"/>
  <c r="E29" i="22"/>
  <c r="E31" i="22"/>
  <c r="E34" i="22"/>
  <c r="E36" i="22"/>
  <c r="E37" i="22"/>
  <c r="E39" i="22"/>
  <c r="E41" i="22"/>
  <c r="E43" i="22"/>
  <c r="E46" i="22"/>
  <c r="E48" i="22"/>
  <c r="E50" i="22"/>
  <c r="E52" i="22"/>
  <c r="E54" i="22"/>
  <c r="E55" i="22"/>
  <c r="E57" i="22"/>
  <c r="E59" i="22"/>
  <c r="E61" i="22"/>
  <c r="E63" i="22"/>
  <c r="E66" i="22"/>
  <c r="E68" i="22"/>
  <c r="E70" i="22"/>
  <c r="E72" i="22"/>
  <c r="E74" i="22"/>
  <c r="E76" i="22"/>
  <c r="E78" i="22"/>
  <c r="E80" i="22"/>
  <c r="E82" i="22"/>
  <c r="E84" i="22"/>
  <c r="E86" i="22"/>
  <c r="E88" i="22"/>
  <c r="E90" i="22"/>
  <c r="E92" i="22"/>
  <c r="E94" i="22"/>
  <c r="E96" i="22"/>
  <c r="E98" i="22"/>
  <c r="E100" i="22"/>
  <c r="E102" i="22"/>
  <c r="E104" i="22"/>
  <c r="E106" i="22"/>
  <c r="E108" i="22"/>
  <c r="E110" i="22"/>
  <c r="E112" i="22"/>
  <c r="E114" i="22"/>
  <c r="E116" i="22"/>
  <c r="E118" i="22"/>
  <c r="E120" i="22"/>
  <c r="E121" i="22"/>
  <c r="E123" i="22"/>
  <c r="E125" i="22"/>
  <c r="E128" i="22"/>
  <c r="E130" i="22"/>
  <c r="E132" i="22"/>
  <c r="E134" i="22"/>
  <c r="E136" i="22"/>
  <c r="E138" i="22"/>
  <c r="E140" i="22"/>
  <c r="E141" i="22"/>
  <c r="E143" i="22"/>
  <c r="E145" i="22"/>
  <c r="E147" i="22"/>
  <c r="E149" i="22"/>
  <c r="E151" i="22"/>
  <c r="E154" i="22"/>
  <c r="E155" i="22"/>
  <c r="E157" i="22"/>
  <c r="E159" i="22"/>
  <c r="E161" i="22"/>
  <c r="E162" i="22"/>
  <c r="E6" i="22"/>
  <c r="E8" i="22"/>
  <c r="E10" i="22"/>
  <c r="E12" i="22"/>
  <c r="E14" i="22"/>
  <c r="E16" i="22"/>
  <c r="E18" i="22"/>
  <c r="E20" i="22"/>
  <c r="E22" i="22"/>
  <c r="E24" i="22"/>
  <c r="E26" i="22"/>
  <c r="E28" i="22"/>
  <c r="E30" i="22"/>
  <c r="E32" i="22"/>
  <c r="E33" i="22"/>
  <c r="E35" i="22"/>
  <c r="E38" i="22"/>
  <c r="E40" i="22"/>
  <c r="E42" i="22"/>
  <c r="E44" i="22"/>
  <c r="E45" i="22"/>
  <c r="E47" i="22"/>
  <c r="E49" i="22"/>
  <c r="E51" i="22"/>
  <c r="E53" i="22"/>
  <c r="E56" i="22"/>
  <c r="E58" i="22"/>
  <c r="E60" i="22"/>
  <c r="E62" i="22"/>
  <c r="E64" i="22"/>
  <c r="E65" i="22"/>
  <c r="E67" i="22"/>
  <c r="E69" i="22"/>
  <c r="E71" i="22"/>
  <c r="E73" i="22"/>
  <c r="E75" i="22"/>
  <c r="E77" i="22"/>
  <c r="E79" i="22"/>
  <c r="E81" i="22"/>
  <c r="E83" i="22"/>
  <c r="E85" i="22"/>
  <c r="E87" i="22"/>
  <c r="E89" i="22"/>
  <c r="E91" i="22"/>
  <c r="E93" i="22"/>
  <c r="E95" i="22"/>
  <c r="E97" i="22"/>
  <c r="E99" i="22"/>
  <c r="E101" i="22"/>
  <c r="E103" i="22"/>
  <c r="E105" i="22"/>
  <c r="E107" i="22"/>
  <c r="E109" i="22"/>
  <c r="E111" i="22"/>
  <c r="E113" i="22"/>
  <c r="E115" i="22"/>
  <c r="E117" i="22"/>
  <c r="E119" i="22"/>
  <c r="E122" i="22"/>
  <c r="E124" i="22"/>
  <c r="E126" i="22"/>
  <c r="E127" i="22"/>
  <c r="E129" i="22"/>
  <c r="E131" i="22"/>
  <c r="E133" i="22"/>
  <c r="E135" i="22"/>
  <c r="E137" i="22"/>
  <c r="E139" i="22"/>
  <c r="E142" i="22"/>
  <c r="E144" i="22"/>
  <c r="E146" i="22"/>
  <c r="E148" i="22"/>
  <c r="E150" i="22"/>
  <c r="E152" i="22"/>
  <c r="E156" i="22"/>
  <c r="E158" i="22"/>
  <c r="E160" i="22"/>
  <c r="E163" i="22"/>
  <c r="E164" i="22"/>
  <c r="E165" i="22"/>
  <c r="E166" i="22"/>
  <c r="E167" i="22"/>
  <c r="E168" i="22"/>
  <c r="E169" i="22"/>
  <c r="E170" i="22"/>
  <c r="E171" i="22"/>
  <c r="E172" i="22"/>
  <c r="E173" i="22"/>
  <c r="E174" i="22"/>
  <c r="E175" i="22"/>
  <c r="E176" i="22"/>
  <c r="E177" i="22"/>
  <c r="E178" i="22"/>
  <c r="E179" i="22"/>
  <c r="E180" i="22"/>
  <c r="E181" i="22"/>
  <c r="E182" i="22"/>
  <c r="E183" i="22"/>
  <c r="E184" i="22"/>
  <c r="E185" i="22"/>
  <c r="E186" i="22"/>
  <c r="E187" i="22"/>
  <c r="E188" i="22"/>
  <c r="E189" i="22"/>
  <c r="E190" i="22"/>
  <c r="E191" i="22"/>
  <c r="E192" i="22"/>
  <c r="E193" i="22"/>
  <c r="E194" i="22"/>
  <c r="E195" i="22"/>
  <c r="E196" i="22"/>
  <c r="E197" i="22"/>
  <c r="E198" i="22"/>
  <c r="E199" i="22"/>
  <c r="E200" i="22"/>
  <c r="E201" i="22"/>
  <c r="E202" i="22"/>
  <c r="E203" i="22"/>
  <c r="E204" i="22"/>
  <c r="E205" i="22"/>
  <c r="E206" i="22"/>
  <c r="E207" i="22"/>
  <c r="E208" i="22"/>
  <c r="E209" i="22"/>
  <c r="E210" i="22"/>
  <c r="E211" i="22"/>
  <c r="E212" i="22"/>
  <c r="E213" i="22"/>
  <c r="E214" i="22"/>
  <c r="E215" i="22"/>
  <c r="E216" i="22"/>
  <c r="E217" i="22"/>
  <c r="E218" i="22"/>
  <c r="E219" i="22"/>
  <c r="E220" i="22"/>
  <c r="E221" i="22"/>
  <c r="E222" i="22"/>
  <c r="E223" i="22"/>
  <c r="E224" i="22"/>
  <c r="E225" i="22"/>
  <c r="E226" i="22"/>
  <c r="E227" i="22"/>
  <c r="E228" i="22"/>
  <c r="E229" i="22"/>
  <c r="E230" i="22"/>
  <c r="E231" i="22"/>
  <c r="E232" i="22"/>
  <c r="E233" i="22"/>
  <c r="E234" i="22"/>
  <c r="E235" i="22"/>
  <c r="E236" i="22"/>
  <c r="E237" i="22"/>
  <c r="E238" i="22"/>
  <c r="E239" i="22"/>
  <c r="E240" i="22"/>
  <c r="E241" i="22"/>
  <c r="E242" i="22"/>
  <c r="E243" i="22"/>
  <c r="E244" i="22"/>
  <c r="E245" i="22"/>
  <c r="E246" i="22"/>
  <c r="E247" i="22"/>
  <c r="E248" i="22"/>
  <c r="E249" i="22"/>
  <c r="E250" i="22"/>
  <c r="E251" i="22"/>
  <c r="E22" i="4"/>
  <c r="AS8" i="35" l="1"/>
  <c r="B50" i="60"/>
  <c r="AS18" i="35"/>
  <c r="B52" i="60"/>
  <c r="AS14" i="35"/>
  <c r="B53" i="60"/>
  <c r="E7" i="35"/>
  <c r="D68" i="79"/>
  <c r="N21" i="73"/>
  <c r="B15" i="73"/>
  <c r="F141" i="51"/>
  <c r="F138" i="51"/>
  <c r="F136" i="51"/>
  <c r="F150" i="51"/>
  <c r="F143" i="51"/>
  <c r="F140" i="51"/>
  <c r="H14" i="60"/>
  <c r="J14" i="60" s="1"/>
  <c r="G14" i="60"/>
  <c r="AH14" i="60"/>
  <c r="AI14" i="60"/>
  <c r="AK14" i="60" s="1"/>
  <c r="F48" i="51"/>
  <c r="F85" i="51"/>
  <c r="F31" i="51"/>
  <c r="F107" i="51"/>
  <c r="F125" i="51"/>
  <c r="F112" i="51"/>
  <c r="F128" i="51"/>
  <c r="F127" i="51"/>
  <c r="E102" i="4"/>
  <c r="E101" i="4"/>
  <c r="E100" i="4"/>
  <c r="E99" i="4"/>
  <c r="E98" i="4"/>
  <c r="E97" i="4"/>
  <c r="E96" i="4"/>
  <c r="E95" i="4"/>
  <c r="E94" i="4"/>
  <c r="E93" i="4"/>
  <c r="E92" i="4"/>
  <c r="E91" i="4"/>
  <c r="E90" i="4"/>
  <c r="E89" i="4"/>
  <c r="E88" i="4"/>
  <c r="E87" i="4"/>
  <c r="E86" i="4"/>
  <c r="E85" i="4"/>
  <c r="E84" i="4"/>
  <c r="E83" i="4"/>
  <c r="E82" i="4"/>
  <c r="E81" i="4"/>
  <c r="E80" i="4"/>
  <c r="E79" i="4"/>
  <c r="E78" i="4"/>
  <c r="E77" i="4"/>
  <c r="E76" i="4"/>
  <c r="E75" i="4"/>
  <c r="E74" i="4"/>
  <c r="E73" i="4"/>
  <c r="E72" i="4"/>
  <c r="E71" i="4"/>
  <c r="E70" i="4"/>
  <c r="E69" i="4"/>
  <c r="E68" i="4"/>
  <c r="E67" i="4"/>
  <c r="E66" i="4"/>
  <c r="E65" i="4"/>
  <c r="E64" i="4"/>
  <c r="E63" i="4"/>
  <c r="E62" i="4"/>
  <c r="E61" i="4"/>
  <c r="E60" i="4"/>
  <c r="E59" i="4"/>
  <c r="E58" i="4"/>
  <c r="E57" i="4"/>
  <c r="E56" i="4"/>
  <c r="E55" i="4"/>
  <c r="E54" i="4"/>
  <c r="E53" i="4"/>
  <c r="E52" i="4"/>
  <c r="E51" i="4"/>
  <c r="E50" i="4"/>
  <c r="E49" i="4"/>
  <c r="E48" i="4"/>
  <c r="E47" i="4"/>
  <c r="E46" i="4"/>
  <c r="E45" i="4"/>
  <c r="E44" i="4"/>
  <c r="E43" i="4"/>
  <c r="E42" i="4"/>
  <c r="E41" i="4"/>
  <c r="E40" i="4"/>
  <c r="E39" i="4"/>
  <c r="E38" i="4"/>
  <c r="E37" i="4"/>
  <c r="E36" i="4"/>
  <c r="E35" i="4"/>
  <c r="E34" i="4"/>
  <c r="E33" i="4"/>
  <c r="E32" i="4"/>
  <c r="E31" i="4"/>
  <c r="E30" i="4"/>
  <c r="E29" i="4"/>
  <c r="E28" i="4"/>
  <c r="E27" i="4"/>
  <c r="E26" i="4"/>
  <c r="E25" i="4"/>
  <c r="E24" i="4"/>
  <c r="E23" i="4"/>
  <c r="E21" i="4"/>
  <c r="E20" i="4"/>
  <c r="E19" i="4"/>
  <c r="E18" i="4"/>
  <c r="E17" i="4"/>
  <c r="E16" i="4"/>
  <c r="E15" i="4"/>
  <c r="E14" i="4"/>
  <c r="E13" i="4"/>
  <c r="E12" i="4"/>
  <c r="E11" i="4"/>
  <c r="E10" i="4"/>
  <c r="E9" i="4"/>
  <c r="E8" i="4"/>
  <c r="E7" i="4"/>
  <c r="F22" i="51" l="1"/>
  <c r="F137" i="51"/>
  <c r="F144" i="51"/>
  <c r="F158" i="51"/>
  <c r="F157" i="51"/>
  <c r="F28" i="51"/>
  <c r="F68" i="51"/>
  <c r="F56" i="51"/>
  <c r="F42" i="51"/>
  <c r="F78" i="51"/>
  <c r="F72" i="51"/>
  <c r="F46" i="51"/>
  <c r="F145" i="51"/>
  <c r="F146" i="51"/>
  <c r="F149" i="51"/>
  <c r="F148" i="51"/>
  <c r="F147" i="51"/>
  <c r="F54" i="51"/>
  <c r="F75" i="51"/>
  <c r="F62" i="51"/>
  <c r="F89" i="51"/>
  <c r="F95" i="51"/>
  <c r="F45" i="51"/>
  <c r="F131" i="51"/>
  <c r="F59" i="51"/>
  <c r="F53" i="51"/>
  <c r="F36" i="51"/>
  <c r="F115" i="51"/>
  <c r="F37" i="51"/>
  <c r="F80" i="51"/>
  <c r="F106" i="51"/>
  <c r="F108" i="51"/>
  <c r="F133" i="51"/>
  <c r="F38" i="51"/>
  <c r="F120" i="51"/>
  <c r="F23" i="51"/>
  <c r="F114" i="51"/>
  <c r="F58" i="51"/>
  <c r="F44" i="51"/>
  <c r="F52" i="51"/>
  <c r="F35" i="51"/>
  <c r="F50" i="51"/>
  <c r="F98" i="51"/>
  <c r="F32" i="51"/>
  <c r="F97" i="51"/>
  <c r="F47" i="51"/>
  <c r="F63" i="51"/>
  <c r="F111" i="51"/>
  <c r="F67" i="51"/>
  <c r="F73" i="51"/>
  <c r="F60" i="51"/>
  <c r="F124" i="51"/>
  <c r="F27" i="51"/>
  <c r="F57" i="51"/>
  <c r="F118" i="51"/>
  <c r="F40" i="51"/>
  <c r="F104" i="51"/>
  <c r="F49" i="51"/>
  <c r="F100" i="51"/>
  <c r="F77" i="51"/>
  <c r="F99" i="51"/>
  <c r="F132" i="51"/>
  <c r="F55" i="51"/>
  <c r="H6" i="27"/>
  <c r="H7" i="27"/>
  <c r="H15" i="27"/>
  <c r="H16" i="27"/>
  <c r="H19" i="27"/>
  <c r="H9" i="27"/>
  <c r="H10" i="27"/>
  <c r="H17" i="27"/>
  <c r="H8" i="27"/>
  <c r="H12" i="27"/>
  <c r="H14" i="27"/>
  <c r="H13" i="27"/>
  <c r="J20" i="27"/>
  <c r="J19" i="27"/>
  <c r="J18" i="27"/>
  <c r="J17" i="27"/>
  <c r="J16" i="27"/>
  <c r="H11" i="27"/>
  <c r="J15" i="27"/>
  <c r="J14" i="27"/>
  <c r="J13" i="27"/>
  <c r="J12" i="27"/>
  <c r="J11" i="27"/>
  <c r="J10" i="27"/>
  <c r="J9" i="27"/>
  <c r="J8" i="27"/>
  <c r="J7" i="27"/>
  <c r="J6" i="27"/>
  <c r="L8" i="27" l="1"/>
  <c r="M8" i="27" s="1"/>
  <c r="O8" i="27"/>
  <c r="L11" i="27"/>
  <c r="M11" i="27" s="1"/>
  <c r="O11" i="27"/>
  <c r="P11" i="27" s="1"/>
  <c r="L15" i="27"/>
  <c r="M15" i="27" s="1"/>
  <c r="O15" i="27"/>
  <c r="P15" i="27" s="1"/>
  <c r="L18" i="27"/>
  <c r="O18" i="27"/>
  <c r="L19" i="27"/>
  <c r="M19" i="27" s="1"/>
  <c r="O19" i="27"/>
  <c r="P19" i="27" s="1"/>
  <c r="L6" i="27"/>
  <c r="M6" i="27" s="1"/>
  <c r="O6" i="27"/>
  <c r="L17" i="27"/>
  <c r="M17" i="27" s="1"/>
  <c r="O17" i="27"/>
  <c r="L12" i="27"/>
  <c r="M12" i="27" s="1"/>
  <c r="O12" i="27"/>
  <c r="L7" i="27"/>
  <c r="M7" i="27" s="1"/>
  <c r="O7" i="27"/>
  <c r="P7" i="27" s="1"/>
  <c r="L10" i="27"/>
  <c r="M10" i="27" s="1"/>
  <c r="O10" i="27"/>
  <c r="P10" i="27" s="1"/>
  <c r="L14" i="27"/>
  <c r="M14" i="27" s="1"/>
  <c r="O14" i="27"/>
  <c r="P14" i="27" s="1"/>
  <c r="L9" i="27"/>
  <c r="M9" i="27" s="1"/>
  <c r="O9" i="27"/>
  <c r="P9" i="27" s="1"/>
  <c r="L13" i="27"/>
  <c r="M13" i="27" s="1"/>
  <c r="O13" i="27"/>
  <c r="L16" i="27"/>
  <c r="M16" i="27" s="1"/>
  <c r="O16" i="27"/>
  <c r="P16" i="27" s="1"/>
  <c r="L20" i="27"/>
  <c r="M20" i="27" s="1"/>
  <c r="O20" i="27"/>
  <c r="P20" i="27" s="1"/>
  <c r="M18" i="27"/>
  <c r="F43" i="51"/>
  <c r="F92" i="51"/>
  <c r="F153" i="51"/>
  <c r="F134" i="51"/>
  <c r="F156" i="51"/>
  <c r="F130" i="51"/>
  <c r="F109" i="51"/>
  <c r="F123" i="51"/>
  <c r="F70" i="51"/>
  <c r="F139" i="51"/>
  <c r="F152" i="51"/>
  <c r="F154" i="51"/>
  <c r="F96" i="51"/>
  <c r="F101" i="51"/>
  <c r="F116" i="51"/>
  <c r="F90" i="51"/>
  <c r="F105" i="51"/>
  <c r="F88" i="51"/>
  <c r="F102" i="51"/>
  <c r="F66" i="51"/>
  <c r="F41" i="51"/>
  <c r="F113" i="51"/>
  <c r="F51" i="51"/>
  <c r="F121" i="51"/>
  <c r="F61" i="51"/>
  <c r="F24" i="51"/>
  <c r="F81" i="51"/>
  <c r="F83" i="51"/>
  <c r="F94" i="51"/>
  <c r="F91" i="51"/>
  <c r="F87" i="51"/>
  <c r="F119" i="51"/>
  <c r="F82" i="51"/>
  <c r="F110" i="51"/>
  <c r="F65" i="51"/>
  <c r="F117" i="51"/>
  <c r="F39" i="51"/>
  <c r="F103" i="51"/>
  <c r="K21" i="27"/>
  <c r="N11" i="77" l="1"/>
  <c r="L56" i="79"/>
  <c r="L57" i="79" s="1"/>
  <c r="K11" i="77"/>
  <c r="R56" i="79"/>
  <c r="R57" i="79" s="1"/>
  <c r="Q11" i="77"/>
  <c r="E11" i="77"/>
  <c r="T11" i="77"/>
  <c r="H11" i="77"/>
  <c r="O56" i="79"/>
  <c r="O84" i="79"/>
  <c r="W84" i="79"/>
  <c r="F56" i="79"/>
  <c r="U56" i="79"/>
  <c r="I56" i="79"/>
  <c r="P13" i="27"/>
  <c r="P17" i="27"/>
  <c r="P8" i="27"/>
  <c r="P12" i="27"/>
  <c r="P18" i="27"/>
  <c r="L21" i="27"/>
  <c r="M21" i="27" s="1"/>
  <c r="O21" i="27"/>
  <c r="P6" i="27"/>
  <c r="F142" i="51"/>
  <c r="F135" i="51"/>
  <c r="F151" i="51"/>
  <c r="F34" i="51"/>
  <c r="F76" i="51"/>
  <c r="F30" i="51"/>
  <c r="F26" i="51"/>
  <c r="F93" i="51"/>
  <c r="F86" i="51"/>
  <c r="F69" i="51"/>
  <c r="F126" i="51"/>
  <c r="F160" i="51"/>
  <c r="F155" i="51"/>
  <c r="F25" i="51"/>
  <c r="F64" i="51"/>
  <c r="F33" i="51"/>
  <c r="F79" i="51"/>
  <c r="F129" i="51"/>
  <c r="F74" i="51"/>
  <c r="F122" i="51"/>
  <c r="F29" i="51"/>
  <c r="F71" i="51"/>
  <c r="F84" i="51"/>
  <c r="W11" i="77" l="1"/>
  <c r="I57" i="79"/>
  <c r="K84" i="79"/>
  <c r="G84" i="79"/>
  <c r="F57" i="79"/>
  <c r="X56" i="79"/>
  <c r="AA84" i="79"/>
  <c r="U57" i="79"/>
  <c r="R58" i="79"/>
  <c r="W85" i="79"/>
  <c r="L58" i="79"/>
  <c r="O85" i="79"/>
  <c r="S84" i="79"/>
  <c r="O57" i="79"/>
  <c r="Z39" i="77"/>
  <c r="T12" i="77"/>
  <c r="J39" i="77"/>
  <c r="H12" i="77"/>
  <c r="R39" i="77"/>
  <c r="N12" i="77"/>
  <c r="F39" i="77"/>
  <c r="E12" i="77"/>
  <c r="P21" i="27"/>
  <c r="N39" i="77"/>
  <c r="K12" i="77"/>
  <c r="V39" i="77"/>
  <c r="Q12" i="77"/>
  <c r="AK4" i="9"/>
  <c r="AD4" i="9"/>
  <c r="W4" i="9"/>
  <c r="P4" i="9"/>
  <c r="L59" i="79" l="1"/>
  <c r="O87" i="79" s="1"/>
  <c r="O86" i="79"/>
  <c r="R59" i="79"/>
  <c r="W87" i="79" s="1"/>
  <c r="W86" i="79"/>
  <c r="F58" i="79"/>
  <c r="G85" i="79"/>
  <c r="S85" i="79"/>
  <c r="O58" i="79"/>
  <c r="AA85" i="79"/>
  <c r="U58" i="79"/>
  <c r="AE84" i="79"/>
  <c r="X57" i="79"/>
  <c r="K85" i="79"/>
  <c r="I58" i="79"/>
  <c r="K13" i="77"/>
  <c r="N40" i="77"/>
  <c r="F40" i="77"/>
  <c r="E13" i="77"/>
  <c r="J40" i="77"/>
  <c r="H13" i="77"/>
  <c r="V40" i="77"/>
  <c r="Q13" i="77"/>
  <c r="W12" i="77"/>
  <c r="AD39" i="77"/>
  <c r="R40" i="77"/>
  <c r="N13" i="77"/>
  <c r="T13" i="77"/>
  <c r="Z40" i="77"/>
  <c r="AF52" i="21"/>
  <c r="AE52" i="21"/>
  <c r="AD52" i="21"/>
  <c r="AC52" i="21"/>
  <c r="AF51" i="21"/>
  <c r="AE51" i="21"/>
  <c r="AD51" i="21"/>
  <c r="AC51" i="21"/>
  <c r="AF50" i="21"/>
  <c r="AE50" i="21"/>
  <c r="AD50" i="21"/>
  <c r="AC50" i="21"/>
  <c r="AF49" i="21"/>
  <c r="AE49" i="21"/>
  <c r="AD49" i="21"/>
  <c r="AC49" i="21"/>
  <c r="AF48" i="21"/>
  <c r="AE48" i="21"/>
  <c r="AD48" i="21"/>
  <c r="AC48" i="21"/>
  <c r="AF47" i="21"/>
  <c r="AE47" i="21"/>
  <c r="AD47" i="21"/>
  <c r="AC47" i="21"/>
  <c r="AF46" i="21"/>
  <c r="AE46" i="21"/>
  <c r="AD46" i="21"/>
  <c r="AC46" i="21"/>
  <c r="AF45" i="21"/>
  <c r="AE45" i="21"/>
  <c r="AD45" i="21"/>
  <c r="AC45" i="21"/>
  <c r="AF44" i="21"/>
  <c r="AE44" i="21"/>
  <c r="AD44" i="21"/>
  <c r="AC44" i="21"/>
  <c r="AF43" i="21"/>
  <c r="AE43" i="21"/>
  <c r="AD43" i="21"/>
  <c r="AC43" i="21"/>
  <c r="AF42" i="21"/>
  <c r="AE42" i="21"/>
  <c r="AD42" i="21"/>
  <c r="AC42" i="21"/>
  <c r="AF41" i="21"/>
  <c r="AE41" i="21"/>
  <c r="AD41" i="21"/>
  <c r="AC41" i="21"/>
  <c r="AF40" i="21"/>
  <c r="AE40" i="21"/>
  <c r="AD40" i="21"/>
  <c r="AC40" i="21"/>
  <c r="AF39" i="21"/>
  <c r="AE39" i="21"/>
  <c r="AD39" i="21"/>
  <c r="AC39" i="21"/>
  <c r="AF38" i="21"/>
  <c r="AE38" i="21"/>
  <c r="AD38" i="21"/>
  <c r="AC38" i="21"/>
  <c r="AF37" i="21"/>
  <c r="AE37" i="21"/>
  <c r="AD37" i="21"/>
  <c r="AC37" i="21"/>
  <c r="AF36" i="21"/>
  <c r="AE36" i="21"/>
  <c r="AD36" i="21"/>
  <c r="AC36" i="21"/>
  <c r="AF35" i="21"/>
  <c r="AE35" i="21"/>
  <c r="AD35" i="21"/>
  <c r="AC35" i="21"/>
  <c r="AF34" i="21"/>
  <c r="AE34" i="21"/>
  <c r="AD34" i="21"/>
  <c r="AC34" i="21"/>
  <c r="AF33" i="21"/>
  <c r="AE33" i="21"/>
  <c r="AD33" i="21"/>
  <c r="AC33" i="21"/>
  <c r="AF32" i="21"/>
  <c r="AE32" i="21"/>
  <c r="AD32" i="21"/>
  <c r="AC32" i="21"/>
  <c r="AF31" i="21"/>
  <c r="AE31" i="21"/>
  <c r="AD31" i="21"/>
  <c r="AC31" i="21"/>
  <c r="AF30" i="21"/>
  <c r="AE30" i="21"/>
  <c r="AD30" i="21"/>
  <c r="AC30" i="21"/>
  <c r="AF29" i="21"/>
  <c r="AE29" i="21"/>
  <c r="AD29" i="21"/>
  <c r="AC29" i="21"/>
  <c r="AF28" i="21"/>
  <c r="AE28" i="21"/>
  <c r="AD28" i="21"/>
  <c r="AC28" i="21"/>
  <c r="AF27" i="21"/>
  <c r="AE27" i="21"/>
  <c r="AD27" i="21"/>
  <c r="AC27" i="21"/>
  <c r="AF26" i="21"/>
  <c r="AE26" i="21"/>
  <c r="AD26" i="21"/>
  <c r="AC26" i="21"/>
  <c r="AF25" i="21"/>
  <c r="AE25" i="21"/>
  <c r="AD25" i="21"/>
  <c r="AC25" i="21"/>
  <c r="AF24" i="21"/>
  <c r="AE24" i="21"/>
  <c r="AD24" i="21"/>
  <c r="AC24" i="21"/>
  <c r="AF23" i="21"/>
  <c r="AE23" i="21"/>
  <c r="AD23" i="21"/>
  <c r="AC23" i="21"/>
  <c r="AF22" i="21"/>
  <c r="AE22" i="21"/>
  <c r="AD22" i="21"/>
  <c r="AC22" i="21"/>
  <c r="AF21" i="21"/>
  <c r="AE21" i="21"/>
  <c r="AD21" i="21"/>
  <c r="AC21" i="21"/>
  <c r="AF20" i="21"/>
  <c r="AE20" i="21"/>
  <c r="AD20" i="21"/>
  <c r="AC20" i="21"/>
  <c r="AF19" i="21"/>
  <c r="AE19" i="21"/>
  <c r="AD19" i="21"/>
  <c r="AC19" i="21"/>
  <c r="AF18" i="21"/>
  <c r="AE18" i="21"/>
  <c r="AD18" i="21"/>
  <c r="AC18" i="21"/>
  <c r="AF17" i="21"/>
  <c r="AE17" i="21"/>
  <c r="AD17" i="21"/>
  <c r="AC17" i="21"/>
  <c r="AF16" i="21"/>
  <c r="AE16" i="21"/>
  <c r="AD16" i="21"/>
  <c r="AC16" i="21"/>
  <c r="AF15" i="21"/>
  <c r="AE15" i="21"/>
  <c r="AD15" i="21"/>
  <c r="AC15" i="21"/>
  <c r="AF14" i="21"/>
  <c r="AE14" i="21"/>
  <c r="AD14" i="21"/>
  <c r="AC14" i="21"/>
  <c r="AF13" i="21"/>
  <c r="AE13" i="21"/>
  <c r="AD13" i="21"/>
  <c r="AC13" i="21"/>
  <c r="AF12" i="21"/>
  <c r="AE12" i="21"/>
  <c r="AD12" i="21"/>
  <c r="AC12" i="21"/>
  <c r="AF11" i="21"/>
  <c r="AE11" i="21"/>
  <c r="AD11" i="21"/>
  <c r="AC11" i="21"/>
  <c r="AF10" i="21"/>
  <c r="AE10" i="21"/>
  <c r="AD10" i="21"/>
  <c r="AC10" i="21"/>
  <c r="AF9" i="21"/>
  <c r="AE9" i="21"/>
  <c r="AD9" i="21"/>
  <c r="AC9" i="21"/>
  <c r="AF8" i="21"/>
  <c r="AE8" i="21"/>
  <c r="AD8" i="21"/>
  <c r="AC8" i="21"/>
  <c r="AF7" i="21"/>
  <c r="AE7" i="21"/>
  <c r="AD7" i="21"/>
  <c r="AC7" i="21"/>
  <c r="I59" i="79" l="1"/>
  <c r="K87" i="79" s="1"/>
  <c r="K86" i="79"/>
  <c r="AE85" i="79"/>
  <c r="X58" i="79"/>
  <c r="U59" i="79"/>
  <c r="AA87" i="79" s="1"/>
  <c r="AA86" i="79"/>
  <c r="S86" i="79"/>
  <c r="O59" i="79"/>
  <c r="S87" i="79" s="1"/>
  <c r="F59" i="79"/>
  <c r="G87" i="79" s="1"/>
  <c r="G86" i="79"/>
  <c r="N14" i="77"/>
  <c r="R42" i="77" s="1"/>
  <c r="R41" i="77"/>
  <c r="V41" i="77"/>
  <c r="Q14" i="77"/>
  <c r="V42" i="77" s="1"/>
  <c r="F41" i="77"/>
  <c r="E14" i="77"/>
  <c r="F42" i="77" s="1"/>
  <c r="T14" i="77"/>
  <c r="Z42" i="77" s="1"/>
  <c r="Z41" i="77"/>
  <c r="W13" i="77"/>
  <c r="AD40" i="77"/>
  <c r="N41" i="77"/>
  <c r="K14" i="77"/>
  <c r="N42" i="77" s="1"/>
  <c r="J41" i="77"/>
  <c r="H14" i="77"/>
  <c r="J42" i="77" s="1"/>
  <c r="H3" i="22"/>
  <c r="G3" i="22"/>
  <c r="P3" i="22"/>
  <c r="O3" i="22"/>
  <c r="E52" i="21"/>
  <c r="H52" i="21" s="1"/>
  <c r="I52" i="21" s="1"/>
  <c r="L52" i="21" s="1"/>
  <c r="E51" i="21"/>
  <c r="E50" i="21"/>
  <c r="E49" i="21"/>
  <c r="E48" i="21"/>
  <c r="E47" i="21"/>
  <c r="E46" i="21"/>
  <c r="E45" i="21"/>
  <c r="E44" i="21"/>
  <c r="H44" i="21" s="1"/>
  <c r="I44" i="21" s="1"/>
  <c r="L44" i="21" s="1"/>
  <c r="E43" i="21"/>
  <c r="E42" i="21"/>
  <c r="H42" i="21" s="1"/>
  <c r="I42" i="21" s="1"/>
  <c r="L42" i="21" s="1"/>
  <c r="E41" i="21"/>
  <c r="H41" i="21" s="1"/>
  <c r="I41" i="21" s="1"/>
  <c r="L41" i="21" s="1"/>
  <c r="E40" i="21"/>
  <c r="E39" i="21"/>
  <c r="E38" i="21"/>
  <c r="E37" i="21"/>
  <c r="H37" i="21" s="1"/>
  <c r="I37" i="21" s="1"/>
  <c r="L37" i="21" s="1"/>
  <c r="E36" i="21"/>
  <c r="E35" i="21"/>
  <c r="E34" i="21"/>
  <c r="H34" i="21" s="1"/>
  <c r="I34" i="21" s="1"/>
  <c r="L34" i="21" s="1"/>
  <c r="E33" i="21"/>
  <c r="H33" i="21" s="1"/>
  <c r="I33" i="21" s="1"/>
  <c r="L33" i="21" s="1"/>
  <c r="E32" i="21"/>
  <c r="E31" i="21"/>
  <c r="E30" i="21"/>
  <c r="E29" i="21"/>
  <c r="E28" i="21"/>
  <c r="E27" i="21"/>
  <c r="E26" i="21"/>
  <c r="E25" i="21"/>
  <c r="E24" i="21"/>
  <c r="H24" i="21" s="1"/>
  <c r="I24" i="21" s="1"/>
  <c r="L24" i="21" s="1"/>
  <c r="E23" i="21"/>
  <c r="E22" i="21"/>
  <c r="E21" i="21"/>
  <c r="E20" i="21"/>
  <c r="H20" i="21" s="1"/>
  <c r="I20" i="21" s="1"/>
  <c r="L20" i="21" s="1"/>
  <c r="E19" i="21"/>
  <c r="E18" i="21"/>
  <c r="E17" i="21"/>
  <c r="H17" i="21" s="1"/>
  <c r="I17" i="21" s="1"/>
  <c r="L17" i="21" s="1"/>
  <c r="E16" i="21"/>
  <c r="E15" i="21"/>
  <c r="E14" i="21"/>
  <c r="E13" i="21"/>
  <c r="E12" i="21"/>
  <c r="H12" i="21" s="1"/>
  <c r="I12" i="21" s="1"/>
  <c r="L12" i="21" s="1"/>
  <c r="E11" i="21"/>
  <c r="E10" i="21"/>
  <c r="H10" i="21" s="1"/>
  <c r="I10" i="21" s="1"/>
  <c r="L10" i="21" s="1"/>
  <c r="E9" i="21"/>
  <c r="H9" i="21" s="1"/>
  <c r="I9" i="21" s="1"/>
  <c r="L9" i="21" s="1"/>
  <c r="E8" i="21"/>
  <c r="E7" i="21"/>
  <c r="H7" i="21" s="1"/>
  <c r="E6" i="21"/>
  <c r="H6" i="21" s="1"/>
  <c r="G4" i="21"/>
  <c r="F4" i="21"/>
  <c r="D4" i="21"/>
  <c r="C4" i="21"/>
  <c r="B4" i="21"/>
  <c r="AF4" i="17"/>
  <c r="AE4" i="17"/>
  <c r="AD4" i="17"/>
  <c r="AC4" i="17"/>
  <c r="AB4" i="17"/>
  <c r="AA4" i="17"/>
  <c r="Z4" i="17"/>
  <c r="Y4" i="17"/>
  <c r="X4" i="17"/>
  <c r="W4" i="17"/>
  <c r="V4" i="17"/>
  <c r="U4" i="17"/>
  <c r="T4" i="17"/>
  <c r="S4" i="17"/>
  <c r="R4" i="17"/>
  <c r="Q4" i="17"/>
  <c r="P4" i="17"/>
  <c r="O4" i="17"/>
  <c r="N4" i="17"/>
  <c r="M4" i="17"/>
  <c r="L4" i="17"/>
  <c r="K4" i="17"/>
  <c r="J4" i="17"/>
  <c r="I4" i="17"/>
  <c r="H4" i="17"/>
  <c r="G4" i="17"/>
  <c r="F4" i="17"/>
  <c r="E4" i="17"/>
  <c r="D4" i="17"/>
  <c r="C4" i="17"/>
  <c r="B4" i="17"/>
  <c r="H8" i="21" l="1"/>
  <c r="H14" i="21"/>
  <c r="I14" i="21" s="1"/>
  <c r="L14" i="21" s="1"/>
  <c r="H16" i="21"/>
  <c r="I16" i="21" s="1"/>
  <c r="L16" i="21" s="1"/>
  <c r="H18" i="21"/>
  <c r="I18" i="21" s="1"/>
  <c r="L18" i="21" s="1"/>
  <c r="H22" i="21"/>
  <c r="I22" i="21" s="1"/>
  <c r="L22" i="21" s="1"/>
  <c r="H26" i="21"/>
  <c r="I26" i="21" s="1"/>
  <c r="L26" i="21" s="1"/>
  <c r="H28" i="21"/>
  <c r="I28" i="21" s="1"/>
  <c r="L28" i="21" s="1"/>
  <c r="H30" i="21"/>
  <c r="I30" i="21" s="1"/>
  <c r="L30" i="21" s="1"/>
  <c r="H32" i="21"/>
  <c r="I32" i="21" s="1"/>
  <c r="L32" i="21" s="1"/>
  <c r="H36" i="21"/>
  <c r="I36" i="21" s="1"/>
  <c r="L36" i="21" s="1"/>
  <c r="H38" i="21"/>
  <c r="I38" i="21" s="1"/>
  <c r="L38" i="21" s="1"/>
  <c r="H40" i="21"/>
  <c r="I40" i="21" s="1"/>
  <c r="L40" i="21" s="1"/>
  <c r="H46" i="21"/>
  <c r="I46" i="21" s="1"/>
  <c r="L46" i="21" s="1"/>
  <c r="H48" i="21"/>
  <c r="I48" i="21" s="1"/>
  <c r="L48" i="21" s="1"/>
  <c r="H50" i="21"/>
  <c r="I50" i="21" s="1"/>
  <c r="L50" i="21" s="1"/>
  <c r="X59" i="79"/>
  <c r="AE87" i="79" s="1"/>
  <c r="AE86" i="79"/>
  <c r="H11" i="21"/>
  <c r="I11" i="21" s="1"/>
  <c r="L11" i="21" s="1"/>
  <c r="H13" i="21"/>
  <c r="I13" i="21" s="1"/>
  <c r="L13" i="21" s="1"/>
  <c r="H15" i="21"/>
  <c r="I15" i="21" s="1"/>
  <c r="L15" i="21" s="1"/>
  <c r="H19" i="21"/>
  <c r="I19" i="21" s="1"/>
  <c r="L19" i="21" s="1"/>
  <c r="H21" i="21"/>
  <c r="I21" i="21" s="1"/>
  <c r="L21" i="21" s="1"/>
  <c r="H23" i="21"/>
  <c r="I23" i="21" s="1"/>
  <c r="L23" i="21" s="1"/>
  <c r="H25" i="21"/>
  <c r="I25" i="21" s="1"/>
  <c r="L25" i="21" s="1"/>
  <c r="H27" i="21"/>
  <c r="I27" i="21" s="1"/>
  <c r="L27" i="21" s="1"/>
  <c r="H29" i="21"/>
  <c r="I29" i="21" s="1"/>
  <c r="L29" i="21" s="1"/>
  <c r="H31" i="21"/>
  <c r="I31" i="21" s="1"/>
  <c r="L31" i="21" s="1"/>
  <c r="H35" i="21"/>
  <c r="I35" i="21" s="1"/>
  <c r="L35" i="21" s="1"/>
  <c r="H39" i="21"/>
  <c r="I39" i="21" s="1"/>
  <c r="L39" i="21" s="1"/>
  <c r="H43" i="21"/>
  <c r="I43" i="21" s="1"/>
  <c r="L43" i="21" s="1"/>
  <c r="H45" i="21"/>
  <c r="I45" i="21" s="1"/>
  <c r="L45" i="21" s="1"/>
  <c r="H47" i="21"/>
  <c r="I47" i="21" s="1"/>
  <c r="L47" i="21" s="1"/>
  <c r="H49" i="21"/>
  <c r="I49" i="21" s="1"/>
  <c r="L49" i="21" s="1"/>
  <c r="H51" i="21"/>
  <c r="I51" i="21" s="1"/>
  <c r="L51" i="21" s="1"/>
  <c r="W14" i="77"/>
  <c r="AD42" i="77" s="1"/>
  <c r="AD41" i="77"/>
  <c r="K4" i="21"/>
  <c r="I7" i="21"/>
  <c r="L7" i="21" s="1"/>
  <c r="I6" i="21"/>
  <c r="E4" i="21"/>
  <c r="B10" i="5"/>
  <c r="G80" i="79" l="1"/>
  <c r="L6" i="21"/>
  <c r="F35" i="77"/>
  <c r="H4" i="21"/>
  <c r="I8" i="21"/>
  <c r="L8" i="21" s="1"/>
  <c r="L4" i="21" l="1"/>
  <c r="I4" i="21"/>
  <c r="D80" i="79"/>
  <c r="C35" i="77"/>
  <c r="F252" i="4"/>
  <c r="T252" i="4" s="1"/>
  <c r="H253" i="35" s="1"/>
  <c r="AS253" i="35" s="1"/>
  <c r="F251" i="4"/>
  <c r="T251" i="4" s="1"/>
  <c r="H252" i="35" s="1"/>
  <c r="AS252" i="35" s="1"/>
  <c r="F250" i="4"/>
  <c r="T250" i="4" s="1"/>
  <c r="H251" i="35" s="1"/>
  <c r="AS251" i="35" s="1"/>
  <c r="F249" i="4"/>
  <c r="T249" i="4" s="1"/>
  <c r="H250" i="35" s="1"/>
  <c r="AS250" i="35" s="1"/>
  <c r="F248" i="4"/>
  <c r="T248" i="4" s="1"/>
  <c r="H249" i="35" s="1"/>
  <c r="AS249" i="35" s="1"/>
  <c r="F247" i="4"/>
  <c r="T247" i="4" s="1"/>
  <c r="H248" i="35" s="1"/>
  <c r="AS248" i="35" s="1"/>
  <c r="F246" i="4"/>
  <c r="T246" i="4" s="1"/>
  <c r="H247" i="35" s="1"/>
  <c r="AS247" i="35" s="1"/>
  <c r="F245" i="4"/>
  <c r="T245" i="4" s="1"/>
  <c r="H246" i="35" s="1"/>
  <c r="AS246" i="35" s="1"/>
  <c r="F244" i="4"/>
  <c r="T244" i="4" s="1"/>
  <c r="H245" i="35" s="1"/>
  <c r="AS245" i="35" s="1"/>
  <c r="F243" i="4"/>
  <c r="T243" i="4" s="1"/>
  <c r="H244" i="35" s="1"/>
  <c r="AS244" i="35" s="1"/>
  <c r="F242" i="4"/>
  <c r="T242" i="4" s="1"/>
  <c r="H243" i="35" s="1"/>
  <c r="AS243" i="35" s="1"/>
  <c r="F241" i="4"/>
  <c r="T241" i="4" s="1"/>
  <c r="H242" i="35" s="1"/>
  <c r="AS242" i="35" s="1"/>
  <c r="F240" i="4"/>
  <c r="T240" i="4" s="1"/>
  <c r="H241" i="35" s="1"/>
  <c r="AS241" i="35" s="1"/>
  <c r="F239" i="4"/>
  <c r="T239" i="4" s="1"/>
  <c r="H240" i="35" s="1"/>
  <c r="AS240" i="35" s="1"/>
  <c r="F238" i="4"/>
  <c r="T238" i="4" s="1"/>
  <c r="H239" i="35" s="1"/>
  <c r="AS239" i="35" s="1"/>
  <c r="F237" i="4"/>
  <c r="T237" i="4" s="1"/>
  <c r="H238" i="35" s="1"/>
  <c r="AS238" i="35" s="1"/>
  <c r="F236" i="4"/>
  <c r="T236" i="4" s="1"/>
  <c r="H237" i="35" s="1"/>
  <c r="AS237" i="35" s="1"/>
  <c r="F235" i="4"/>
  <c r="T235" i="4" s="1"/>
  <c r="H236" i="35" s="1"/>
  <c r="AS236" i="35" s="1"/>
  <c r="F234" i="4"/>
  <c r="T234" i="4" s="1"/>
  <c r="H235" i="35" s="1"/>
  <c r="AS235" i="35" s="1"/>
  <c r="F233" i="4"/>
  <c r="T233" i="4" s="1"/>
  <c r="H234" i="35" s="1"/>
  <c r="AS234" i="35" s="1"/>
  <c r="F232" i="4"/>
  <c r="T232" i="4" s="1"/>
  <c r="H233" i="35" s="1"/>
  <c r="AS233" i="35" s="1"/>
  <c r="F231" i="4"/>
  <c r="T231" i="4" s="1"/>
  <c r="H232" i="35" s="1"/>
  <c r="AS232" i="35" s="1"/>
  <c r="F230" i="4"/>
  <c r="T230" i="4" s="1"/>
  <c r="H231" i="35" s="1"/>
  <c r="AS231" i="35" s="1"/>
  <c r="F229" i="4"/>
  <c r="T229" i="4" s="1"/>
  <c r="H230" i="35" s="1"/>
  <c r="AS230" i="35" s="1"/>
  <c r="F228" i="4"/>
  <c r="T228" i="4" s="1"/>
  <c r="H229" i="35" s="1"/>
  <c r="AS229" i="35" s="1"/>
  <c r="F227" i="4"/>
  <c r="T227" i="4" s="1"/>
  <c r="H228" i="35" s="1"/>
  <c r="AS228" i="35" s="1"/>
  <c r="F226" i="4"/>
  <c r="T226" i="4" s="1"/>
  <c r="H227" i="35" s="1"/>
  <c r="AS227" i="35" s="1"/>
  <c r="F225" i="4"/>
  <c r="T225" i="4" s="1"/>
  <c r="H226" i="35" s="1"/>
  <c r="AS226" i="35" s="1"/>
  <c r="F224" i="4"/>
  <c r="T224" i="4" s="1"/>
  <c r="H225" i="35" s="1"/>
  <c r="AS225" i="35" s="1"/>
  <c r="F223" i="4"/>
  <c r="T223" i="4" s="1"/>
  <c r="H224" i="35" s="1"/>
  <c r="AS224" i="35" s="1"/>
  <c r="F222" i="4"/>
  <c r="T222" i="4" s="1"/>
  <c r="H223" i="35" s="1"/>
  <c r="AS223" i="35" s="1"/>
  <c r="F221" i="4"/>
  <c r="T221" i="4" s="1"/>
  <c r="H222" i="35" s="1"/>
  <c r="AS222" i="35" s="1"/>
  <c r="F220" i="4"/>
  <c r="T220" i="4" s="1"/>
  <c r="H221" i="35" s="1"/>
  <c r="AS221" i="35" s="1"/>
  <c r="F219" i="4"/>
  <c r="T219" i="4" s="1"/>
  <c r="H220" i="35" s="1"/>
  <c r="AS220" i="35" s="1"/>
  <c r="F218" i="4"/>
  <c r="T218" i="4" s="1"/>
  <c r="H219" i="35" s="1"/>
  <c r="AS219" i="35" s="1"/>
  <c r="F217" i="4"/>
  <c r="T217" i="4" s="1"/>
  <c r="H218" i="35" s="1"/>
  <c r="AS218" i="35" s="1"/>
  <c r="F216" i="4"/>
  <c r="T216" i="4" s="1"/>
  <c r="H217" i="35" s="1"/>
  <c r="AS217" i="35" s="1"/>
  <c r="F215" i="4"/>
  <c r="T215" i="4" s="1"/>
  <c r="H216" i="35" s="1"/>
  <c r="AS216" i="35" s="1"/>
  <c r="F214" i="4"/>
  <c r="T214" i="4" s="1"/>
  <c r="H215" i="35" s="1"/>
  <c r="AS215" i="35" s="1"/>
  <c r="F213" i="4"/>
  <c r="T213" i="4" s="1"/>
  <c r="H214" i="35" s="1"/>
  <c r="AS214" i="35" s="1"/>
  <c r="F212" i="4"/>
  <c r="T212" i="4" s="1"/>
  <c r="H213" i="35" s="1"/>
  <c r="AS213" i="35" s="1"/>
  <c r="F211" i="4"/>
  <c r="T211" i="4" s="1"/>
  <c r="H212" i="35" s="1"/>
  <c r="AS212" i="35" s="1"/>
  <c r="F210" i="4"/>
  <c r="T210" i="4" s="1"/>
  <c r="H211" i="35" s="1"/>
  <c r="AS211" i="35" s="1"/>
  <c r="F209" i="4"/>
  <c r="T209" i="4" s="1"/>
  <c r="H210" i="35" s="1"/>
  <c r="AS210" i="35" s="1"/>
  <c r="F208" i="4"/>
  <c r="T208" i="4" s="1"/>
  <c r="H209" i="35" s="1"/>
  <c r="AS209" i="35" s="1"/>
  <c r="F207" i="4"/>
  <c r="T207" i="4" s="1"/>
  <c r="H208" i="35" s="1"/>
  <c r="AS208" i="35" s="1"/>
  <c r="F206" i="4"/>
  <c r="T206" i="4" s="1"/>
  <c r="H207" i="35" s="1"/>
  <c r="AS207" i="35" s="1"/>
  <c r="F205" i="4"/>
  <c r="T205" i="4" s="1"/>
  <c r="H206" i="35" s="1"/>
  <c r="AS206" i="35" s="1"/>
  <c r="F204" i="4"/>
  <c r="T204" i="4" s="1"/>
  <c r="H205" i="35" s="1"/>
  <c r="AS205" i="35" s="1"/>
  <c r="F203" i="4"/>
  <c r="T203" i="4" s="1"/>
  <c r="H204" i="35" s="1"/>
  <c r="AS204" i="35" s="1"/>
  <c r="F202" i="4"/>
  <c r="T202" i="4" s="1"/>
  <c r="H203" i="35" s="1"/>
  <c r="F201" i="4"/>
  <c r="T201" i="4" s="1"/>
  <c r="H202" i="35" s="1"/>
  <c r="AS202" i="35" s="1"/>
  <c r="F200" i="4"/>
  <c r="T200" i="4" s="1"/>
  <c r="H201" i="35" s="1"/>
  <c r="AS201" i="35" s="1"/>
  <c r="F199" i="4"/>
  <c r="T199" i="4" s="1"/>
  <c r="H200" i="35" s="1"/>
  <c r="F198" i="4"/>
  <c r="T198" i="4" s="1"/>
  <c r="H199" i="35" s="1"/>
  <c r="AS199" i="35" s="1"/>
  <c r="F197" i="4"/>
  <c r="T197" i="4" s="1"/>
  <c r="H198" i="35" s="1"/>
  <c r="AS198" i="35" s="1"/>
  <c r="F196" i="4"/>
  <c r="T196" i="4" s="1"/>
  <c r="H197" i="35" s="1"/>
  <c r="AS197" i="35" s="1"/>
  <c r="F195" i="4"/>
  <c r="T195" i="4" s="1"/>
  <c r="H196" i="35" s="1"/>
  <c r="AS196" i="35" s="1"/>
  <c r="F194" i="4"/>
  <c r="T194" i="4" s="1"/>
  <c r="H195" i="35" s="1"/>
  <c r="AS195" i="35" s="1"/>
  <c r="F193" i="4"/>
  <c r="T193" i="4" s="1"/>
  <c r="H194" i="35" s="1"/>
  <c r="AS194" i="35" s="1"/>
  <c r="F192" i="4"/>
  <c r="T192" i="4" s="1"/>
  <c r="H193" i="35" s="1"/>
  <c r="AS193" i="35" s="1"/>
  <c r="F191" i="4"/>
  <c r="T191" i="4" s="1"/>
  <c r="H192" i="35" s="1"/>
  <c r="AS192" i="35" s="1"/>
  <c r="F190" i="4"/>
  <c r="T190" i="4" s="1"/>
  <c r="H191" i="35" s="1"/>
  <c r="AS191" i="35" s="1"/>
  <c r="F189" i="4"/>
  <c r="T189" i="4" s="1"/>
  <c r="H190" i="35" s="1"/>
  <c r="AS190" i="35" s="1"/>
  <c r="F188" i="4"/>
  <c r="T188" i="4" s="1"/>
  <c r="H189" i="35" s="1"/>
  <c r="AS189" i="35" s="1"/>
  <c r="F187" i="4"/>
  <c r="T187" i="4" s="1"/>
  <c r="H188" i="35" s="1"/>
  <c r="F186" i="4"/>
  <c r="T186" i="4" s="1"/>
  <c r="H187" i="35" s="1"/>
  <c r="AS187" i="35" s="1"/>
  <c r="F185" i="4"/>
  <c r="T185" i="4" s="1"/>
  <c r="H186" i="35" s="1"/>
  <c r="AS186" i="35" s="1"/>
  <c r="F184" i="4"/>
  <c r="T184" i="4" s="1"/>
  <c r="H185" i="35" s="1"/>
  <c r="F183" i="4"/>
  <c r="T183" i="4" s="1"/>
  <c r="H184" i="35" s="1"/>
  <c r="F182" i="4"/>
  <c r="T182" i="4" s="1"/>
  <c r="H183" i="35" s="1"/>
  <c r="AS183" i="35" s="1"/>
  <c r="F181" i="4"/>
  <c r="T181" i="4" s="1"/>
  <c r="H182" i="35" s="1"/>
  <c r="AS182" i="35" s="1"/>
  <c r="F180" i="4"/>
  <c r="T180" i="4" s="1"/>
  <c r="H181" i="35" s="1"/>
  <c r="F179" i="4"/>
  <c r="T179" i="4" s="1"/>
  <c r="H180" i="35" s="1"/>
  <c r="AS180" i="35" s="1"/>
  <c r="F178" i="4"/>
  <c r="T178" i="4" s="1"/>
  <c r="H179" i="35" s="1"/>
  <c r="AS179" i="35" s="1"/>
  <c r="F177" i="4"/>
  <c r="T177" i="4" s="1"/>
  <c r="H178" i="35" s="1"/>
  <c r="AS178" i="35" s="1"/>
  <c r="F176" i="4"/>
  <c r="T176" i="4" s="1"/>
  <c r="H177" i="35" s="1"/>
  <c r="AS177" i="35" s="1"/>
  <c r="F175" i="4"/>
  <c r="T175" i="4" s="1"/>
  <c r="H176" i="35" s="1"/>
  <c r="AS176" i="35" s="1"/>
  <c r="F174" i="4"/>
  <c r="T174" i="4" s="1"/>
  <c r="H175" i="35" s="1"/>
  <c r="AS175" i="35" s="1"/>
  <c r="F173" i="4"/>
  <c r="T173" i="4" s="1"/>
  <c r="H174" i="35" s="1"/>
  <c r="F172" i="4"/>
  <c r="T172" i="4" s="1"/>
  <c r="H173" i="35" s="1"/>
  <c r="AS173" i="35" s="1"/>
  <c r="F171" i="4"/>
  <c r="T171" i="4" s="1"/>
  <c r="H172" i="35" s="1"/>
  <c r="AS172" i="35" s="1"/>
  <c r="F170" i="4"/>
  <c r="T170" i="4" s="1"/>
  <c r="H171" i="35" s="1"/>
  <c r="F169" i="4"/>
  <c r="T169" i="4" s="1"/>
  <c r="H170" i="35" s="1"/>
  <c r="AS170" i="35" s="1"/>
  <c r="F168" i="4"/>
  <c r="T168" i="4" s="1"/>
  <c r="H169" i="35" s="1"/>
  <c r="AS169" i="35" s="1"/>
  <c r="F167" i="4"/>
  <c r="T167" i="4" s="1"/>
  <c r="H168" i="35" s="1"/>
  <c r="AS168" i="35" s="1"/>
  <c r="F166" i="4"/>
  <c r="T166" i="4" s="1"/>
  <c r="H167" i="35" s="1"/>
  <c r="AS167" i="35" s="1"/>
  <c r="F165" i="4"/>
  <c r="T165" i="4" s="1"/>
  <c r="H166" i="35" s="1"/>
  <c r="F164" i="4"/>
  <c r="T164" i="4" s="1"/>
  <c r="H165" i="35" s="1"/>
  <c r="F163" i="4"/>
  <c r="T163" i="4" s="1"/>
  <c r="H164" i="35" s="1"/>
  <c r="F162" i="4"/>
  <c r="T162" i="4" s="1"/>
  <c r="H163" i="35" s="1"/>
  <c r="D77" i="79" l="1"/>
  <c r="F77" i="79" s="1"/>
  <c r="F80" i="79"/>
  <c r="E35" i="77"/>
  <c r="C32" i="77"/>
  <c r="E32" i="77" s="1"/>
  <c r="E28" i="60"/>
  <c r="E29" i="60"/>
  <c r="E41" i="60"/>
  <c r="E40" i="60"/>
  <c r="E42" i="60"/>
  <c r="E32" i="60"/>
  <c r="E37" i="60"/>
  <c r="E33" i="60"/>
  <c r="E31" i="60"/>
  <c r="E39" i="60"/>
  <c r="E38" i="60"/>
  <c r="E35" i="60"/>
  <c r="E34" i="60"/>
  <c r="E36" i="60"/>
  <c r="E30" i="60"/>
  <c r="AS184" i="35"/>
  <c r="E6" i="60"/>
  <c r="AS200" i="35"/>
  <c r="E19" i="60"/>
  <c r="AS171" i="35"/>
  <c r="E13" i="60"/>
  <c r="AS203" i="35"/>
  <c r="E12" i="60"/>
  <c r="J11" i="77" s="1"/>
  <c r="AS165" i="35"/>
  <c r="E15" i="60"/>
  <c r="AS181" i="35"/>
  <c r="E18" i="60"/>
  <c r="S11" i="77" s="1"/>
  <c r="AS185" i="35"/>
  <c r="E10" i="60"/>
  <c r="AS164" i="35"/>
  <c r="E7" i="60"/>
  <c r="AS188" i="35"/>
  <c r="E17" i="60"/>
  <c r="P11" i="77" s="1"/>
  <c r="AS163" i="35"/>
  <c r="E9" i="60"/>
  <c r="AS166" i="35"/>
  <c r="E8" i="60"/>
  <c r="AS174" i="35"/>
  <c r="E16" i="60"/>
  <c r="F4" i="4"/>
  <c r="G11" i="77" l="1"/>
  <c r="I39" i="77" s="1"/>
  <c r="M11" i="77"/>
  <c r="Q39" i="77" s="1"/>
  <c r="D11" i="77"/>
  <c r="E39" i="77" s="1"/>
  <c r="I84" i="79"/>
  <c r="H56" i="79"/>
  <c r="J84" i="79" s="1"/>
  <c r="U84" i="79"/>
  <c r="Q56" i="79"/>
  <c r="V84" i="79" s="1"/>
  <c r="Y84" i="79"/>
  <c r="T56" i="79"/>
  <c r="Z84" i="79" s="1"/>
  <c r="M84" i="79"/>
  <c r="K56" i="79"/>
  <c r="N84" i="79" s="1"/>
  <c r="Q84" i="79"/>
  <c r="N56" i="79"/>
  <c r="R84" i="79" s="1"/>
  <c r="E84" i="79"/>
  <c r="E56" i="79"/>
  <c r="F84" i="79" s="1"/>
  <c r="U39" i="77"/>
  <c r="T39" i="77"/>
  <c r="P39" i="77"/>
  <c r="L39" i="77"/>
  <c r="M39" i="77"/>
  <c r="H39" i="77"/>
  <c r="D39" i="77"/>
  <c r="Y39" i="77"/>
  <c r="X39" i="77"/>
  <c r="G28" i="60"/>
  <c r="H28" i="60"/>
  <c r="J28" i="60" s="1"/>
  <c r="H29" i="60"/>
  <c r="J29" i="60" s="1"/>
  <c r="G29" i="60"/>
  <c r="H30" i="60"/>
  <c r="J30" i="60" s="1"/>
  <c r="G30" i="60"/>
  <c r="E43" i="60"/>
  <c r="H38" i="60"/>
  <c r="J38" i="60" s="1"/>
  <c r="G38" i="60"/>
  <c r="H37" i="60"/>
  <c r="J37" i="60" s="1"/>
  <c r="G37" i="60"/>
  <c r="H41" i="60"/>
  <c r="J41" i="60" s="1"/>
  <c r="G41" i="60"/>
  <c r="H33" i="60"/>
  <c r="J33" i="60" s="1"/>
  <c r="G33" i="60"/>
  <c r="H31" i="60"/>
  <c r="J31" i="60" s="1"/>
  <c r="G31" i="60"/>
  <c r="H42" i="60"/>
  <c r="J42" i="60" s="1"/>
  <c r="G42" i="60"/>
  <c r="H35" i="60"/>
  <c r="J35" i="60" s="1"/>
  <c r="G35" i="60"/>
  <c r="H40" i="60"/>
  <c r="J40" i="60" s="1"/>
  <c r="G40" i="60"/>
  <c r="H34" i="60"/>
  <c r="J34" i="60" s="1"/>
  <c r="G34" i="60"/>
  <c r="H36" i="60"/>
  <c r="J36" i="60" s="1"/>
  <c r="G36" i="60"/>
  <c r="H39" i="60"/>
  <c r="J39" i="60" s="1"/>
  <c r="G39" i="60"/>
  <c r="H32" i="60"/>
  <c r="J32" i="60" s="1"/>
  <c r="G32" i="60"/>
  <c r="AS4" i="35"/>
  <c r="AH8" i="60"/>
  <c r="AI8" i="60"/>
  <c r="AK8" i="60" s="1"/>
  <c r="AH18" i="60"/>
  <c r="AI18" i="60"/>
  <c r="AK18" i="60" s="1"/>
  <c r="AH13" i="60"/>
  <c r="AI13" i="60"/>
  <c r="AK13" i="60" s="1"/>
  <c r="AH9" i="60"/>
  <c r="AI9" i="60"/>
  <c r="AK9" i="60" s="1"/>
  <c r="G18" i="60"/>
  <c r="H18" i="60"/>
  <c r="J18" i="60" s="1"/>
  <c r="H19" i="60"/>
  <c r="J19" i="60" s="1"/>
  <c r="G19" i="60"/>
  <c r="G16" i="60"/>
  <c r="H16" i="60"/>
  <c r="J16" i="60" s="1"/>
  <c r="H17" i="60"/>
  <c r="J17" i="60" s="1"/>
  <c r="G17" i="60"/>
  <c r="AI7" i="60"/>
  <c r="AK7" i="60" s="1"/>
  <c r="AH7" i="60"/>
  <c r="G15" i="60"/>
  <c r="H15" i="60"/>
  <c r="J15" i="60" s="1"/>
  <c r="AH12" i="60"/>
  <c r="AI12" i="60"/>
  <c r="AK12" i="60" s="1"/>
  <c r="AH6" i="60"/>
  <c r="AF21" i="60"/>
  <c r="V14" i="77" s="1"/>
  <c r="AI6" i="60"/>
  <c r="AK6" i="60" s="1"/>
  <c r="H9" i="60"/>
  <c r="J9" i="60" s="1"/>
  <c r="G9" i="60"/>
  <c r="AI10" i="60"/>
  <c r="AK10" i="60" s="1"/>
  <c r="AH10" i="60"/>
  <c r="AI19" i="60"/>
  <c r="AK19" i="60" s="1"/>
  <c r="AH19" i="60"/>
  <c r="AI17" i="60"/>
  <c r="AK17" i="60" s="1"/>
  <c r="AH17" i="60"/>
  <c r="AH15" i="60"/>
  <c r="AI15" i="60"/>
  <c r="AK15" i="60" s="1"/>
  <c r="H6" i="60"/>
  <c r="J6" i="60" s="1"/>
  <c r="E21" i="60"/>
  <c r="V11" i="77" s="1"/>
  <c r="G6" i="60"/>
  <c r="AI16" i="60"/>
  <c r="AK16" i="60" s="1"/>
  <c r="AH16" i="60"/>
  <c r="H8" i="60"/>
  <c r="J8" i="60" s="1"/>
  <c r="G8" i="60"/>
  <c r="H7" i="60"/>
  <c r="J7" i="60" s="1"/>
  <c r="G7" i="60"/>
  <c r="G10" i="60"/>
  <c r="H10" i="60"/>
  <c r="J10" i="60" s="1"/>
  <c r="H12" i="60"/>
  <c r="J12" i="60" s="1"/>
  <c r="G12" i="60"/>
  <c r="H13" i="60"/>
  <c r="J13" i="60" s="1"/>
  <c r="G13" i="60"/>
  <c r="H4" i="35"/>
  <c r="I4" i="35"/>
  <c r="T4" i="4"/>
  <c r="W59" i="79" l="1"/>
  <c r="AD87" i="79" s="1"/>
  <c r="AC87" i="79"/>
  <c r="D65" i="79"/>
  <c r="F65" i="79" s="1"/>
  <c r="AC84" i="79"/>
  <c r="W56" i="79"/>
  <c r="AD84" i="79" s="1"/>
  <c r="C20" i="77"/>
  <c r="E20" i="77" s="1"/>
  <c r="AC42" i="77"/>
  <c r="AB42" i="77"/>
  <c r="AB39" i="77"/>
  <c r="AE95" i="77" s="1"/>
  <c r="AC39" i="77"/>
  <c r="H43" i="60"/>
  <c r="J43" i="60" s="1"/>
  <c r="G43" i="60"/>
  <c r="G21" i="60"/>
  <c r="H21" i="60"/>
  <c r="J21" i="60" s="1"/>
  <c r="AH21" i="60"/>
  <c r="AI21" i="60"/>
  <c r="AK21" i="60" s="1"/>
  <c r="H3" i="35"/>
  <c r="J4" i="9"/>
  <c r="G4" i="9"/>
  <c r="G2" i="9" s="1"/>
  <c r="E252" i="4"/>
  <c r="E250" i="4"/>
  <c r="E248" i="4"/>
  <c r="E242" i="4"/>
  <c r="E232" i="4"/>
  <c r="E228" i="4"/>
  <c r="E224" i="4"/>
  <c r="E222" i="4"/>
  <c r="E220" i="4"/>
  <c r="E218" i="4"/>
  <c r="E212" i="4"/>
  <c r="E208" i="4"/>
  <c r="E200" i="4"/>
  <c r="E196" i="4"/>
  <c r="E194" i="4"/>
  <c r="E192" i="4"/>
  <c r="E190" i="4"/>
  <c r="E188" i="4"/>
  <c r="E186" i="4"/>
  <c r="E182" i="4"/>
  <c r="E178" i="4"/>
  <c r="E176" i="4"/>
  <c r="E168" i="4"/>
  <c r="E166" i="4"/>
  <c r="E164" i="4"/>
  <c r="E162" i="4" l="1"/>
  <c r="E170" i="4"/>
  <c r="E174" i="4"/>
  <c r="E198" i="4"/>
  <c r="E202" i="4"/>
  <c r="E206" i="4"/>
  <c r="E210" i="4"/>
  <c r="E214" i="4"/>
  <c r="E226" i="4"/>
  <c r="E230" i="4"/>
  <c r="E234" i="4"/>
  <c r="E238" i="4"/>
  <c r="E246" i="4"/>
  <c r="E165" i="4"/>
  <c r="E169" i="4"/>
  <c r="E173" i="4"/>
  <c r="E177" i="4"/>
  <c r="E181" i="4"/>
  <c r="E185" i="4"/>
  <c r="E189" i="4"/>
  <c r="E193" i="4"/>
  <c r="E197" i="4"/>
  <c r="E201" i="4"/>
  <c r="E205" i="4"/>
  <c r="E209" i="4"/>
  <c r="E213" i="4"/>
  <c r="E217" i="4"/>
  <c r="E221" i="4"/>
  <c r="E225" i="4"/>
  <c r="E229" i="4"/>
  <c r="E233" i="4"/>
  <c r="E237" i="4"/>
  <c r="E241" i="4"/>
  <c r="E245" i="4"/>
  <c r="E249" i="4"/>
  <c r="E172" i="4"/>
  <c r="E180" i="4"/>
  <c r="E184" i="4"/>
  <c r="E204" i="4"/>
  <c r="E216" i="4"/>
  <c r="E236" i="4"/>
  <c r="E240" i="4"/>
  <c r="E244" i="4"/>
  <c r="E163" i="4"/>
  <c r="E167" i="4"/>
  <c r="E171" i="4"/>
  <c r="E175" i="4"/>
  <c r="E179" i="4"/>
  <c r="E183" i="4"/>
  <c r="E187" i="4"/>
  <c r="E191" i="4"/>
  <c r="E195" i="4"/>
  <c r="E199" i="4"/>
  <c r="E203" i="4"/>
  <c r="E207" i="4"/>
  <c r="E211" i="4"/>
  <c r="E215" i="4"/>
  <c r="E219" i="4"/>
  <c r="E223" i="4"/>
  <c r="E227" i="4"/>
  <c r="E231" i="4"/>
  <c r="E235" i="4"/>
  <c r="E239" i="4"/>
  <c r="E243" i="4"/>
  <c r="E247" i="4"/>
  <c r="E251" i="4"/>
  <c r="N19" i="5" l="1"/>
  <c r="K19" i="5"/>
  <c r="L19" i="5"/>
  <c r="M19" i="5" l="1"/>
  <c r="Q19" i="5" l="1"/>
  <c r="E19" i="58" s="1"/>
  <c r="P19" i="5"/>
  <c r="D19" i="58" s="1"/>
  <c r="O19" i="5"/>
  <c r="C19" i="58" s="1"/>
  <c r="G40" i="58" l="1"/>
  <c r="D40" i="58"/>
  <c r="H40" i="58"/>
  <c r="L40" i="58"/>
  <c r="C40" i="58"/>
  <c r="O40" i="58"/>
  <c r="K40" i="58"/>
  <c r="B18" i="5"/>
  <c r="B17" i="5"/>
  <c r="B16" i="5"/>
  <c r="B15" i="5"/>
  <c r="B14" i="5"/>
  <c r="B13" i="5"/>
  <c r="B12" i="5"/>
  <c r="B11" i="5"/>
  <c r="B9" i="5"/>
  <c r="B8" i="5"/>
  <c r="B7" i="5"/>
  <c r="B6" i="5"/>
  <c r="B5" i="5"/>
  <c r="G130" i="60" l="1"/>
  <c r="G129" i="60"/>
  <c r="G128" i="60"/>
  <c r="G127" i="60"/>
  <c r="G126" i="60"/>
  <c r="G125" i="60"/>
  <c r="G124" i="60"/>
  <c r="G123" i="60"/>
  <c r="G122" i="60"/>
  <c r="G121" i="60"/>
  <c r="G120" i="60"/>
  <c r="G119" i="60"/>
  <c r="G118" i="60"/>
  <c r="G117" i="60"/>
  <c r="G116" i="60"/>
  <c r="G115" i="60"/>
  <c r="G114" i="60"/>
  <c r="G113" i="60"/>
  <c r="G112" i="60"/>
  <c r="G111" i="60"/>
  <c r="G110" i="60"/>
  <c r="G109" i="60"/>
  <c r="G108" i="60"/>
  <c r="G107" i="60"/>
  <c r="G106" i="60"/>
  <c r="G105" i="60"/>
  <c r="G104" i="60"/>
  <c r="G103" i="60"/>
  <c r="G102" i="60"/>
  <c r="G101" i="60"/>
  <c r="G100" i="60"/>
  <c r="G99" i="60"/>
  <c r="G98" i="60"/>
  <c r="G97" i="60"/>
  <c r="G96" i="60"/>
  <c r="G95" i="60"/>
  <c r="G94" i="60"/>
  <c r="G93" i="60"/>
  <c r="G92" i="60"/>
  <c r="G91" i="60"/>
  <c r="G90" i="60"/>
  <c r="G89" i="60"/>
  <c r="G88" i="60"/>
  <c r="G87" i="60"/>
  <c r="G86" i="60"/>
  <c r="G85" i="60"/>
  <c r="G84" i="60"/>
  <c r="G83" i="60"/>
  <c r="G82" i="60"/>
  <c r="G81" i="60"/>
  <c r="G80" i="60"/>
  <c r="G79" i="60"/>
  <c r="G78" i="60"/>
  <c r="G77" i="60"/>
  <c r="G76" i="60"/>
  <c r="G75" i="60"/>
  <c r="G74" i="60"/>
  <c r="G73" i="60"/>
  <c r="G72" i="60"/>
  <c r="G71" i="60"/>
  <c r="G70" i="60"/>
  <c r="G69" i="60"/>
  <c r="G68" i="60"/>
  <c r="G67" i="60"/>
  <c r="G66" i="60"/>
  <c r="G65" i="60"/>
  <c r="G64" i="60"/>
  <c r="G63" i="60"/>
  <c r="G62" i="60"/>
  <c r="G61" i="60"/>
  <c r="G60" i="60"/>
  <c r="G59" i="60"/>
  <c r="G58" i="60"/>
  <c r="G57" i="60"/>
  <c r="G56" i="60"/>
  <c r="G55" i="60"/>
  <c r="G54" i="60"/>
  <c r="G53" i="60"/>
  <c r="G52" i="60"/>
  <c r="G51" i="60"/>
  <c r="D73" i="60"/>
  <c r="J87" i="60"/>
  <c r="D100" i="60"/>
  <c r="J105" i="60"/>
  <c r="M107" i="60"/>
  <c r="M85" i="60"/>
  <c r="D86" i="60"/>
  <c r="M86" i="60"/>
  <c r="M58" i="60"/>
  <c r="D56" i="60"/>
  <c r="M83" i="60"/>
  <c r="M80" i="60"/>
  <c r="D75" i="60"/>
  <c r="M95" i="60"/>
  <c r="M89" i="60"/>
  <c r="D93" i="60"/>
  <c r="M115" i="60"/>
  <c r="J85" i="60"/>
  <c r="M75" i="60"/>
  <c r="D55" i="60"/>
  <c r="M96" i="60"/>
  <c r="M111" i="60"/>
  <c r="D57" i="60"/>
  <c r="D82" i="60"/>
  <c r="D72" i="60"/>
  <c r="D96" i="60"/>
  <c r="D84" i="60"/>
  <c r="J84" i="60"/>
  <c r="D101" i="60"/>
  <c r="J62" i="60"/>
  <c r="M114" i="60"/>
  <c r="D116" i="60"/>
  <c r="D129" i="60"/>
  <c r="D123" i="60"/>
  <c r="M122" i="60"/>
  <c r="M121" i="60"/>
  <c r="D122" i="60"/>
  <c r="M128" i="60"/>
  <c r="M110" i="60"/>
  <c r="J72" i="60"/>
  <c r="J103" i="60"/>
  <c r="D128" i="60"/>
  <c r="J80" i="60"/>
  <c r="J64" i="60"/>
  <c r="D91" i="60"/>
  <c r="D121" i="60"/>
  <c r="J118" i="60"/>
  <c r="J58" i="60"/>
  <c r="J68" i="60"/>
  <c r="J76" i="60"/>
  <c r="J70" i="60"/>
  <c r="J89" i="60"/>
  <c r="J94" i="60"/>
  <c r="M106" i="60"/>
  <c r="J127" i="60"/>
  <c r="D130" i="60"/>
  <c r="G50" i="60"/>
  <c r="M113" i="60"/>
  <c r="D68" i="60"/>
  <c r="J101" i="60"/>
  <c r="D58" i="60"/>
  <c r="J86" i="60"/>
  <c r="M104" i="60"/>
  <c r="D126" i="60"/>
  <c r="M129" i="60"/>
  <c r="F131" i="60"/>
  <c r="M78" i="60"/>
  <c r="D69" i="60"/>
  <c r="D85" i="60"/>
  <c r="M81" i="60"/>
  <c r="J77" i="60"/>
  <c r="J69" i="60"/>
  <c r="M53" i="60"/>
  <c r="D65" i="60"/>
  <c r="D64" i="60"/>
  <c r="M79" i="60"/>
  <c r="D59" i="60"/>
  <c r="D87" i="60"/>
  <c r="J113" i="60"/>
  <c r="D97" i="60"/>
  <c r="M103" i="60"/>
  <c r="J73" i="60"/>
  <c r="J65" i="60"/>
  <c r="M55" i="60"/>
  <c r="J71" i="60"/>
  <c r="D63" i="60"/>
  <c r="J106" i="60"/>
  <c r="D74" i="60"/>
  <c r="M70" i="60"/>
  <c r="M65" i="60"/>
  <c r="M69" i="60"/>
  <c r="D88" i="60"/>
  <c r="M87" i="60"/>
  <c r="J91" i="60"/>
  <c r="D114" i="60"/>
  <c r="J51" i="60"/>
  <c r="J90" i="60"/>
  <c r="J102" i="60"/>
  <c r="D103" i="60"/>
  <c r="M105" i="60"/>
  <c r="D110" i="60"/>
  <c r="M90" i="60"/>
  <c r="J129" i="60"/>
  <c r="M118" i="60"/>
  <c r="J96" i="60"/>
  <c r="J92" i="60"/>
  <c r="D112" i="60"/>
  <c r="J117" i="60"/>
  <c r="J93" i="60"/>
  <c r="J55" i="60"/>
  <c r="J97" i="60"/>
  <c r="M98" i="60"/>
  <c r="D111" i="60"/>
  <c r="D104" i="60"/>
  <c r="J125" i="60"/>
  <c r="M126" i="60"/>
  <c r="J126" i="60"/>
  <c r="J75" i="60"/>
  <c r="J56" i="60"/>
  <c r="D90" i="60"/>
  <c r="D108" i="60"/>
  <c r="B131" i="60"/>
  <c r="J83" i="60"/>
  <c r="M52" i="60"/>
  <c r="D115" i="60"/>
  <c r="K131" i="60"/>
  <c r="M130" i="60"/>
  <c r="C131" i="60"/>
  <c r="D50" i="60"/>
  <c r="D80" i="60"/>
  <c r="M93" i="60"/>
  <c r="M127" i="60"/>
  <c r="M74" i="60"/>
  <c r="M63" i="60"/>
  <c r="D99" i="60"/>
  <c r="M100" i="60"/>
  <c r="J110" i="60"/>
  <c r="D95" i="60"/>
  <c r="M119" i="60"/>
  <c r="D81" i="60"/>
  <c r="J82" i="60"/>
  <c r="D53" i="60"/>
  <c r="M108" i="60"/>
  <c r="M56" i="60"/>
  <c r="D109" i="60"/>
  <c r="D125" i="60"/>
  <c r="M124" i="60"/>
  <c r="M125" i="60"/>
  <c r="J59" i="60"/>
  <c r="E131" i="60"/>
  <c r="D106" i="60"/>
  <c r="D60" i="60"/>
  <c r="M112" i="60"/>
  <c r="J124" i="60"/>
  <c r="D127" i="60"/>
  <c r="J66" i="60"/>
  <c r="M102" i="60"/>
  <c r="M116" i="60"/>
  <c r="D118" i="60"/>
  <c r="D89" i="60"/>
  <c r="D79" i="60"/>
  <c r="D70" i="60"/>
  <c r="J88" i="60"/>
  <c r="D83" i="60"/>
  <c r="J79" i="60"/>
  <c r="M59" i="60"/>
  <c r="D52" i="60"/>
  <c r="J121" i="60"/>
  <c r="D105" i="60"/>
  <c r="M62" i="60"/>
  <c r="M60" i="60"/>
  <c r="M84" i="60"/>
  <c r="J63" i="60"/>
  <c r="D54" i="60"/>
  <c r="M71" i="60"/>
  <c r="M94" i="60"/>
  <c r="M88" i="60"/>
  <c r="D62" i="60"/>
  <c r="J112" i="60"/>
  <c r="M50" i="60"/>
  <c r="L131" i="60"/>
  <c r="J54" i="60"/>
  <c r="D117" i="60"/>
  <c r="J115" i="60"/>
  <c r="J50" i="60"/>
  <c r="I131" i="60"/>
  <c r="J119" i="60"/>
  <c r="J120" i="60"/>
  <c r="M57" i="60"/>
  <c r="D66" i="60"/>
  <c r="D78" i="60"/>
  <c r="M51" i="60"/>
  <c r="D51" i="60"/>
  <c r="J99" i="60"/>
  <c r="J114" i="60"/>
  <c r="M73" i="60"/>
  <c r="M67" i="60"/>
  <c r="M92" i="60"/>
  <c r="M66" i="60"/>
  <c r="J61" i="60"/>
  <c r="J95" i="60"/>
  <c r="J98" i="60"/>
  <c r="J100" i="60"/>
  <c r="J78" i="60"/>
  <c r="M91" i="60"/>
  <c r="J130" i="60"/>
  <c r="J74" i="60"/>
  <c r="J104" i="60"/>
  <c r="M120" i="60"/>
  <c r="M76" i="60"/>
  <c r="H131" i="60"/>
  <c r="M64" i="60"/>
  <c r="J60" i="60"/>
  <c r="J108" i="60"/>
  <c r="M117" i="60"/>
  <c r="J109" i="60"/>
  <c r="D77" i="60"/>
  <c r="M72" i="60"/>
  <c r="M97" i="60"/>
  <c r="J57" i="60"/>
  <c r="M109" i="60"/>
  <c r="D71" i="60"/>
  <c r="M68" i="60"/>
  <c r="D94" i="60"/>
  <c r="J116" i="60"/>
  <c r="D124" i="60"/>
  <c r="J52" i="60"/>
  <c r="D76" i="60"/>
  <c r="D119" i="60"/>
  <c r="J67" i="60"/>
  <c r="D107" i="60"/>
  <c r="J123" i="60"/>
  <c r="D120" i="60"/>
  <c r="D61" i="60"/>
  <c r="M54" i="60"/>
  <c r="M77" i="60"/>
  <c r="D67" i="60"/>
  <c r="J53" i="60"/>
  <c r="M82" i="60"/>
  <c r="M123" i="60"/>
  <c r="M61" i="60"/>
  <c r="M101" i="60"/>
  <c r="M99" i="60"/>
  <c r="D113" i="60"/>
  <c r="D98" i="60"/>
  <c r="D102" i="60"/>
  <c r="J111" i="60"/>
  <c r="J128" i="60"/>
  <c r="J81" i="60"/>
  <c r="J107" i="60"/>
  <c r="J122" i="60"/>
  <c r="D92" i="60"/>
  <c r="J131" i="60" l="1"/>
  <c r="M131" i="60"/>
  <c r="G131" i="60"/>
  <c r="D131" i="60"/>
  <c r="E6" i="73" l="1"/>
  <c r="G6" i="73" l="1"/>
  <c r="C46" i="58" s="1"/>
  <c r="D46" i="58" s="1"/>
  <c r="E18" i="73" l="1"/>
  <c r="G18" i="73" s="1"/>
  <c r="C58" i="58" s="1"/>
  <c r="E7" i="73"/>
  <c r="E11" i="73"/>
  <c r="G11" i="73" s="1"/>
  <c r="C51" i="58" s="1"/>
  <c r="E17" i="73"/>
  <c r="G17" i="73" s="1"/>
  <c r="C57" i="58" s="1"/>
  <c r="E14" i="73"/>
  <c r="G14" i="73" s="1"/>
  <c r="C54" i="58" s="1"/>
  <c r="E19" i="73"/>
  <c r="G19" i="73" s="1"/>
  <c r="C59" i="58" s="1"/>
  <c r="E15" i="73"/>
  <c r="G15" i="73" s="1"/>
  <c r="C55" i="58" s="1"/>
  <c r="E10" i="73"/>
  <c r="G10" i="73" s="1"/>
  <c r="C50" i="58" s="1"/>
  <c r="E13" i="73"/>
  <c r="G13" i="73" s="1"/>
  <c r="C53" i="58" s="1"/>
  <c r="E8" i="73"/>
  <c r="G8" i="73" s="1"/>
  <c r="C48" i="58" s="1"/>
  <c r="E16" i="73"/>
  <c r="G16" i="73" s="1"/>
  <c r="C56" i="58" s="1"/>
  <c r="E20" i="73"/>
  <c r="G20" i="73" s="1"/>
  <c r="C60" i="58" s="1"/>
  <c r="E12" i="73"/>
  <c r="G12" i="73" s="1"/>
  <c r="C52" i="58" s="1"/>
  <c r="AC15" i="58" l="1"/>
  <c r="F18" i="51" s="1"/>
  <c r="AC16" i="58"/>
  <c r="F19" i="51" s="1"/>
  <c r="AC17" i="58"/>
  <c r="F20" i="51" s="1"/>
  <c r="AC18" i="58"/>
  <c r="F21" i="51" s="1"/>
  <c r="AC12" i="58"/>
  <c r="F15" i="51" s="1"/>
  <c r="AC13" i="58"/>
  <c r="F16" i="51" s="1"/>
  <c r="AC11" i="58"/>
  <c r="F14" i="51" s="1"/>
  <c r="AC14" i="58"/>
  <c r="F17" i="51" s="1"/>
  <c r="AC10" i="58"/>
  <c r="F13" i="51" s="1"/>
  <c r="AC6" i="58"/>
  <c r="F9" i="51" s="1"/>
  <c r="AC8" i="58"/>
  <c r="F11" i="51" s="1"/>
  <c r="AC9" i="58"/>
  <c r="F12" i="51" s="1"/>
  <c r="AC7" i="58"/>
  <c r="F10" i="51" s="1"/>
  <c r="AC4" i="58"/>
  <c r="F7" i="51" s="1"/>
  <c r="AC5" i="58"/>
  <c r="F8" i="51" s="1"/>
  <c r="G7" i="73"/>
  <c r="C47" i="58" s="1"/>
  <c r="E9" i="73"/>
  <c r="G9" i="73" s="1"/>
  <c r="C49" i="58" s="1"/>
  <c r="AC2" i="58" l="1"/>
  <c r="F5" i="51"/>
  <c r="F3" i="51" s="1"/>
  <c r="E21" i="73"/>
  <c r="B21" i="73"/>
  <c r="G21" i="73"/>
  <c r="F53" i="58"/>
  <c r="E60" i="58"/>
  <c r="E57" i="58"/>
  <c r="D47" i="58"/>
  <c r="G49" i="58"/>
  <c r="E52" i="58"/>
  <c r="F51" i="58"/>
  <c r="D54" i="58"/>
  <c r="F57" i="58"/>
  <c r="E55" i="58"/>
  <c r="G53" i="58"/>
  <c r="G46" i="58"/>
  <c r="G47" i="58"/>
  <c r="G48" i="58"/>
  <c r="F60" i="58"/>
  <c r="F58" i="58" l="1"/>
  <c r="D58" i="58"/>
  <c r="E58" i="58"/>
  <c r="G58" i="58"/>
  <c r="G50" i="58"/>
  <c r="F50" i="58"/>
  <c r="E50" i="58"/>
  <c r="D50" i="58"/>
  <c r="E56" i="58"/>
  <c r="D56" i="58"/>
  <c r="G56" i="58"/>
  <c r="F56" i="58"/>
  <c r="E59" i="58"/>
  <c r="F59" i="58"/>
  <c r="G59" i="58"/>
  <c r="D59" i="58"/>
  <c r="C61" i="58"/>
  <c r="E48" i="58"/>
  <c r="G55" i="58"/>
  <c r="F54" i="58"/>
  <c r="D51" i="58"/>
  <c r="E49" i="58"/>
  <c r="E47" i="58"/>
  <c r="G57" i="58"/>
  <c r="G60" i="58"/>
  <c r="F48" i="58"/>
  <c r="G52" i="58"/>
  <c r="E53" i="58"/>
  <c r="F55" i="58"/>
  <c r="E54" i="58"/>
  <c r="G51" i="58"/>
  <c r="D49" i="58"/>
  <c r="F49" i="58"/>
  <c r="F47" i="58"/>
  <c r="D57" i="58"/>
  <c r="D60" i="58"/>
  <c r="D48" i="58"/>
  <c r="D52" i="58"/>
  <c r="D53" i="58"/>
  <c r="D55" i="58"/>
  <c r="G54" i="58"/>
  <c r="E51" i="58"/>
  <c r="F52" i="58"/>
  <c r="F46" i="58"/>
  <c r="E46" i="58"/>
  <c r="G61" i="58" l="1"/>
  <c r="F61" i="58"/>
  <c r="E61" i="58"/>
  <c r="D61" i="58"/>
</calcChain>
</file>

<file path=xl/comments1.xml><?xml version="1.0" encoding="utf-8"?>
<comments xmlns="http://schemas.openxmlformats.org/spreadsheetml/2006/main">
  <authors>
    <author>Arindam Das (PRISM – S&amp;M)</author>
  </authors>
  <commentList>
    <comment ref="K4" authorId="0">
      <text>
        <r>
          <rPr>
            <sz val="9"/>
            <color indexed="81"/>
            <rFont val="Tahoma"/>
            <family val="2"/>
          </rPr>
          <t>Enter in DD/MM/YY format</t>
        </r>
      </text>
    </comment>
  </commentList>
</comments>
</file>

<file path=xl/comments2.xml><?xml version="1.0" encoding="utf-8"?>
<comments xmlns="http://schemas.openxmlformats.org/spreadsheetml/2006/main">
  <authors>
    <author>Boppana Varun</author>
  </authors>
  <commentList>
    <comment ref="C2" authorId="0">
      <text>
        <r>
          <rPr>
            <b/>
            <sz val="9"/>
            <color indexed="81"/>
            <rFont val="Tahoma"/>
            <family val="2"/>
          </rPr>
          <t xml:space="preserve">To obtain segment data, use pivot table. Enter necessary column into the first set of elements. </t>
        </r>
        <r>
          <rPr>
            <sz val="9"/>
            <color indexed="81"/>
            <rFont val="Tahoma"/>
            <family val="2"/>
          </rPr>
          <t xml:space="preserve">
</t>
        </r>
      </text>
    </comment>
  </commentList>
</comments>
</file>

<file path=xl/sharedStrings.xml><?xml version="1.0" encoding="utf-8"?>
<sst xmlns="http://schemas.openxmlformats.org/spreadsheetml/2006/main" count="4236" uniqueCount="1155">
  <si>
    <t>Hub</t>
  </si>
  <si>
    <t>Application</t>
  </si>
  <si>
    <t>Segment</t>
  </si>
  <si>
    <t>TIV</t>
  </si>
  <si>
    <t>AL</t>
  </si>
  <si>
    <t>MS</t>
  </si>
  <si>
    <t>Segments</t>
  </si>
  <si>
    <t>Hub 1</t>
  </si>
  <si>
    <t>Sub-Segments</t>
  </si>
  <si>
    <t>Haulage</t>
  </si>
  <si>
    <t>Line of Business</t>
  </si>
  <si>
    <t>Bus</t>
  </si>
  <si>
    <t>Truck</t>
  </si>
  <si>
    <t>MAV</t>
  </si>
  <si>
    <t>Tractor</t>
  </si>
  <si>
    <t>Tipper</t>
  </si>
  <si>
    <t>ICV Goods</t>
  </si>
  <si>
    <t>4x2 FF Haulage</t>
  </si>
  <si>
    <t>4x2 SF Haulage</t>
  </si>
  <si>
    <t>6x2 MAV</t>
  </si>
  <si>
    <t>8x2 MAV</t>
  </si>
  <si>
    <t>10x2 MAV</t>
  </si>
  <si>
    <t>6x4 MAV</t>
  </si>
  <si>
    <t>6x4 Tipper</t>
  </si>
  <si>
    <t>8x4 Tipper</t>
  </si>
  <si>
    <t>MDV Bus</t>
  </si>
  <si>
    <t>ICV Bus</t>
  </si>
  <si>
    <t>LCV Bus</t>
  </si>
  <si>
    <t>4x2 FF Tipper</t>
  </si>
  <si>
    <t>4x2 SF Tipper</t>
  </si>
  <si>
    <t>Hub 2</t>
  </si>
  <si>
    <t>Hub 3</t>
  </si>
  <si>
    <t>Hub 4</t>
  </si>
  <si>
    <t>Hub 5</t>
  </si>
  <si>
    <t>Hub 6</t>
  </si>
  <si>
    <t>Hub 7</t>
  </si>
  <si>
    <t>Hub 8</t>
  </si>
  <si>
    <t>Hub 9</t>
  </si>
  <si>
    <t>Hub 10</t>
  </si>
  <si>
    <t>Hub 11</t>
  </si>
  <si>
    <t>Hub 12</t>
  </si>
  <si>
    <t>Hub 13</t>
  </si>
  <si>
    <t>Hub 14</t>
  </si>
  <si>
    <t>Hub 15</t>
  </si>
  <si>
    <t>Name of Hubs</t>
  </si>
  <si>
    <t>Primary Applications</t>
  </si>
  <si>
    <t>Secondary Applications</t>
  </si>
  <si>
    <t>Agri/Perishables</t>
  </si>
  <si>
    <t>Construction</t>
  </si>
  <si>
    <t>Ores &amp; Minerals</t>
  </si>
  <si>
    <t>Logistics</t>
  </si>
  <si>
    <t>Tanker-Liquids</t>
  </si>
  <si>
    <t>Other Applications</t>
  </si>
  <si>
    <t>Fish/Meat</t>
  </si>
  <si>
    <t>Food Grains</t>
  </si>
  <si>
    <t>Fruits &amp; Vegetables</t>
  </si>
  <si>
    <t>Live Stock Transport</t>
  </si>
  <si>
    <t>Poultry</t>
  </si>
  <si>
    <t>Blue Metal</t>
  </si>
  <si>
    <t>Brick/Clay</t>
  </si>
  <si>
    <t>Cement (Bagged)</t>
  </si>
  <si>
    <t>Fly Ash/Loose Cement (Bulker)</t>
  </si>
  <si>
    <t>General Construction Material</t>
  </si>
  <si>
    <t>Sand</t>
  </si>
  <si>
    <t>Transit Mixer (RMC)</t>
  </si>
  <si>
    <t>Aluminium/Bauxite</t>
  </si>
  <si>
    <t>Coal</t>
  </si>
  <si>
    <t>Iron Ore</t>
  </si>
  <si>
    <t>Limestone</t>
  </si>
  <si>
    <t>Marble/Granite</t>
  </si>
  <si>
    <t>Steel/Iron products</t>
  </si>
  <si>
    <t>Stone/Earth</t>
  </si>
  <si>
    <t>Courier/Express Cargo</t>
  </si>
  <si>
    <t>Car Carrier</t>
  </si>
  <si>
    <t>ISO Shipping container</t>
  </si>
  <si>
    <t>Market Load</t>
  </si>
  <si>
    <t>Over Dimension Cargo</t>
  </si>
  <si>
    <t>Packers &amp; Movers</t>
  </si>
  <si>
    <t>Parcel Loads</t>
  </si>
  <si>
    <t>Scooter Carrier</t>
  </si>
  <si>
    <t>White Goods</t>
  </si>
  <si>
    <t>Bitumen</t>
  </si>
  <si>
    <t>Chemicals</t>
  </si>
  <si>
    <t>LPG Bullet</t>
  </si>
  <si>
    <t>Milk</t>
  </si>
  <si>
    <t>Oil</t>
  </si>
  <si>
    <t>POL</t>
  </si>
  <si>
    <t>Water</t>
  </si>
  <si>
    <t>Auto Parts/Tyres</t>
  </si>
  <si>
    <t>Beverages/Mineral Water</t>
  </si>
  <si>
    <t>Garbage/Waste Collection</t>
  </si>
  <si>
    <t>Light Goods</t>
  </si>
  <si>
    <t>LPG Cylinder</t>
  </si>
  <si>
    <t>Textiles</t>
  </si>
  <si>
    <t>Timber/Wood</t>
  </si>
  <si>
    <t>Rig/Borewell</t>
  </si>
  <si>
    <t>Others (Pl Specify)</t>
  </si>
  <si>
    <t>Hub 16</t>
  </si>
  <si>
    <t>Hub 17</t>
  </si>
  <si>
    <t>Hub 18</t>
  </si>
  <si>
    <t>Hub 19</t>
  </si>
  <si>
    <t>Hub 20</t>
  </si>
  <si>
    <t>Hub 21</t>
  </si>
  <si>
    <t>Hub 22</t>
  </si>
  <si>
    <t>Hub 23</t>
  </si>
  <si>
    <t>Hub 24</t>
  </si>
  <si>
    <t>Hub 25</t>
  </si>
  <si>
    <t>Hub 26</t>
  </si>
  <si>
    <t>Hub 27</t>
  </si>
  <si>
    <t>Hub 28</t>
  </si>
  <si>
    <t>Hub 29</t>
  </si>
  <si>
    <t>Hub 30</t>
  </si>
  <si>
    <t>Hub 31</t>
  </si>
  <si>
    <t>Hub 32</t>
  </si>
  <si>
    <t>Hub 33</t>
  </si>
  <si>
    <t>Hub 34</t>
  </si>
  <si>
    <t>Hub 35</t>
  </si>
  <si>
    <t>Hub 36</t>
  </si>
  <si>
    <t>Hub 37</t>
  </si>
  <si>
    <t>Hub 38</t>
  </si>
  <si>
    <t>Hub 39</t>
  </si>
  <si>
    <t>Hub 40</t>
  </si>
  <si>
    <t>Application 1</t>
  </si>
  <si>
    <t>Application 2</t>
  </si>
  <si>
    <t>Application 3</t>
  </si>
  <si>
    <t>Application 4</t>
  </si>
  <si>
    <t>Application 5</t>
  </si>
  <si>
    <t>Application 6</t>
  </si>
  <si>
    <t>Application 7</t>
  </si>
  <si>
    <t>Application 8</t>
  </si>
  <si>
    <t>Application 9</t>
  </si>
  <si>
    <t>Application 10</t>
  </si>
  <si>
    <t>Application 11</t>
  </si>
  <si>
    <t>Application 12</t>
  </si>
  <si>
    <t>Application 13</t>
  </si>
  <si>
    <t>Application 14</t>
  </si>
  <si>
    <t>Application 15</t>
  </si>
  <si>
    <t>Application 16</t>
  </si>
  <si>
    <t>Application 17</t>
  </si>
  <si>
    <t>Application 18</t>
  </si>
  <si>
    <t>Application 19</t>
  </si>
  <si>
    <t>Application 20</t>
  </si>
  <si>
    <t>Name of Predominant Applications</t>
  </si>
  <si>
    <t>List down the names of Identified Hubs in your area in the Yellow Spaces Below</t>
  </si>
  <si>
    <r>
      <t xml:space="preserve">List down the names of </t>
    </r>
    <r>
      <rPr>
        <b/>
        <i/>
        <u/>
        <sz val="12"/>
        <color theme="1"/>
        <rFont val="Arial Narrow"/>
        <family val="2"/>
      </rPr>
      <t>all</t>
    </r>
    <r>
      <rPr>
        <b/>
        <sz val="12"/>
        <color theme="1"/>
        <rFont val="Arial Narrow"/>
        <family val="2"/>
      </rPr>
      <t xml:space="preserve"> predominant Applications </t>
    </r>
    <r>
      <rPr>
        <b/>
        <i/>
        <u/>
        <sz val="12"/>
        <color theme="1"/>
        <rFont val="Arial Narrow"/>
        <family val="2"/>
      </rPr>
      <t>across all hubs</t>
    </r>
    <r>
      <rPr>
        <b/>
        <sz val="12"/>
        <color theme="1"/>
        <rFont val="Arial Narrow"/>
        <family val="2"/>
      </rPr>
      <t xml:space="preserve"> in your area in the Yellow Spaces Below</t>
    </r>
  </si>
  <si>
    <t>-------------------------------------------</t>
  </si>
  <si>
    <t>Micro-Market</t>
  </si>
  <si>
    <t>Product Advantage</t>
  </si>
  <si>
    <t>Rating</t>
  </si>
  <si>
    <t>Comment</t>
  </si>
  <si>
    <t>Service availability</t>
  </si>
  <si>
    <t>Brand strength</t>
  </si>
  <si>
    <t>Influencer impact</t>
  </si>
  <si>
    <t>Sales coverage/ Ecosystem</t>
  </si>
  <si>
    <t>Past segment trends</t>
  </si>
  <si>
    <t>Average QoQ</t>
  </si>
  <si>
    <t>SIAM (MDV+ICV)</t>
  </si>
  <si>
    <t>Difference</t>
  </si>
  <si>
    <t>ATW Score</t>
  </si>
  <si>
    <t>Target MS</t>
  </si>
  <si>
    <t>Last Q MS</t>
  </si>
  <si>
    <t>AL Vols</t>
  </si>
  <si>
    <t>Fwd TIV</t>
  </si>
  <si>
    <t>Statistical Estimate of TIV</t>
  </si>
  <si>
    <t>Customer Input - 1</t>
  </si>
  <si>
    <t>Rationale</t>
  </si>
  <si>
    <t>Customer Input - 2</t>
  </si>
  <si>
    <t>Influencer Input - 1</t>
  </si>
  <si>
    <t>Influencer Input - 2</t>
  </si>
  <si>
    <t>Conversion ratios</t>
  </si>
  <si>
    <t>Target prospects, leads, calls</t>
  </si>
  <si>
    <t>Support required</t>
  </si>
  <si>
    <t>Team</t>
  </si>
  <si>
    <t>ATW</t>
  </si>
  <si>
    <t>DSE</t>
  </si>
  <si>
    <t>DSE prod</t>
  </si>
  <si>
    <t>Model</t>
  </si>
  <si>
    <t>Reasons</t>
  </si>
  <si>
    <t>AL gap</t>
  </si>
  <si>
    <t>Objective</t>
  </si>
  <si>
    <t>Target audience</t>
  </si>
  <si>
    <t>Event</t>
  </si>
  <si>
    <t>Responsibility</t>
  </si>
  <si>
    <t>Completed?</t>
  </si>
  <si>
    <t>Training required</t>
  </si>
  <si>
    <t>Manpower required</t>
  </si>
  <si>
    <t>Name</t>
  </si>
  <si>
    <t>Name of Team</t>
  </si>
  <si>
    <t>Team 1</t>
  </si>
  <si>
    <t>Team 2</t>
  </si>
  <si>
    <t>Team 3</t>
  </si>
  <si>
    <t>Team 4</t>
  </si>
  <si>
    <t>Team 5</t>
  </si>
  <si>
    <t>Team 6</t>
  </si>
  <si>
    <t>Team 7</t>
  </si>
  <si>
    <t>Team 8</t>
  </si>
  <si>
    <t>Team 9</t>
  </si>
  <si>
    <t>Team 10</t>
  </si>
  <si>
    <t>Hubs</t>
  </si>
  <si>
    <t>Particulars</t>
  </si>
  <si>
    <t>Distance from main hub</t>
  </si>
  <si>
    <t>Sub-hub 1</t>
  </si>
  <si>
    <t>Sub-hub 2</t>
  </si>
  <si>
    <t>Sub-hub 3</t>
  </si>
  <si>
    <t>Sub-hub 4</t>
  </si>
  <si>
    <t>Sub-hub 5</t>
  </si>
  <si>
    <t>Sub-hub 6</t>
  </si>
  <si>
    <t>Key routes</t>
  </si>
  <si>
    <t>Retail %</t>
  </si>
  <si>
    <t>Medium %</t>
  </si>
  <si>
    <t>Large %</t>
  </si>
  <si>
    <t>XL %</t>
  </si>
  <si>
    <t>Others</t>
  </si>
  <si>
    <t>Economic activity</t>
  </si>
  <si>
    <t>OVERALL HUB</t>
  </si>
  <si>
    <t>SUB-HUBS</t>
  </si>
  <si>
    <t>Total</t>
  </si>
  <si>
    <t>Staff Bus</t>
  </si>
  <si>
    <t>Stock as on date</t>
  </si>
  <si>
    <t>Closing stock of M/ Opening stock of M+1</t>
  </si>
  <si>
    <t>Expected retail (M+1)</t>
  </si>
  <si>
    <t>Expected retail (M+2)</t>
  </si>
  <si>
    <t>Closing stock (M+1)</t>
  </si>
  <si>
    <t>Invoicing required</t>
  </si>
  <si>
    <t>Expected retail till end of month M</t>
  </si>
  <si>
    <t>M+1</t>
  </si>
  <si>
    <t>M+2</t>
  </si>
  <si>
    <t>Final input (TIV)</t>
  </si>
  <si>
    <t>Mid-month achievement</t>
  </si>
  <si>
    <t>Prospects</t>
  </si>
  <si>
    <t>Month-end achievement</t>
  </si>
  <si>
    <t>Target</t>
  </si>
  <si>
    <t>Parameter</t>
  </si>
  <si>
    <t>Requirement</t>
  </si>
  <si>
    <t>Application 21</t>
  </si>
  <si>
    <t>Application 22</t>
  </si>
  <si>
    <t>Application 23</t>
  </si>
  <si>
    <t>Application 24</t>
  </si>
  <si>
    <t>Application 25</t>
  </si>
  <si>
    <t>Application 26</t>
  </si>
  <si>
    <t>Application 27</t>
  </si>
  <si>
    <t>Application 28</t>
  </si>
  <si>
    <t>Application 29</t>
  </si>
  <si>
    <t>Application 30</t>
  </si>
  <si>
    <t>Application 31</t>
  </si>
  <si>
    <t>Application 32</t>
  </si>
  <si>
    <t>Application 33</t>
  </si>
  <si>
    <t>Application 34</t>
  </si>
  <si>
    <t>Application 35</t>
  </si>
  <si>
    <t>Application 36</t>
  </si>
  <si>
    <t>Application 37</t>
  </si>
  <si>
    <t>Application 38</t>
  </si>
  <si>
    <t>Application 39</t>
  </si>
  <si>
    <t>Application 40</t>
  </si>
  <si>
    <t>Shortfall/ Balance required for the rest of the month</t>
  </si>
  <si>
    <t>Shortfall</t>
  </si>
  <si>
    <t>M1</t>
  </si>
  <si>
    <t>M2</t>
  </si>
  <si>
    <t>M3</t>
  </si>
  <si>
    <t>M1 mid-month achievement</t>
  </si>
  <si>
    <t>M1 month-end achievement</t>
  </si>
  <si>
    <t>M2 mid-month achievement</t>
  </si>
  <si>
    <t>M2 month-end achievement</t>
  </si>
  <si>
    <t>M3 mid-month achievement</t>
  </si>
  <si>
    <t>M3 month-end achievement</t>
  </si>
  <si>
    <t>Qtr-end achievement</t>
  </si>
  <si>
    <t>Qtr</t>
  </si>
  <si>
    <t>Qtr AL</t>
  </si>
  <si>
    <t>Qtr TIV</t>
  </si>
  <si>
    <t>M1 AL</t>
  </si>
  <si>
    <t>M1 TIV</t>
  </si>
  <si>
    <t>M2 AL</t>
  </si>
  <si>
    <t>M2 TIV</t>
  </si>
  <si>
    <t>M3 AL</t>
  </si>
  <si>
    <t>M3 TIV</t>
  </si>
  <si>
    <t>Row Labels</t>
  </si>
  <si>
    <t>(blank)</t>
  </si>
  <si>
    <t>Grand Total</t>
  </si>
  <si>
    <t>Sum of M1 AL</t>
  </si>
  <si>
    <t>Values</t>
  </si>
  <si>
    <t>Sum of M2 AL</t>
  </si>
  <si>
    <t>Sum of M3 AL</t>
  </si>
  <si>
    <t>Estimate for Q1 (13-14)</t>
  </si>
  <si>
    <t xml:space="preserve"> </t>
  </si>
  <si>
    <t>Sale estimated</t>
  </si>
  <si>
    <t>Sale</t>
  </si>
  <si>
    <t>Balance sale required</t>
  </si>
  <si>
    <t>Passenger</t>
  </si>
  <si>
    <t>TIV - Q</t>
  </si>
  <si>
    <t>TIV - M1</t>
  </si>
  <si>
    <t>TIV - M2</t>
  </si>
  <si>
    <t>TIV - M3</t>
  </si>
  <si>
    <t>Final input (AL)</t>
  </si>
  <si>
    <t>Review - Actual invoicing done</t>
  </si>
  <si>
    <t>Reason for difference</t>
  </si>
  <si>
    <t>2516iL/1</t>
  </si>
  <si>
    <t>4/186</t>
  </si>
  <si>
    <t>1616XL/3</t>
  </si>
  <si>
    <t>3518iL</t>
  </si>
  <si>
    <t>4923 Cowl</t>
  </si>
  <si>
    <t>FV4923</t>
  </si>
  <si>
    <t>2516H3/4C</t>
  </si>
  <si>
    <t>Customer Meet</t>
  </si>
  <si>
    <t>Service camp</t>
  </si>
  <si>
    <t>Fwd Looking TIV - Final - Q</t>
  </si>
  <si>
    <t>Long term</t>
  </si>
  <si>
    <t>Short term</t>
  </si>
  <si>
    <t>Weight</t>
  </si>
  <si>
    <t>Preceding Q</t>
  </si>
  <si>
    <t>Expected offtake till end of month M</t>
  </si>
  <si>
    <t>TIV - Annual</t>
  </si>
  <si>
    <t>TIV - Q1</t>
  </si>
  <si>
    <t>TIV - Q2</t>
  </si>
  <si>
    <t>TIV - Q3</t>
  </si>
  <si>
    <t>TIV - Q4</t>
  </si>
  <si>
    <t>Final input - TIV</t>
  </si>
  <si>
    <t>Final input - AL</t>
  </si>
  <si>
    <t>AL - Annual</t>
  </si>
  <si>
    <t>AL - Q1</t>
  </si>
  <si>
    <t>AL - Q2</t>
  </si>
  <si>
    <t>AL - Q3</t>
  </si>
  <si>
    <t>AL - Q4</t>
  </si>
  <si>
    <t>Fwd Looking TIV - Final - M1</t>
  </si>
  <si>
    <t>Fwd Looking TIV - Final - M2</t>
  </si>
  <si>
    <t>Fwd Looking TIV - Final - M3</t>
  </si>
  <si>
    <t>Comments</t>
  </si>
  <si>
    <t>Product advantage</t>
  </si>
  <si>
    <t>Brand advantage</t>
  </si>
  <si>
    <t>Sales ecosystem</t>
  </si>
  <si>
    <t>Average rating</t>
  </si>
  <si>
    <t>Total TIV</t>
  </si>
  <si>
    <t>Hub 41</t>
  </si>
  <si>
    <t>Hub 42</t>
  </si>
  <si>
    <t>Hub 43</t>
  </si>
  <si>
    <t>Hub 44</t>
  </si>
  <si>
    <t>Hub 45</t>
  </si>
  <si>
    <t>Hub 46</t>
  </si>
  <si>
    <t>Hub 47</t>
  </si>
  <si>
    <t>Hub 48</t>
  </si>
  <si>
    <t>Hub 49</t>
  </si>
  <si>
    <t>Hub 50</t>
  </si>
  <si>
    <t>Hub 51</t>
  </si>
  <si>
    <t>Hub 52</t>
  </si>
  <si>
    <t>Hub 53</t>
  </si>
  <si>
    <t>Hub 54</t>
  </si>
  <si>
    <t>Hub 55</t>
  </si>
  <si>
    <t>Overall rating</t>
  </si>
  <si>
    <t>Appln</t>
  </si>
  <si>
    <t>List down the names of all DSEs in the Delaership in the Yellow Spaces Below</t>
  </si>
  <si>
    <t>List down the names of all dealer teams in the area in the Yellow Spaces Below</t>
  </si>
  <si>
    <t>Name of DSE</t>
  </si>
  <si>
    <t>DSE 1</t>
  </si>
  <si>
    <t>DSE 2</t>
  </si>
  <si>
    <t>DSE 3</t>
  </si>
  <si>
    <t>DSE 4</t>
  </si>
  <si>
    <t>DSE 5</t>
  </si>
  <si>
    <t>DSE 6</t>
  </si>
  <si>
    <t>DSE 7</t>
  </si>
  <si>
    <t>DSE 8</t>
  </si>
  <si>
    <t>DSE 9</t>
  </si>
  <si>
    <t>DSE 10</t>
  </si>
  <si>
    <t>DSE 11</t>
  </si>
  <si>
    <t>DSE 12</t>
  </si>
  <si>
    <t>DSE 13</t>
  </si>
  <si>
    <t>DSE 14</t>
  </si>
  <si>
    <t>DSE 15</t>
  </si>
  <si>
    <t>DSE 16</t>
  </si>
  <si>
    <t>DSE 17</t>
  </si>
  <si>
    <t>DSE 18</t>
  </si>
  <si>
    <t>DSE 19</t>
  </si>
  <si>
    <t>DSE 20</t>
  </si>
  <si>
    <t>DSE 21</t>
  </si>
  <si>
    <t>DSE 22</t>
  </si>
  <si>
    <t>DSE 23</t>
  </si>
  <si>
    <t>DSE 24</t>
  </si>
  <si>
    <t>DSE 25</t>
  </si>
  <si>
    <t>DSE 26</t>
  </si>
  <si>
    <t>DSE 27</t>
  </si>
  <si>
    <t>DSE 28</t>
  </si>
  <si>
    <t>DSE 29</t>
  </si>
  <si>
    <t>DSE 30</t>
  </si>
  <si>
    <t>DSE 31</t>
  </si>
  <si>
    <t>DSE 32</t>
  </si>
  <si>
    <t>DSE 33</t>
  </si>
  <si>
    <t>DSE 34</t>
  </si>
  <si>
    <t>DSE 35</t>
  </si>
  <si>
    <t>DSE 36</t>
  </si>
  <si>
    <t>DSE 37</t>
  </si>
  <si>
    <t>DSE 38</t>
  </si>
  <si>
    <t>DSE 39</t>
  </si>
  <si>
    <t>DSE 40</t>
  </si>
  <si>
    <t>DSE 41</t>
  </si>
  <si>
    <t>DSE 42</t>
  </si>
  <si>
    <t>DSE 43</t>
  </si>
  <si>
    <t>DSE 44</t>
  </si>
  <si>
    <t>DSE 45</t>
  </si>
  <si>
    <t>DSE 46</t>
  </si>
  <si>
    <t>DSE 47</t>
  </si>
  <si>
    <t>DSE 48</t>
  </si>
  <si>
    <t>DSE 49</t>
  </si>
  <si>
    <t>DSE 50</t>
  </si>
  <si>
    <t>DSE 51</t>
  </si>
  <si>
    <t>DSE 52</t>
  </si>
  <si>
    <t>DSE 53</t>
  </si>
  <si>
    <t>DSE 54</t>
  </si>
  <si>
    <t>DSE 55</t>
  </si>
  <si>
    <t>DSE 56</t>
  </si>
  <si>
    <t>DSE 57</t>
  </si>
  <si>
    <t>DSE 58</t>
  </si>
  <si>
    <t>DSE 59</t>
  </si>
  <si>
    <t>DSE 60</t>
  </si>
  <si>
    <t>DSE 61</t>
  </si>
  <si>
    <t>DSE 62</t>
  </si>
  <si>
    <t>DSE 63</t>
  </si>
  <si>
    <t>DSE 64</t>
  </si>
  <si>
    <t>DSE 65</t>
  </si>
  <si>
    <t>DSE 66</t>
  </si>
  <si>
    <t>DSE 67</t>
  </si>
  <si>
    <t>DSE 68</t>
  </si>
  <si>
    <t>DSE 69</t>
  </si>
  <si>
    <t>DSE 70</t>
  </si>
  <si>
    <t>DSE 71</t>
  </si>
  <si>
    <t>DSE 72</t>
  </si>
  <si>
    <t>DSE 73</t>
  </si>
  <si>
    <t>DSE 74</t>
  </si>
  <si>
    <t>DSE 75</t>
  </si>
  <si>
    <t>DSE 76</t>
  </si>
  <si>
    <t>DSE 77</t>
  </si>
  <si>
    <t>DSE 78</t>
  </si>
  <si>
    <t>DSE 79</t>
  </si>
  <si>
    <t>DSE 80</t>
  </si>
  <si>
    <t>Key economic activity</t>
  </si>
  <si>
    <t>CUSTOMER SEGMENTS</t>
  </si>
  <si>
    <t>Competitor 1</t>
  </si>
  <si>
    <t>Market share</t>
  </si>
  <si>
    <t>Key models</t>
  </si>
  <si>
    <t># of sales executives</t>
  </si>
  <si>
    <t>Service network</t>
  </si>
  <si>
    <t>Competitor 2</t>
  </si>
  <si>
    <t>Competitor 3</t>
  </si>
  <si>
    <t>KEY BUYING FACTORS</t>
  </si>
  <si>
    <t>KBF1</t>
  </si>
  <si>
    <t>Important to which customer category</t>
  </si>
  <si>
    <t>Competition</t>
  </si>
  <si>
    <t>KBF2</t>
  </si>
  <si>
    <t>KBF3</t>
  </si>
  <si>
    <t>Micro-market</t>
  </si>
  <si>
    <t>Hub/Appln/Segment not matching</t>
  </si>
  <si>
    <t>Hub/Appln/Segment not matching - TIV</t>
  </si>
  <si>
    <t>APPLICATIONS &amp; SEGMENTS</t>
  </si>
  <si>
    <t>Segment 1</t>
  </si>
  <si>
    <t>Segment 2</t>
  </si>
  <si>
    <t>Segment 3</t>
  </si>
  <si>
    <t>School Bus</t>
  </si>
  <si>
    <t>Inter-city</t>
  </si>
  <si>
    <t>Intra-city</t>
  </si>
  <si>
    <t>Added benefits</t>
  </si>
  <si>
    <t>Bodybuilder meets</t>
  </si>
  <si>
    <t>Generate leads</t>
  </si>
  <si>
    <t>Brochures</t>
  </si>
  <si>
    <t>Improve affiliation</t>
  </si>
  <si>
    <t>Co-branding/ Signage</t>
  </si>
  <si>
    <t>Improve AL visibility</t>
  </si>
  <si>
    <t>Common training events</t>
  </si>
  <si>
    <t>Improve product perception</t>
  </si>
  <si>
    <t>Communication in morning calls</t>
  </si>
  <si>
    <t>Improve product/service awareness</t>
  </si>
  <si>
    <t>Contribution to welfare fund per vehicle sold in union</t>
  </si>
  <si>
    <t>CVP</t>
  </si>
  <si>
    <t>Danglers</t>
  </si>
  <si>
    <t>Direct incentive to execs</t>
  </si>
  <si>
    <t>Financer meet</t>
  </si>
  <si>
    <t>First time discount for union pradhans</t>
  </si>
  <si>
    <t>Gifts</t>
  </si>
  <si>
    <t>How to order parts and TAT</t>
  </si>
  <si>
    <t>Incentive per conversion</t>
  </si>
  <si>
    <t>Leaflets</t>
  </si>
  <si>
    <t>List of important parts/ Parts catalogue</t>
  </si>
  <si>
    <t>Loan mela</t>
  </si>
  <si>
    <t>Mechanic clothes</t>
  </si>
  <si>
    <t>Mechanic meets</t>
  </si>
  <si>
    <t>Meetings with DGM</t>
  </si>
  <si>
    <t>New product training</t>
  </si>
  <si>
    <t>Per conversion</t>
  </si>
  <si>
    <t>Plant visits to pradhans</t>
  </si>
  <si>
    <t>Posters</t>
  </si>
  <si>
    <t>Posters in union with top customers</t>
  </si>
  <si>
    <t>Priority service for union pradhans</t>
  </si>
  <si>
    <t>Product broachers</t>
  </si>
  <si>
    <t>Product demos</t>
  </si>
  <si>
    <t>Product leaflets</t>
  </si>
  <si>
    <t>Road shows</t>
  </si>
  <si>
    <t>Signage</t>
  </si>
  <si>
    <t>Standees</t>
  </si>
  <si>
    <t>Stationary</t>
  </si>
  <si>
    <t>Subvention</t>
  </si>
  <si>
    <t>Tool kit</t>
  </si>
  <si>
    <t>Tool kits</t>
  </si>
  <si>
    <t>Training on best practises</t>
  </si>
  <si>
    <t>Training on product features</t>
  </si>
  <si>
    <t>Training on products/ comparison with competition</t>
  </si>
  <si>
    <t>Vehicle park in area and parts revenue possible with fast moving stock</t>
  </si>
  <si>
    <t>Wall hangings</t>
  </si>
  <si>
    <t>Water coolers</t>
  </si>
  <si>
    <t>Winter clothing</t>
  </si>
  <si>
    <t>S.No</t>
  </si>
  <si>
    <t>Influencer type</t>
  </si>
  <si>
    <t>Engagement activities</t>
  </si>
  <si>
    <t>Union pradhan</t>
  </si>
  <si>
    <t>Financiers</t>
  </si>
  <si>
    <t>Mechanics</t>
  </si>
  <si>
    <t>Body-builder</t>
  </si>
  <si>
    <t>DSA</t>
  </si>
  <si>
    <t>Parts retailer</t>
  </si>
  <si>
    <t>Broachers</t>
  </si>
  <si>
    <t>Consolidate brand position with existing customers</t>
  </si>
  <si>
    <t>AL mags to KAM customers</t>
  </si>
  <si>
    <t>Improve awareness of products</t>
  </si>
  <si>
    <t>Dhaba branding</t>
  </si>
  <si>
    <t>Improve perception of parts and service availability</t>
  </si>
  <si>
    <t>Driver Muquabla</t>
  </si>
  <si>
    <t>Improve perception of parts and service quality</t>
  </si>
  <si>
    <t>Express Service Camps</t>
  </si>
  <si>
    <t>Improve perception of products</t>
  </si>
  <si>
    <t>Fuel Clinic</t>
  </si>
  <si>
    <t>Scheme Communication &amp; Value Proposition</t>
  </si>
  <si>
    <t>Gifts to customers on occasions</t>
  </si>
  <si>
    <t>Health Checkups</t>
  </si>
  <si>
    <t>Loan Mela</t>
  </si>
  <si>
    <t>Manned kiosk at Transport hub</t>
  </si>
  <si>
    <t>Newspaper advt</t>
  </si>
  <si>
    <t>Outdoor/ Hoarding</t>
  </si>
  <si>
    <t>Posters/hoardings across major routes/ hubs - to be included with every road show/ kiosk/ customer meet/ etc</t>
  </si>
  <si>
    <t>Product ad/ collaterals</t>
  </si>
  <si>
    <t>Product Demo</t>
  </si>
  <si>
    <t>Service camps</t>
  </si>
  <si>
    <t>SMS blast, e mailers</t>
  </si>
  <si>
    <t>SMS, e mailers</t>
  </si>
  <si>
    <t>Tatkaal Service Campaign</t>
  </si>
  <si>
    <t>User Trials</t>
  </si>
  <si>
    <t>Wall painting</t>
  </si>
  <si>
    <t>Objectives</t>
  </si>
  <si>
    <t>Target Audience</t>
  </si>
  <si>
    <t>Marketing Activity</t>
  </si>
  <si>
    <t>Activity classification</t>
  </si>
  <si>
    <t>Impact rating</t>
  </si>
  <si>
    <t>Retail</t>
  </si>
  <si>
    <t>Customer facing event</t>
  </si>
  <si>
    <t>Regular connect</t>
  </si>
  <si>
    <t>St. Medium</t>
  </si>
  <si>
    <t>St. Large</t>
  </si>
  <si>
    <t>St. Xl</t>
  </si>
  <si>
    <t>Advertisement</t>
  </si>
  <si>
    <t>Other national initiatives</t>
  </si>
  <si>
    <t>Non customer facing activity</t>
  </si>
  <si>
    <t>For all</t>
  </si>
  <si>
    <t>At-site camp</t>
  </si>
  <si>
    <t>Meeting for specific customer complaint</t>
  </si>
  <si>
    <t>Fuel camp</t>
  </si>
  <si>
    <t>Mechanic training at STC</t>
  </si>
  <si>
    <t>Mechanic training at customer location (Mobile Training Van)</t>
  </si>
  <si>
    <t>Driver Training</t>
  </si>
  <si>
    <t>Marketing activity database</t>
  </si>
  <si>
    <t>Influencer activity database</t>
  </si>
  <si>
    <t>MPB quarterly TIV estimate</t>
  </si>
  <si>
    <t>MPB qtrly AL target vols</t>
  </si>
  <si>
    <t>Hub 56</t>
  </si>
  <si>
    <t>Hub 57</t>
  </si>
  <si>
    <t>Hub 58</t>
  </si>
  <si>
    <t>Hub 59</t>
  </si>
  <si>
    <t>Hub 60</t>
  </si>
  <si>
    <t>1616iL</t>
  </si>
  <si>
    <t>1616iL/1</t>
  </si>
  <si>
    <t>1616iL/2</t>
  </si>
  <si>
    <t>2516 iL</t>
  </si>
  <si>
    <t>3118iL</t>
  </si>
  <si>
    <t>3718iL</t>
  </si>
  <si>
    <t>3116iL-TSRA</t>
  </si>
  <si>
    <t>3118iL XL/1</t>
  </si>
  <si>
    <t>2516 XL</t>
  </si>
  <si>
    <t>3118iL LA</t>
  </si>
  <si>
    <t>4019iL</t>
  </si>
  <si>
    <t>1616iL/3</t>
  </si>
  <si>
    <t>2516TiL</t>
  </si>
  <si>
    <t>U2523</t>
  </si>
  <si>
    <t>U3123</t>
  </si>
  <si>
    <t>4/169</t>
  </si>
  <si>
    <t>4/170</t>
  </si>
  <si>
    <t>4/161</t>
  </si>
  <si>
    <t>4/188</t>
  </si>
  <si>
    <t>4/189</t>
  </si>
  <si>
    <t>4/157</t>
  </si>
  <si>
    <t>4/151</t>
  </si>
  <si>
    <t>4/153</t>
  </si>
  <si>
    <t>ALFBV 6/1 - Lynx</t>
  </si>
  <si>
    <t>ALFBV 1/6 - Stag</t>
  </si>
  <si>
    <t>3/78 - Lynx</t>
  </si>
  <si>
    <t>3/73 - Lynx</t>
  </si>
  <si>
    <t>ALFBV 1/7 - Stag</t>
  </si>
  <si>
    <t>3/47 - Lynx</t>
  </si>
  <si>
    <t>3/46 - Lynx</t>
  </si>
  <si>
    <t>U-1616T</t>
  </si>
  <si>
    <t>1618XP</t>
  </si>
  <si>
    <t>CTTP 1616XL</t>
  </si>
  <si>
    <t>3116iL</t>
  </si>
  <si>
    <t>U2518R</t>
  </si>
  <si>
    <t>U2518iL</t>
  </si>
  <si>
    <t>U2518T</t>
  </si>
  <si>
    <t>ALFBV 1/4 – Stag</t>
  </si>
  <si>
    <t>Forward looking statistical estimate</t>
  </si>
  <si>
    <t>Q1</t>
  </si>
  <si>
    <t>Q2</t>
  </si>
  <si>
    <t>Q3</t>
  </si>
  <si>
    <t>Q4</t>
  </si>
  <si>
    <t>Estimate for Q2 (13-14)</t>
  </si>
  <si>
    <t>Estimate for Q3 (13-14)</t>
  </si>
  <si>
    <t>Estimate for Q4 (13-14)</t>
  </si>
  <si>
    <t>Fwd TIV estimate Q1</t>
  </si>
  <si>
    <t>Fwd TIV estimate Q2</t>
  </si>
  <si>
    <t>Fwd TIV estimate Q3</t>
  </si>
  <si>
    <t>Fwd TIV estimate Q4</t>
  </si>
  <si>
    <t>Historical TIV</t>
  </si>
  <si>
    <t>Annual TIV estimate</t>
  </si>
  <si>
    <t>Balance AL nos possible for the month</t>
  </si>
  <si>
    <t>Fall in TIV</t>
  </si>
  <si>
    <t>Deal postponed</t>
  </si>
  <si>
    <t>Product issue</t>
  </si>
  <si>
    <t>Price/ Discount issue</t>
  </si>
  <si>
    <t>Availability issue</t>
  </si>
  <si>
    <t>Service issue</t>
  </si>
  <si>
    <t>Parts issue</t>
  </si>
  <si>
    <t>Deal cancelled</t>
  </si>
  <si>
    <t>Finance issue</t>
  </si>
  <si>
    <t>Lost sale analysis</t>
  </si>
  <si>
    <t>Vols</t>
  </si>
  <si>
    <t>Q1 TIV</t>
  </si>
  <si>
    <t>Actual</t>
  </si>
  <si>
    <t>% accuracy</t>
  </si>
  <si>
    <t>Difference %</t>
  </si>
  <si>
    <t>M1 MS</t>
  </si>
  <si>
    <t>M2 MS</t>
  </si>
  <si>
    <t>M3 MS</t>
  </si>
  <si>
    <t>AL vs COMPETITION</t>
  </si>
  <si>
    <t xml:space="preserve">Actual TIV
FY (12-13) </t>
  </si>
  <si>
    <t xml:space="preserve">Mkt Map TIV
FY (12-13) </t>
  </si>
  <si>
    <t xml:space="preserve">Actual AL
FY (12-13) </t>
  </si>
  <si>
    <t xml:space="preserve">Mkt Map AL
FY (12-13) </t>
  </si>
  <si>
    <t>Estimate</t>
  </si>
  <si>
    <t>Achvmt</t>
  </si>
  <si>
    <t>% Achvmt</t>
  </si>
  <si>
    <t>SEGMENT</t>
  </si>
  <si>
    <t>TEAM</t>
  </si>
  <si>
    <t>Sales Person</t>
  </si>
  <si>
    <t>Sales Target</t>
  </si>
  <si>
    <t>Team Leader</t>
  </si>
  <si>
    <t>C2S1 Ratio</t>
  </si>
  <si>
    <t>C2L3 Ratio</t>
  </si>
  <si>
    <t>L32P2 Ratio</t>
  </si>
  <si>
    <t>P22S1 ratio</t>
  </si>
  <si>
    <t>Forward looking statistical estimate (for annual target setting only) - TIV</t>
  </si>
  <si>
    <t>Q2 TIV</t>
  </si>
  <si>
    <t>Q3 TIV</t>
  </si>
  <si>
    <t>Q4 TIV</t>
  </si>
  <si>
    <t>TIV - Quarterly</t>
  </si>
  <si>
    <t>AL - Quarterly</t>
  </si>
  <si>
    <t>Manual change</t>
  </si>
  <si>
    <t>Please paste the conversion ratio sheet from sales funnel/ Conv ratio excel directly onto this sheet</t>
  </si>
  <si>
    <t>FY 12-13 TIV</t>
  </si>
  <si>
    <t>FY 13-14 TIV</t>
  </si>
  <si>
    <t>Final FY13-14 TIV</t>
  </si>
  <si>
    <t>Calls completed</t>
  </si>
  <si>
    <t>Calls</t>
  </si>
  <si>
    <t>Leads</t>
  </si>
  <si>
    <t>P2+P3</t>
  </si>
  <si>
    <t>L3+P1</t>
  </si>
  <si>
    <t>Calls target 
(min 100, max 300)</t>
  </si>
  <si>
    <t>Calls required
 (min 50, max 150)</t>
  </si>
  <si>
    <t>P4+S1+S2+S3</t>
  </si>
  <si>
    <t>P-S</t>
  </si>
  <si>
    <t>L-P</t>
  </si>
  <si>
    <t>C-L</t>
  </si>
  <si>
    <t>Opening Prospects</t>
  </si>
  <si>
    <t>Conversion from existing Prospects</t>
  </si>
  <si>
    <t>Balance Prospects required</t>
  </si>
  <si>
    <t xml:space="preserve">Leads required </t>
  </si>
  <si>
    <t>Opening Leads</t>
  </si>
  <si>
    <t>Leads to be generated</t>
  </si>
  <si>
    <t>Net additions to Prospects</t>
  </si>
  <si>
    <t>Existing Prospects</t>
  </si>
  <si>
    <t>Existing Leads</t>
  </si>
  <si>
    <t>Haulage_4x2_FF</t>
  </si>
  <si>
    <t>Haulage_4x2_SF</t>
  </si>
  <si>
    <t>MAV_6x2</t>
  </si>
  <si>
    <t>MAV_8x2</t>
  </si>
  <si>
    <t>MAV_10x2</t>
  </si>
  <si>
    <t>MAV_6x4</t>
  </si>
  <si>
    <t>Tipper_4x2_FF</t>
  </si>
  <si>
    <t>Tipper_4x2_SF</t>
  </si>
  <si>
    <t>Tipper_6x4</t>
  </si>
  <si>
    <t>Tipper_8x4</t>
  </si>
  <si>
    <t>ICV_Goods</t>
  </si>
  <si>
    <t>MDV_Bus</t>
  </si>
  <si>
    <t>ICV_Bus</t>
  </si>
  <si>
    <t>LCV_Bus</t>
  </si>
  <si>
    <t>Sub-segment name</t>
  </si>
  <si>
    <t>Do not delete this column</t>
  </si>
  <si>
    <t>Segment mapping</t>
  </si>
  <si>
    <t>Leads target 
(excl activities)</t>
  </si>
  <si>
    <t>Leads target (activities)</t>
  </si>
  <si>
    <t>Net additions to Leads (excl activities)</t>
  </si>
  <si>
    <t>Net additions to Leads (activities)</t>
  </si>
  <si>
    <t>Leads (excl activities)</t>
  </si>
  <si>
    <t>Leads (activities)</t>
  </si>
  <si>
    <t>Activities</t>
  </si>
  <si>
    <t>Marketing/ influencer events/ activities</t>
  </si>
  <si>
    <t>Marketing objectives and activities</t>
  </si>
  <si>
    <t>Influencer objectives and activities</t>
  </si>
  <si>
    <t>Stationery</t>
  </si>
  <si>
    <t>Training on best practices</t>
  </si>
  <si>
    <t>Scheme Communication and Value Proposition</t>
  </si>
  <si>
    <t>Generate leads through influencers</t>
  </si>
  <si>
    <t>Improve product and service awareness</t>
  </si>
  <si>
    <t>Click on the pivot table, then click Refresh on the Options tab. The table will auto-populate with DSE model-wise targets to be entered in CC</t>
  </si>
  <si>
    <t>Issues</t>
  </si>
  <si>
    <t>Method 1</t>
  </si>
  <si>
    <t>Method 2</t>
  </si>
  <si>
    <t>Method 3</t>
  </si>
  <si>
    <t>Final statistical input</t>
  </si>
  <si>
    <t>Business Planning input</t>
  </si>
  <si>
    <t xml:space="preserve">6x2 MAV </t>
  </si>
  <si>
    <t>Interview 1</t>
  </si>
  <si>
    <t>Interview 2</t>
  </si>
  <si>
    <t>Interview 3</t>
  </si>
  <si>
    <t>Final Growth rate</t>
  </si>
  <si>
    <t>FY 13-14 TIV est</t>
  </si>
  <si>
    <t>Growth rate</t>
  </si>
  <si>
    <t>Report</t>
  </si>
  <si>
    <t xml:space="preserve">Application </t>
  </si>
  <si>
    <t xml:space="preserve">Plant </t>
  </si>
  <si>
    <t>% transported through trucks</t>
  </si>
  <si>
    <t>Payload</t>
  </si>
  <si>
    <t># of trips per vehicle per year</t>
  </si>
  <si>
    <t xml:space="preserve"># of vehicles required </t>
  </si>
  <si>
    <t xml:space="preserve">TIV of last 4 years </t>
  </si>
  <si>
    <t xml:space="preserve">Upcoming yr TIV estimate </t>
  </si>
  <si>
    <t xml:space="preserve">Segment </t>
  </si>
  <si>
    <t>Tonnes transported through trucks</t>
  </si>
  <si>
    <t>Final FY 13-14 TIV</t>
  </si>
  <si>
    <t xml:space="preserve">Estimated production p.a.  (tonnes) </t>
  </si>
  <si>
    <t>Consolidated</t>
  </si>
  <si>
    <t>Q TIV</t>
  </si>
  <si>
    <t>Q AL</t>
  </si>
  <si>
    <t>Q MS</t>
  </si>
  <si>
    <t>FY 08-09 TIV Q1</t>
  </si>
  <si>
    <t>FY 08-09 TIV Q2</t>
  </si>
  <si>
    <t>FY 08-09 TIV Q3</t>
  </si>
  <si>
    <t>FY 08-09 TIV Q4</t>
  </si>
  <si>
    <t>FY 09-10 TIV Q1</t>
  </si>
  <si>
    <t>FY 09-10 TIV Q2</t>
  </si>
  <si>
    <t>FY 09-10 TIV Q3</t>
  </si>
  <si>
    <t>FY 09-10 TIV Q4</t>
  </si>
  <si>
    <t>FY 10-11 TIV Q1</t>
  </si>
  <si>
    <t>FY 10-11 TIV Q2</t>
  </si>
  <si>
    <t>FY 10-11 TIV Q3</t>
  </si>
  <si>
    <t>FY 10-11 TIV Q4</t>
  </si>
  <si>
    <t>FY 11-12 TIV Q1</t>
  </si>
  <si>
    <t>FY 11-12 TIV Q2</t>
  </si>
  <si>
    <t>FY 11-12 TIV Q3</t>
  </si>
  <si>
    <t>FY 11-12 TIV Q4</t>
  </si>
  <si>
    <t>FY 12-13 TIV Q1</t>
  </si>
  <si>
    <t>FY 12-13 TIV Q2</t>
  </si>
  <si>
    <t>FY 12-13 TIV Q3</t>
  </si>
  <si>
    <t>FY 12-13 TIV Q4</t>
  </si>
  <si>
    <t>Alpha</t>
  </si>
  <si>
    <t>Q1 
(11-12)</t>
  </si>
  <si>
    <t>Q3 
(11-12)</t>
  </si>
  <si>
    <t>Q4 
(11-12)</t>
  </si>
  <si>
    <t>Q1 
(08-09)</t>
  </si>
  <si>
    <t>Q2 
(08-09)</t>
  </si>
  <si>
    <t>Q3 
(08-09)</t>
  </si>
  <si>
    <t>Q4 
(08-09)</t>
  </si>
  <si>
    <t>Q1 
(09-10)</t>
  </si>
  <si>
    <t>Q2 
(09-10)</t>
  </si>
  <si>
    <t>Q3 
(09-10)</t>
  </si>
  <si>
    <t>Q4 
(09-10)</t>
  </si>
  <si>
    <t>Q1 
(10-11)</t>
  </si>
  <si>
    <t>Q2 
(10-11)</t>
  </si>
  <si>
    <t>Q3 
(10-11)</t>
  </si>
  <si>
    <t>Q4 
(10-11)</t>
  </si>
  <si>
    <t>Q2 
(11-12)</t>
  </si>
  <si>
    <t>Q1 
(12-13)</t>
  </si>
  <si>
    <t>Q2 
(12-13)</t>
  </si>
  <si>
    <t>Q3 
(12-13)</t>
  </si>
  <si>
    <t>Q4 
(12-13)</t>
  </si>
  <si>
    <t>Manual changes (%)</t>
  </si>
  <si>
    <t>Working 1</t>
  </si>
  <si>
    <t>Working 2</t>
  </si>
  <si>
    <t>Ability to win reasons</t>
  </si>
  <si>
    <t>Resale value</t>
  </si>
  <si>
    <t>Resale availability</t>
  </si>
  <si>
    <t>Mileage</t>
  </si>
  <si>
    <t>Maintenance costs</t>
  </si>
  <si>
    <t xml:space="preserve">Gradability </t>
  </si>
  <si>
    <t xml:space="preserve">Maneuverability </t>
  </si>
  <si>
    <t>Driver preference</t>
  </si>
  <si>
    <t>Cabin comfort</t>
  </si>
  <si>
    <t>Overloading</t>
  </si>
  <si>
    <t>Changeover costs</t>
  </si>
  <si>
    <t># of AL authorized service outlets</t>
  </si>
  <si>
    <t xml:space="preserve"># of 3rd party service outlets </t>
  </si>
  <si>
    <t>Proximity of service outlet, as compared to competition</t>
  </si>
  <si>
    <t># of bays</t>
  </si>
  <si>
    <t>Availability of bays</t>
  </si>
  <si>
    <t>Turnaround time</t>
  </si>
  <si>
    <t>Quality of service upto customer expectations</t>
  </si>
  <si>
    <t>Availability of local mechanics</t>
  </si>
  <si>
    <t># of AL certified/ trained local mechanics</t>
  </si>
  <si>
    <t>Adequacy of service manpower</t>
  </si>
  <si>
    <t>Parts availability at workshop</t>
  </si>
  <si>
    <t># of parts retailer in the hub</t>
  </si>
  <si>
    <t xml:space="preserve">Availability of parts with the retailer / instances of stock-outs </t>
  </si>
  <si>
    <t>Consumer knowledge about AL</t>
  </si>
  <si>
    <t>Negative perception against AL &amp; its vehicles</t>
  </si>
  <si>
    <t>Previous negative instances involving AL vehicles</t>
  </si>
  <si>
    <t>Ability of AL vehicles to command a premium (price/ resale value)</t>
  </si>
  <si>
    <t>Impact of brand perception on extent of financing</t>
  </si>
  <si>
    <t>Recommendation of AL vehicles to other customers</t>
  </si>
  <si>
    <t># of DSEs</t>
  </si>
  <si>
    <t>Knowledge of customer</t>
  </si>
  <si>
    <t>Knowledge of influencer</t>
  </si>
  <si>
    <t>AL perception amongst influencers</t>
  </si>
  <si>
    <t>Recommendation of AL products</t>
  </si>
  <si>
    <t>Q1 
(13-14)</t>
  </si>
  <si>
    <t>Q2 
(13-14)</t>
  </si>
  <si>
    <t>Q3 
(13-14)</t>
  </si>
  <si>
    <t>Q4 
(13-14)</t>
  </si>
  <si>
    <t xml:space="preserve">Haulage (A) </t>
  </si>
  <si>
    <t xml:space="preserve">MAV (A) </t>
  </si>
  <si>
    <t xml:space="preserve">Tractor (A) </t>
  </si>
  <si>
    <t xml:space="preserve">Tipper (A) </t>
  </si>
  <si>
    <t xml:space="preserve">ICV Goods (A) </t>
  </si>
  <si>
    <t xml:space="preserve">Bus (A) </t>
  </si>
  <si>
    <t xml:space="preserve">Total (A) </t>
  </si>
  <si>
    <t xml:space="preserve">TIV </t>
  </si>
  <si>
    <t xml:space="preserve">AL </t>
  </si>
  <si>
    <t>Check</t>
  </si>
  <si>
    <t xml:space="preserve">Haulage (MS%) </t>
  </si>
  <si>
    <t xml:space="preserve">MAV (MS%) </t>
  </si>
  <si>
    <t xml:space="preserve">Tractor (MS%) </t>
  </si>
  <si>
    <t xml:space="preserve">Tipper (MS%) </t>
  </si>
  <si>
    <t xml:space="preserve">ICV Goods (MS%) </t>
  </si>
  <si>
    <t xml:space="preserve">Bus (MS%) </t>
  </si>
  <si>
    <t xml:space="preserve">Total (MS%) </t>
  </si>
  <si>
    <t xml:space="preserve">A </t>
  </si>
  <si>
    <t xml:space="preserve">T </t>
  </si>
  <si>
    <t>P</t>
  </si>
  <si>
    <t>Estimated</t>
  </si>
  <si>
    <t xml:space="preserve">Error % </t>
  </si>
  <si>
    <t xml:space="preserve">Product Advantage </t>
  </si>
  <si>
    <t xml:space="preserve">Service Availability </t>
  </si>
  <si>
    <t xml:space="preserve">Brand strength </t>
  </si>
  <si>
    <t xml:space="preserve">Sales coverage </t>
  </si>
  <si>
    <t xml:space="preserve">Influencer impact </t>
  </si>
  <si>
    <t xml:space="preserve">Target </t>
  </si>
  <si>
    <t xml:space="preserve">Actual </t>
  </si>
  <si>
    <t xml:space="preserve">  </t>
  </si>
  <si>
    <t xml:space="preserve">Forecast </t>
  </si>
  <si>
    <t xml:space="preserve">Invoice </t>
  </si>
  <si>
    <t xml:space="preserve">%Ach </t>
  </si>
  <si>
    <t xml:space="preserve">Closing stock </t>
  </si>
  <si>
    <t xml:space="preserve">MAV </t>
  </si>
  <si>
    <t xml:space="preserve">ICV Goods </t>
  </si>
  <si>
    <t xml:space="preserve">TIV Estimate </t>
  </si>
  <si>
    <t xml:space="preserve">AL Target </t>
  </si>
  <si>
    <t>Target MS (%)</t>
  </si>
  <si>
    <t xml:space="preserve">Current MS (%) </t>
  </si>
  <si>
    <t xml:space="preserve">Sales </t>
  </si>
  <si>
    <t xml:space="preserve">Prospects </t>
  </si>
  <si>
    <t xml:space="preserve">Leads </t>
  </si>
  <si>
    <t xml:space="preserve">Calls </t>
  </si>
  <si>
    <t>Quarter</t>
  </si>
  <si>
    <t>Check1</t>
  </si>
  <si>
    <t>Check2</t>
  </si>
  <si>
    <t>Branch wise segment sales achievement (#)</t>
  </si>
  <si>
    <t>Branch wise segment sales achievement (MS)</t>
  </si>
  <si>
    <t>Branch wise actual TIV vs. estimated TIV</t>
  </si>
  <si>
    <t>ATW trend</t>
  </si>
  <si>
    <t>Branch wise forecast vs. invoicing</t>
  </si>
  <si>
    <t>Branch wise segment targets</t>
  </si>
  <si>
    <t>Monthly branch wise calls, leads and prospects target</t>
  </si>
  <si>
    <t>L</t>
  </si>
  <si>
    <t>O</t>
  </si>
  <si>
    <t>Activities report by branch (Leads)</t>
  </si>
  <si>
    <t>M1 - TIV (A)</t>
  </si>
  <si>
    <t>M1 - AL (A)</t>
  </si>
  <si>
    <t>Calc M1 - MS (A)</t>
  </si>
  <si>
    <t>M1 - MS(T)</t>
  </si>
  <si>
    <t>M2 - MS(A)</t>
  </si>
  <si>
    <t>M2 - MS(T)</t>
  </si>
  <si>
    <t>M2 - TIV(A)</t>
  </si>
  <si>
    <t>M2 - AL(A)</t>
  </si>
  <si>
    <t>M3 - TIV(A)</t>
  </si>
  <si>
    <t>M3 - AL(A)</t>
  </si>
  <si>
    <t>M3 - MS(A)</t>
  </si>
  <si>
    <t>M3 - MS(T)</t>
  </si>
  <si>
    <t>Qtr - TIV(A)</t>
  </si>
  <si>
    <t>Qtr - AL(A)</t>
  </si>
  <si>
    <t>Qtr - MS(A)</t>
  </si>
  <si>
    <t>Qtr - MS(T)</t>
  </si>
  <si>
    <t>Sales performance</t>
  </si>
  <si>
    <t>Actual TIV vs estimated TIV</t>
  </si>
  <si>
    <t>Qtr - AL(T)</t>
  </si>
  <si>
    <t>Qtr - TIV(T)</t>
  </si>
  <si>
    <t>Targets</t>
  </si>
  <si>
    <t>Duration</t>
  </si>
  <si>
    <t>Leads  Tgt</t>
  </si>
  <si>
    <t>Leads  Achieved</t>
  </si>
  <si>
    <t>Yes</t>
  </si>
  <si>
    <t>Service</t>
  </si>
  <si>
    <t>No</t>
  </si>
  <si>
    <t>Influencer</t>
  </si>
  <si>
    <t>Marketing</t>
  </si>
  <si>
    <t>Other Activity</t>
  </si>
  <si>
    <t>Activity Type</t>
  </si>
  <si>
    <t>Activity
Type</t>
  </si>
  <si>
    <t>Timeline
(Start Date)</t>
  </si>
  <si>
    <t>Mothership for outlet</t>
  </si>
  <si>
    <t>Mothership for Qtr</t>
  </si>
  <si>
    <t>Budget utilized</t>
  </si>
  <si>
    <t>Activity #</t>
  </si>
  <si>
    <t>Act</t>
  </si>
  <si>
    <t>Tgt</t>
  </si>
  <si>
    <t>Overall</t>
  </si>
  <si>
    <t>Marketing / Influencer / Service / Other activities to be undertaken</t>
  </si>
  <si>
    <t>AO Chennai</t>
  </si>
  <si>
    <t>AO Madurai</t>
  </si>
  <si>
    <t>AO Kochi</t>
  </si>
  <si>
    <t>AO Bangalore</t>
  </si>
  <si>
    <t>AO Hubli</t>
  </si>
  <si>
    <t>AO Secunderabad</t>
  </si>
  <si>
    <t>AO Vijayawada</t>
  </si>
  <si>
    <t>AO Mumbai1</t>
  </si>
  <si>
    <t>AO Mumbai2</t>
  </si>
  <si>
    <t>AO Ahmedabad</t>
  </si>
  <si>
    <t>AO Rajkot</t>
  </si>
  <si>
    <t>AO Pune</t>
  </si>
  <si>
    <t>AO Aurangabad</t>
  </si>
  <si>
    <t>AO Delhi</t>
  </si>
  <si>
    <t>AO Karnal</t>
  </si>
  <si>
    <t>AO UP1</t>
  </si>
  <si>
    <t>AO UP2</t>
  </si>
  <si>
    <t>AO UP3</t>
  </si>
  <si>
    <t>AO Jaipur</t>
  </si>
  <si>
    <t>AO Udaipur</t>
  </si>
  <si>
    <t>AO Chandigarh</t>
  </si>
  <si>
    <t>AO Ludhiana</t>
  </si>
  <si>
    <t>AO Nagpur</t>
  </si>
  <si>
    <t>AO Raipur</t>
  </si>
  <si>
    <t>AO Jabalpur</t>
  </si>
  <si>
    <t>AO Indore</t>
  </si>
  <si>
    <t>AO Kolkata</t>
  </si>
  <si>
    <t>AO Guwahati</t>
  </si>
  <si>
    <t>AO Jamshedpur</t>
  </si>
  <si>
    <t>AO Patna</t>
  </si>
  <si>
    <t>AO Bhuvaneshwar</t>
  </si>
  <si>
    <t>AO</t>
  </si>
  <si>
    <t>TVS MADHAVARAM ICV</t>
  </si>
  <si>
    <t>PARRYS</t>
  </si>
  <si>
    <t>MADHAVARAM</t>
  </si>
  <si>
    <t>GUMMIDIPOONDY</t>
  </si>
  <si>
    <t>Other Applications - Harvester</t>
  </si>
  <si>
    <t>ICV -MADHAVARAM</t>
  </si>
  <si>
    <t>KANNAN</t>
  </si>
  <si>
    <t>YOGANATHAN</t>
  </si>
  <si>
    <t>KRISHNAKUMAR</t>
  </si>
  <si>
    <t>Exports,Port handling,Fish Trading,Major Trading area</t>
  </si>
  <si>
    <t>Chennai to Bangalore,Chennai to Madurai</t>
  </si>
  <si>
    <t>Parrys local</t>
  </si>
  <si>
    <t>0 kms</t>
  </si>
  <si>
    <t>Royapuram</t>
  </si>
  <si>
    <t>3 kms</t>
  </si>
  <si>
    <t>Fish trading,Container Handling,Oil Trading</t>
  </si>
  <si>
    <t>Wall Tax Road</t>
  </si>
  <si>
    <t>2 kms</t>
  </si>
  <si>
    <t>Parcel &amp; Cement Trading</t>
  </si>
  <si>
    <t>Thiruvotriyur</t>
  </si>
  <si>
    <t>15 kms</t>
  </si>
  <si>
    <t>Textile,Oil &amp; Fish trading,Agri Perishables,Steel &amp; Iron products</t>
  </si>
  <si>
    <t>Other Applications - Hardwares</t>
  </si>
  <si>
    <t>Parcel</t>
  </si>
  <si>
    <t>ICV Goods 10T</t>
  </si>
  <si>
    <t>ICV Goods 11T</t>
  </si>
  <si>
    <t>ICV Goods 12T</t>
  </si>
  <si>
    <t>Cement</t>
  </si>
  <si>
    <t>Steel/ Iron Products</t>
  </si>
  <si>
    <t>Hardwares</t>
  </si>
  <si>
    <t>Fish Perishables</t>
  </si>
  <si>
    <t>1012,1112,1212 &amp; 1214</t>
  </si>
  <si>
    <t>Nil</t>
  </si>
  <si>
    <t>VECV</t>
  </si>
  <si>
    <t>10.90,10.95,11.10 ,11.12,11.14</t>
  </si>
  <si>
    <t>TML</t>
  </si>
  <si>
    <t>1109 &amp; 909</t>
  </si>
  <si>
    <t>Bharat Benz</t>
  </si>
  <si>
    <t>914 &amp; 1214</t>
  </si>
  <si>
    <t>SML</t>
  </si>
  <si>
    <t>Samrat HD 19,Super 12 MX</t>
  </si>
  <si>
    <t>ecomet 1012 - 6.5</t>
  </si>
  <si>
    <t>VECV 10.90 - 8, TML 909 - 7,BB 914 - 8,SML - Samrat -9</t>
  </si>
  <si>
    <t>Resale Value</t>
  </si>
  <si>
    <t>Retail, Medium, Large</t>
  </si>
  <si>
    <t>40 % after 4 yrs</t>
  </si>
  <si>
    <t>VECV 55%, TML 45%</t>
  </si>
  <si>
    <t>Driver Comfort</t>
  </si>
  <si>
    <t>Driver Satisfaction not up to the level</t>
  </si>
  <si>
    <t>EML &amp; BB - Best, TML &amp; SML - Better</t>
  </si>
  <si>
    <t>Competitor 4</t>
  </si>
  <si>
    <t>Warehousing,Cement Hub, Parcel, Sand area</t>
  </si>
  <si>
    <t>Chennai to Vijayawada, Chennai to Madurai, Sand movement</t>
  </si>
  <si>
    <t>Madhavaram local</t>
  </si>
  <si>
    <t>Red Hills</t>
  </si>
  <si>
    <t>Modern Rice mill,Brick Chambers</t>
  </si>
  <si>
    <t>Manali</t>
  </si>
  <si>
    <t>10 kms</t>
  </si>
  <si>
    <t>Container Handling,Oil Trading</t>
  </si>
  <si>
    <t>Ennore</t>
  </si>
  <si>
    <t>18 kms</t>
  </si>
  <si>
    <t>Container Handling,AL mother plant</t>
  </si>
  <si>
    <t>TVS Madhavaram, Motor Zone - ALASC</t>
  </si>
  <si>
    <t>Sri Motors</t>
  </si>
  <si>
    <t>ACT India</t>
  </si>
  <si>
    <t>Sri Chakra Automobiles</t>
  </si>
  <si>
    <t>All categories</t>
  </si>
  <si>
    <t>Chennai to Vijayawada, Chennai to Nellore</t>
  </si>
  <si>
    <t>Gummidipoondy Local</t>
  </si>
  <si>
    <t>SIDCO,Captive goods movement, Agricultre</t>
  </si>
  <si>
    <t>Ponneri</t>
  </si>
  <si>
    <t>Minjur</t>
  </si>
  <si>
    <t>25 kms</t>
  </si>
  <si>
    <t>Agriculture, Fish transport</t>
  </si>
  <si>
    <t>Panchati</t>
  </si>
  <si>
    <t>Agriculture &amp; Construction</t>
  </si>
  <si>
    <t>Harvester</t>
  </si>
  <si>
    <t>MR. B  V REDDY</t>
  </si>
  <si>
    <t>M/S THANJAVUR ROAD LINES</t>
  </si>
  <si>
    <t>M/S JAYANTHI LORRY SERVICE</t>
  </si>
  <si>
    <t>M/S SANTOSH STEELS</t>
  </si>
  <si>
    <t>M/S ESPN BRICKS</t>
  </si>
  <si>
    <t>M/S NILA SEA FOODS</t>
  </si>
  <si>
    <t>M/S NDR WAREHOUSING</t>
  </si>
  <si>
    <t>M/S KTV OIL MILLS</t>
  </si>
  <si>
    <t>MR.INNASI</t>
  </si>
  <si>
    <t>M/S SHANMUGA DEPOT</t>
  </si>
  <si>
    <t>M/S SHINGSUNG PETRO CHEMICALS</t>
  </si>
  <si>
    <t>M/S ARYA &amp; BRICKS</t>
  </si>
  <si>
    <t>M/S A L TRANSPORT</t>
  </si>
  <si>
    <t>MR.RAJAGOPAL</t>
  </si>
  <si>
    <t>CHENNAI LOCAL LORRY ASSOCIATION</t>
  </si>
  <si>
    <t>SIDCO,Captive goods movement, Construuction materials ( Sand &amp; Brick) Hub, Agricultre, Harvester, Fish Transportation, Water plant</t>
  </si>
  <si>
    <t>35 kms</t>
  </si>
  <si>
    <t>20 kms</t>
  </si>
  <si>
    <t>Agriculture, Harvester hub of Chennai, Brick Chambers</t>
  </si>
  <si>
    <t>Brick</t>
  </si>
  <si>
    <t>8 Kms</t>
  </si>
  <si>
    <t>M/S LAXMIRAJA TRANSPORT</t>
  </si>
  <si>
    <t>M/S UDAYAM DHALL MILLS</t>
  </si>
  <si>
    <t>M/S MRL RAMESH</t>
  </si>
  <si>
    <t>M/S RAJA TRADERS</t>
  </si>
  <si>
    <t>M/S ANDAL BRICKS</t>
  </si>
  <si>
    <t>M/S REGENCY LYNX</t>
  </si>
  <si>
    <t>M/S I.SHANMUGADURAI  &amp; FIRMS</t>
  </si>
  <si>
    <t>ROUTE LOGISTICS</t>
  </si>
  <si>
    <t>M/S PRAMIL POLYMERS</t>
  </si>
  <si>
    <t>MR.KARUANAKARAN</t>
  </si>
  <si>
    <t>M/S KUMAR AGENCY</t>
  </si>
  <si>
    <t>MS/ GREAVES COTTON</t>
  </si>
  <si>
    <t>M/S MANI TRANSPORT</t>
  </si>
  <si>
    <t>M/S EGM TRANSPORT</t>
  </si>
  <si>
    <t>BABU NAIDU</t>
  </si>
  <si>
    <t>MR.ASHOK - SF</t>
  </si>
  <si>
    <t>MR.RAJESH - KOTAK</t>
  </si>
  <si>
    <t>MR.ARUMUAGM - BROKER</t>
  </si>
  <si>
    <t>MR.KESAVAN - ICICI</t>
  </si>
  <si>
    <t>M/S PENNAR INDUSTRIES LTD - SPARES</t>
  </si>
  <si>
    <t>MR.WENCESLAUS</t>
  </si>
  <si>
    <t>MR.SUNDAR - MADRAS CEMENTS</t>
  </si>
  <si>
    <t>M/S BESTECH PRODUCTS - SPARES</t>
  </si>
  <si>
    <t>M/S CHENNAI MINI LORRY TRANSPORT</t>
  </si>
  <si>
    <t>M/S BETA MAX MADRAS PVT LTD - SPARES</t>
  </si>
  <si>
    <t>MR.LAKSHMANAN - DSA</t>
  </si>
  <si>
    <t>MR.UDAYAKUMAR -MECHANIC</t>
  </si>
  <si>
    <t>MR.TJS GOVINDARAJAN</t>
  </si>
  <si>
    <t>MR.SUBRAMANIAN - STFC</t>
  </si>
  <si>
    <t>M/S SRIVARI AGENCIES - PREETI DEALER</t>
  </si>
  <si>
    <t>MR.ELANGOVAN - DSA</t>
  </si>
  <si>
    <t>MR.HEMANATHAN - DSA</t>
  </si>
  <si>
    <t>MR.AHAMED -MECHANIC</t>
  </si>
  <si>
    <t>MR.DHINAS KUMAR - ULTRATECH CEMENTS</t>
  </si>
  <si>
    <t>M/S SRI BALAMURUGAN BODY BUILDERS</t>
  </si>
  <si>
    <t>M/S CHENNAI PACKERS &amp; MOVERS</t>
  </si>
  <si>
    <t>M/S KUMAR HARDWARES - SPARES</t>
  </si>
  <si>
    <t>M/S SUSEE BODY WORKS</t>
  </si>
  <si>
    <t>MR.ILANGAMANI -MECHANIC</t>
  </si>
  <si>
    <t>M/S JANANI DRIVING SCHOOL</t>
  </si>
  <si>
    <t>MR.SENTHIL - MECHANIC</t>
  </si>
  <si>
    <t>M/S JEYALAKSHMI ENGG - CLASS DEALER</t>
  </si>
  <si>
    <t>MR.SUNDHAREASN -IBL</t>
  </si>
  <si>
    <t>MR.KADAR BAKSHA - BROKER</t>
  </si>
  <si>
    <t>MR.SARDHAR  BHAI</t>
  </si>
  <si>
    <t>Mileage, Resale Value,Driver preference, Cabin comfort</t>
  </si>
  <si>
    <t>Unique load body width of AL</t>
  </si>
  <si>
    <t>Non avilability os Service</t>
  </si>
  <si>
    <t>Recommendation of AL vehicles to other customers &amp; Consumer Knowledge</t>
  </si>
  <si>
    <t>Knowledge of influencer &amp; recommendation of AL products</t>
  </si>
  <si>
    <t xml:space="preserve">  (1) Non avilability os Service    (2) Non avilability os Service    (3) Non avilability os Service   </t>
  </si>
  <si>
    <t xml:space="preserve"> (1) Previous negative instances involving AL vehicles   (2) Previous negative instances involving AL vehicles   (3) Previous negative instances involving AL vehicles   (4) Negative perception against AL &amp; its vehicles   </t>
  </si>
  <si>
    <t xml:space="preserve"> (1) Negative perception against AL &amp; its vehicles   (2) Negative perception against AL &amp; its vehicles   (3) Negative perception against AL &amp; its vehicles   </t>
  </si>
  <si>
    <t xml:space="preserve"> (1) # of DSEs   (2) # of DSEs   (3) # of DSEs   </t>
  </si>
  <si>
    <t xml:space="preserve"> (1) # of DSEs   (2) # of DSEs   (3) # of DSEs   (4) # of DSEs   </t>
  </si>
  <si>
    <t xml:space="preserve"> (1) # of DSEs   (2) # of DSEs   (3) # of DSEs   (4) # of DSEs   (5) # of DSEs   (6) # of DSEs   </t>
  </si>
  <si>
    <t xml:space="preserve"> (1) AL perception amongst influencers   (2) AL perception amongst influencers   (3) AL perception amongst influencers   </t>
  </si>
  <si>
    <t xml:space="preserve"> (1) AL perception amongst influencers   (2) AL perception amongst influencers   (3) AL perception amongst influencers   (4) AL perception amongst influencers   </t>
  </si>
  <si>
    <t>Parcel Association</t>
  </si>
  <si>
    <t>2 days</t>
  </si>
  <si>
    <t>Yoganathan</t>
  </si>
  <si>
    <t>Hardware Shops</t>
  </si>
  <si>
    <t>4 days</t>
  </si>
  <si>
    <t>Kannan</t>
  </si>
  <si>
    <t>Market load operators</t>
  </si>
  <si>
    <t>Harvester Customers</t>
  </si>
  <si>
    <t>Krishnakumar</t>
  </si>
  <si>
    <t>1 day</t>
  </si>
  <si>
    <t>All DSEs</t>
  </si>
  <si>
    <t>SENTHILKUMAR</t>
  </si>
  <si>
    <t>Mileage, Cabin comfort,Maneuverability,Maintenance costs</t>
  </si>
  <si>
    <t>Overloading  cannot be done in Boss</t>
  </si>
  <si>
    <t>Driver preference, Cabin comfort</t>
  </si>
  <si>
    <t>Senthilkumar</t>
  </si>
  <si>
    <t xml:space="preserve">  (1) Overloading  cannot be done in Boss    (2) Overloading  cannot be done in Boss    (3) Overloading  cannot be done in Boss    (4) Driver preference, Cabin comfort    (5) Driver preference, Cabin comfort   </t>
  </si>
  <si>
    <t xml:space="preserve">  (1) Non avilability os Service    (2) Non avilability os Service    (3) Non avilability os Service    (4) Non avilability os Service    (5) Non avilability os Service    (6) Non avilability os Service   </t>
  </si>
  <si>
    <t xml:space="preserve">  (1) Quality of service upto customer expectations    (2) Quality of service upto customer expectations    (3) Quality of service upto customer expectations    (4) Quality of service upto customer expectations    (5) Quality of service upto customer expectations   </t>
  </si>
  <si>
    <t xml:space="preserve"> (1) AL perception amongst influencers   (2) AL perception amongst influencers   (3) AL perception amongst influencers   (4) AL perception amongst influencers   (5) AL perception amongst influencers   </t>
  </si>
  <si>
    <t xml:space="preserve"> (1) Previous negative instances involving AL vehicles   (2) Previous negative instances involving AL vehicles   (3) Negative perception against AL &amp; its vehicles   (4) Previous negative instances involving AL vehicles   </t>
  </si>
  <si>
    <t>Influenciers in Madhavaram Hub</t>
  </si>
  <si>
    <t>Haresh</t>
  </si>
  <si>
    <t xml:space="preserve">Rice Association </t>
  </si>
  <si>
    <t>Scrap Laod customers</t>
  </si>
  <si>
    <t>Chola existing customers</t>
  </si>
  <si>
    <t>Mela</t>
  </si>
  <si>
    <t>HARESH</t>
  </si>
  <si>
    <t>Deal Postboned</t>
  </si>
  <si>
    <t>Brick Customers</t>
  </si>
  <si>
    <t>25K from AL</t>
  </si>
  <si>
    <t>Parcel Cases postboned to Jan'14</t>
  </si>
  <si>
    <t>Brick Cases postboned to Jan'14</t>
  </si>
</sst>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164" formatCode="_-* #,##0.00_-;\-* #,##0.00_-;_-* &quot;-&quot;??_-;_-@_-"/>
    <numFmt numFmtId="165" formatCode="_-* #,##0.00\ _D_M_-;\-* #,##0.00\ _D_M_-;_-* &quot;-&quot;??\ _D_M_-;_-@_-"/>
    <numFmt numFmtId="166" formatCode="_-* #,##0_-;\-* #,##0_-;_-* &quot;-&quot;??_-;_-@_-"/>
    <numFmt numFmtId="167" formatCode="0.0"/>
    <numFmt numFmtId="168" formatCode="_-* #,##0.0_-;\-* #,##0.0_-;_-* &quot;-&quot;??_-;_-@_-"/>
    <numFmt numFmtId="169" formatCode="_(* #,##0_);_(* \(#,##0\);_(* &quot;-&quot;??_);_(@_)"/>
    <numFmt numFmtId="170" formatCode="dd\/mm\/yyyy"/>
  </numFmts>
  <fonts count="35" x14ac:knownFonts="1">
    <font>
      <sz val="11"/>
      <color theme="1"/>
      <name val="Calibri"/>
      <family val="2"/>
      <scheme val="minor"/>
    </font>
    <font>
      <sz val="11"/>
      <color theme="1"/>
      <name val="Calibri"/>
      <family val="2"/>
      <scheme val="minor"/>
    </font>
    <font>
      <sz val="11"/>
      <color theme="1"/>
      <name val="Arial Narrow"/>
      <family val="2"/>
    </font>
    <font>
      <b/>
      <sz val="11"/>
      <color theme="1"/>
      <name val="Arial Narrow"/>
      <family val="2"/>
    </font>
    <font>
      <b/>
      <sz val="12"/>
      <color theme="1"/>
      <name val="Arial Narrow"/>
      <family val="2"/>
    </font>
    <font>
      <b/>
      <i/>
      <u/>
      <sz val="12"/>
      <color theme="1"/>
      <name val="Arial Narrow"/>
      <family val="2"/>
    </font>
    <font>
      <b/>
      <u/>
      <sz val="11"/>
      <color theme="1"/>
      <name val="Arial Narrow"/>
      <family val="2"/>
    </font>
    <font>
      <b/>
      <sz val="11"/>
      <color theme="0"/>
      <name val="Arial Narrow"/>
      <family val="2"/>
    </font>
    <font>
      <i/>
      <sz val="11"/>
      <color theme="1"/>
      <name val="Arial Narrow"/>
      <family val="2"/>
    </font>
    <font>
      <b/>
      <sz val="11"/>
      <name val="Arial Narrow"/>
      <family val="2"/>
    </font>
    <font>
      <sz val="11"/>
      <name val="Arial Narrow"/>
      <family val="2"/>
    </font>
    <font>
      <sz val="11"/>
      <color theme="0"/>
      <name val="Arial Narrow"/>
      <family val="2"/>
    </font>
    <font>
      <sz val="11"/>
      <color indexed="8"/>
      <name val="Calibri"/>
      <family val="2"/>
    </font>
    <font>
      <b/>
      <sz val="11"/>
      <color indexed="8"/>
      <name val="Arial Narrow"/>
      <family val="2"/>
    </font>
    <font>
      <sz val="11"/>
      <color indexed="8"/>
      <name val="Arial Narrow"/>
      <family val="2"/>
    </font>
    <font>
      <sz val="10"/>
      <name val="Arial"/>
      <family val="2"/>
    </font>
    <font>
      <b/>
      <i/>
      <sz val="11"/>
      <color theme="1"/>
      <name val="Arial Narrow"/>
      <family val="2"/>
    </font>
    <font>
      <sz val="1"/>
      <color theme="0"/>
      <name val="Arial Narrow"/>
      <family val="2"/>
    </font>
    <font>
      <sz val="10.5"/>
      <color theme="1"/>
      <name val="Consolas"/>
      <family val="3"/>
    </font>
    <font>
      <b/>
      <sz val="11"/>
      <color rgb="FFFFFFFF"/>
      <name val="Arial Narrow"/>
      <family val="2"/>
    </font>
    <font>
      <b/>
      <sz val="11"/>
      <color rgb="FF000000"/>
      <name val="Arial Narrow"/>
      <family val="2"/>
    </font>
    <font>
      <sz val="11"/>
      <color rgb="FF000000"/>
      <name val="Arial Narrow"/>
      <family val="2"/>
    </font>
    <font>
      <sz val="11"/>
      <color rgb="FF000000"/>
      <name val="Arial"/>
      <family val="2"/>
    </font>
    <font>
      <b/>
      <sz val="11"/>
      <color rgb="FF000000"/>
      <name val="Arial"/>
      <family val="2"/>
    </font>
    <font>
      <i/>
      <sz val="11"/>
      <color rgb="FF000000"/>
      <name val="Arial"/>
      <family val="2"/>
    </font>
    <font>
      <b/>
      <i/>
      <sz val="11"/>
      <color rgb="FFFF0000"/>
      <name val="Arial"/>
      <family val="2"/>
    </font>
    <font>
      <sz val="11"/>
      <color theme="1"/>
      <name val="Arial"/>
      <family val="2"/>
    </font>
    <font>
      <b/>
      <sz val="11"/>
      <color theme="1"/>
      <name val="Arial"/>
      <family val="2"/>
    </font>
    <font>
      <sz val="9"/>
      <color indexed="81"/>
      <name val="Tahoma"/>
      <family val="2"/>
    </font>
    <font>
      <b/>
      <sz val="9"/>
      <color indexed="81"/>
      <name val="Tahoma"/>
      <family val="2"/>
    </font>
    <font>
      <b/>
      <sz val="16"/>
      <color theme="1"/>
      <name val="Calibri"/>
      <family val="2"/>
      <scheme val="minor"/>
    </font>
    <font>
      <b/>
      <sz val="11"/>
      <color rgb="FF000000"/>
      <name val="Calibri"/>
      <family val="2"/>
    </font>
    <font>
      <b/>
      <sz val="12"/>
      <color rgb="FF000000"/>
      <name val="Calibri"/>
      <family val="2"/>
    </font>
    <font>
      <b/>
      <sz val="16"/>
      <color theme="1"/>
      <name val="Arial"/>
      <family val="2"/>
    </font>
    <font>
      <b/>
      <sz val="18"/>
      <color theme="1"/>
      <name val="Arial Narrow"/>
      <family val="2"/>
    </font>
  </fonts>
  <fills count="18">
    <fill>
      <patternFill patternType="none"/>
    </fill>
    <fill>
      <patternFill patternType="gray125"/>
    </fill>
    <fill>
      <patternFill patternType="solid">
        <fgColor theme="3" tint="0.59999389629810485"/>
        <bgColor indexed="64"/>
      </patternFill>
    </fill>
    <fill>
      <patternFill patternType="solid">
        <fgColor rgb="FFFFFF66"/>
        <bgColor indexed="64"/>
      </patternFill>
    </fill>
    <fill>
      <patternFill patternType="solid">
        <fgColor theme="6" tint="0.59999389629810485"/>
        <bgColor indexed="64"/>
      </patternFill>
    </fill>
    <fill>
      <patternFill patternType="solid">
        <fgColor rgb="FFFFFF99"/>
        <bgColor indexed="64"/>
      </patternFill>
    </fill>
    <fill>
      <patternFill patternType="solid">
        <fgColor rgb="FF0070C0"/>
        <bgColor indexed="64"/>
      </patternFill>
    </fill>
    <fill>
      <patternFill patternType="solid">
        <fgColor theme="3" tint="0.79998168889431442"/>
        <bgColor indexed="64"/>
      </patternFill>
    </fill>
    <fill>
      <patternFill patternType="solid">
        <fgColor theme="9" tint="-0.249977111117893"/>
        <bgColor indexed="64"/>
      </patternFill>
    </fill>
    <fill>
      <patternFill patternType="solid">
        <fgColor theme="6" tint="0.79998168889431442"/>
        <bgColor indexed="64"/>
      </patternFill>
    </fill>
    <fill>
      <patternFill patternType="solid">
        <fgColor theme="0" tint="-0.14999847407452621"/>
        <bgColor indexed="64"/>
      </patternFill>
    </fill>
    <fill>
      <patternFill patternType="solid">
        <fgColor theme="8" tint="0.79998168889431442"/>
        <bgColor indexed="64"/>
      </patternFill>
    </fill>
    <fill>
      <patternFill patternType="solid">
        <fgColor rgb="FFD7E4BC"/>
        <bgColor indexed="64"/>
      </patternFill>
    </fill>
    <fill>
      <patternFill patternType="solid">
        <fgColor theme="1"/>
        <bgColor indexed="64"/>
      </patternFill>
    </fill>
    <fill>
      <patternFill patternType="solid">
        <fgColor rgb="FFFFFFFF"/>
        <bgColor indexed="64"/>
      </patternFill>
    </fill>
    <fill>
      <patternFill patternType="solid">
        <fgColor theme="4" tint="0.79998168889431442"/>
        <bgColor indexed="64"/>
      </patternFill>
    </fill>
    <fill>
      <patternFill patternType="solid">
        <fgColor theme="0"/>
        <bgColor indexed="64"/>
      </patternFill>
    </fill>
    <fill>
      <patternFill patternType="solid">
        <fgColor theme="6" tint="0.39997558519241921"/>
        <bgColor indexed="64"/>
      </patternFill>
    </fill>
  </fills>
  <borders count="47">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bottom style="thin">
        <color theme="0" tint="-0.34998626667073579"/>
      </bottom>
      <diagonal/>
    </border>
    <border>
      <left style="thin">
        <color theme="0"/>
      </left>
      <right style="thin">
        <color theme="0"/>
      </right>
      <top style="thin">
        <color theme="0"/>
      </top>
      <bottom style="thin">
        <color theme="0"/>
      </bottom>
      <diagonal/>
    </border>
    <border>
      <left style="thin">
        <color theme="0" tint="-0.34998626667073579"/>
      </left>
      <right style="thin">
        <color theme="0" tint="-0.34998626667073579"/>
      </right>
      <top style="thin">
        <color theme="0" tint="-0.34998626667073579"/>
      </top>
      <bottom/>
      <diagonal/>
    </border>
    <border>
      <left style="thin">
        <color theme="0"/>
      </left>
      <right/>
      <top style="thin">
        <color theme="0"/>
      </top>
      <bottom style="thin">
        <color theme="0"/>
      </bottom>
      <diagonal/>
    </border>
    <border>
      <left style="thin">
        <color indexed="64"/>
      </left>
      <right style="thin">
        <color indexed="64"/>
      </right>
      <top style="thin">
        <color indexed="64"/>
      </top>
      <bottom style="thin">
        <color indexed="64"/>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theme="0"/>
      </left>
      <right/>
      <top style="thin">
        <color theme="0" tint="-0.34998626667073579"/>
      </top>
      <bottom style="thin">
        <color theme="0"/>
      </bottom>
      <diagonal/>
    </border>
    <border>
      <left/>
      <right/>
      <top style="thin">
        <color theme="0" tint="-0.34998626667073579"/>
      </top>
      <bottom style="thin">
        <color theme="0"/>
      </bottom>
      <diagonal/>
    </border>
    <border>
      <left/>
      <right style="thin">
        <color theme="0"/>
      </right>
      <top style="thin">
        <color theme="0" tint="-0.34998626667073579"/>
      </top>
      <bottom style="thin">
        <color theme="0"/>
      </bottom>
      <diagonal/>
    </border>
    <border>
      <left style="thin">
        <color theme="0"/>
      </left>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
      <left style="thin">
        <color theme="0"/>
      </left>
      <right style="thin">
        <color theme="0"/>
      </right>
      <top style="thin">
        <color theme="0"/>
      </top>
      <bottom/>
      <diagonal/>
    </border>
    <border>
      <left style="thin">
        <color theme="0"/>
      </left>
      <right style="thin">
        <color theme="0"/>
      </right>
      <top/>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thin">
        <color theme="1" tint="0.34998626667073579"/>
      </left>
      <right/>
      <top style="thin">
        <color theme="1" tint="0.34998626667073579"/>
      </top>
      <bottom style="thin">
        <color theme="0" tint="-0.499984740745262"/>
      </bottom>
      <diagonal/>
    </border>
    <border>
      <left/>
      <right/>
      <top style="thin">
        <color theme="1" tint="0.34998626667073579"/>
      </top>
      <bottom style="thin">
        <color theme="0" tint="-0.499984740745262"/>
      </bottom>
      <diagonal/>
    </border>
    <border>
      <left/>
      <right style="thin">
        <color theme="1" tint="0.34998626667073579"/>
      </right>
      <top style="thin">
        <color theme="1" tint="0.34998626667073579"/>
      </top>
      <bottom style="thin">
        <color theme="0" tint="-0.499984740745262"/>
      </bottom>
      <diagonal/>
    </border>
    <border>
      <left style="thin">
        <color theme="1" tint="0.34998626667073579"/>
      </left>
      <right style="thin">
        <color theme="0" tint="-0.499984740745262"/>
      </right>
      <top/>
      <bottom style="thin">
        <color theme="0" tint="-0.499984740745262"/>
      </bottom>
      <diagonal/>
    </border>
    <border>
      <left style="thin">
        <color theme="0" tint="-0.499984740745262"/>
      </left>
      <right style="thin">
        <color theme="1" tint="0.34998626667073579"/>
      </right>
      <top/>
      <bottom style="thin">
        <color theme="0" tint="-0.499984740745262"/>
      </bottom>
      <diagonal/>
    </border>
    <border>
      <left style="thin">
        <color theme="1" tint="0.34998626667073579"/>
      </left>
      <right style="thin">
        <color theme="0" tint="-0.499984740745262"/>
      </right>
      <top style="thin">
        <color theme="0" tint="-0.499984740745262"/>
      </top>
      <bottom style="thin">
        <color theme="0" tint="-0.499984740745262"/>
      </bottom>
      <diagonal/>
    </border>
    <border>
      <left style="thin">
        <color theme="0" tint="-0.499984740745262"/>
      </left>
      <right style="thin">
        <color theme="1" tint="0.34998626667073579"/>
      </right>
      <top style="thin">
        <color theme="0" tint="-0.499984740745262"/>
      </top>
      <bottom style="thin">
        <color theme="0" tint="-0.499984740745262"/>
      </bottom>
      <diagonal/>
    </border>
    <border>
      <left style="thin">
        <color theme="1" tint="0.34998626667073579"/>
      </left>
      <right style="thin">
        <color theme="0" tint="-0.499984740745262"/>
      </right>
      <top style="thin">
        <color theme="0" tint="-0.499984740745262"/>
      </top>
      <bottom style="thin">
        <color theme="1" tint="0.34998626667073579"/>
      </bottom>
      <diagonal/>
    </border>
    <border>
      <left style="thin">
        <color theme="0" tint="-0.499984740745262"/>
      </left>
      <right style="thin">
        <color theme="0" tint="-0.499984740745262"/>
      </right>
      <top style="thin">
        <color theme="0" tint="-0.499984740745262"/>
      </top>
      <bottom style="thin">
        <color theme="1" tint="0.34998626667073579"/>
      </bottom>
      <diagonal/>
    </border>
    <border>
      <left style="thin">
        <color theme="0" tint="-0.499984740745262"/>
      </left>
      <right style="thin">
        <color theme="1" tint="0.34998626667073579"/>
      </right>
      <top style="thin">
        <color theme="0" tint="-0.499984740745262"/>
      </top>
      <bottom style="thin">
        <color theme="1" tint="0.34998626667073579"/>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style="thin">
        <color indexed="64"/>
      </top>
      <bottom style="medium">
        <color indexed="64"/>
      </bottom>
      <diagonal/>
    </border>
  </borders>
  <cellStyleXfs count="11">
    <xf numFmtId="0" fontId="0" fillId="0" borderId="0"/>
    <xf numFmtId="9" fontId="1" fillId="0" borderId="0" applyFont="0" applyFill="0" applyBorder="0" applyAlignment="0" applyProtection="0"/>
    <xf numFmtId="0" fontId="1" fillId="0" borderId="0"/>
    <xf numFmtId="9" fontId="12" fillId="0" borderId="0" applyFont="0" applyFill="0" applyBorder="0" applyAlignment="0" applyProtection="0"/>
    <xf numFmtId="0" fontId="15" fillId="0" borderId="0"/>
    <xf numFmtId="0" fontId="1" fillId="0" borderId="0"/>
    <xf numFmtId="0" fontId="15" fillId="0" borderId="0"/>
    <xf numFmtId="165" fontId="15"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cellStyleXfs>
  <cellXfs count="373">
    <xf numFmtId="0" fontId="0" fillId="0" borderId="0" xfId="0"/>
    <xf numFmtId="0" fontId="2" fillId="0" borderId="0" xfId="0" applyFont="1"/>
    <xf numFmtId="0" fontId="3" fillId="0" borderId="0" xfId="0" applyFont="1"/>
    <xf numFmtId="0" fontId="2" fillId="0" borderId="0" xfId="0" applyFont="1" applyAlignment="1">
      <alignment horizontal="center" vertical="center"/>
    </xf>
    <xf numFmtId="0" fontId="2" fillId="0" borderId="0" xfId="0" applyFont="1" applyAlignment="1">
      <alignment vertical="center"/>
    </xf>
    <xf numFmtId="0" fontId="2" fillId="0" borderId="0" xfId="0" applyFont="1" applyAlignment="1">
      <alignment vertical="center" wrapText="1"/>
    </xf>
    <xf numFmtId="0" fontId="2" fillId="0" borderId="0" xfId="0" quotePrefix="1" applyFont="1"/>
    <xf numFmtId="0" fontId="2" fillId="5" borderId="1" xfId="0" applyFont="1" applyFill="1" applyBorder="1" applyAlignment="1">
      <alignment horizontal="center" vertical="center"/>
    </xf>
    <xf numFmtId="0" fontId="2" fillId="3" borderId="1" xfId="0" applyFont="1" applyFill="1" applyBorder="1" applyAlignment="1">
      <alignment horizontal="center" vertical="center"/>
    </xf>
    <xf numFmtId="0" fontId="2" fillId="4" borderId="2" xfId="0" applyFont="1" applyFill="1" applyBorder="1" applyAlignment="1">
      <alignment horizontal="center" vertical="center"/>
    </xf>
    <xf numFmtId="0" fontId="2" fillId="5" borderId="2" xfId="0" applyFont="1" applyFill="1" applyBorder="1" applyAlignment="1">
      <alignment horizontal="center" vertical="center"/>
    </xf>
    <xf numFmtId="0" fontId="2" fillId="3" borderId="2" xfId="0" applyFont="1" applyFill="1" applyBorder="1" applyAlignment="1">
      <alignment horizontal="center" vertical="center"/>
    </xf>
    <xf numFmtId="9" fontId="2" fillId="4" borderId="2" xfId="1" applyFont="1" applyFill="1" applyBorder="1" applyAlignment="1">
      <alignment horizontal="center" vertical="center"/>
    </xf>
    <xf numFmtId="0" fontId="3" fillId="2" borderId="3" xfId="0" applyFont="1" applyFill="1" applyBorder="1" applyAlignment="1">
      <alignment horizontal="center" vertical="center"/>
    </xf>
    <xf numFmtId="0" fontId="2" fillId="0" borderId="0" xfId="0" applyFont="1" applyAlignment="1">
      <alignment horizontal="left" vertical="center"/>
    </xf>
    <xf numFmtId="0" fontId="2" fillId="5" borderId="2" xfId="0" applyFont="1" applyFill="1" applyBorder="1" applyAlignment="1">
      <alignment horizontal="left" vertical="center"/>
    </xf>
    <xf numFmtId="0" fontId="3" fillId="2" borderId="3" xfId="0" applyFont="1" applyFill="1" applyBorder="1" applyAlignment="1">
      <alignment horizontal="left" vertical="center" indent="3"/>
    </xf>
    <xf numFmtId="0" fontId="2" fillId="5" borderId="4" xfId="0" applyFont="1" applyFill="1" applyBorder="1" applyAlignment="1">
      <alignment horizontal="center" vertical="center"/>
    </xf>
    <xf numFmtId="0" fontId="2" fillId="3" borderId="4" xfId="0" applyFont="1" applyFill="1" applyBorder="1" applyAlignment="1">
      <alignment horizontal="center" vertical="center"/>
    </xf>
    <xf numFmtId="0" fontId="2" fillId="0" borderId="0" xfId="0" applyFont="1" applyFill="1" applyBorder="1" applyAlignment="1">
      <alignment horizontal="center" vertical="center"/>
    </xf>
    <xf numFmtId="0" fontId="3" fillId="2" borderId="5" xfId="0" applyFont="1" applyFill="1" applyBorder="1" applyAlignment="1">
      <alignment horizontal="center" vertical="center"/>
    </xf>
    <xf numFmtId="0" fontId="2" fillId="0" borderId="0" xfId="0" applyFont="1" applyAlignment="1"/>
    <xf numFmtId="0" fontId="6" fillId="0" borderId="0" xfId="0" applyFont="1" applyAlignment="1">
      <alignment vertical="center"/>
    </xf>
    <xf numFmtId="0" fontId="9" fillId="0" borderId="6" xfId="0" applyFont="1" applyFill="1" applyBorder="1" applyAlignment="1">
      <alignment horizontal="left" vertical="center"/>
    </xf>
    <xf numFmtId="0" fontId="7" fillId="6" borderId="6" xfId="0" applyFont="1" applyFill="1" applyBorder="1" applyAlignment="1">
      <alignment horizontal="center" vertical="center" wrapText="1"/>
    </xf>
    <xf numFmtId="0" fontId="2" fillId="0" borderId="0" xfId="0" applyFont="1" applyAlignment="1">
      <alignment wrapText="1"/>
    </xf>
    <xf numFmtId="0" fontId="7" fillId="6" borderId="8" xfId="0" applyFont="1" applyFill="1" applyBorder="1" applyAlignment="1">
      <alignment horizontal="center" vertical="center" wrapText="1"/>
    </xf>
    <xf numFmtId="0" fontId="9" fillId="4" borderId="7" xfId="0" applyFont="1" applyFill="1" applyBorder="1" applyAlignment="1">
      <alignment horizontal="left" vertical="center"/>
    </xf>
    <xf numFmtId="0" fontId="10" fillId="4" borderId="7" xfId="0" applyFont="1" applyFill="1" applyBorder="1" applyAlignment="1">
      <alignment horizontal="left" vertical="center"/>
    </xf>
    <xf numFmtId="0" fontId="11" fillId="0" borderId="0" xfId="0" applyFont="1" applyAlignment="1">
      <alignment horizontal="left" vertical="center"/>
    </xf>
    <xf numFmtId="0" fontId="11" fillId="0" borderId="0" xfId="0" applyFont="1"/>
    <xf numFmtId="0" fontId="3" fillId="4" borderId="2" xfId="0" applyFont="1" applyFill="1" applyBorder="1" applyAlignment="1">
      <alignment horizontal="center" vertical="center"/>
    </xf>
    <xf numFmtId="9" fontId="2" fillId="4" borderId="2" xfId="1" applyNumberFormat="1" applyFont="1" applyFill="1" applyBorder="1" applyAlignment="1">
      <alignment horizontal="center" vertical="center"/>
    </xf>
    <xf numFmtId="9" fontId="3" fillId="4" borderId="2" xfId="1" applyNumberFormat="1" applyFont="1" applyFill="1" applyBorder="1" applyAlignment="1">
      <alignment horizontal="center" vertical="center"/>
    </xf>
    <xf numFmtId="9" fontId="2" fillId="3" borderId="2" xfId="1" applyFont="1" applyFill="1" applyBorder="1" applyAlignment="1">
      <alignment horizontal="center" vertical="center"/>
    </xf>
    <xf numFmtId="1" fontId="2" fillId="4" borderId="2" xfId="0" applyNumberFormat="1" applyFont="1" applyFill="1" applyBorder="1" applyAlignment="1">
      <alignment horizontal="center" vertical="center"/>
    </xf>
    <xf numFmtId="0" fontId="7" fillId="6" borderId="9"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4" fillId="4" borderId="2" xfId="0" applyFont="1" applyFill="1" applyBorder="1" applyAlignment="1">
      <alignment horizontal="center" vertical="center"/>
    </xf>
    <xf numFmtId="0" fontId="2" fillId="0" borderId="0" xfId="2" applyFont="1" applyFill="1" applyAlignment="1">
      <alignment horizontal="center" vertical="center" wrapText="1"/>
    </xf>
    <xf numFmtId="0" fontId="2" fillId="0" borderId="6" xfId="2" applyFont="1" applyFill="1" applyBorder="1" applyAlignment="1">
      <alignment horizontal="center" vertical="center" wrapText="1"/>
    </xf>
    <xf numFmtId="0" fontId="2" fillId="0" borderId="0" xfId="2" applyFont="1" applyFill="1" applyBorder="1" applyAlignment="1">
      <alignment horizontal="center" vertical="center" wrapText="1"/>
    </xf>
    <xf numFmtId="0" fontId="2" fillId="2" borderId="6" xfId="2" applyFont="1" applyFill="1" applyBorder="1" applyAlignment="1">
      <alignment horizontal="center" vertical="center" wrapText="1"/>
    </xf>
    <xf numFmtId="16" fontId="13" fillId="2" borderId="6" xfId="2" quotePrefix="1" applyNumberFormat="1" applyFont="1" applyFill="1" applyBorder="1" applyAlignment="1">
      <alignment horizontal="center" vertical="center" wrapText="1"/>
    </xf>
    <xf numFmtId="0" fontId="13" fillId="2" borderId="6" xfId="2" applyFont="1" applyFill="1" applyBorder="1" applyAlignment="1">
      <alignment horizontal="center" vertical="center" textRotation="90" wrapText="1"/>
    </xf>
    <xf numFmtId="0" fontId="13" fillId="2" borderId="6" xfId="2" quotePrefix="1" applyFont="1" applyFill="1" applyBorder="1" applyAlignment="1">
      <alignment horizontal="center" vertical="center" textRotation="90" wrapText="1"/>
    </xf>
    <xf numFmtId="0" fontId="3" fillId="2" borderId="6" xfId="0" applyFont="1" applyFill="1" applyBorder="1" applyAlignment="1">
      <alignment horizontal="center" vertical="center" wrapText="1"/>
    </xf>
    <xf numFmtId="0" fontId="3" fillId="2" borderId="6" xfId="0" applyFont="1" applyFill="1" applyBorder="1" applyAlignment="1">
      <alignment horizontal="center"/>
    </xf>
    <xf numFmtId="0" fontId="3" fillId="0" borderId="6" xfId="0" applyFont="1" applyBorder="1"/>
    <xf numFmtId="0" fontId="2" fillId="0" borderId="6" xfId="0" applyFont="1" applyBorder="1"/>
    <xf numFmtId="0" fontId="9" fillId="2" borderId="6" xfId="0" applyFont="1" applyFill="1" applyBorder="1" applyAlignment="1">
      <alignment horizontal="center" vertical="center" wrapText="1"/>
    </xf>
    <xf numFmtId="0" fontId="2" fillId="0" borderId="0" xfId="0" applyFont="1" applyFill="1" applyBorder="1" applyAlignment="1">
      <alignment horizontal="left" vertical="center"/>
    </xf>
    <xf numFmtId="1" fontId="2" fillId="4" borderId="2" xfId="1" applyNumberFormat="1" applyFont="1" applyFill="1" applyBorder="1" applyAlignment="1">
      <alignment horizontal="center" vertical="center"/>
    </xf>
    <xf numFmtId="164" fontId="2" fillId="4" borderId="2" xfId="9" applyFont="1" applyFill="1" applyBorder="1" applyAlignment="1">
      <alignment horizontal="center" vertical="center"/>
    </xf>
    <xf numFmtId="166" fontId="2" fillId="4" borderId="2" xfId="9" applyNumberFormat="1" applyFont="1" applyFill="1" applyBorder="1" applyAlignment="1">
      <alignment horizontal="center" vertical="center"/>
    </xf>
    <xf numFmtId="0" fontId="2" fillId="5" borderId="6" xfId="2" applyFont="1" applyFill="1" applyBorder="1" applyAlignment="1">
      <alignment horizontal="center" vertical="center" wrapText="1"/>
    </xf>
    <xf numFmtId="0" fontId="14" fillId="5" borderId="6" xfId="2" applyNumberFormat="1" applyFont="1" applyFill="1" applyBorder="1" applyAlignment="1">
      <alignment horizontal="center" vertical="center" wrapText="1"/>
    </xf>
    <xf numFmtId="0" fontId="2" fillId="5" borderId="6" xfId="0" applyFont="1" applyFill="1" applyBorder="1"/>
    <xf numFmtId="0" fontId="6" fillId="0" borderId="0" xfId="0" applyFont="1"/>
    <xf numFmtId="0" fontId="2" fillId="4" borderId="0" xfId="0" applyFont="1" applyFill="1"/>
    <xf numFmtId="0" fontId="2" fillId="0" borderId="0" xfId="0" applyFont="1" applyFill="1"/>
    <xf numFmtId="0" fontId="2" fillId="0" borderId="0" xfId="0" applyFont="1" applyBorder="1"/>
    <xf numFmtId="0" fontId="2" fillId="4" borderId="6" xfId="0" applyFont="1" applyFill="1" applyBorder="1"/>
    <xf numFmtId="164" fontId="10" fillId="4" borderId="6" xfId="2" applyNumberFormat="1" applyFont="1" applyFill="1" applyBorder="1" applyAlignment="1">
      <alignment horizontal="center" vertical="center" wrapText="1"/>
    </xf>
    <xf numFmtId="0" fontId="9" fillId="2" borderId="6" xfId="2" applyFont="1" applyFill="1" applyBorder="1" applyAlignment="1">
      <alignment horizontal="center" vertical="center" wrapText="1"/>
    </xf>
    <xf numFmtId="0" fontId="10" fillId="0" borderId="6" xfId="2" applyFont="1" applyFill="1" applyBorder="1" applyAlignment="1">
      <alignment horizontal="center" vertical="center" wrapText="1"/>
    </xf>
    <xf numFmtId="0" fontId="10" fillId="0" borderId="0" xfId="2" applyFont="1" applyFill="1" applyAlignment="1">
      <alignment horizontal="center" vertical="center" wrapText="1"/>
    </xf>
    <xf numFmtId="0" fontId="10" fillId="2" borderId="6" xfId="2" applyFont="1" applyFill="1" applyBorder="1" applyAlignment="1">
      <alignment horizontal="center" vertical="center" wrapText="1"/>
    </xf>
    <xf numFmtId="0" fontId="10" fillId="4" borderId="6" xfId="2" applyFont="1" applyFill="1" applyBorder="1" applyAlignment="1">
      <alignment horizontal="center" vertical="center" wrapText="1"/>
    </xf>
    <xf numFmtId="0" fontId="3" fillId="7" borderId="6" xfId="0" applyFont="1" applyFill="1" applyBorder="1" applyAlignment="1">
      <alignment horizontal="center" vertical="center" wrapText="1"/>
    </xf>
    <xf numFmtId="0" fontId="3" fillId="4" borderId="0" xfId="0" applyFont="1" applyFill="1" applyAlignment="1">
      <alignment horizontal="center"/>
    </xf>
    <xf numFmtId="0" fontId="4" fillId="0" borderId="2" xfId="0" applyFont="1" applyFill="1" applyBorder="1" applyAlignment="1">
      <alignment horizontal="center" vertical="center"/>
    </xf>
    <xf numFmtId="0" fontId="2" fillId="4" borderId="6" xfId="2" applyFont="1" applyFill="1" applyBorder="1" applyAlignment="1">
      <alignment horizontal="center" vertical="center" wrapText="1"/>
    </xf>
    <xf numFmtId="0" fontId="13" fillId="2" borderId="6" xfId="2" applyFont="1" applyFill="1" applyBorder="1" applyAlignment="1">
      <alignment horizontal="center" vertical="center" wrapText="1"/>
    </xf>
    <xf numFmtId="0" fontId="16" fillId="0" borderId="0" xfId="0" applyFont="1" applyBorder="1"/>
    <xf numFmtId="0" fontId="3" fillId="0" borderId="6" xfId="0" applyFont="1" applyFill="1" applyBorder="1" applyAlignment="1">
      <alignment horizontal="left" vertical="center" wrapText="1"/>
    </xf>
    <xf numFmtId="0" fontId="2" fillId="5" borderId="6" xfId="0" applyFont="1" applyFill="1" applyBorder="1" applyAlignment="1">
      <alignment horizontal="left" vertical="center" wrapText="1"/>
    </xf>
    <xf numFmtId="0" fontId="14" fillId="5" borderId="6" xfId="0" applyFont="1" applyFill="1" applyBorder="1" applyAlignment="1">
      <alignment horizontal="left" vertical="center" wrapText="1"/>
    </xf>
    <xf numFmtId="0" fontId="2" fillId="0" borderId="0" xfId="0" applyFont="1" applyFill="1" applyBorder="1"/>
    <xf numFmtId="0" fontId="2" fillId="0" borderId="0" xfId="0" applyFont="1" applyFill="1" applyBorder="1" applyAlignment="1">
      <alignment horizontal="left" vertical="center" wrapText="1"/>
    </xf>
    <xf numFmtId="0" fontId="3" fillId="0" borderId="0" xfId="0" applyFont="1" applyAlignment="1">
      <alignment vertical="center"/>
    </xf>
    <xf numFmtId="0" fontId="13" fillId="0" borderId="0" xfId="0" applyFont="1"/>
    <xf numFmtId="0" fontId="2" fillId="5" borderId="0" xfId="0" applyFont="1" applyFill="1"/>
    <xf numFmtId="164" fontId="2" fillId="4" borderId="17" xfId="9" applyFont="1" applyFill="1" applyBorder="1" applyAlignment="1">
      <alignment horizontal="center" vertical="center"/>
    </xf>
    <xf numFmtId="164" fontId="2" fillId="4" borderId="18" xfId="9" applyFont="1" applyFill="1" applyBorder="1" applyAlignment="1">
      <alignment horizontal="center" vertical="center"/>
    </xf>
    <xf numFmtId="0" fontId="3" fillId="2" borderId="19" xfId="0" applyFont="1" applyFill="1" applyBorder="1" applyAlignment="1">
      <alignment horizontal="center" vertical="center"/>
    </xf>
    <xf numFmtId="166" fontId="2" fillId="3" borderId="2" xfId="9" applyNumberFormat="1" applyFont="1" applyFill="1" applyBorder="1" applyAlignment="1">
      <alignment horizontal="center" vertical="center"/>
    </xf>
    <xf numFmtId="166" fontId="2" fillId="0" borderId="0" xfId="9" applyNumberFormat="1" applyFont="1"/>
    <xf numFmtId="0" fontId="2" fillId="3" borderId="0" xfId="0" applyFont="1" applyFill="1"/>
    <xf numFmtId="1" fontId="2" fillId="4" borderId="6" xfId="2" applyNumberFormat="1" applyFont="1" applyFill="1" applyBorder="1" applyAlignment="1">
      <alignment horizontal="center" vertical="center" wrapText="1"/>
    </xf>
    <xf numFmtId="0" fontId="2" fillId="5" borderId="0" xfId="2" applyFont="1" applyFill="1" applyBorder="1" applyAlignment="1">
      <alignment horizontal="center" vertical="center" wrapText="1"/>
    </xf>
    <xf numFmtId="2" fontId="2" fillId="5" borderId="6" xfId="2" applyNumberFormat="1" applyFont="1" applyFill="1" applyBorder="1" applyAlignment="1">
      <alignment horizontal="center" vertical="center" wrapText="1"/>
    </xf>
    <xf numFmtId="0" fontId="13" fillId="2" borderId="6"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2" fillId="5" borderId="1" xfId="0" applyFont="1" applyFill="1" applyBorder="1" applyAlignment="1" applyProtection="1">
      <alignment horizontal="center" vertical="center"/>
      <protection locked="0"/>
    </xf>
    <xf numFmtId="0" fontId="3" fillId="4" borderId="0" xfId="2" applyFont="1" applyFill="1" applyAlignment="1">
      <alignment horizontal="center" vertical="center" wrapText="1"/>
    </xf>
    <xf numFmtId="0" fontId="2" fillId="0" borderId="0" xfId="0" applyFont="1" applyFill="1" applyAlignment="1">
      <alignment horizontal="center" vertical="center"/>
    </xf>
    <xf numFmtId="0" fontId="13" fillId="0" borderId="16" xfId="0" applyFont="1" applyFill="1" applyBorder="1" applyAlignment="1">
      <alignment vertical="center"/>
    </xf>
    <xf numFmtId="0" fontId="3" fillId="0" borderId="14" xfId="0" applyFont="1" applyFill="1" applyBorder="1" applyAlignment="1">
      <alignment horizontal="center" vertical="center"/>
    </xf>
    <xf numFmtId="0" fontId="3" fillId="0" borderId="0" xfId="0" applyFont="1" applyFill="1" applyAlignment="1">
      <alignment horizontal="center"/>
    </xf>
    <xf numFmtId="1" fontId="2" fillId="5" borderId="6" xfId="2" applyNumberFormat="1" applyFont="1" applyFill="1" applyBorder="1" applyAlignment="1">
      <alignment horizontal="center" vertical="center" wrapText="1"/>
    </xf>
    <xf numFmtId="0" fontId="3" fillId="0" borderId="0" xfId="0" applyFont="1" applyFill="1" applyBorder="1" applyAlignment="1">
      <alignment horizontal="left" vertical="center" wrapText="1"/>
    </xf>
    <xf numFmtId="168" fontId="2" fillId="4" borderId="2" xfId="1" applyNumberFormat="1" applyFont="1" applyFill="1" applyBorder="1" applyAlignment="1">
      <alignment horizontal="center" vertical="center"/>
    </xf>
    <xf numFmtId="0" fontId="8" fillId="0" borderId="0" xfId="0" applyFont="1" applyAlignment="1">
      <alignment horizontal="right" vertical="center"/>
    </xf>
    <xf numFmtId="9" fontId="2" fillId="0" borderId="0" xfId="0" applyNumberFormat="1" applyFont="1" applyAlignment="1">
      <alignment vertical="center"/>
    </xf>
    <xf numFmtId="0" fontId="3" fillId="0" borderId="2" xfId="0" applyFont="1" applyFill="1" applyBorder="1" applyAlignment="1">
      <alignment horizontal="center" vertical="center"/>
    </xf>
    <xf numFmtId="0" fontId="3" fillId="2" borderId="20" xfId="0" applyFont="1" applyFill="1" applyBorder="1" applyAlignment="1">
      <alignment horizontal="center" vertical="center"/>
    </xf>
    <xf numFmtId="0" fontId="3" fillId="2" borderId="0" xfId="0" applyFont="1" applyFill="1"/>
    <xf numFmtId="0" fontId="2" fillId="2" borderId="0" xfId="0" applyFont="1" applyFill="1"/>
    <xf numFmtId="2" fontId="3" fillId="2" borderId="0" xfId="0" applyNumberFormat="1" applyFont="1" applyFill="1" applyAlignment="1">
      <alignment horizontal="left" vertical="top" wrapText="1"/>
    </xf>
    <xf numFmtId="2" fontId="2" fillId="0" borderId="0" xfId="0" applyNumberFormat="1" applyFont="1" applyAlignment="1">
      <alignment horizontal="center" vertical="top" wrapText="1"/>
    </xf>
    <xf numFmtId="2" fontId="2" fillId="0" borderId="0" xfId="0" applyNumberFormat="1" applyFont="1" applyAlignment="1">
      <alignment horizontal="left" vertical="top" wrapText="1"/>
    </xf>
    <xf numFmtId="167" fontId="2" fillId="2" borderId="0" xfId="0" applyNumberFormat="1" applyFont="1" applyFill="1" applyAlignment="1">
      <alignment horizontal="center" vertical="top" wrapText="1"/>
    </xf>
    <xf numFmtId="1" fontId="2" fillId="0" borderId="0" xfId="0" applyNumberFormat="1" applyFont="1" applyAlignment="1">
      <alignment horizontal="center" vertical="top" wrapText="1"/>
    </xf>
    <xf numFmtId="2" fontId="3" fillId="2" borderId="0" xfId="0" applyNumberFormat="1" applyFont="1" applyFill="1" applyAlignment="1">
      <alignment horizontal="center" vertical="top" wrapText="1"/>
    </xf>
    <xf numFmtId="167" fontId="3" fillId="2" borderId="0" xfId="0" applyNumberFormat="1" applyFont="1" applyFill="1" applyAlignment="1">
      <alignment horizontal="center" vertical="top" wrapText="1"/>
    </xf>
    <xf numFmtId="1" fontId="3" fillId="2" borderId="0" xfId="0" applyNumberFormat="1" applyFont="1" applyFill="1" applyAlignment="1">
      <alignment horizontal="center" vertical="top" wrapText="1"/>
    </xf>
    <xf numFmtId="167" fontId="2" fillId="0" borderId="0" xfId="0" applyNumberFormat="1" applyFont="1" applyAlignment="1">
      <alignment horizontal="center" vertical="top" wrapText="1"/>
    </xf>
    <xf numFmtId="0" fontId="7" fillId="6" borderId="7" xfId="0" applyFont="1" applyFill="1" applyBorder="1" applyAlignment="1">
      <alignment horizontal="center" vertical="center" wrapText="1"/>
    </xf>
    <xf numFmtId="166" fontId="2" fillId="4" borderId="7" xfId="9" applyNumberFormat="1" applyFont="1" applyFill="1" applyBorder="1" applyAlignment="1">
      <alignment horizontal="center" vertical="center"/>
    </xf>
    <xf numFmtId="166" fontId="3" fillId="4" borderId="0" xfId="0" applyNumberFormat="1" applyFont="1" applyFill="1" applyAlignment="1">
      <alignment vertical="center"/>
    </xf>
    <xf numFmtId="0" fontId="7" fillId="8" borderId="0" xfId="0" applyFont="1" applyFill="1" applyAlignment="1">
      <alignment horizontal="center" vertical="center"/>
    </xf>
    <xf numFmtId="0" fontId="17" fillId="0" borderId="0" xfId="0" applyFont="1" applyAlignment="1">
      <alignment horizontal="center" vertical="center"/>
    </xf>
    <xf numFmtId="0" fontId="3" fillId="4" borderId="0" xfId="9" applyNumberFormat="1" applyFont="1" applyFill="1" applyAlignment="1">
      <alignment horizontal="center"/>
    </xf>
    <xf numFmtId="0" fontId="3" fillId="2" borderId="6" xfId="2" applyFont="1" applyFill="1" applyBorder="1" applyAlignment="1">
      <alignment horizontal="center" vertical="center" wrapText="1"/>
    </xf>
    <xf numFmtId="0" fontId="2" fillId="0" borderId="6" xfId="0" applyFont="1" applyFill="1" applyBorder="1" applyAlignment="1">
      <alignment horizontal="center" vertical="center" wrapText="1"/>
    </xf>
    <xf numFmtId="0" fontId="2" fillId="0" borderId="0" xfId="0" applyFont="1" applyAlignment="1">
      <alignment horizontal="left"/>
    </xf>
    <xf numFmtId="0" fontId="2" fillId="0" borderId="0" xfId="0" applyFont="1" applyAlignment="1">
      <alignment horizontal="center"/>
    </xf>
    <xf numFmtId="0" fontId="8" fillId="0" borderId="6" xfId="0" applyFont="1" applyFill="1" applyBorder="1" applyAlignment="1">
      <alignment horizontal="center" vertical="center" wrapText="1"/>
    </xf>
    <xf numFmtId="0" fontId="2" fillId="0" borderId="6" xfId="0" applyFont="1" applyFill="1" applyBorder="1" applyAlignment="1">
      <alignment horizontal="center" wrapText="1"/>
    </xf>
    <xf numFmtId="0" fontId="2" fillId="0" borderId="0" xfId="0" applyFont="1" applyAlignment="1">
      <alignment horizontal="right" vertical="center"/>
    </xf>
    <xf numFmtId="49" fontId="2" fillId="0" borderId="0" xfId="0" applyNumberFormat="1" applyFont="1" applyAlignment="1">
      <alignment horizontal="left"/>
    </xf>
    <xf numFmtId="49" fontId="2" fillId="0" borderId="0" xfId="0" applyNumberFormat="1" applyFont="1" applyFill="1" applyBorder="1" applyAlignment="1">
      <alignment horizontal="left" vertical="center" wrapText="1"/>
    </xf>
    <xf numFmtId="0" fontId="18" fillId="0" borderId="0" xfId="0" applyFont="1"/>
    <xf numFmtId="0" fontId="7" fillId="6" borderId="12" xfId="0" applyFont="1" applyFill="1" applyBorder="1" applyAlignment="1">
      <alignment horizontal="center" vertical="center" wrapText="1"/>
    </xf>
    <xf numFmtId="0" fontId="7" fillId="6" borderId="10" xfId="0" applyFont="1" applyFill="1" applyBorder="1" applyAlignment="1">
      <alignment horizontal="center" vertical="center" wrapText="1"/>
    </xf>
    <xf numFmtId="0" fontId="7" fillId="6" borderId="11" xfId="0" applyFont="1" applyFill="1" applyBorder="1" applyAlignment="1">
      <alignment horizontal="center" vertical="center" wrapText="1"/>
    </xf>
    <xf numFmtId="0" fontId="2" fillId="9" borderId="1" xfId="0" applyFont="1" applyFill="1" applyBorder="1"/>
    <xf numFmtId="167" fontId="2" fillId="9" borderId="1" xfId="0" applyNumberFormat="1" applyFont="1" applyFill="1" applyBorder="1" applyAlignment="1">
      <alignment horizontal="center"/>
    </xf>
    <xf numFmtId="167" fontId="2" fillId="9" borderId="1" xfId="0" applyNumberFormat="1" applyFont="1" applyFill="1" applyBorder="1" applyAlignment="1">
      <alignment horizontal="center" vertical="top" wrapText="1"/>
    </xf>
    <xf numFmtId="1" fontId="2" fillId="9" borderId="1" xfId="0" applyNumberFormat="1" applyFont="1" applyFill="1" applyBorder="1" applyAlignment="1">
      <alignment horizontal="center" vertical="top" wrapText="1"/>
    </xf>
    <xf numFmtId="2" fontId="2" fillId="9" borderId="1" xfId="0" applyNumberFormat="1" applyFont="1" applyFill="1" applyBorder="1" applyAlignment="1">
      <alignment horizontal="left" vertical="top" wrapText="1"/>
    </xf>
    <xf numFmtId="0" fontId="3" fillId="0" borderId="0" xfId="2" applyFont="1" applyFill="1" applyAlignment="1">
      <alignment horizontal="center" vertical="center" wrapText="1"/>
    </xf>
    <xf numFmtId="9" fontId="3" fillId="4" borderId="0" xfId="1" applyFont="1" applyFill="1" applyAlignment="1">
      <alignment horizontal="center" vertical="center" wrapText="1"/>
    </xf>
    <xf numFmtId="164" fontId="10" fillId="5" borderId="6" xfId="2" applyNumberFormat="1" applyFont="1" applyFill="1" applyBorder="1" applyAlignment="1">
      <alignment horizontal="center" vertical="center" wrapText="1"/>
    </xf>
    <xf numFmtId="0" fontId="3" fillId="0" borderId="0" xfId="0" applyFont="1" applyAlignment="1">
      <alignment horizontal="center"/>
    </xf>
    <xf numFmtId="0" fontId="2" fillId="5" borderId="6" xfId="0" applyFont="1" applyFill="1" applyBorder="1" applyAlignment="1">
      <alignment horizontal="center"/>
    </xf>
    <xf numFmtId="0" fontId="3" fillId="4" borderId="0" xfId="0" applyFont="1" applyFill="1" applyAlignment="1">
      <alignment horizontal="center" vertical="center"/>
    </xf>
    <xf numFmtId="9" fontId="3" fillId="4" borderId="2" xfId="1" applyFont="1" applyFill="1" applyBorder="1" applyAlignment="1">
      <alignment horizontal="center" vertical="center"/>
    </xf>
    <xf numFmtId="0" fontId="3" fillId="0" borderId="0" xfId="0" applyFont="1" applyAlignment="1">
      <alignment horizontal="center" vertical="center"/>
    </xf>
    <xf numFmtId="0" fontId="2" fillId="4" borderId="7" xfId="0" applyFont="1" applyFill="1" applyBorder="1" applyAlignment="1">
      <alignment horizontal="center" vertical="center"/>
    </xf>
    <xf numFmtId="0" fontId="3" fillId="4" borderId="7" xfId="0" applyFont="1" applyFill="1" applyBorder="1" applyAlignment="1">
      <alignment horizontal="center" vertical="center"/>
    </xf>
    <xf numFmtId="0" fontId="2" fillId="4" borderId="21" xfId="0" applyFont="1" applyFill="1" applyBorder="1" applyAlignment="1">
      <alignment horizontal="center"/>
    </xf>
    <xf numFmtId="9" fontId="2" fillId="4" borderId="21" xfId="1" applyFont="1" applyFill="1" applyBorder="1" applyAlignment="1">
      <alignment horizontal="center"/>
    </xf>
    <xf numFmtId="0" fontId="2" fillId="2" borderId="22" xfId="0" applyFont="1" applyFill="1" applyBorder="1"/>
    <xf numFmtId="0" fontId="3" fillId="2" borderId="23" xfId="0" applyFont="1" applyFill="1" applyBorder="1" applyAlignment="1">
      <alignment horizontal="center" vertical="center" textRotation="90"/>
    </xf>
    <xf numFmtId="0" fontId="3" fillId="2" borderId="22" xfId="0" applyFont="1" applyFill="1" applyBorder="1" applyAlignment="1">
      <alignment horizontal="center" vertical="center"/>
    </xf>
    <xf numFmtId="0" fontId="2" fillId="4" borderId="22" xfId="0" applyFont="1" applyFill="1" applyBorder="1"/>
    <xf numFmtId="0" fontId="3" fillId="4" borderId="22" xfId="0" applyFont="1" applyFill="1" applyBorder="1"/>
    <xf numFmtId="0" fontId="3" fillId="2" borderId="24" xfId="0" applyFont="1" applyFill="1" applyBorder="1"/>
    <xf numFmtId="0" fontId="3" fillId="2" borderId="25" xfId="0" applyFont="1" applyFill="1" applyBorder="1"/>
    <xf numFmtId="0" fontId="3" fillId="2" borderId="26" xfId="0" applyFont="1" applyFill="1" applyBorder="1"/>
    <xf numFmtId="0" fontId="3" fillId="2" borderId="27" xfId="0" applyFont="1" applyFill="1" applyBorder="1" applyAlignment="1">
      <alignment horizontal="center" vertical="center" textRotation="90"/>
    </xf>
    <xf numFmtId="0" fontId="3" fillId="2" borderId="28" xfId="0" applyFont="1" applyFill="1" applyBorder="1" applyAlignment="1">
      <alignment horizontal="center" vertical="center" textRotation="90"/>
    </xf>
    <xf numFmtId="0" fontId="2" fillId="4" borderId="29" xfId="0" applyFont="1" applyFill="1" applyBorder="1" applyAlignment="1">
      <alignment horizontal="center"/>
    </xf>
    <xf numFmtId="9" fontId="2" fillId="4" borderId="30" xfId="1" applyFont="1" applyFill="1" applyBorder="1" applyAlignment="1">
      <alignment horizontal="center"/>
    </xf>
    <xf numFmtId="0" fontId="3" fillId="4" borderId="31" xfId="0" applyFont="1" applyFill="1" applyBorder="1" applyAlignment="1">
      <alignment horizontal="center"/>
    </xf>
    <xf numFmtId="0" fontId="3" fillId="4" borderId="32" xfId="0" applyFont="1" applyFill="1" applyBorder="1" applyAlignment="1">
      <alignment horizontal="center"/>
    </xf>
    <xf numFmtId="9" fontId="3" fillId="4" borderId="33" xfId="1" applyFont="1" applyFill="1" applyBorder="1" applyAlignment="1">
      <alignment horizontal="center"/>
    </xf>
    <xf numFmtId="9" fontId="2" fillId="4" borderId="29" xfId="1" applyFont="1" applyFill="1" applyBorder="1" applyAlignment="1">
      <alignment horizontal="center"/>
    </xf>
    <xf numFmtId="9" fontId="3" fillId="4" borderId="31" xfId="1" applyFont="1" applyFill="1" applyBorder="1" applyAlignment="1">
      <alignment horizontal="center"/>
    </xf>
    <xf numFmtId="9" fontId="3" fillId="4" borderId="32" xfId="1" applyFont="1" applyFill="1" applyBorder="1" applyAlignment="1">
      <alignment horizontal="center"/>
    </xf>
    <xf numFmtId="0" fontId="2" fillId="10" borderId="34" xfId="0" applyFont="1" applyFill="1" applyBorder="1"/>
    <xf numFmtId="0" fontId="2" fillId="10" borderId="35" xfId="0" applyFont="1" applyFill="1" applyBorder="1"/>
    <xf numFmtId="14" fontId="2" fillId="10" borderId="35" xfId="0" applyNumberFormat="1" applyFont="1" applyFill="1" applyBorder="1"/>
    <xf numFmtId="0" fontId="2" fillId="10" borderId="36" xfId="0" applyFont="1" applyFill="1" applyBorder="1"/>
    <xf numFmtId="0" fontId="2" fillId="11" borderId="37" xfId="0" applyFont="1" applyFill="1" applyBorder="1"/>
    <xf numFmtId="0" fontId="2" fillId="11" borderId="9" xfId="0" applyFont="1" applyFill="1" applyBorder="1"/>
    <xf numFmtId="0" fontId="2" fillId="11" borderId="40" xfId="0" applyFont="1" applyFill="1" applyBorder="1"/>
    <xf numFmtId="0" fontId="2" fillId="11" borderId="6" xfId="0" applyFont="1" applyFill="1" applyBorder="1"/>
    <xf numFmtId="0" fontId="2" fillId="11" borderId="10" xfId="0" applyFont="1" applyFill="1" applyBorder="1"/>
    <xf numFmtId="0" fontId="2" fillId="11" borderId="41" xfId="0" applyFont="1" applyFill="1" applyBorder="1"/>
    <xf numFmtId="0" fontId="2" fillId="11" borderId="42" xfId="0" applyFont="1" applyFill="1" applyBorder="1"/>
    <xf numFmtId="0" fontId="2" fillId="11" borderId="43" xfId="0" applyFont="1" applyFill="1" applyBorder="1"/>
    <xf numFmtId="0" fontId="2" fillId="11" borderId="44" xfId="0" applyFont="1" applyFill="1" applyBorder="1"/>
    <xf numFmtId="0" fontId="2" fillId="11" borderId="45" xfId="0" applyFont="1" applyFill="1" applyBorder="1"/>
    <xf numFmtId="0" fontId="2" fillId="11" borderId="46" xfId="0" applyFont="1" applyFill="1" applyBorder="1"/>
    <xf numFmtId="2" fontId="2" fillId="4" borderId="6" xfId="2" applyNumberFormat="1" applyFont="1" applyFill="1" applyBorder="1" applyAlignment="1">
      <alignment horizontal="center" vertical="center" wrapText="1"/>
    </xf>
    <xf numFmtId="0" fontId="2" fillId="0" borderId="0" xfId="0" applyNumberFormat="1" applyFont="1" applyAlignment="1">
      <alignment horizontal="left" vertical="top" wrapText="1"/>
    </xf>
    <xf numFmtId="167" fontId="2" fillId="0" borderId="0" xfId="0" applyNumberFormat="1" applyFont="1" applyAlignment="1">
      <alignment horizontal="center"/>
    </xf>
    <xf numFmtId="0" fontId="7" fillId="0" borderId="0" xfId="0" applyFont="1" applyFill="1" applyBorder="1" applyAlignment="1">
      <alignment horizontal="left" vertical="center"/>
    </xf>
    <xf numFmtId="0" fontId="7" fillId="0" borderId="0" xfId="0" applyFont="1" applyFill="1" applyBorder="1" applyAlignment="1">
      <alignment horizontal="center" vertical="center" wrapText="1"/>
    </xf>
    <xf numFmtId="9" fontId="2" fillId="0" borderId="0" xfId="1" applyNumberFormat="1" applyFont="1" applyFill="1" applyBorder="1" applyAlignment="1">
      <alignment horizontal="center" vertical="center"/>
    </xf>
    <xf numFmtId="0" fontId="9" fillId="4" borderId="6" xfId="0" applyFont="1" applyFill="1" applyBorder="1" applyAlignment="1">
      <alignment horizontal="left" vertical="center"/>
    </xf>
    <xf numFmtId="0" fontId="2" fillId="4" borderId="6" xfId="0" applyFont="1" applyFill="1" applyBorder="1" applyAlignment="1">
      <alignment vertical="center"/>
    </xf>
    <xf numFmtId="9" fontId="2" fillId="5" borderId="2" xfId="1" applyNumberFormat="1" applyFont="1" applyFill="1" applyBorder="1" applyAlignment="1">
      <alignment horizontal="center" vertical="center"/>
    </xf>
    <xf numFmtId="9" fontId="3" fillId="5" borderId="0" xfId="0" applyNumberFormat="1" applyFont="1" applyFill="1" applyAlignment="1">
      <alignment vertical="center"/>
    </xf>
    <xf numFmtId="0" fontId="2" fillId="4" borderId="6" xfId="0" applyNumberFormat="1" applyFont="1" applyFill="1" applyBorder="1" applyAlignment="1">
      <alignment horizontal="left"/>
    </xf>
    <xf numFmtId="0" fontId="7" fillId="6" borderId="11" xfId="0" applyFont="1" applyFill="1" applyBorder="1" applyAlignment="1">
      <alignment horizontal="right" vertical="center" wrapText="1"/>
    </xf>
    <xf numFmtId="0" fontId="8" fillId="0" borderId="0" xfId="0" applyFont="1"/>
    <xf numFmtId="0" fontId="2" fillId="0" borderId="0" xfId="0" pivotButton="1" applyFont="1"/>
    <xf numFmtId="0" fontId="2" fillId="0" borderId="0" xfId="0" applyNumberFormat="1" applyFont="1"/>
    <xf numFmtId="0" fontId="2" fillId="0" borderId="0" xfId="0" applyFont="1" applyAlignment="1">
      <alignment horizontal="left" indent="1"/>
    </xf>
    <xf numFmtId="0" fontId="13" fillId="2" borderId="6" xfId="2" applyFont="1" applyFill="1" applyBorder="1" applyAlignment="1">
      <alignment horizontal="center" vertical="center" wrapText="1"/>
    </xf>
    <xf numFmtId="0" fontId="3" fillId="2" borderId="6" xfId="2" applyFont="1" applyFill="1" applyBorder="1" applyAlignment="1">
      <alignment horizontal="center" vertical="center" wrapText="1"/>
    </xf>
    <xf numFmtId="0" fontId="16" fillId="0" borderId="0" xfId="2" applyFont="1" applyFill="1" applyAlignment="1">
      <alignment horizontal="center" vertical="center" wrapText="1"/>
    </xf>
    <xf numFmtId="0" fontId="2" fillId="0" borderId="0" xfId="2" applyFont="1" applyFill="1" applyAlignment="1">
      <alignment horizontal="left" vertical="center" wrapText="1"/>
    </xf>
    <xf numFmtId="0" fontId="2" fillId="0" borderId="0" xfId="2" applyFont="1" applyFill="1" applyAlignment="1">
      <alignment horizontal="left" vertical="center"/>
    </xf>
    <xf numFmtId="49" fontId="2" fillId="4" borderId="6" xfId="0" applyNumberFormat="1" applyFont="1" applyFill="1" applyBorder="1" applyAlignment="1">
      <alignment horizontal="left"/>
    </xf>
    <xf numFmtId="0" fontId="3" fillId="0" borderId="0" xfId="0" applyFont="1" applyAlignment="1">
      <alignment horizontal="left"/>
    </xf>
    <xf numFmtId="0" fontId="9" fillId="2" borderId="6" xfId="0" applyFont="1" applyFill="1" applyBorder="1" applyAlignment="1">
      <alignment horizontal="center" wrapText="1"/>
    </xf>
    <xf numFmtId="0" fontId="10" fillId="0" borderId="6" xfId="0" applyFont="1" applyBorder="1" applyAlignment="1">
      <alignment horizontal="center" wrapText="1"/>
    </xf>
    <xf numFmtId="0" fontId="10" fillId="0" borderId="6" xfId="0" applyFont="1" applyFill="1" applyBorder="1" applyAlignment="1">
      <alignment horizontal="center" wrapText="1"/>
    </xf>
    <xf numFmtId="0" fontId="2" fillId="0" borderId="6" xfId="0" applyFont="1" applyBorder="1" applyAlignment="1">
      <alignment wrapText="1"/>
    </xf>
    <xf numFmtId="0" fontId="2" fillId="0" borderId="8" xfId="0" applyFont="1" applyFill="1" applyBorder="1" applyAlignment="1">
      <alignment horizontal="center" vertical="center" wrapText="1"/>
    </xf>
    <xf numFmtId="0" fontId="2" fillId="0" borderId="0" xfId="0" applyFont="1" applyFill="1" applyAlignment="1">
      <alignment horizontal="center" vertical="center" wrapText="1"/>
    </xf>
    <xf numFmtId="0" fontId="3" fillId="0" borderId="0" xfId="0" applyFont="1" applyAlignment="1"/>
    <xf numFmtId="0" fontId="16" fillId="0" borderId="0" xfId="0" applyFont="1" applyAlignment="1">
      <alignment wrapText="1"/>
    </xf>
    <xf numFmtId="164" fontId="2" fillId="4" borderId="6" xfId="9" applyFont="1" applyFill="1" applyBorder="1" applyAlignment="1">
      <alignment horizontal="center" vertical="center"/>
    </xf>
    <xf numFmtId="164" fontId="2" fillId="4" borderId="6" xfId="9" applyFont="1" applyFill="1" applyBorder="1" applyAlignment="1">
      <alignment horizontal="left" vertical="center"/>
    </xf>
    <xf numFmtId="0" fontId="10" fillId="0" borderId="0" xfId="6" applyFont="1" applyFill="1" applyAlignment="1">
      <alignment horizontal="center" vertical="center" wrapText="1"/>
    </xf>
    <xf numFmtId="0" fontId="2" fillId="0" borderId="0" xfId="6" applyFont="1" applyFill="1" applyAlignment="1">
      <alignment horizontal="left" vertical="center" wrapText="1"/>
    </xf>
    <xf numFmtId="0" fontId="2" fillId="0" borderId="0" xfId="6" applyFont="1" applyFill="1" applyAlignment="1">
      <alignment horizontal="center" vertical="center" wrapText="1"/>
    </xf>
    <xf numFmtId="0" fontId="2" fillId="0" borderId="0" xfId="6" applyFont="1" applyFill="1" applyBorder="1" applyAlignment="1">
      <alignment horizontal="center" vertical="center" wrapText="1"/>
    </xf>
    <xf numFmtId="0" fontId="2" fillId="0" borderId="0" xfId="6" applyFont="1" applyFill="1" applyAlignment="1">
      <alignment horizontal="left" vertical="center"/>
    </xf>
    <xf numFmtId="0" fontId="3" fillId="4" borderId="0" xfId="6" applyFont="1" applyFill="1" applyAlignment="1">
      <alignment horizontal="center" vertical="center" wrapText="1"/>
    </xf>
    <xf numFmtId="0" fontId="9" fillId="2" borderId="6" xfId="6" applyFont="1" applyFill="1" applyBorder="1" applyAlignment="1">
      <alignment horizontal="center" vertical="center" wrapText="1"/>
    </xf>
    <xf numFmtId="0" fontId="2" fillId="2" borderId="6" xfId="6" applyFont="1" applyFill="1" applyBorder="1" applyAlignment="1">
      <alignment horizontal="center" vertical="center" wrapText="1"/>
    </xf>
    <xf numFmtId="0" fontId="3" fillId="2" borderId="6" xfId="6" applyFont="1" applyFill="1" applyBorder="1" applyAlignment="1">
      <alignment horizontal="center" vertical="center" wrapText="1"/>
    </xf>
    <xf numFmtId="0" fontId="13" fillId="2" borderId="6" xfId="6" applyFont="1" applyFill="1" applyBorder="1" applyAlignment="1">
      <alignment horizontal="center" vertical="center" textRotation="90" wrapText="1"/>
    </xf>
    <xf numFmtId="164" fontId="10" fillId="5" borderId="6" xfId="6" applyNumberFormat="1" applyFont="1" applyFill="1" applyBorder="1" applyAlignment="1">
      <alignment horizontal="center" vertical="center" wrapText="1"/>
    </xf>
    <xf numFmtId="0" fontId="2" fillId="5" borderId="6" xfId="6" applyFont="1" applyFill="1" applyBorder="1" applyAlignment="1">
      <alignment horizontal="center" vertical="center" wrapText="1"/>
    </xf>
    <xf numFmtId="0" fontId="2" fillId="4" borderId="6" xfId="6" applyFont="1" applyFill="1" applyBorder="1" applyAlignment="1">
      <alignment horizontal="center" vertical="center" wrapText="1"/>
    </xf>
    <xf numFmtId="0" fontId="10" fillId="0" borderId="6" xfId="6" applyFont="1" applyFill="1" applyBorder="1" applyAlignment="1">
      <alignment horizontal="center" vertical="center" wrapText="1"/>
    </xf>
    <xf numFmtId="0" fontId="2" fillId="0" borderId="6" xfId="6" applyFont="1" applyFill="1" applyBorder="1" applyAlignment="1">
      <alignment horizontal="center" vertical="center" wrapText="1"/>
    </xf>
    <xf numFmtId="0" fontId="2" fillId="5" borderId="0" xfId="6" applyFont="1" applyFill="1" applyBorder="1" applyAlignment="1">
      <alignment horizontal="center" vertical="center" wrapText="1"/>
    </xf>
    <xf numFmtId="1" fontId="2" fillId="4" borderId="6" xfId="1" applyNumberFormat="1" applyFont="1" applyFill="1" applyBorder="1" applyAlignment="1">
      <alignment horizontal="center" vertical="center"/>
    </xf>
    <xf numFmtId="1" fontId="2" fillId="4" borderId="6" xfId="0" applyNumberFormat="1" applyFont="1" applyFill="1" applyBorder="1" applyAlignment="1">
      <alignment horizontal="center" vertical="center"/>
    </xf>
    <xf numFmtId="166" fontId="3" fillId="4" borderId="6" xfId="9" applyNumberFormat="1" applyFont="1" applyFill="1" applyBorder="1" applyAlignment="1">
      <alignment horizontal="center" vertical="center"/>
    </xf>
    <xf numFmtId="0" fontId="19" fillId="6" borderId="6" xfId="0" applyFont="1" applyFill="1" applyBorder="1" applyAlignment="1">
      <alignment horizontal="center" vertical="center" wrapText="1" readingOrder="1"/>
    </xf>
    <xf numFmtId="0" fontId="20" fillId="0" borderId="6" xfId="0" applyFont="1" applyBorder="1" applyAlignment="1">
      <alignment horizontal="left" vertical="center" wrapText="1" readingOrder="1"/>
    </xf>
    <xf numFmtId="0" fontId="19" fillId="6" borderId="1" xfId="0" applyFont="1" applyFill="1" applyBorder="1" applyAlignment="1">
      <alignment horizontal="center" vertical="center" wrapText="1" readingOrder="1"/>
    </xf>
    <xf numFmtId="0" fontId="20" fillId="5" borderId="1" xfId="0" applyFont="1" applyFill="1" applyBorder="1" applyAlignment="1">
      <alignment vertical="center" wrapText="1"/>
    </xf>
    <xf numFmtId="0" fontId="21" fillId="5" borderId="1" xfId="0" applyFont="1" applyFill="1" applyBorder="1" applyAlignment="1">
      <alignment horizontal="center" vertical="center" wrapText="1"/>
    </xf>
    <xf numFmtId="9" fontId="21" fillId="5" borderId="1" xfId="1" applyFont="1" applyFill="1" applyBorder="1" applyAlignment="1">
      <alignment horizontal="center" vertical="center" wrapText="1"/>
    </xf>
    <xf numFmtId="169" fontId="3" fillId="4" borderId="0" xfId="9" applyNumberFormat="1" applyFont="1" applyFill="1" applyAlignment="1">
      <alignment horizontal="center"/>
    </xf>
    <xf numFmtId="169" fontId="21" fillId="5" borderId="1" xfId="9" applyNumberFormat="1" applyFont="1" applyFill="1" applyBorder="1" applyAlignment="1">
      <alignment horizontal="center" vertical="center" wrapText="1"/>
    </xf>
    <xf numFmtId="169" fontId="21" fillId="12" borderId="1" xfId="9" applyNumberFormat="1" applyFont="1" applyFill="1" applyBorder="1" applyAlignment="1">
      <alignment horizontal="center" vertical="center" wrapText="1"/>
    </xf>
    <xf numFmtId="0" fontId="20" fillId="5" borderId="1" xfId="0" applyFont="1" applyFill="1" applyBorder="1" applyAlignment="1">
      <alignment horizontal="center" vertical="center" wrapText="1"/>
    </xf>
    <xf numFmtId="169" fontId="20" fillId="5" borderId="1" xfId="9" applyNumberFormat="1" applyFont="1" applyFill="1" applyBorder="1" applyAlignment="1">
      <alignment horizontal="center" vertical="center" wrapText="1"/>
    </xf>
    <xf numFmtId="0" fontId="2" fillId="13" borderId="0" xfId="0" applyFont="1" applyFill="1"/>
    <xf numFmtId="0" fontId="2" fillId="13" borderId="0" xfId="0" applyFont="1" applyFill="1" applyAlignment="1">
      <alignment horizontal="center"/>
    </xf>
    <xf numFmtId="0" fontId="19" fillId="6" borderId="1" xfId="0" applyFont="1" applyFill="1" applyBorder="1" applyAlignment="1">
      <alignment horizontal="center" vertical="center" wrapText="1"/>
    </xf>
    <xf numFmtId="169" fontId="19" fillId="6" borderId="1" xfId="9" applyNumberFormat="1" applyFont="1" applyFill="1" applyBorder="1" applyAlignment="1">
      <alignment horizontal="center" vertical="center" wrapText="1"/>
    </xf>
    <xf numFmtId="1" fontId="3" fillId="4" borderId="6" xfId="9" applyNumberFormat="1" applyFont="1" applyFill="1" applyBorder="1" applyAlignment="1">
      <alignment horizontal="center" vertical="center"/>
    </xf>
    <xf numFmtId="1" fontId="2" fillId="4" borderId="6" xfId="9" applyNumberFormat="1" applyFont="1" applyFill="1" applyBorder="1" applyAlignment="1">
      <alignment horizontal="center" vertical="center"/>
    </xf>
    <xf numFmtId="1" fontId="2" fillId="5" borderId="6" xfId="1" applyNumberFormat="1" applyFont="1" applyFill="1" applyBorder="1" applyAlignment="1">
      <alignment horizontal="center" vertical="center"/>
    </xf>
    <xf numFmtId="1" fontId="21" fillId="4" borderId="1" xfId="0" applyNumberFormat="1" applyFont="1" applyFill="1" applyBorder="1" applyAlignment="1">
      <alignment horizontal="center" vertical="center" wrapText="1"/>
    </xf>
    <xf numFmtId="0" fontId="16" fillId="0" borderId="0" xfId="0" applyFont="1"/>
    <xf numFmtId="1" fontId="2" fillId="0" borderId="0" xfId="1" applyNumberFormat="1" applyFont="1" applyFill="1" applyBorder="1" applyAlignment="1">
      <alignment horizontal="center" vertical="center"/>
    </xf>
    <xf numFmtId="1" fontId="2" fillId="0" borderId="0" xfId="9" applyNumberFormat="1" applyFont="1" applyFill="1" applyBorder="1" applyAlignment="1">
      <alignment horizontal="center" vertical="center"/>
    </xf>
    <xf numFmtId="1" fontId="3" fillId="0" borderId="0" xfId="9" applyNumberFormat="1" applyFont="1" applyFill="1" applyBorder="1" applyAlignment="1">
      <alignment horizontal="center" vertical="center"/>
    </xf>
    <xf numFmtId="0" fontId="3" fillId="5" borderId="0" xfId="0" applyFont="1" applyFill="1"/>
    <xf numFmtId="0" fontId="20" fillId="4" borderId="1" xfId="0" applyFont="1" applyFill="1" applyBorder="1" applyAlignment="1">
      <alignment horizontal="left" vertical="center" wrapText="1"/>
    </xf>
    <xf numFmtId="1" fontId="21" fillId="4" borderId="6" xfId="0" applyNumberFormat="1" applyFont="1" applyFill="1" applyBorder="1" applyAlignment="1">
      <alignment horizontal="center" vertical="center" wrapText="1" readingOrder="1"/>
    </xf>
    <xf numFmtId="0" fontId="25" fillId="0" borderId="0" xfId="0" applyFont="1" applyFill="1" applyBorder="1" applyAlignment="1">
      <alignment horizontal="center" wrapText="1" readingOrder="1"/>
    </xf>
    <xf numFmtId="0" fontId="26" fillId="0" borderId="0" xfId="0" applyFont="1"/>
    <xf numFmtId="0" fontId="0" fillId="0" borderId="0" xfId="0" applyBorder="1"/>
    <xf numFmtId="0" fontId="22" fillId="0" borderId="0" xfId="0" applyFont="1" applyBorder="1" applyAlignment="1">
      <alignment horizontal="left" wrapText="1" readingOrder="1"/>
    </xf>
    <xf numFmtId="0" fontId="22" fillId="0" borderId="0" xfId="0" applyFont="1" applyBorder="1" applyAlignment="1">
      <alignment vertical="center" wrapText="1"/>
    </xf>
    <xf numFmtId="0" fontId="26" fillId="0" borderId="0" xfId="0" applyFont="1" applyBorder="1"/>
    <xf numFmtId="0" fontId="23" fillId="14" borderId="0" xfId="0" applyFont="1" applyFill="1" applyBorder="1" applyAlignment="1">
      <alignment readingOrder="1"/>
    </xf>
    <xf numFmtId="0" fontId="23" fillId="7" borderId="6" xfId="0" applyFont="1" applyFill="1" applyBorder="1" applyAlignment="1">
      <alignment horizontal="center" wrapText="1" readingOrder="1"/>
    </xf>
    <xf numFmtId="1" fontId="22" fillId="0" borderId="6" xfId="0" applyNumberFormat="1" applyFont="1" applyBorder="1" applyAlignment="1">
      <alignment horizontal="center" vertical="center" wrapText="1"/>
    </xf>
    <xf numFmtId="9" fontId="24" fillId="0" borderId="6" xfId="0" applyNumberFormat="1" applyFont="1" applyBorder="1" applyAlignment="1">
      <alignment horizontal="center" vertical="center" wrapText="1"/>
    </xf>
    <xf numFmtId="0" fontId="22" fillId="0" borderId="6" xfId="0" applyFont="1" applyBorder="1" applyAlignment="1">
      <alignment horizontal="center" vertical="center" wrapText="1"/>
    </xf>
    <xf numFmtId="0" fontId="26" fillId="0" borderId="6" xfId="0" applyFont="1" applyBorder="1"/>
    <xf numFmtId="9" fontId="22" fillId="0" borderId="6" xfId="1" applyFont="1" applyBorder="1" applyAlignment="1">
      <alignment horizontal="center" vertical="center" wrapText="1"/>
    </xf>
    <xf numFmtId="9" fontId="24" fillId="0" borderId="6" xfId="1" applyFont="1" applyBorder="1" applyAlignment="1">
      <alignment horizontal="center" vertical="center" wrapText="1"/>
    </xf>
    <xf numFmtId="0" fontId="0" fillId="0" borderId="6" xfId="0" applyBorder="1"/>
    <xf numFmtId="0" fontId="23" fillId="2" borderId="6" xfId="0" applyFont="1" applyFill="1" applyBorder="1" applyAlignment="1">
      <alignment horizontal="center" wrapText="1" readingOrder="1"/>
    </xf>
    <xf numFmtId="0" fontId="23" fillId="0" borderId="6" xfId="0" applyFont="1" applyBorder="1" applyAlignment="1">
      <alignment horizontal="center" vertical="center" wrapText="1"/>
    </xf>
    <xf numFmtId="9" fontId="22" fillId="0" borderId="6" xfId="0" applyNumberFormat="1" applyFont="1" applyBorder="1" applyAlignment="1">
      <alignment horizontal="center" vertical="center" wrapText="1"/>
    </xf>
    <xf numFmtId="0" fontId="23" fillId="2" borderId="6" xfId="0" applyFont="1" applyFill="1" applyBorder="1" applyAlignment="1">
      <alignment horizontal="center" vertical="center" wrapText="1" readingOrder="1"/>
    </xf>
    <xf numFmtId="0" fontId="22" fillId="0" borderId="6" xfId="0" applyFont="1" applyBorder="1" applyAlignment="1">
      <alignment horizontal="center" vertical="top" wrapText="1"/>
    </xf>
    <xf numFmtId="0" fontId="22" fillId="0" borderId="6" xfId="0" applyFont="1" applyBorder="1" applyAlignment="1">
      <alignment horizontal="left" wrapText="1" readingOrder="1"/>
    </xf>
    <xf numFmtId="0" fontId="22" fillId="0" borderId="6" xfId="0" applyFont="1" applyBorder="1" applyAlignment="1">
      <alignment vertical="center" wrapText="1"/>
    </xf>
    <xf numFmtId="9" fontId="23" fillId="0" borderId="6" xfId="0" applyNumberFormat="1" applyFont="1" applyBorder="1" applyAlignment="1">
      <alignment horizontal="center" vertical="center" wrapText="1"/>
    </xf>
    <xf numFmtId="0" fontId="23" fillId="0" borderId="6" xfId="0" applyFont="1" applyBorder="1" applyAlignment="1">
      <alignment horizontal="left" wrapText="1" readingOrder="1"/>
    </xf>
    <xf numFmtId="0" fontId="27" fillId="0" borderId="6" xfId="0" applyFont="1" applyBorder="1"/>
    <xf numFmtId="0" fontId="0" fillId="0" borderId="6" xfId="0" applyBorder="1" applyAlignment="1">
      <alignment horizontal="center"/>
    </xf>
    <xf numFmtId="0" fontId="23" fillId="15" borderId="6" xfId="0" applyFont="1" applyFill="1" applyBorder="1" applyAlignment="1">
      <alignment horizontal="center" vertical="center" wrapText="1" readingOrder="1"/>
    </xf>
    <xf numFmtId="0" fontId="23" fillId="15" borderId="6" xfId="0" applyFont="1" applyFill="1" applyBorder="1" applyAlignment="1">
      <alignment horizontal="left" wrapText="1" readingOrder="1"/>
    </xf>
    <xf numFmtId="0" fontId="27" fillId="15" borderId="6" xfId="0" applyFont="1" applyFill="1" applyBorder="1"/>
    <xf numFmtId="0" fontId="0" fillId="0" borderId="0" xfId="0" pivotButton="1"/>
    <xf numFmtId="164" fontId="0" fillId="0" borderId="0" xfId="0" applyNumberFormat="1" applyAlignment="1">
      <alignment horizontal="left"/>
    </xf>
    <xf numFmtId="0" fontId="0" fillId="0" borderId="0" xfId="0" applyNumberFormat="1"/>
    <xf numFmtId="1" fontId="0" fillId="0" borderId="0" xfId="0" applyNumberFormat="1"/>
    <xf numFmtId="0" fontId="30" fillId="0" borderId="0" xfId="0" applyFont="1"/>
    <xf numFmtId="0" fontId="2" fillId="0" borderId="0" xfId="0" applyFont="1" applyBorder="1" applyAlignment="1">
      <alignment horizontal="center"/>
    </xf>
    <xf numFmtId="0" fontId="3" fillId="2" borderId="8" xfId="0" applyFont="1" applyFill="1" applyBorder="1" applyAlignment="1">
      <alignment horizontal="center" vertical="center" wrapText="1"/>
    </xf>
    <xf numFmtId="14" fontId="14" fillId="5" borderId="6" xfId="0" applyNumberFormat="1" applyFont="1" applyFill="1" applyBorder="1" applyAlignment="1">
      <alignment horizontal="center" vertical="center" wrapText="1"/>
    </xf>
    <xf numFmtId="17" fontId="14" fillId="5" borderId="6" xfId="0" applyNumberFormat="1" applyFont="1" applyFill="1" applyBorder="1" applyAlignment="1">
      <alignment horizontal="center" vertical="center" wrapText="1"/>
    </xf>
    <xf numFmtId="0" fontId="2" fillId="5" borderId="6" xfId="0" applyFont="1" applyFill="1" applyBorder="1" applyAlignment="1">
      <alignment horizontal="center" vertical="center" wrapText="1"/>
    </xf>
    <xf numFmtId="0" fontId="9" fillId="16" borderId="6" xfId="0" applyFont="1" applyFill="1" applyBorder="1" applyAlignment="1">
      <alignment horizontal="center" vertical="center" wrapText="1"/>
    </xf>
    <xf numFmtId="0" fontId="9" fillId="16" borderId="0" xfId="0" applyFont="1" applyFill="1" applyBorder="1" applyAlignment="1">
      <alignment horizontal="center" vertical="center" wrapText="1"/>
    </xf>
    <xf numFmtId="0" fontId="2" fillId="4" borderId="17" xfId="9" applyNumberFormat="1" applyFont="1" applyFill="1" applyBorder="1" applyAlignment="1">
      <alignment horizontal="center" vertical="center"/>
    </xf>
    <xf numFmtId="9" fontId="24" fillId="17" borderId="6" xfId="0" applyNumberFormat="1" applyFont="1" applyFill="1" applyBorder="1" applyAlignment="1">
      <alignment horizontal="center" vertical="center" wrapText="1"/>
    </xf>
    <xf numFmtId="9" fontId="24" fillId="17" borderId="6" xfId="1" applyFont="1" applyFill="1" applyBorder="1" applyAlignment="1">
      <alignment horizontal="center" vertical="center" wrapText="1"/>
    </xf>
    <xf numFmtId="9" fontId="22" fillId="17" borderId="6" xfId="1" applyFont="1" applyFill="1" applyBorder="1" applyAlignment="1">
      <alignment horizontal="center" vertical="center" wrapText="1"/>
    </xf>
    <xf numFmtId="0" fontId="23" fillId="17" borderId="6" xfId="0" applyFont="1" applyFill="1" applyBorder="1" applyAlignment="1">
      <alignment horizontal="center" vertical="center" wrapText="1"/>
    </xf>
    <xf numFmtId="9" fontId="22" fillId="17" borderId="6" xfId="0" applyNumberFormat="1" applyFont="1" applyFill="1" applyBorder="1" applyAlignment="1">
      <alignment horizontal="center" vertical="center" wrapText="1"/>
    </xf>
    <xf numFmtId="0" fontId="22" fillId="17" borderId="6" xfId="0" applyFont="1" applyFill="1" applyBorder="1" applyAlignment="1">
      <alignment horizontal="center" vertical="center" wrapText="1"/>
    </xf>
    <xf numFmtId="0" fontId="22" fillId="17" borderId="6" xfId="0" applyFont="1" applyFill="1" applyBorder="1" applyAlignment="1">
      <alignment horizontal="center" vertical="top" wrapText="1"/>
    </xf>
    <xf numFmtId="0" fontId="0" fillId="17" borderId="6" xfId="0" applyFill="1" applyBorder="1" applyAlignment="1">
      <alignment horizontal="center"/>
    </xf>
    <xf numFmtId="9" fontId="23" fillId="17" borderId="6" xfId="0" applyNumberFormat="1" applyFont="1" applyFill="1" applyBorder="1" applyAlignment="1">
      <alignment horizontal="center" vertical="center" wrapText="1"/>
    </xf>
    <xf numFmtId="0" fontId="22" fillId="17" borderId="6" xfId="0" applyFont="1" applyFill="1" applyBorder="1" applyAlignment="1">
      <alignment horizontal="center" wrapText="1" readingOrder="1"/>
    </xf>
    <xf numFmtId="0" fontId="22" fillId="17" borderId="6" xfId="0" applyFont="1" applyFill="1" applyBorder="1" applyAlignment="1">
      <alignment horizontal="center" vertical="center" wrapText="1" readingOrder="1"/>
    </xf>
    <xf numFmtId="0" fontId="26" fillId="17" borderId="6" xfId="0" applyFont="1" applyFill="1" applyBorder="1" applyAlignment="1">
      <alignment horizontal="center"/>
    </xf>
    <xf numFmtId="1" fontId="22" fillId="17" borderId="6" xfId="0" applyNumberFormat="1" applyFont="1" applyFill="1" applyBorder="1" applyAlignment="1">
      <alignment horizontal="center" vertical="center" wrapText="1"/>
    </xf>
    <xf numFmtId="0" fontId="33" fillId="0" borderId="0" xfId="0" applyFont="1"/>
    <xf numFmtId="0" fontId="34" fillId="5" borderId="2" xfId="0" applyFont="1" applyFill="1" applyBorder="1" applyAlignment="1">
      <alignment horizontal="left" vertical="center"/>
    </xf>
    <xf numFmtId="0" fontId="34" fillId="2" borderId="3" xfId="0" applyFont="1" applyFill="1" applyBorder="1" applyAlignment="1">
      <alignment horizontal="center" vertical="center"/>
    </xf>
    <xf numFmtId="0" fontId="34" fillId="0" borderId="0" xfId="0" applyFont="1" applyFill="1" applyBorder="1" applyAlignment="1">
      <alignment horizontal="left" vertical="center"/>
    </xf>
    <xf numFmtId="9" fontId="2" fillId="5" borderId="6" xfId="0" applyNumberFormat="1" applyFont="1" applyFill="1" applyBorder="1" applyAlignment="1">
      <alignment horizontal="center"/>
    </xf>
    <xf numFmtId="3" fontId="2" fillId="5" borderId="6" xfId="0" applyNumberFormat="1" applyFont="1" applyFill="1" applyBorder="1" applyAlignment="1">
      <alignment horizontal="center"/>
    </xf>
    <xf numFmtId="0" fontId="2" fillId="5" borderId="6" xfId="0" applyFont="1" applyFill="1" applyBorder="1" applyAlignment="1">
      <alignment horizontal="center" vertical="top" wrapText="1"/>
    </xf>
    <xf numFmtId="0" fontId="2" fillId="3" borderId="2" xfId="0" applyFont="1" applyFill="1" applyBorder="1" applyAlignment="1">
      <alignment horizontal="left" vertical="center"/>
    </xf>
    <xf numFmtId="0" fontId="2" fillId="3" borderId="1" xfId="0" applyFont="1" applyFill="1" applyBorder="1" applyAlignment="1">
      <alignment horizontal="left" vertical="center"/>
    </xf>
    <xf numFmtId="0" fontId="2" fillId="11" borderId="9" xfId="0" applyFont="1" applyFill="1" applyBorder="1" applyAlignment="1">
      <alignment horizontal="center"/>
    </xf>
    <xf numFmtId="0" fontId="2" fillId="11" borderId="39" xfId="0" applyFont="1" applyFill="1" applyBorder="1" applyAlignment="1">
      <alignment horizontal="center"/>
    </xf>
    <xf numFmtId="0" fontId="2" fillId="11" borderId="6" xfId="0" applyFont="1" applyFill="1" applyBorder="1" applyAlignment="1">
      <alignment horizontal="center"/>
    </xf>
    <xf numFmtId="0" fontId="2" fillId="11" borderId="41" xfId="0" applyFont="1" applyFill="1" applyBorder="1" applyAlignment="1">
      <alignment horizontal="center"/>
    </xf>
    <xf numFmtId="0" fontId="2" fillId="11" borderId="38" xfId="0" applyFont="1" applyFill="1" applyBorder="1" applyAlignment="1">
      <alignment horizontal="left"/>
    </xf>
    <xf numFmtId="0" fontId="2" fillId="11" borderId="10" xfId="0" applyFont="1" applyFill="1" applyBorder="1" applyAlignment="1">
      <alignment horizontal="left"/>
    </xf>
    <xf numFmtId="2" fontId="22" fillId="17" borderId="6" xfId="0" applyNumberFormat="1" applyFont="1" applyFill="1" applyBorder="1" applyAlignment="1">
      <alignment horizontal="center" vertical="center" wrapText="1"/>
    </xf>
    <xf numFmtId="1" fontId="0" fillId="11" borderId="9" xfId="0" applyNumberFormat="1" applyFill="1" applyBorder="1"/>
    <xf numFmtId="1" fontId="0" fillId="11" borderId="39" xfId="0" applyNumberFormat="1" applyFill="1" applyBorder="1"/>
    <xf numFmtId="1" fontId="0" fillId="11" borderId="6" xfId="0" applyNumberFormat="1" applyFill="1" applyBorder="1"/>
    <xf numFmtId="1" fontId="0" fillId="11" borderId="41" xfId="0" applyNumberFormat="1" applyFill="1" applyBorder="1"/>
    <xf numFmtId="0" fontId="0" fillId="11" borderId="37" xfId="0" applyFill="1" applyBorder="1"/>
    <xf numFmtId="0" fontId="0" fillId="11" borderId="9" xfId="0" applyFill="1" applyBorder="1"/>
    <xf numFmtId="0" fontId="0" fillId="11" borderId="38" xfId="0" applyFill="1" applyBorder="1"/>
    <xf numFmtId="0" fontId="0" fillId="11" borderId="40" xfId="0" applyFill="1" applyBorder="1"/>
    <xf numFmtId="0" fontId="0" fillId="11" borderId="6" xfId="0" applyFill="1" applyBorder="1"/>
    <xf numFmtId="0" fontId="0" fillId="11" borderId="10" xfId="0" applyFill="1" applyBorder="1"/>
    <xf numFmtId="0" fontId="0" fillId="11" borderId="41" xfId="0" applyFill="1" applyBorder="1"/>
    <xf numFmtId="170" fontId="14" fillId="5" borderId="6" xfId="0" applyNumberFormat="1" applyFont="1" applyFill="1" applyBorder="1" applyAlignment="1">
      <alignment horizontal="center" vertical="center" wrapText="1"/>
    </xf>
    <xf numFmtId="1" fontId="10" fillId="0" borderId="0" xfId="2" applyNumberFormat="1" applyFont="1" applyFill="1" applyAlignment="1">
      <alignment horizontal="center" vertical="center" wrapText="1"/>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2" fillId="3" borderId="1" xfId="0" applyFont="1" applyFill="1" applyBorder="1" applyAlignment="1">
      <alignment horizontal="center" vertical="center"/>
    </xf>
    <xf numFmtId="0" fontId="2" fillId="3" borderId="2" xfId="0" applyFont="1" applyFill="1" applyBorder="1" applyAlignment="1">
      <alignment horizontal="center" vertical="center"/>
    </xf>
    <xf numFmtId="0" fontId="4" fillId="2" borderId="0" xfId="0" applyFont="1" applyFill="1" applyAlignment="1">
      <alignment horizontal="center" vertical="center" wrapText="1"/>
    </xf>
    <xf numFmtId="0" fontId="3" fillId="2" borderId="14" xfId="0" applyFont="1" applyFill="1" applyBorder="1" applyAlignment="1">
      <alignment horizontal="center" vertical="center"/>
    </xf>
    <xf numFmtId="0" fontId="13" fillId="2" borderId="6" xfId="2" applyFont="1" applyFill="1" applyBorder="1" applyAlignment="1">
      <alignment horizontal="center" vertical="center" wrapText="1"/>
    </xf>
    <xf numFmtId="0" fontId="13" fillId="2" borderId="6" xfId="2" quotePrefix="1" applyFont="1" applyFill="1" applyBorder="1" applyAlignment="1">
      <alignment horizontal="center" vertical="center" wrapText="1"/>
    </xf>
    <xf numFmtId="0" fontId="3" fillId="2" borderId="6" xfId="2" applyFont="1" applyFill="1" applyBorder="1" applyAlignment="1">
      <alignment horizontal="center" vertical="center" wrapText="1"/>
    </xf>
    <xf numFmtId="0" fontId="13" fillId="2" borderId="10" xfId="2" applyFont="1" applyFill="1" applyBorder="1" applyAlignment="1">
      <alignment horizontal="center" vertical="center" wrapText="1"/>
    </xf>
    <xf numFmtId="0" fontId="13" fillId="2" borderId="11" xfId="2" applyFont="1" applyFill="1" applyBorder="1" applyAlignment="1">
      <alignment horizontal="center" vertical="center" wrapText="1"/>
    </xf>
    <xf numFmtId="0" fontId="13" fillId="2" borderId="12" xfId="2" applyFont="1" applyFill="1" applyBorder="1" applyAlignment="1">
      <alignment horizontal="center" vertical="center" wrapText="1"/>
    </xf>
    <xf numFmtId="0" fontId="3" fillId="2" borderId="10" xfId="2" applyFont="1" applyFill="1" applyBorder="1" applyAlignment="1">
      <alignment horizontal="center" vertical="center" wrapText="1"/>
    </xf>
    <xf numFmtId="0" fontId="3" fillId="2" borderId="11" xfId="2" applyFont="1" applyFill="1" applyBorder="1" applyAlignment="1">
      <alignment horizontal="center" vertical="center" wrapText="1"/>
    </xf>
    <xf numFmtId="0" fontId="3" fillId="2" borderId="12" xfId="2" applyFont="1" applyFill="1" applyBorder="1" applyAlignment="1">
      <alignment horizontal="center" vertical="center" wrapText="1"/>
    </xf>
    <xf numFmtId="0" fontId="13" fillId="2" borderId="10" xfId="6" applyFont="1" applyFill="1" applyBorder="1" applyAlignment="1">
      <alignment horizontal="center" vertical="center" wrapText="1"/>
    </xf>
    <xf numFmtId="0" fontId="13" fillId="2" borderId="11" xfId="6" applyFont="1" applyFill="1" applyBorder="1" applyAlignment="1">
      <alignment horizontal="center" vertical="center" wrapText="1"/>
    </xf>
    <xf numFmtId="0" fontId="13" fillId="2" borderId="12" xfId="6" applyFont="1" applyFill="1" applyBorder="1" applyAlignment="1">
      <alignment horizontal="center" vertical="center" wrapText="1"/>
    </xf>
    <xf numFmtId="0" fontId="3" fillId="2" borderId="13" xfId="0" applyFont="1" applyFill="1" applyBorder="1" applyAlignment="1">
      <alignment horizontal="center" vertical="center" wrapText="1"/>
    </xf>
    <xf numFmtId="0" fontId="3" fillId="2" borderId="14" xfId="0" applyFont="1" applyFill="1" applyBorder="1" applyAlignment="1">
      <alignment horizontal="center" vertical="center" wrapText="1"/>
    </xf>
    <xf numFmtId="0" fontId="3" fillId="2" borderId="15" xfId="0" applyFont="1" applyFill="1" applyBorder="1" applyAlignment="1">
      <alignment horizontal="center" vertical="center" wrapText="1"/>
    </xf>
    <xf numFmtId="0" fontId="13" fillId="0" borderId="0" xfId="0" applyFont="1" applyAlignment="1">
      <alignment horizontal="center"/>
    </xf>
    <xf numFmtId="0" fontId="23" fillId="15" borderId="6" xfId="0" applyFont="1" applyFill="1" applyBorder="1" applyAlignment="1">
      <alignment horizontal="center" vertical="center" wrapText="1" readingOrder="1"/>
    </xf>
    <xf numFmtId="0" fontId="23" fillId="2" borderId="6" xfId="0" applyFont="1" applyFill="1" applyBorder="1" applyAlignment="1">
      <alignment horizontal="center" wrapText="1" readingOrder="1"/>
    </xf>
  </cellXfs>
  <cellStyles count="11">
    <cellStyle name="Comma" xfId="9" builtinId="3"/>
    <cellStyle name="Comma 2" xfId="7"/>
    <cellStyle name="Comma 3" xfId="10"/>
    <cellStyle name="Normal" xfId="0" builtinId="0"/>
    <cellStyle name="Normal 2" xfId="2"/>
    <cellStyle name="Normal 2 2" xfId="6"/>
    <cellStyle name="Normal 3" xfId="4"/>
    <cellStyle name="Normal 4" xfId="8"/>
    <cellStyle name="Normal 4 2" xfId="5"/>
    <cellStyle name="Percent" xfId="1" builtinId="5"/>
    <cellStyle name="Percent 2" xfId="3"/>
  </cellStyles>
  <dxfs count="28">
    <dxf>
      <font>
        <name val="Arial Narrow"/>
        <scheme val="none"/>
      </font>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00B050"/>
        </patternFill>
      </fill>
      <border>
        <left style="thin">
          <color auto="1"/>
        </left>
        <right style="thin">
          <color auto="1"/>
        </right>
        <top style="thin">
          <color auto="1"/>
        </top>
        <bottom style="thin">
          <color auto="1"/>
        </bottom>
        <vertical/>
        <horizontal/>
      </border>
    </dxf>
    <dxf>
      <fill>
        <patternFill>
          <bgColor rgb="FF00B050"/>
        </patternFill>
      </fill>
      <border>
        <left style="thin">
          <color auto="1"/>
        </left>
        <right style="thin">
          <color auto="1"/>
        </right>
        <top style="thin">
          <color auto="1"/>
        </top>
        <bottom style="thin">
          <color auto="1"/>
        </bottom>
        <vertical/>
        <horizontal/>
      </border>
    </dxf>
    <dxf>
      <fill>
        <patternFill>
          <bgColor rgb="FF00B050"/>
        </patternFill>
      </fill>
      <border>
        <left style="thin">
          <color auto="1"/>
        </left>
        <right style="thin">
          <color auto="1"/>
        </right>
        <top style="thin">
          <color auto="1"/>
        </top>
        <bottom style="thin">
          <color auto="1"/>
        </bottom>
        <vertical/>
        <horizontal/>
      </border>
    </dxf>
    <dxf>
      <fill>
        <patternFill>
          <bgColor rgb="FF00B050"/>
        </patternFill>
      </fill>
      <border>
        <left style="thin">
          <color auto="1"/>
        </left>
        <right style="thin">
          <color auto="1"/>
        </right>
        <top style="thin">
          <color auto="1"/>
        </top>
        <bottom style="thin">
          <color auto="1"/>
        </bottom>
        <vertical/>
        <horizontal/>
      </border>
    </dxf>
    <dxf>
      <fill>
        <patternFill>
          <bgColor rgb="FF00B050"/>
        </patternFill>
      </fill>
      <border>
        <left style="thin">
          <color auto="1"/>
        </left>
        <right style="thin">
          <color auto="1"/>
        </right>
        <top style="thin">
          <color auto="1"/>
        </top>
        <bottom style="thin">
          <color auto="1"/>
        </bottom>
        <vertical/>
        <horizontal/>
      </border>
    </dxf>
    <dxf>
      <font>
        <color rgb="FFFF0000"/>
      </font>
      <fill>
        <patternFill>
          <bgColor rgb="FFFF0000"/>
        </patternFill>
      </fill>
    </dxf>
    <dxf>
      <font>
        <color rgb="FF00B050"/>
      </font>
      <fill>
        <patternFill>
          <bgColor rgb="FF00B050"/>
        </patternFill>
      </fill>
    </dxf>
    <dxf>
      <font>
        <color rgb="FFFF0000"/>
      </font>
      <fill>
        <patternFill>
          <bgColor rgb="FFFF0000"/>
        </patternFill>
      </fill>
    </dxf>
    <dxf>
      <font>
        <color rgb="FF00B050"/>
      </font>
      <fill>
        <patternFill>
          <bgColor rgb="FF00B050"/>
        </patternFill>
      </fill>
    </dxf>
    <dxf>
      <font>
        <condense val="0"/>
        <extend val="0"/>
        <color rgb="FF9C0006"/>
      </font>
      <fill>
        <patternFill>
          <bgColor rgb="FFFFC7CE"/>
        </patternFill>
      </fill>
    </dxf>
    <dxf>
      <font>
        <color auto="1"/>
      </font>
      <fill>
        <patternFill>
          <bgColor rgb="FFFFC000"/>
        </patternFill>
      </fill>
    </dxf>
    <dxf>
      <font>
        <color auto="1"/>
      </font>
      <fill>
        <patternFill>
          <bgColor rgb="FF92D050"/>
        </patternFill>
      </fill>
    </dxf>
    <dxf>
      <font>
        <condense val="0"/>
        <extend val="0"/>
        <color rgb="FF9C0006"/>
      </font>
      <fill>
        <patternFill>
          <bgColor rgb="FFFFC7CE"/>
        </patternFill>
      </fill>
    </dxf>
    <dxf>
      <font>
        <color auto="1"/>
      </font>
      <fill>
        <patternFill>
          <bgColor rgb="FFFFC000"/>
        </patternFill>
      </fill>
    </dxf>
    <dxf>
      <font>
        <color auto="1"/>
      </font>
      <fill>
        <patternFill>
          <bgColor rgb="FF92D050"/>
        </patternFill>
      </fill>
    </dxf>
  </dxfs>
  <tableStyles count="0" defaultTableStyle="TableStyleMedium2" defaultPivotStyle="PivotStyleLight16"/>
  <colors>
    <mruColors>
      <color rgb="FFFFFF99"/>
      <color rgb="FFFFFF66"/>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externalLink" Target="externalLinks/externalLink2.xml"/><Relationship Id="rId47" Type="http://schemas.openxmlformats.org/officeDocument/2006/relationships/pivotCacheDefinition" Target="pivotCache/pivotCacheDefinition1.xml"/><Relationship Id="rId50" Type="http://schemas.openxmlformats.org/officeDocument/2006/relationships/styles" Target="styles.xml"/><Relationship Id="rId55" Type="http://schemas.openxmlformats.org/officeDocument/2006/relationships/customXml" Target="../customXml/item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externalLink" Target="externalLinks/externalLink6.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externalLink" Target="externalLinks/externalLink1.xml"/><Relationship Id="rId54"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externalLink" Target="externalLinks/externalLink5.xml"/><Relationship Id="rId53"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externalLink" Target="externalLinks/externalLink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externalLink" Target="externalLinks/externalLink3.xml"/><Relationship Id="rId48" Type="http://schemas.openxmlformats.org/officeDocument/2006/relationships/pivotCacheDefinition" Target="pivotCache/pivotCacheDefinition2.xml"/><Relationship Id="rId56"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16</xdr:col>
      <xdr:colOff>846</xdr:colOff>
      <xdr:row>32</xdr:row>
      <xdr:rowOff>508</xdr:rowOff>
    </xdr:to>
    <xdr:pic>
      <xdr:nvPicPr>
        <xdr:cNvPr id="3" name="Picture 2"/>
        <xdr:cNvPicPr>
          <a:picLocks noChangeAspect="1"/>
        </xdr:cNvPicPr>
      </xdr:nvPicPr>
      <xdr:blipFill>
        <a:blip xmlns:r="http://schemas.openxmlformats.org/officeDocument/2006/relationships" r:embed="rId1"/>
        <a:stretch>
          <a:fillRect/>
        </a:stretch>
      </xdr:blipFill>
      <xdr:spPr>
        <a:xfrm>
          <a:off x="0" y="0"/>
          <a:ext cx="9754446" cy="5852668"/>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1171575</xdr:colOff>
          <xdr:row>0</xdr:row>
          <xdr:rowOff>123825</xdr:rowOff>
        </xdr:from>
        <xdr:to>
          <xdr:col>5</xdr:col>
          <xdr:colOff>333375</xdr:colOff>
          <xdr:row>1</xdr:row>
          <xdr:rowOff>142875</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cs typeface="Calibri"/>
                </a:rPr>
                <a:t>Populate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1133475</xdr:colOff>
          <xdr:row>0</xdr:row>
          <xdr:rowOff>0</xdr:rowOff>
        </xdr:from>
        <xdr:to>
          <xdr:col>6</xdr:col>
          <xdr:colOff>95250</xdr:colOff>
          <xdr:row>0</xdr:row>
          <xdr:rowOff>0</xdr:rowOff>
        </xdr:to>
        <xdr:sp macro="" textlink="">
          <xdr:nvSpPr>
            <xdr:cNvPr id="10243" name="Button 3" hidden="1">
              <a:extLst>
                <a:ext uri="{63B3BB69-23CF-44E3-9099-C40C66FF867C}">
                  <a14:compatExt spid="_x0000_s1024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200" b="1" i="0" u="none" strike="noStrike" baseline="0">
                  <a:solidFill>
                    <a:srgbClr val="000000"/>
                  </a:solidFill>
                  <a:latin typeface="Calibri"/>
                  <a:cs typeface="Calibri"/>
                </a:rPr>
                <a:t>Populate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alportal/Users/Jha%20Nikunj/AppData/Roaming/Microsoft/Excel/Week%2012%20-%20Jan%202013%20-%20Sales%20Funnel/Kurla/Suresh%20Kadam/Suresh%20Kadam%20Team%2031012013%20-%20DCR%20Format%20v4%20-%20Auto%20Prospect%20No%20Duplicat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alportal/Users/Jha%20Nikunj/AppData/Roaming/Microsoft/Excel/Week%2012%20-%20Jan%202013%20-%20Sales%20Funnel/Week%2012%20-%20Jan%202013%20-%20Sales%20Funnel/Auto%20Prospect%20DCR%20Format%20v3.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alportal/Users/Jha%20Nikunj/AppData/Local/Microsoft/Windows/Temporary%20Internet%20Files/Content.Outlook/7SNLA0S1/Mothership_v14b_Test.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alportal/Users/Jha%20Nikunj/AppData/Roaming/Microsoft/Excel/DCR%20Format%20v6.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alportal/Users/Vaswani%20Vinay/Desktop/Copy%20of%20Copy%20of%20ATS-final.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alportal/sites/mark/PRISM/Document%20Library10/1/2%20South%20Zone/1.%20S1%20Chennai/2.%20AO%20Chennai/Dealer%20Files%20-%20AO%20CHN/3.%20TVS%20Madhavaram/1%20Sales/FY%201314%20Q3/M3/Mothership/Mothership%20MVM%20ICV%2020092013.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spect List"/>
      <sheetName val="KADAM"/>
      <sheetName val="DEEPAK"/>
      <sheetName val="GIRISH"/>
      <sheetName val="PREMCHANDRA"/>
      <sheetName val="Rough Work"/>
      <sheetName val="Masters"/>
    </sheetNames>
    <sheetDataSet>
      <sheetData sheetId="0"/>
      <sheetData sheetId="1"/>
      <sheetData sheetId="2"/>
      <sheetData sheetId="3"/>
      <sheetData sheetId="4"/>
      <sheetData sheetId="5">
        <row r="34">
          <cell r="G34" t="str">
            <v>Lost to Tata</v>
          </cell>
        </row>
        <row r="35">
          <cell r="G35" t="str">
            <v>Plan Postponed</v>
          </cell>
        </row>
        <row r="36">
          <cell r="G36" t="str">
            <v>Lost to Eicher/Other</v>
          </cell>
        </row>
        <row r="37">
          <cell r="G37" t="str">
            <v>Lost to other AL Dealer</v>
          </cell>
        </row>
        <row r="38">
          <cell r="G38" t="str">
            <v>Other Reason</v>
          </cell>
        </row>
        <row r="40">
          <cell r="G40" t="str">
            <v>4X2 Haulage</v>
          </cell>
        </row>
        <row r="41">
          <cell r="G41" t="str">
            <v>4X2 Tipper</v>
          </cell>
        </row>
        <row r="42">
          <cell r="G42" t="str">
            <v>6X4 Tipper</v>
          </cell>
        </row>
        <row r="43">
          <cell r="G43" t="str">
            <v>6X2 MAV</v>
          </cell>
        </row>
        <row r="44">
          <cell r="G44" t="str">
            <v>8X2 MAV</v>
          </cell>
        </row>
        <row r="45">
          <cell r="G45" t="str">
            <v>10X2 MAV</v>
          </cell>
        </row>
        <row r="46">
          <cell r="G46" t="str">
            <v>35T TT</v>
          </cell>
        </row>
        <row r="47">
          <cell r="G47" t="str">
            <v>40T TT</v>
          </cell>
        </row>
        <row r="48">
          <cell r="G48" t="str">
            <v>49T TT</v>
          </cell>
        </row>
        <row r="49">
          <cell r="G49" t="str">
            <v>MDV Bus</v>
          </cell>
        </row>
        <row r="50">
          <cell r="G50" t="str">
            <v>ICV Bus</v>
          </cell>
        </row>
        <row r="51">
          <cell r="G51" t="str">
            <v>10T</v>
          </cell>
        </row>
        <row r="52">
          <cell r="G52" t="str">
            <v>12T</v>
          </cell>
        </row>
        <row r="54">
          <cell r="G54" t="str">
            <v>Construction/Sand</v>
          </cell>
        </row>
        <row r="55">
          <cell r="G55" t="str">
            <v>Market Load</v>
          </cell>
        </row>
        <row r="56">
          <cell r="G56" t="str">
            <v>Container</v>
          </cell>
        </row>
        <row r="57">
          <cell r="G57" t="str">
            <v>Parcel,White Goods</v>
          </cell>
        </row>
        <row r="58">
          <cell r="G58" t="str">
            <v>Passenger</v>
          </cell>
        </row>
        <row r="59">
          <cell r="G59" t="str">
            <v>Steel</v>
          </cell>
        </row>
        <row r="60">
          <cell r="G60" t="str">
            <v>Tanker</v>
          </cell>
        </row>
        <row r="61">
          <cell r="G61" t="str">
            <v>Other</v>
          </cell>
        </row>
      </sheetData>
      <sheetData sheetId="6"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spect List"/>
      <sheetName val="DSE 1"/>
      <sheetName val="DSE 2"/>
      <sheetName val="DSE 3"/>
      <sheetName val="DSE 4"/>
      <sheetName val="DSE 5"/>
      <sheetName val="DSE 6"/>
      <sheetName val="Rough Work"/>
    </sheetNames>
    <sheetDataSet>
      <sheetData sheetId="0"/>
      <sheetData sheetId="1"/>
      <sheetData sheetId="2"/>
      <sheetData sheetId="3"/>
      <sheetData sheetId="4"/>
      <sheetData sheetId="5"/>
      <sheetData sheetId="6"/>
      <sheetData sheetId="7">
        <row r="2">
          <cell r="G2" t="str">
            <v>New</v>
          </cell>
        </row>
        <row r="3">
          <cell r="G3" t="str">
            <v>Old</v>
          </cell>
        </row>
        <row r="5">
          <cell r="G5" t="str">
            <v>Customer</v>
          </cell>
        </row>
        <row r="6">
          <cell r="G6" t="str">
            <v>Influencer</v>
          </cell>
        </row>
        <row r="8">
          <cell r="G8" t="str">
            <v>KAM</v>
          </cell>
        </row>
        <row r="9">
          <cell r="G9" t="str">
            <v>non-KAM</v>
          </cell>
        </row>
        <row r="11">
          <cell r="G11" t="str">
            <v>In-Person</v>
          </cell>
        </row>
        <row r="12">
          <cell r="G12" t="str">
            <v>Telephone</v>
          </cell>
        </row>
        <row r="14">
          <cell r="G14" t="str">
            <v>Y</v>
          </cell>
        </row>
        <row r="15">
          <cell r="G15" t="str">
            <v>N</v>
          </cell>
        </row>
        <row r="17">
          <cell r="G17" t="str">
            <v>Y</v>
          </cell>
        </row>
        <row r="18">
          <cell r="G18" t="str">
            <v>N</v>
          </cell>
        </row>
        <row r="19">
          <cell r="G19" t="str">
            <v>L</v>
          </cell>
        </row>
        <row r="21">
          <cell r="G21" t="str">
            <v>January</v>
          </cell>
        </row>
        <row r="22">
          <cell r="G22" t="str">
            <v>February</v>
          </cell>
        </row>
        <row r="23">
          <cell r="G23" t="str">
            <v>March</v>
          </cell>
        </row>
        <row r="24">
          <cell r="G24" t="str">
            <v>April</v>
          </cell>
        </row>
        <row r="25">
          <cell r="G25" t="str">
            <v>May</v>
          </cell>
        </row>
        <row r="26">
          <cell r="G26" t="str">
            <v>June</v>
          </cell>
        </row>
        <row r="27">
          <cell r="G27" t="str">
            <v>July</v>
          </cell>
        </row>
        <row r="28">
          <cell r="G28" t="str">
            <v>August</v>
          </cell>
        </row>
        <row r="29">
          <cell r="G29" t="str">
            <v>September</v>
          </cell>
        </row>
        <row r="30">
          <cell r="G30" t="str">
            <v>October</v>
          </cell>
        </row>
        <row r="31">
          <cell r="G31" t="str">
            <v>November</v>
          </cell>
        </row>
        <row r="32">
          <cell r="G32" t="str">
            <v>December</v>
          </cell>
        </row>
      </sheetData>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ase"/>
      <sheetName val="Historical Segment Data"/>
      <sheetName val="KYH"/>
      <sheetName val="Historical Market Map 12-13"/>
      <sheetName val="Annual Target Setting 13-14"/>
      <sheetName val="Fwd TIV-Field Inputs (Q1)"/>
      <sheetName val="Ability to Win (Q1)"/>
      <sheetName val="ATW output (Q1)"/>
      <sheetName val="Action plan (Q1) - Team"/>
      <sheetName val="MTS summary"/>
      <sheetName val="MTS A (Q1)"/>
      <sheetName val="MTS B (M1)"/>
      <sheetName val="Conv ratios (M1)"/>
      <sheetName val="MTS B (M2)"/>
      <sheetName val="Conv ratios (M2)"/>
      <sheetName val="MTS B (M3)"/>
      <sheetName val="Conv ratios (M3)"/>
      <sheetName val="MTS CC (Q1)"/>
      <sheetName val="Forecasting A (M1)"/>
      <sheetName val="Forecasting B (M1)"/>
      <sheetName val="Forecasting A (M2)"/>
      <sheetName val="Forecasting B (M2)"/>
      <sheetName val="Forecasting A (M3)"/>
      <sheetName val="Forecasting B (M3)"/>
      <sheetName val="Backup&gt;&gt;"/>
      <sheetName val="Masters"/>
      <sheetName val="Working Sheet"/>
      <sheetName val="Activity database"/>
      <sheetName val="ATW Central (Q1)"/>
      <sheetName val="ATW Package (Q1)"/>
    </sheetNames>
    <sheetDataSet>
      <sheetData sheetId="0">
        <row r="6">
          <cell r="L6">
            <v>0</v>
          </cell>
          <cell r="P6">
            <v>0</v>
          </cell>
        </row>
        <row r="7">
          <cell r="L7">
            <v>0</v>
          </cell>
          <cell r="P7">
            <v>0</v>
          </cell>
        </row>
        <row r="8">
          <cell r="L8">
            <v>0</v>
          </cell>
          <cell r="P8">
            <v>0</v>
          </cell>
        </row>
        <row r="9">
          <cell r="L9">
            <v>0</v>
          </cell>
          <cell r="P9">
            <v>0</v>
          </cell>
        </row>
        <row r="10">
          <cell r="L10">
            <v>0</v>
          </cell>
          <cell r="P10">
            <v>0</v>
          </cell>
        </row>
        <row r="11">
          <cell r="L11">
            <v>0</v>
          </cell>
          <cell r="P11">
            <v>0</v>
          </cell>
        </row>
        <row r="12">
          <cell r="L12">
            <v>0</v>
          </cell>
          <cell r="P12">
            <v>0</v>
          </cell>
        </row>
        <row r="13">
          <cell r="L13">
            <v>0</v>
          </cell>
          <cell r="P13">
            <v>0</v>
          </cell>
        </row>
        <row r="14">
          <cell r="L14">
            <v>0</v>
          </cell>
          <cell r="P14">
            <v>0</v>
          </cell>
        </row>
        <row r="15">
          <cell r="L15">
            <v>0</v>
          </cell>
          <cell r="P15">
            <v>0</v>
          </cell>
        </row>
        <row r="16">
          <cell r="P16">
            <v>0</v>
          </cell>
        </row>
        <row r="17">
          <cell r="P17">
            <v>0</v>
          </cell>
        </row>
        <row r="18">
          <cell r="P18">
            <v>0</v>
          </cell>
        </row>
        <row r="19">
          <cell r="P19">
            <v>0</v>
          </cell>
        </row>
        <row r="20">
          <cell r="P20">
            <v>0</v>
          </cell>
        </row>
        <row r="21">
          <cell r="P21">
            <v>0</v>
          </cell>
        </row>
        <row r="22">
          <cell r="P22">
            <v>0</v>
          </cell>
        </row>
        <row r="23">
          <cell r="P23">
            <v>0</v>
          </cell>
        </row>
        <row r="24">
          <cell r="P24">
            <v>0</v>
          </cell>
        </row>
        <row r="25">
          <cell r="P25">
            <v>0</v>
          </cell>
        </row>
        <row r="26">
          <cell r="P26">
            <v>0</v>
          </cell>
        </row>
        <row r="27">
          <cell r="P27">
            <v>0</v>
          </cell>
        </row>
        <row r="28">
          <cell r="P28">
            <v>0</v>
          </cell>
        </row>
        <row r="29">
          <cell r="P29">
            <v>0</v>
          </cell>
        </row>
        <row r="30">
          <cell r="P30">
            <v>0</v>
          </cell>
        </row>
        <row r="31">
          <cell r="P31">
            <v>0</v>
          </cell>
        </row>
        <row r="32">
          <cell r="P32">
            <v>0</v>
          </cell>
        </row>
        <row r="33">
          <cell r="P33">
            <v>0</v>
          </cell>
        </row>
        <row r="34">
          <cell r="P34">
            <v>0</v>
          </cell>
        </row>
        <row r="35">
          <cell r="P35">
            <v>0</v>
          </cell>
        </row>
        <row r="36">
          <cell r="P36">
            <v>0</v>
          </cell>
        </row>
        <row r="37">
          <cell r="P37">
            <v>0</v>
          </cell>
        </row>
        <row r="38">
          <cell r="P38">
            <v>0</v>
          </cell>
        </row>
        <row r="39">
          <cell r="P39">
            <v>0</v>
          </cell>
        </row>
        <row r="40">
          <cell r="P40">
            <v>0</v>
          </cell>
        </row>
        <row r="41">
          <cell r="P41">
            <v>0</v>
          </cell>
        </row>
        <row r="42">
          <cell r="P42">
            <v>0</v>
          </cell>
        </row>
        <row r="43">
          <cell r="P43">
            <v>0</v>
          </cell>
        </row>
        <row r="44">
          <cell r="P44">
            <v>0</v>
          </cell>
        </row>
        <row r="45">
          <cell r="P45">
            <v>0</v>
          </cell>
        </row>
        <row r="46">
          <cell r="P46">
            <v>0</v>
          </cell>
        </row>
        <row r="47">
          <cell r="P47">
            <v>0</v>
          </cell>
        </row>
        <row r="48">
          <cell r="P48">
            <v>0</v>
          </cell>
        </row>
        <row r="49">
          <cell r="P49">
            <v>0</v>
          </cell>
        </row>
        <row r="50">
          <cell r="P50">
            <v>0</v>
          </cell>
        </row>
        <row r="51">
          <cell r="P51">
            <v>0</v>
          </cell>
        </row>
        <row r="52">
          <cell r="P52">
            <v>0</v>
          </cell>
        </row>
        <row r="53">
          <cell r="P53">
            <v>0</v>
          </cell>
        </row>
        <row r="54">
          <cell r="P54">
            <v>0</v>
          </cell>
        </row>
        <row r="55">
          <cell r="P55">
            <v>0</v>
          </cell>
        </row>
        <row r="56">
          <cell r="P56">
            <v>0</v>
          </cell>
        </row>
        <row r="57">
          <cell r="P57">
            <v>0</v>
          </cell>
        </row>
        <row r="58">
          <cell r="P58">
            <v>0</v>
          </cell>
        </row>
        <row r="59">
          <cell r="P59">
            <v>0</v>
          </cell>
        </row>
        <row r="60">
          <cell r="P60">
            <v>0</v>
          </cell>
        </row>
        <row r="61">
          <cell r="P61">
            <v>0</v>
          </cell>
        </row>
        <row r="62">
          <cell r="P62">
            <v>0</v>
          </cell>
        </row>
        <row r="63">
          <cell r="P63">
            <v>0</v>
          </cell>
        </row>
        <row r="64">
          <cell r="P64">
            <v>0</v>
          </cell>
        </row>
        <row r="65">
          <cell r="P65">
            <v>0</v>
          </cell>
        </row>
        <row r="66">
          <cell r="P66">
            <v>0</v>
          </cell>
        </row>
        <row r="67">
          <cell r="P67">
            <v>0</v>
          </cell>
        </row>
        <row r="68">
          <cell r="P68">
            <v>0</v>
          </cell>
        </row>
        <row r="69">
          <cell r="P69">
            <v>0</v>
          </cell>
        </row>
        <row r="70">
          <cell r="P70">
            <v>0</v>
          </cell>
        </row>
        <row r="71">
          <cell r="P71">
            <v>0</v>
          </cell>
        </row>
        <row r="72">
          <cell r="P72">
            <v>0</v>
          </cell>
        </row>
        <row r="73">
          <cell r="P73">
            <v>0</v>
          </cell>
        </row>
        <row r="74">
          <cell r="P74">
            <v>0</v>
          </cell>
        </row>
        <row r="75">
          <cell r="P75">
            <v>0</v>
          </cell>
        </row>
        <row r="76">
          <cell r="P76">
            <v>0</v>
          </cell>
        </row>
        <row r="77">
          <cell r="P77">
            <v>0</v>
          </cell>
        </row>
        <row r="78">
          <cell r="P78">
            <v>0</v>
          </cell>
        </row>
        <row r="79">
          <cell r="P79">
            <v>0</v>
          </cell>
        </row>
        <row r="80">
          <cell r="P80">
            <v>0</v>
          </cell>
        </row>
        <row r="81">
          <cell r="P81">
            <v>0</v>
          </cell>
        </row>
        <row r="82">
          <cell r="P82">
            <v>0</v>
          </cell>
        </row>
        <row r="83">
          <cell r="P83">
            <v>0</v>
          </cell>
        </row>
        <row r="84">
          <cell r="P84">
            <v>0</v>
          </cell>
        </row>
        <row r="85">
          <cell r="P85">
            <v>0</v>
          </cell>
        </row>
      </sheetData>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spect List"/>
      <sheetName val="DSE 1"/>
      <sheetName val="DSE 2"/>
      <sheetName val="DSE 3"/>
      <sheetName val="DSE 4"/>
      <sheetName val="DSE 5"/>
      <sheetName val="DSE 6"/>
      <sheetName val="DSE 7"/>
      <sheetName val="DSE 8"/>
      <sheetName val="DSE 9"/>
      <sheetName val="Rough Work"/>
    </sheetNames>
    <sheetDataSet>
      <sheetData sheetId="0"/>
      <sheetData sheetId="1"/>
      <sheetData sheetId="2"/>
      <sheetData sheetId="3"/>
      <sheetData sheetId="4"/>
      <sheetData sheetId="5"/>
      <sheetData sheetId="6"/>
      <sheetData sheetId="7"/>
      <sheetData sheetId="8"/>
      <sheetData sheetId="9"/>
      <sheetData sheetId="10">
        <row r="8">
          <cell r="G8" t="str">
            <v>This Month</v>
          </cell>
        </row>
        <row r="9">
          <cell r="G9" t="str">
            <v>Next Month</v>
          </cell>
        </row>
        <row r="10">
          <cell r="G10" t="str">
            <v>After Next Month</v>
          </cell>
        </row>
        <row r="60">
          <cell r="G60" t="str">
            <v>Extended Warranty</v>
          </cell>
        </row>
        <row r="61">
          <cell r="G61" t="str">
            <v>AMC</v>
          </cell>
        </row>
        <row r="62">
          <cell r="G62" t="str">
            <v>Extended Service</v>
          </cell>
        </row>
        <row r="63">
          <cell r="G63" t="str">
            <v>None</v>
          </cell>
        </row>
        <row r="65">
          <cell r="G65" t="str">
            <v>User Trial</v>
          </cell>
        </row>
        <row r="66">
          <cell r="G66" t="str">
            <v>Product Demo</v>
          </cell>
        </row>
        <row r="67">
          <cell r="G67" t="str">
            <v>Test Drive</v>
          </cell>
        </row>
        <row r="68">
          <cell r="G68" t="str">
            <v>Not Given</v>
          </cell>
        </row>
        <row r="70">
          <cell r="G70" t="str">
            <v>Self</v>
          </cell>
        </row>
        <row r="71">
          <cell r="G71" t="str">
            <v>Financer</v>
          </cell>
        </row>
        <row r="72">
          <cell r="G72" t="str">
            <v>DSA</v>
          </cell>
        </row>
        <row r="73">
          <cell r="G73" t="str">
            <v>Marketing Activity</v>
          </cell>
        </row>
        <row r="74">
          <cell r="G74" t="str">
            <v>Other influencer</v>
          </cell>
        </row>
        <row r="75">
          <cell r="G75" t="str">
            <v>Others</v>
          </cell>
        </row>
      </sheetData>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ethod 1 (2)"/>
      <sheetName val="Method 1"/>
      <sheetName val="Method 2"/>
      <sheetName val="Method 3"/>
      <sheetName val="Consolidation"/>
      <sheetName val="Sheet1"/>
    </sheetNames>
    <sheetDataSet>
      <sheetData sheetId="0"/>
      <sheetData sheetId="1"/>
      <sheetData sheetId="2"/>
      <sheetData sheetId="3"/>
      <sheetData sheetId="4">
        <row r="5">
          <cell r="A5" t="str">
            <v>4x2 FF Haulage</v>
          </cell>
        </row>
        <row r="6">
          <cell r="A6" t="str">
            <v>4x2 SF Haulage</v>
          </cell>
        </row>
        <row r="7">
          <cell r="A7" t="str">
            <v xml:space="preserve">6x2 MAV </v>
          </cell>
        </row>
        <row r="8">
          <cell r="A8" t="str">
            <v>8x2 MAV</v>
          </cell>
        </row>
        <row r="9">
          <cell r="A9" t="str">
            <v>10x2 MAV</v>
          </cell>
        </row>
        <row r="10">
          <cell r="A10" t="str">
            <v>6x4 MAV</v>
          </cell>
        </row>
        <row r="11">
          <cell r="A11" t="str">
            <v>Tractor</v>
          </cell>
        </row>
        <row r="12">
          <cell r="A12" t="str">
            <v>4x2 FF Tipper</v>
          </cell>
        </row>
        <row r="13">
          <cell r="A13" t="str">
            <v>4x2 SF Tipper</v>
          </cell>
        </row>
        <row r="14">
          <cell r="A14" t="str">
            <v>6x4 Tipper</v>
          </cell>
        </row>
        <row r="15">
          <cell r="A15" t="str">
            <v>8x4 Tipper</v>
          </cell>
        </row>
        <row r="16">
          <cell r="A16" t="str">
            <v>ICV Goods</v>
          </cell>
        </row>
        <row r="17">
          <cell r="A17" t="str">
            <v>MDV Bus</v>
          </cell>
        </row>
        <row r="18">
          <cell r="A18" t="str">
            <v>ICV Bus</v>
          </cell>
        </row>
        <row r="19">
          <cell r="A19" t="str">
            <v>LCV Bus</v>
          </cell>
        </row>
      </sheetData>
      <sheetData sheetId="5"/>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1.1.Base"/>
      <sheetName val="Historical Segment Data"/>
      <sheetName val="0.1.KYH"/>
      <sheetName val="1.2.Historical Market Map 12-13"/>
      <sheetName val="2.1.ATS-Field (FY 13-14)"/>
      <sheetName val="2.2.ATS-Statistical (FY 13-14)"/>
      <sheetName val="1.4.Fwd TIV-Field Inputs (Q2)"/>
      <sheetName val="Ability to Win (Q2)"/>
      <sheetName val="ATW output (Q2)"/>
      <sheetName val="1.10.Action plan (Q2) - Team"/>
      <sheetName val="MTS summary"/>
      <sheetName val="3.1.MTS A (Q2)"/>
      <sheetName val="3.2.MTS B (M1)"/>
      <sheetName val="Conv ratios (M1)"/>
      <sheetName val="MTS B Funnel (M1)"/>
      <sheetName val="3.2.MTS B (M2)"/>
      <sheetName val="Conv ratios (M2)"/>
      <sheetName val="MTS B Funnel (M2)"/>
      <sheetName val="3.2.MTS B (M3)"/>
      <sheetName val="Conv ratios (M3)"/>
      <sheetName val="MTS B Funnel (M3)"/>
      <sheetName val="MTS CC (Q2)"/>
      <sheetName val="23.1.Forecasting A (M1)"/>
      <sheetName val="23.2.Forecasting B (M1)"/>
      <sheetName val="23.1.Forecasting A (M2)"/>
      <sheetName val="23.2.Forecasting B (M2)"/>
      <sheetName val="23.1.Forecasting A (M3)"/>
      <sheetName val="23.2.Forecasting B (M3)"/>
      <sheetName val="Backup&gt;&gt;"/>
      <sheetName val="Masters"/>
      <sheetName val="Working Sheet"/>
      <sheetName val="Activity database"/>
      <sheetName val="ATW Central (Q1)"/>
      <sheetName val="ATW Package (Q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sheetData sheetId="30" refreshError="1"/>
      <sheetData sheetId="31" refreshError="1"/>
      <sheetData sheetId="32" refreshError="1"/>
      <sheetData sheetId="33"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r:id="rId1" refreshedBy="Vaswani Vinay" refreshedDate="41416.578413888892" createdVersion="3" refreshedVersion="3" minRefreshableVersion="3" recordCount="342">
  <cacheSource type="worksheet">
    <worksheetSource ref="A6:O348" sheet="3.1.MTS A"/>
  </cacheSource>
  <cacheFields count="15">
    <cacheField name="Team" numFmtId="0">
      <sharedItems containsString="0" containsBlank="1" containsNumber="1" containsInteger="1" minValue="0" maxValue="0"/>
    </cacheField>
    <cacheField name="Hub" numFmtId="0">
      <sharedItems containsString="0" containsBlank="1" containsNumber="1" containsInteger="1" minValue="0" maxValue="0"/>
    </cacheField>
    <cacheField name="Application" numFmtId="0">
      <sharedItems containsString="0" containsBlank="1" containsNumber="1" containsInteger="1" minValue="0" maxValue="0"/>
    </cacheField>
    <cacheField name="Segment" numFmtId="0">
      <sharedItems containsString="0" containsBlank="1" containsNumber="1" containsInteger="1" minValue="0" maxValue="0"/>
    </cacheField>
    <cacheField name="ATW" numFmtId="0">
      <sharedItems containsString="0" containsBlank="1" containsNumber="1" containsInteger="1" minValue="0" maxValue="0"/>
    </cacheField>
    <cacheField name="DSE" numFmtId="0">
      <sharedItems containsNonDate="0" containsBlank="1" count="18">
        <m/>
        <s v="Jeevan" u="1"/>
        <s v="Ramesh" u="1"/>
        <s v="Sai Kumar" u="1"/>
        <s v="Christopher" u="1"/>
        <s v="Santosh" u="1"/>
        <s v="Purushottam" u="1"/>
        <s v="A" u="1"/>
        <s v="Vasudeva Reddy" u="1"/>
        <s v="Praveen" u="1"/>
        <s v="Vikram" u="1"/>
        <s v="Madhukar Reddy" u="1"/>
        <s v="Anil" u="1"/>
        <s v="Ranjith" u="1"/>
        <s v="RP Reddy" u="1"/>
        <s v="B" u="1"/>
        <s v="Sagar" u="1"/>
        <s v="Venkatesh" u="1"/>
      </sharedItems>
    </cacheField>
    <cacheField name="Model" numFmtId="0">
      <sharedItems containsNonDate="0" containsBlank="1" count="7">
        <m/>
        <s v="c" u="1"/>
        <s v="a" u="1"/>
        <s v="Model a" u="1"/>
        <s v="Model b" u="1"/>
        <s v="b" u="1"/>
        <s v="Model c" u="1"/>
      </sharedItems>
    </cacheField>
    <cacheField name="Qtr AL" numFmtId="0">
      <sharedItems containsString="0" containsBlank="1" containsNumber="1" containsInteger="1" minValue="0" maxValue="0"/>
    </cacheField>
    <cacheField name="Qtr TIV" numFmtId="0">
      <sharedItems containsString="0" containsBlank="1" containsNumber="1" containsInteger="1" minValue="0" maxValue="0"/>
    </cacheField>
    <cacheField name="M1 AL" numFmtId="0">
      <sharedItems containsString="0" containsBlank="1" containsNumber="1" containsInteger="1" minValue="1" maxValue="5"/>
    </cacheField>
    <cacheField name="M1 TIV" numFmtId="0">
      <sharedItems containsString="0" containsBlank="1" containsNumber="1" containsInteger="1" minValue="0" maxValue="0"/>
    </cacheField>
    <cacheField name="M2 AL" numFmtId="0">
      <sharedItems containsString="0" containsBlank="1" containsNumber="1" containsInteger="1" minValue="1" maxValue="5"/>
    </cacheField>
    <cacheField name="M2 TIV" numFmtId="0">
      <sharedItems containsString="0" containsBlank="1" containsNumber="1" containsInteger="1" minValue="0" maxValue="0"/>
    </cacheField>
    <cacheField name="M3 AL" numFmtId="0">
      <sharedItems containsString="0" containsBlank="1" containsNumber="1" containsInteger="1" minValue="1" maxValue="5"/>
    </cacheField>
    <cacheField name="M3 TIV" numFmtId="0">
      <sharedItems containsString="0" containsBlank="1" containsNumber="1" containsInteger="1" minValue="0" maxValue="0"/>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edBy="Boppana Varun" refreshedDate="41463.9069318287" createdVersion="3" refreshedVersion="3" minRefreshableVersion="3" recordCount="247">
  <cacheSource type="worksheet">
    <worksheetSource ref="A6:AT253" sheet="3.1.MTS A"/>
  </cacheSource>
  <cacheFields count="55">
    <cacheField name="Team" numFmtId="164">
      <sharedItems containsSemiMixedTypes="0" containsString="0" containsNumber="1" containsInteger="1" minValue="0" maxValue="0"/>
    </cacheField>
    <cacheField name="Hub" numFmtId="164">
      <sharedItems containsSemiMixedTypes="0" containsString="0" containsNumber="1" containsInteger="1" minValue="0" maxValue="0" count="1">
        <n v="0"/>
      </sharedItems>
    </cacheField>
    <cacheField name="Application" numFmtId="164">
      <sharedItems containsSemiMixedTypes="0" containsString="0" containsNumber="1" containsInteger="1" minValue="0" maxValue="0"/>
    </cacheField>
    <cacheField name="Segment" numFmtId="164">
      <sharedItems containsSemiMixedTypes="0" containsString="0" containsNumber="1" containsInteger="1" minValue="0" maxValue="0" count="1">
        <n v="0"/>
      </sharedItems>
    </cacheField>
    <cacheField name="ATW" numFmtId="0">
      <sharedItems containsSemiMixedTypes="0" containsString="0" containsNumber="1" containsInteger="1" minValue="0" maxValue="0"/>
    </cacheField>
    <cacheField name="DSE" numFmtId="0">
      <sharedItems containsNonDate="0" containsString="0" containsBlank="1"/>
    </cacheField>
    <cacheField name="Model" numFmtId="0">
      <sharedItems containsNonDate="0" containsString="0" containsBlank="1"/>
    </cacheField>
    <cacheField name="Qtr AL" numFmtId="0">
      <sharedItems containsSemiMixedTypes="0" containsString="0" containsNumber="1" containsInteger="1" minValue="0" maxValue="0"/>
    </cacheField>
    <cacheField name="Qtr TIV" numFmtId="1">
      <sharedItems containsSemiMixedTypes="0" containsString="0" containsNumber="1" containsInteger="1" minValue="0" maxValue="0"/>
    </cacheField>
    <cacheField name="M1 AL" numFmtId="0">
      <sharedItems containsNonDate="0" containsString="0" containsBlank="1"/>
    </cacheField>
    <cacheField name="M1 TIV" numFmtId="0">
      <sharedItems containsSemiMixedTypes="0" containsString="0" containsNumber="1" containsInteger="1" minValue="0" maxValue="0"/>
    </cacheField>
    <cacheField name="M2 AL" numFmtId="0">
      <sharedItems containsNonDate="0" containsString="0" containsBlank="1"/>
    </cacheField>
    <cacheField name="M2 TIV" numFmtId="0">
      <sharedItems containsSemiMixedTypes="0" containsString="0" containsNumber="1" containsInteger="1" minValue="0" maxValue="0"/>
    </cacheField>
    <cacheField name="M3 AL" numFmtId="0">
      <sharedItems containsNonDate="0" containsString="0" containsBlank="1"/>
    </cacheField>
    <cacheField name="M3 TIV" numFmtId="0">
      <sharedItems containsSemiMixedTypes="0" containsString="0" containsNumber="1" containsInteger="1" minValue="0" maxValue="0"/>
    </cacheField>
    <cacheField name="AL" numFmtId="0">
      <sharedItems containsNonDate="0" containsString="0" containsBlank="1"/>
    </cacheField>
    <cacheField name="TIV" numFmtId="0">
      <sharedItems containsNonDate="0" containsString="0" containsBlank="1"/>
    </cacheField>
    <cacheField name="AL gap" numFmtId="1">
      <sharedItems containsSemiMixedTypes="0" containsString="0" containsNumber="1" containsInteger="1" minValue="0" maxValue="0"/>
    </cacheField>
    <cacheField name="Balance AL nos possible for the month" numFmtId="0">
      <sharedItems containsNonDate="0" containsString="0" containsBlank="1"/>
    </cacheField>
    <cacheField name="Reasons" numFmtId="0">
      <sharedItems containsNonDate="0" containsString="0" containsBlank="1"/>
    </cacheField>
    <cacheField name="AL2" numFmtId="0">
      <sharedItems containsNonDate="0" containsString="0" containsBlank="1"/>
    </cacheField>
    <cacheField name="TIV2" numFmtId="0">
      <sharedItems containsNonDate="0" containsString="0" containsBlank="1"/>
    </cacheField>
    <cacheField name="AL gap2" numFmtId="1">
      <sharedItems containsSemiMixedTypes="0" containsString="0" containsNumber="1" containsInteger="1" minValue="0" maxValue="0"/>
    </cacheField>
    <cacheField name="Reasons2" numFmtId="0">
      <sharedItems containsNonDate="0" containsString="0" containsBlank="1"/>
    </cacheField>
    <cacheField name="AL3" numFmtId="0">
      <sharedItems containsNonDate="0" containsString="0" containsBlank="1"/>
    </cacheField>
    <cacheField name="TIV3" numFmtId="0">
      <sharedItems containsNonDate="0" containsString="0" containsBlank="1"/>
    </cacheField>
    <cacheField name="AL gap3" numFmtId="1">
      <sharedItems containsSemiMixedTypes="0" containsString="0" containsNumber="1" containsInteger="1" minValue="0" maxValue="0"/>
    </cacheField>
    <cacheField name="Balance AL nos possible for the month2" numFmtId="0">
      <sharedItems containsNonDate="0" containsString="0" containsBlank="1"/>
    </cacheField>
    <cacheField name="Reasons3" numFmtId="0">
      <sharedItems containsNonDate="0" containsString="0" containsBlank="1"/>
    </cacheField>
    <cacheField name="AL4" numFmtId="0">
      <sharedItems containsNonDate="0" containsString="0" containsBlank="1"/>
    </cacheField>
    <cacheField name="TIV4" numFmtId="0">
      <sharedItems containsNonDate="0" containsString="0" containsBlank="1"/>
    </cacheField>
    <cacheField name="AL gap4" numFmtId="1">
      <sharedItems containsSemiMixedTypes="0" containsString="0" containsNumber="1" containsInteger="1" minValue="0" maxValue="0"/>
    </cacheField>
    <cacheField name="Reasons4" numFmtId="0">
      <sharedItems containsNonDate="0" containsString="0" containsBlank="1"/>
    </cacheField>
    <cacheField name="AL5" numFmtId="0">
      <sharedItems containsNonDate="0" containsString="0" containsBlank="1"/>
    </cacheField>
    <cacheField name="TIV5" numFmtId="0">
      <sharedItems containsNonDate="0" containsString="0" containsBlank="1"/>
    </cacheField>
    <cacheField name="AL gap5" numFmtId="1">
      <sharedItems containsSemiMixedTypes="0" containsString="0" containsNumber="1" containsInteger="1" minValue="0" maxValue="0"/>
    </cacheField>
    <cacheField name="Balance AL nos possible for the month3" numFmtId="0">
      <sharedItems containsNonDate="0" containsString="0" containsBlank="1"/>
    </cacheField>
    <cacheField name="Reasons5" numFmtId="0">
      <sharedItems containsNonDate="0" containsString="0" containsBlank="1"/>
    </cacheField>
    <cacheField name="AL6" numFmtId="0">
      <sharedItems containsNonDate="0" containsString="0" containsBlank="1"/>
    </cacheField>
    <cacheField name="TIV6" numFmtId="0">
      <sharedItems containsNonDate="0" containsString="0" containsBlank="1"/>
    </cacheField>
    <cacheField name="AL gap6" numFmtId="1">
      <sharedItems containsSemiMixedTypes="0" containsString="0" containsNumber="1" containsInteger="1" minValue="0" maxValue="0"/>
    </cacheField>
    <cacheField name="Reasons6" numFmtId="0">
      <sharedItems containsNonDate="0" containsString="0" containsBlank="1"/>
    </cacheField>
    <cacheField name="AL7" numFmtId="1">
      <sharedItems containsSemiMixedTypes="0" containsString="0" containsNumber="1" containsInteger="1" minValue="0" maxValue="0"/>
    </cacheField>
    <cacheField name="TIV7" numFmtId="1">
      <sharedItems containsSemiMixedTypes="0" containsString="0" containsNumber="1" containsInteger="1" minValue="0" maxValue="0"/>
    </cacheField>
    <cacheField name="AL gap7" numFmtId="1">
      <sharedItems containsSemiMixedTypes="0" containsString="0" containsNumber="1" containsInteger="1" minValue="0" maxValue="0"/>
    </cacheField>
    <cacheField name="Reasons7" numFmtId="0">
      <sharedItems containsNonDate="0" containsString="0" containsBlank="1"/>
    </cacheField>
    <cacheField name="M1 - MS (A)" numFmtId="0" formula="AL2/TIV2" databaseField="0"/>
    <cacheField name="Calc M1 - MS(T)" numFmtId="0" formula="'M1 AL'/'M1 TIV'" databaseField="0"/>
    <cacheField name="Calc M2 - MS(A)" numFmtId="0" formula="AL4/TIV4" databaseField="0"/>
    <cacheField name="Calc M2 - MS(T)" numFmtId="0" formula="'M2 AL'/'M2 TIV'" databaseField="0"/>
    <cacheField name="Calc M3 - MS(A)" numFmtId="0" formula="AL4/TIV4" databaseField="0"/>
    <cacheField name="Calc M3 MS(A)" numFmtId="0" formula="AL6/TIV6" databaseField="0"/>
    <cacheField name="Calc M3(T)" numFmtId="0" formula="'M3 AL'/'M3 TIV'" databaseField="0"/>
    <cacheField name="Calc Qtr (A)" numFmtId="0" formula="AL7/TIV7" databaseField="0"/>
    <cacheField name="Calc MS(T)" numFmtId="0" formula="'Qtr AL'/'Qtr TIV'" databaseField="0"/>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342">
  <r>
    <n v="0"/>
    <n v="0"/>
    <n v="0"/>
    <n v="0"/>
    <n v="0"/>
    <x v="0"/>
    <x v="0"/>
    <n v="0"/>
    <n v="0"/>
    <n v="5"/>
    <n v="0"/>
    <n v="5"/>
    <n v="0"/>
    <n v="5"/>
    <n v="0"/>
  </r>
  <r>
    <n v="0"/>
    <n v="0"/>
    <n v="0"/>
    <n v="0"/>
    <n v="0"/>
    <x v="0"/>
    <x v="0"/>
    <n v="0"/>
    <n v="0"/>
    <n v="4"/>
    <n v="0"/>
    <n v="4"/>
    <n v="0"/>
    <n v="4"/>
    <n v="0"/>
  </r>
  <r>
    <n v="0"/>
    <n v="0"/>
    <n v="0"/>
    <n v="0"/>
    <n v="0"/>
    <x v="0"/>
    <x v="0"/>
    <n v="0"/>
    <n v="0"/>
    <n v="3"/>
    <n v="0"/>
    <n v="3"/>
    <n v="0"/>
    <n v="3"/>
    <n v="0"/>
  </r>
  <r>
    <n v="0"/>
    <n v="0"/>
    <n v="0"/>
    <n v="0"/>
    <n v="0"/>
    <x v="0"/>
    <x v="0"/>
    <n v="0"/>
    <n v="0"/>
    <n v="2"/>
    <n v="0"/>
    <n v="2"/>
    <n v="0"/>
    <n v="2"/>
    <n v="0"/>
  </r>
  <r>
    <n v="0"/>
    <n v="0"/>
    <n v="0"/>
    <n v="0"/>
    <n v="0"/>
    <x v="0"/>
    <x v="0"/>
    <n v="0"/>
    <n v="0"/>
    <n v="1"/>
    <n v="0"/>
    <n v="1"/>
    <n v="0"/>
    <n v="1"/>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n v="0"/>
    <n v="0"/>
    <n v="0"/>
    <n v="0"/>
    <n v="0"/>
    <x v="0"/>
    <x v="0"/>
    <n v="0"/>
    <n v="0"/>
    <m/>
    <n v="0"/>
    <m/>
    <n v="0"/>
    <m/>
    <n v="0"/>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r>
    <m/>
    <m/>
    <m/>
    <m/>
    <m/>
    <x v="0"/>
    <x v="0"/>
    <m/>
    <m/>
    <m/>
    <m/>
    <m/>
    <m/>
    <m/>
    <m/>
  </r>
</pivotCacheRecords>
</file>

<file path=xl/pivotCache/pivotCacheRecords2.xml><?xml version="1.0" encoding="utf-8"?>
<pivotCacheRecords xmlns="http://schemas.openxmlformats.org/spreadsheetml/2006/main" xmlns:r="http://schemas.openxmlformats.org/officeDocument/2006/relationships" count="247">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r>
    <n v="0"/>
    <x v="0"/>
    <n v="0"/>
    <x v="0"/>
    <n v="0"/>
    <m/>
    <m/>
    <n v="0"/>
    <n v="0"/>
    <m/>
    <n v="0"/>
    <m/>
    <n v="0"/>
    <m/>
    <n v="0"/>
    <m/>
    <m/>
    <n v="0"/>
    <m/>
    <m/>
    <m/>
    <m/>
    <n v="0"/>
    <m/>
    <m/>
    <m/>
    <n v="0"/>
    <m/>
    <m/>
    <m/>
    <m/>
    <n v="0"/>
    <m/>
    <m/>
    <m/>
    <n v="0"/>
    <m/>
    <m/>
    <m/>
    <m/>
    <n v="0"/>
    <m/>
    <n v="0"/>
    <n v="0"/>
    <n v="0"/>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 cacheId="0"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3:D7" firstHeaderRow="1" firstDataRow="2" firstDataCol="1"/>
  <pivotFields count="15">
    <pivotField showAll="0"/>
    <pivotField showAll="0"/>
    <pivotField showAll="0"/>
    <pivotField showAll="0"/>
    <pivotField showAll="0"/>
    <pivotField axis="axisRow" showAll="0">
      <items count="19">
        <item x="0"/>
        <item m="1" x="2"/>
        <item m="1" x="12"/>
        <item m="1" x="14"/>
        <item m="1" x="4"/>
        <item m="1" x="8"/>
        <item m="1" x="6"/>
        <item m="1" x="1"/>
        <item m="1" x="3"/>
        <item m="1" x="9"/>
        <item m="1" x="11"/>
        <item m="1" x="17"/>
        <item m="1" x="5"/>
        <item m="1" x="10"/>
        <item m="1" x="16"/>
        <item m="1" x="13"/>
        <item m="1" x="7"/>
        <item m="1" x="15"/>
        <item t="default"/>
      </items>
    </pivotField>
    <pivotField axis="axisRow" showAll="0">
      <items count="8">
        <item x="0"/>
        <item m="1" x="2"/>
        <item m="1" x="5"/>
        <item m="1" x="1"/>
        <item m="1" x="3"/>
        <item m="1" x="4"/>
        <item m="1" x="6"/>
        <item t="default"/>
      </items>
    </pivotField>
    <pivotField showAll="0"/>
    <pivotField showAll="0"/>
    <pivotField dataField="1" showAll="0"/>
    <pivotField showAll="0"/>
    <pivotField dataField="1" showAll="0"/>
    <pivotField showAll="0"/>
    <pivotField dataField="1" showAll="0"/>
    <pivotField showAll="0"/>
  </pivotFields>
  <rowFields count="2">
    <field x="5"/>
    <field x="6"/>
  </rowFields>
  <rowItems count="3">
    <i>
      <x/>
    </i>
    <i r="1">
      <x/>
    </i>
    <i t="grand">
      <x/>
    </i>
  </rowItems>
  <colFields count="1">
    <field x="-2"/>
  </colFields>
  <colItems count="3">
    <i>
      <x/>
    </i>
    <i i="1">
      <x v="1"/>
    </i>
    <i i="2">
      <x v="2"/>
    </i>
  </colItems>
  <dataFields count="3">
    <dataField name="Sum of M1 AL" fld="9" baseField="0" baseItem="0"/>
    <dataField name="Sum of M2 AL" fld="11" baseField="0" baseItem="0"/>
    <dataField name="Sum of M3 AL" fld="13" baseField="0" baseItem="0"/>
  </dataFields>
  <formats count="1">
    <format dxfId="0">
      <pivotArea type="all" dataOnly="0" outline="0" fieldPosition="0"/>
    </format>
  </formats>
  <pivotTableStyleInfo name="PivotStyleLight16" showRowHeaders="1" showColHeaders="1" showRowStripes="0" showColStripes="0" showLastColumn="1"/>
</pivotTableDefinition>
</file>

<file path=xl/pivotTables/pivotTable2.xml><?xml version="1.0" encoding="utf-8"?>
<pivotTableDefinition xmlns="http://schemas.openxmlformats.org/spreadsheetml/2006/main" name="PivotTable3" cacheId="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AJ15:AM18" firstHeaderRow="1" firstDataRow="2" firstDataCol="1"/>
  <pivotFields count="55">
    <pivotField numFmtId="164" showAll="0"/>
    <pivotField axis="axisRow" numFmtId="164" showAll="0">
      <items count="2">
        <item x="0"/>
        <item t="default"/>
      </items>
    </pivotField>
    <pivotField numFmtId="164" showAll="0"/>
    <pivotField numFmtId="164" showAll="0">
      <items count="2">
        <item x="0"/>
        <item t="default"/>
      </items>
    </pivotField>
    <pivotField showAll="0"/>
    <pivotField showAll="0"/>
    <pivotField showAll="0"/>
    <pivotField dataField="1" showAll="0"/>
    <pivotField dataField="1" numFmtId="1" showAll="0"/>
    <pivotField showAll="0"/>
    <pivotField showAll="0"/>
    <pivotField showAll="0"/>
    <pivotField showAll="0"/>
    <pivotField showAll="0"/>
    <pivotField showAll="0"/>
    <pivotField showAll="0"/>
    <pivotField showAll="0"/>
    <pivotField numFmtId="1" showAll="0"/>
    <pivotField showAll="0"/>
    <pivotField showAll="0"/>
    <pivotField showAll="0"/>
    <pivotField showAll="0"/>
    <pivotField numFmtId="1" showAll="0"/>
    <pivotField showAll="0"/>
    <pivotField showAll="0"/>
    <pivotField showAll="0"/>
    <pivotField numFmtId="1" showAll="0"/>
    <pivotField showAll="0"/>
    <pivotField showAll="0"/>
    <pivotField showAll="0"/>
    <pivotField showAll="0"/>
    <pivotField numFmtId="1" showAll="0"/>
    <pivotField showAll="0"/>
    <pivotField showAll="0"/>
    <pivotField showAll="0"/>
    <pivotField numFmtId="1" showAll="0"/>
    <pivotField showAll="0"/>
    <pivotField showAll="0"/>
    <pivotField showAll="0"/>
    <pivotField showAll="0"/>
    <pivotField numFmtId="1" showAll="0"/>
    <pivotField showAll="0"/>
    <pivotField numFmtId="1" showAll="0"/>
    <pivotField numFmtId="1" showAll="0"/>
    <pivotField numFmtId="1" showAll="0"/>
    <pivotField showAl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ragToRow="0" dragToCol="0" dragToPage="0" showAll="0" defaultSubtotal="0"/>
    <pivotField dataField="1" dragToRow="0" dragToCol="0" dragToPage="0" showAll="0" defaultSubtotal="0"/>
  </pivotFields>
  <rowFields count="1">
    <field x="1"/>
  </rowFields>
  <rowItems count="2">
    <i>
      <x/>
    </i>
    <i t="grand">
      <x/>
    </i>
  </rowItems>
  <colFields count="1">
    <field x="-2"/>
  </colFields>
  <colItems count="3">
    <i>
      <x/>
    </i>
    <i i="1">
      <x v="1"/>
    </i>
    <i i="2">
      <x v="2"/>
    </i>
  </colItems>
  <dataFields count="3">
    <dataField name="Qtr - TIV(T)" fld="8" baseField="0" baseItem="0"/>
    <dataField name="Qtr - AL(T)" fld="7" baseField="0" baseItem="0"/>
    <dataField name="Qtr - MS(T)" fld="54" baseField="0" baseItem="0" numFmtId="1"/>
  </dataFields>
  <pivotTableStyleInfo name="PivotStyleLight16" showRowHeaders="1" showColHeaders="1" showRowStripes="0" showColStripes="0" showLastColumn="1"/>
</pivotTableDefinition>
</file>

<file path=xl/pivotTables/pivotTable3.xml><?xml version="1.0" encoding="utf-8"?>
<pivotTableDefinition xmlns="http://schemas.openxmlformats.org/spreadsheetml/2006/main" name="PivotTable2" cacheId="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S9:AI12" firstHeaderRow="1" firstDataRow="2" firstDataCol="1"/>
  <pivotFields count="55">
    <pivotField numFmtId="164" showAll="0"/>
    <pivotField axis="axisRow" numFmtId="164" showAll="0">
      <items count="2">
        <item x="0"/>
        <item t="default"/>
      </items>
    </pivotField>
    <pivotField numFmtId="164" showAll="0"/>
    <pivotField numFmtId="164" showAll="0">
      <items count="2">
        <item x="0"/>
        <item t="default"/>
      </items>
    </pivotField>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numFmtId="1" showAll="0"/>
    <pivotField showAll="0"/>
    <pivotField showAll="0"/>
    <pivotField dataField="1" showAll="0"/>
    <pivotField dataField="1" showAll="0"/>
    <pivotField numFmtId="1" showAll="0"/>
    <pivotField showAll="0"/>
    <pivotField showAll="0"/>
    <pivotField showAll="0"/>
    <pivotField numFmtId="1" showAll="0"/>
    <pivotField showAll="0"/>
    <pivotField showAll="0"/>
    <pivotField dataField="1" showAll="0"/>
    <pivotField dataField="1" showAll="0"/>
    <pivotField numFmtId="1" showAll="0"/>
    <pivotField showAll="0"/>
    <pivotField showAll="0"/>
    <pivotField showAll="0"/>
    <pivotField numFmtId="1" showAll="0"/>
    <pivotField showAll="0"/>
    <pivotField showAll="0"/>
    <pivotField dataField="1" showAll="0"/>
    <pivotField dataField="1" showAll="0"/>
    <pivotField numFmtId="1" showAll="0"/>
    <pivotField showAll="0"/>
    <pivotField dataField="1" numFmtId="1" showAll="0"/>
    <pivotField dataField="1" numFmtId="1" showAll="0"/>
    <pivotField numFmtId="1"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1"/>
  </rowFields>
  <rowItems count="2">
    <i>
      <x/>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dataFields count="16">
    <dataField name="M1 - TIV (A)" fld="21" baseField="0" baseItem="0"/>
    <dataField name="M1 - AL (A)" fld="20" baseField="0" baseItem="0"/>
    <dataField name="Calc M1 - MS (A)" fld="46" baseField="0" baseItem="0"/>
    <dataField name="M1 - MS(T)" fld="47" baseField="0" baseItem="0"/>
    <dataField name="M2 - TIV(A)" fld="30" baseField="0" baseItem="0"/>
    <dataField name="M2 - AL(A)" fld="29" baseField="0" baseItem="0"/>
    <dataField name="M2 - MS(A)" fld="48" baseField="0" baseItem="0"/>
    <dataField name="M2 - MS(T)" fld="49" baseField="0" baseItem="0"/>
    <dataField name="M3 - TIV(A)" fld="39" subtotal="count" baseField="0" baseItem="0"/>
    <dataField name="M3 - AL(A)" fld="38" subtotal="count" baseField="0" baseItem="0"/>
    <dataField name="M3 - MS(A)" fld="50" baseField="0" baseItem="0"/>
    <dataField name="M3 - MS(T)" fld="52" baseField="0" baseItem="0"/>
    <dataField name="Qtr - TIV(A)" fld="43" baseField="0" baseItem="0"/>
    <dataField name="Qtr - AL(A)" fld="42" baseField="0" baseItem="0"/>
    <dataField name="Qtr - MS(A)" fld="53" baseField="0" baseItem="0" numFmtId="1"/>
    <dataField name="Qtr - MS(T)" fld="54" baseField="0" baseItem="0" numFmtId="1"/>
  </dataFields>
  <pivotTableStyleInfo name="PivotStyleLight16" showRowHeaders="1" showColHeaders="1" showRowStripes="0" showColStripes="0" showLastColumn="1"/>
</pivotTableDefinition>
</file>

<file path=xl/pivotTables/pivotTable4.xml><?xml version="1.0" encoding="utf-8"?>
<pivotTableDefinition xmlns="http://schemas.openxmlformats.org/spreadsheetml/2006/main" name="PivotTable1" cacheId="1" applyNumberFormats="0" applyBorderFormats="0" applyFontFormats="0" applyPatternFormats="0" applyAlignmentFormats="0" applyWidthHeightFormats="1" dataCaption="Values" updatedVersion="3" minRefreshableVersion="3" showCalcMbrs="0" useAutoFormatting="1" itemPrintTitles="1" createdVersion="3" indent="0" outline="1" outlineData="1" multipleFieldFilters="0">
  <location ref="B3:R6" firstHeaderRow="1" firstDataRow="2" firstDataCol="1"/>
  <pivotFields count="55">
    <pivotField numFmtId="164" showAll="0"/>
    <pivotField numFmtId="164" showAll="0"/>
    <pivotField numFmtId="164" showAll="0"/>
    <pivotField axis="axisRow" numFmtId="164" showAll="0">
      <items count="2">
        <item x="0"/>
        <item t="default"/>
      </items>
    </pivotField>
    <pivotField showAll="0"/>
    <pivotField showAll="0"/>
    <pivotField showAll="0"/>
    <pivotField showAll="0"/>
    <pivotField numFmtId="1" showAll="0"/>
    <pivotField showAll="0"/>
    <pivotField showAll="0"/>
    <pivotField showAll="0"/>
    <pivotField showAll="0"/>
    <pivotField showAll="0"/>
    <pivotField showAll="0"/>
    <pivotField showAll="0"/>
    <pivotField showAll="0"/>
    <pivotField numFmtId="1" showAll="0"/>
    <pivotField showAll="0"/>
    <pivotField showAll="0"/>
    <pivotField dataField="1" showAll="0"/>
    <pivotField dataField="1" showAll="0"/>
    <pivotField numFmtId="1" showAll="0"/>
    <pivotField showAll="0"/>
    <pivotField showAll="0"/>
    <pivotField showAll="0"/>
    <pivotField numFmtId="1" showAll="0"/>
    <pivotField showAll="0"/>
    <pivotField showAll="0"/>
    <pivotField dataField="1" showAll="0"/>
    <pivotField dataField="1" showAll="0"/>
    <pivotField numFmtId="1" showAll="0"/>
    <pivotField showAll="0"/>
    <pivotField showAll="0"/>
    <pivotField showAll="0"/>
    <pivotField numFmtId="1" showAll="0"/>
    <pivotField showAll="0"/>
    <pivotField showAll="0"/>
    <pivotField dataField="1" showAll="0"/>
    <pivotField dataField="1" showAll="0"/>
    <pivotField numFmtId="1" showAll="0"/>
    <pivotField showAll="0"/>
    <pivotField dataField="1" numFmtId="1" showAll="0"/>
    <pivotField dataField="1" numFmtId="1" showAll="0"/>
    <pivotField numFmtId="1" showAll="0"/>
    <pivotField showAl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 dragToRow="0" dragToCol="0" dragToPage="0" showAll="0" defaultSubtotal="0"/>
    <pivotField dataField="1" dragToRow="0" dragToCol="0" dragToPage="0" showAll="0" defaultSubtotal="0"/>
    <pivotField dataField="1" dragToRow="0" dragToCol="0" dragToPage="0" showAll="0" defaultSubtotal="0"/>
    <pivotField dataField="1" dragToRow="0" dragToCol="0" dragToPage="0" showAll="0" defaultSubtotal="0"/>
  </pivotFields>
  <rowFields count="1">
    <field x="3"/>
  </rowFields>
  <rowItems count="2">
    <i>
      <x/>
    </i>
    <i t="grand">
      <x/>
    </i>
  </rowItems>
  <colFields count="1">
    <field x="-2"/>
  </colFields>
  <colItems count="16">
    <i>
      <x/>
    </i>
    <i i="1">
      <x v="1"/>
    </i>
    <i i="2">
      <x v="2"/>
    </i>
    <i i="3">
      <x v="3"/>
    </i>
    <i i="4">
      <x v="4"/>
    </i>
    <i i="5">
      <x v="5"/>
    </i>
    <i i="6">
      <x v="6"/>
    </i>
    <i i="7">
      <x v="7"/>
    </i>
    <i i="8">
      <x v="8"/>
    </i>
    <i i="9">
      <x v="9"/>
    </i>
    <i i="10">
      <x v="10"/>
    </i>
    <i i="11">
      <x v="11"/>
    </i>
    <i i="12">
      <x v="12"/>
    </i>
    <i i="13">
      <x v="13"/>
    </i>
    <i i="14">
      <x v="14"/>
    </i>
    <i i="15">
      <x v="15"/>
    </i>
  </colItems>
  <dataFields count="16">
    <dataField name="M1 - TIV (A)" fld="21" baseField="0" baseItem="0"/>
    <dataField name="M1 - AL (A)" fld="20" baseField="0" baseItem="0"/>
    <dataField name="Calc M1 - MS (A)" fld="46" baseField="0" baseItem="0"/>
    <dataField name="M1 - MS(T)" fld="47" baseField="0" baseItem="0"/>
    <dataField name="M2 - TIV(A)" fld="30" baseField="0" baseItem="0"/>
    <dataField name="M2 - AL(A)" fld="29" baseField="0" baseItem="0"/>
    <dataField name="M2 - MS(A)" fld="48" baseField="0" baseItem="0"/>
    <dataField name="M2 - MS(T)" fld="49" baseField="0" baseItem="0"/>
    <dataField name="M3 - TIV(A)" fld="39" subtotal="count" baseField="0" baseItem="0"/>
    <dataField name="M3 - AL(A)" fld="38" subtotal="count" baseField="0" baseItem="0"/>
    <dataField name="M3 - MS(A)" fld="50" baseField="0" baseItem="0"/>
    <dataField name="M3 - MS(T)" fld="52" baseField="0" baseItem="0"/>
    <dataField name="Qtr - TIV(A)" fld="43" baseField="0" baseItem="0"/>
    <dataField name="Qtr - AL(A)" fld="42" baseField="0" baseItem="0"/>
    <dataField name="Qtr - MS(A)" fld="53" baseField="0" baseItem="0" numFmtId="1"/>
    <dataField name="Qtr - MS(T)" fld="54" baseField="0" baseItem="0" numFmtId="1"/>
  </dataFields>
  <pivotTableStyleInfo name="PivotStyleLight16" showRowHeaders="1" showColHeaders="1" showRowStripes="0" showColStripes="0" showLastColumn="1"/>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7.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8.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32.xml.rels><?xml version="1.0" encoding="UTF-8" standalone="yes"?>
<Relationships xmlns="http://schemas.openxmlformats.org/package/2006/relationships"><Relationship Id="rId3" Type="http://schemas.openxmlformats.org/officeDocument/2006/relationships/pivotTable" Target="../pivotTables/pivotTable4.xml"/><Relationship Id="rId2" Type="http://schemas.openxmlformats.org/officeDocument/2006/relationships/pivotTable" Target="../pivotTables/pivotTable3.xml"/><Relationship Id="rId1" Type="http://schemas.openxmlformats.org/officeDocument/2006/relationships/pivotTable" Target="../pivotTables/pivotTable2.xml"/><Relationship Id="rId5" Type="http://schemas.openxmlformats.org/officeDocument/2006/relationships/comments" Target="../comments2.xml"/><Relationship Id="rId4" Type="http://schemas.openxmlformats.org/officeDocument/2006/relationships/vmlDrawing" Target="../drawings/vmlDrawing3.v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xml"/><Relationship Id="rId1" Type="http://schemas.openxmlformats.org/officeDocument/2006/relationships/printerSettings" Target="../printerSettings/printerSettings2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tabSelected="1" workbookViewId="0">
      <selection activeCell="A3" sqref="A3"/>
    </sheetView>
  </sheetViews>
  <sheetFormatPr defaultRowHeight="15" x14ac:dyDescent="0.2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1:P85"/>
  <sheetViews>
    <sheetView zoomScale="90" zoomScaleNormal="90" workbookViewId="0">
      <selection activeCell="P8" sqref="P8"/>
    </sheetView>
  </sheetViews>
  <sheetFormatPr defaultColWidth="9.140625" defaultRowHeight="16.5" x14ac:dyDescent="0.25"/>
  <cols>
    <col min="1" max="1" width="2.7109375" style="14" customWidth="1"/>
    <col min="2" max="2" width="8.140625" style="14" bestFit="1" customWidth="1"/>
    <col min="3" max="3" width="2.7109375" style="14" customWidth="1"/>
    <col min="4" max="4" width="41.28515625" style="14" customWidth="1"/>
    <col min="5" max="5" width="9.140625" style="14"/>
    <col min="6" max="6" width="14.85546875" style="14" bestFit="1" customWidth="1"/>
    <col min="7" max="7" width="2" style="14" customWidth="1"/>
    <col min="8" max="8" width="41.28515625" style="14" customWidth="1"/>
    <col min="9" max="9" width="9.140625" style="14"/>
    <col min="10" max="10" width="9.140625" style="14" bestFit="1" customWidth="1"/>
    <col min="11" max="11" width="2" style="14" customWidth="1"/>
    <col min="12" max="12" width="41.28515625" style="14" customWidth="1"/>
    <col min="13" max="13" width="9.140625" style="14"/>
    <col min="14" max="14" width="8.28515625" style="14" bestFit="1" customWidth="1"/>
    <col min="15" max="15" width="2" style="14" customWidth="1"/>
    <col min="16" max="16" width="41.28515625" style="14" customWidth="1"/>
    <col min="17" max="16384" width="9.140625" style="14"/>
  </cols>
  <sheetData>
    <row r="1" spans="2:16" s="4" customFormat="1" x14ac:dyDescent="0.25"/>
    <row r="2" spans="2:16" s="4" customFormat="1" ht="16.5" customHeight="1" x14ac:dyDescent="0.25">
      <c r="B2" s="353" t="s">
        <v>143</v>
      </c>
      <c r="C2" s="353"/>
      <c r="D2" s="353"/>
      <c r="E2" s="5"/>
      <c r="F2" s="353" t="s">
        <v>144</v>
      </c>
      <c r="G2" s="353"/>
      <c r="H2" s="353"/>
      <c r="J2" s="353" t="s">
        <v>349</v>
      </c>
      <c r="K2" s="353"/>
      <c r="L2" s="353"/>
      <c r="N2" s="353" t="s">
        <v>348</v>
      </c>
      <c r="O2" s="353"/>
      <c r="P2" s="353"/>
    </row>
    <row r="3" spans="2:16" s="4" customFormat="1" x14ac:dyDescent="0.25">
      <c r="B3" s="353"/>
      <c r="C3" s="353"/>
      <c r="D3" s="353"/>
      <c r="E3" s="5"/>
      <c r="F3" s="353"/>
      <c r="G3" s="353"/>
      <c r="H3" s="353"/>
      <c r="J3" s="353"/>
      <c r="K3" s="353"/>
      <c r="L3" s="353"/>
      <c r="N3" s="353"/>
      <c r="O3" s="353"/>
      <c r="P3" s="353"/>
    </row>
    <row r="4" spans="2:16" s="4" customFormat="1" x14ac:dyDescent="0.25">
      <c r="B4" s="353"/>
      <c r="C4" s="353"/>
      <c r="D4" s="353"/>
      <c r="E4" s="5"/>
      <c r="F4" s="353"/>
      <c r="G4" s="353"/>
      <c r="H4" s="353"/>
      <c r="J4" s="353"/>
      <c r="K4" s="353"/>
      <c r="L4" s="353"/>
      <c r="N4" s="353"/>
      <c r="O4" s="353"/>
      <c r="P4" s="353"/>
    </row>
    <row r="5" spans="2:16" s="4" customFormat="1" x14ac:dyDescent="0.25">
      <c r="B5" s="13"/>
      <c r="C5" s="13"/>
      <c r="D5" s="13" t="s">
        <v>44</v>
      </c>
      <c r="F5" s="13"/>
      <c r="G5" s="13"/>
      <c r="H5" s="13" t="s">
        <v>142</v>
      </c>
      <c r="J5" s="13"/>
      <c r="K5" s="13"/>
      <c r="L5" s="13" t="s">
        <v>187</v>
      </c>
      <c r="N5" s="13"/>
      <c r="O5" s="13"/>
      <c r="P5" s="13" t="s">
        <v>350</v>
      </c>
    </row>
    <row r="6" spans="2:16" x14ac:dyDescent="0.25">
      <c r="B6" s="14" t="s">
        <v>7</v>
      </c>
      <c r="C6" s="29">
        <v>1</v>
      </c>
      <c r="D6" s="15" t="s">
        <v>967</v>
      </c>
      <c r="F6" s="14" t="s">
        <v>122</v>
      </c>
      <c r="G6" s="29">
        <v>1</v>
      </c>
      <c r="H6" s="15" t="s">
        <v>78</v>
      </c>
      <c r="J6" s="14" t="s">
        <v>188</v>
      </c>
      <c r="K6" s="29">
        <v>1</v>
      </c>
      <c r="L6" s="15" t="s">
        <v>971</v>
      </c>
      <c r="N6" s="14" t="s">
        <v>351</v>
      </c>
      <c r="O6" s="29">
        <v>1</v>
      </c>
      <c r="P6" s="15" t="s">
        <v>972</v>
      </c>
    </row>
    <row r="7" spans="2:16" x14ac:dyDescent="0.25">
      <c r="B7" s="14" t="s">
        <v>30</v>
      </c>
      <c r="C7" s="29">
        <v>2</v>
      </c>
      <c r="D7" s="15" t="s">
        <v>968</v>
      </c>
      <c r="F7" s="14" t="s">
        <v>123</v>
      </c>
      <c r="G7" s="29">
        <v>2</v>
      </c>
      <c r="H7" s="15" t="s">
        <v>75</v>
      </c>
      <c r="J7" s="14" t="s">
        <v>189</v>
      </c>
      <c r="K7" s="29">
        <v>2</v>
      </c>
      <c r="L7" s="15"/>
      <c r="N7" s="14" t="s">
        <v>352</v>
      </c>
      <c r="O7" s="29">
        <v>2</v>
      </c>
      <c r="P7" s="15" t="s">
        <v>973</v>
      </c>
    </row>
    <row r="8" spans="2:16" x14ac:dyDescent="0.25">
      <c r="B8" s="14" t="s">
        <v>31</v>
      </c>
      <c r="C8" s="29">
        <v>3</v>
      </c>
      <c r="D8" s="15" t="s">
        <v>969</v>
      </c>
      <c r="F8" s="14" t="s">
        <v>124</v>
      </c>
      <c r="G8" s="29">
        <v>3</v>
      </c>
      <c r="H8" s="15" t="s">
        <v>53</v>
      </c>
      <c r="J8" s="14" t="s">
        <v>190</v>
      </c>
      <c r="K8" s="29">
        <v>3</v>
      </c>
      <c r="L8" s="15"/>
      <c r="N8" s="14" t="s">
        <v>353</v>
      </c>
      <c r="O8" s="29">
        <v>3</v>
      </c>
      <c r="P8" s="15" t="s">
        <v>974</v>
      </c>
    </row>
    <row r="9" spans="2:16" x14ac:dyDescent="0.25">
      <c r="B9" s="14" t="s">
        <v>32</v>
      </c>
      <c r="C9" s="29">
        <v>4</v>
      </c>
      <c r="D9" s="15"/>
      <c r="F9" s="14" t="s">
        <v>125</v>
      </c>
      <c r="G9" s="29">
        <v>4</v>
      </c>
      <c r="H9" s="15" t="s">
        <v>60</v>
      </c>
      <c r="J9" s="14" t="s">
        <v>191</v>
      </c>
      <c r="K9" s="29">
        <v>4</v>
      </c>
      <c r="L9" s="15"/>
      <c r="N9" s="14" t="s">
        <v>354</v>
      </c>
      <c r="O9" s="29">
        <v>4</v>
      </c>
      <c r="P9" s="15" t="s">
        <v>1149</v>
      </c>
    </row>
    <row r="10" spans="2:16" x14ac:dyDescent="0.25">
      <c r="B10" s="14" t="s">
        <v>33</v>
      </c>
      <c r="C10" s="29">
        <v>5</v>
      </c>
      <c r="D10" s="15"/>
      <c r="F10" s="14" t="s">
        <v>126</v>
      </c>
      <c r="G10" s="29">
        <v>5</v>
      </c>
      <c r="H10" s="15" t="s">
        <v>63</v>
      </c>
      <c r="J10" s="14" t="s">
        <v>192</v>
      </c>
      <c r="K10" s="29">
        <v>5</v>
      </c>
      <c r="L10" s="15"/>
      <c r="N10" s="14" t="s">
        <v>355</v>
      </c>
      <c r="O10" s="29">
        <v>5</v>
      </c>
      <c r="P10" s="15"/>
    </row>
    <row r="11" spans="2:16" x14ac:dyDescent="0.25">
      <c r="B11" s="14" t="s">
        <v>34</v>
      </c>
      <c r="C11" s="29">
        <v>6</v>
      </c>
      <c r="D11" s="15"/>
      <c r="F11" s="14" t="s">
        <v>127</v>
      </c>
      <c r="G11" s="29">
        <v>6</v>
      </c>
      <c r="H11" s="15" t="s">
        <v>59</v>
      </c>
      <c r="J11" s="14" t="s">
        <v>193</v>
      </c>
      <c r="K11" s="29">
        <v>6</v>
      </c>
      <c r="L11" s="15"/>
      <c r="N11" s="14" t="s">
        <v>356</v>
      </c>
      <c r="O11" s="29">
        <v>6</v>
      </c>
      <c r="P11" s="15"/>
    </row>
    <row r="12" spans="2:16" x14ac:dyDescent="0.25">
      <c r="B12" s="14" t="s">
        <v>35</v>
      </c>
      <c r="C12" s="29">
        <v>7</v>
      </c>
      <c r="D12" s="15"/>
      <c r="F12" s="14" t="s">
        <v>128</v>
      </c>
      <c r="G12" s="29">
        <v>7</v>
      </c>
      <c r="H12" s="15" t="s">
        <v>70</v>
      </c>
      <c r="J12" s="14" t="s">
        <v>194</v>
      </c>
      <c r="K12" s="29">
        <v>7</v>
      </c>
      <c r="L12" s="15"/>
      <c r="N12" s="14" t="s">
        <v>357</v>
      </c>
      <c r="O12" s="29">
        <v>7</v>
      </c>
      <c r="P12" s="15"/>
    </row>
    <row r="13" spans="2:16" x14ac:dyDescent="0.25">
      <c r="B13" s="14" t="s">
        <v>36</v>
      </c>
      <c r="C13" s="29">
        <v>8</v>
      </c>
      <c r="D13" s="15"/>
      <c r="F13" s="14" t="s">
        <v>129</v>
      </c>
      <c r="G13" s="29">
        <v>8</v>
      </c>
      <c r="H13" s="15" t="s">
        <v>58</v>
      </c>
      <c r="J13" s="14" t="s">
        <v>195</v>
      </c>
      <c r="K13" s="29">
        <v>8</v>
      </c>
      <c r="L13" s="15"/>
      <c r="N13" s="14" t="s">
        <v>358</v>
      </c>
      <c r="O13" s="29">
        <v>8</v>
      </c>
      <c r="P13" s="15"/>
    </row>
    <row r="14" spans="2:16" x14ac:dyDescent="0.25">
      <c r="B14" s="14" t="s">
        <v>37</v>
      </c>
      <c r="C14" s="29">
        <v>9</v>
      </c>
      <c r="D14" s="15"/>
      <c r="F14" s="14" t="s">
        <v>130</v>
      </c>
      <c r="G14" s="29">
        <v>9</v>
      </c>
      <c r="H14" s="15" t="s">
        <v>988</v>
      </c>
      <c r="J14" s="14" t="s">
        <v>196</v>
      </c>
      <c r="K14" s="29">
        <v>9</v>
      </c>
      <c r="L14" s="15"/>
      <c r="N14" s="14" t="s">
        <v>359</v>
      </c>
      <c r="O14" s="29">
        <v>9</v>
      </c>
      <c r="P14" s="15"/>
    </row>
    <row r="15" spans="2:16" x14ac:dyDescent="0.25">
      <c r="B15" s="14" t="s">
        <v>38</v>
      </c>
      <c r="C15" s="29">
        <v>10</v>
      </c>
      <c r="D15" s="15"/>
      <c r="F15" s="14" t="s">
        <v>131</v>
      </c>
      <c r="G15" s="29">
        <v>10</v>
      </c>
      <c r="H15" s="15" t="s">
        <v>970</v>
      </c>
      <c r="J15" s="14" t="s">
        <v>197</v>
      </c>
      <c r="K15" s="29">
        <v>10</v>
      </c>
      <c r="L15" s="15"/>
      <c r="N15" s="14" t="s">
        <v>360</v>
      </c>
      <c r="O15" s="29">
        <v>10</v>
      </c>
      <c r="P15" s="15"/>
    </row>
    <row r="16" spans="2:16" ht="23.25" x14ac:dyDescent="0.25">
      <c r="B16" s="14" t="s">
        <v>39</v>
      </c>
      <c r="C16" s="29">
        <v>11</v>
      </c>
      <c r="D16" s="15"/>
      <c r="F16" s="14" t="s">
        <v>132</v>
      </c>
      <c r="G16" s="29">
        <v>11</v>
      </c>
      <c r="H16" s="15"/>
      <c r="K16" s="29">
        <v>11</v>
      </c>
      <c r="L16" s="322" t="s">
        <v>965</v>
      </c>
      <c r="N16" s="14" t="s">
        <v>361</v>
      </c>
      <c r="P16" s="15"/>
    </row>
    <row r="17" spans="2:16" ht="23.25" x14ac:dyDescent="0.25">
      <c r="B17" s="14" t="s">
        <v>40</v>
      </c>
      <c r="C17" s="29">
        <v>12</v>
      </c>
      <c r="D17" s="15"/>
      <c r="F17" s="14" t="s">
        <v>133</v>
      </c>
      <c r="G17" s="29">
        <v>12</v>
      </c>
      <c r="H17" s="15"/>
      <c r="K17" s="29">
        <v>12</v>
      </c>
      <c r="L17" s="321" t="s">
        <v>934</v>
      </c>
      <c r="N17" s="14" t="s">
        <v>362</v>
      </c>
      <c r="P17" s="15"/>
    </row>
    <row r="18" spans="2:16" ht="23.25" x14ac:dyDescent="0.25">
      <c r="B18" s="14" t="s">
        <v>41</v>
      </c>
      <c r="C18" s="29">
        <v>13</v>
      </c>
      <c r="D18" s="15"/>
      <c r="F18" s="14" t="s">
        <v>134</v>
      </c>
      <c r="G18" s="29">
        <v>13</v>
      </c>
      <c r="H18" s="15"/>
      <c r="K18" s="29">
        <v>13</v>
      </c>
      <c r="L18" s="323"/>
      <c r="N18" s="14" t="s">
        <v>363</v>
      </c>
      <c r="P18" s="15"/>
    </row>
    <row r="19" spans="2:16" ht="23.25" x14ac:dyDescent="0.25">
      <c r="B19" s="14" t="s">
        <v>42</v>
      </c>
      <c r="C19" s="29">
        <v>14</v>
      </c>
      <c r="D19" s="15"/>
      <c r="F19" s="14" t="s">
        <v>135</v>
      </c>
      <c r="G19" s="29">
        <v>14</v>
      </c>
      <c r="H19" s="15"/>
      <c r="K19" s="29">
        <v>14</v>
      </c>
      <c r="L19" s="322" t="s">
        <v>927</v>
      </c>
      <c r="N19" s="14" t="s">
        <v>364</v>
      </c>
      <c r="P19" s="15"/>
    </row>
    <row r="20" spans="2:16" ht="23.25" x14ac:dyDescent="0.25">
      <c r="B20" s="14" t="s">
        <v>43</v>
      </c>
      <c r="C20" s="29">
        <v>15</v>
      </c>
      <c r="D20" s="15"/>
      <c r="F20" s="14" t="s">
        <v>136</v>
      </c>
      <c r="G20" s="29">
        <v>15</v>
      </c>
      <c r="H20" s="15"/>
      <c r="K20" s="29">
        <v>15</v>
      </c>
      <c r="L20" s="321" t="s">
        <v>612</v>
      </c>
      <c r="N20" s="14" t="s">
        <v>365</v>
      </c>
      <c r="P20" s="15"/>
    </row>
    <row r="21" spans="2:16" ht="23.25" x14ac:dyDescent="0.25">
      <c r="B21" s="14" t="s">
        <v>97</v>
      </c>
      <c r="C21" s="29">
        <v>16</v>
      </c>
      <c r="D21" s="15"/>
      <c r="F21" s="14" t="s">
        <v>137</v>
      </c>
      <c r="G21" s="29">
        <v>16</v>
      </c>
      <c r="H21" s="15"/>
      <c r="K21" s="29">
        <v>16</v>
      </c>
      <c r="L21" s="323"/>
      <c r="N21" s="14" t="s">
        <v>366</v>
      </c>
      <c r="P21" s="15"/>
    </row>
    <row r="22" spans="2:16" ht="23.25" x14ac:dyDescent="0.25">
      <c r="B22" s="14" t="s">
        <v>98</v>
      </c>
      <c r="C22" s="29">
        <v>17</v>
      </c>
      <c r="D22" s="15"/>
      <c r="F22" s="14" t="s">
        <v>138</v>
      </c>
      <c r="G22" s="29">
        <v>17</v>
      </c>
      <c r="H22" s="15"/>
      <c r="K22" s="29">
        <v>17</v>
      </c>
      <c r="L22" s="322" t="s">
        <v>926</v>
      </c>
      <c r="N22" s="14" t="s">
        <v>367</v>
      </c>
      <c r="P22" s="15"/>
    </row>
    <row r="23" spans="2:16" ht="23.25" x14ac:dyDescent="0.25">
      <c r="B23" s="14" t="s">
        <v>99</v>
      </c>
      <c r="C23" s="29">
        <v>18</v>
      </c>
      <c r="D23" s="15"/>
      <c r="F23" s="14" t="s">
        <v>139</v>
      </c>
      <c r="G23" s="29">
        <v>18</v>
      </c>
      <c r="H23" s="15"/>
      <c r="K23" s="29">
        <v>18</v>
      </c>
      <c r="L23" s="321" t="s">
        <v>966</v>
      </c>
      <c r="N23" s="14" t="s">
        <v>368</v>
      </c>
      <c r="P23" s="15"/>
    </row>
    <row r="24" spans="2:16" ht="23.25" x14ac:dyDescent="0.25">
      <c r="B24" s="14" t="s">
        <v>100</v>
      </c>
      <c r="C24" s="29">
        <v>19</v>
      </c>
      <c r="D24" s="15"/>
      <c r="F24" s="14" t="s">
        <v>140</v>
      </c>
      <c r="G24" s="29">
        <v>19</v>
      </c>
      <c r="H24" s="15"/>
      <c r="K24" s="29">
        <v>19</v>
      </c>
      <c r="L24" s="323"/>
      <c r="N24" s="14" t="s">
        <v>369</v>
      </c>
      <c r="P24" s="15"/>
    </row>
    <row r="25" spans="2:16" ht="23.25" x14ac:dyDescent="0.25">
      <c r="B25" s="14" t="s">
        <v>101</v>
      </c>
      <c r="C25" s="29">
        <v>20</v>
      </c>
      <c r="D25" s="15"/>
      <c r="F25" s="14" t="s">
        <v>141</v>
      </c>
      <c r="G25" s="29"/>
      <c r="H25" s="15"/>
      <c r="K25" s="29">
        <v>20</v>
      </c>
      <c r="L25" s="323"/>
      <c r="N25" s="14" t="s">
        <v>370</v>
      </c>
      <c r="P25" s="15"/>
    </row>
    <row r="26" spans="2:16" x14ac:dyDescent="0.25">
      <c r="B26" s="14" t="s">
        <v>102</v>
      </c>
      <c r="C26" s="29">
        <v>21</v>
      </c>
      <c r="D26" s="15"/>
      <c r="F26" s="14" t="s">
        <v>234</v>
      </c>
      <c r="H26" s="15"/>
      <c r="L26" s="51"/>
      <c r="N26" s="14" t="s">
        <v>371</v>
      </c>
      <c r="P26" s="15"/>
    </row>
    <row r="27" spans="2:16" x14ac:dyDescent="0.25">
      <c r="B27" s="14" t="s">
        <v>103</v>
      </c>
      <c r="C27" s="29">
        <v>22</v>
      </c>
      <c r="D27" s="15"/>
      <c r="F27" s="14" t="s">
        <v>235</v>
      </c>
      <c r="H27" s="15"/>
      <c r="N27" s="14" t="s">
        <v>372</v>
      </c>
      <c r="P27" s="15"/>
    </row>
    <row r="28" spans="2:16" x14ac:dyDescent="0.25">
      <c r="B28" s="14" t="s">
        <v>104</v>
      </c>
      <c r="C28" s="29">
        <v>23</v>
      </c>
      <c r="D28" s="15"/>
      <c r="F28" s="14" t="s">
        <v>236</v>
      </c>
      <c r="H28" s="15"/>
      <c r="N28" s="14" t="s">
        <v>373</v>
      </c>
      <c r="P28" s="15"/>
    </row>
    <row r="29" spans="2:16" x14ac:dyDescent="0.25">
      <c r="B29" s="14" t="s">
        <v>105</v>
      </c>
      <c r="C29" s="29">
        <v>24</v>
      </c>
      <c r="D29" s="15"/>
      <c r="F29" s="14" t="s">
        <v>237</v>
      </c>
      <c r="H29" s="15"/>
      <c r="N29" s="14" t="s">
        <v>374</v>
      </c>
      <c r="P29" s="15"/>
    </row>
    <row r="30" spans="2:16" x14ac:dyDescent="0.25">
      <c r="B30" s="14" t="s">
        <v>106</v>
      </c>
      <c r="C30" s="29">
        <v>25</v>
      </c>
      <c r="D30" s="15"/>
      <c r="F30" s="14" t="s">
        <v>238</v>
      </c>
      <c r="H30" s="15"/>
      <c r="N30" s="14" t="s">
        <v>375</v>
      </c>
      <c r="P30" s="15"/>
    </row>
    <row r="31" spans="2:16" x14ac:dyDescent="0.25">
      <c r="B31" s="14" t="s">
        <v>107</v>
      </c>
      <c r="C31" s="29">
        <v>26</v>
      </c>
      <c r="D31" s="15"/>
      <c r="F31" s="14" t="s">
        <v>239</v>
      </c>
      <c r="H31" s="15"/>
      <c r="N31" s="14" t="s">
        <v>376</v>
      </c>
      <c r="P31" s="15"/>
    </row>
    <row r="32" spans="2:16" x14ac:dyDescent="0.25">
      <c r="B32" s="14" t="s">
        <v>108</v>
      </c>
      <c r="C32" s="29">
        <v>27</v>
      </c>
      <c r="D32" s="15"/>
      <c r="F32" s="14" t="s">
        <v>240</v>
      </c>
      <c r="H32" s="15"/>
      <c r="N32" s="14" t="s">
        <v>377</v>
      </c>
      <c r="P32" s="15"/>
    </row>
    <row r="33" spans="2:16" x14ac:dyDescent="0.25">
      <c r="B33" s="14" t="s">
        <v>109</v>
      </c>
      <c r="C33" s="29">
        <v>28</v>
      </c>
      <c r="D33" s="15"/>
      <c r="F33" s="14" t="s">
        <v>241</v>
      </c>
      <c r="H33" s="15"/>
      <c r="N33" s="14" t="s">
        <v>378</v>
      </c>
      <c r="P33" s="15"/>
    </row>
    <row r="34" spans="2:16" x14ac:dyDescent="0.25">
      <c r="B34" s="14" t="s">
        <v>110</v>
      </c>
      <c r="C34" s="29">
        <v>29</v>
      </c>
      <c r="D34" s="15"/>
      <c r="F34" s="14" t="s">
        <v>242</v>
      </c>
      <c r="H34" s="15"/>
      <c r="N34" s="14" t="s">
        <v>379</v>
      </c>
      <c r="P34" s="15"/>
    </row>
    <row r="35" spans="2:16" x14ac:dyDescent="0.25">
      <c r="B35" s="14" t="s">
        <v>111</v>
      </c>
      <c r="C35" s="29">
        <v>30</v>
      </c>
      <c r="D35" s="15"/>
      <c r="F35" s="14" t="s">
        <v>243</v>
      </c>
      <c r="H35" s="15"/>
      <c r="N35" s="14" t="s">
        <v>380</v>
      </c>
      <c r="P35" s="15"/>
    </row>
    <row r="36" spans="2:16" x14ac:dyDescent="0.25">
      <c r="B36" s="14" t="s">
        <v>112</v>
      </c>
      <c r="C36" s="29">
        <v>31</v>
      </c>
      <c r="D36" s="15"/>
      <c r="F36" s="14" t="s">
        <v>244</v>
      </c>
      <c r="H36" s="15"/>
      <c r="N36" s="14" t="s">
        <v>381</v>
      </c>
      <c r="P36" s="15"/>
    </row>
    <row r="37" spans="2:16" x14ac:dyDescent="0.25">
      <c r="B37" s="14" t="s">
        <v>113</v>
      </c>
      <c r="C37" s="29">
        <v>32</v>
      </c>
      <c r="D37" s="15"/>
      <c r="F37" s="14" t="s">
        <v>245</v>
      </c>
      <c r="H37" s="15"/>
      <c r="N37" s="14" t="s">
        <v>382</v>
      </c>
      <c r="P37" s="15"/>
    </row>
    <row r="38" spans="2:16" x14ac:dyDescent="0.25">
      <c r="B38" s="14" t="s">
        <v>114</v>
      </c>
      <c r="C38" s="29">
        <v>33</v>
      </c>
      <c r="D38" s="15"/>
      <c r="F38" s="14" t="s">
        <v>246</v>
      </c>
      <c r="H38" s="15"/>
      <c r="N38" s="14" t="s">
        <v>383</v>
      </c>
      <c r="P38" s="15"/>
    </row>
    <row r="39" spans="2:16" x14ac:dyDescent="0.25">
      <c r="B39" s="14" t="s">
        <v>115</v>
      </c>
      <c r="C39" s="29">
        <v>34</v>
      </c>
      <c r="D39" s="15"/>
      <c r="F39" s="14" t="s">
        <v>247</v>
      </c>
      <c r="H39" s="15"/>
      <c r="N39" s="14" t="s">
        <v>384</v>
      </c>
      <c r="P39" s="15"/>
    </row>
    <row r="40" spans="2:16" x14ac:dyDescent="0.25">
      <c r="B40" s="14" t="s">
        <v>116</v>
      </c>
      <c r="C40" s="29">
        <v>35</v>
      </c>
      <c r="D40" s="15"/>
      <c r="F40" s="14" t="s">
        <v>248</v>
      </c>
      <c r="H40" s="15"/>
      <c r="N40" s="14" t="s">
        <v>385</v>
      </c>
      <c r="P40" s="15"/>
    </row>
    <row r="41" spans="2:16" x14ac:dyDescent="0.25">
      <c r="B41" s="14" t="s">
        <v>117</v>
      </c>
      <c r="C41" s="29">
        <v>36</v>
      </c>
      <c r="D41" s="15"/>
      <c r="F41" s="14" t="s">
        <v>249</v>
      </c>
      <c r="H41" s="15"/>
      <c r="N41" s="14" t="s">
        <v>386</v>
      </c>
      <c r="P41" s="15"/>
    </row>
    <row r="42" spans="2:16" x14ac:dyDescent="0.25">
      <c r="B42" s="14" t="s">
        <v>118</v>
      </c>
      <c r="C42" s="29">
        <v>37</v>
      </c>
      <c r="D42" s="15"/>
      <c r="F42" s="14" t="s">
        <v>250</v>
      </c>
      <c r="H42" s="15"/>
      <c r="N42" s="14" t="s">
        <v>387</v>
      </c>
      <c r="P42" s="15"/>
    </row>
    <row r="43" spans="2:16" x14ac:dyDescent="0.25">
      <c r="B43" s="14" t="s">
        <v>119</v>
      </c>
      <c r="C43" s="29">
        <v>38</v>
      </c>
      <c r="D43" s="15"/>
      <c r="F43" s="14" t="s">
        <v>251</v>
      </c>
      <c r="H43" s="15"/>
      <c r="N43" s="14" t="s">
        <v>388</v>
      </c>
      <c r="P43" s="15"/>
    </row>
    <row r="44" spans="2:16" x14ac:dyDescent="0.25">
      <c r="B44" s="14" t="s">
        <v>120</v>
      </c>
      <c r="C44" s="29">
        <v>39</v>
      </c>
      <c r="D44" s="15"/>
      <c r="F44" s="14" t="s">
        <v>252</v>
      </c>
      <c r="H44" s="15"/>
      <c r="N44" s="14" t="s">
        <v>389</v>
      </c>
      <c r="P44" s="15"/>
    </row>
    <row r="45" spans="2:16" x14ac:dyDescent="0.25">
      <c r="B45" s="14" t="s">
        <v>121</v>
      </c>
      <c r="C45" s="29">
        <v>40</v>
      </c>
      <c r="D45" s="15"/>
      <c r="F45" s="14" t="s">
        <v>253</v>
      </c>
      <c r="H45" s="15"/>
      <c r="N45" s="14" t="s">
        <v>390</v>
      </c>
      <c r="P45" s="15"/>
    </row>
    <row r="46" spans="2:16" x14ac:dyDescent="0.25">
      <c r="B46" s="14" t="s">
        <v>331</v>
      </c>
      <c r="D46" s="15"/>
      <c r="N46" s="14" t="s">
        <v>391</v>
      </c>
      <c r="P46" s="15"/>
    </row>
    <row r="47" spans="2:16" x14ac:dyDescent="0.25">
      <c r="B47" s="14" t="s">
        <v>332</v>
      </c>
      <c r="D47" s="15"/>
      <c r="N47" s="14" t="s">
        <v>392</v>
      </c>
      <c r="P47" s="15"/>
    </row>
    <row r="48" spans="2:16" x14ac:dyDescent="0.25">
      <c r="B48" s="14" t="s">
        <v>333</v>
      </c>
      <c r="D48" s="15"/>
      <c r="N48" s="14" t="s">
        <v>393</v>
      </c>
      <c r="P48" s="15"/>
    </row>
    <row r="49" spans="2:16" x14ac:dyDescent="0.25">
      <c r="B49" s="14" t="s">
        <v>334</v>
      </c>
      <c r="D49" s="15"/>
      <c r="N49" s="14" t="s">
        <v>394</v>
      </c>
      <c r="P49" s="15"/>
    </row>
    <row r="50" spans="2:16" x14ac:dyDescent="0.25">
      <c r="B50" s="14" t="s">
        <v>335</v>
      </c>
      <c r="D50" s="15"/>
      <c r="N50" s="14" t="s">
        <v>395</v>
      </c>
      <c r="P50" s="15"/>
    </row>
    <row r="51" spans="2:16" x14ac:dyDescent="0.25">
      <c r="B51" s="14" t="s">
        <v>336</v>
      </c>
      <c r="D51" s="15"/>
      <c r="N51" s="14" t="s">
        <v>396</v>
      </c>
      <c r="P51" s="15"/>
    </row>
    <row r="52" spans="2:16" x14ac:dyDescent="0.25">
      <c r="B52" s="14" t="s">
        <v>337</v>
      </c>
      <c r="D52" s="15"/>
      <c r="N52" s="14" t="s">
        <v>397</v>
      </c>
      <c r="P52" s="15"/>
    </row>
    <row r="53" spans="2:16" x14ac:dyDescent="0.25">
      <c r="B53" s="14" t="s">
        <v>338</v>
      </c>
      <c r="D53" s="15"/>
      <c r="N53" s="14" t="s">
        <v>398</v>
      </c>
      <c r="P53" s="15"/>
    </row>
    <row r="54" spans="2:16" x14ac:dyDescent="0.25">
      <c r="B54" s="14" t="s">
        <v>339</v>
      </c>
      <c r="D54" s="15"/>
      <c r="N54" s="14" t="s">
        <v>399</v>
      </c>
      <c r="P54" s="15"/>
    </row>
    <row r="55" spans="2:16" x14ac:dyDescent="0.25">
      <c r="B55" s="14" t="s">
        <v>340</v>
      </c>
      <c r="D55" s="15"/>
      <c r="N55" s="14" t="s">
        <v>400</v>
      </c>
      <c r="P55" s="15"/>
    </row>
    <row r="56" spans="2:16" x14ac:dyDescent="0.25">
      <c r="B56" s="14" t="s">
        <v>341</v>
      </c>
      <c r="D56" s="15"/>
      <c r="N56" s="14" t="s">
        <v>401</v>
      </c>
      <c r="P56" s="15"/>
    </row>
    <row r="57" spans="2:16" x14ac:dyDescent="0.25">
      <c r="B57" s="14" t="s">
        <v>342</v>
      </c>
      <c r="D57" s="15"/>
      <c r="N57" s="14" t="s">
        <v>402</v>
      </c>
      <c r="P57" s="15"/>
    </row>
    <row r="58" spans="2:16" x14ac:dyDescent="0.25">
      <c r="B58" s="14" t="s">
        <v>343</v>
      </c>
      <c r="D58" s="15"/>
      <c r="N58" s="14" t="s">
        <v>403</v>
      </c>
      <c r="P58" s="15"/>
    </row>
    <row r="59" spans="2:16" x14ac:dyDescent="0.25">
      <c r="B59" s="14" t="s">
        <v>344</v>
      </c>
      <c r="D59" s="15"/>
      <c r="N59" s="14" t="s">
        <v>404</v>
      </c>
      <c r="P59" s="15"/>
    </row>
    <row r="60" spans="2:16" x14ac:dyDescent="0.25">
      <c r="B60" s="14" t="s">
        <v>345</v>
      </c>
      <c r="D60" s="15"/>
      <c r="N60" s="14" t="s">
        <v>405</v>
      </c>
      <c r="P60" s="15"/>
    </row>
    <row r="61" spans="2:16" x14ac:dyDescent="0.25">
      <c r="B61" s="14" t="s">
        <v>566</v>
      </c>
      <c r="D61" s="15"/>
      <c r="N61" s="14" t="s">
        <v>406</v>
      </c>
      <c r="P61" s="15"/>
    </row>
    <row r="62" spans="2:16" x14ac:dyDescent="0.25">
      <c r="B62" s="14" t="s">
        <v>567</v>
      </c>
      <c r="D62" s="15"/>
      <c r="N62" s="14" t="s">
        <v>407</v>
      </c>
      <c r="P62" s="15"/>
    </row>
    <row r="63" spans="2:16" x14ac:dyDescent="0.25">
      <c r="B63" s="14" t="s">
        <v>568</v>
      </c>
      <c r="D63" s="15"/>
      <c r="N63" s="14" t="s">
        <v>408</v>
      </c>
      <c r="P63" s="15"/>
    </row>
    <row r="64" spans="2:16" x14ac:dyDescent="0.25">
      <c r="B64" s="14" t="s">
        <v>569</v>
      </c>
      <c r="D64" s="15"/>
      <c r="N64" s="14" t="s">
        <v>409</v>
      </c>
      <c r="P64" s="15"/>
    </row>
    <row r="65" spans="2:16" x14ac:dyDescent="0.25">
      <c r="B65" s="14" t="s">
        <v>570</v>
      </c>
      <c r="D65" s="15"/>
      <c r="N65" s="14" t="s">
        <v>410</v>
      </c>
      <c r="P65" s="15"/>
    </row>
    <row r="66" spans="2:16" x14ac:dyDescent="0.25">
      <c r="N66" s="14" t="s">
        <v>411</v>
      </c>
      <c r="P66" s="15"/>
    </row>
    <row r="67" spans="2:16" x14ac:dyDescent="0.25">
      <c r="N67" s="14" t="s">
        <v>412</v>
      </c>
      <c r="P67" s="15"/>
    </row>
    <row r="68" spans="2:16" x14ac:dyDescent="0.25">
      <c r="N68" s="14" t="s">
        <v>413</v>
      </c>
      <c r="P68" s="15"/>
    </row>
    <row r="69" spans="2:16" x14ac:dyDescent="0.25">
      <c r="N69" s="14" t="s">
        <v>414</v>
      </c>
      <c r="P69" s="15"/>
    </row>
    <row r="70" spans="2:16" x14ac:dyDescent="0.25">
      <c r="N70" s="14" t="s">
        <v>415</v>
      </c>
      <c r="P70" s="15"/>
    </row>
    <row r="71" spans="2:16" x14ac:dyDescent="0.25">
      <c r="N71" s="14" t="s">
        <v>416</v>
      </c>
      <c r="P71" s="15"/>
    </row>
    <row r="72" spans="2:16" x14ac:dyDescent="0.25">
      <c r="N72" s="14" t="s">
        <v>417</v>
      </c>
      <c r="P72" s="15"/>
    </row>
    <row r="73" spans="2:16" x14ac:dyDescent="0.25">
      <c r="N73" s="14" t="s">
        <v>418</v>
      </c>
      <c r="P73" s="15"/>
    </row>
    <row r="74" spans="2:16" x14ac:dyDescent="0.25">
      <c r="N74" s="14" t="s">
        <v>419</v>
      </c>
      <c r="P74" s="15"/>
    </row>
    <row r="75" spans="2:16" x14ac:dyDescent="0.25">
      <c r="N75" s="14" t="s">
        <v>420</v>
      </c>
      <c r="P75" s="15"/>
    </row>
    <row r="76" spans="2:16" x14ac:dyDescent="0.25">
      <c r="N76" s="14" t="s">
        <v>421</v>
      </c>
      <c r="P76" s="15"/>
    </row>
    <row r="77" spans="2:16" x14ac:dyDescent="0.25">
      <c r="N77" s="14" t="s">
        <v>422</v>
      </c>
      <c r="P77" s="15"/>
    </row>
    <row r="78" spans="2:16" x14ac:dyDescent="0.25">
      <c r="N78" s="14" t="s">
        <v>423</v>
      </c>
      <c r="P78" s="15"/>
    </row>
    <row r="79" spans="2:16" x14ac:dyDescent="0.25">
      <c r="N79" s="14" t="s">
        <v>424</v>
      </c>
      <c r="P79" s="15"/>
    </row>
    <row r="80" spans="2:16" x14ac:dyDescent="0.25">
      <c r="N80" s="14" t="s">
        <v>425</v>
      </c>
      <c r="P80" s="15"/>
    </row>
    <row r="81" spans="14:16" x14ac:dyDescent="0.25">
      <c r="N81" s="14" t="s">
        <v>426</v>
      </c>
      <c r="P81" s="15"/>
    </row>
    <row r="82" spans="14:16" x14ac:dyDescent="0.25">
      <c r="N82" s="14" t="s">
        <v>427</v>
      </c>
      <c r="P82" s="15"/>
    </row>
    <row r="83" spans="14:16" x14ac:dyDescent="0.25">
      <c r="N83" s="14" t="s">
        <v>428</v>
      </c>
      <c r="P83" s="15"/>
    </row>
    <row r="84" spans="14:16" x14ac:dyDescent="0.25">
      <c r="N84" s="14" t="s">
        <v>429</v>
      </c>
      <c r="P84" s="15"/>
    </row>
    <row r="85" spans="14:16" x14ac:dyDescent="0.25">
      <c r="N85" s="14" t="s">
        <v>430</v>
      </c>
      <c r="P85" s="15"/>
    </row>
  </sheetData>
  <mergeCells count="4">
    <mergeCell ref="B2:D4"/>
    <mergeCell ref="F2:H4"/>
    <mergeCell ref="J2:L4"/>
    <mergeCell ref="N2:P4"/>
  </mergeCells>
  <dataValidations count="3">
    <dataValidation type="list" allowBlank="1" showInputMessage="1" showErrorMessage="1" sqref="H6:H45">
      <formula1>applicationmaster</formula1>
    </dataValidation>
    <dataValidation type="list" allowBlank="1" showInputMessage="1" showErrorMessage="1" sqref="L20">
      <formula1>Qtr</formula1>
    </dataValidation>
    <dataValidation type="list" allowBlank="1" showInputMessage="1" showErrorMessage="1" sqref="L17">
      <formula1>AO</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Masters!$G$1:$G$56</xm:f>
          </x14:formula1>
          <xm:sqref>H17:H25</xm:sqref>
        </x14:dataValidation>
        <x14:dataValidation type="list" allowBlank="1" showInputMessage="1" showErrorMessage="1">
          <x14:formula1>
            <xm:f>[6]Masters!#REF!</xm:f>
          </x14:formula1>
          <xm:sqref>H6:H16</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B2:Z39"/>
  <sheetViews>
    <sheetView zoomScale="80" zoomScaleNormal="80" workbookViewId="0">
      <selection activeCell="T31" sqref="T31"/>
    </sheetView>
  </sheetViews>
  <sheetFormatPr defaultColWidth="6.7109375" defaultRowHeight="16.5" x14ac:dyDescent="0.3"/>
  <cols>
    <col min="1" max="1" width="9.140625" style="21" customWidth="1"/>
    <col min="2" max="2" width="19.5703125" style="21" bestFit="1" customWidth="1"/>
    <col min="3" max="3" width="6.7109375" style="21" bestFit="1" customWidth="1"/>
    <col min="4" max="16384" width="6.7109375" style="21"/>
  </cols>
  <sheetData>
    <row r="2" spans="2:26" x14ac:dyDescent="0.3">
      <c r="B2" s="80" t="s">
        <v>663</v>
      </c>
      <c r="C2" s="4"/>
      <c r="D2" s="4"/>
      <c r="E2" s="4"/>
      <c r="F2" s="4"/>
      <c r="G2" s="4"/>
      <c r="H2" s="4"/>
      <c r="I2" s="4"/>
      <c r="J2" s="4"/>
      <c r="K2" s="4"/>
      <c r="L2" s="4"/>
      <c r="M2" s="4"/>
      <c r="N2" s="4"/>
      <c r="O2" s="4"/>
      <c r="P2" s="4"/>
      <c r="Q2" s="4"/>
      <c r="R2" s="4"/>
      <c r="S2" s="4"/>
      <c r="T2" s="4"/>
      <c r="U2" s="4"/>
      <c r="V2" s="4"/>
      <c r="W2" s="4"/>
      <c r="X2" s="4"/>
      <c r="Y2" s="4"/>
      <c r="Z2" s="4"/>
    </row>
    <row r="3" spans="2:26" s="25" customFormat="1" ht="36.75" customHeight="1" x14ac:dyDescent="0.3">
      <c r="B3" s="50" t="s">
        <v>2</v>
      </c>
      <c r="C3" s="50" t="s">
        <v>777</v>
      </c>
      <c r="D3" s="50" t="s">
        <v>778</v>
      </c>
      <c r="E3" s="50" t="s">
        <v>779</v>
      </c>
      <c r="F3" s="50" t="s">
        <v>780</v>
      </c>
      <c r="G3" s="50" t="s">
        <v>781</v>
      </c>
      <c r="H3" s="50" t="s">
        <v>782</v>
      </c>
      <c r="I3" s="50" t="s">
        <v>783</v>
      </c>
      <c r="J3" s="50" t="s">
        <v>784</v>
      </c>
      <c r="K3" s="50" t="s">
        <v>785</v>
      </c>
      <c r="L3" s="50" t="s">
        <v>786</v>
      </c>
      <c r="M3" s="50" t="s">
        <v>787</v>
      </c>
      <c r="N3" s="50" t="s">
        <v>788</v>
      </c>
      <c r="O3" s="50" t="s">
        <v>774</v>
      </c>
      <c r="P3" s="50" t="s">
        <v>789</v>
      </c>
      <c r="Q3" s="50" t="s">
        <v>775</v>
      </c>
      <c r="R3" s="50" t="s">
        <v>776</v>
      </c>
      <c r="S3" s="50" t="s">
        <v>790</v>
      </c>
      <c r="T3" s="50" t="s">
        <v>791</v>
      </c>
      <c r="U3" s="50" t="s">
        <v>792</v>
      </c>
      <c r="V3" s="50" t="s">
        <v>793</v>
      </c>
      <c r="W3" s="50" t="s">
        <v>832</v>
      </c>
      <c r="X3" s="50" t="s">
        <v>833</v>
      </c>
      <c r="Y3" s="50" t="s">
        <v>834</v>
      </c>
      <c r="Z3" s="50" t="s">
        <v>835</v>
      </c>
    </row>
    <row r="4" spans="2:26" x14ac:dyDescent="0.3">
      <c r="B4" s="9" t="str">
        <f>Masters!D3</f>
        <v>4x2 FF Haulage</v>
      </c>
      <c r="C4" s="10"/>
      <c r="D4" s="10"/>
      <c r="E4" s="10"/>
      <c r="F4" s="10"/>
      <c r="G4" s="10"/>
      <c r="H4" s="10"/>
      <c r="I4" s="10"/>
      <c r="J4" s="10"/>
      <c r="K4" s="10"/>
      <c r="L4" s="10"/>
      <c r="M4" s="10"/>
      <c r="N4" s="10"/>
      <c r="O4" s="10"/>
      <c r="P4" s="10"/>
      <c r="Q4" s="10"/>
      <c r="R4" s="10"/>
      <c r="S4" s="10"/>
      <c r="T4" s="10"/>
      <c r="U4" s="10"/>
      <c r="V4" s="10"/>
      <c r="W4" s="10"/>
      <c r="X4" s="10"/>
      <c r="Y4" s="10"/>
      <c r="Z4" s="10"/>
    </row>
    <row r="5" spans="2:26" x14ac:dyDescent="0.3">
      <c r="B5" s="9" t="str">
        <f>Masters!D4</f>
        <v>4x2 SF Haulage</v>
      </c>
      <c r="C5" s="10"/>
      <c r="D5" s="10"/>
      <c r="E5" s="10"/>
      <c r="F5" s="10"/>
      <c r="G5" s="10"/>
      <c r="H5" s="10"/>
      <c r="I5" s="10"/>
      <c r="J5" s="10"/>
      <c r="K5" s="10"/>
      <c r="L5" s="10"/>
      <c r="M5" s="10"/>
      <c r="N5" s="10"/>
      <c r="O5" s="10"/>
      <c r="P5" s="10"/>
      <c r="Q5" s="10"/>
      <c r="R5" s="10"/>
      <c r="S5" s="10"/>
      <c r="T5" s="10"/>
      <c r="U5" s="10"/>
      <c r="V5" s="10"/>
      <c r="W5" s="10"/>
      <c r="X5" s="10"/>
      <c r="Y5" s="10"/>
      <c r="Z5" s="10"/>
    </row>
    <row r="6" spans="2:26" x14ac:dyDescent="0.3">
      <c r="B6" s="9" t="str">
        <f>Masters!D5</f>
        <v>6x2 MAV</v>
      </c>
      <c r="C6" s="10"/>
      <c r="D6" s="10"/>
      <c r="E6" s="10"/>
      <c r="F6" s="10"/>
      <c r="G6" s="10"/>
      <c r="H6" s="10"/>
      <c r="I6" s="10"/>
      <c r="J6" s="10"/>
      <c r="K6" s="10"/>
      <c r="L6" s="10"/>
      <c r="M6" s="10"/>
      <c r="N6" s="10"/>
      <c r="O6" s="10"/>
      <c r="P6" s="10"/>
      <c r="Q6" s="10"/>
      <c r="R6" s="10"/>
      <c r="S6" s="10"/>
      <c r="T6" s="10"/>
      <c r="U6" s="10"/>
      <c r="V6" s="10"/>
      <c r="W6" s="10"/>
      <c r="X6" s="10"/>
      <c r="Y6" s="10"/>
      <c r="Z6" s="10"/>
    </row>
    <row r="7" spans="2:26" x14ac:dyDescent="0.3">
      <c r="B7" s="9" t="str">
        <f>Masters!D6</f>
        <v>8x2 MAV</v>
      </c>
      <c r="C7" s="10"/>
      <c r="D7" s="10"/>
      <c r="E7" s="10"/>
      <c r="F7" s="10"/>
      <c r="G7" s="10"/>
      <c r="H7" s="10"/>
      <c r="I7" s="10"/>
      <c r="J7" s="10"/>
      <c r="K7" s="10"/>
      <c r="L7" s="10"/>
      <c r="M7" s="10"/>
      <c r="N7" s="10"/>
      <c r="O7" s="10"/>
      <c r="P7" s="10"/>
      <c r="Q7" s="10"/>
      <c r="R7" s="10"/>
      <c r="S7" s="10"/>
      <c r="T7" s="10"/>
      <c r="U7" s="10"/>
      <c r="V7" s="10"/>
      <c r="W7" s="10"/>
      <c r="X7" s="10"/>
      <c r="Y7" s="10"/>
      <c r="Z7" s="10"/>
    </row>
    <row r="8" spans="2:26" x14ac:dyDescent="0.3">
      <c r="B8" s="9" t="str">
        <f>Masters!D7</f>
        <v>10x2 MAV</v>
      </c>
      <c r="C8" s="10"/>
      <c r="D8" s="10"/>
      <c r="E8" s="10"/>
      <c r="F8" s="10"/>
      <c r="G8" s="10"/>
      <c r="H8" s="10"/>
      <c r="I8" s="10"/>
      <c r="J8" s="10"/>
      <c r="K8" s="10"/>
      <c r="L8" s="10"/>
      <c r="M8" s="10"/>
      <c r="N8" s="10"/>
      <c r="O8" s="10"/>
      <c r="P8" s="10"/>
      <c r="Q8" s="10"/>
      <c r="R8" s="10"/>
      <c r="S8" s="10"/>
      <c r="T8" s="10"/>
      <c r="U8" s="10"/>
      <c r="V8" s="10"/>
      <c r="W8" s="10"/>
      <c r="X8" s="10"/>
      <c r="Y8" s="10"/>
      <c r="Z8" s="10"/>
    </row>
    <row r="9" spans="2:26" x14ac:dyDescent="0.3">
      <c r="B9" s="9" t="str">
        <f>Masters!D8</f>
        <v>6x4 MAV</v>
      </c>
      <c r="C9" s="10"/>
      <c r="D9" s="10"/>
      <c r="E9" s="10"/>
      <c r="F9" s="10"/>
      <c r="G9" s="10"/>
      <c r="H9" s="10"/>
      <c r="I9" s="10"/>
      <c r="J9" s="10"/>
      <c r="K9" s="10"/>
      <c r="L9" s="10"/>
      <c r="M9" s="10"/>
      <c r="N9" s="10"/>
      <c r="O9" s="10"/>
      <c r="P9" s="10"/>
      <c r="Q9" s="10"/>
      <c r="R9" s="10"/>
      <c r="S9" s="10"/>
      <c r="T9" s="10"/>
      <c r="U9" s="10"/>
      <c r="V9" s="10"/>
      <c r="W9" s="10"/>
      <c r="X9" s="10"/>
      <c r="Y9" s="10"/>
      <c r="Z9" s="10"/>
    </row>
    <row r="10" spans="2:26" x14ac:dyDescent="0.3">
      <c r="B10" s="9" t="str">
        <f>Masters!D9</f>
        <v>Tractor</v>
      </c>
      <c r="C10" s="10"/>
      <c r="D10" s="10"/>
      <c r="E10" s="10"/>
      <c r="F10" s="10"/>
      <c r="G10" s="10"/>
      <c r="H10" s="10"/>
      <c r="I10" s="10"/>
      <c r="J10" s="10"/>
      <c r="K10" s="10"/>
      <c r="L10" s="10"/>
      <c r="M10" s="10"/>
      <c r="N10" s="10"/>
      <c r="O10" s="10"/>
      <c r="P10" s="10"/>
      <c r="Q10" s="10"/>
      <c r="R10" s="10"/>
      <c r="S10" s="10"/>
      <c r="T10" s="10"/>
      <c r="U10" s="10"/>
      <c r="V10" s="10"/>
      <c r="W10" s="10"/>
      <c r="X10" s="10"/>
      <c r="Y10" s="10"/>
      <c r="Z10" s="10"/>
    </row>
    <row r="11" spans="2:26" x14ac:dyDescent="0.3">
      <c r="B11" s="9" t="str">
        <f>Masters!D10</f>
        <v>4x2 FF Tipper</v>
      </c>
      <c r="C11" s="10"/>
      <c r="D11" s="10"/>
      <c r="E11" s="10"/>
      <c r="F11" s="10"/>
      <c r="G11" s="10"/>
      <c r="H11" s="10"/>
      <c r="I11" s="10"/>
      <c r="J11" s="10"/>
      <c r="K11" s="10"/>
      <c r="L11" s="10"/>
      <c r="M11" s="10"/>
      <c r="N11" s="10"/>
      <c r="O11" s="10"/>
      <c r="P11" s="10"/>
      <c r="Q11" s="10"/>
      <c r="R11" s="10"/>
      <c r="S11" s="10"/>
      <c r="T11" s="10"/>
      <c r="U11" s="10"/>
      <c r="V11" s="10"/>
      <c r="W11" s="10"/>
      <c r="X11" s="10"/>
      <c r="Y11" s="10"/>
      <c r="Z11" s="10"/>
    </row>
    <row r="12" spans="2:26" x14ac:dyDescent="0.3">
      <c r="B12" s="9" t="str">
        <f>Masters!D11</f>
        <v>4x2 SF Tipper</v>
      </c>
      <c r="C12" s="10"/>
      <c r="D12" s="10"/>
      <c r="E12" s="10"/>
      <c r="F12" s="10"/>
      <c r="G12" s="10"/>
      <c r="H12" s="10"/>
      <c r="I12" s="10"/>
      <c r="J12" s="10"/>
      <c r="K12" s="10"/>
      <c r="L12" s="10"/>
      <c r="M12" s="10"/>
      <c r="N12" s="10"/>
      <c r="O12" s="10"/>
      <c r="P12" s="10"/>
      <c r="Q12" s="10"/>
      <c r="R12" s="10"/>
      <c r="S12" s="10"/>
      <c r="T12" s="10"/>
      <c r="U12" s="10"/>
      <c r="V12" s="10"/>
      <c r="W12" s="10"/>
      <c r="X12" s="10"/>
      <c r="Y12" s="10"/>
      <c r="Z12" s="10"/>
    </row>
    <row r="13" spans="2:26" x14ac:dyDescent="0.3">
      <c r="B13" s="9" t="str">
        <f>Masters!D12</f>
        <v>6x4 Tipper</v>
      </c>
      <c r="C13" s="10"/>
      <c r="D13" s="10"/>
      <c r="E13" s="10"/>
      <c r="F13" s="10"/>
      <c r="G13" s="10"/>
      <c r="H13" s="10"/>
      <c r="I13" s="10"/>
      <c r="J13" s="10"/>
      <c r="K13" s="10"/>
      <c r="L13" s="10"/>
      <c r="M13" s="10"/>
      <c r="N13" s="10"/>
      <c r="O13" s="10"/>
      <c r="P13" s="10"/>
      <c r="Q13" s="10"/>
      <c r="R13" s="10"/>
      <c r="S13" s="10"/>
      <c r="T13" s="10"/>
      <c r="U13" s="10"/>
      <c r="V13" s="10"/>
      <c r="W13" s="10"/>
      <c r="X13" s="10"/>
      <c r="Y13" s="10"/>
      <c r="Z13" s="10"/>
    </row>
    <row r="14" spans="2:26" x14ac:dyDescent="0.3">
      <c r="B14" s="9" t="str">
        <f>Masters!D13</f>
        <v>8x4 Tipper</v>
      </c>
      <c r="C14" s="10"/>
      <c r="D14" s="10"/>
      <c r="E14" s="10"/>
      <c r="F14" s="10"/>
      <c r="G14" s="10"/>
      <c r="H14" s="10"/>
      <c r="I14" s="10"/>
      <c r="J14" s="10"/>
      <c r="K14" s="10"/>
      <c r="L14" s="10"/>
      <c r="M14" s="10"/>
      <c r="N14" s="10"/>
      <c r="O14" s="10"/>
      <c r="P14" s="10"/>
      <c r="Q14" s="10"/>
      <c r="R14" s="10"/>
      <c r="S14" s="10"/>
      <c r="T14" s="10"/>
      <c r="U14" s="10"/>
      <c r="V14" s="10"/>
      <c r="W14" s="10"/>
      <c r="X14" s="10"/>
      <c r="Y14" s="10"/>
      <c r="Z14" s="10"/>
    </row>
    <row r="15" spans="2:26" x14ac:dyDescent="0.3">
      <c r="B15" s="9" t="str">
        <f>Masters!D14</f>
        <v>ICV Goods</v>
      </c>
      <c r="C15" s="10">
        <v>171</v>
      </c>
      <c r="D15" s="10">
        <v>177</v>
      </c>
      <c r="E15" s="10">
        <v>61</v>
      </c>
      <c r="F15" s="10">
        <v>120</v>
      </c>
      <c r="G15" s="10">
        <v>98</v>
      </c>
      <c r="H15" s="10">
        <v>175</v>
      </c>
      <c r="I15" s="10">
        <v>143</v>
      </c>
      <c r="J15" s="10">
        <v>298</v>
      </c>
      <c r="K15" s="10">
        <v>186</v>
      </c>
      <c r="L15" s="10">
        <v>268</v>
      </c>
      <c r="M15" s="10">
        <v>196</v>
      </c>
      <c r="N15" s="10">
        <v>349</v>
      </c>
      <c r="O15" s="10">
        <v>185</v>
      </c>
      <c r="P15" s="10">
        <v>199</v>
      </c>
      <c r="Q15" s="10">
        <v>188</v>
      </c>
      <c r="R15" s="10">
        <v>268</v>
      </c>
      <c r="S15" s="10">
        <v>170</v>
      </c>
      <c r="T15" s="10">
        <v>157</v>
      </c>
      <c r="U15" s="10">
        <v>153</v>
      </c>
      <c r="V15" s="10">
        <v>199</v>
      </c>
      <c r="W15" s="10">
        <v>111</v>
      </c>
      <c r="X15" s="10">
        <v>89</v>
      </c>
      <c r="Y15" s="10">
        <v>74</v>
      </c>
      <c r="Z15" s="10"/>
    </row>
    <row r="16" spans="2:26" x14ac:dyDescent="0.3">
      <c r="B16" s="9" t="str">
        <f>Masters!D15</f>
        <v>MDV Bus</v>
      </c>
      <c r="C16" s="10"/>
      <c r="D16" s="10"/>
      <c r="E16" s="10"/>
      <c r="F16" s="10"/>
      <c r="G16" s="10"/>
      <c r="H16" s="10"/>
      <c r="I16" s="10"/>
      <c r="J16" s="10"/>
      <c r="K16" s="10"/>
      <c r="L16" s="10"/>
      <c r="M16" s="10"/>
      <c r="N16" s="10"/>
      <c r="O16" s="10"/>
      <c r="P16" s="10"/>
      <c r="Q16" s="10"/>
      <c r="R16" s="10"/>
      <c r="S16" s="10"/>
      <c r="T16" s="10"/>
      <c r="U16" s="10"/>
      <c r="V16" s="10"/>
      <c r="W16" s="10"/>
      <c r="X16" s="10"/>
      <c r="Y16" s="10"/>
      <c r="Z16" s="10"/>
    </row>
    <row r="17" spans="2:26" x14ac:dyDescent="0.3">
      <c r="B17" s="9" t="str">
        <f>Masters!D16</f>
        <v>ICV Bus</v>
      </c>
      <c r="C17" s="10"/>
      <c r="D17" s="10"/>
      <c r="E17" s="10"/>
      <c r="F17" s="10"/>
      <c r="G17" s="10"/>
      <c r="H17" s="10"/>
      <c r="I17" s="10"/>
      <c r="J17" s="10"/>
      <c r="K17" s="10"/>
      <c r="L17" s="10"/>
      <c r="M17" s="10"/>
      <c r="N17" s="10"/>
      <c r="O17" s="10"/>
      <c r="P17" s="10"/>
      <c r="Q17" s="10"/>
      <c r="R17" s="10"/>
      <c r="S17" s="10"/>
      <c r="T17" s="10"/>
      <c r="U17" s="10"/>
      <c r="V17" s="10"/>
      <c r="W17" s="10"/>
      <c r="X17" s="10"/>
      <c r="Y17" s="10"/>
      <c r="Z17" s="10"/>
    </row>
    <row r="18" spans="2:26" x14ac:dyDescent="0.3">
      <c r="B18" s="9" t="str">
        <f>Masters!D17</f>
        <v>LCV Bus</v>
      </c>
      <c r="C18" s="10"/>
      <c r="D18" s="10"/>
      <c r="E18" s="10"/>
      <c r="F18" s="10"/>
      <c r="G18" s="10"/>
      <c r="H18" s="10"/>
      <c r="I18" s="10"/>
      <c r="J18" s="10"/>
      <c r="K18" s="10"/>
      <c r="L18" s="10"/>
      <c r="M18" s="10"/>
      <c r="N18" s="10"/>
      <c r="O18" s="10"/>
      <c r="P18" s="10"/>
      <c r="Q18" s="10"/>
      <c r="R18" s="10"/>
      <c r="S18" s="10"/>
      <c r="T18" s="10"/>
      <c r="U18" s="10"/>
      <c r="V18" s="10"/>
      <c r="W18" s="10"/>
      <c r="X18" s="10"/>
      <c r="Y18" s="10"/>
      <c r="Z18" s="10"/>
    </row>
    <row r="19" spans="2:26" x14ac:dyDescent="0.3">
      <c r="B19" s="31" t="s">
        <v>156</v>
      </c>
      <c r="C19" s="31">
        <f>SUM(C4:C18)</f>
        <v>171</v>
      </c>
      <c r="D19" s="31">
        <f>SUM(D4:D18)</f>
        <v>177</v>
      </c>
      <c r="E19" s="31">
        <f>SUM(E4:E18)</f>
        <v>61</v>
      </c>
      <c r="F19" s="31">
        <f>SUM(F4:F18)</f>
        <v>120</v>
      </c>
      <c r="G19" s="31">
        <f t="shared" ref="G19:J19" si="0">SUM(G4:G18)</f>
        <v>98</v>
      </c>
      <c r="H19" s="31">
        <f t="shared" si="0"/>
        <v>175</v>
      </c>
      <c r="I19" s="31">
        <f t="shared" si="0"/>
        <v>143</v>
      </c>
      <c r="J19" s="31">
        <f t="shared" si="0"/>
        <v>298</v>
      </c>
      <c r="K19" s="31">
        <f>SUM(K4:K18)</f>
        <v>186</v>
      </c>
      <c r="L19" s="31">
        <f>SUM(L4:L18)</f>
        <v>268</v>
      </c>
      <c r="M19" s="31">
        <f>SUM(M4:M18)</f>
        <v>196</v>
      </c>
      <c r="N19" s="31">
        <f>SUM(N4:N18)</f>
        <v>349</v>
      </c>
      <c r="O19" s="31">
        <f t="shared" ref="O19" si="1">SUM(O4:O18)</f>
        <v>185</v>
      </c>
      <c r="P19" s="31">
        <f t="shared" ref="P19" si="2">SUM(P4:P18)</f>
        <v>199</v>
      </c>
      <c r="Q19" s="31">
        <f t="shared" ref="Q19:V19" si="3">SUM(Q4:Q18)</f>
        <v>188</v>
      </c>
      <c r="R19" s="31">
        <f t="shared" si="3"/>
        <v>268</v>
      </c>
      <c r="S19" s="31">
        <f t="shared" si="3"/>
        <v>170</v>
      </c>
      <c r="T19" s="31">
        <f t="shared" si="3"/>
        <v>157</v>
      </c>
      <c r="U19" s="31">
        <f t="shared" si="3"/>
        <v>153</v>
      </c>
      <c r="V19" s="31">
        <f t="shared" si="3"/>
        <v>199</v>
      </c>
      <c r="W19" s="31">
        <f t="shared" ref="W19:Z19" si="4">SUM(W4:W18)</f>
        <v>111</v>
      </c>
      <c r="X19" s="31">
        <f t="shared" si="4"/>
        <v>89</v>
      </c>
      <c r="Y19" s="31">
        <f t="shared" si="4"/>
        <v>74</v>
      </c>
      <c r="Z19" s="31">
        <f t="shared" si="4"/>
        <v>0</v>
      </c>
    </row>
    <row r="22" spans="2:26" x14ac:dyDescent="0.3">
      <c r="B22" s="80" t="s">
        <v>664</v>
      </c>
      <c r="C22" s="4"/>
      <c r="D22" s="4"/>
      <c r="E22" s="4"/>
      <c r="F22" s="4"/>
      <c r="G22" s="4"/>
      <c r="H22" s="4"/>
      <c r="I22" s="4"/>
      <c r="J22" s="4"/>
      <c r="K22" s="4"/>
      <c r="L22" s="4"/>
      <c r="M22" s="4"/>
      <c r="N22" s="4"/>
      <c r="O22" s="4"/>
      <c r="P22" s="4"/>
      <c r="Q22" s="4"/>
      <c r="R22" s="4"/>
      <c r="S22" s="4"/>
      <c r="T22" s="4"/>
      <c r="U22" s="4"/>
      <c r="V22" s="4"/>
      <c r="W22" s="4"/>
      <c r="X22" s="4"/>
      <c r="Y22" s="4"/>
      <c r="Z22" s="4"/>
    </row>
    <row r="23" spans="2:26" ht="33" x14ac:dyDescent="0.3">
      <c r="B23" s="50" t="s">
        <v>2</v>
      </c>
      <c r="C23" s="50" t="s">
        <v>777</v>
      </c>
      <c r="D23" s="50" t="s">
        <v>778</v>
      </c>
      <c r="E23" s="50" t="s">
        <v>779</v>
      </c>
      <c r="F23" s="50" t="s">
        <v>780</v>
      </c>
      <c r="G23" s="50" t="s">
        <v>781</v>
      </c>
      <c r="H23" s="50" t="s">
        <v>782</v>
      </c>
      <c r="I23" s="50" t="s">
        <v>783</v>
      </c>
      <c r="J23" s="50" t="s">
        <v>784</v>
      </c>
      <c r="K23" s="50" t="s">
        <v>785</v>
      </c>
      <c r="L23" s="50" t="s">
        <v>786</v>
      </c>
      <c r="M23" s="50" t="s">
        <v>787</v>
      </c>
      <c r="N23" s="50" t="s">
        <v>788</v>
      </c>
      <c r="O23" s="50" t="s">
        <v>774</v>
      </c>
      <c r="P23" s="50" t="s">
        <v>789</v>
      </c>
      <c r="Q23" s="50" t="s">
        <v>775</v>
      </c>
      <c r="R23" s="50" t="s">
        <v>776</v>
      </c>
      <c r="S23" s="50" t="s">
        <v>790</v>
      </c>
      <c r="T23" s="50" t="s">
        <v>791</v>
      </c>
      <c r="U23" s="50" t="s">
        <v>792</v>
      </c>
      <c r="V23" s="50" t="s">
        <v>793</v>
      </c>
      <c r="W23" s="50" t="s">
        <v>832</v>
      </c>
      <c r="X23" s="50" t="s">
        <v>833</v>
      </c>
      <c r="Y23" s="50" t="s">
        <v>834</v>
      </c>
      <c r="Z23" s="50" t="s">
        <v>835</v>
      </c>
    </row>
    <row r="24" spans="2:26" x14ac:dyDescent="0.3">
      <c r="B24" s="9" t="str">
        <f>Masters!D3</f>
        <v>4x2 FF Haulage</v>
      </c>
      <c r="C24" s="10"/>
      <c r="D24" s="10"/>
      <c r="E24" s="10"/>
      <c r="F24" s="10"/>
      <c r="G24" s="10"/>
      <c r="H24" s="10"/>
      <c r="I24" s="10"/>
      <c r="J24" s="10"/>
      <c r="K24" s="10"/>
      <c r="L24" s="10"/>
      <c r="M24" s="10"/>
      <c r="N24" s="10"/>
      <c r="O24" s="10"/>
      <c r="P24" s="10"/>
      <c r="Q24" s="10"/>
      <c r="R24" s="10"/>
      <c r="S24" s="10"/>
      <c r="T24" s="10"/>
      <c r="U24" s="10"/>
      <c r="V24" s="10"/>
      <c r="W24" s="10"/>
      <c r="X24" s="10"/>
      <c r="Y24" s="10"/>
      <c r="Z24" s="10"/>
    </row>
    <row r="25" spans="2:26" x14ac:dyDescent="0.3">
      <c r="B25" s="9" t="str">
        <f>Masters!D4</f>
        <v>4x2 SF Haulage</v>
      </c>
      <c r="C25" s="10"/>
      <c r="D25" s="10"/>
      <c r="E25" s="10"/>
      <c r="F25" s="10"/>
      <c r="G25" s="10"/>
      <c r="H25" s="10"/>
      <c r="I25" s="10"/>
      <c r="J25" s="10"/>
      <c r="K25" s="10"/>
      <c r="L25" s="10"/>
      <c r="M25" s="10"/>
      <c r="N25" s="10"/>
      <c r="O25" s="10"/>
      <c r="P25" s="10"/>
      <c r="Q25" s="10"/>
      <c r="R25" s="10"/>
      <c r="S25" s="10"/>
      <c r="T25" s="10"/>
      <c r="U25" s="10"/>
      <c r="V25" s="10"/>
      <c r="W25" s="10"/>
      <c r="X25" s="10"/>
      <c r="Y25" s="10"/>
      <c r="Z25" s="10"/>
    </row>
    <row r="26" spans="2:26" x14ac:dyDescent="0.3">
      <c r="B26" s="9" t="str">
        <f>Masters!D5</f>
        <v>6x2 MAV</v>
      </c>
      <c r="C26" s="10"/>
      <c r="D26" s="10"/>
      <c r="E26" s="10"/>
      <c r="F26" s="10"/>
      <c r="G26" s="10"/>
      <c r="H26" s="10"/>
      <c r="I26" s="10"/>
      <c r="J26" s="10"/>
      <c r="K26" s="10"/>
      <c r="L26" s="10"/>
      <c r="M26" s="10"/>
      <c r="N26" s="10"/>
      <c r="O26" s="10"/>
      <c r="P26" s="10"/>
      <c r="Q26" s="10"/>
      <c r="R26" s="10"/>
      <c r="S26" s="10"/>
      <c r="T26" s="10"/>
      <c r="U26" s="10"/>
      <c r="V26" s="10"/>
      <c r="W26" s="10"/>
      <c r="X26" s="10"/>
      <c r="Y26" s="10"/>
      <c r="Z26" s="10"/>
    </row>
    <row r="27" spans="2:26" x14ac:dyDescent="0.3">
      <c r="B27" s="9" t="str">
        <f>Masters!D6</f>
        <v>8x2 MAV</v>
      </c>
      <c r="C27" s="10"/>
      <c r="D27" s="10"/>
      <c r="E27" s="10"/>
      <c r="F27" s="10"/>
      <c r="G27" s="10"/>
      <c r="H27" s="10"/>
      <c r="I27" s="10"/>
      <c r="J27" s="10"/>
      <c r="K27" s="10"/>
      <c r="L27" s="10"/>
      <c r="M27" s="10"/>
      <c r="N27" s="10"/>
      <c r="O27" s="10"/>
      <c r="P27" s="10"/>
      <c r="Q27" s="10"/>
      <c r="R27" s="10"/>
      <c r="S27" s="10"/>
      <c r="T27" s="10"/>
      <c r="U27" s="10"/>
      <c r="V27" s="10"/>
      <c r="W27" s="10"/>
      <c r="X27" s="10"/>
      <c r="Y27" s="10"/>
      <c r="Z27" s="10"/>
    </row>
    <row r="28" spans="2:26" x14ac:dyDescent="0.3">
      <c r="B28" s="9" t="str">
        <f>Masters!D7</f>
        <v>10x2 MAV</v>
      </c>
      <c r="C28" s="10"/>
      <c r="D28" s="10"/>
      <c r="E28" s="10"/>
      <c r="F28" s="10"/>
      <c r="G28" s="10"/>
      <c r="H28" s="10"/>
      <c r="I28" s="10"/>
      <c r="J28" s="10"/>
      <c r="K28" s="10"/>
      <c r="L28" s="10"/>
      <c r="M28" s="10"/>
      <c r="N28" s="10"/>
      <c r="O28" s="10"/>
      <c r="P28" s="10"/>
      <c r="Q28" s="10"/>
      <c r="R28" s="10"/>
      <c r="S28" s="10"/>
      <c r="T28" s="10"/>
      <c r="U28" s="10"/>
      <c r="V28" s="10"/>
      <c r="W28" s="10"/>
      <c r="X28" s="10"/>
      <c r="Y28" s="10"/>
      <c r="Z28" s="10"/>
    </row>
    <row r="29" spans="2:26" x14ac:dyDescent="0.3">
      <c r="B29" s="9" t="str">
        <f>Masters!D8</f>
        <v>6x4 MAV</v>
      </c>
      <c r="C29" s="10"/>
      <c r="D29" s="10"/>
      <c r="E29" s="10"/>
      <c r="F29" s="10"/>
      <c r="G29" s="10"/>
      <c r="H29" s="10"/>
      <c r="I29" s="10"/>
      <c r="J29" s="10"/>
      <c r="K29" s="10"/>
      <c r="L29" s="10"/>
      <c r="M29" s="10"/>
      <c r="N29" s="10"/>
      <c r="O29" s="10"/>
      <c r="P29" s="10"/>
      <c r="Q29" s="10"/>
      <c r="R29" s="10"/>
      <c r="S29" s="10"/>
      <c r="T29" s="10"/>
      <c r="U29" s="10"/>
      <c r="V29" s="10"/>
      <c r="W29" s="10"/>
      <c r="X29" s="10"/>
      <c r="Y29" s="10"/>
      <c r="Z29" s="10"/>
    </row>
    <row r="30" spans="2:26" x14ac:dyDescent="0.3">
      <c r="B30" s="9" t="str">
        <f>Masters!D9</f>
        <v>Tractor</v>
      </c>
      <c r="C30" s="10"/>
      <c r="D30" s="10"/>
      <c r="E30" s="10"/>
      <c r="F30" s="10"/>
      <c r="G30" s="10"/>
      <c r="H30" s="10"/>
      <c r="I30" s="10"/>
      <c r="J30" s="10"/>
      <c r="K30" s="10"/>
      <c r="L30" s="10"/>
      <c r="M30" s="10"/>
      <c r="N30" s="10"/>
      <c r="O30" s="10"/>
      <c r="P30" s="10"/>
      <c r="Q30" s="10"/>
      <c r="R30" s="10"/>
      <c r="S30" s="10"/>
      <c r="T30" s="10"/>
      <c r="U30" s="10"/>
      <c r="V30" s="10"/>
      <c r="W30" s="10"/>
      <c r="X30" s="10"/>
      <c r="Y30" s="10"/>
      <c r="Z30" s="10"/>
    </row>
    <row r="31" spans="2:26" x14ac:dyDescent="0.3">
      <c r="B31" s="9" t="str">
        <f>Masters!D10</f>
        <v>4x2 FF Tipper</v>
      </c>
      <c r="C31" s="10"/>
      <c r="D31" s="10"/>
      <c r="E31" s="10"/>
      <c r="F31" s="10"/>
      <c r="G31" s="10"/>
      <c r="H31" s="10"/>
      <c r="I31" s="10"/>
      <c r="J31" s="10"/>
      <c r="K31" s="10"/>
      <c r="L31" s="10"/>
      <c r="M31" s="10"/>
      <c r="N31" s="10"/>
      <c r="O31" s="10"/>
      <c r="P31" s="10"/>
      <c r="Q31" s="10"/>
      <c r="R31" s="10"/>
      <c r="S31" s="10"/>
      <c r="T31" s="10"/>
      <c r="U31" s="10"/>
      <c r="V31" s="10"/>
      <c r="W31" s="10"/>
      <c r="X31" s="10"/>
      <c r="Y31" s="10"/>
      <c r="Z31" s="10"/>
    </row>
    <row r="32" spans="2:26" x14ac:dyDescent="0.3">
      <c r="B32" s="9" t="str">
        <f>Masters!D11</f>
        <v>4x2 SF Tipper</v>
      </c>
      <c r="C32" s="10"/>
      <c r="D32" s="10"/>
      <c r="E32" s="10"/>
      <c r="F32" s="10"/>
      <c r="G32" s="10"/>
      <c r="H32" s="10"/>
      <c r="I32" s="10"/>
      <c r="J32" s="10"/>
      <c r="K32" s="10"/>
      <c r="L32" s="10"/>
      <c r="M32" s="10"/>
      <c r="N32" s="10"/>
      <c r="O32" s="10"/>
      <c r="P32" s="10"/>
      <c r="Q32" s="10"/>
      <c r="R32" s="10"/>
      <c r="S32" s="10"/>
      <c r="T32" s="10"/>
      <c r="U32" s="10"/>
      <c r="V32" s="10"/>
      <c r="W32" s="10"/>
      <c r="X32" s="10"/>
      <c r="Y32" s="10"/>
      <c r="Z32" s="10"/>
    </row>
    <row r="33" spans="2:26" x14ac:dyDescent="0.3">
      <c r="B33" s="9" t="str">
        <f>Masters!D12</f>
        <v>6x4 Tipper</v>
      </c>
      <c r="C33" s="10"/>
      <c r="D33" s="10"/>
      <c r="E33" s="10"/>
      <c r="F33" s="10"/>
      <c r="G33" s="10"/>
      <c r="H33" s="10"/>
      <c r="I33" s="10"/>
      <c r="J33" s="10"/>
      <c r="K33" s="10"/>
      <c r="L33" s="10"/>
      <c r="M33" s="10"/>
      <c r="N33" s="10"/>
      <c r="O33" s="10"/>
      <c r="P33" s="10"/>
      <c r="Q33" s="10"/>
      <c r="R33" s="10"/>
      <c r="S33" s="10"/>
      <c r="T33" s="10"/>
      <c r="U33" s="10"/>
      <c r="V33" s="10"/>
      <c r="W33" s="10"/>
      <c r="X33" s="10"/>
      <c r="Y33" s="10"/>
      <c r="Z33" s="10"/>
    </row>
    <row r="34" spans="2:26" x14ac:dyDescent="0.3">
      <c r="B34" s="9" t="str">
        <f>Masters!D13</f>
        <v>8x4 Tipper</v>
      </c>
      <c r="C34" s="10"/>
      <c r="D34" s="10"/>
      <c r="E34" s="10"/>
      <c r="F34" s="10"/>
      <c r="G34" s="10"/>
      <c r="H34" s="10"/>
      <c r="I34" s="10"/>
      <c r="J34" s="10"/>
      <c r="K34" s="10"/>
      <c r="L34" s="10"/>
      <c r="M34" s="10"/>
      <c r="N34" s="10"/>
      <c r="O34" s="10"/>
      <c r="P34" s="10"/>
      <c r="Q34" s="10"/>
      <c r="R34" s="10"/>
      <c r="S34" s="10"/>
      <c r="T34" s="10"/>
      <c r="U34" s="10"/>
      <c r="V34" s="10"/>
      <c r="W34" s="10"/>
      <c r="X34" s="10"/>
      <c r="Y34" s="10"/>
      <c r="Z34" s="10"/>
    </row>
    <row r="35" spans="2:26" x14ac:dyDescent="0.3">
      <c r="B35" s="9" t="str">
        <f>Masters!D14</f>
        <v>ICV Goods</v>
      </c>
      <c r="C35" s="10">
        <v>8</v>
      </c>
      <c r="D35" s="10">
        <v>21</v>
      </c>
      <c r="E35" s="10">
        <v>6</v>
      </c>
      <c r="F35" s="10">
        <v>6</v>
      </c>
      <c r="G35" s="10">
        <v>5</v>
      </c>
      <c r="H35" s="10">
        <v>6</v>
      </c>
      <c r="I35" s="10">
        <v>14</v>
      </c>
      <c r="J35" s="10">
        <v>17</v>
      </c>
      <c r="K35" s="10">
        <v>7</v>
      </c>
      <c r="L35" s="10">
        <v>12</v>
      </c>
      <c r="M35" s="10">
        <v>11</v>
      </c>
      <c r="N35" s="10">
        <v>21</v>
      </c>
      <c r="O35" s="10">
        <v>24</v>
      </c>
      <c r="P35" s="10">
        <v>16</v>
      </c>
      <c r="Q35" s="10">
        <v>17</v>
      </c>
      <c r="R35" s="10">
        <v>17</v>
      </c>
      <c r="S35" s="10">
        <v>5</v>
      </c>
      <c r="T35" s="10">
        <v>24</v>
      </c>
      <c r="U35" s="10">
        <v>7</v>
      </c>
      <c r="V35" s="10">
        <v>10</v>
      </c>
      <c r="W35" s="10">
        <v>8</v>
      </c>
      <c r="X35" s="10">
        <v>20</v>
      </c>
      <c r="Y35" s="10">
        <v>23</v>
      </c>
      <c r="Z35" s="10"/>
    </row>
    <row r="36" spans="2:26" x14ac:dyDescent="0.3">
      <c r="B36" s="9" t="str">
        <f>Masters!D15</f>
        <v>MDV Bus</v>
      </c>
      <c r="C36" s="10"/>
      <c r="D36" s="10"/>
      <c r="E36" s="10"/>
      <c r="F36" s="10"/>
      <c r="G36" s="10"/>
      <c r="H36" s="10"/>
      <c r="I36" s="10"/>
      <c r="J36" s="10"/>
      <c r="K36" s="10"/>
      <c r="L36" s="10"/>
      <c r="M36" s="10"/>
      <c r="N36" s="10"/>
      <c r="O36" s="10"/>
      <c r="P36" s="10"/>
      <c r="Q36" s="10"/>
      <c r="R36" s="10"/>
      <c r="S36" s="10"/>
      <c r="T36" s="10"/>
      <c r="U36" s="10"/>
      <c r="V36" s="10"/>
      <c r="W36" s="10"/>
      <c r="X36" s="10"/>
      <c r="Y36" s="10"/>
      <c r="Z36" s="10"/>
    </row>
    <row r="37" spans="2:26" x14ac:dyDescent="0.3">
      <c r="B37" s="9" t="str">
        <f>Masters!D16</f>
        <v>ICV Bus</v>
      </c>
      <c r="C37" s="10"/>
      <c r="D37" s="10"/>
      <c r="E37" s="10"/>
      <c r="F37" s="10"/>
      <c r="G37" s="10"/>
      <c r="H37" s="10"/>
      <c r="I37" s="10"/>
      <c r="J37" s="10"/>
      <c r="K37" s="10"/>
      <c r="L37" s="10"/>
      <c r="M37" s="10"/>
      <c r="N37" s="10"/>
      <c r="O37" s="10"/>
      <c r="P37" s="10"/>
      <c r="Q37" s="10"/>
      <c r="R37" s="10"/>
      <c r="S37" s="10"/>
      <c r="T37" s="10"/>
      <c r="U37" s="10"/>
      <c r="V37" s="10"/>
      <c r="W37" s="10"/>
      <c r="X37" s="10"/>
      <c r="Y37" s="10"/>
      <c r="Z37" s="10"/>
    </row>
    <row r="38" spans="2:26" x14ac:dyDescent="0.3">
      <c r="B38" s="9" t="str">
        <f>Masters!D17</f>
        <v>LCV Bus</v>
      </c>
      <c r="C38" s="10"/>
      <c r="D38" s="10"/>
      <c r="E38" s="10"/>
      <c r="F38" s="10"/>
      <c r="G38" s="10"/>
      <c r="H38" s="10"/>
      <c r="I38" s="10"/>
      <c r="J38" s="10"/>
      <c r="K38" s="10"/>
      <c r="L38" s="10"/>
      <c r="M38" s="10"/>
      <c r="N38" s="10"/>
      <c r="O38" s="10"/>
      <c r="P38" s="10"/>
      <c r="Q38" s="10"/>
      <c r="R38" s="10"/>
      <c r="S38" s="10"/>
      <c r="T38" s="10"/>
      <c r="U38" s="10"/>
      <c r="V38" s="10"/>
      <c r="W38" s="10"/>
      <c r="X38" s="10"/>
      <c r="Y38" s="10"/>
      <c r="Z38" s="10"/>
    </row>
    <row r="39" spans="2:26" x14ac:dyDescent="0.3">
      <c r="B39" s="31" t="s">
        <v>156</v>
      </c>
      <c r="C39" s="31">
        <f>SUM(C24:C38)</f>
        <v>8</v>
      </c>
      <c r="D39" s="31">
        <f>SUM(D24:D38)</f>
        <v>21</v>
      </c>
      <c r="E39" s="31">
        <f>SUM(E24:E38)</f>
        <v>6</v>
      </c>
      <c r="F39" s="31">
        <f>SUM(F24:F38)</f>
        <v>6</v>
      </c>
      <c r="G39" s="31">
        <f t="shared" ref="G39:J39" si="5">SUM(G24:G38)</f>
        <v>5</v>
      </c>
      <c r="H39" s="31">
        <f t="shared" si="5"/>
        <v>6</v>
      </c>
      <c r="I39" s="31">
        <f t="shared" si="5"/>
        <v>14</v>
      </c>
      <c r="J39" s="31">
        <f t="shared" si="5"/>
        <v>17</v>
      </c>
      <c r="K39" s="31">
        <f>SUM(K24:K38)</f>
        <v>7</v>
      </c>
      <c r="L39" s="31">
        <f>SUM(L24:L38)</f>
        <v>12</v>
      </c>
      <c r="M39" s="31">
        <f>SUM(M24:M38)</f>
        <v>11</v>
      </c>
      <c r="N39" s="31">
        <f>SUM(N24:N38)</f>
        <v>21</v>
      </c>
      <c r="O39" s="31">
        <f t="shared" ref="O39:Z39" si="6">SUM(O24:O38)</f>
        <v>24</v>
      </c>
      <c r="P39" s="31">
        <f t="shared" si="6"/>
        <v>16</v>
      </c>
      <c r="Q39" s="31">
        <f t="shared" si="6"/>
        <v>17</v>
      </c>
      <c r="R39" s="31">
        <f t="shared" si="6"/>
        <v>17</v>
      </c>
      <c r="S39" s="31">
        <f t="shared" si="6"/>
        <v>5</v>
      </c>
      <c r="T39" s="31">
        <f t="shared" si="6"/>
        <v>24</v>
      </c>
      <c r="U39" s="31">
        <f t="shared" si="6"/>
        <v>7</v>
      </c>
      <c r="V39" s="31">
        <f t="shared" si="6"/>
        <v>10</v>
      </c>
      <c r="W39" s="31">
        <f t="shared" si="6"/>
        <v>8</v>
      </c>
      <c r="X39" s="31">
        <f t="shared" si="6"/>
        <v>20</v>
      </c>
      <c r="Y39" s="31">
        <f t="shared" si="6"/>
        <v>23</v>
      </c>
      <c r="Z39" s="31">
        <f t="shared" si="6"/>
        <v>0</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3:BI118"/>
  <sheetViews>
    <sheetView zoomScale="80" zoomScaleNormal="80" workbookViewId="0">
      <pane xSplit="1" ySplit="4" topLeftCell="B5" activePane="bottomRight" state="frozen"/>
      <selection pane="topRight" activeCell="B1" sqref="B1"/>
      <selection pane="bottomLeft" activeCell="A5" sqref="A5"/>
      <selection pane="bottomRight" activeCell="B103" sqref="B103"/>
    </sheetView>
  </sheetViews>
  <sheetFormatPr defaultColWidth="9.140625" defaultRowHeight="16.5" x14ac:dyDescent="0.3"/>
  <cols>
    <col min="1" max="1" width="31.28515625" style="1" bestFit="1" customWidth="1"/>
    <col min="2" max="2" width="46.28515625" style="127" customWidth="1"/>
    <col min="3" max="3" width="50.42578125" style="127" bestFit="1" customWidth="1"/>
    <col min="4" max="4" width="48.5703125" style="127" customWidth="1"/>
    <col min="5" max="61" width="14.28515625" style="127" customWidth="1"/>
    <col min="62" max="16384" width="9.140625" style="127"/>
  </cols>
  <sheetData>
    <row r="3" spans="1:61" x14ac:dyDescent="0.3">
      <c r="B3" s="145" t="s">
        <v>198</v>
      </c>
    </row>
    <row r="4" spans="1:61" x14ac:dyDescent="0.3">
      <c r="A4" s="47" t="s">
        <v>199</v>
      </c>
      <c r="B4" s="47" t="str">
        <f>'1.1.Base'!D6</f>
        <v>PARRYS</v>
      </c>
      <c r="C4" s="47" t="str">
        <f>'1.1.Base'!D7</f>
        <v>MADHAVARAM</v>
      </c>
      <c r="D4" s="47" t="str">
        <f>'1.1.Base'!D8</f>
        <v>GUMMIDIPOONDY</v>
      </c>
      <c r="E4" s="47">
        <f>'1.1.Base'!D9</f>
        <v>0</v>
      </c>
      <c r="F4" s="47">
        <f>'1.1.Base'!D10</f>
        <v>0</v>
      </c>
      <c r="G4" s="47">
        <f>'1.1.Base'!D11</f>
        <v>0</v>
      </c>
      <c r="H4" s="47">
        <f>'1.1.Base'!D12</f>
        <v>0</v>
      </c>
      <c r="I4" s="47">
        <f>'1.1.Base'!D13</f>
        <v>0</v>
      </c>
      <c r="J4" s="47">
        <f>'1.1.Base'!D14</f>
        <v>0</v>
      </c>
      <c r="K4" s="47">
        <f>'1.1.Base'!D15</f>
        <v>0</v>
      </c>
      <c r="L4" s="47">
        <f>'1.1.Base'!D16</f>
        <v>0</v>
      </c>
      <c r="M4" s="47">
        <f>'1.1.Base'!D17</f>
        <v>0</v>
      </c>
      <c r="N4" s="47">
        <f>'1.1.Base'!D18</f>
        <v>0</v>
      </c>
      <c r="O4" s="47">
        <f>'1.1.Base'!D19</f>
        <v>0</v>
      </c>
      <c r="P4" s="47">
        <f>'1.1.Base'!D20</f>
        <v>0</v>
      </c>
      <c r="Q4" s="47">
        <f>'1.1.Base'!D21</f>
        <v>0</v>
      </c>
      <c r="R4" s="47">
        <f>'1.1.Base'!D22</f>
        <v>0</v>
      </c>
      <c r="S4" s="47">
        <f>'1.1.Base'!D23</f>
        <v>0</v>
      </c>
      <c r="T4" s="47">
        <f>'1.1.Base'!D24</f>
        <v>0</v>
      </c>
      <c r="U4" s="47">
        <f>'1.1.Base'!D25</f>
        <v>0</v>
      </c>
      <c r="V4" s="47">
        <f>'1.1.Base'!D26</f>
        <v>0</v>
      </c>
      <c r="W4" s="47">
        <f>'1.1.Base'!D27</f>
        <v>0</v>
      </c>
      <c r="X4" s="47">
        <f>'1.1.Base'!D28</f>
        <v>0</v>
      </c>
      <c r="Y4" s="47">
        <f>'1.1.Base'!D29</f>
        <v>0</v>
      </c>
      <c r="Z4" s="47">
        <f>'1.1.Base'!D30</f>
        <v>0</v>
      </c>
      <c r="AA4" s="47">
        <f>'1.1.Base'!D31</f>
        <v>0</v>
      </c>
      <c r="AB4" s="47">
        <f>'1.1.Base'!D32</f>
        <v>0</v>
      </c>
      <c r="AC4" s="47">
        <f>'1.1.Base'!D33</f>
        <v>0</v>
      </c>
      <c r="AD4" s="47">
        <f>'1.1.Base'!D34</f>
        <v>0</v>
      </c>
      <c r="AE4" s="47">
        <f>'1.1.Base'!D35</f>
        <v>0</v>
      </c>
      <c r="AF4" s="47">
        <f>'1.1.Base'!D36</f>
        <v>0</v>
      </c>
      <c r="AG4" s="47">
        <f>'1.1.Base'!D37</f>
        <v>0</v>
      </c>
      <c r="AH4" s="47">
        <f>'1.1.Base'!D38</f>
        <v>0</v>
      </c>
      <c r="AI4" s="47">
        <f>'1.1.Base'!D39</f>
        <v>0</v>
      </c>
      <c r="AJ4" s="47">
        <f>'1.1.Base'!D40</f>
        <v>0</v>
      </c>
      <c r="AK4" s="47">
        <f>'1.1.Base'!D41</f>
        <v>0</v>
      </c>
      <c r="AL4" s="47">
        <f>'1.1.Base'!D42</f>
        <v>0</v>
      </c>
      <c r="AM4" s="47">
        <f>'1.1.Base'!D43</f>
        <v>0</v>
      </c>
      <c r="AN4" s="47">
        <f>'1.1.Base'!D44</f>
        <v>0</v>
      </c>
      <c r="AO4" s="47">
        <f>'1.1.Base'!D45</f>
        <v>0</v>
      </c>
      <c r="AP4" s="47">
        <f>'1.1.Base'!D46</f>
        <v>0</v>
      </c>
      <c r="AQ4" s="47">
        <f>'1.1.Base'!D47</f>
        <v>0</v>
      </c>
      <c r="AR4" s="47">
        <f>'1.1.Base'!D48</f>
        <v>0</v>
      </c>
      <c r="AS4" s="47">
        <f>'1.1.Base'!D49</f>
        <v>0</v>
      </c>
      <c r="AT4" s="47">
        <f>'1.1.Base'!D50</f>
        <v>0</v>
      </c>
      <c r="AU4" s="47">
        <f>'1.1.Base'!D51</f>
        <v>0</v>
      </c>
      <c r="AV4" s="47">
        <f>'1.1.Base'!D52</f>
        <v>0</v>
      </c>
      <c r="AW4" s="47">
        <f>'1.1.Base'!D53</f>
        <v>0</v>
      </c>
      <c r="AX4" s="47">
        <f>'1.1.Base'!D54</f>
        <v>0</v>
      </c>
      <c r="AY4" s="47">
        <f>'1.1.Base'!D55</f>
        <v>0</v>
      </c>
      <c r="AZ4" s="47">
        <f>'1.1.Base'!D56</f>
        <v>0</v>
      </c>
      <c r="BA4" s="47">
        <f>'1.1.Base'!D57</f>
        <v>0</v>
      </c>
      <c r="BB4" s="47">
        <f>'1.1.Base'!D58</f>
        <v>0</v>
      </c>
      <c r="BC4" s="47">
        <f>'1.1.Base'!D59</f>
        <v>0</v>
      </c>
      <c r="BD4" s="47">
        <f>'1.1.Base'!D60</f>
        <v>0</v>
      </c>
      <c r="BE4" s="47">
        <f>'1.1.Base'!D61</f>
        <v>0</v>
      </c>
      <c r="BF4" s="47">
        <f>'1.1.Base'!D62</f>
        <v>0</v>
      </c>
      <c r="BG4" s="47">
        <f>'1.1.Base'!D63</f>
        <v>0</v>
      </c>
      <c r="BH4" s="47">
        <f>'1.1.Base'!D64</f>
        <v>0</v>
      </c>
      <c r="BI4" s="47">
        <f>'1.1.Base'!D65</f>
        <v>0</v>
      </c>
    </row>
    <row r="5" spans="1:61" x14ac:dyDescent="0.3">
      <c r="A5" s="48" t="s">
        <v>214</v>
      </c>
      <c r="B5" s="146"/>
      <c r="C5" s="146"/>
      <c r="D5" s="146"/>
      <c r="E5" s="146"/>
      <c r="F5" s="146"/>
      <c r="G5" s="146"/>
      <c r="H5" s="146"/>
      <c r="I5" s="146"/>
      <c r="J5" s="146"/>
      <c r="K5" s="146"/>
      <c r="L5" s="146"/>
      <c r="M5" s="146"/>
      <c r="N5" s="146"/>
      <c r="O5" s="146"/>
      <c r="P5" s="146"/>
      <c r="Q5" s="146"/>
      <c r="R5" s="146"/>
      <c r="S5" s="146"/>
      <c r="T5" s="146"/>
      <c r="U5" s="146"/>
      <c r="V5" s="146"/>
      <c r="W5" s="146"/>
      <c r="X5" s="146"/>
      <c r="Y5" s="146"/>
      <c r="Z5" s="146"/>
      <c r="AA5" s="146"/>
      <c r="AB5" s="146"/>
      <c r="AC5" s="146"/>
      <c r="AD5" s="146"/>
      <c r="AE5" s="146"/>
      <c r="AF5" s="146"/>
      <c r="AG5" s="146"/>
      <c r="AH5" s="146"/>
      <c r="AI5" s="146"/>
      <c r="AJ5" s="146"/>
      <c r="AK5" s="146"/>
      <c r="AL5" s="146"/>
      <c r="AM5" s="146"/>
      <c r="AN5" s="146"/>
      <c r="AO5" s="146"/>
      <c r="AP5" s="146"/>
      <c r="AQ5" s="146"/>
      <c r="AR5" s="146"/>
      <c r="AS5" s="146"/>
      <c r="AT5" s="146"/>
      <c r="AU5" s="146"/>
      <c r="AV5" s="146"/>
      <c r="AW5" s="146"/>
      <c r="AX5" s="146"/>
      <c r="AY5" s="146"/>
      <c r="AZ5" s="146"/>
      <c r="BA5" s="146"/>
      <c r="BB5" s="146"/>
      <c r="BC5" s="146"/>
      <c r="BD5" s="146"/>
      <c r="BE5" s="146"/>
      <c r="BF5" s="146"/>
      <c r="BG5" s="146"/>
      <c r="BH5" s="146"/>
      <c r="BI5" s="146"/>
    </row>
    <row r="6" spans="1:61" ht="49.5" x14ac:dyDescent="0.3">
      <c r="A6" s="49" t="s">
        <v>431</v>
      </c>
      <c r="B6" s="326" t="s">
        <v>975</v>
      </c>
      <c r="C6" s="326" t="s">
        <v>1017</v>
      </c>
      <c r="D6" s="326" t="s">
        <v>1058</v>
      </c>
      <c r="E6" s="146"/>
      <c r="F6" s="146"/>
      <c r="G6" s="146"/>
      <c r="H6" s="146"/>
      <c r="I6" s="146"/>
      <c r="J6" s="146"/>
      <c r="K6" s="146"/>
      <c r="L6" s="146"/>
      <c r="M6" s="146"/>
      <c r="N6" s="146"/>
      <c r="O6" s="146"/>
      <c r="P6" s="146"/>
      <c r="Q6" s="146"/>
      <c r="R6" s="146"/>
      <c r="S6" s="146"/>
      <c r="T6" s="146"/>
      <c r="U6" s="146"/>
      <c r="V6" s="146"/>
      <c r="W6" s="146"/>
      <c r="X6" s="146"/>
      <c r="Y6" s="146"/>
      <c r="Z6" s="146"/>
      <c r="AA6" s="146"/>
      <c r="AB6" s="146"/>
      <c r="AC6" s="146"/>
      <c r="AD6" s="146"/>
      <c r="AE6" s="146"/>
      <c r="AF6" s="146"/>
      <c r="AG6" s="146"/>
      <c r="AH6" s="146"/>
      <c r="AI6" s="146"/>
      <c r="AJ6" s="146"/>
      <c r="AK6" s="146"/>
      <c r="AL6" s="146"/>
      <c r="AM6" s="146"/>
      <c r="AN6" s="146"/>
      <c r="AO6" s="146"/>
      <c r="AP6" s="146"/>
      <c r="AQ6" s="146"/>
      <c r="AR6" s="146"/>
      <c r="AS6" s="146"/>
      <c r="AT6" s="146"/>
      <c r="AU6" s="146"/>
      <c r="AV6" s="146"/>
      <c r="AW6" s="146"/>
      <c r="AX6" s="146"/>
      <c r="AY6" s="146"/>
      <c r="AZ6" s="146"/>
      <c r="BA6" s="146"/>
      <c r="BB6" s="146"/>
      <c r="BC6" s="146"/>
      <c r="BD6" s="146"/>
      <c r="BE6" s="146"/>
      <c r="BF6" s="146"/>
      <c r="BG6" s="146"/>
      <c r="BH6" s="146"/>
      <c r="BI6" s="146"/>
    </row>
    <row r="7" spans="1:61" x14ac:dyDescent="0.3">
      <c r="A7" s="49" t="s">
        <v>207</v>
      </c>
      <c r="B7" s="146" t="s">
        <v>976</v>
      </c>
      <c r="C7" s="146" t="s">
        <v>1018</v>
      </c>
      <c r="D7" s="146" t="s">
        <v>1033</v>
      </c>
      <c r="E7" s="146"/>
      <c r="F7" s="146"/>
      <c r="G7" s="146"/>
      <c r="H7" s="146"/>
      <c r="I7" s="146"/>
      <c r="J7" s="146"/>
      <c r="K7" s="146"/>
      <c r="L7" s="146"/>
      <c r="M7" s="146"/>
      <c r="N7" s="146"/>
      <c r="O7" s="146"/>
      <c r="P7" s="146"/>
      <c r="Q7" s="146"/>
      <c r="R7" s="146"/>
      <c r="S7" s="146"/>
      <c r="T7" s="146"/>
      <c r="U7" s="146"/>
      <c r="V7" s="146"/>
      <c r="W7" s="146"/>
      <c r="X7" s="146"/>
      <c r="Y7" s="146"/>
      <c r="Z7" s="146"/>
      <c r="AA7" s="146"/>
      <c r="AB7" s="146"/>
      <c r="AC7" s="146"/>
      <c r="AD7" s="146"/>
      <c r="AE7" s="146"/>
      <c r="AF7" s="146"/>
      <c r="AG7" s="146"/>
      <c r="AH7" s="146"/>
      <c r="AI7" s="146"/>
      <c r="AJ7" s="146"/>
      <c r="AK7" s="146"/>
      <c r="AL7" s="146"/>
      <c r="AM7" s="146"/>
      <c r="AN7" s="146"/>
      <c r="AO7" s="146"/>
      <c r="AP7" s="146"/>
      <c r="AQ7" s="146"/>
      <c r="AR7" s="146"/>
      <c r="AS7" s="146"/>
      <c r="AT7" s="146"/>
      <c r="AU7" s="146"/>
      <c r="AV7" s="146"/>
      <c r="AW7" s="146"/>
      <c r="AX7" s="146"/>
      <c r="AY7" s="146"/>
      <c r="AZ7" s="146"/>
      <c r="BA7" s="146"/>
      <c r="BB7" s="146"/>
      <c r="BC7" s="146"/>
      <c r="BD7" s="146"/>
      <c r="BE7" s="146"/>
      <c r="BF7" s="146"/>
      <c r="BG7" s="146"/>
      <c r="BH7" s="146"/>
      <c r="BI7" s="146"/>
    </row>
    <row r="8" spans="1:61" x14ac:dyDescent="0.3">
      <c r="A8" s="48"/>
      <c r="B8" s="146"/>
      <c r="C8" s="146"/>
      <c r="D8" s="146"/>
      <c r="E8" s="146"/>
      <c r="F8" s="146"/>
      <c r="G8" s="146"/>
      <c r="H8" s="146"/>
      <c r="I8" s="146"/>
      <c r="J8" s="146"/>
      <c r="K8" s="146"/>
      <c r="L8" s="146"/>
      <c r="M8" s="146"/>
      <c r="N8" s="146"/>
      <c r="O8" s="146"/>
      <c r="P8" s="146"/>
      <c r="Q8" s="146"/>
      <c r="R8" s="146"/>
      <c r="S8" s="146"/>
      <c r="T8" s="146"/>
      <c r="U8" s="146"/>
      <c r="V8" s="146"/>
      <c r="W8" s="146"/>
      <c r="X8" s="146"/>
      <c r="Y8" s="146"/>
      <c r="Z8" s="146"/>
      <c r="AA8" s="146"/>
      <c r="AB8" s="146"/>
      <c r="AC8" s="146"/>
      <c r="AD8" s="146"/>
      <c r="AE8" s="146"/>
      <c r="AF8" s="146"/>
      <c r="AG8" s="146"/>
      <c r="AH8" s="146"/>
      <c r="AI8" s="146"/>
      <c r="AJ8" s="146"/>
      <c r="AK8" s="146"/>
      <c r="AL8" s="146"/>
      <c r="AM8" s="146"/>
      <c r="AN8" s="146"/>
      <c r="AO8" s="146"/>
      <c r="AP8" s="146"/>
      <c r="AQ8" s="146"/>
      <c r="AR8" s="146"/>
      <c r="AS8" s="146"/>
      <c r="AT8" s="146"/>
      <c r="AU8" s="146"/>
      <c r="AV8" s="146"/>
      <c r="AW8" s="146"/>
      <c r="AX8" s="146"/>
      <c r="AY8" s="146"/>
      <c r="AZ8" s="146"/>
      <c r="BA8" s="146"/>
      <c r="BB8" s="146"/>
      <c r="BC8" s="146"/>
      <c r="BD8" s="146"/>
      <c r="BE8" s="146"/>
      <c r="BF8" s="146"/>
      <c r="BG8" s="146"/>
      <c r="BH8" s="146"/>
      <c r="BI8" s="146"/>
    </row>
    <row r="9" spans="1:61" x14ac:dyDescent="0.3">
      <c r="A9" s="48" t="s">
        <v>215</v>
      </c>
      <c r="B9" s="146"/>
      <c r="C9" s="146"/>
      <c r="D9" s="146"/>
      <c r="E9" s="146"/>
      <c r="F9" s="146"/>
      <c r="G9" s="146"/>
      <c r="H9" s="146"/>
      <c r="I9" s="146"/>
      <c r="J9" s="146"/>
      <c r="K9" s="146"/>
      <c r="L9" s="146"/>
      <c r="M9" s="146"/>
      <c r="N9" s="146"/>
      <c r="O9" s="146"/>
      <c r="P9" s="146"/>
      <c r="Q9" s="146"/>
      <c r="R9" s="146"/>
      <c r="S9" s="146"/>
      <c r="T9" s="146"/>
      <c r="U9" s="146"/>
      <c r="V9" s="146"/>
      <c r="W9" s="146"/>
      <c r="X9" s="146"/>
      <c r="Y9" s="146"/>
      <c r="Z9" s="146"/>
      <c r="AA9" s="146"/>
      <c r="AB9" s="146"/>
      <c r="AC9" s="146"/>
      <c r="AD9" s="146"/>
      <c r="AE9" s="146"/>
      <c r="AF9" s="146"/>
      <c r="AG9" s="146"/>
      <c r="AH9" s="146"/>
      <c r="AI9" s="146"/>
      <c r="AJ9" s="146"/>
      <c r="AK9" s="146"/>
      <c r="AL9" s="146"/>
      <c r="AM9" s="146"/>
      <c r="AN9" s="146"/>
      <c r="AO9" s="146"/>
      <c r="AP9" s="146"/>
      <c r="AQ9" s="146"/>
      <c r="AR9" s="146"/>
      <c r="AS9" s="146"/>
      <c r="AT9" s="146"/>
      <c r="AU9" s="146"/>
      <c r="AV9" s="146"/>
      <c r="AW9" s="146"/>
      <c r="AX9" s="146"/>
      <c r="AY9" s="146"/>
      <c r="AZ9" s="146"/>
      <c r="BA9" s="146"/>
      <c r="BB9" s="146"/>
      <c r="BC9" s="146"/>
      <c r="BD9" s="146"/>
      <c r="BE9" s="146"/>
      <c r="BF9" s="146"/>
      <c r="BG9" s="146"/>
      <c r="BH9" s="146"/>
      <c r="BI9" s="146"/>
    </row>
    <row r="10" spans="1:61" x14ac:dyDescent="0.3">
      <c r="A10" s="48" t="s">
        <v>201</v>
      </c>
      <c r="B10" s="146" t="s">
        <v>977</v>
      </c>
      <c r="C10" s="146" t="s">
        <v>1019</v>
      </c>
      <c r="D10" s="146" t="s">
        <v>1034</v>
      </c>
      <c r="E10" s="146"/>
      <c r="F10" s="146"/>
      <c r="G10" s="146"/>
      <c r="H10" s="146"/>
      <c r="I10" s="146"/>
      <c r="J10" s="146"/>
      <c r="K10" s="146"/>
      <c r="L10" s="146"/>
      <c r="M10" s="146"/>
      <c r="N10" s="146"/>
      <c r="O10" s="146"/>
      <c r="P10" s="146"/>
      <c r="Q10" s="146"/>
      <c r="R10" s="146"/>
      <c r="S10" s="146"/>
      <c r="T10" s="146"/>
      <c r="U10" s="146"/>
      <c r="V10" s="146"/>
      <c r="W10" s="146"/>
      <c r="X10" s="146"/>
      <c r="Y10" s="146"/>
      <c r="Z10" s="146"/>
      <c r="AA10" s="146"/>
      <c r="AB10" s="146"/>
      <c r="AC10" s="146"/>
      <c r="AD10" s="146"/>
      <c r="AE10" s="146"/>
      <c r="AF10" s="146"/>
      <c r="AG10" s="146"/>
      <c r="AH10" s="146"/>
      <c r="AI10" s="146"/>
      <c r="AJ10" s="146"/>
      <c r="AK10" s="146"/>
      <c r="AL10" s="146"/>
      <c r="AM10" s="146"/>
      <c r="AN10" s="146"/>
      <c r="AO10" s="146"/>
      <c r="AP10" s="146"/>
      <c r="AQ10" s="146"/>
      <c r="AR10" s="146"/>
      <c r="AS10" s="146"/>
      <c r="AT10" s="146"/>
      <c r="AU10" s="146"/>
      <c r="AV10" s="146"/>
      <c r="AW10" s="146"/>
      <c r="AX10" s="146"/>
      <c r="AY10" s="146"/>
      <c r="AZ10" s="146"/>
      <c r="BA10" s="146"/>
      <c r="BB10" s="146"/>
      <c r="BC10" s="146"/>
      <c r="BD10" s="146"/>
      <c r="BE10" s="146"/>
      <c r="BF10" s="146"/>
      <c r="BG10" s="146"/>
      <c r="BH10" s="146"/>
      <c r="BI10" s="146"/>
    </row>
    <row r="11" spans="1:61" x14ac:dyDescent="0.3">
      <c r="A11" s="49" t="s">
        <v>200</v>
      </c>
      <c r="B11" s="146" t="s">
        <v>978</v>
      </c>
      <c r="C11" s="146" t="s">
        <v>978</v>
      </c>
      <c r="D11" s="146" t="s">
        <v>978</v>
      </c>
      <c r="E11" s="146"/>
      <c r="F11" s="146"/>
      <c r="G11" s="146"/>
      <c r="H11" s="146"/>
      <c r="I11" s="146"/>
      <c r="J11" s="146"/>
      <c r="K11" s="146"/>
      <c r="L11" s="146"/>
      <c r="M11" s="146"/>
      <c r="N11" s="146"/>
      <c r="O11" s="146"/>
      <c r="P11" s="146"/>
      <c r="Q11" s="146"/>
      <c r="R11" s="146"/>
      <c r="S11" s="146"/>
      <c r="T11" s="146"/>
      <c r="U11" s="146"/>
      <c r="V11" s="146"/>
      <c r="W11" s="146"/>
      <c r="X11" s="146"/>
      <c r="Y11" s="146"/>
      <c r="Z11" s="146"/>
      <c r="AA11" s="146"/>
      <c r="AB11" s="146"/>
      <c r="AC11" s="146"/>
      <c r="AD11" s="146"/>
      <c r="AE11" s="146"/>
      <c r="AF11" s="146"/>
      <c r="AG11" s="146"/>
      <c r="AH11" s="146"/>
      <c r="AI11" s="146"/>
      <c r="AJ11" s="146"/>
      <c r="AK11" s="146"/>
      <c r="AL11" s="146"/>
      <c r="AM11" s="146"/>
      <c r="AN11" s="146"/>
      <c r="AO11" s="146"/>
      <c r="AP11" s="146"/>
      <c r="AQ11" s="146"/>
      <c r="AR11" s="146"/>
      <c r="AS11" s="146"/>
      <c r="AT11" s="146"/>
      <c r="AU11" s="146"/>
      <c r="AV11" s="146"/>
      <c r="AW11" s="146"/>
      <c r="AX11" s="146"/>
      <c r="AY11" s="146"/>
      <c r="AZ11" s="146"/>
      <c r="BA11" s="146"/>
      <c r="BB11" s="146"/>
      <c r="BC11" s="146"/>
      <c r="BD11" s="146"/>
      <c r="BE11" s="146"/>
      <c r="BF11" s="146"/>
      <c r="BG11" s="146"/>
      <c r="BH11" s="146"/>
      <c r="BI11" s="146"/>
    </row>
    <row r="12" spans="1:61" x14ac:dyDescent="0.3">
      <c r="A12" s="49" t="s">
        <v>213</v>
      </c>
      <c r="B12" s="146" t="s">
        <v>975</v>
      </c>
      <c r="C12" s="146" t="s">
        <v>1017</v>
      </c>
      <c r="D12" s="146" t="s">
        <v>1035</v>
      </c>
      <c r="E12" s="146"/>
      <c r="F12" s="146"/>
      <c r="G12" s="146"/>
      <c r="H12" s="146"/>
      <c r="I12" s="146"/>
      <c r="J12" s="146"/>
      <c r="K12" s="146"/>
      <c r="L12" s="146"/>
      <c r="M12" s="146"/>
      <c r="N12" s="146"/>
      <c r="O12" s="146"/>
      <c r="P12" s="146"/>
      <c r="Q12" s="146"/>
      <c r="R12" s="146"/>
      <c r="S12" s="146"/>
      <c r="T12" s="146"/>
      <c r="U12" s="146"/>
      <c r="V12" s="146"/>
      <c r="W12" s="146"/>
      <c r="X12" s="146"/>
      <c r="Y12" s="146"/>
      <c r="Z12" s="146"/>
      <c r="AA12" s="146"/>
      <c r="AB12" s="146"/>
      <c r="AC12" s="146"/>
      <c r="AD12" s="146"/>
      <c r="AE12" s="146"/>
      <c r="AF12" s="146"/>
      <c r="AG12" s="146"/>
      <c r="AH12" s="146"/>
      <c r="AI12" s="146"/>
      <c r="AJ12" s="146"/>
      <c r="AK12" s="146"/>
      <c r="AL12" s="146"/>
      <c r="AM12" s="146"/>
      <c r="AN12" s="146"/>
      <c r="AO12" s="146"/>
      <c r="AP12" s="146"/>
      <c r="AQ12" s="146"/>
      <c r="AR12" s="146"/>
      <c r="AS12" s="146"/>
      <c r="AT12" s="146"/>
      <c r="AU12" s="146"/>
      <c r="AV12" s="146"/>
      <c r="AW12" s="146"/>
      <c r="AX12" s="146"/>
      <c r="AY12" s="146"/>
      <c r="AZ12" s="146"/>
      <c r="BA12" s="146"/>
      <c r="BB12" s="146"/>
      <c r="BC12" s="146"/>
      <c r="BD12" s="146"/>
      <c r="BE12" s="146"/>
      <c r="BF12" s="146"/>
      <c r="BG12" s="146"/>
      <c r="BH12" s="146"/>
      <c r="BI12" s="146"/>
    </row>
    <row r="13" spans="1:61" x14ac:dyDescent="0.3">
      <c r="A13" s="48" t="s">
        <v>202</v>
      </c>
      <c r="B13" s="146" t="s">
        <v>979</v>
      </c>
      <c r="C13" s="146" t="s">
        <v>1020</v>
      </c>
      <c r="D13" s="146" t="s">
        <v>1036</v>
      </c>
      <c r="E13" s="146"/>
      <c r="F13" s="146"/>
      <c r="G13" s="146"/>
      <c r="H13" s="146"/>
      <c r="I13" s="146"/>
      <c r="J13" s="146"/>
      <c r="K13" s="146"/>
      <c r="L13" s="146"/>
      <c r="M13" s="146"/>
      <c r="N13" s="146"/>
      <c r="O13" s="146"/>
      <c r="P13" s="146"/>
      <c r="Q13" s="146"/>
      <c r="R13" s="146"/>
      <c r="S13" s="146"/>
      <c r="T13" s="146"/>
      <c r="U13" s="146"/>
      <c r="V13" s="146"/>
      <c r="W13" s="146"/>
      <c r="X13" s="146"/>
      <c r="Y13" s="146"/>
      <c r="Z13" s="146"/>
      <c r="AA13" s="146"/>
      <c r="AB13" s="146"/>
      <c r="AC13" s="146"/>
      <c r="AD13" s="146"/>
      <c r="AE13" s="146"/>
      <c r="AF13" s="146"/>
      <c r="AG13" s="146"/>
      <c r="AH13" s="146"/>
      <c r="AI13" s="146"/>
      <c r="AJ13" s="146"/>
      <c r="AK13" s="146"/>
      <c r="AL13" s="146"/>
      <c r="AM13" s="146"/>
      <c r="AN13" s="146"/>
      <c r="AO13" s="146"/>
      <c r="AP13" s="146"/>
      <c r="AQ13" s="146"/>
      <c r="AR13" s="146"/>
      <c r="AS13" s="146"/>
      <c r="AT13" s="146"/>
      <c r="AU13" s="146"/>
      <c r="AV13" s="146"/>
      <c r="AW13" s="146"/>
      <c r="AX13" s="146"/>
      <c r="AY13" s="146"/>
      <c r="AZ13" s="146"/>
      <c r="BA13" s="146"/>
      <c r="BB13" s="146"/>
      <c r="BC13" s="146"/>
      <c r="BD13" s="146"/>
      <c r="BE13" s="146"/>
      <c r="BF13" s="146"/>
      <c r="BG13" s="146"/>
      <c r="BH13" s="146"/>
      <c r="BI13" s="146"/>
    </row>
    <row r="14" spans="1:61" x14ac:dyDescent="0.3">
      <c r="A14" s="49" t="s">
        <v>200</v>
      </c>
      <c r="B14" s="146" t="s">
        <v>980</v>
      </c>
      <c r="C14" s="146" t="s">
        <v>1063</v>
      </c>
      <c r="D14" s="146" t="s">
        <v>1038</v>
      </c>
      <c r="E14" s="146"/>
      <c r="F14" s="146"/>
      <c r="G14" s="146"/>
      <c r="H14" s="146"/>
      <c r="I14" s="146"/>
      <c r="J14" s="146"/>
      <c r="K14" s="146"/>
      <c r="L14" s="146"/>
      <c r="M14" s="146"/>
      <c r="N14" s="146"/>
      <c r="O14" s="146"/>
      <c r="P14" s="146"/>
      <c r="Q14" s="146"/>
      <c r="R14" s="146"/>
      <c r="S14" s="146"/>
      <c r="T14" s="146"/>
      <c r="U14" s="146"/>
      <c r="V14" s="146"/>
      <c r="W14" s="146"/>
      <c r="X14" s="146"/>
      <c r="Y14" s="146"/>
      <c r="Z14" s="146"/>
      <c r="AA14" s="146"/>
      <c r="AB14" s="146"/>
      <c r="AC14" s="146"/>
      <c r="AD14" s="146"/>
      <c r="AE14" s="146"/>
      <c r="AF14" s="146"/>
      <c r="AG14" s="146"/>
      <c r="AH14" s="146"/>
      <c r="AI14" s="146"/>
      <c r="AJ14" s="146"/>
      <c r="AK14" s="146"/>
      <c r="AL14" s="146"/>
      <c r="AM14" s="146"/>
      <c r="AN14" s="146"/>
      <c r="AO14" s="146"/>
      <c r="AP14" s="146"/>
      <c r="AQ14" s="146"/>
      <c r="AR14" s="146"/>
      <c r="AS14" s="146"/>
      <c r="AT14" s="146"/>
      <c r="AU14" s="146"/>
      <c r="AV14" s="146"/>
      <c r="AW14" s="146"/>
      <c r="AX14" s="146"/>
      <c r="AY14" s="146"/>
      <c r="AZ14" s="146"/>
      <c r="BA14" s="146"/>
      <c r="BB14" s="146"/>
      <c r="BC14" s="146"/>
      <c r="BD14" s="146"/>
      <c r="BE14" s="146"/>
      <c r="BF14" s="146"/>
      <c r="BG14" s="146"/>
      <c r="BH14" s="146"/>
      <c r="BI14" s="146"/>
    </row>
    <row r="15" spans="1:61" x14ac:dyDescent="0.3">
      <c r="A15" s="49" t="s">
        <v>213</v>
      </c>
      <c r="B15" s="146" t="s">
        <v>981</v>
      </c>
      <c r="C15" s="146" t="s">
        <v>1021</v>
      </c>
      <c r="D15" s="146" t="s">
        <v>1061</v>
      </c>
      <c r="E15" s="146"/>
      <c r="F15" s="146"/>
      <c r="G15" s="146"/>
      <c r="H15" s="146"/>
      <c r="I15" s="146"/>
      <c r="J15" s="146"/>
      <c r="K15" s="146"/>
      <c r="L15" s="146"/>
      <c r="M15" s="146"/>
      <c r="N15" s="146"/>
      <c r="O15" s="146"/>
      <c r="P15" s="146"/>
      <c r="Q15" s="146"/>
      <c r="R15" s="146"/>
      <c r="S15" s="146"/>
      <c r="T15" s="146"/>
      <c r="U15" s="146"/>
      <c r="V15" s="146"/>
      <c r="W15" s="146"/>
      <c r="X15" s="146"/>
      <c r="Y15" s="146"/>
      <c r="Z15" s="146"/>
      <c r="AA15" s="146"/>
      <c r="AB15" s="146"/>
      <c r="AC15" s="146"/>
      <c r="AD15" s="146"/>
      <c r="AE15" s="146"/>
      <c r="AF15" s="146"/>
      <c r="AG15" s="146"/>
      <c r="AH15" s="146"/>
      <c r="AI15" s="146"/>
      <c r="AJ15" s="146"/>
      <c r="AK15" s="146"/>
      <c r="AL15" s="146"/>
      <c r="AM15" s="146"/>
      <c r="AN15" s="146"/>
      <c r="AO15" s="146"/>
      <c r="AP15" s="146"/>
      <c r="AQ15" s="146"/>
      <c r="AR15" s="146"/>
      <c r="AS15" s="146"/>
      <c r="AT15" s="146"/>
      <c r="AU15" s="146"/>
      <c r="AV15" s="146"/>
      <c r="AW15" s="146"/>
      <c r="AX15" s="146"/>
      <c r="AY15" s="146"/>
      <c r="AZ15" s="146"/>
      <c r="BA15" s="146"/>
      <c r="BB15" s="146"/>
      <c r="BC15" s="146"/>
      <c r="BD15" s="146"/>
      <c r="BE15" s="146"/>
      <c r="BF15" s="146"/>
      <c r="BG15" s="146"/>
      <c r="BH15" s="146"/>
      <c r="BI15" s="146"/>
    </row>
    <row r="16" spans="1:61" x14ac:dyDescent="0.3">
      <c r="A16" s="48" t="s">
        <v>203</v>
      </c>
      <c r="B16" s="146" t="s">
        <v>982</v>
      </c>
      <c r="C16" s="146" t="s">
        <v>1022</v>
      </c>
      <c r="D16" s="146" t="s">
        <v>1037</v>
      </c>
      <c r="E16" s="146"/>
      <c r="F16" s="146"/>
      <c r="G16" s="146"/>
      <c r="H16" s="146"/>
      <c r="I16" s="146"/>
      <c r="J16" s="146"/>
      <c r="K16" s="146"/>
      <c r="L16" s="146"/>
      <c r="M16" s="146"/>
      <c r="N16" s="146"/>
      <c r="O16" s="146"/>
      <c r="P16" s="146"/>
      <c r="Q16" s="146"/>
      <c r="R16" s="146"/>
      <c r="S16" s="146"/>
      <c r="T16" s="146"/>
      <c r="U16" s="146"/>
      <c r="V16" s="146"/>
      <c r="W16" s="146"/>
      <c r="X16" s="146"/>
      <c r="Y16" s="146"/>
      <c r="Z16" s="146"/>
      <c r="AA16" s="146"/>
      <c r="AB16" s="146"/>
      <c r="AC16" s="146"/>
      <c r="AD16" s="146"/>
      <c r="AE16" s="146"/>
      <c r="AF16" s="146"/>
      <c r="AG16" s="146"/>
      <c r="AH16" s="146"/>
      <c r="AI16" s="146"/>
      <c r="AJ16" s="146"/>
      <c r="AK16" s="146"/>
      <c r="AL16" s="146"/>
      <c r="AM16" s="146"/>
      <c r="AN16" s="146"/>
      <c r="AO16" s="146"/>
      <c r="AP16" s="146"/>
      <c r="AQ16" s="146"/>
      <c r="AR16" s="146"/>
      <c r="AS16" s="146"/>
      <c r="AT16" s="146"/>
      <c r="AU16" s="146"/>
      <c r="AV16" s="146"/>
      <c r="AW16" s="146"/>
      <c r="AX16" s="146"/>
      <c r="AY16" s="146"/>
      <c r="AZ16" s="146"/>
      <c r="BA16" s="146"/>
      <c r="BB16" s="146"/>
      <c r="BC16" s="146"/>
      <c r="BD16" s="146"/>
      <c r="BE16" s="146"/>
      <c r="BF16" s="146"/>
      <c r="BG16" s="146"/>
      <c r="BH16" s="146"/>
      <c r="BI16" s="146"/>
    </row>
    <row r="17" spans="1:61" x14ac:dyDescent="0.3">
      <c r="A17" s="49" t="s">
        <v>200</v>
      </c>
      <c r="B17" s="146" t="s">
        <v>983</v>
      </c>
      <c r="C17" s="146" t="s">
        <v>1023</v>
      </c>
      <c r="D17" s="146" t="s">
        <v>1059</v>
      </c>
      <c r="E17" s="146"/>
      <c r="F17" s="146"/>
      <c r="G17" s="146"/>
      <c r="H17" s="146"/>
      <c r="I17" s="146"/>
      <c r="J17" s="146"/>
      <c r="K17" s="146"/>
      <c r="L17" s="146"/>
      <c r="M17" s="146"/>
      <c r="N17" s="146"/>
      <c r="O17" s="146"/>
      <c r="P17" s="146"/>
      <c r="Q17" s="146"/>
      <c r="R17" s="146"/>
      <c r="S17" s="146"/>
      <c r="T17" s="146"/>
      <c r="U17" s="146"/>
      <c r="V17" s="146"/>
      <c r="W17" s="146"/>
      <c r="X17" s="146"/>
      <c r="Y17" s="146"/>
      <c r="Z17" s="146"/>
      <c r="AA17" s="146"/>
      <c r="AB17" s="146"/>
      <c r="AC17" s="146"/>
      <c r="AD17" s="146"/>
      <c r="AE17" s="146"/>
      <c r="AF17" s="146"/>
      <c r="AG17" s="146"/>
      <c r="AH17" s="146"/>
      <c r="AI17" s="146"/>
      <c r="AJ17" s="146"/>
      <c r="AK17" s="146"/>
      <c r="AL17" s="146"/>
      <c r="AM17" s="146"/>
      <c r="AN17" s="146"/>
      <c r="AO17" s="146"/>
      <c r="AP17" s="146"/>
      <c r="AQ17" s="146"/>
      <c r="AR17" s="146"/>
      <c r="AS17" s="146"/>
      <c r="AT17" s="146"/>
      <c r="AU17" s="146"/>
      <c r="AV17" s="146"/>
      <c r="AW17" s="146"/>
      <c r="AX17" s="146"/>
      <c r="AY17" s="146"/>
      <c r="AZ17" s="146"/>
      <c r="BA17" s="146"/>
      <c r="BB17" s="146"/>
      <c r="BC17" s="146"/>
      <c r="BD17" s="146"/>
      <c r="BE17" s="146"/>
      <c r="BF17" s="146"/>
      <c r="BG17" s="146"/>
      <c r="BH17" s="146"/>
      <c r="BI17" s="146"/>
    </row>
    <row r="18" spans="1:61" x14ac:dyDescent="0.3">
      <c r="A18" s="49" t="s">
        <v>213</v>
      </c>
      <c r="B18" s="146" t="s">
        <v>984</v>
      </c>
      <c r="C18" s="146" t="s">
        <v>1024</v>
      </c>
      <c r="D18" s="146" t="s">
        <v>1039</v>
      </c>
      <c r="E18" s="146"/>
      <c r="F18" s="146"/>
      <c r="G18" s="146"/>
      <c r="H18" s="146"/>
      <c r="I18" s="146"/>
      <c r="J18" s="146"/>
      <c r="K18" s="146"/>
      <c r="L18" s="146"/>
      <c r="M18" s="146"/>
      <c r="N18" s="146"/>
      <c r="O18" s="146"/>
      <c r="P18" s="146"/>
      <c r="Q18" s="146"/>
      <c r="R18" s="146"/>
      <c r="S18" s="146"/>
      <c r="T18" s="146"/>
      <c r="U18" s="146"/>
      <c r="V18" s="146"/>
      <c r="W18" s="146"/>
      <c r="X18" s="146"/>
      <c r="Y18" s="146"/>
      <c r="Z18" s="146"/>
      <c r="AA18" s="146"/>
      <c r="AB18" s="146"/>
      <c r="AC18" s="146"/>
      <c r="AD18" s="146"/>
      <c r="AE18" s="146"/>
      <c r="AF18" s="146"/>
      <c r="AG18" s="146"/>
      <c r="AH18" s="146"/>
      <c r="AI18" s="146"/>
      <c r="AJ18" s="146"/>
      <c r="AK18" s="146"/>
      <c r="AL18" s="146"/>
      <c r="AM18" s="146"/>
      <c r="AN18" s="146"/>
      <c r="AO18" s="146"/>
      <c r="AP18" s="146"/>
      <c r="AQ18" s="146"/>
      <c r="AR18" s="146"/>
      <c r="AS18" s="146"/>
      <c r="AT18" s="146"/>
      <c r="AU18" s="146"/>
      <c r="AV18" s="146"/>
      <c r="AW18" s="146"/>
      <c r="AX18" s="146"/>
      <c r="AY18" s="146"/>
      <c r="AZ18" s="146"/>
      <c r="BA18" s="146"/>
      <c r="BB18" s="146"/>
      <c r="BC18" s="146"/>
      <c r="BD18" s="146"/>
      <c r="BE18" s="146"/>
      <c r="BF18" s="146"/>
      <c r="BG18" s="146"/>
      <c r="BH18" s="146"/>
      <c r="BI18" s="146"/>
    </row>
    <row r="19" spans="1:61" x14ac:dyDescent="0.3">
      <c r="A19" s="48" t="s">
        <v>204</v>
      </c>
      <c r="B19" s="146" t="s">
        <v>985</v>
      </c>
      <c r="C19" s="146" t="s">
        <v>1025</v>
      </c>
      <c r="D19" s="146" t="s">
        <v>1040</v>
      </c>
      <c r="E19" s="146"/>
      <c r="F19" s="146"/>
      <c r="G19" s="146"/>
      <c r="H19" s="146"/>
      <c r="I19" s="146"/>
      <c r="J19" s="146"/>
      <c r="K19" s="146"/>
      <c r="L19" s="146"/>
      <c r="M19" s="146"/>
      <c r="N19" s="146"/>
      <c r="O19" s="146"/>
      <c r="P19" s="146"/>
      <c r="Q19" s="146"/>
      <c r="R19" s="146"/>
      <c r="S19" s="146"/>
      <c r="T19" s="146"/>
      <c r="U19" s="146"/>
      <c r="V19" s="146"/>
      <c r="W19" s="146"/>
      <c r="X19" s="146"/>
      <c r="Y19" s="146"/>
      <c r="Z19" s="146"/>
      <c r="AA19" s="146"/>
      <c r="AB19" s="146"/>
      <c r="AC19" s="146"/>
      <c r="AD19" s="146"/>
      <c r="AE19" s="146"/>
      <c r="AF19" s="146"/>
      <c r="AG19" s="146"/>
      <c r="AH19" s="146"/>
      <c r="AI19" s="146"/>
      <c r="AJ19" s="146"/>
      <c r="AK19" s="146"/>
      <c r="AL19" s="146"/>
      <c r="AM19" s="146"/>
      <c r="AN19" s="146"/>
      <c r="AO19" s="146"/>
      <c r="AP19" s="146"/>
      <c r="AQ19" s="146"/>
      <c r="AR19" s="146"/>
      <c r="AS19" s="146"/>
      <c r="AT19" s="146"/>
      <c r="AU19" s="146"/>
      <c r="AV19" s="146"/>
      <c r="AW19" s="146"/>
      <c r="AX19" s="146"/>
      <c r="AY19" s="146"/>
      <c r="AZ19" s="146"/>
      <c r="BA19" s="146"/>
      <c r="BB19" s="146"/>
      <c r="BC19" s="146"/>
      <c r="BD19" s="146"/>
      <c r="BE19" s="146"/>
      <c r="BF19" s="146"/>
      <c r="BG19" s="146"/>
      <c r="BH19" s="146"/>
      <c r="BI19" s="146"/>
    </row>
    <row r="20" spans="1:61" x14ac:dyDescent="0.3">
      <c r="A20" s="49" t="s">
        <v>200</v>
      </c>
      <c r="B20" s="146" t="s">
        <v>986</v>
      </c>
      <c r="C20" s="146" t="s">
        <v>1026</v>
      </c>
      <c r="D20" s="146" t="s">
        <v>1060</v>
      </c>
      <c r="E20" s="146"/>
      <c r="F20" s="146"/>
      <c r="G20" s="146"/>
      <c r="H20" s="146"/>
      <c r="I20" s="146"/>
      <c r="J20" s="146"/>
      <c r="K20" s="146"/>
      <c r="L20" s="146"/>
      <c r="M20" s="146"/>
      <c r="N20" s="146"/>
      <c r="O20" s="146"/>
      <c r="P20" s="146"/>
      <c r="Q20" s="146"/>
      <c r="R20" s="146"/>
      <c r="S20" s="146"/>
      <c r="T20" s="146"/>
      <c r="U20" s="146"/>
      <c r="V20" s="146"/>
      <c r="W20" s="146"/>
      <c r="X20" s="146"/>
      <c r="Y20" s="146"/>
      <c r="Z20" s="146"/>
      <c r="AA20" s="146"/>
      <c r="AB20" s="146"/>
      <c r="AC20" s="146"/>
      <c r="AD20" s="146"/>
      <c r="AE20" s="146"/>
      <c r="AF20" s="146"/>
      <c r="AG20" s="146"/>
      <c r="AH20" s="146"/>
      <c r="AI20" s="146"/>
      <c r="AJ20" s="146"/>
      <c r="AK20" s="146"/>
      <c r="AL20" s="146"/>
      <c r="AM20" s="146"/>
      <c r="AN20" s="146"/>
      <c r="AO20" s="146"/>
      <c r="AP20" s="146"/>
      <c r="AQ20" s="146"/>
      <c r="AR20" s="146"/>
      <c r="AS20" s="146"/>
      <c r="AT20" s="146"/>
      <c r="AU20" s="146"/>
      <c r="AV20" s="146"/>
      <c r="AW20" s="146"/>
      <c r="AX20" s="146"/>
      <c r="AY20" s="146"/>
      <c r="AZ20" s="146"/>
      <c r="BA20" s="146"/>
      <c r="BB20" s="146"/>
      <c r="BC20" s="146"/>
      <c r="BD20" s="146"/>
      <c r="BE20" s="146"/>
      <c r="BF20" s="146"/>
      <c r="BG20" s="146"/>
      <c r="BH20" s="146"/>
      <c r="BI20" s="146"/>
    </row>
    <row r="21" spans="1:61" x14ac:dyDescent="0.3">
      <c r="A21" s="49" t="s">
        <v>213</v>
      </c>
      <c r="B21" s="146" t="s">
        <v>987</v>
      </c>
      <c r="C21" s="146" t="s">
        <v>1027</v>
      </c>
      <c r="D21" s="146" t="s">
        <v>1041</v>
      </c>
      <c r="E21" s="146"/>
      <c r="F21" s="146"/>
      <c r="G21" s="146"/>
      <c r="H21" s="146"/>
      <c r="I21" s="146"/>
      <c r="J21" s="146"/>
      <c r="K21" s="146"/>
      <c r="L21" s="146"/>
      <c r="M21" s="146"/>
      <c r="N21" s="146"/>
      <c r="O21" s="146"/>
      <c r="P21" s="146"/>
      <c r="Q21" s="146"/>
      <c r="R21" s="146"/>
      <c r="S21" s="146"/>
      <c r="T21" s="146"/>
      <c r="U21" s="146"/>
      <c r="V21" s="146"/>
      <c r="W21" s="146"/>
      <c r="X21" s="146"/>
      <c r="Y21" s="146"/>
      <c r="Z21" s="146"/>
      <c r="AA21" s="146"/>
      <c r="AB21" s="146"/>
      <c r="AC21" s="146"/>
      <c r="AD21" s="146"/>
      <c r="AE21" s="146"/>
      <c r="AF21" s="146"/>
      <c r="AG21" s="146"/>
      <c r="AH21" s="146"/>
      <c r="AI21" s="146"/>
      <c r="AJ21" s="146"/>
      <c r="AK21" s="146"/>
      <c r="AL21" s="146"/>
      <c r="AM21" s="146"/>
      <c r="AN21" s="146"/>
      <c r="AO21" s="146"/>
      <c r="AP21" s="146"/>
      <c r="AQ21" s="146"/>
      <c r="AR21" s="146"/>
      <c r="AS21" s="146"/>
      <c r="AT21" s="146"/>
      <c r="AU21" s="146"/>
      <c r="AV21" s="146"/>
      <c r="AW21" s="146"/>
      <c r="AX21" s="146"/>
      <c r="AY21" s="146"/>
      <c r="AZ21" s="146"/>
      <c r="BA21" s="146"/>
      <c r="BB21" s="146"/>
      <c r="BC21" s="146"/>
      <c r="BD21" s="146"/>
      <c r="BE21" s="146"/>
      <c r="BF21" s="146"/>
      <c r="BG21" s="146"/>
      <c r="BH21" s="146"/>
      <c r="BI21" s="146"/>
    </row>
    <row r="22" spans="1:61" x14ac:dyDescent="0.3">
      <c r="A22" s="48" t="s">
        <v>205</v>
      </c>
      <c r="B22" s="146"/>
      <c r="C22" s="146"/>
      <c r="D22" s="146"/>
      <c r="E22" s="146"/>
      <c r="F22" s="146"/>
      <c r="G22" s="146"/>
      <c r="H22" s="146"/>
      <c r="I22" s="146"/>
      <c r="J22" s="146"/>
      <c r="K22" s="146"/>
      <c r="L22" s="146"/>
      <c r="M22" s="146"/>
      <c r="N22" s="146"/>
      <c r="O22" s="146"/>
      <c r="P22" s="146"/>
      <c r="Q22" s="146"/>
      <c r="R22" s="146"/>
      <c r="S22" s="146"/>
      <c r="T22" s="146"/>
      <c r="U22" s="146"/>
      <c r="V22" s="146"/>
      <c r="W22" s="146"/>
      <c r="X22" s="146"/>
      <c r="Y22" s="146"/>
      <c r="Z22" s="146"/>
      <c r="AA22" s="146"/>
      <c r="AB22" s="146"/>
      <c r="AC22" s="146"/>
      <c r="AD22" s="146"/>
      <c r="AE22" s="146"/>
      <c r="AF22" s="146"/>
      <c r="AG22" s="146"/>
      <c r="AH22" s="146"/>
      <c r="AI22" s="146"/>
      <c r="AJ22" s="146"/>
      <c r="AK22" s="146"/>
      <c r="AL22" s="146"/>
      <c r="AM22" s="146"/>
      <c r="AN22" s="146"/>
      <c r="AO22" s="146"/>
      <c r="AP22" s="146"/>
      <c r="AQ22" s="146"/>
      <c r="AR22" s="146"/>
      <c r="AS22" s="146"/>
      <c r="AT22" s="146"/>
      <c r="AU22" s="146"/>
      <c r="AV22" s="146"/>
      <c r="AW22" s="146"/>
      <c r="AX22" s="146"/>
      <c r="AY22" s="146"/>
      <c r="AZ22" s="146"/>
      <c r="BA22" s="146"/>
      <c r="BB22" s="146"/>
      <c r="BC22" s="146"/>
      <c r="BD22" s="146"/>
      <c r="BE22" s="146"/>
      <c r="BF22" s="146"/>
      <c r="BG22" s="146"/>
      <c r="BH22" s="146"/>
      <c r="BI22" s="146"/>
    </row>
    <row r="23" spans="1:61" x14ac:dyDescent="0.3">
      <c r="A23" s="49" t="s">
        <v>200</v>
      </c>
      <c r="B23" s="146"/>
      <c r="C23" s="146"/>
      <c r="D23" s="146"/>
      <c r="E23" s="146"/>
      <c r="F23" s="146"/>
      <c r="G23" s="146"/>
      <c r="H23" s="146"/>
      <c r="I23" s="146"/>
      <c r="J23" s="146"/>
      <c r="K23" s="146"/>
      <c r="L23" s="146"/>
      <c r="M23" s="146"/>
      <c r="N23" s="146"/>
      <c r="O23" s="146"/>
      <c r="P23" s="146"/>
      <c r="Q23" s="146"/>
      <c r="R23" s="146"/>
      <c r="S23" s="146"/>
      <c r="T23" s="146"/>
      <c r="U23" s="146"/>
      <c r="V23" s="146"/>
      <c r="W23" s="146"/>
      <c r="X23" s="146"/>
      <c r="Y23" s="146"/>
      <c r="Z23" s="146"/>
      <c r="AA23" s="146"/>
      <c r="AB23" s="146"/>
      <c r="AC23" s="146"/>
      <c r="AD23" s="146"/>
      <c r="AE23" s="146"/>
      <c r="AF23" s="146"/>
      <c r="AG23" s="146"/>
      <c r="AH23" s="146"/>
      <c r="AI23" s="146"/>
      <c r="AJ23" s="146"/>
      <c r="AK23" s="146"/>
      <c r="AL23" s="146"/>
      <c r="AM23" s="146"/>
      <c r="AN23" s="146"/>
      <c r="AO23" s="146"/>
      <c r="AP23" s="146"/>
      <c r="AQ23" s="146"/>
      <c r="AR23" s="146"/>
      <c r="AS23" s="146"/>
      <c r="AT23" s="146"/>
      <c r="AU23" s="146"/>
      <c r="AV23" s="146"/>
      <c r="AW23" s="146"/>
      <c r="AX23" s="146"/>
      <c r="AY23" s="146"/>
      <c r="AZ23" s="146"/>
      <c r="BA23" s="146"/>
      <c r="BB23" s="146"/>
      <c r="BC23" s="146"/>
      <c r="BD23" s="146"/>
      <c r="BE23" s="146"/>
      <c r="BF23" s="146"/>
      <c r="BG23" s="146"/>
      <c r="BH23" s="146"/>
      <c r="BI23" s="146"/>
    </row>
    <row r="24" spans="1:61" x14ac:dyDescent="0.3">
      <c r="A24" s="49" t="s">
        <v>213</v>
      </c>
      <c r="B24" s="146"/>
      <c r="C24" s="146"/>
      <c r="D24" s="146"/>
      <c r="E24" s="146"/>
      <c r="F24" s="146"/>
      <c r="G24" s="146"/>
      <c r="H24" s="146"/>
      <c r="I24" s="146"/>
      <c r="J24" s="146"/>
      <c r="K24" s="146"/>
      <c r="L24" s="146"/>
      <c r="M24" s="146"/>
      <c r="N24" s="146"/>
      <c r="O24" s="146"/>
      <c r="P24" s="146"/>
      <c r="Q24" s="146"/>
      <c r="R24" s="146"/>
      <c r="S24" s="146"/>
      <c r="T24" s="146"/>
      <c r="U24" s="146"/>
      <c r="V24" s="146"/>
      <c r="W24" s="146"/>
      <c r="X24" s="146"/>
      <c r="Y24" s="146"/>
      <c r="Z24" s="146"/>
      <c r="AA24" s="146"/>
      <c r="AB24" s="146"/>
      <c r="AC24" s="146"/>
      <c r="AD24" s="146"/>
      <c r="AE24" s="146"/>
      <c r="AF24" s="146"/>
      <c r="AG24" s="146"/>
      <c r="AH24" s="146"/>
      <c r="AI24" s="146"/>
      <c r="AJ24" s="146"/>
      <c r="AK24" s="146"/>
      <c r="AL24" s="146"/>
      <c r="AM24" s="146"/>
      <c r="AN24" s="146"/>
      <c r="AO24" s="146"/>
      <c r="AP24" s="146"/>
      <c r="AQ24" s="146"/>
      <c r="AR24" s="146"/>
      <c r="AS24" s="146"/>
      <c r="AT24" s="146"/>
      <c r="AU24" s="146"/>
      <c r="AV24" s="146"/>
      <c r="AW24" s="146"/>
      <c r="AX24" s="146"/>
      <c r="AY24" s="146"/>
      <c r="AZ24" s="146"/>
      <c r="BA24" s="146"/>
      <c r="BB24" s="146"/>
      <c r="BC24" s="146"/>
      <c r="BD24" s="146"/>
      <c r="BE24" s="146"/>
      <c r="BF24" s="146"/>
      <c r="BG24" s="146"/>
      <c r="BH24" s="146"/>
      <c r="BI24" s="146"/>
    </row>
    <row r="25" spans="1:61" x14ac:dyDescent="0.3">
      <c r="A25" s="48" t="s">
        <v>206</v>
      </c>
      <c r="B25" s="146"/>
      <c r="C25" s="146"/>
      <c r="D25" s="146"/>
      <c r="E25" s="146"/>
      <c r="F25" s="146"/>
      <c r="G25" s="146"/>
      <c r="H25" s="146"/>
      <c r="I25" s="146"/>
      <c r="J25" s="146"/>
      <c r="K25" s="146"/>
      <c r="L25" s="146"/>
      <c r="M25" s="146"/>
      <c r="N25" s="146"/>
      <c r="O25" s="146"/>
      <c r="P25" s="146"/>
      <c r="Q25" s="146"/>
      <c r="R25" s="146"/>
      <c r="S25" s="146"/>
      <c r="T25" s="146"/>
      <c r="U25" s="146"/>
      <c r="V25" s="146"/>
      <c r="W25" s="146"/>
      <c r="X25" s="146"/>
      <c r="Y25" s="146"/>
      <c r="Z25" s="146"/>
      <c r="AA25" s="146"/>
      <c r="AB25" s="146"/>
      <c r="AC25" s="146"/>
      <c r="AD25" s="146"/>
      <c r="AE25" s="146"/>
      <c r="AF25" s="146"/>
      <c r="AG25" s="146"/>
      <c r="AH25" s="146"/>
      <c r="AI25" s="146"/>
      <c r="AJ25" s="146"/>
      <c r="AK25" s="146"/>
      <c r="AL25" s="146"/>
      <c r="AM25" s="146"/>
      <c r="AN25" s="146"/>
      <c r="AO25" s="146"/>
      <c r="AP25" s="146"/>
      <c r="AQ25" s="146"/>
      <c r="AR25" s="146"/>
      <c r="AS25" s="146"/>
      <c r="AT25" s="146"/>
      <c r="AU25" s="146"/>
      <c r="AV25" s="146"/>
      <c r="AW25" s="146"/>
      <c r="AX25" s="146"/>
      <c r="AY25" s="146"/>
      <c r="AZ25" s="146"/>
      <c r="BA25" s="146"/>
      <c r="BB25" s="146"/>
      <c r="BC25" s="146"/>
      <c r="BD25" s="146"/>
      <c r="BE25" s="146"/>
      <c r="BF25" s="146"/>
      <c r="BG25" s="146"/>
      <c r="BH25" s="146"/>
      <c r="BI25" s="146"/>
    </row>
    <row r="26" spans="1:61" x14ac:dyDescent="0.3">
      <c r="A26" s="49" t="s">
        <v>200</v>
      </c>
      <c r="B26" s="146"/>
      <c r="C26" s="146"/>
      <c r="D26" s="146"/>
      <c r="E26" s="146"/>
      <c r="F26" s="146"/>
      <c r="G26" s="146"/>
      <c r="H26" s="146"/>
      <c r="I26" s="146"/>
      <c r="J26" s="146"/>
      <c r="K26" s="146"/>
      <c r="L26" s="146"/>
      <c r="M26" s="146"/>
      <c r="N26" s="146"/>
      <c r="O26" s="146"/>
      <c r="P26" s="146"/>
      <c r="Q26" s="146"/>
      <c r="R26" s="146"/>
      <c r="S26" s="146"/>
      <c r="T26" s="146"/>
      <c r="U26" s="146"/>
      <c r="V26" s="146"/>
      <c r="W26" s="146"/>
      <c r="X26" s="146"/>
      <c r="Y26" s="146"/>
      <c r="Z26" s="146"/>
      <c r="AA26" s="146"/>
      <c r="AB26" s="146"/>
      <c r="AC26" s="146"/>
      <c r="AD26" s="146"/>
      <c r="AE26" s="146"/>
      <c r="AF26" s="146"/>
      <c r="AG26" s="146"/>
      <c r="AH26" s="146"/>
      <c r="AI26" s="146"/>
      <c r="AJ26" s="146"/>
      <c r="AK26" s="146"/>
      <c r="AL26" s="146"/>
      <c r="AM26" s="146"/>
      <c r="AN26" s="146"/>
      <c r="AO26" s="146"/>
      <c r="AP26" s="146"/>
      <c r="AQ26" s="146"/>
      <c r="AR26" s="146"/>
      <c r="AS26" s="146"/>
      <c r="AT26" s="146"/>
      <c r="AU26" s="146"/>
      <c r="AV26" s="146"/>
      <c r="AW26" s="146"/>
      <c r="AX26" s="146"/>
      <c r="AY26" s="146"/>
      <c r="AZ26" s="146"/>
      <c r="BA26" s="146"/>
      <c r="BB26" s="146"/>
      <c r="BC26" s="146"/>
      <c r="BD26" s="146"/>
      <c r="BE26" s="146"/>
      <c r="BF26" s="146"/>
      <c r="BG26" s="146"/>
      <c r="BH26" s="146"/>
      <c r="BI26" s="146"/>
    </row>
    <row r="27" spans="1:61" x14ac:dyDescent="0.3">
      <c r="A27" s="49" t="s">
        <v>213</v>
      </c>
      <c r="B27" s="146"/>
      <c r="C27" s="146"/>
      <c r="D27" s="146"/>
      <c r="E27" s="146"/>
      <c r="F27" s="146"/>
      <c r="G27" s="146"/>
      <c r="H27" s="146"/>
      <c r="I27" s="146"/>
      <c r="J27" s="146"/>
      <c r="K27" s="146"/>
      <c r="L27" s="146"/>
      <c r="M27" s="146"/>
      <c r="N27" s="146"/>
      <c r="O27" s="146"/>
      <c r="P27" s="146"/>
      <c r="Q27" s="146"/>
      <c r="R27" s="146"/>
      <c r="S27" s="146"/>
      <c r="T27" s="146"/>
      <c r="U27" s="146"/>
      <c r="V27" s="146"/>
      <c r="W27" s="146"/>
      <c r="X27" s="146"/>
      <c r="Y27" s="146"/>
      <c r="Z27" s="146"/>
      <c r="AA27" s="146"/>
      <c r="AB27" s="146"/>
      <c r="AC27" s="146"/>
      <c r="AD27" s="146"/>
      <c r="AE27" s="146"/>
      <c r="AF27" s="146"/>
      <c r="AG27" s="146"/>
      <c r="AH27" s="146"/>
      <c r="AI27" s="146"/>
      <c r="AJ27" s="146"/>
      <c r="AK27" s="146"/>
      <c r="AL27" s="146"/>
      <c r="AM27" s="146"/>
      <c r="AN27" s="146"/>
      <c r="AO27" s="146"/>
      <c r="AP27" s="146"/>
      <c r="AQ27" s="146"/>
      <c r="AR27" s="146"/>
      <c r="AS27" s="146"/>
      <c r="AT27" s="146"/>
      <c r="AU27" s="146"/>
      <c r="AV27" s="146"/>
      <c r="AW27" s="146"/>
      <c r="AX27" s="146"/>
      <c r="AY27" s="146"/>
      <c r="AZ27" s="146"/>
      <c r="BA27" s="146"/>
      <c r="BB27" s="146"/>
      <c r="BC27" s="146"/>
      <c r="BD27" s="146"/>
      <c r="BE27" s="146"/>
      <c r="BF27" s="146"/>
      <c r="BG27" s="146"/>
      <c r="BH27" s="146"/>
      <c r="BI27" s="146"/>
    </row>
    <row r="28" spans="1:61" x14ac:dyDescent="0.3">
      <c r="A28" s="48"/>
      <c r="B28" s="146"/>
      <c r="C28" s="146"/>
      <c r="D28" s="146"/>
      <c r="E28" s="146"/>
      <c r="F28" s="146"/>
      <c r="G28" s="146"/>
      <c r="H28" s="146"/>
      <c r="I28" s="146"/>
      <c r="J28" s="146"/>
      <c r="K28" s="146"/>
      <c r="L28" s="146"/>
      <c r="M28" s="146"/>
      <c r="N28" s="146"/>
      <c r="O28" s="146"/>
      <c r="P28" s="146"/>
      <c r="Q28" s="146"/>
      <c r="R28" s="146"/>
      <c r="S28" s="146"/>
      <c r="T28" s="146"/>
      <c r="U28" s="146"/>
      <c r="V28" s="146"/>
      <c r="W28" s="146"/>
      <c r="X28" s="146"/>
      <c r="Y28" s="146"/>
      <c r="Z28" s="146"/>
      <c r="AA28" s="146"/>
      <c r="AB28" s="146"/>
      <c r="AC28" s="146"/>
      <c r="AD28" s="146"/>
      <c r="AE28" s="146"/>
      <c r="AF28" s="146"/>
      <c r="AG28" s="146"/>
      <c r="AH28" s="146"/>
      <c r="AI28" s="146"/>
      <c r="AJ28" s="146"/>
      <c r="AK28" s="146"/>
      <c r="AL28" s="146"/>
      <c r="AM28" s="146"/>
      <c r="AN28" s="146"/>
      <c r="AO28" s="146"/>
      <c r="AP28" s="146"/>
      <c r="AQ28" s="146"/>
      <c r="AR28" s="146"/>
      <c r="AS28" s="146"/>
      <c r="AT28" s="146"/>
      <c r="AU28" s="146"/>
      <c r="AV28" s="146"/>
      <c r="AW28" s="146"/>
      <c r="AX28" s="146"/>
      <c r="AY28" s="146"/>
      <c r="AZ28" s="146"/>
      <c r="BA28" s="146"/>
      <c r="BB28" s="146"/>
      <c r="BC28" s="146"/>
      <c r="BD28" s="146"/>
      <c r="BE28" s="146"/>
      <c r="BF28" s="146"/>
      <c r="BG28" s="146"/>
      <c r="BH28" s="146"/>
      <c r="BI28" s="146"/>
    </row>
    <row r="29" spans="1:61" x14ac:dyDescent="0.3">
      <c r="A29" s="48" t="s">
        <v>449</v>
      </c>
      <c r="B29" s="146"/>
      <c r="C29" s="146"/>
      <c r="D29" s="146"/>
      <c r="E29" s="146"/>
      <c r="F29" s="146"/>
      <c r="G29" s="146"/>
      <c r="H29" s="146"/>
      <c r="I29" s="146"/>
      <c r="J29" s="146"/>
      <c r="K29" s="146"/>
      <c r="L29" s="146"/>
      <c r="M29" s="146"/>
      <c r="N29" s="146"/>
      <c r="O29" s="146"/>
      <c r="P29" s="146"/>
      <c r="Q29" s="146"/>
      <c r="R29" s="146"/>
      <c r="S29" s="146"/>
      <c r="T29" s="146"/>
      <c r="U29" s="146"/>
      <c r="V29" s="146"/>
      <c r="W29" s="146"/>
      <c r="X29" s="146"/>
      <c r="Y29" s="146"/>
      <c r="Z29" s="146"/>
      <c r="AA29" s="146"/>
      <c r="AB29" s="146"/>
      <c r="AC29" s="146"/>
      <c r="AD29" s="146"/>
      <c r="AE29" s="146"/>
      <c r="AF29" s="146"/>
      <c r="AG29" s="146"/>
      <c r="AH29" s="146"/>
      <c r="AI29" s="146"/>
      <c r="AJ29" s="146"/>
      <c r="AK29" s="146"/>
      <c r="AL29" s="146"/>
      <c r="AM29" s="146"/>
      <c r="AN29" s="146"/>
      <c r="AO29" s="146"/>
      <c r="AP29" s="146"/>
      <c r="AQ29" s="146"/>
      <c r="AR29" s="146"/>
      <c r="AS29" s="146"/>
      <c r="AT29" s="146"/>
      <c r="AU29" s="146"/>
      <c r="AV29" s="146"/>
      <c r="AW29" s="146"/>
      <c r="AX29" s="146"/>
      <c r="AY29" s="146"/>
      <c r="AZ29" s="146"/>
      <c r="BA29" s="146"/>
      <c r="BB29" s="146"/>
      <c r="BC29" s="146"/>
      <c r="BD29" s="146"/>
      <c r="BE29" s="146"/>
      <c r="BF29" s="146"/>
      <c r="BG29" s="146"/>
      <c r="BH29" s="146"/>
      <c r="BI29" s="146"/>
    </row>
    <row r="30" spans="1:61" x14ac:dyDescent="0.3">
      <c r="A30" s="48" t="s">
        <v>122</v>
      </c>
      <c r="B30" s="146" t="s">
        <v>989</v>
      </c>
      <c r="C30" s="146" t="s">
        <v>993</v>
      </c>
      <c r="D30" s="146" t="s">
        <v>75</v>
      </c>
      <c r="E30" s="146"/>
      <c r="F30" s="146"/>
      <c r="G30" s="146"/>
      <c r="H30" s="146"/>
      <c r="I30" s="146"/>
      <c r="J30" s="146"/>
      <c r="K30" s="146"/>
      <c r="L30" s="146"/>
      <c r="M30" s="146"/>
      <c r="N30" s="146"/>
      <c r="O30" s="146"/>
      <c r="P30" s="146"/>
      <c r="Q30" s="146"/>
      <c r="R30" s="146"/>
      <c r="S30" s="146"/>
      <c r="T30" s="146"/>
      <c r="U30" s="146"/>
      <c r="V30" s="146"/>
      <c r="W30" s="146"/>
      <c r="X30" s="146"/>
      <c r="Y30" s="146"/>
      <c r="Z30" s="146"/>
      <c r="AA30" s="146"/>
      <c r="AB30" s="146"/>
      <c r="AC30" s="146"/>
      <c r="AD30" s="146"/>
      <c r="AE30" s="146"/>
      <c r="AF30" s="146"/>
      <c r="AG30" s="146"/>
      <c r="AH30" s="146"/>
      <c r="AI30" s="146"/>
      <c r="AJ30" s="146"/>
      <c r="AK30" s="146"/>
      <c r="AL30" s="146"/>
      <c r="AM30" s="146"/>
      <c r="AN30" s="146"/>
      <c r="AO30" s="146"/>
      <c r="AP30" s="146"/>
      <c r="AQ30" s="146"/>
      <c r="AR30" s="146"/>
      <c r="AS30" s="146"/>
      <c r="AT30" s="146"/>
      <c r="AU30" s="146"/>
      <c r="AV30" s="146"/>
      <c r="AW30" s="146"/>
      <c r="AX30" s="146"/>
      <c r="AY30" s="146"/>
      <c r="AZ30" s="146"/>
      <c r="BA30" s="146"/>
      <c r="BB30" s="146"/>
      <c r="BC30" s="146"/>
      <c r="BD30" s="146"/>
      <c r="BE30" s="146"/>
      <c r="BF30" s="146"/>
      <c r="BG30" s="146"/>
      <c r="BH30" s="146"/>
      <c r="BI30" s="146"/>
    </row>
    <row r="31" spans="1:61" x14ac:dyDescent="0.3">
      <c r="A31" s="49" t="s">
        <v>450</v>
      </c>
      <c r="B31" s="146" t="s">
        <v>990</v>
      </c>
      <c r="C31" s="146" t="s">
        <v>990</v>
      </c>
      <c r="D31" s="146" t="s">
        <v>990</v>
      </c>
      <c r="E31" s="146"/>
      <c r="F31" s="146"/>
      <c r="G31" s="146"/>
      <c r="H31" s="146"/>
      <c r="I31" s="146"/>
      <c r="J31" s="146"/>
      <c r="K31" s="146"/>
      <c r="L31" s="146"/>
      <c r="M31" s="146"/>
      <c r="N31" s="146"/>
      <c r="O31" s="146"/>
      <c r="P31" s="146"/>
      <c r="Q31" s="146"/>
      <c r="R31" s="146"/>
      <c r="S31" s="146"/>
      <c r="T31" s="146"/>
      <c r="U31" s="146"/>
      <c r="V31" s="146"/>
      <c r="W31" s="146"/>
      <c r="X31" s="146"/>
      <c r="Y31" s="146"/>
      <c r="Z31" s="146"/>
      <c r="AA31" s="146"/>
      <c r="AB31" s="146"/>
      <c r="AC31" s="146"/>
      <c r="AD31" s="146"/>
      <c r="AE31" s="146"/>
      <c r="AF31" s="146"/>
      <c r="AG31" s="146"/>
      <c r="AH31" s="146"/>
      <c r="AI31" s="146"/>
      <c r="AJ31" s="146"/>
      <c r="AK31" s="146"/>
      <c r="AL31" s="146"/>
      <c r="AM31" s="146"/>
      <c r="AN31" s="146"/>
      <c r="AO31" s="146"/>
      <c r="AP31" s="146"/>
      <c r="AQ31" s="146"/>
      <c r="AR31" s="146"/>
      <c r="AS31" s="146"/>
      <c r="AT31" s="146"/>
      <c r="AU31" s="146"/>
      <c r="AV31" s="146"/>
      <c r="AW31" s="146"/>
      <c r="AX31" s="146"/>
      <c r="AY31" s="146"/>
      <c r="AZ31" s="146"/>
      <c r="BA31" s="146"/>
      <c r="BB31" s="146"/>
      <c r="BC31" s="146"/>
      <c r="BD31" s="146"/>
      <c r="BE31" s="146"/>
      <c r="BF31" s="146"/>
      <c r="BG31" s="146"/>
      <c r="BH31" s="146"/>
      <c r="BI31" s="146"/>
    </row>
    <row r="32" spans="1:61" x14ac:dyDescent="0.3">
      <c r="A32" s="49" t="s">
        <v>3</v>
      </c>
      <c r="B32" s="146">
        <v>36</v>
      </c>
      <c r="C32" s="146">
        <v>15</v>
      </c>
      <c r="D32" s="146">
        <v>19</v>
      </c>
      <c r="E32" s="146"/>
      <c r="F32" s="146"/>
      <c r="G32" s="146"/>
      <c r="H32" s="146"/>
      <c r="I32" s="146"/>
      <c r="J32" s="146"/>
      <c r="K32" s="146"/>
      <c r="L32" s="146"/>
      <c r="M32" s="146"/>
      <c r="N32" s="146"/>
      <c r="O32" s="146"/>
      <c r="P32" s="146"/>
      <c r="Q32" s="146"/>
      <c r="R32" s="146"/>
      <c r="S32" s="146"/>
      <c r="T32" s="146"/>
      <c r="U32" s="146"/>
      <c r="V32" s="146"/>
      <c r="W32" s="146"/>
      <c r="X32" s="146"/>
      <c r="Y32" s="146"/>
      <c r="Z32" s="146"/>
      <c r="AA32" s="146"/>
      <c r="AB32" s="146"/>
      <c r="AC32" s="146"/>
      <c r="AD32" s="146"/>
      <c r="AE32" s="146"/>
      <c r="AF32" s="146"/>
      <c r="AG32" s="146"/>
      <c r="AH32" s="146"/>
      <c r="AI32" s="146"/>
      <c r="AJ32" s="146"/>
      <c r="AK32" s="146"/>
      <c r="AL32" s="146"/>
      <c r="AM32" s="146"/>
      <c r="AN32" s="146"/>
      <c r="AO32" s="146"/>
      <c r="AP32" s="146"/>
      <c r="AQ32" s="146"/>
      <c r="AR32" s="146"/>
      <c r="AS32" s="146"/>
      <c r="AT32" s="146"/>
      <c r="AU32" s="146"/>
      <c r="AV32" s="146"/>
      <c r="AW32" s="146"/>
      <c r="AX32" s="146"/>
      <c r="AY32" s="146"/>
      <c r="AZ32" s="146"/>
      <c r="BA32" s="146"/>
      <c r="BB32" s="146"/>
      <c r="BC32" s="146"/>
      <c r="BD32" s="146"/>
      <c r="BE32" s="146"/>
      <c r="BF32" s="146"/>
      <c r="BG32" s="146"/>
      <c r="BH32" s="146"/>
      <c r="BI32" s="146"/>
    </row>
    <row r="33" spans="1:61" x14ac:dyDescent="0.3">
      <c r="A33" s="49" t="s">
        <v>451</v>
      </c>
      <c r="B33" s="146" t="s">
        <v>991</v>
      </c>
      <c r="C33" s="146" t="s">
        <v>991</v>
      </c>
      <c r="D33" s="146" t="s">
        <v>991</v>
      </c>
      <c r="E33" s="146"/>
      <c r="F33" s="146"/>
      <c r="G33" s="146"/>
      <c r="H33" s="146"/>
      <c r="I33" s="146"/>
      <c r="J33" s="146"/>
      <c r="K33" s="146"/>
      <c r="L33" s="146"/>
      <c r="M33" s="146"/>
      <c r="N33" s="146"/>
      <c r="O33" s="146"/>
      <c r="P33" s="146"/>
      <c r="Q33" s="146"/>
      <c r="R33" s="146"/>
      <c r="S33" s="146"/>
      <c r="T33" s="146"/>
      <c r="U33" s="146"/>
      <c r="V33" s="146"/>
      <c r="W33" s="146"/>
      <c r="X33" s="146"/>
      <c r="Y33" s="146"/>
      <c r="Z33" s="146"/>
      <c r="AA33" s="146"/>
      <c r="AB33" s="146"/>
      <c r="AC33" s="146"/>
      <c r="AD33" s="146"/>
      <c r="AE33" s="146"/>
      <c r="AF33" s="146"/>
      <c r="AG33" s="146"/>
      <c r="AH33" s="146"/>
      <c r="AI33" s="146"/>
      <c r="AJ33" s="146"/>
      <c r="AK33" s="146"/>
      <c r="AL33" s="146"/>
      <c r="AM33" s="146"/>
      <c r="AN33" s="146"/>
      <c r="AO33" s="146"/>
      <c r="AP33" s="146"/>
      <c r="AQ33" s="146"/>
      <c r="AR33" s="146"/>
      <c r="AS33" s="146"/>
      <c r="AT33" s="146"/>
      <c r="AU33" s="146"/>
      <c r="AV33" s="146"/>
      <c r="AW33" s="146"/>
      <c r="AX33" s="146"/>
      <c r="AY33" s="146"/>
      <c r="AZ33" s="146"/>
      <c r="BA33" s="146"/>
      <c r="BB33" s="146"/>
      <c r="BC33" s="146"/>
      <c r="BD33" s="146"/>
      <c r="BE33" s="146"/>
      <c r="BF33" s="146"/>
      <c r="BG33" s="146"/>
      <c r="BH33" s="146"/>
      <c r="BI33" s="146"/>
    </row>
    <row r="34" spans="1:61" x14ac:dyDescent="0.3">
      <c r="A34" s="49" t="s">
        <v>3</v>
      </c>
      <c r="B34" s="146">
        <v>64</v>
      </c>
      <c r="C34" s="146">
        <v>0</v>
      </c>
      <c r="D34" s="146">
        <v>30</v>
      </c>
      <c r="E34" s="146"/>
      <c r="F34" s="146"/>
      <c r="G34" s="146"/>
      <c r="H34" s="146"/>
      <c r="I34" s="146"/>
      <c r="J34" s="146"/>
      <c r="K34" s="146"/>
      <c r="L34" s="146"/>
      <c r="M34" s="146"/>
      <c r="N34" s="146"/>
      <c r="O34" s="146"/>
      <c r="P34" s="146"/>
      <c r="Q34" s="146"/>
      <c r="R34" s="146"/>
      <c r="S34" s="146"/>
      <c r="T34" s="146"/>
      <c r="U34" s="146"/>
      <c r="V34" s="146"/>
      <c r="W34" s="146"/>
      <c r="X34" s="146"/>
      <c r="Y34" s="146"/>
      <c r="Z34" s="146"/>
      <c r="AA34" s="146"/>
      <c r="AB34" s="146"/>
      <c r="AC34" s="146"/>
      <c r="AD34" s="146"/>
      <c r="AE34" s="146"/>
      <c r="AF34" s="146"/>
      <c r="AG34" s="146"/>
      <c r="AH34" s="146"/>
      <c r="AI34" s="146"/>
      <c r="AJ34" s="146"/>
      <c r="AK34" s="146"/>
      <c r="AL34" s="146"/>
      <c r="AM34" s="146"/>
      <c r="AN34" s="146"/>
      <c r="AO34" s="146"/>
      <c r="AP34" s="146"/>
      <c r="AQ34" s="146"/>
      <c r="AR34" s="146"/>
      <c r="AS34" s="146"/>
      <c r="AT34" s="146"/>
      <c r="AU34" s="146"/>
      <c r="AV34" s="146"/>
      <c r="AW34" s="146"/>
      <c r="AX34" s="146"/>
      <c r="AY34" s="146"/>
      <c r="AZ34" s="146"/>
      <c r="BA34" s="146"/>
      <c r="BB34" s="146"/>
      <c r="BC34" s="146"/>
      <c r="BD34" s="146"/>
      <c r="BE34" s="146"/>
      <c r="BF34" s="146"/>
      <c r="BG34" s="146"/>
      <c r="BH34" s="146"/>
      <c r="BI34" s="146"/>
    </row>
    <row r="35" spans="1:61" x14ac:dyDescent="0.3">
      <c r="A35" s="49" t="s">
        <v>452</v>
      </c>
      <c r="B35" s="146" t="s">
        <v>992</v>
      </c>
      <c r="C35" s="146" t="s">
        <v>992</v>
      </c>
      <c r="D35" s="146" t="s">
        <v>992</v>
      </c>
      <c r="E35" s="146"/>
      <c r="F35" s="146"/>
      <c r="G35" s="146"/>
      <c r="H35" s="146"/>
      <c r="I35" s="146"/>
      <c r="J35" s="146"/>
      <c r="K35" s="146"/>
      <c r="L35" s="146"/>
      <c r="M35" s="146"/>
      <c r="N35" s="146"/>
      <c r="O35" s="146"/>
      <c r="P35" s="146"/>
      <c r="Q35" s="146"/>
      <c r="R35" s="146"/>
      <c r="S35" s="146"/>
      <c r="T35" s="146"/>
      <c r="U35" s="146"/>
      <c r="V35" s="146"/>
      <c r="W35" s="146"/>
      <c r="X35" s="146"/>
      <c r="Y35" s="146"/>
      <c r="Z35" s="146"/>
      <c r="AA35" s="146"/>
      <c r="AB35" s="146"/>
      <c r="AC35" s="146"/>
      <c r="AD35" s="146"/>
      <c r="AE35" s="146"/>
      <c r="AF35" s="146"/>
      <c r="AG35" s="146"/>
      <c r="AH35" s="146"/>
      <c r="AI35" s="146"/>
      <c r="AJ35" s="146"/>
      <c r="AK35" s="146"/>
      <c r="AL35" s="146"/>
      <c r="AM35" s="146"/>
      <c r="AN35" s="146"/>
      <c r="AO35" s="146"/>
      <c r="AP35" s="146"/>
      <c r="AQ35" s="146"/>
      <c r="AR35" s="146"/>
      <c r="AS35" s="146"/>
      <c r="AT35" s="146"/>
      <c r="AU35" s="146"/>
      <c r="AV35" s="146"/>
      <c r="AW35" s="146"/>
      <c r="AX35" s="146"/>
      <c r="AY35" s="146"/>
      <c r="AZ35" s="146"/>
      <c r="BA35" s="146"/>
      <c r="BB35" s="146"/>
      <c r="BC35" s="146"/>
      <c r="BD35" s="146"/>
      <c r="BE35" s="146"/>
      <c r="BF35" s="146"/>
      <c r="BG35" s="146"/>
      <c r="BH35" s="146"/>
      <c r="BI35" s="146"/>
    </row>
    <row r="36" spans="1:61" x14ac:dyDescent="0.3">
      <c r="A36" s="49" t="s">
        <v>3</v>
      </c>
      <c r="B36" s="146">
        <v>20</v>
      </c>
      <c r="C36" s="146">
        <v>60</v>
      </c>
      <c r="D36" s="146">
        <v>13</v>
      </c>
      <c r="E36" s="146"/>
      <c r="F36" s="146"/>
      <c r="G36" s="146"/>
      <c r="H36" s="146"/>
      <c r="I36" s="146"/>
      <c r="J36" s="146"/>
      <c r="K36" s="146"/>
      <c r="L36" s="146"/>
      <c r="M36" s="146"/>
      <c r="N36" s="146"/>
      <c r="O36" s="146"/>
      <c r="P36" s="146"/>
      <c r="Q36" s="146"/>
      <c r="R36" s="146"/>
      <c r="S36" s="146"/>
      <c r="T36" s="146"/>
      <c r="U36" s="146"/>
      <c r="V36" s="146"/>
      <c r="W36" s="146"/>
      <c r="X36" s="146"/>
      <c r="Y36" s="146"/>
      <c r="Z36" s="146"/>
      <c r="AA36" s="146"/>
      <c r="AB36" s="146"/>
      <c r="AC36" s="146"/>
      <c r="AD36" s="146"/>
      <c r="AE36" s="146"/>
      <c r="AF36" s="146"/>
      <c r="AG36" s="146"/>
      <c r="AH36" s="146"/>
      <c r="AI36" s="146"/>
      <c r="AJ36" s="146"/>
      <c r="AK36" s="146"/>
      <c r="AL36" s="146"/>
      <c r="AM36" s="146"/>
      <c r="AN36" s="146"/>
      <c r="AO36" s="146"/>
      <c r="AP36" s="146"/>
      <c r="AQ36" s="146"/>
      <c r="AR36" s="146"/>
      <c r="AS36" s="146"/>
      <c r="AT36" s="146"/>
      <c r="AU36" s="146"/>
      <c r="AV36" s="146"/>
      <c r="AW36" s="146"/>
      <c r="AX36" s="146"/>
      <c r="AY36" s="146"/>
      <c r="AZ36" s="146"/>
      <c r="BA36" s="146"/>
      <c r="BB36" s="146"/>
      <c r="BC36" s="146"/>
      <c r="BD36" s="146"/>
      <c r="BE36" s="146"/>
      <c r="BF36" s="146"/>
      <c r="BG36" s="146"/>
      <c r="BH36" s="146"/>
      <c r="BI36" s="146"/>
    </row>
    <row r="37" spans="1:61" x14ac:dyDescent="0.3">
      <c r="A37" s="48" t="s">
        <v>123</v>
      </c>
      <c r="B37" s="146" t="s">
        <v>75</v>
      </c>
      <c r="C37" s="146" t="s">
        <v>989</v>
      </c>
      <c r="D37" s="146" t="s">
        <v>63</v>
      </c>
      <c r="E37" s="146"/>
      <c r="F37" s="146"/>
      <c r="G37" s="146"/>
      <c r="H37" s="146"/>
      <c r="I37" s="146"/>
      <c r="J37" s="146"/>
      <c r="K37" s="146"/>
      <c r="L37" s="146"/>
      <c r="M37" s="146"/>
      <c r="N37" s="146"/>
      <c r="O37" s="146"/>
      <c r="P37" s="146"/>
      <c r="Q37" s="146"/>
      <c r="R37" s="146"/>
      <c r="S37" s="146"/>
      <c r="T37" s="146"/>
      <c r="U37" s="146"/>
      <c r="V37" s="146"/>
      <c r="W37" s="146"/>
      <c r="X37" s="146"/>
      <c r="Y37" s="146"/>
      <c r="Z37" s="146"/>
      <c r="AA37" s="146"/>
      <c r="AB37" s="146"/>
      <c r="AC37" s="146"/>
      <c r="AD37" s="146"/>
      <c r="AE37" s="146"/>
      <c r="AF37" s="146"/>
      <c r="AG37" s="146"/>
      <c r="AH37" s="146"/>
      <c r="AI37" s="146"/>
      <c r="AJ37" s="146"/>
      <c r="AK37" s="146"/>
      <c r="AL37" s="146"/>
      <c r="AM37" s="146"/>
      <c r="AN37" s="146"/>
      <c r="AO37" s="146"/>
      <c r="AP37" s="146"/>
      <c r="AQ37" s="146"/>
      <c r="AR37" s="146"/>
      <c r="AS37" s="146"/>
      <c r="AT37" s="146"/>
      <c r="AU37" s="146"/>
      <c r="AV37" s="146"/>
      <c r="AW37" s="146"/>
      <c r="AX37" s="146"/>
      <c r="AY37" s="146"/>
      <c r="AZ37" s="146"/>
      <c r="BA37" s="146"/>
      <c r="BB37" s="146"/>
      <c r="BC37" s="146"/>
      <c r="BD37" s="146"/>
      <c r="BE37" s="146"/>
      <c r="BF37" s="146"/>
      <c r="BG37" s="146"/>
      <c r="BH37" s="146"/>
      <c r="BI37" s="146"/>
    </row>
    <row r="38" spans="1:61" x14ac:dyDescent="0.3">
      <c r="A38" s="49" t="s">
        <v>450</v>
      </c>
      <c r="B38" s="146" t="s">
        <v>990</v>
      </c>
      <c r="C38" s="146" t="s">
        <v>990</v>
      </c>
      <c r="D38" s="146" t="s">
        <v>990</v>
      </c>
      <c r="E38" s="146"/>
      <c r="F38" s="146"/>
      <c r="G38" s="146"/>
      <c r="H38" s="146"/>
      <c r="I38" s="146"/>
      <c r="J38" s="146"/>
      <c r="K38" s="146"/>
      <c r="L38" s="146"/>
      <c r="M38" s="146"/>
      <c r="N38" s="146"/>
      <c r="O38" s="146"/>
      <c r="P38" s="146"/>
      <c r="Q38" s="146"/>
      <c r="R38" s="146"/>
      <c r="S38" s="146"/>
      <c r="T38" s="146"/>
      <c r="U38" s="146"/>
      <c r="V38" s="146"/>
      <c r="W38" s="146"/>
      <c r="X38" s="146"/>
      <c r="Y38" s="146"/>
      <c r="Z38" s="146"/>
      <c r="AA38" s="146"/>
      <c r="AB38" s="146"/>
      <c r="AC38" s="146"/>
      <c r="AD38" s="146"/>
      <c r="AE38" s="146"/>
      <c r="AF38" s="146"/>
      <c r="AG38" s="146"/>
      <c r="AH38" s="146"/>
      <c r="AI38" s="146"/>
      <c r="AJ38" s="146"/>
      <c r="AK38" s="146"/>
      <c r="AL38" s="146"/>
      <c r="AM38" s="146"/>
      <c r="AN38" s="146"/>
      <c r="AO38" s="146"/>
      <c r="AP38" s="146"/>
      <c r="AQ38" s="146"/>
      <c r="AR38" s="146"/>
      <c r="AS38" s="146"/>
      <c r="AT38" s="146"/>
      <c r="AU38" s="146"/>
      <c r="AV38" s="146"/>
      <c r="AW38" s="146"/>
      <c r="AX38" s="146"/>
      <c r="AY38" s="146"/>
      <c r="AZ38" s="146"/>
      <c r="BA38" s="146"/>
      <c r="BB38" s="146"/>
      <c r="BC38" s="146"/>
      <c r="BD38" s="146"/>
      <c r="BE38" s="146"/>
      <c r="BF38" s="146"/>
      <c r="BG38" s="146"/>
      <c r="BH38" s="146"/>
      <c r="BI38" s="146"/>
    </row>
    <row r="39" spans="1:61" x14ac:dyDescent="0.3">
      <c r="A39" s="49" t="s">
        <v>3</v>
      </c>
      <c r="B39" s="146">
        <v>18</v>
      </c>
      <c r="C39" s="146">
        <v>15</v>
      </c>
      <c r="D39" s="146">
        <v>10</v>
      </c>
      <c r="E39" s="146"/>
      <c r="F39" s="146"/>
      <c r="G39" s="146"/>
      <c r="H39" s="146"/>
      <c r="I39" s="146"/>
      <c r="J39" s="146"/>
      <c r="K39" s="146"/>
      <c r="L39" s="146"/>
      <c r="M39" s="146"/>
      <c r="N39" s="146"/>
      <c r="O39" s="146"/>
      <c r="P39" s="146"/>
      <c r="Q39" s="146"/>
      <c r="R39" s="146"/>
      <c r="S39" s="146"/>
      <c r="T39" s="146"/>
      <c r="U39" s="146"/>
      <c r="V39" s="146"/>
      <c r="W39" s="146"/>
      <c r="X39" s="146"/>
      <c r="Y39" s="146"/>
      <c r="Z39" s="146"/>
      <c r="AA39" s="146"/>
      <c r="AB39" s="146"/>
      <c r="AC39" s="146"/>
      <c r="AD39" s="146"/>
      <c r="AE39" s="146"/>
      <c r="AF39" s="146"/>
      <c r="AG39" s="146"/>
      <c r="AH39" s="146"/>
      <c r="AI39" s="146"/>
      <c r="AJ39" s="146"/>
      <c r="AK39" s="146"/>
      <c r="AL39" s="146"/>
      <c r="AM39" s="146"/>
      <c r="AN39" s="146"/>
      <c r="AO39" s="146"/>
      <c r="AP39" s="146"/>
      <c r="AQ39" s="146"/>
      <c r="AR39" s="146"/>
      <c r="AS39" s="146"/>
      <c r="AT39" s="146"/>
      <c r="AU39" s="146"/>
      <c r="AV39" s="146"/>
      <c r="AW39" s="146"/>
      <c r="AX39" s="146"/>
      <c r="AY39" s="146"/>
      <c r="AZ39" s="146"/>
      <c r="BA39" s="146"/>
      <c r="BB39" s="146"/>
      <c r="BC39" s="146"/>
      <c r="BD39" s="146"/>
      <c r="BE39" s="146"/>
      <c r="BF39" s="146"/>
      <c r="BG39" s="146"/>
      <c r="BH39" s="146"/>
      <c r="BI39" s="146"/>
    </row>
    <row r="40" spans="1:61" x14ac:dyDescent="0.3">
      <c r="A40" s="49" t="s">
        <v>451</v>
      </c>
      <c r="B40" s="146" t="s">
        <v>991</v>
      </c>
      <c r="C40" s="146" t="s">
        <v>991</v>
      </c>
      <c r="D40" s="146" t="s">
        <v>991</v>
      </c>
      <c r="E40" s="146"/>
      <c r="F40" s="146"/>
      <c r="G40" s="146"/>
      <c r="H40" s="146"/>
      <c r="I40" s="146"/>
      <c r="J40" s="146"/>
      <c r="K40" s="146"/>
      <c r="L40" s="146"/>
      <c r="M40" s="146"/>
      <c r="N40" s="146"/>
      <c r="O40" s="146"/>
      <c r="P40" s="146"/>
      <c r="Q40" s="146"/>
      <c r="R40" s="146"/>
      <c r="S40" s="146"/>
      <c r="T40" s="146"/>
      <c r="U40" s="146"/>
      <c r="V40" s="146"/>
      <c r="W40" s="146"/>
      <c r="X40" s="146"/>
      <c r="Y40" s="146"/>
      <c r="Z40" s="146"/>
      <c r="AA40" s="146"/>
      <c r="AB40" s="146"/>
      <c r="AC40" s="146"/>
      <c r="AD40" s="146"/>
      <c r="AE40" s="146"/>
      <c r="AF40" s="146"/>
      <c r="AG40" s="146"/>
      <c r="AH40" s="146"/>
      <c r="AI40" s="146"/>
      <c r="AJ40" s="146"/>
      <c r="AK40" s="146"/>
      <c r="AL40" s="146"/>
      <c r="AM40" s="146"/>
      <c r="AN40" s="146"/>
      <c r="AO40" s="146"/>
      <c r="AP40" s="146"/>
      <c r="AQ40" s="146"/>
      <c r="AR40" s="146"/>
      <c r="AS40" s="146"/>
      <c r="AT40" s="146"/>
      <c r="AU40" s="146"/>
      <c r="AV40" s="146"/>
      <c r="AW40" s="146"/>
      <c r="AX40" s="146"/>
      <c r="AY40" s="146"/>
      <c r="AZ40" s="146"/>
      <c r="BA40" s="146"/>
      <c r="BB40" s="146"/>
      <c r="BC40" s="146"/>
      <c r="BD40" s="146"/>
      <c r="BE40" s="146"/>
      <c r="BF40" s="146"/>
      <c r="BG40" s="146"/>
      <c r="BH40" s="146"/>
      <c r="BI40" s="146"/>
    </row>
    <row r="41" spans="1:61" x14ac:dyDescent="0.3">
      <c r="A41" s="49" t="s">
        <v>3</v>
      </c>
      <c r="B41" s="146">
        <v>30</v>
      </c>
      <c r="C41" s="146">
        <v>30</v>
      </c>
      <c r="D41" s="146">
        <v>20</v>
      </c>
      <c r="E41" s="146"/>
      <c r="F41" s="146"/>
      <c r="G41" s="146"/>
      <c r="H41" s="146"/>
      <c r="I41" s="146"/>
      <c r="J41" s="146"/>
      <c r="K41" s="146"/>
      <c r="L41" s="146"/>
      <c r="M41" s="146"/>
      <c r="N41" s="146"/>
      <c r="O41" s="146"/>
      <c r="P41" s="146"/>
      <c r="Q41" s="146"/>
      <c r="R41" s="146"/>
      <c r="S41" s="146"/>
      <c r="T41" s="146"/>
      <c r="U41" s="146"/>
      <c r="V41" s="146"/>
      <c r="W41" s="146"/>
      <c r="X41" s="146"/>
      <c r="Y41" s="146"/>
      <c r="Z41" s="146"/>
      <c r="AA41" s="146"/>
      <c r="AB41" s="146"/>
      <c r="AC41" s="146"/>
      <c r="AD41" s="146"/>
      <c r="AE41" s="146"/>
      <c r="AF41" s="146"/>
      <c r="AG41" s="146"/>
      <c r="AH41" s="146"/>
      <c r="AI41" s="146"/>
      <c r="AJ41" s="146"/>
      <c r="AK41" s="146"/>
      <c r="AL41" s="146"/>
      <c r="AM41" s="146"/>
      <c r="AN41" s="146"/>
      <c r="AO41" s="146"/>
      <c r="AP41" s="146"/>
      <c r="AQ41" s="146"/>
      <c r="AR41" s="146"/>
      <c r="AS41" s="146"/>
      <c r="AT41" s="146"/>
      <c r="AU41" s="146"/>
      <c r="AV41" s="146"/>
      <c r="AW41" s="146"/>
      <c r="AX41" s="146"/>
      <c r="AY41" s="146"/>
      <c r="AZ41" s="146"/>
      <c r="BA41" s="146"/>
      <c r="BB41" s="146"/>
      <c r="BC41" s="146"/>
      <c r="BD41" s="146"/>
      <c r="BE41" s="146"/>
      <c r="BF41" s="146"/>
      <c r="BG41" s="146"/>
      <c r="BH41" s="146"/>
      <c r="BI41" s="146"/>
    </row>
    <row r="42" spans="1:61" x14ac:dyDescent="0.3">
      <c r="A42" s="49" t="s">
        <v>452</v>
      </c>
      <c r="B42" s="146" t="s">
        <v>992</v>
      </c>
      <c r="C42" s="146" t="s">
        <v>992</v>
      </c>
      <c r="D42" s="146" t="s">
        <v>992</v>
      </c>
      <c r="E42" s="146"/>
      <c r="F42" s="146"/>
      <c r="G42" s="146"/>
      <c r="H42" s="146"/>
      <c r="I42" s="146"/>
      <c r="J42" s="146"/>
      <c r="K42" s="146"/>
      <c r="L42" s="146"/>
      <c r="M42" s="146"/>
      <c r="N42" s="146"/>
      <c r="O42" s="146"/>
      <c r="P42" s="146"/>
      <c r="Q42" s="146"/>
      <c r="R42" s="146"/>
      <c r="S42" s="146"/>
      <c r="T42" s="146"/>
      <c r="U42" s="146"/>
      <c r="V42" s="146"/>
      <c r="W42" s="146"/>
      <c r="X42" s="146"/>
      <c r="Y42" s="146"/>
      <c r="Z42" s="146"/>
      <c r="AA42" s="146"/>
      <c r="AB42" s="146"/>
      <c r="AC42" s="146"/>
      <c r="AD42" s="146"/>
      <c r="AE42" s="146"/>
      <c r="AF42" s="146"/>
      <c r="AG42" s="146"/>
      <c r="AH42" s="146"/>
      <c r="AI42" s="146"/>
      <c r="AJ42" s="146"/>
      <c r="AK42" s="146"/>
      <c r="AL42" s="146"/>
      <c r="AM42" s="146"/>
      <c r="AN42" s="146"/>
      <c r="AO42" s="146"/>
      <c r="AP42" s="146"/>
      <c r="AQ42" s="146"/>
      <c r="AR42" s="146"/>
      <c r="AS42" s="146"/>
      <c r="AT42" s="146"/>
      <c r="AU42" s="146"/>
      <c r="AV42" s="146"/>
      <c r="AW42" s="146"/>
      <c r="AX42" s="146"/>
      <c r="AY42" s="146"/>
      <c r="AZ42" s="146"/>
      <c r="BA42" s="146"/>
      <c r="BB42" s="146"/>
      <c r="BC42" s="146"/>
      <c r="BD42" s="146"/>
      <c r="BE42" s="146"/>
      <c r="BF42" s="146"/>
      <c r="BG42" s="146"/>
      <c r="BH42" s="146"/>
      <c r="BI42" s="146"/>
    </row>
    <row r="43" spans="1:61" x14ac:dyDescent="0.3">
      <c r="A43" s="49" t="s">
        <v>3</v>
      </c>
      <c r="B43" s="146">
        <v>12</v>
      </c>
      <c r="C43" s="146">
        <v>9</v>
      </c>
      <c r="D43" s="146">
        <v>5</v>
      </c>
      <c r="E43" s="146"/>
      <c r="F43" s="146"/>
      <c r="G43" s="146"/>
      <c r="H43" s="146"/>
      <c r="I43" s="146"/>
      <c r="J43" s="146"/>
      <c r="K43" s="146"/>
      <c r="L43" s="146"/>
      <c r="M43" s="146"/>
      <c r="N43" s="146"/>
      <c r="O43" s="146"/>
      <c r="P43" s="146"/>
      <c r="Q43" s="146"/>
      <c r="R43" s="146"/>
      <c r="S43" s="146"/>
      <c r="T43" s="146"/>
      <c r="U43" s="146"/>
      <c r="V43" s="146"/>
      <c r="W43" s="146"/>
      <c r="X43" s="146"/>
      <c r="Y43" s="146"/>
      <c r="Z43" s="146"/>
      <c r="AA43" s="146"/>
      <c r="AB43" s="146"/>
      <c r="AC43" s="146"/>
      <c r="AD43" s="146"/>
      <c r="AE43" s="146"/>
      <c r="AF43" s="146"/>
      <c r="AG43" s="146"/>
      <c r="AH43" s="146"/>
      <c r="AI43" s="146"/>
      <c r="AJ43" s="146"/>
      <c r="AK43" s="146"/>
      <c r="AL43" s="146"/>
      <c r="AM43" s="146"/>
      <c r="AN43" s="146"/>
      <c r="AO43" s="146"/>
      <c r="AP43" s="146"/>
      <c r="AQ43" s="146"/>
      <c r="AR43" s="146"/>
      <c r="AS43" s="146"/>
      <c r="AT43" s="146"/>
      <c r="AU43" s="146"/>
      <c r="AV43" s="146"/>
      <c r="AW43" s="146"/>
      <c r="AX43" s="146"/>
      <c r="AY43" s="146"/>
      <c r="AZ43" s="146"/>
      <c r="BA43" s="146"/>
      <c r="BB43" s="146"/>
      <c r="BC43" s="146"/>
      <c r="BD43" s="146"/>
      <c r="BE43" s="146"/>
      <c r="BF43" s="146"/>
      <c r="BG43" s="146"/>
      <c r="BH43" s="146"/>
      <c r="BI43" s="146"/>
    </row>
    <row r="44" spans="1:61" x14ac:dyDescent="0.3">
      <c r="A44" s="48" t="s">
        <v>124</v>
      </c>
      <c r="B44" s="146" t="s">
        <v>993</v>
      </c>
      <c r="C44" s="146" t="s">
        <v>75</v>
      </c>
      <c r="D44" s="146" t="s">
        <v>1062</v>
      </c>
      <c r="E44" s="146"/>
      <c r="F44" s="146"/>
      <c r="G44" s="146"/>
      <c r="H44" s="146"/>
      <c r="I44" s="146"/>
      <c r="J44" s="146"/>
      <c r="K44" s="146"/>
      <c r="L44" s="146"/>
      <c r="M44" s="146"/>
      <c r="N44" s="146"/>
      <c r="O44" s="146"/>
      <c r="P44" s="146"/>
      <c r="Q44" s="146"/>
      <c r="R44" s="146"/>
      <c r="S44" s="146"/>
      <c r="T44" s="146"/>
      <c r="U44" s="146"/>
      <c r="V44" s="146"/>
      <c r="W44" s="146"/>
      <c r="X44" s="146"/>
      <c r="Y44" s="146"/>
      <c r="Z44" s="146"/>
      <c r="AA44" s="146"/>
      <c r="AB44" s="146"/>
      <c r="AC44" s="146"/>
      <c r="AD44" s="146"/>
      <c r="AE44" s="146"/>
      <c r="AF44" s="146"/>
      <c r="AG44" s="146"/>
      <c r="AH44" s="146"/>
      <c r="AI44" s="146"/>
      <c r="AJ44" s="146"/>
      <c r="AK44" s="146"/>
      <c r="AL44" s="146"/>
      <c r="AM44" s="146"/>
      <c r="AN44" s="146"/>
      <c r="AO44" s="146"/>
      <c r="AP44" s="146"/>
      <c r="AQ44" s="146"/>
      <c r="AR44" s="146"/>
      <c r="AS44" s="146"/>
      <c r="AT44" s="146"/>
      <c r="AU44" s="146"/>
      <c r="AV44" s="146"/>
      <c r="AW44" s="146"/>
      <c r="AX44" s="146"/>
      <c r="AY44" s="146"/>
      <c r="AZ44" s="146"/>
      <c r="BA44" s="146"/>
      <c r="BB44" s="146"/>
      <c r="BC44" s="146"/>
      <c r="BD44" s="146"/>
      <c r="BE44" s="146"/>
      <c r="BF44" s="146"/>
      <c r="BG44" s="146"/>
      <c r="BH44" s="146"/>
      <c r="BI44" s="146"/>
    </row>
    <row r="45" spans="1:61" x14ac:dyDescent="0.3">
      <c r="A45" s="49" t="s">
        <v>450</v>
      </c>
      <c r="B45" s="146" t="s">
        <v>990</v>
      </c>
      <c r="C45" s="146" t="s">
        <v>990</v>
      </c>
      <c r="D45" s="146" t="s">
        <v>990</v>
      </c>
      <c r="E45" s="146"/>
      <c r="F45" s="146"/>
      <c r="G45" s="146"/>
      <c r="H45" s="146"/>
      <c r="I45" s="146"/>
      <c r="J45" s="146"/>
      <c r="K45" s="146"/>
      <c r="L45" s="146"/>
      <c r="M45" s="146"/>
      <c r="N45" s="146"/>
      <c r="O45" s="146"/>
      <c r="P45" s="146"/>
      <c r="Q45" s="146"/>
      <c r="R45" s="146"/>
      <c r="S45" s="146"/>
      <c r="T45" s="146"/>
      <c r="U45" s="146"/>
      <c r="V45" s="146"/>
      <c r="W45" s="146"/>
      <c r="X45" s="146"/>
      <c r="Y45" s="146"/>
      <c r="Z45" s="146"/>
      <c r="AA45" s="146"/>
      <c r="AB45" s="146"/>
      <c r="AC45" s="146"/>
      <c r="AD45" s="146"/>
      <c r="AE45" s="146"/>
      <c r="AF45" s="146"/>
      <c r="AG45" s="146"/>
      <c r="AH45" s="146"/>
      <c r="AI45" s="146"/>
      <c r="AJ45" s="146"/>
      <c r="AK45" s="146"/>
      <c r="AL45" s="146"/>
      <c r="AM45" s="146"/>
      <c r="AN45" s="146"/>
      <c r="AO45" s="146"/>
      <c r="AP45" s="146"/>
      <c r="AQ45" s="146"/>
      <c r="AR45" s="146"/>
      <c r="AS45" s="146"/>
      <c r="AT45" s="146"/>
      <c r="AU45" s="146"/>
      <c r="AV45" s="146"/>
      <c r="AW45" s="146"/>
      <c r="AX45" s="146"/>
      <c r="AY45" s="146"/>
      <c r="AZ45" s="146"/>
      <c r="BA45" s="146"/>
      <c r="BB45" s="146"/>
      <c r="BC45" s="146"/>
      <c r="BD45" s="146"/>
      <c r="BE45" s="146"/>
      <c r="BF45" s="146"/>
      <c r="BG45" s="146"/>
      <c r="BH45" s="146"/>
      <c r="BI45" s="146"/>
    </row>
    <row r="46" spans="1:61" x14ac:dyDescent="0.3">
      <c r="A46" s="49" t="s">
        <v>3</v>
      </c>
      <c r="B46" s="146">
        <v>10</v>
      </c>
      <c r="C46" s="146">
        <v>14</v>
      </c>
      <c r="D46" s="146">
        <v>10</v>
      </c>
      <c r="E46" s="146"/>
      <c r="F46" s="146"/>
      <c r="G46" s="146"/>
      <c r="H46" s="146"/>
      <c r="I46" s="146"/>
      <c r="J46" s="146"/>
      <c r="K46" s="146"/>
      <c r="L46" s="146"/>
      <c r="M46" s="146"/>
      <c r="N46" s="146"/>
      <c r="O46" s="146"/>
      <c r="P46" s="146"/>
      <c r="Q46" s="146"/>
      <c r="R46" s="146"/>
      <c r="S46" s="146"/>
      <c r="T46" s="146"/>
      <c r="U46" s="146"/>
      <c r="V46" s="146"/>
      <c r="W46" s="146"/>
      <c r="X46" s="146"/>
      <c r="Y46" s="146"/>
      <c r="Z46" s="146"/>
      <c r="AA46" s="146"/>
      <c r="AB46" s="146"/>
      <c r="AC46" s="146"/>
      <c r="AD46" s="146"/>
      <c r="AE46" s="146"/>
      <c r="AF46" s="146"/>
      <c r="AG46" s="146"/>
      <c r="AH46" s="146"/>
      <c r="AI46" s="146"/>
      <c r="AJ46" s="146"/>
      <c r="AK46" s="146"/>
      <c r="AL46" s="146"/>
      <c r="AM46" s="146"/>
      <c r="AN46" s="146"/>
      <c r="AO46" s="146"/>
      <c r="AP46" s="146"/>
      <c r="AQ46" s="146"/>
      <c r="AR46" s="146"/>
      <c r="AS46" s="146"/>
      <c r="AT46" s="146"/>
      <c r="AU46" s="146"/>
      <c r="AV46" s="146"/>
      <c r="AW46" s="146"/>
      <c r="AX46" s="146"/>
      <c r="AY46" s="146"/>
      <c r="AZ46" s="146"/>
      <c r="BA46" s="146"/>
      <c r="BB46" s="146"/>
      <c r="BC46" s="146"/>
      <c r="BD46" s="146"/>
      <c r="BE46" s="146"/>
      <c r="BF46" s="146"/>
      <c r="BG46" s="146"/>
      <c r="BH46" s="146"/>
      <c r="BI46" s="146"/>
    </row>
    <row r="47" spans="1:61" x14ac:dyDescent="0.3">
      <c r="A47" s="49" t="s">
        <v>451</v>
      </c>
      <c r="B47" s="146" t="s">
        <v>991</v>
      </c>
      <c r="C47" s="146" t="s">
        <v>991</v>
      </c>
      <c r="D47" s="146" t="s">
        <v>991</v>
      </c>
      <c r="E47" s="146"/>
      <c r="F47" s="146"/>
      <c r="G47" s="146"/>
      <c r="H47" s="146"/>
      <c r="I47" s="146"/>
      <c r="J47" s="146"/>
      <c r="K47" s="146"/>
      <c r="L47" s="146"/>
      <c r="M47" s="146"/>
      <c r="N47" s="146"/>
      <c r="O47" s="146"/>
      <c r="P47" s="146"/>
      <c r="Q47" s="146"/>
      <c r="R47" s="146"/>
      <c r="S47" s="146"/>
      <c r="T47" s="146"/>
      <c r="U47" s="146"/>
      <c r="V47" s="146"/>
      <c r="W47" s="146"/>
      <c r="X47" s="146"/>
      <c r="Y47" s="146"/>
      <c r="Z47" s="146"/>
      <c r="AA47" s="146"/>
      <c r="AB47" s="146"/>
      <c r="AC47" s="146"/>
      <c r="AD47" s="146"/>
      <c r="AE47" s="146"/>
      <c r="AF47" s="146"/>
      <c r="AG47" s="146"/>
      <c r="AH47" s="146"/>
      <c r="AI47" s="146"/>
      <c r="AJ47" s="146"/>
      <c r="AK47" s="146"/>
      <c r="AL47" s="146"/>
      <c r="AM47" s="146"/>
      <c r="AN47" s="146"/>
      <c r="AO47" s="146"/>
      <c r="AP47" s="146"/>
      <c r="AQ47" s="146"/>
      <c r="AR47" s="146"/>
      <c r="AS47" s="146"/>
      <c r="AT47" s="146"/>
      <c r="AU47" s="146"/>
      <c r="AV47" s="146"/>
      <c r="AW47" s="146"/>
      <c r="AX47" s="146"/>
      <c r="AY47" s="146"/>
      <c r="AZ47" s="146"/>
      <c r="BA47" s="146"/>
      <c r="BB47" s="146"/>
      <c r="BC47" s="146"/>
      <c r="BD47" s="146"/>
      <c r="BE47" s="146"/>
      <c r="BF47" s="146"/>
      <c r="BG47" s="146"/>
      <c r="BH47" s="146"/>
      <c r="BI47" s="146"/>
    </row>
    <row r="48" spans="1:61" x14ac:dyDescent="0.3">
      <c r="A48" s="49" t="s">
        <v>3</v>
      </c>
      <c r="B48" s="146">
        <v>0</v>
      </c>
      <c r="C48" s="146">
        <v>28</v>
      </c>
      <c r="D48" s="146">
        <v>20</v>
      </c>
      <c r="E48" s="146"/>
      <c r="F48" s="146"/>
      <c r="G48" s="146"/>
      <c r="H48" s="146"/>
      <c r="I48" s="146"/>
      <c r="J48" s="146"/>
      <c r="K48" s="146"/>
      <c r="L48" s="146"/>
      <c r="M48" s="146"/>
      <c r="N48" s="146"/>
      <c r="O48" s="146"/>
      <c r="P48" s="146"/>
      <c r="Q48" s="146"/>
      <c r="R48" s="146"/>
      <c r="S48" s="146"/>
      <c r="T48" s="146"/>
      <c r="U48" s="146"/>
      <c r="V48" s="146"/>
      <c r="W48" s="146"/>
      <c r="X48" s="146"/>
      <c r="Y48" s="146"/>
      <c r="Z48" s="146"/>
      <c r="AA48" s="146"/>
      <c r="AB48" s="146"/>
      <c r="AC48" s="146"/>
      <c r="AD48" s="146"/>
      <c r="AE48" s="146"/>
      <c r="AF48" s="146"/>
      <c r="AG48" s="146"/>
      <c r="AH48" s="146"/>
      <c r="AI48" s="146"/>
      <c r="AJ48" s="146"/>
      <c r="AK48" s="146"/>
      <c r="AL48" s="146"/>
      <c r="AM48" s="146"/>
      <c r="AN48" s="146"/>
      <c r="AO48" s="146"/>
      <c r="AP48" s="146"/>
      <c r="AQ48" s="146"/>
      <c r="AR48" s="146"/>
      <c r="AS48" s="146"/>
      <c r="AT48" s="146"/>
      <c r="AU48" s="146"/>
      <c r="AV48" s="146"/>
      <c r="AW48" s="146"/>
      <c r="AX48" s="146"/>
      <c r="AY48" s="146"/>
      <c r="AZ48" s="146"/>
      <c r="BA48" s="146"/>
      <c r="BB48" s="146"/>
      <c r="BC48" s="146"/>
      <c r="BD48" s="146"/>
      <c r="BE48" s="146"/>
      <c r="BF48" s="146"/>
      <c r="BG48" s="146"/>
      <c r="BH48" s="146"/>
      <c r="BI48" s="146"/>
    </row>
    <row r="49" spans="1:61" x14ac:dyDescent="0.3">
      <c r="A49" s="49" t="s">
        <v>452</v>
      </c>
      <c r="B49" s="146" t="s">
        <v>992</v>
      </c>
      <c r="C49" s="146" t="s">
        <v>992</v>
      </c>
      <c r="D49" s="146" t="s">
        <v>992</v>
      </c>
      <c r="E49" s="146"/>
      <c r="F49" s="146"/>
      <c r="G49" s="146"/>
      <c r="H49" s="146"/>
      <c r="I49" s="146"/>
      <c r="J49" s="146"/>
      <c r="K49" s="146"/>
      <c r="L49" s="146"/>
      <c r="M49" s="146"/>
      <c r="N49" s="146"/>
      <c r="O49" s="146"/>
      <c r="P49" s="146"/>
      <c r="Q49" s="146"/>
      <c r="R49" s="146"/>
      <c r="S49" s="146"/>
      <c r="T49" s="146"/>
      <c r="U49" s="146"/>
      <c r="V49" s="146"/>
      <c r="W49" s="146"/>
      <c r="X49" s="146"/>
      <c r="Y49" s="146"/>
      <c r="Z49" s="146"/>
      <c r="AA49" s="146"/>
      <c r="AB49" s="146"/>
      <c r="AC49" s="146"/>
      <c r="AD49" s="146"/>
      <c r="AE49" s="146"/>
      <c r="AF49" s="146"/>
      <c r="AG49" s="146"/>
      <c r="AH49" s="146"/>
      <c r="AI49" s="146"/>
      <c r="AJ49" s="146"/>
      <c r="AK49" s="146"/>
      <c r="AL49" s="146"/>
      <c r="AM49" s="146"/>
      <c r="AN49" s="146"/>
      <c r="AO49" s="146"/>
      <c r="AP49" s="146"/>
      <c r="AQ49" s="146"/>
      <c r="AR49" s="146"/>
      <c r="AS49" s="146"/>
      <c r="AT49" s="146"/>
      <c r="AU49" s="146"/>
      <c r="AV49" s="146"/>
      <c r="AW49" s="146"/>
      <c r="AX49" s="146"/>
      <c r="AY49" s="146"/>
      <c r="AZ49" s="146"/>
      <c r="BA49" s="146"/>
      <c r="BB49" s="146"/>
      <c r="BC49" s="146"/>
      <c r="BD49" s="146"/>
      <c r="BE49" s="146"/>
      <c r="BF49" s="146"/>
      <c r="BG49" s="146"/>
      <c r="BH49" s="146"/>
      <c r="BI49" s="146"/>
    </row>
    <row r="50" spans="1:61" x14ac:dyDescent="0.3">
      <c r="A50" s="49" t="s">
        <v>3</v>
      </c>
      <c r="B50" s="146">
        <v>46</v>
      </c>
      <c r="C50" s="146">
        <v>8</v>
      </c>
      <c r="D50" s="146">
        <v>5</v>
      </c>
      <c r="E50" s="146"/>
      <c r="F50" s="146"/>
      <c r="G50" s="146"/>
      <c r="H50" s="146"/>
      <c r="I50" s="146"/>
      <c r="J50" s="146"/>
      <c r="K50" s="146"/>
      <c r="L50" s="146"/>
      <c r="M50" s="146"/>
      <c r="N50" s="146"/>
      <c r="O50" s="146"/>
      <c r="P50" s="146"/>
      <c r="Q50" s="146"/>
      <c r="R50" s="146"/>
      <c r="S50" s="146"/>
      <c r="T50" s="146"/>
      <c r="U50" s="146"/>
      <c r="V50" s="146"/>
      <c r="W50" s="146"/>
      <c r="X50" s="146"/>
      <c r="Y50" s="146"/>
      <c r="Z50" s="146"/>
      <c r="AA50" s="146"/>
      <c r="AB50" s="146"/>
      <c r="AC50" s="146"/>
      <c r="AD50" s="146"/>
      <c r="AE50" s="146"/>
      <c r="AF50" s="146"/>
      <c r="AG50" s="146"/>
      <c r="AH50" s="146"/>
      <c r="AI50" s="146"/>
      <c r="AJ50" s="146"/>
      <c r="AK50" s="146"/>
      <c r="AL50" s="146"/>
      <c r="AM50" s="146"/>
      <c r="AN50" s="146"/>
      <c r="AO50" s="146"/>
      <c r="AP50" s="146"/>
      <c r="AQ50" s="146"/>
      <c r="AR50" s="146"/>
      <c r="AS50" s="146"/>
      <c r="AT50" s="146"/>
      <c r="AU50" s="146"/>
      <c r="AV50" s="146"/>
      <c r="AW50" s="146"/>
      <c r="AX50" s="146"/>
      <c r="AY50" s="146"/>
      <c r="AZ50" s="146"/>
      <c r="BA50" s="146"/>
      <c r="BB50" s="146"/>
      <c r="BC50" s="146"/>
      <c r="BD50" s="146"/>
      <c r="BE50" s="146"/>
      <c r="BF50" s="146"/>
      <c r="BG50" s="146"/>
      <c r="BH50" s="146"/>
      <c r="BI50" s="146"/>
    </row>
    <row r="51" spans="1:61" x14ac:dyDescent="0.3">
      <c r="A51" s="48" t="s">
        <v>125</v>
      </c>
      <c r="B51" s="146" t="s">
        <v>994</v>
      </c>
      <c r="C51" s="146" t="s">
        <v>63</v>
      </c>
      <c r="D51" s="146" t="s">
        <v>1042</v>
      </c>
      <c r="E51" s="146"/>
      <c r="F51" s="146"/>
      <c r="G51" s="146"/>
      <c r="H51" s="146"/>
      <c r="I51" s="146"/>
      <c r="J51" s="146"/>
      <c r="K51" s="146"/>
      <c r="L51" s="146"/>
      <c r="M51" s="146"/>
      <c r="N51" s="146"/>
      <c r="O51" s="146"/>
      <c r="P51" s="146"/>
      <c r="Q51" s="146"/>
      <c r="R51" s="146"/>
      <c r="S51" s="146"/>
      <c r="T51" s="146"/>
      <c r="U51" s="146"/>
      <c r="V51" s="146"/>
      <c r="W51" s="146"/>
      <c r="X51" s="146"/>
      <c r="Y51" s="146"/>
      <c r="Z51" s="146"/>
      <c r="AA51" s="146"/>
      <c r="AB51" s="146"/>
      <c r="AC51" s="146"/>
      <c r="AD51" s="146"/>
      <c r="AE51" s="146"/>
      <c r="AF51" s="146"/>
      <c r="AG51" s="146"/>
      <c r="AH51" s="146"/>
      <c r="AI51" s="146"/>
      <c r="AJ51" s="146"/>
      <c r="AK51" s="146"/>
      <c r="AL51" s="146"/>
      <c r="AM51" s="146"/>
      <c r="AN51" s="146"/>
      <c r="AO51" s="146"/>
      <c r="AP51" s="146"/>
      <c r="AQ51" s="146"/>
      <c r="AR51" s="146"/>
      <c r="AS51" s="146"/>
      <c r="AT51" s="146"/>
      <c r="AU51" s="146"/>
      <c r="AV51" s="146"/>
      <c r="AW51" s="146"/>
      <c r="AX51" s="146"/>
      <c r="AY51" s="146"/>
      <c r="AZ51" s="146"/>
      <c r="BA51" s="146"/>
      <c r="BB51" s="146"/>
      <c r="BC51" s="146"/>
      <c r="BD51" s="146"/>
      <c r="BE51" s="146"/>
      <c r="BF51" s="146"/>
      <c r="BG51" s="146"/>
      <c r="BH51" s="146"/>
      <c r="BI51" s="146"/>
    </row>
    <row r="52" spans="1:61" x14ac:dyDescent="0.3">
      <c r="A52" s="49" t="s">
        <v>450</v>
      </c>
      <c r="B52" s="146" t="s">
        <v>990</v>
      </c>
      <c r="C52" s="146" t="s">
        <v>990</v>
      </c>
      <c r="D52" s="146" t="s">
        <v>990</v>
      </c>
      <c r="E52" s="146"/>
      <c r="F52" s="146"/>
      <c r="G52" s="146"/>
      <c r="H52" s="146"/>
      <c r="I52" s="146"/>
      <c r="J52" s="146"/>
      <c r="K52" s="146"/>
      <c r="L52" s="146"/>
      <c r="M52" s="146"/>
      <c r="N52" s="146"/>
      <c r="O52" s="146"/>
      <c r="P52" s="146"/>
      <c r="Q52" s="146"/>
      <c r="R52" s="146"/>
      <c r="S52" s="146"/>
      <c r="T52" s="146"/>
      <c r="U52" s="146"/>
      <c r="V52" s="146"/>
      <c r="W52" s="146"/>
      <c r="X52" s="146"/>
      <c r="Y52" s="146"/>
      <c r="Z52" s="146"/>
      <c r="AA52" s="146"/>
      <c r="AB52" s="146"/>
      <c r="AC52" s="146"/>
      <c r="AD52" s="146"/>
      <c r="AE52" s="146"/>
      <c r="AF52" s="146"/>
      <c r="AG52" s="146"/>
      <c r="AH52" s="146"/>
      <c r="AI52" s="146"/>
      <c r="AJ52" s="146"/>
      <c r="AK52" s="146"/>
      <c r="AL52" s="146"/>
      <c r="AM52" s="146"/>
      <c r="AN52" s="146"/>
      <c r="AO52" s="146"/>
      <c r="AP52" s="146"/>
      <c r="AQ52" s="146"/>
      <c r="AR52" s="146"/>
      <c r="AS52" s="146"/>
      <c r="AT52" s="146"/>
      <c r="AU52" s="146"/>
      <c r="AV52" s="146"/>
      <c r="AW52" s="146"/>
      <c r="AX52" s="146"/>
      <c r="AY52" s="146"/>
      <c r="AZ52" s="146"/>
      <c r="BA52" s="146"/>
      <c r="BB52" s="146"/>
      <c r="BC52" s="146"/>
      <c r="BD52" s="146"/>
      <c r="BE52" s="146"/>
      <c r="BF52" s="146"/>
      <c r="BG52" s="146"/>
      <c r="BH52" s="146"/>
      <c r="BI52" s="146"/>
    </row>
    <row r="53" spans="1:61" x14ac:dyDescent="0.3">
      <c r="A53" s="49" t="s">
        <v>3</v>
      </c>
      <c r="B53" s="146">
        <v>14</v>
      </c>
      <c r="C53" s="146">
        <v>8</v>
      </c>
      <c r="D53" s="146">
        <v>0</v>
      </c>
      <c r="E53" s="146"/>
      <c r="F53" s="146"/>
      <c r="G53" s="146"/>
      <c r="H53" s="146"/>
      <c r="I53" s="146"/>
      <c r="J53" s="146"/>
      <c r="K53" s="146"/>
      <c r="L53" s="146"/>
      <c r="M53" s="146"/>
      <c r="N53" s="146"/>
      <c r="O53" s="146"/>
      <c r="P53" s="146"/>
      <c r="Q53" s="146"/>
      <c r="R53" s="146"/>
      <c r="S53" s="146"/>
      <c r="T53" s="146"/>
      <c r="U53" s="146"/>
      <c r="V53" s="146"/>
      <c r="W53" s="146"/>
      <c r="X53" s="146"/>
      <c r="Y53" s="146"/>
      <c r="Z53" s="146"/>
      <c r="AA53" s="146"/>
      <c r="AB53" s="146"/>
      <c r="AC53" s="146"/>
      <c r="AD53" s="146"/>
      <c r="AE53" s="146"/>
      <c r="AF53" s="146"/>
      <c r="AG53" s="146"/>
      <c r="AH53" s="146"/>
      <c r="AI53" s="146"/>
      <c r="AJ53" s="146"/>
      <c r="AK53" s="146"/>
      <c r="AL53" s="146"/>
      <c r="AM53" s="146"/>
      <c r="AN53" s="146"/>
      <c r="AO53" s="146"/>
      <c r="AP53" s="146"/>
      <c r="AQ53" s="146"/>
      <c r="AR53" s="146"/>
      <c r="AS53" s="146"/>
      <c r="AT53" s="146"/>
      <c r="AU53" s="146"/>
      <c r="AV53" s="146"/>
      <c r="AW53" s="146"/>
      <c r="AX53" s="146"/>
      <c r="AY53" s="146"/>
      <c r="AZ53" s="146"/>
      <c r="BA53" s="146"/>
      <c r="BB53" s="146"/>
      <c r="BC53" s="146"/>
      <c r="BD53" s="146"/>
      <c r="BE53" s="146"/>
      <c r="BF53" s="146"/>
      <c r="BG53" s="146"/>
      <c r="BH53" s="146"/>
      <c r="BI53" s="146"/>
    </row>
    <row r="54" spans="1:61" x14ac:dyDescent="0.3">
      <c r="A54" s="49" t="s">
        <v>451</v>
      </c>
      <c r="B54" s="146" t="s">
        <v>991</v>
      </c>
      <c r="C54" s="146" t="s">
        <v>991</v>
      </c>
      <c r="D54" s="146" t="s">
        <v>991</v>
      </c>
      <c r="E54" s="146"/>
      <c r="F54" s="146"/>
      <c r="G54" s="146"/>
      <c r="H54" s="146"/>
      <c r="I54" s="146"/>
      <c r="J54" s="146"/>
      <c r="K54" s="146"/>
      <c r="L54" s="146"/>
      <c r="M54" s="146"/>
      <c r="N54" s="146"/>
      <c r="O54" s="146"/>
      <c r="P54" s="146"/>
      <c r="Q54" s="146"/>
      <c r="R54" s="146"/>
      <c r="S54" s="146"/>
      <c r="T54" s="146"/>
      <c r="U54" s="146"/>
      <c r="V54" s="146"/>
      <c r="W54" s="146"/>
      <c r="X54" s="146"/>
      <c r="Y54" s="146"/>
      <c r="Z54" s="146"/>
      <c r="AA54" s="146"/>
      <c r="AB54" s="146"/>
      <c r="AC54" s="146"/>
      <c r="AD54" s="146"/>
      <c r="AE54" s="146"/>
      <c r="AF54" s="146"/>
      <c r="AG54" s="146"/>
      <c r="AH54" s="146"/>
      <c r="AI54" s="146"/>
      <c r="AJ54" s="146"/>
      <c r="AK54" s="146"/>
      <c r="AL54" s="146"/>
      <c r="AM54" s="146"/>
      <c r="AN54" s="146"/>
      <c r="AO54" s="146"/>
      <c r="AP54" s="146"/>
      <c r="AQ54" s="146"/>
      <c r="AR54" s="146"/>
      <c r="AS54" s="146"/>
      <c r="AT54" s="146"/>
      <c r="AU54" s="146"/>
      <c r="AV54" s="146"/>
      <c r="AW54" s="146"/>
      <c r="AX54" s="146"/>
      <c r="AY54" s="146"/>
      <c r="AZ54" s="146"/>
      <c r="BA54" s="146"/>
      <c r="BB54" s="146"/>
      <c r="BC54" s="146"/>
      <c r="BD54" s="146"/>
      <c r="BE54" s="146"/>
      <c r="BF54" s="146"/>
      <c r="BG54" s="146"/>
      <c r="BH54" s="146"/>
      <c r="BI54" s="146"/>
    </row>
    <row r="55" spans="1:61" x14ac:dyDescent="0.3">
      <c r="A55" s="49" t="s">
        <v>3</v>
      </c>
      <c r="B55" s="146">
        <v>14</v>
      </c>
      <c r="C55" s="146">
        <v>8</v>
      </c>
      <c r="D55" s="146">
        <v>0</v>
      </c>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146"/>
      <c r="AP55" s="146"/>
      <c r="AQ55" s="146"/>
      <c r="AR55" s="146"/>
      <c r="AS55" s="146"/>
      <c r="AT55" s="146"/>
      <c r="AU55" s="146"/>
      <c r="AV55" s="146"/>
      <c r="AW55" s="146"/>
      <c r="AX55" s="146"/>
      <c r="AY55" s="146"/>
      <c r="AZ55" s="146"/>
      <c r="BA55" s="146"/>
      <c r="BB55" s="146"/>
      <c r="BC55" s="146"/>
      <c r="BD55" s="146"/>
      <c r="BE55" s="146"/>
      <c r="BF55" s="146"/>
      <c r="BG55" s="146"/>
      <c r="BH55" s="146"/>
      <c r="BI55" s="146"/>
    </row>
    <row r="56" spans="1:61" x14ac:dyDescent="0.3">
      <c r="A56" s="49" t="s">
        <v>452</v>
      </c>
      <c r="B56" s="146" t="s">
        <v>992</v>
      </c>
      <c r="C56" s="146" t="s">
        <v>992</v>
      </c>
      <c r="D56" s="146" t="s">
        <v>992</v>
      </c>
      <c r="E56" s="146"/>
      <c r="F56" s="146"/>
      <c r="G56" s="146"/>
      <c r="H56" s="146"/>
      <c r="I56" s="146"/>
      <c r="J56" s="146"/>
      <c r="K56" s="146"/>
      <c r="L56" s="146"/>
      <c r="M56" s="146"/>
      <c r="N56" s="146"/>
      <c r="O56" s="146"/>
      <c r="P56" s="146"/>
      <c r="Q56" s="146"/>
      <c r="R56" s="146"/>
      <c r="S56" s="146"/>
      <c r="T56" s="146"/>
      <c r="U56" s="146"/>
      <c r="V56" s="146"/>
      <c r="W56" s="146"/>
      <c r="X56" s="146"/>
      <c r="Y56" s="146"/>
      <c r="Z56" s="146"/>
      <c r="AA56" s="146"/>
      <c r="AB56" s="146"/>
      <c r="AC56" s="146"/>
      <c r="AD56" s="146"/>
      <c r="AE56" s="146"/>
      <c r="AF56" s="146"/>
      <c r="AG56" s="146"/>
      <c r="AH56" s="146"/>
      <c r="AI56" s="146"/>
      <c r="AJ56" s="146"/>
      <c r="AK56" s="146"/>
      <c r="AL56" s="146"/>
      <c r="AM56" s="146"/>
      <c r="AN56" s="146"/>
      <c r="AO56" s="146"/>
      <c r="AP56" s="146"/>
      <c r="AQ56" s="146"/>
      <c r="AR56" s="146"/>
      <c r="AS56" s="146"/>
      <c r="AT56" s="146"/>
      <c r="AU56" s="146"/>
      <c r="AV56" s="146"/>
      <c r="AW56" s="146"/>
      <c r="AX56" s="146"/>
      <c r="AY56" s="146"/>
      <c r="AZ56" s="146"/>
      <c r="BA56" s="146"/>
      <c r="BB56" s="146"/>
      <c r="BC56" s="146"/>
      <c r="BD56" s="146"/>
      <c r="BE56" s="146"/>
      <c r="BF56" s="146"/>
      <c r="BG56" s="146"/>
      <c r="BH56" s="146"/>
      <c r="BI56" s="146"/>
    </row>
    <row r="57" spans="1:61" x14ac:dyDescent="0.3">
      <c r="A57" s="49" t="s">
        <v>3</v>
      </c>
      <c r="B57" s="146">
        <v>20</v>
      </c>
      <c r="C57" s="146">
        <v>2</v>
      </c>
      <c r="D57" s="146">
        <v>2</v>
      </c>
      <c r="E57" s="146"/>
      <c r="F57" s="146"/>
      <c r="G57" s="146"/>
      <c r="H57" s="146"/>
      <c r="I57" s="146"/>
      <c r="J57" s="146"/>
      <c r="K57" s="146"/>
      <c r="L57" s="146"/>
      <c r="M57" s="146"/>
      <c r="N57" s="146"/>
      <c r="O57" s="146"/>
      <c r="P57" s="146"/>
      <c r="Q57" s="146"/>
      <c r="R57" s="146"/>
      <c r="S57" s="146"/>
      <c r="T57" s="146"/>
      <c r="U57" s="146"/>
      <c r="V57" s="146"/>
      <c r="W57" s="146"/>
      <c r="X57" s="146"/>
      <c r="Y57" s="146"/>
      <c r="Z57" s="146"/>
      <c r="AA57" s="146"/>
      <c r="AB57" s="146"/>
      <c r="AC57" s="146"/>
      <c r="AD57" s="146"/>
      <c r="AE57" s="146"/>
      <c r="AF57" s="146"/>
      <c r="AG57" s="146"/>
      <c r="AH57" s="146"/>
      <c r="AI57" s="146"/>
      <c r="AJ57" s="146"/>
      <c r="AK57" s="146"/>
      <c r="AL57" s="146"/>
      <c r="AM57" s="146"/>
      <c r="AN57" s="146"/>
      <c r="AO57" s="146"/>
      <c r="AP57" s="146"/>
      <c r="AQ57" s="146"/>
      <c r="AR57" s="146"/>
      <c r="AS57" s="146"/>
      <c r="AT57" s="146"/>
      <c r="AU57" s="146"/>
      <c r="AV57" s="146"/>
      <c r="AW57" s="146"/>
      <c r="AX57" s="146"/>
      <c r="AY57" s="146"/>
      <c r="AZ57" s="146"/>
      <c r="BA57" s="146"/>
      <c r="BB57" s="146"/>
      <c r="BC57" s="146"/>
      <c r="BD57" s="146"/>
      <c r="BE57" s="146"/>
      <c r="BF57" s="146"/>
      <c r="BG57" s="146"/>
      <c r="BH57" s="146"/>
      <c r="BI57" s="146"/>
    </row>
    <row r="58" spans="1:61" x14ac:dyDescent="0.3">
      <c r="A58" s="48" t="s">
        <v>126</v>
      </c>
      <c r="B58" s="146" t="s">
        <v>995</v>
      </c>
      <c r="C58" s="146" t="s">
        <v>59</v>
      </c>
      <c r="D58" s="146"/>
      <c r="E58" s="146"/>
      <c r="F58" s="146"/>
      <c r="G58" s="146"/>
      <c r="H58" s="146"/>
      <c r="I58" s="146"/>
      <c r="J58" s="146"/>
      <c r="K58" s="146"/>
      <c r="L58" s="146"/>
      <c r="M58" s="146"/>
      <c r="N58" s="146"/>
      <c r="O58" s="146"/>
      <c r="P58" s="146"/>
      <c r="Q58" s="146"/>
      <c r="R58" s="146"/>
      <c r="S58" s="146"/>
      <c r="T58" s="146"/>
      <c r="U58" s="146"/>
      <c r="V58" s="146"/>
      <c r="W58" s="146"/>
      <c r="X58" s="146"/>
      <c r="Y58" s="146"/>
      <c r="Z58" s="146"/>
      <c r="AA58" s="146"/>
      <c r="AB58" s="146"/>
      <c r="AC58" s="146"/>
      <c r="AD58" s="146"/>
      <c r="AE58" s="146"/>
      <c r="AF58" s="146"/>
      <c r="AG58" s="146"/>
      <c r="AH58" s="146"/>
      <c r="AI58" s="146"/>
      <c r="AJ58" s="146"/>
      <c r="AK58" s="146"/>
      <c r="AL58" s="146"/>
      <c r="AM58" s="146"/>
      <c r="AN58" s="146"/>
      <c r="AO58" s="146"/>
      <c r="AP58" s="146"/>
      <c r="AQ58" s="146"/>
      <c r="AR58" s="146"/>
      <c r="AS58" s="146"/>
      <c r="AT58" s="146"/>
      <c r="AU58" s="146"/>
      <c r="AV58" s="146"/>
      <c r="AW58" s="146"/>
      <c r="AX58" s="146"/>
      <c r="AY58" s="146"/>
      <c r="AZ58" s="146"/>
      <c r="BA58" s="146"/>
      <c r="BB58" s="146"/>
      <c r="BC58" s="146"/>
      <c r="BD58" s="146"/>
      <c r="BE58" s="146"/>
      <c r="BF58" s="146"/>
      <c r="BG58" s="146"/>
      <c r="BH58" s="146"/>
      <c r="BI58" s="146"/>
    </row>
    <row r="59" spans="1:61" x14ac:dyDescent="0.3">
      <c r="A59" s="49" t="s">
        <v>450</v>
      </c>
      <c r="B59" s="146" t="s">
        <v>990</v>
      </c>
      <c r="C59" s="146" t="s">
        <v>990</v>
      </c>
      <c r="D59" s="146"/>
      <c r="E59" s="146"/>
      <c r="F59" s="146"/>
      <c r="G59" s="146"/>
      <c r="H59" s="146"/>
      <c r="I59" s="146"/>
      <c r="J59" s="146"/>
      <c r="K59" s="146"/>
      <c r="L59" s="146"/>
      <c r="M59" s="146"/>
      <c r="N59" s="146"/>
      <c r="O59" s="146"/>
      <c r="P59" s="146"/>
      <c r="Q59" s="146"/>
      <c r="R59" s="146"/>
      <c r="S59" s="146"/>
      <c r="T59" s="146"/>
      <c r="U59" s="146"/>
      <c r="V59" s="146"/>
      <c r="W59" s="146"/>
      <c r="X59" s="146"/>
      <c r="Y59" s="146"/>
      <c r="Z59" s="146"/>
      <c r="AA59" s="146"/>
      <c r="AB59" s="146"/>
      <c r="AC59" s="146"/>
      <c r="AD59" s="146"/>
      <c r="AE59" s="146"/>
      <c r="AF59" s="146"/>
      <c r="AG59" s="146"/>
      <c r="AH59" s="146"/>
      <c r="AI59" s="146"/>
      <c r="AJ59" s="146"/>
      <c r="AK59" s="146"/>
      <c r="AL59" s="146"/>
      <c r="AM59" s="146"/>
      <c r="AN59" s="146"/>
      <c r="AO59" s="146"/>
      <c r="AP59" s="146"/>
      <c r="AQ59" s="146"/>
      <c r="AR59" s="146"/>
      <c r="AS59" s="146"/>
      <c r="AT59" s="146"/>
      <c r="AU59" s="146"/>
      <c r="AV59" s="146"/>
      <c r="AW59" s="146"/>
      <c r="AX59" s="146"/>
      <c r="AY59" s="146"/>
      <c r="AZ59" s="146"/>
      <c r="BA59" s="146"/>
      <c r="BB59" s="146"/>
      <c r="BC59" s="146"/>
      <c r="BD59" s="146"/>
      <c r="BE59" s="146"/>
      <c r="BF59" s="146"/>
      <c r="BG59" s="146"/>
      <c r="BH59" s="146"/>
      <c r="BI59" s="146"/>
    </row>
    <row r="60" spans="1:61" x14ac:dyDescent="0.3">
      <c r="A60" s="49" t="s">
        <v>3</v>
      </c>
      <c r="B60" s="146">
        <v>6</v>
      </c>
      <c r="C60" s="146">
        <v>6</v>
      </c>
      <c r="D60" s="146"/>
      <c r="E60" s="146"/>
      <c r="F60" s="146"/>
      <c r="G60" s="146"/>
      <c r="H60" s="146"/>
      <c r="I60" s="146"/>
      <c r="J60" s="146"/>
      <c r="K60" s="146"/>
      <c r="L60" s="146"/>
      <c r="M60" s="146"/>
      <c r="N60" s="146"/>
      <c r="O60" s="146"/>
      <c r="P60" s="146"/>
      <c r="Q60" s="146"/>
      <c r="R60" s="146"/>
      <c r="S60" s="146"/>
      <c r="T60" s="146"/>
      <c r="U60" s="146"/>
      <c r="V60" s="146"/>
      <c r="W60" s="146"/>
      <c r="X60" s="146"/>
      <c r="Y60" s="146"/>
      <c r="Z60" s="146"/>
      <c r="AA60" s="146"/>
      <c r="AB60" s="146"/>
      <c r="AC60" s="146"/>
      <c r="AD60" s="146"/>
      <c r="AE60" s="146"/>
      <c r="AF60" s="146"/>
      <c r="AG60" s="146"/>
      <c r="AH60" s="146"/>
      <c r="AI60" s="146"/>
      <c r="AJ60" s="146"/>
      <c r="AK60" s="146"/>
      <c r="AL60" s="146"/>
      <c r="AM60" s="146"/>
      <c r="AN60" s="146"/>
      <c r="AO60" s="146"/>
      <c r="AP60" s="146"/>
      <c r="AQ60" s="146"/>
      <c r="AR60" s="146"/>
      <c r="AS60" s="146"/>
      <c r="AT60" s="146"/>
      <c r="AU60" s="146"/>
      <c r="AV60" s="146"/>
      <c r="AW60" s="146"/>
      <c r="AX60" s="146"/>
      <c r="AY60" s="146"/>
      <c r="AZ60" s="146"/>
      <c r="BA60" s="146"/>
      <c r="BB60" s="146"/>
      <c r="BC60" s="146"/>
      <c r="BD60" s="146"/>
      <c r="BE60" s="146"/>
      <c r="BF60" s="146"/>
      <c r="BG60" s="146"/>
      <c r="BH60" s="146"/>
      <c r="BI60" s="146"/>
    </row>
    <row r="61" spans="1:61" x14ac:dyDescent="0.3">
      <c r="A61" s="49" t="s">
        <v>451</v>
      </c>
      <c r="B61" s="146" t="s">
        <v>991</v>
      </c>
      <c r="C61" s="146" t="s">
        <v>991</v>
      </c>
      <c r="D61" s="146"/>
      <c r="E61" s="146"/>
      <c r="F61" s="146"/>
      <c r="G61" s="146"/>
      <c r="H61" s="146"/>
      <c r="I61" s="146"/>
      <c r="J61" s="146"/>
      <c r="K61" s="146"/>
      <c r="L61" s="146"/>
      <c r="M61" s="146"/>
      <c r="N61" s="146"/>
      <c r="O61" s="146"/>
      <c r="P61" s="146"/>
      <c r="Q61" s="146"/>
      <c r="R61" s="146"/>
      <c r="S61" s="146"/>
      <c r="T61" s="146"/>
      <c r="U61" s="146"/>
      <c r="V61" s="146"/>
      <c r="W61" s="146"/>
      <c r="X61" s="146"/>
      <c r="Y61" s="146"/>
      <c r="Z61" s="146"/>
      <c r="AA61" s="146"/>
      <c r="AB61" s="146"/>
      <c r="AC61" s="146"/>
      <c r="AD61" s="146"/>
      <c r="AE61" s="146"/>
      <c r="AF61" s="146"/>
      <c r="AG61" s="146"/>
      <c r="AH61" s="146"/>
      <c r="AI61" s="146"/>
      <c r="AJ61" s="146"/>
      <c r="AK61" s="146"/>
      <c r="AL61" s="146"/>
      <c r="AM61" s="146"/>
      <c r="AN61" s="146"/>
      <c r="AO61" s="146"/>
      <c r="AP61" s="146"/>
      <c r="AQ61" s="146"/>
      <c r="AR61" s="146"/>
      <c r="AS61" s="146"/>
      <c r="AT61" s="146"/>
      <c r="AU61" s="146"/>
      <c r="AV61" s="146"/>
      <c r="AW61" s="146"/>
      <c r="AX61" s="146"/>
      <c r="AY61" s="146"/>
      <c r="AZ61" s="146"/>
      <c r="BA61" s="146"/>
      <c r="BB61" s="146"/>
      <c r="BC61" s="146"/>
      <c r="BD61" s="146"/>
      <c r="BE61" s="146"/>
      <c r="BF61" s="146"/>
      <c r="BG61" s="146"/>
      <c r="BH61" s="146"/>
      <c r="BI61" s="146"/>
    </row>
    <row r="62" spans="1:61" x14ac:dyDescent="0.3">
      <c r="A62" s="49" t="s">
        <v>3</v>
      </c>
      <c r="B62" s="146">
        <v>20</v>
      </c>
      <c r="C62" s="146">
        <v>10</v>
      </c>
      <c r="D62" s="146"/>
      <c r="E62" s="146"/>
      <c r="F62" s="146"/>
      <c r="G62" s="146"/>
      <c r="H62" s="146"/>
      <c r="I62" s="146"/>
      <c r="J62" s="146"/>
      <c r="K62" s="146"/>
      <c r="L62" s="146"/>
      <c r="M62" s="146"/>
      <c r="N62" s="146"/>
      <c r="O62" s="146"/>
      <c r="P62" s="146"/>
      <c r="Q62" s="146"/>
      <c r="R62" s="146"/>
      <c r="S62" s="146"/>
      <c r="T62" s="146"/>
      <c r="U62" s="146"/>
      <c r="V62" s="146"/>
      <c r="W62" s="146"/>
      <c r="X62" s="146"/>
      <c r="Y62" s="146"/>
      <c r="Z62" s="146"/>
      <c r="AA62" s="146"/>
      <c r="AB62" s="146"/>
      <c r="AC62" s="146"/>
      <c r="AD62" s="146"/>
      <c r="AE62" s="146"/>
      <c r="AF62" s="146"/>
      <c r="AG62" s="146"/>
      <c r="AH62" s="146"/>
      <c r="AI62" s="146"/>
      <c r="AJ62" s="146"/>
      <c r="AK62" s="146"/>
      <c r="AL62" s="146"/>
      <c r="AM62" s="146"/>
      <c r="AN62" s="146"/>
      <c r="AO62" s="146"/>
      <c r="AP62" s="146"/>
      <c r="AQ62" s="146"/>
      <c r="AR62" s="146"/>
      <c r="AS62" s="146"/>
      <c r="AT62" s="146"/>
      <c r="AU62" s="146"/>
      <c r="AV62" s="146"/>
      <c r="AW62" s="146"/>
      <c r="AX62" s="146"/>
      <c r="AY62" s="146"/>
      <c r="AZ62" s="146"/>
      <c r="BA62" s="146"/>
      <c r="BB62" s="146"/>
      <c r="BC62" s="146"/>
      <c r="BD62" s="146"/>
      <c r="BE62" s="146"/>
      <c r="BF62" s="146"/>
      <c r="BG62" s="146"/>
      <c r="BH62" s="146"/>
      <c r="BI62" s="146"/>
    </row>
    <row r="63" spans="1:61" x14ac:dyDescent="0.3">
      <c r="A63" s="49" t="s">
        <v>452</v>
      </c>
      <c r="B63" s="146" t="s">
        <v>992</v>
      </c>
      <c r="C63" s="146" t="s">
        <v>992</v>
      </c>
      <c r="D63" s="146"/>
      <c r="E63" s="146"/>
      <c r="F63" s="146"/>
      <c r="G63" s="146"/>
      <c r="H63" s="146"/>
      <c r="I63" s="146"/>
      <c r="J63" s="146"/>
      <c r="K63" s="146"/>
      <c r="L63" s="146"/>
      <c r="M63" s="146"/>
      <c r="N63" s="146"/>
      <c r="O63" s="146"/>
      <c r="P63" s="146"/>
      <c r="Q63" s="146"/>
      <c r="R63" s="146"/>
      <c r="S63" s="146"/>
      <c r="T63" s="146"/>
      <c r="U63" s="146"/>
      <c r="V63" s="146"/>
      <c r="W63" s="146"/>
      <c r="X63" s="146"/>
      <c r="Y63" s="146"/>
      <c r="Z63" s="146"/>
      <c r="AA63" s="146"/>
      <c r="AB63" s="146"/>
      <c r="AC63" s="146"/>
      <c r="AD63" s="146"/>
      <c r="AE63" s="146"/>
      <c r="AF63" s="146"/>
      <c r="AG63" s="146"/>
      <c r="AH63" s="146"/>
      <c r="AI63" s="146"/>
      <c r="AJ63" s="146"/>
      <c r="AK63" s="146"/>
      <c r="AL63" s="146"/>
      <c r="AM63" s="146"/>
      <c r="AN63" s="146"/>
      <c r="AO63" s="146"/>
      <c r="AP63" s="146"/>
      <c r="AQ63" s="146"/>
      <c r="AR63" s="146"/>
      <c r="AS63" s="146"/>
      <c r="AT63" s="146"/>
      <c r="AU63" s="146"/>
      <c r="AV63" s="146"/>
      <c r="AW63" s="146"/>
      <c r="AX63" s="146"/>
      <c r="AY63" s="146"/>
      <c r="AZ63" s="146"/>
      <c r="BA63" s="146"/>
      <c r="BB63" s="146"/>
      <c r="BC63" s="146"/>
      <c r="BD63" s="146"/>
      <c r="BE63" s="146"/>
      <c r="BF63" s="146"/>
      <c r="BG63" s="146"/>
      <c r="BH63" s="146"/>
      <c r="BI63" s="146"/>
    </row>
    <row r="64" spans="1:61" x14ac:dyDescent="0.3">
      <c r="A64" s="49" t="s">
        <v>3</v>
      </c>
      <c r="B64" s="146">
        <v>10</v>
      </c>
      <c r="C64" s="146">
        <v>2</v>
      </c>
      <c r="D64" s="146"/>
      <c r="E64" s="146"/>
      <c r="F64" s="146"/>
      <c r="G64" s="146"/>
      <c r="H64" s="146"/>
      <c r="I64" s="146"/>
      <c r="J64" s="146"/>
      <c r="K64" s="146"/>
      <c r="L64" s="146"/>
      <c r="M64" s="146"/>
      <c r="N64" s="146"/>
      <c r="O64" s="146"/>
      <c r="P64" s="146"/>
      <c r="Q64" s="146"/>
      <c r="R64" s="146"/>
      <c r="S64" s="146"/>
      <c r="T64" s="146"/>
      <c r="U64" s="146"/>
      <c r="V64" s="146"/>
      <c r="W64" s="146"/>
      <c r="X64" s="146"/>
      <c r="Y64" s="146"/>
      <c r="Z64" s="146"/>
      <c r="AA64" s="146"/>
      <c r="AB64" s="146"/>
      <c r="AC64" s="146"/>
      <c r="AD64" s="146"/>
      <c r="AE64" s="146"/>
      <c r="AF64" s="146"/>
      <c r="AG64" s="146"/>
      <c r="AH64" s="146"/>
      <c r="AI64" s="146"/>
      <c r="AJ64" s="146"/>
      <c r="AK64" s="146"/>
      <c r="AL64" s="146"/>
      <c r="AM64" s="146"/>
      <c r="AN64" s="146"/>
      <c r="AO64" s="146"/>
      <c r="AP64" s="146"/>
      <c r="AQ64" s="146"/>
      <c r="AR64" s="146"/>
      <c r="AS64" s="146"/>
      <c r="AT64" s="146"/>
      <c r="AU64" s="146"/>
      <c r="AV64" s="146"/>
      <c r="AW64" s="146"/>
      <c r="AX64" s="146"/>
      <c r="AY64" s="146"/>
      <c r="AZ64" s="146"/>
      <c r="BA64" s="146"/>
      <c r="BB64" s="146"/>
      <c r="BC64" s="146"/>
      <c r="BD64" s="146"/>
      <c r="BE64" s="146"/>
      <c r="BF64" s="146"/>
      <c r="BG64" s="146"/>
      <c r="BH64" s="146"/>
      <c r="BI64" s="146"/>
    </row>
    <row r="65" spans="1:61" x14ac:dyDescent="0.3">
      <c r="A65" s="48" t="s">
        <v>127</v>
      </c>
      <c r="B65" s="146" t="s">
        <v>996</v>
      </c>
      <c r="C65" s="146"/>
      <c r="D65" s="146"/>
      <c r="E65" s="146"/>
      <c r="F65" s="146"/>
      <c r="G65" s="146"/>
      <c r="H65" s="146"/>
      <c r="I65" s="146"/>
      <c r="J65" s="146"/>
      <c r="K65" s="146"/>
      <c r="L65" s="146"/>
      <c r="M65" s="146"/>
      <c r="N65" s="146"/>
      <c r="O65" s="146"/>
      <c r="P65" s="146"/>
      <c r="Q65" s="146"/>
      <c r="R65" s="146"/>
      <c r="S65" s="146"/>
      <c r="T65" s="146"/>
      <c r="U65" s="146"/>
      <c r="V65" s="146"/>
      <c r="W65" s="146"/>
      <c r="X65" s="146"/>
      <c r="Y65" s="146"/>
      <c r="Z65" s="146"/>
      <c r="AA65" s="146"/>
      <c r="AB65" s="146"/>
      <c r="AC65" s="146"/>
      <c r="AD65" s="146"/>
      <c r="AE65" s="146"/>
      <c r="AF65" s="146"/>
      <c r="AG65" s="146"/>
      <c r="AH65" s="146"/>
      <c r="AI65" s="146"/>
      <c r="AJ65" s="146"/>
      <c r="AK65" s="146"/>
      <c r="AL65" s="146"/>
      <c r="AM65" s="146"/>
      <c r="AN65" s="146"/>
      <c r="AO65" s="146"/>
      <c r="AP65" s="146"/>
      <c r="AQ65" s="146"/>
      <c r="AR65" s="146"/>
      <c r="AS65" s="146"/>
      <c r="AT65" s="146"/>
      <c r="AU65" s="146"/>
      <c r="AV65" s="146"/>
      <c r="AW65" s="146"/>
      <c r="AX65" s="146"/>
      <c r="AY65" s="146"/>
      <c r="AZ65" s="146"/>
      <c r="BA65" s="146"/>
      <c r="BB65" s="146"/>
      <c r="BC65" s="146"/>
      <c r="BD65" s="146"/>
      <c r="BE65" s="146"/>
      <c r="BF65" s="146"/>
      <c r="BG65" s="146"/>
      <c r="BH65" s="146"/>
      <c r="BI65" s="146"/>
    </row>
    <row r="66" spans="1:61" x14ac:dyDescent="0.3">
      <c r="A66" s="49" t="s">
        <v>450</v>
      </c>
      <c r="B66" s="146" t="s">
        <v>990</v>
      </c>
      <c r="C66" s="146"/>
      <c r="D66" s="146"/>
      <c r="E66" s="146"/>
      <c r="F66" s="146"/>
      <c r="G66" s="146"/>
      <c r="H66" s="146"/>
      <c r="I66" s="146"/>
      <c r="J66" s="146"/>
      <c r="K66" s="146"/>
      <c r="L66" s="146"/>
      <c r="M66" s="146"/>
      <c r="N66" s="146"/>
      <c r="O66" s="146"/>
      <c r="P66" s="146"/>
      <c r="Q66" s="146"/>
      <c r="R66" s="146"/>
      <c r="S66" s="146"/>
      <c r="T66" s="146"/>
      <c r="U66" s="146"/>
      <c r="V66" s="146"/>
      <c r="W66" s="146"/>
      <c r="X66" s="146"/>
      <c r="Y66" s="146"/>
      <c r="Z66" s="146"/>
      <c r="AA66" s="146"/>
      <c r="AB66" s="146"/>
      <c r="AC66" s="146"/>
      <c r="AD66" s="146"/>
      <c r="AE66" s="146"/>
      <c r="AF66" s="146"/>
      <c r="AG66" s="146"/>
      <c r="AH66" s="146"/>
      <c r="AI66" s="146"/>
      <c r="AJ66" s="146"/>
      <c r="AK66" s="146"/>
      <c r="AL66" s="146"/>
      <c r="AM66" s="146"/>
      <c r="AN66" s="146"/>
      <c r="AO66" s="146"/>
      <c r="AP66" s="146"/>
      <c r="AQ66" s="146"/>
      <c r="AR66" s="146"/>
      <c r="AS66" s="146"/>
      <c r="AT66" s="146"/>
      <c r="AU66" s="146"/>
      <c r="AV66" s="146"/>
      <c r="AW66" s="146"/>
      <c r="AX66" s="146"/>
      <c r="AY66" s="146"/>
      <c r="AZ66" s="146"/>
      <c r="BA66" s="146"/>
      <c r="BB66" s="146"/>
      <c r="BC66" s="146"/>
      <c r="BD66" s="146"/>
      <c r="BE66" s="146"/>
      <c r="BF66" s="146"/>
      <c r="BG66" s="146"/>
      <c r="BH66" s="146"/>
      <c r="BI66" s="146"/>
    </row>
    <row r="67" spans="1:61" x14ac:dyDescent="0.3">
      <c r="A67" s="49" t="s">
        <v>3</v>
      </c>
      <c r="B67" s="146">
        <v>2</v>
      </c>
      <c r="C67" s="146"/>
      <c r="D67" s="146"/>
      <c r="E67" s="146"/>
      <c r="F67" s="146"/>
      <c r="G67" s="146"/>
      <c r="H67" s="146"/>
      <c r="I67" s="146"/>
      <c r="J67" s="146"/>
      <c r="K67" s="146"/>
      <c r="L67" s="146"/>
      <c r="M67" s="146"/>
      <c r="N67" s="146"/>
      <c r="O67" s="146"/>
      <c r="P67" s="146"/>
      <c r="Q67" s="146"/>
      <c r="R67" s="146"/>
      <c r="S67" s="146"/>
      <c r="T67" s="146"/>
      <c r="U67" s="146"/>
      <c r="V67" s="146"/>
      <c r="W67" s="146"/>
      <c r="X67" s="146"/>
      <c r="Y67" s="146"/>
      <c r="Z67" s="146"/>
      <c r="AA67" s="146"/>
      <c r="AB67" s="146"/>
      <c r="AC67" s="146"/>
      <c r="AD67" s="146"/>
      <c r="AE67" s="146"/>
      <c r="AF67" s="146"/>
      <c r="AG67" s="146"/>
      <c r="AH67" s="146"/>
      <c r="AI67" s="146"/>
      <c r="AJ67" s="146"/>
      <c r="AK67" s="146"/>
      <c r="AL67" s="146"/>
      <c r="AM67" s="146"/>
      <c r="AN67" s="146"/>
      <c r="AO67" s="146"/>
      <c r="AP67" s="146"/>
      <c r="AQ67" s="146"/>
      <c r="AR67" s="146"/>
      <c r="AS67" s="146"/>
      <c r="AT67" s="146"/>
      <c r="AU67" s="146"/>
      <c r="AV67" s="146"/>
      <c r="AW67" s="146"/>
      <c r="AX67" s="146"/>
      <c r="AY67" s="146"/>
      <c r="AZ67" s="146"/>
      <c r="BA67" s="146"/>
      <c r="BB67" s="146"/>
      <c r="BC67" s="146"/>
      <c r="BD67" s="146"/>
      <c r="BE67" s="146"/>
      <c r="BF67" s="146"/>
      <c r="BG67" s="146"/>
      <c r="BH67" s="146"/>
      <c r="BI67" s="146"/>
    </row>
    <row r="68" spans="1:61" x14ac:dyDescent="0.3">
      <c r="A68" s="49" t="s">
        <v>451</v>
      </c>
      <c r="B68" s="146" t="s">
        <v>991</v>
      </c>
      <c r="C68" s="146"/>
      <c r="D68" s="146"/>
      <c r="E68" s="146"/>
      <c r="F68" s="146"/>
      <c r="G68" s="146"/>
      <c r="H68" s="146"/>
      <c r="I68" s="146"/>
      <c r="J68" s="146"/>
      <c r="K68" s="146"/>
      <c r="L68" s="146"/>
      <c r="M68" s="146"/>
      <c r="N68" s="146"/>
      <c r="O68" s="146"/>
      <c r="P68" s="146"/>
      <c r="Q68" s="146"/>
      <c r="R68" s="146"/>
      <c r="S68" s="146"/>
      <c r="T68" s="146"/>
      <c r="U68" s="146"/>
      <c r="V68" s="146"/>
      <c r="W68" s="146"/>
      <c r="X68" s="146"/>
      <c r="Y68" s="146"/>
      <c r="Z68" s="146"/>
      <c r="AA68" s="146"/>
      <c r="AB68" s="146"/>
      <c r="AC68" s="146"/>
      <c r="AD68" s="146"/>
      <c r="AE68" s="146"/>
      <c r="AF68" s="146"/>
      <c r="AG68" s="146"/>
      <c r="AH68" s="146"/>
      <c r="AI68" s="146"/>
      <c r="AJ68" s="146"/>
      <c r="AK68" s="146"/>
      <c r="AL68" s="146"/>
      <c r="AM68" s="146"/>
      <c r="AN68" s="146"/>
      <c r="AO68" s="146"/>
      <c r="AP68" s="146"/>
      <c r="AQ68" s="146"/>
      <c r="AR68" s="146"/>
      <c r="AS68" s="146"/>
      <c r="AT68" s="146"/>
      <c r="AU68" s="146"/>
      <c r="AV68" s="146"/>
      <c r="AW68" s="146"/>
      <c r="AX68" s="146"/>
      <c r="AY68" s="146"/>
      <c r="AZ68" s="146"/>
      <c r="BA68" s="146"/>
      <c r="BB68" s="146"/>
      <c r="BC68" s="146"/>
      <c r="BD68" s="146"/>
      <c r="BE68" s="146"/>
      <c r="BF68" s="146"/>
      <c r="BG68" s="146"/>
      <c r="BH68" s="146"/>
      <c r="BI68" s="146"/>
    </row>
    <row r="69" spans="1:61" x14ac:dyDescent="0.3">
      <c r="A69" s="49" t="s">
        <v>3</v>
      </c>
      <c r="B69" s="146">
        <v>6</v>
      </c>
      <c r="C69" s="146"/>
      <c r="D69" s="146"/>
      <c r="E69" s="146"/>
      <c r="F69" s="146"/>
      <c r="G69" s="146"/>
      <c r="H69" s="146"/>
      <c r="I69" s="146"/>
      <c r="J69" s="146"/>
      <c r="K69" s="146"/>
      <c r="L69" s="146"/>
      <c r="M69" s="146"/>
      <c r="N69" s="146"/>
      <c r="O69" s="146"/>
      <c r="P69" s="146"/>
      <c r="Q69" s="146"/>
      <c r="R69" s="146"/>
      <c r="S69" s="146"/>
      <c r="T69" s="146"/>
      <c r="U69" s="146"/>
      <c r="V69" s="146"/>
      <c r="W69" s="146"/>
      <c r="X69" s="146"/>
      <c r="Y69" s="146"/>
      <c r="Z69" s="146"/>
      <c r="AA69" s="146"/>
      <c r="AB69" s="146"/>
      <c r="AC69" s="146"/>
      <c r="AD69" s="146"/>
      <c r="AE69" s="146"/>
      <c r="AF69" s="146"/>
      <c r="AG69" s="146"/>
      <c r="AH69" s="146"/>
      <c r="AI69" s="146"/>
      <c r="AJ69" s="146"/>
      <c r="AK69" s="146"/>
      <c r="AL69" s="146"/>
      <c r="AM69" s="146"/>
      <c r="AN69" s="146"/>
      <c r="AO69" s="146"/>
      <c r="AP69" s="146"/>
      <c r="AQ69" s="146"/>
      <c r="AR69" s="146"/>
      <c r="AS69" s="146"/>
      <c r="AT69" s="146"/>
      <c r="AU69" s="146"/>
      <c r="AV69" s="146"/>
      <c r="AW69" s="146"/>
      <c r="AX69" s="146"/>
      <c r="AY69" s="146"/>
      <c r="AZ69" s="146"/>
      <c r="BA69" s="146"/>
      <c r="BB69" s="146"/>
      <c r="BC69" s="146"/>
      <c r="BD69" s="146"/>
      <c r="BE69" s="146"/>
      <c r="BF69" s="146"/>
      <c r="BG69" s="146"/>
      <c r="BH69" s="146"/>
      <c r="BI69" s="146"/>
    </row>
    <row r="70" spans="1:61" x14ac:dyDescent="0.3">
      <c r="A70" s="49" t="s">
        <v>452</v>
      </c>
      <c r="B70" s="146" t="s">
        <v>992</v>
      </c>
      <c r="C70" s="146"/>
      <c r="D70" s="146"/>
      <c r="E70" s="146"/>
      <c r="F70" s="146"/>
      <c r="G70" s="146"/>
      <c r="H70" s="146"/>
      <c r="I70" s="146"/>
      <c r="J70" s="146"/>
      <c r="K70" s="146"/>
      <c r="L70" s="146"/>
      <c r="M70" s="146"/>
      <c r="N70" s="146"/>
      <c r="O70" s="146"/>
      <c r="P70" s="146"/>
      <c r="Q70" s="146"/>
      <c r="R70" s="146"/>
      <c r="S70" s="146"/>
      <c r="T70" s="146"/>
      <c r="U70" s="146"/>
      <c r="V70" s="146"/>
      <c r="W70" s="146"/>
      <c r="X70" s="146"/>
      <c r="Y70" s="146"/>
      <c r="Z70" s="146"/>
      <c r="AA70" s="146"/>
      <c r="AB70" s="146"/>
      <c r="AC70" s="146"/>
      <c r="AD70" s="146"/>
      <c r="AE70" s="146"/>
      <c r="AF70" s="146"/>
      <c r="AG70" s="146"/>
      <c r="AH70" s="146"/>
      <c r="AI70" s="146"/>
      <c r="AJ70" s="146"/>
      <c r="AK70" s="146"/>
      <c r="AL70" s="146"/>
      <c r="AM70" s="146"/>
      <c r="AN70" s="146"/>
      <c r="AO70" s="146"/>
      <c r="AP70" s="146"/>
      <c r="AQ70" s="146"/>
      <c r="AR70" s="146"/>
      <c r="AS70" s="146"/>
      <c r="AT70" s="146"/>
      <c r="AU70" s="146"/>
      <c r="AV70" s="146"/>
      <c r="AW70" s="146"/>
      <c r="AX70" s="146"/>
      <c r="AY70" s="146"/>
      <c r="AZ70" s="146"/>
      <c r="BA70" s="146"/>
      <c r="BB70" s="146"/>
      <c r="BC70" s="146"/>
      <c r="BD70" s="146"/>
      <c r="BE70" s="146"/>
      <c r="BF70" s="146"/>
      <c r="BG70" s="146"/>
      <c r="BH70" s="146"/>
      <c r="BI70" s="146"/>
    </row>
    <row r="71" spans="1:61" x14ac:dyDescent="0.3">
      <c r="A71" s="49" t="s">
        <v>3</v>
      </c>
      <c r="B71" s="146">
        <v>2</v>
      </c>
      <c r="C71" s="146"/>
      <c r="D71" s="146"/>
      <c r="E71" s="146"/>
      <c r="F71" s="146"/>
      <c r="G71" s="146"/>
      <c r="H71" s="146"/>
      <c r="I71" s="146"/>
      <c r="J71" s="146"/>
      <c r="K71" s="146"/>
      <c r="L71" s="146"/>
      <c r="M71" s="146"/>
      <c r="N71" s="146"/>
      <c r="O71" s="146"/>
      <c r="P71" s="146"/>
      <c r="Q71" s="146"/>
      <c r="R71" s="146"/>
      <c r="S71" s="146"/>
      <c r="T71" s="146"/>
      <c r="U71" s="146"/>
      <c r="V71" s="146"/>
      <c r="W71" s="146"/>
      <c r="X71" s="146"/>
      <c r="Y71" s="146"/>
      <c r="Z71" s="146"/>
      <c r="AA71" s="146"/>
      <c r="AB71" s="146"/>
      <c r="AC71" s="146"/>
      <c r="AD71" s="146"/>
      <c r="AE71" s="146"/>
      <c r="AF71" s="146"/>
      <c r="AG71" s="146"/>
      <c r="AH71" s="146"/>
      <c r="AI71" s="146"/>
      <c r="AJ71" s="146"/>
      <c r="AK71" s="146"/>
      <c r="AL71" s="146"/>
      <c r="AM71" s="146"/>
      <c r="AN71" s="146"/>
      <c r="AO71" s="146"/>
      <c r="AP71" s="146"/>
      <c r="AQ71" s="146"/>
      <c r="AR71" s="146"/>
      <c r="AS71" s="146"/>
      <c r="AT71" s="146"/>
      <c r="AU71" s="146"/>
      <c r="AV71" s="146"/>
      <c r="AW71" s="146"/>
      <c r="AX71" s="146"/>
      <c r="AY71" s="146"/>
      <c r="AZ71" s="146"/>
      <c r="BA71" s="146"/>
      <c r="BB71" s="146"/>
      <c r="BC71" s="146"/>
      <c r="BD71" s="146"/>
      <c r="BE71" s="146"/>
      <c r="BF71" s="146"/>
      <c r="BG71" s="146"/>
      <c r="BH71" s="146"/>
      <c r="BI71" s="146"/>
    </row>
    <row r="72" spans="1:61" x14ac:dyDescent="0.3">
      <c r="A72" s="49"/>
      <c r="B72" s="146"/>
      <c r="C72" s="146"/>
      <c r="D72" s="146"/>
      <c r="E72" s="146"/>
      <c r="F72" s="146"/>
      <c r="G72" s="146"/>
      <c r="H72" s="146"/>
      <c r="I72" s="146"/>
      <c r="J72" s="146"/>
      <c r="K72" s="146"/>
      <c r="L72" s="146"/>
      <c r="M72" s="146"/>
      <c r="N72" s="146"/>
      <c r="O72" s="146"/>
      <c r="P72" s="146"/>
      <c r="Q72" s="146"/>
      <c r="R72" s="146"/>
      <c r="S72" s="146"/>
      <c r="T72" s="146"/>
      <c r="U72" s="146"/>
      <c r="V72" s="146"/>
      <c r="W72" s="146"/>
      <c r="X72" s="146"/>
      <c r="Y72" s="146"/>
      <c r="Z72" s="146"/>
      <c r="AA72" s="146"/>
      <c r="AB72" s="146"/>
      <c r="AC72" s="146"/>
      <c r="AD72" s="146"/>
      <c r="AE72" s="146"/>
      <c r="AF72" s="146"/>
      <c r="AG72" s="146"/>
      <c r="AH72" s="146"/>
      <c r="AI72" s="146"/>
      <c r="AJ72" s="146"/>
      <c r="AK72" s="146"/>
      <c r="AL72" s="146"/>
      <c r="AM72" s="146"/>
      <c r="AN72" s="146"/>
      <c r="AO72" s="146"/>
      <c r="AP72" s="146"/>
      <c r="AQ72" s="146"/>
      <c r="AR72" s="146"/>
      <c r="AS72" s="146"/>
      <c r="AT72" s="146"/>
      <c r="AU72" s="146"/>
      <c r="AV72" s="146"/>
      <c r="AW72" s="146"/>
      <c r="AX72" s="146"/>
      <c r="AY72" s="146"/>
      <c r="AZ72" s="146"/>
      <c r="BA72" s="146"/>
      <c r="BB72" s="146"/>
      <c r="BC72" s="146"/>
      <c r="BD72" s="146"/>
      <c r="BE72" s="146"/>
      <c r="BF72" s="146"/>
      <c r="BG72" s="146"/>
      <c r="BH72" s="146"/>
      <c r="BI72" s="146"/>
    </row>
    <row r="73" spans="1:61" x14ac:dyDescent="0.3">
      <c r="A73" s="48" t="s">
        <v>432</v>
      </c>
      <c r="B73" s="146"/>
      <c r="C73" s="146"/>
      <c r="D73" s="146"/>
      <c r="E73" s="146"/>
      <c r="F73" s="146"/>
      <c r="G73" s="146"/>
      <c r="H73" s="146"/>
      <c r="I73" s="146"/>
      <c r="J73" s="146"/>
      <c r="K73" s="146"/>
      <c r="L73" s="146"/>
      <c r="M73" s="146"/>
      <c r="N73" s="146"/>
      <c r="O73" s="146"/>
      <c r="P73" s="146"/>
      <c r="Q73" s="146"/>
      <c r="R73" s="146"/>
      <c r="S73" s="146"/>
      <c r="T73" s="146"/>
      <c r="U73" s="146"/>
      <c r="V73" s="146"/>
      <c r="W73" s="146"/>
      <c r="X73" s="146"/>
      <c r="Y73" s="146"/>
      <c r="Z73" s="146"/>
      <c r="AA73" s="146"/>
      <c r="AB73" s="146"/>
      <c r="AC73" s="146"/>
      <c r="AD73" s="146"/>
      <c r="AE73" s="146"/>
      <c r="AF73" s="146"/>
      <c r="AG73" s="146"/>
      <c r="AH73" s="146"/>
      <c r="AI73" s="146"/>
      <c r="AJ73" s="146"/>
      <c r="AK73" s="146"/>
      <c r="AL73" s="146"/>
      <c r="AM73" s="146"/>
      <c r="AN73" s="146"/>
      <c r="AO73" s="146"/>
      <c r="AP73" s="146"/>
      <c r="AQ73" s="146"/>
      <c r="AR73" s="146"/>
      <c r="AS73" s="146"/>
      <c r="AT73" s="146"/>
      <c r="AU73" s="146"/>
      <c r="AV73" s="146"/>
      <c r="AW73" s="146"/>
      <c r="AX73" s="146"/>
      <c r="AY73" s="146"/>
      <c r="AZ73" s="146"/>
      <c r="BA73" s="146"/>
      <c r="BB73" s="146"/>
      <c r="BC73" s="146"/>
      <c r="BD73" s="146"/>
      <c r="BE73" s="146"/>
      <c r="BF73" s="146"/>
      <c r="BG73" s="146"/>
      <c r="BH73" s="146"/>
      <c r="BI73" s="146"/>
    </row>
    <row r="74" spans="1:61" x14ac:dyDescent="0.3">
      <c r="A74" s="49" t="s">
        <v>208</v>
      </c>
      <c r="B74" s="324">
        <v>0.37</v>
      </c>
      <c r="C74" s="324">
        <v>0.62</v>
      </c>
      <c r="D74" s="324">
        <v>0.73</v>
      </c>
      <c r="E74" s="146"/>
      <c r="F74" s="146"/>
      <c r="G74" s="146"/>
      <c r="H74" s="146"/>
      <c r="I74" s="146"/>
      <c r="J74" s="146"/>
      <c r="K74" s="146"/>
      <c r="L74" s="146"/>
      <c r="M74" s="146"/>
      <c r="N74" s="146"/>
      <c r="O74" s="146"/>
      <c r="P74" s="146"/>
      <c r="Q74" s="146"/>
      <c r="R74" s="146"/>
      <c r="S74" s="146"/>
      <c r="T74" s="146"/>
      <c r="U74" s="146"/>
      <c r="V74" s="146"/>
      <c r="W74" s="146"/>
      <c r="X74" s="146"/>
      <c r="Y74" s="146"/>
      <c r="Z74" s="146"/>
      <c r="AA74" s="146"/>
      <c r="AB74" s="146"/>
      <c r="AC74" s="146"/>
      <c r="AD74" s="146"/>
      <c r="AE74" s="146"/>
      <c r="AF74" s="146"/>
      <c r="AG74" s="146"/>
      <c r="AH74" s="146"/>
      <c r="AI74" s="146"/>
      <c r="AJ74" s="146"/>
      <c r="AK74" s="146"/>
      <c r="AL74" s="146"/>
      <c r="AM74" s="146"/>
      <c r="AN74" s="146"/>
      <c r="AO74" s="146"/>
      <c r="AP74" s="146"/>
      <c r="AQ74" s="146"/>
      <c r="AR74" s="146"/>
      <c r="AS74" s="146"/>
      <c r="AT74" s="146"/>
      <c r="AU74" s="146"/>
      <c r="AV74" s="146"/>
      <c r="AW74" s="146"/>
      <c r="AX74" s="146"/>
      <c r="AY74" s="146"/>
      <c r="AZ74" s="146"/>
      <c r="BA74" s="146"/>
      <c r="BB74" s="146"/>
      <c r="BC74" s="146"/>
      <c r="BD74" s="146"/>
      <c r="BE74" s="146"/>
      <c r="BF74" s="146"/>
      <c r="BG74" s="146"/>
      <c r="BH74" s="146"/>
      <c r="BI74" s="146"/>
    </row>
    <row r="75" spans="1:61" x14ac:dyDescent="0.3">
      <c r="A75" s="49" t="s">
        <v>209</v>
      </c>
      <c r="B75" s="324">
        <v>0.5</v>
      </c>
      <c r="C75" s="324">
        <v>0.24</v>
      </c>
      <c r="D75" s="324">
        <v>0.2</v>
      </c>
      <c r="E75" s="146"/>
      <c r="F75" s="146"/>
      <c r="G75" s="146"/>
      <c r="H75" s="146"/>
      <c r="I75" s="146"/>
      <c r="J75" s="146"/>
      <c r="K75" s="146"/>
      <c r="L75" s="146"/>
      <c r="M75" s="146"/>
      <c r="N75" s="146"/>
      <c r="O75" s="146"/>
      <c r="P75" s="146"/>
      <c r="Q75" s="146"/>
      <c r="R75" s="146"/>
      <c r="S75" s="146"/>
      <c r="T75" s="146"/>
      <c r="U75" s="146"/>
      <c r="V75" s="146"/>
      <c r="W75" s="146"/>
      <c r="X75" s="146"/>
      <c r="Y75" s="146"/>
      <c r="Z75" s="146"/>
      <c r="AA75" s="146"/>
      <c r="AB75" s="146"/>
      <c r="AC75" s="146"/>
      <c r="AD75" s="146"/>
      <c r="AE75" s="146"/>
      <c r="AF75" s="146"/>
      <c r="AG75" s="146"/>
      <c r="AH75" s="146"/>
      <c r="AI75" s="146"/>
      <c r="AJ75" s="146"/>
      <c r="AK75" s="146"/>
      <c r="AL75" s="146"/>
      <c r="AM75" s="146"/>
      <c r="AN75" s="146"/>
      <c r="AO75" s="146"/>
      <c r="AP75" s="146"/>
      <c r="AQ75" s="146"/>
      <c r="AR75" s="146"/>
      <c r="AS75" s="146"/>
      <c r="AT75" s="146"/>
      <c r="AU75" s="146"/>
      <c r="AV75" s="146"/>
      <c r="AW75" s="146"/>
      <c r="AX75" s="146"/>
      <c r="AY75" s="146"/>
      <c r="AZ75" s="146"/>
      <c r="BA75" s="146"/>
      <c r="BB75" s="146"/>
      <c r="BC75" s="146"/>
      <c r="BD75" s="146"/>
      <c r="BE75" s="146"/>
      <c r="BF75" s="146"/>
      <c r="BG75" s="146"/>
      <c r="BH75" s="146"/>
      <c r="BI75" s="146"/>
    </row>
    <row r="76" spans="1:61" x14ac:dyDescent="0.3">
      <c r="A76" s="49" t="s">
        <v>210</v>
      </c>
      <c r="B76" s="324">
        <v>0.1</v>
      </c>
      <c r="C76" s="324">
        <v>0.08</v>
      </c>
      <c r="D76" s="324">
        <v>0.05</v>
      </c>
      <c r="E76" s="146"/>
      <c r="F76" s="146"/>
      <c r="G76" s="146"/>
      <c r="H76" s="146"/>
      <c r="I76" s="146"/>
      <c r="J76" s="146"/>
      <c r="K76" s="146"/>
      <c r="L76" s="146"/>
      <c r="M76" s="146"/>
      <c r="N76" s="146"/>
      <c r="O76" s="146"/>
      <c r="P76" s="146"/>
      <c r="Q76" s="146"/>
      <c r="R76" s="146"/>
      <c r="S76" s="146"/>
      <c r="T76" s="146"/>
      <c r="U76" s="146"/>
      <c r="V76" s="146"/>
      <c r="W76" s="146"/>
      <c r="X76" s="146"/>
      <c r="Y76" s="146"/>
      <c r="Z76" s="146"/>
      <c r="AA76" s="146"/>
      <c r="AB76" s="146"/>
      <c r="AC76" s="146"/>
      <c r="AD76" s="146"/>
      <c r="AE76" s="146"/>
      <c r="AF76" s="146"/>
      <c r="AG76" s="146"/>
      <c r="AH76" s="146"/>
      <c r="AI76" s="146"/>
      <c r="AJ76" s="146"/>
      <c r="AK76" s="146"/>
      <c r="AL76" s="146"/>
      <c r="AM76" s="146"/>
      <c r="AN76" s="146"/>
      <c r="AO76" s="146"/>
      <c r="AP76" s="146"/>
      <c r="AQ76" s="146"/>
      <c r="AR76" s="146"/>
      <c r="AS76" s="146"/>
      <c r="AT76" s="146"/>
      <c r="AU76" s="146"/>
      <c r="AV76" s="146"/>
      <c r="AW76" s="146"/>
      <c r="AX76" s="146"/>
      <c r="AY76" s="146"/>
      <c r="AZ76" s="146"/>
      <c r="BA76" s="146"/>
      <c r="BB76" s="146"/>
      <c r="BC76" s="146"/>
      <c r="BD76" s="146"/>
      <c r="BE76" s="146"/>
      <c r="BF76" s="146"/>
      <c r="BG76" s="146"/>
      <c r="BH76" s="146"/>
      <c r="BI76" s="146"/>
    </row>
    <row r="77" spans="1:61" x14ac:dyDescent="0.3">
      <c r="A77" s="49" t="s">
        <v>211</v>
      </c>
      <c r="B77" s="324">
        <v>2.5000000000000001E-2</v>
      </c>
      <c r="C77" s="324">
        <v>0.06</v>
      </c>
      <c r="D77" s="324">
        <v>0.02</v>
      </c>
      <c r="E77" s="146"/>
      <c r="F77" s="146"/>
      <c r="G77" s="146"/>
      <c r="H77" s="146"/>
      <c r="I77" s="146"/>
      <c r="J77" s="146"/>
      <c r="K77" s="146"/>
      <c r="L77" s="146"/>
      <c r="M77" s="146"/>
      <c r="N77" s="146"/>
      <c r="O77" s="146"/>
      <c r="P77" s="146"/>
      <c r="Q77" s="146"/>
      <c r="R77" s="146"/>
      <c r="S77" s="146"/>
      <c r="T77" s="146"/>
      <c r="U77" s="146"/>
      <c r="V77" s="146"/>
      <c r="W77" s="146"/>
      <c r="X77" s="146"/>
      <c r="Y77" s="146"/>
      <c r="Z77" s="146"/>
      <c r="AA77" s="146"/>
      <c r="AB77" s="146"/>
      <c r="AC77" s="146"/>
      <c r="AD77" s="146"/>
      <c r="AE77" s="146"/>
      <c r="AF77" s="146"/>
      <c r="AG77" s="146"/>
      <c r="AH77" s="146"/>
      <c r="AI77" s="146"/>
      <c r="AJ77" s="146"/>
      <c r="AK77" s="146"/>
      <c r="AL77" s="146"/>
      <c r="AM77" s="146"/>
      <c r="AN77" s="146"/>
      <c r="AO77" s="146"/>
      <c r="AP77" s="146"/>
      <c r="AQ77" s="146"/>
      <c r="AR77" s="146"/>
      <c r="AS77" s="146"/>
      <c r="AT77" s="146"/>
      <c r="AU77" s="146"/>
      <c r="AV77" s="146"/>
      <c r="AW77" s="146"/>
      <c r="AX77" s="146"/>
      <c r="AY77" s="146"/>
      <c r="AZ77" s="146"/>
      <c r="BA77" s="146"/>
      <c r="BB77" s="146"/>
      <c r="BC77" s="146"/>
      <c r="BD77" s="146"/>
      <c r="BE77" s="146"/>
      <c r="BF77" s="146"/>
      <c r="BG77" s="146"/>
      <c r="BH77" s="146"/>
      <c r="BI77" s="146"/>
    </row>
    <row r="78" spans="1:61" x14ac:dyDescent="0.3">
      <c r="A78" s="49"/>
      <c r="B78" s="146"/>
      <c r="C78" s="146"/>
      <c r="D78" s="146"/>
      <c r="E78" s="146"/>
      <c r="F78" s="146"/>
      <c r="G78" s="146"/>
      <c r="H78" s="146"/>
      <c r="I78" s="146"/>
      <c r="J78" s="146"/>
      <c r="K78" s="146"/>
      <c r="L78" s="146"/>
      <c r="M78" s="146"/>
      <c r="N78" s="146"/>
      <c r="O78" s="146"/>
      <c r="P78" s="146"/>
      <c r="Q78" s="146"/>
      <c r="R78" s="146"/>
      <c r="S78" s="146"/>
      <c r="T78" s="146"/>
      <c r="U78" s="146"/>
      <c r="V78" s="146"/>
      <c r="W78" s="146"/>
      <c r="X78" s="146"/>
      <c r="Y78" s="146"/>
      <c r="Z78" s="146"/>
      <c r="AA78" s="146"/>
      <c r="AB78" s="146"/>
      <c r="AC78" s="146"/>
      <c r="AD78" s="146"/>
      <c r="AE78" s="146"/>
      <c r="AF78" s="146"/>
      <c r="AG78" s="146"/>
      <c r="AH78" s="146"/>
      <c r="AI78" s="146"/>
      <c r="AJ78" s="146"/>
      <c r="AK78" s="146"/>
      <c r="AL78" s="146"/>
      <c r="AM78" s="146"/>
      <c r="AN78" s="146"/>
      <c r="AO78" s="146"/>
      <c r="AP78" s="146"/>
      <c r="AQ78" s="146"/>
      <c r="AR78" s="146"/>
      <c r="AS78" s="146"/>
      <c r="AT78" s="146"/>
      <c r="AU78" s="146"/>
      <c r="AV78" s="146"/>
      <c r="AW78" s="146"/>
      <c r="AX78" s="146"/>
      <c r="AY78" s="146"/>
      <c r="AZ78" s="146"/>
      <c r="BA78" s="146"/>
      <c r="BB78" s="146"/>
      <c r="BC78" s="146"/>
      <c r="BD78" s="146"/>
      <c r="BE78" s="146"/>
      <c r="BF78" s="146"/>
      <c r="BG78" s="146"/>
      <c r="BH78" s="146"/>
      <c r="BI78" s="146"/>
    </row>
    <row r="79" spans="1:61" x14ac:dyDescent="0.3">
      <c r="A79" s="48" t="s">
        <v>642</v>
      </c>
      <c r="B79" s="146"/>
      <c r="C79" s="146"/>
      <c r="D79" s="146"/>
      <c r="E79" s="146"/>
      <c r="F79" s="146"/>
      <c r="G79" s="146"/>
      <c r="H79" s="146"/>
      <c r="I79" s="146"/>
      <c r="J79" s="146"/>
      <c r="K79" s="146"/>
      <c r="L79" s="146"/>
      <c r="M79" s="146"/>
      <c r="N79" s="146"/>
      <c r="O79" s="146"/>
      <c r="P79" s="146"/>
      <c r="Q79" s="146"/>
      <c r="R79" s="146"/>
      <c r="S79" s="146"/>
      <c r="T79" s="146"/>
      <c r="U79" s="146"/>
      <c r="V79" s="146"/>
      <c r="W79" s="146"/>
      <c r="X79" s="146"/>
      <c r="Y79" s="146"/>
      <c r="Z79" s="146"/>
      <c r="AA79" s="146"/>
      <c r="AB79" s="146"/>
      <c r="AC79" s="146"/>
      <c r="AD79" s="146"/>
      <c r="AE79" s="146"/>
      <c r="AF79" s="146"/>
      <c r="AG79" s="146"/>
      <c r="AH79" s="146"/>
      <c r="AI79" s="146"/>
      <c r="AJ79" s="146"/>
      <c r="AK79" s="146"/>
      <c r="AL79" s="146"/>
      <c r="AM79" s="146"/>
      <c r="AN79" s="146"/>
      <c r="AO79" s="146"/>
      <c r="AP79" s="146"/>
      <c r="AQ79" s="146"/>
      <c r="AR79" s="146"/>
      <c r="AS79" s="146"/>
      <c r="AT79" s="146"/>
      <c r="AU79" s="146"/>
      <c r="AV79" s="146"/>
      <c r="AW79" s="146"/>
      <c r="AX79" s="146"/>
      <c r="AY79" s="146"/>
      <c r="AZ79" s="146"/>
      <c r="BA79" s="146"/>
      <c r="BB79" s="146"/>
      <c r="BC79" s="146"/>
      <c r="BD79" s="146"/>
      <c r="BE79" s="146"/>
      <c r="BF79" s="146"/>
      <c r="BG79" s="146"/>
      <c r="BH79" s="146"/>
      <c r="BI79" s="146"/>
    </row>
    <row r="80" spans="1:61" x14ac:dyDescent="0.3">
      <c r="A80" s="48" t="s">
        <v>4</v>
      </c>
      <c r="B80" s="146"/>
      <c r="C80" s="146"/>
      <c r="D80" s="146"/>
      <c r="E80" s="146"/>
      <c r="F80" s="146"/>
      <c r="G80" s="146"/>
      <c r="H80" s="146"/>
      <c r="I80" s="146"/>
      <c r="J80" s="146"/>
      <c r="K80" s="146"/>
      <c r="L80" s="146"/>
      <c r="M80" s="146"/>
      <c r="N80" s="146"/>
      <c r="O80" s="146"/>
      <c r="P80" s="146"/>
      <c r="Q80" s="146"/>
      <c r="R80" s="146"/>
      <c r="S80" s="146"/>
      <c r="T80" s="146"/>
      <c r="U80" s="146"/>
      <c r="V80" s="146"/>
      <c r="W80" s="146"/>
      <c r="X80" s="146"/>
      <c r="Y80" s="146"/>
      <c r="Z80" s="146"/>
      <c r="AA80" s="146"/>
      <c r="AB80" s="146"/>
      <c r="AC80" s="146"/>
      <c r="AD80" s="146"/>
      <c r="AE80" s="146"/>
      <c r="AF80" s="146"/>
      <c r="AG80" s="146"/>
      <c r="AH80" s="146"/>
      <c r="AI80" s="146"/>
      <c r="AJ80" s="146"/>
      <c r="AK80" s="146"/>
      <c r="AL80" s="146"/>
      <c r="AM80" s="146"/>
      <c r="AN80" s="146"/>
      <c r="AO80" s="146"/>
      <c r="AP80" s="146"/>
      <c r="AQ80" s="146"/>
      <c r="AR80" s="146"/>
      <c r="AS80" s="146"/>
      <c r="AT80" s="146"/>
      <c r="AU80" s="146"/>
      <c r="AV80" s="146"/>
      <c r="AW80" s="146"/>
      <c r="AX80" s="146"/>
      <c r="AY80" s="146"/>
      <c r="AZ80" s="146"/>
      <c r="BA80" s="146"/>
      <c r="BB80" s="146"/>
      <c r="BC80" s="146"/>
      <c r="BD80" s="146"/>
      <c r="BE80" s="146"/>
      <c r="BF80" s="146"/>
      <c r="BG80" s="146"/>
      <c r="BH80" s="146"/>
      <c r="BI80" s="146"/>
    </row>
    <row r="81" spans="1:61" x14ac:dyDescent="0.3">
      <c r="A81" s="49" t="s">
        <v>434</v>
      </c>
      <c r="B81" s="324">
        <v>0.05</v>
      </c>
      <c r="C81" s="324">
        <v>0.08</v>
      </c>
      <c r="D81" s="324">
        <v>0.04</v>
      </c>
      <c r="E81" s="146"/>
      <c r="F81" s="146"/>
      <c r="G81" s="146"/>
      <c r="H81" s="146"/>
      <c r="I81" s="146"/>
      <c r="J81" s="146"/>
      <c r="K81" s="146"/>
      <c r="L81" s="146"/>
      <c r="M81" s="146"/>
      <c r="N81" s="146"/>
      <c r="O81" s="146"/>
      <c r="P81" s="146"/>
      <c r="Q81" s="146"/>
      <c r="R81" s="146"/>
      <c r="S81" s="146"/>
      <c r="T81" s="146"/>
      <c r="U81" s="146"/>
      <c r="V81" s="146"/>
      <c r="W81" s="146"/>
      <c r="X81" s="146"/>
      <c r="Y81" s="146"/>
      <c r="Z81" s="146"/>
      <c r="AA81" s="146"/>
      <c r="AB81" s="146"/>
      <c r="AC81" s="146"/>
      <c r="AD81" s="146"/>
      <c r="AE81" s="146"/>
      <c r="AF81" s="146"/>
      <c r="AG81" s="146"/>
      <c r="AH81" s="146"/>
      <c r="AI81" s="146"/>
      <c r="AJ81" s="146"/>
      <c r="AK81" s="146"/>
      <c r="AL81" s="146"/>
      <c r="AM81" s="146"/>
      <c r="AN81" s="146"/>
      <c r="AO81" s="146"/>
      <c r="AP81" s="146"/>
      <c r="AQ81" s="146"/>
      <c r="AR81" s="146"/>
      <c r="AS81" s="146"/>
      <c r="AT81" s="146"/>
      <c r="AU81" s="146"/>
      <c r="AV81" s="146"/>
      <c r="AW81" s="146"/>
      <c r="AX81" s="146"/>
      <c r="AY81" s="146"/>
      <c r="AZ81" s="146"/>
      <c r="BA81" s="146"/>
      <c r="BB81" s="146"/>
      <c r="BC81" s="146"/>
      <c r="BD81" s="146"/>
      <c r="BE81" s="146"/>
      <c r="BF81" s="146"/>
      <c r="BG81" s="146"/>
      <c r="BH81" s="146"/>
      <c r="BI81" s="146"/>
    </row>
    <row r="82" spans="1:61" x14ac:dyDescent="0.3">
      <c r="A82" s="49" t="s">
        <v>435</v>
      </c>
      <c r="B82" s="325" t="s">
        <v>997</v>
      </c>
      <c r="C82" s="325" t="s">
        <v>997</v>
      </c>
      <c r="D82" s="325" t="s">
        <v>997</v>
      </c>
      <c r="E82" s="146"/>
      <c r="F82" s="146"/>
      <c r="G82" s="146"/>
      <c r="H82" s="146"/>
      <c r="I82" s="146"/>
      <c r="J82" s="146"/>
      <c r="K82" s="146"/>
      <c r="L82" s="146"/>
      <c r="M82" s="146"/>
      <c r="N82" s="146"/>
      <c r="O82" s="146"/>
      <c r="P82" s="146"/>
      <c r="Q82" s="146"/>
      <c r="R82" s="146"/>
      <c r="S82" s="146"/>
      <c r="T82" s="146"/>
      <c r="U82" s="146"/>
      <c r="V82" s="146"/>
      <c r="W82" s="146"/>
      <c r="X82" s="146"/>
      <c r="Y82" s="146"/>
      <c r="Z82" s="146"/>
      <c r="AA82" s="146"/>
      <c r="AB82" s="146"/>
      <c r="AC82" s="146"/>
      <c r="AD82" s="146"/>
      <c r="AE82" s="146"/>
      <c r="AF82" s="146"/>
      <c r="AG82" s="146"/>
      <c r="AH82" s="146"/>
      <c r="AI82" s="146"/>
      <c r="AJ82" s="146"/>
      <c r="AK82" s="146"/>
      <c r="AL82" s="146"/>
      <c r="AM82" s="146"/>
      <c r="AN82" s="146"/>
      <c r="AO82" s="146"/>
      <c r="AP82" s="146"/>
      <c r="AQ82" s="146"/>
      <c r="AR82" s="146"/>
      <c r="AS82" s="146"/>
      <c r="AT82" s="146"/>
      <c r="AU82" s="146"/>
      <c r="AV82" s="146"/>
      <c r="AW82" s="146"/>
      <c r="AX82" s="146"/>
      <c r="AY82" s="146"/>
      <c r="AZ82" s="146"/>
      <c r="BA82" s="146"/>
      <c r="BB82" s="146"/>
      <c r="BC82" s="146"/>
      <c r="BD82" s="146"/>
      <c r="BE82" s="146"/>
      <c r="BF82" s="146"/>
      <c r="BG82" s="146"/>
      <c r="BH82" s="146"/>
      <c r="BI82" s="146"/>
    </row>
    <row r="83" spans="1:61" x14ac:dyDescent="0.3">
      <c r="A83" s="49" t="s">
        <v>436</v>
      </c>
      <c r="B83" s="146">
        <v>1</v>
      </c>
      <c r="C83" s="146">
        <v>1</v>
      </c>
      <c r="D83" s="146" t="s">
        <v>998</v>
      </c>
      <c r="E83" s="146"/>
      <c r="F83" s="146"/>
      <c r="G83" s="146"/>
      <c r="H83" s="146"/>
      <c r="I83" s="146"/>
      <c r="J83" s="146"/>
      <c r="K83" s="146"/>
      <c r="L83" s="146"/>
      <c r="M83" s="146"/>
      <c r="N83" s="146"/>
      <c r="O83" s="146"/>
      <c r="P83" s="146"/>
      <c r="Q83" s="146"/>
      <c r="R83" s="146"/>
      <c r="S83" s="146"/>
      <c r="T83" s="146"/>
      <c r="U83" s="146"/>
      <c r="V83" s="146"/>
      <c r="W83" s="146"/>
      <c r="X83" s="146"/>
      <c r="Y83" s="146"/>
      <c r="Z83" s="146"/>
      <c r="AA83" s="146"/>
      <c r="AB83" s="146"/>
      <c r="AC83" s="146"/>
      <c r="AD83" s="146"/>
      <c r="AE83" s="146"/>
      <c r="AF83" s="146"/>
      <c r="AG83" s="146"/>
      <c r="AH83" s="146"/>
      <c r="AI83" s="146"/>
      <c r="AJ83" s="146"/>
      <c r="AK83" s="146"/>
      <c r="AL83" s="146"/>
      <c r="AM83" s="146"/>
      <c r="AN83" s="146"/>
      <c r="AO83" s="146"/>
      <c r="AP83" s="146"/>
      <c r="AQ83" s="146"/>
      <c r="AR83" s="146"/>
      <c r="AS83" s="146"/>
      <c r="AT83" s="146"/>
      <c r="AU83" s="146"/>
      <c r="AV83" s="146"/>
      <c r="AW83" s="146"/>
      <c r="AX83" s="146"/>
      <c r="AY83" s="146"/>
      <c r="AZ83" s="146"/>
      <c r="BA83" s="146"/>
      <c r="BB83" s="146"/>
      <c r="BC83" s="146"/>
      <c r="BD83" s="146"/>
      <c r="BE83" s="146"/>
      <c r="BF83" s="146"/>
      <c r="BG83" s="146"/>
      <c r="BH83" s="146"/>
      <c r="BI83" s="146"/>
    </row>
    <row r="84" spans="1:61" x14ac:dyDescent="0.3">
      <c r="A84" s="49" t="s">
        <v>437</v>
      </c>
      <c r="B84" s="146" t="s">
        <v>998</v>
      </c>
      <c r="C84" s="146" t="s">
        <v>1028</v>
      </c>
      <c r="D84" s="146" t="s">
        <v>998</v>
      </c>
      <c r="E84" s="146"/>
      <c r="F84" s="146"/>
      <c r="G84" s="146"/>
      <c r="H84" s="146"/>
      <c r="I84" s="146"/>
      <c r="J84" s="146"/>
      <c r="K84" s="146"/>
      <c r="L84" s="146"/>
      <c r="M84" s="146"/>
      <c r="N84" s="146"/>
      <c r="O84" s="146"/>
      <c r="P84" s="146"/>
      <c r="Q84" s="146"/>
      <c r="R84" s="146"/>
      <c r="S84" s="146"/>
      <c r="T84" s="146"/>
      <c r="U84" s="146"/>
      <c r="V84" s="146"/>
      <c r="W84" s="146"/>
      <c r="X84" s="146"/>
      <c r="Y84" s="146"/>
      <c r="Z84" s="146"/>
      <c r="AA84" s="146"/>
      <c r="AB84" s="146"/>
      <c r="AC84" s="146"/>
      <c r="AD84" s="146"/>
      <c r="AE84" s="146"/>
      <c r="AF84" s="146"/>
      <c r="AG84" s="146"/>
      <c r="AH84" s="146"/>
      <c r="AI84" s="146"/>
      <c r="AJ84" s="146"/>
      <c r="AK84" s="146"/>
      <c r="AL84" s="146"/>
      <c r="AM84" s="146"/>
      <c r="AN84" s="146"/>
      <c r="AO84" s="146"/>
      <c r="AP84" s="146"/>
      <c r="AQ84" s="146"/>
      <c r="AR84" s="146"/>
      <c r="AS84" s="146"/>
      <c r="AT84" s="146"/>
      <c r="AU84" s="146"/>
      <c r="AV84" s="146"/>
      <c r="AW84" s="146"/>
      <c r="AX84" s="146"/>
      <c r="AY84" s="146"/>
      <c r="AZ84" s="146"/>
      <c r="BA84" s="146"/>
      <c r="BB84" s="146"/>
      <c r="BC84" s="146"/>
      <c r="BD84" s="146"/>
      <c r="BE84" s="146"/>
      <c r="BF84" s="146"/>
      <c r="BG84" s="146"/>
      <c r="BH84" s="146"/>
      <c r="BI84" s="146"/>
    </row>
    <row r="85" spans="1:61" x14ac:dyDescent="0.3">
      <c r="A85" s="48" t="s">
        <v>433</v>
      </c>
      <c r="B85" s="146" t="s">
        <v>999</v>
      </c>
      <c r="C85" s="146" t="s">
        <v>999</v>
      </c>
      <c r="D85" s="146" t="s">
        <v>999</v>
      </c>
      <c r="E85" s="146"/>
      <c r="F85" s="146"/>
      <c r="G85" s="146"/>
      <c r="H85" s="146"/>
      <c r="I85" s="146"/>
      <c r="J85" s="146"/>
      <c r="K85" s="146"/>
      <c r="L85" s="146"/>
      <c r="M85" s="146"/>
      <c r="N85" s="146"/>
      <c r="O85" s="146"/>
      <c r="P85" s="146"/>
      <c r="Q85" s="146"/>
      <c r="R85" s="146"/>
      <c r="S85" s="146"/>
      <c r="T85" s="146"/>
      <c r="U85" s="146"/>
      <c r="V85" s="146"/>
      <c r="W85" s="146"/>
      <c r="X85" s="146"/>
      <c r="Y85" s="146"/>
      <c r="Z85" s="146"/>
      <c r="AA85" s="146"/>
      <c r="AB85" s="146"/>
      <c r="AC85" s="146"/>
      <c r="AD85" s="146"/>
      <c r="AE85" s="146"/>
      <c r="AF85" s="146"/>
      <c r="AG85" s="146"/>
      <c r="AH85" s="146"/>
      <c r="AI85" s="146"/>
      <c r="AJ85" s="146"/>
      <c r="AK85" s="146"/>
      <c r="AL85" s="146"/>
      <c r="AM85" s="146"/>
      <c r="AN85" s="146"/>
      <c r="AO85" s="146"/>
      <c r="AP85" s="146"/>
      <c r="AQ85" s="146"/>
      <c r="AR85" s="146"/>
      <c r="AS85" s="146"/>
      <c r="AT85" s="146"/>
      <c r="AU85" s="146"/>
      <c r="AV85" s="146"/>
      <c r="AW85" s="146"/>
      <c r="AX85" s="146"/>
      <c r="AY85" s="146"/>
      <c r="AZ85" s="146"/>
      <c r="BA85" s="146"/>
      <c r="BB85" s="146"/>
      <c r="BC85" s="146"/>
      <c r="BD85" s="146"/>
      <c r="BE85" s="146"/>
      <c r="BF85" s="146"/>
      <c r="BG85" s="146"/>
      <c r="BH85" s="146"/>
      <c r="BI85" s="146"/>
    </row>
    <row r="86" spans="1:61" x14ac:dyDescent="0.3">
      <c r="A86" s="49" t="s">
        <v>434</v>
      </c>
      <c r="B86" s="324">
        <v>0.45</v>
      </c>
      <c r="C86" s="324">
        <v>0.4</v>
      </c>
      <c r="D86" s="324">
        <v>0.49</v>
      </c>
      <c r="E86" s="146"/>
      <c r="F86" s="146"/>
      <c r="G86" s="146"/>
      <c r="H86" s="146"/>
      <c r="I86" s="146"/>
      <c r="J86" s="146"/>
      <c r="K86" s="146"/>
      <c r="L86" s="146"/>
      <c r="M86" s="146"/>
      <c r="N86" s="146"/>
      <c r="O86" s="146"/>
      <c r="P86" s="146"/>
      <c r="Q86" s="146"/>
      <c r="R86" s="146"/>
      <c r="S86" s="146"/>
      <c r="T86" s="146"/>
      <c r="U86" s="146"/>
      <c r="V86" s="146"/>
      <c r="W86" s="146"/>
      <c r="X86" s="146"/>
      <c r="Y86" s="146"/>
      <c r="Z86" s="146"/>
      <c r="AA86" s="146"/>
      <c r="AB86" s="146"/>
      <c r="AC86" s="146"/>
      <c r="AD86" s="146"/>
      <c r="AE86" s="146"/>
      <c r="AF86" s="146"/>
      <c r="AG86" s="146"/>
      <c r="AH86" s="146"/>
      <c r="AI86" s="146"/>
      <c r="AJ86" s="146"/>
      <c r="AK86" s="146"/>
      <c r="AL86" s="146"/>
      <c r="AM86" s="146"/>
      <c r="AN86" s="146"/>
      <c r="AO86" s="146"/>
      <c r="AP86" s="146"/>
      <c r="AQ86" s="146"/>
      <c r="AR86" s="146"/>
      <c r="AS86" s="146"/>
      <c r="AT86" s="146"/>
      <c r="AU86" s="146"/>
      <c r="AV86" s="146"/>
      <c r="AW86" s="146"/>
      <c r="AX86" s="146"/>
      <c r="AY86" s="146"/>
      <c r="AZ86" s="146"/>
      <c r="BA86" s="146"/>
      <c r="BB86" s="146"/>
      <c r="BC86" s="146"/>
      <c r="BD86" s="146"/>
      <c r="BE86" s="146"/>
      <c r="BF86" s="146"/>
      <c r="BG86" s="146"/>
      <c r="BH86" s="146"/>
      <c r="BI86" s="146"/>
    </row>
    <row r="87" spans="1:61" x14ac:dyDescent="0.3">
      <c r="A87" s="49" t="s">
        <v>435</v>
      </c>
      <c r="B87" s="146" t="s">
        <v>1000</v>
      </c>
      <c r="C87" s="146" t="s">
        <v>1000</v>
      </c>
      <c r="D87" s="146" t="s">
        <v>1000</v>
      </c>
      <c r="E87" s="146"/>
      <c r="F87" s="146"/>
      <c r="G87" s="146"/>
      <c r="H87" s="146"/>
      <c r="I87" s="146"/>
      <c r="J87" s="146"/>
      <c r="K87" s="146"/>
      <c r="L87" s="146"/>
      <c r="M87" s="146"/>
      <c r="N87" s="146"/>
      <c r="O87" s="146"/>
      <c r="P87" s="146"/>
      <c r="Q87" s="146"/>
      <c r="R87" s="146"/>
      <c r="S87" s="146"/>
      <c r="T87" s="146"/>
      <c r="U87" s="146"/>
      <c r="V87" s="146"/>
      <c r="W87" s="146"/>
      <c r="X87" s="146"/>
      <c r="Y87" s="146"/>
      <c r="Z87" s="146"/>
      <c r="AA87" s="146"/>
      <c r="AB87" s="146"/>
      <c r="AC87" s="146"/>
      <c r="AD87" s="146"/>
      <c r="AE87" s="146"/>
      <c r="AF87" s="146"/>
      <c r="AG87" s="146"/>
      <c r="AH87" s="146"/>
      <c r="AI87" s="146"/>
      <c r="AJ87" s="146"/>
      <c r="AK87" s="146"/>
      <c r="AL87" s="146"/>
      <c r="AM87" s="146"/>
      <c r="AN87" s="146"/>
      <c r="AO87" s="146"/>
      <c r="AP87" s="146"/>
      <c r="AQ87" s="146"/>
      <c r="AR87" s="146"/>
      <c r="AS87" s="146"/>
      <c r="AT87" s="146"/>
      <c r="AU87" s="146"/>
      <c r="AV87" s="146"/>
      <c r="AW87" s="146"/>
      <c r="AX87" s="146"/>
      <c r="AY87" s="146"/>
      <c r="AZ87" s="146"/>
      <c r="BA87" s="146"/>
      <c r="BB87" s="146"/>
      <c r="BC87" s="146"/>
      <c r="BD87" s="146"/>
      <c r="BE87" s="146"/>
      <c r="BF87" s="146"/>
      <c r="BG87" s="146"/>
      <c r="BH87" s="146"/>
      <c r="BI87" s="146"/>
    </row>
    <row r="88" spans="1:61" x14ac:dyDescent="0.3">
      <c r="A88" s="49" t="s">
        <v>436</v>
      </c>
      <c r="B88" s="146">
        <v>6</v>
      </c>
      <c r="C88" s="146">
        <v>6</v>
      </c>
      <c r="D88" s="325">
        <v>2</v>
      </c>
      <c r="E88" s="146"/>
      <c r="F88" s="146"/>
      <c r="G88" s="146"/>
      <c r="H88" s="146"/>
      <c r="I88" s="146"/>
      <c r="J88" s="146"/>
      <c r="K88" s="146"/>
      <c r="L88" s="146"/>
      <c r="M88" s="146"/>
      <c r="N88" s="146"/>
      <c r="O88" s="146"/>
      <c r="P88" s="146"/>
      <c r="Q88" s="146"/>
      <c r="R88" s="146"/>
      <c r="S88" s="146"/>
      <c r="T88" s="146"/>
      <c r="U88" s="146"/>
      <c r="V88" s="146"/>
      <c r="W88" s="146"/>
      <c r="X88" s="146"/>
      <c r="Y88" s="146"/>
      <c r="Z88" s="146"/>
      <c r="AA88" s="146"/>
      <c r="AB88" s="146"/>
      <c r="AC88" s="146"/>
      <c r="AD88" s="146"/>
      <c r="AE88" s="146"/>
      <c r="AF88" s="146"/>
      <c r="AG88" s="146"/>
      <c r="AH88" s="146"/>
      <c r="AI88" s="146"/>
      <c r="AJ88" s="146"/>
      <c r="AK88" s="146"/>
      <c r="AL88" s="146"/>
      <c r="AM88" s="146"/>
      <c r="AN88" s="146"/>
      <c r="AO88" s="146"/>
      <c r="AP88" s="146"/>
      <c r="AQ88" s="146"/>
      <c r="AR88" s="146"/>
      <c r="AS88" s="146"/>
      <c r="AT88" s="146"/>
      <c r="AU88" s="146"/>
      <c r="AV88" s="146"/>
      <c r="AW88" s="146"/>
      <c r="AX88" s="146"/>
      <c r="AY88" s="146"/>
      <c r="AZ88" s="146"/>
      <c r="BA88" s="146"/>
      <c r="BB88" s="146"/>
      <c r="BC88" s="146"/>
      <c r="BD88" s="146"/>
      <c r="BE88" s="146"/>
      <c r="BF88" s="146"/>
      <c r="BG88" s="146"/>
      <c r="BH88" s="146"/>
      <c r="BI88" s="146"/>
    </row>
    <row r="89" spans="1:61" x14ac:dyDescent="0.3">
      <c r="A89" s="49" t="s">
        <v>437</v>
      </c>
      <c r="B89" s="146" t="s">
        <v>998</v>
      </c>
      <c r="C89" s="146" t="s">
        <v>1029</v>
      </c>
      <c r="D89" s="325" t="s">
        <v>998</v>
      </c>
      <c r="E89" s="146"/>
      <c r="F89" s="146"/>
      <c r="G89" s="146"/>
      <c r="H89" s="146"/>
      <c r="I89" s="146"/>
      <c r="J89" s="146"/>
      <c r="K89" s="146"/>
      <c r="L89" s="146"/>
      <c r="M89" s="146"/>
      <c r="N89" s="146"/>
      <c r="O89" s="146"/>
      <c r="P89" s="146"/>
      <c r="Q89" s="146"/>
      <c r="R89" s="146"/>
      <c r="S89" s="146"/>
      <c r="T89" s="146"/>
      <c r="U89" s="146"/>
      <c r="V89" s="146"/>
      <c r="W89" s="146"/>
      <c r="X89" s="146"/>
      <c r="Y89" s="146"/>
      <c r="Z89" s="146"/>
      <c r="AA89" s="146"/>
      <c r="AB89" s="146"/>
      <c r="AC89" s="146"/>
      <c r="AD89" s="146"/>
      <c r="AE89" s="146"/>
      <c r="AF89" s="146"/>
      <c r="AG89" s="146"/>
      <c r="AH89" s="146"/>
      <c r="AI89" s="146"/>
      <c r="AJ89" s="146"/>
      <c r="AK89" s="146"/>
      <c r="AL89" s="146"/>
      <c r="AM89" s="146"/>
      <c r="AN89" s="146"/>
      <c r="AO89" s="146"/>
      <c r="AP89" s="146"/>
      <c r="AQ89" s="146"/>
      <c r="AR89" s="146"/>
      <c r="AS89" s="146"/>
      <c r="AT89" s="146"/>
      <c r="AU89" s="146"/>
      <c r="AV89" s="146"/>
      <c r="AW89" s="146"/>
      <c r="AX89" s="146"/>
      <c r="AY89" s="146"/>
      <c r="AZ89" s="146"/>
      <c r="BA89" s="146"/>
      <c r="BB89" s="146"/>
      <c r="BC89" s="146"/>
      <c r="BD89" s="146"/>
      <c r="BE89" s="146"/>
      <c r="BF89" s="146"/>
      <c r="BG89" s="146"/>
      <c r="BH89" s="146"/>
      <c r="BI89" s="146"/>
    </row>
    <row r="90" spans="1:61" x14ac:dyDescent="0.3">
      <c r="A90" s="48" t="s">
        <v>438</v>
      </c>
      <c r="B90" s="146" t="s">
        <v>1001</v>
      </c>
      <c r="C90" s="146" t="s">
        <v>1001</v>
      </c>
      <c r="D90" s="146" t="s">
        <v>1001</v>
      </c>
      <c r="E90" s="146"/>
      <c r="F90" s="146"/>
      <c r="G90" s="146"/>
      <c r="H90" s="146"/>
      <c r="I90" s="146"/>
      <c r="J90" s="146"/>
      <c r="K90" s="146"/>
      <c r="L90" s="146"/>
      <c r="M90" s="146"/>
      <c r="N90" s="146"/>
      <c r="O90" s="146"/>
      <c r="P90" s="146"/>
      <c r="Q90" s="146"/>
      <c r="R90" s="146"/>
      <c r="S90" s="146"/>
      <c r="T90" s="146"/>
      <c r="U90" s="146"/>
      <c r="V90" s="146"/>
      <c r="W90" s="146"/>
      <c r="X90" s="146"/>
      <c r="Y90" s="146"/>
      <c r="Z90" s="146"/>
      <c r="AA90" s="146"/>
      <c r="AB90" s="146"/>
      <c r="AC90" s="146"/>
      <c r="AD90" s="146"/>
      <c r="AE90" s="146"/>
      <c r="AF90" s="146"/>
      <c r="AG90" s="146"/>
      <c r="AH90" s="146"/>
      <c r="AI90" s="146"/>
      <c r="AJ90" s="146"/>
      <c r="AK90" s="146"/>
      <c r="AL90" s="146"/>
      <c r="AM90" s="146"/>
      <c r="AN90" s="146"/>
      <c r="AO90" s="146"/>
      <c r="AP90" s="146"/>
      <c r="AQ90" s="146"/>
      <c r="AR90" s="146"/>
      <c r="AS90" s="146"/>
      <c r="AT90" s="146"/>
      <c r="AU90" s="146"/>
      <c r="AV90" s="146"/>
      <c r="AW90" s="146"/>
      <c r="AX90" s="146"/>
      <c r="AY90" s="146"/>
      <c r="AZ90" s="146"/>
      <c r="BA90" s="146"/>
      <c r="BB90" s="146"/>
      <c r="BC90" s="146"/>
      <c r="BD90" s="146"/>
      <c r="BE90" s="146"/>
      <c r="BF90" s="146"/>
      <c r="BG90" s="146"/>
      <c r="BH90" s="146"/>
      <c r="BI90" s="146"/>
    </row>
    <row r="91" spans="1:61" x14ac:dyDescent="0.3">
      <c r="A91" s="49" t="s">
        <v>434</v>
      </c>
      <c r="B91" s="324">
        <v>0.38</v>
      </c>
      <c r="C91" s="324">
        <v>0.31</v>
      </c>
      <c r="D91" s="324">
        <v>0.36</v>
      </c>
      <c r="E91" s="146"/>
      <c r="F91" s="146"/>
      <c r="G91" s="146"/>
      <c r="H91" s="146"/>
      <c r="I91" s="146"/>
      <c r="J91" s="146"/>
      <c r="K91" s="146"/>
      <c r="L91" s="146"/>
      <c r="M91" s="146"/>
      <c r="N91" s="146"/>
      <c r="O91" s="146"/>
      <c r="P91" s="146"/>
      <c r="Q91" s="146"/>
      <c r="R91" s="146"/>
      <c r="S91" s="146"/>
      <c r="T91" s="146"/>
      <c r="U91" s="146"/>
      <c r="V91" s="146"/>
      <c r="W91" s="146"/>
      <c r="X91" s="146"/>
      <c r="Y91" s="146"/>
      <c r="Z91" s="146"/>
      <c r="AA91" s="146"/>
      <c r="AB91" s="146"/>
      <c r="AC91" s="146"/>
      <c r="AD91" s="146"/>
      <c r="AE91" s="146"/>
      <c r="AF91" s="146"/>
      <c r="AG91" s="146"/>
      <c r="AH91" s="146"/>
      <c r="AI91" s="146"/>
      <c r="AJ91" s="146"/>
      <c r="AK91" s="146"/>
      <c r="AL91" s="146"/>
      <c r="AM91" s="146"/>
      <c r="AN91" s="146"/>
      <c r="AO91" s="146"/>
      <c r="AP91" s="146"/>
      <c r="AQ91" s="146"/>
      <c r="AR91" s="146"/>
      <c r="AS91" s="146"/>
      <c r="AT91" s="146"/>
      <c r="AU91" s="146"/>
      <c r="AV91" s="146"/>
      <c r="AW91" s="146"/>
      <c r="AX91" s="146"/>
      <c r="AY91" s="146"/>
      <c r="AZ91" s="146"/>
      <c r="BA91" s="146"/>
      <c r="BB91" s="146"/>
      <c r="BC91" s="146"/>
      <c r="BD91" s="146"/>
      <c r="BE91" s="146"/>
      <c r="BF91" s="146"/>
      <c r="BG91" s="146"/>
      <c r="BH91" s="146"/>
      <c r="BI91" s="146"/>
    </row>
    <row r="92" spans="1:61" x14ac:dyDescent="0.3">
      <c r="A92" s="49" t="s">
        <v>435</v>
      </c>
      <c r="B92" s="146" t="s">
        <v>1002</v>
      </c>
      <c r="C92" s="146" t="s">
        <v>1002</v>
      </c>
      <c r="D92" s="146" t="s">
        <v>1002</v>
      </c>
      <c r="E92" s="146"/>
      <c r="F92" s="146"/>
      <c r="G92" s="146"/>
      <c r="H92" s="146"/>
      <c r="I92" s="146"/>
      <c r="J92" s="146"/>
      <c r="K92" s="146"/>
      <c r="L92" s="146"/>
      <c r="M92" s="146"/>
      <c r="N92" s="146"/>
      <c r="O92" s="146"/>
      <c r="P92" s="146"/>
      <c r="Q92" s="146"/>
      <c r="R92" s="146"/>
      <c r="S92" s="146"/>
      <c r="T92" s="146"/>
      <c r="U92" s="146"/>
      <c r="V92" s="146"/>
      <c r="W92" s="146"/>
      <c r="X92" s="146"/>
      <c r="Y92" s="146"/>
      <c r="Z92" s="146"/>
      <c r="AA92" s="146"/>
      <c r="AB92" s="146"/>
      <c r="AC92" s="146"/>
      <c r="AD92" s="146"/>
      <c r="AE92" s="146"/>
      <c r="AF92" s="146"/>
      <c r="AG92" s="146"/>
      <c r="AH92" s="146"/>
      <c r="AI92" s="146"/>
      <c r="AJ92" s="146"/>
      <c r="AK92" s="146"/>
      <c r="AL92" s="146"/>
      <c r="AM92" s="146"/>
      <c r="AN92" s="146"/>
      <c r="AO92" s="146"/>
      <c r="AP92" s="146"/>
      <c r="AQ92" s="146"/>
      <c r="AR92" s="146"/>
      <c r="AS92" s="146"/>
      <c r="AT92" s="146"/>
      <c r="AU92" s="146"/>
      <c r="AV92" s="146"/>
      <c r="AW92" s="146"/>
      <c r="AX92" s="146"/>
      <c r="AY92" s="146"/>
      <c r="AZ92" s="146"/>
      <c r="BA92" s="146"/>
      <c r="BB92" s="146"/>
      <c r="BC92" s="146"/>
      <c r="BD92" s="146"/>
      <c r="BE92" s="146"/>
      <c r="BF92" s="146"/>
      <c r="BG92" s="146"/>
      <c r="BH92" s="146"/>
      <c r="BI92" s="146"/>
    </row>
    <row r="93" spans="1:61" x14ac:dyDescent="0.3">
      <c r="A93" s="49" t="s">
        <v>436</v>
      </c>
      <c r="B93" s="146">
        <v>7</v>
      </c>
      <c r="C93" s="146">
        <v>6</v>
      </c>
      <c r="D93" s="146">
        <v>2</v>
      </c>
      <c r="E93" s="146"/>
      <c r="F93" s="146"/>
      <c r="G93" s="146"/>
      <c r="H93" s="146"/>
      <c r="I93" s="146"/>
      <c r="J93" s="146"/>
      <c r="K93" s="146"/>
      <c r="L93" s="146"/>
      <c r="M93" s="146"/>
      <c r="N93" s="146"/>
      <c r="O93" s="146"/>
      <c r="P93" s="146"/>
      <c r="Q93" s="146"/>
      <c r="R93" s="146"/>
      <c r="S93" s="146"/>
      <c r="T93" s="146"/>
      <c r="U93" s="146"/>
      <c r="V93" s="146"/>
      <c r="W93" s="146"/>
      <c r="X93" s="146"/>
      <c r="Y93" s="146"/>
      <c r="Z93" s="146"/>
      <c r="AA93" s="146"/>
      <c r="AB93" s="146"/>
      <c r="AC93" s="146"/>
      <c r="AD93" s="146"/>
      <c r="AE93" s="146"/>
      <c r="AF93" s="146"/>
      <c r="AG93" s="146"/>
      <c r="AH93" s="146"/>
      <c r="AI93" s="146"/>
      <c r="AJ93" s="146"/>
      <c r="AK93" s="146"/>
      <c r="AL93" s="146"/>
      <c r="AM93" s="146"/>
      <c r="AN93" s="146"/>
      <c r="AO93" s="146"/>
      <c r="AP93" s="146"/>
      <c r="AQ93" s="146"/>
      <c r="AR93" s="146"/>
      <c r="AS93" s="146"/>
      <c r="AT93" s="146"/>
      <c r="AU93" s="146"/>
      <c r="AV93" s="146"/>
      <c r="AW93" s="146"/>
      <c r="AX93" s="146"/>
      <c r="AY93" s="146"/>
      <c r="AZ93" s="146"/>
      <c r="BA93" s="146"/>
      <c r="BB93" s="146"/>
      <c r="BC93" s="146"/>
      <c r="BD93" s="146"/>
      <c r="BE93" s="146"/>
      <c r="BF93" s="146"/>
      <c r="BG93" s="146"/>
      <c r="BH93" s="146"/>
      <c r="BI93" s="146"/>
    </row>
    <row r="94" spans="1:61" x14ac:dyDescent="0.3">
      <c r="A94" s="49" t="s">
        <v>437</v>
      </c>
      <c r="B94" s="146" t="s">
        <v>998</v>
      </c>
      <c r="C94" s="146" t="s">
        <v>1030</v>
      </c>
      <c r="D94" s="146" t="s">
        <v>998</v>
      </c>
      <c r="E94" s="146"/>
      <c r="F94" s="146"/>
      <c r="G94" s="146"/>
      <c r="H94" s="146"/>
      <c r="I94" s="146"/>
      <c r="J94" s="146"/>
      <c r="K94" s="146"/>
      <c r="L94" s="146"/>
      <c r="M94" s="146"/>
      <c r="N94" s="146"/>
      <c r="O94" s="146"/>
      <c r="P94" s="146"/>
      <c r="Q94" s="146"/>
      <c r="R94" s="146"/>
      <c r="S94" s="146"/>
      <c r="T94" s="146"/>
      <c r="U94" s="146"/>
      <c r="V94" s="146"/>
      <c r="W94" s="146"/>
      <c r="X94" s="146"/>
      <c r="Y94" s="146"/>
      <c r="Z94" s="146"/>
      <c r="AA94" s="146"/>
      <c r="AB94" s="146"/>
      <c r="AC94" s="146"/>
      <c r="AD94" s="146"/>
      <c r="AE94" s="146"/>
      <c r="AF94" s="146"/>
      <c r="AG94" s="146"/>
      <c r="AH94" s="146"/>
      <c r="AI94" s="146"/>
      <c r="AJ94" s="146"/>
      <c r="AK94" s="146"/>
      <c r="AL94" s="146"/>
      <c r="AM94" s="146"/>
      <c r="AN94" s="146"/>
      <c r="AO94" s="146"/>
      <c r="AP94" s="146"/>
      <c r="AQ94" s="146"/>
      <c r="AR94" s="146"/>
      <c r="AS94" s="146"/>
      <c r="AT94" s="146"/>
      <c r="AU94" s="146"/>
      <c r="AV94" s="146"/>
      <c r="AW94" s="146"/>
      <c r="AX94" s="146"/>
      <c r="AY94" s="146"/>
      <c r="AZ94" s="146"/>
      <c r="BA94" s="146"/>
      <c r="BB94" s="146"/>
      <c r="BC94" s="146"/>
      <c r="BD94" s="146"/>
      <c r="BE94" s="146"/>
      <c r="BF94" s="146"/>
      <c r="BG94" s="146"/>
      <c r="BH94" s="146"/>
      <c r="BI94" s="146"/>
    </row>
    <row r="95" spans="1:61" x14ac:dyDescent="0.3">
      <c r="A95" s="48" t="s">
        <v>439</v>
      </c>
      <c r="B95" s="146" t="s">
        <v>1003</v>
      </c>
      <c r="C95" s="146" t="s">
        <v>1003</v>
      </c>
      <c r="D95" s="146" t="s">
        <v>1003</v>
      </c>
      <c r="E95" s="146"/>
      <c r="F95" s="146"/>
      <c r="G95" s="146"/>
      <c r="H95" s="146"/>
      <c r="I95" s="146"/>
      <c r="J95" s="146"/>
      <c r="K95" s="146"/>
      <c r="L95" s="146"/>
      <c r="M95" s="146"/>
      <c r="N95" s="146"/>
      <c r="O95" s="146"/>
      <c r="P95" s="146"/>
      <c r="Q95" s="146"/>
      <c r="R95" s="146"/>
      <c r="S95" s="146"/>
      <c r="T95" s="146"/>
      <c r="U95" s="146"/>
      <c r="V95" s="146"/>
      <c r="W95" s="146"/>
      <c r="X95" s="146"/>
      <c r="Y95" s="146"/>
      <c r="Z95" s="146"/>
      <c r="AA95" s="146"/>
      <c r="AB95" s="146"/>
      <c r="AC95" s="146"/>
      <c r="AD95" s="146"/>
      <c r="AE95" s="146"/>
      <c r="AF95" s="146"/>
      <c r="AG95" s="146"/>
      <c r="AH95" s="146"/>
      <c r="AI95" s="146"/>
      <c r="AJ95" s="146"/>
      <c r="AK95" s="146"/>
      <c r="AL95" s="146"/>
      <c r="AM95" s="146"/>
      <c r="AN95" s="146"/>
      <c r="AO95" s="146"/>
      <c r="AP95" s="146"/>
      <c r="AQ95" s="146"/>
      <c r="AR95" s="146"/>
      <c r="AS95" s="146"/>
      <c r="AT95" s="146"/>
      <c r="AU95" s="146"/>
      <c r="AV95" s="146"/>
      <c r="AW95" s="146"/>
      <c r="AX95" s="146"/>
      <c r="AY95" s="146"/>
      <c r="AZ95" s="146"/>
      <c r="BA95" s="146"/>
      <c r="BB95" s="146"/>
      <c r="BC95" s="146"/>
      <c r="BD95" s="146"/>
      <c r="BE95" s="146"/>
      <c r="BF95" s="146"/>
      <c r="BG95" s="146"/>
      <c r="BH95" s="146"/>
      <c r="BI95" s="146"/>
    </row>
    <row r="96" spans="1:61" x14ac:dyDescent="0.3">
      <c r="A96" s="49" t="s">
        <v>434</v>
      </c>
      <c r="B96" s="324">
        <v>0.08</v>
      </c>
      <c r="C96" s="324">
        <v>0.14000000000000001</v>
      </c>
      <c r="D96" s="324">
        <v>0.08</v>
      </c>
      <c r="E96" s="146"/>
      <c r="F96" s="146"/>
      <c r="G96" s="146"/>
      <c r="H96" s="146"/>
      <c r="I96" s="146"/>
      <c r="J96" s="146"/>
      <c r="K96" s="146"/>
      <c r="L96" s="146"/>
      <c r="M96" s="146"/>
      <c r="N96" s="146"/>
      <c r="O96" s="146"/>
      <c r="P96" s="146"/>
      <c r="Q96" s="146"/>
      <c r="R96" s="146"/>
      <c r="S96" s="146"/>
      <c r="T96" s="146"/>
      <c r="U96" s="146"/>
      <c r="V96" s="146"/>
      <c r="W96" s="146"/>
      <c r="X96" s="146"/>
      <c r="Y96" s="146"/>
      <c r="Z96" s="146"/>
      <c r="AA96" s="146"/>
      <c r="AB96" s="146"/>
      <c r="AC96" s="146"/>
      <c r="AD96" s="146"/>
      <c r="AE96" s="146"/>
      <c r="AF96" s="146"/>
      <c r="AG96" s="146"/>
      <c r="AH96" s="146"/>
      <c r="AI96" s="146"/>
      <c r="AJ96" s="146"/>
      <c r="AK96" s="146"/>
      <c r="AL96" s="146"/>
      <c r="AM96" s="146"/>
      <c r="AN96" s="146"/>
      <c r="AO96" s="146"/>
      <c r="AP96" s="146"/>
      <c r="AQ96" s="146"/>
      <c r="AR96" s="146"/>
      <c r="AS96" s="146"/>
      <c r="AT96" s="146"/>
      <c r="AU96" s="146"/>
      <c r="AV96" s="146"/>
      <c r="AW96" s="146"/>
      <c r="AX96" s="146"/>
      <c r="AY96" s="146"/>
      <c r="AZ96" s="146"/>
      <c r="BA96" s="146"/>
      <c r="BB96" s="146"/>
      <c r="BC96" s="146"/>
      <c r="BD96" s="146"/>
      <c r="BE96" s="146"/>
      <c r="BF96" s="146"/>
      <c r="BG96" s="146"/>
      <c r="BH96" s="146"/>
      <c r="BI96" s="146"/>
    </row>
    <row r="97" spans="1:61" x14ac:dyDescent="0.3">
      <c r="A97" s="49" t="s">
        <v>435</v>
      </c>
      <c r="B97" s="146" t="s">
        <v>1004</v>
      </c>
      <c r="C97" s="146" t="s">
        <v>1004</v>
      </c>
      <c r="D97" s="146" t="s">
        <v>1004</v>
      </c>
      <c r="E97" s="146"/>
      <c r="F97" s="146"/>
      <c r="G97" s="146"/>
      <c r="H97" s="146"/>
      <c r="I97" s="146"/>
      <c r="J97" s="146"/>
      <c r="K97" s="146"/>
      <c r="L97" s="146"/>
      <c r="M97" s="146"/>
      <c r="N97" s="146"/>
      <c r="O97" s="146"/>
      <c r="P97" s="146"/>
      <c r="Q97" s="146"/>
      <c r="R97" s="146"/>
      <c r="S97" s="146"/>
      <c r="T97" s="146"/>
      <c r="U97" s="146"/>
      <c r="V97" s="146"/>
      <c r="W97" s="146"/>
      <c r="X97" s="146"/>
      <c r="Y97" s="146"/>
      <c r="Z97" s="146"/>
      <c r="AA97" s="146"/>
      <c r="AB97" s="146"/>
      <c r="AC97" s="146"/>
      <c r="AD97" s="146"/>
      <c r="AE97" s="146"/>
      <c r="AF97" s="146"/>
      <c r="AG97" s="146"/>
      <c r="AH97" s="146"/>
      <c r="AI97" s="146"/>
      <c r="AJ97" s="146"/>
      <c r="AK97" s="146"/>
      <c r="AL97" s="146"/>
      <c r="AM97" s="146"/>
      <c r="AN97" s="146"/>
      <c r="AO97" s="146"/>
      <c r="AP97" s="146"/>
      <c r="AQ97" s="146"/>
      <c r="AR97" s="146"/>
      <c r="AS97" s="146"/>
      <c r="AT97" s="146"/>
      <c r="AU97" s="146"/>
      <c r="AV97" s="146"/>
      <c r="AW97" s="146"/>
      <c r="AX97" s="146"/>
      <c r="AY97" s="146"/>
      <c r="AZ97" s="146"/>
      <c r="BA97" s="146"/>
      <c r="BB97" s="146"/>
      <c r="BC97" s="146"/>
      <c r="BD97" s="146"/>
      <c r="BE97" s="146"/>
      <c r="BF97" s="146"/>
      <c r="BG97" s="146"/>
      <c r="BH97" s="146"/>
      <c r="BI97" s="146"/>
    </row>
    <row r="98" spans="1:61" x14ac:dyDescent="0.3">
      <c r="A98" s="49" t="s">
        <v>436</v>
      </c>
      <c r="B98" s="146">
        <v>2</v>
      </c>
      <c r="C98" s="146">
        <v>2</v>
      </c>
      <c r="D98" s="146" t="s">
        <v>998</v>
      </c>
      <c r="E98" s="146"/>
      <c r="F98" s="146"/>
      <c r="G98" s="146"/>
      <c r="H98" s="146"/>
      <c r="I98" s="146"/>
      <c r="J98" s="146"/>
      <c r="K98" s="146"/>
      <c r="L98" s="146"/>
      <c r="M98" s="146"/>
      <c r="N98" s="146"/>
      <c r="O98" s="146"/>
      <c r="P98" s="146"/>
      <c r="Q98" s="146"/>
      <c r="R98" s="146"/>
      <c r="S98" s="146"/>
      <c r="T98" s="146"/>
      <c r="U98" s="146"/>
      <c r="V98" s="146"/>
      <c r="W98" s="146"/>
      <c r="X98" s="146"/>
      <c r="Y98" s="146"/>
      <c r="Z98" s="146"/>
      <c r="AA98" s="146"/>
      <c r="AB98" s="146"/>
      <c r="AC98" s="146"/>
      <c r="AD98" s="146"/>
      <c r="AE98" s="146"/>
      <c r="AF98" s="146"/>
      <c r="AG98" s="146"/>
      <c r="AH98" s="146"/>
      <c r="AI98" s="146"/>
      <c r="AJ98" s="146"/>
      <c r="AK98" s="146"/>
      <c r="AL98" s="146"/>
      <c r="AM98" s="146"/>
      <c r="AN98" s="146"/>
      <c r="AO98" s="146"/>
      <c r="AP98" s="146"/>
      <c r="AQ98" s="146"/>
      <c r="AR98" s="146"/>
      <c r="AS98" s="146"/>
      <c r="AT98" s="146"/>
      <c r="AU98" s="146"/>
      <c r="AV98" s="146"/>
      <c r="AW98" s="146"/>
      <c r="AX98" s="146"/>
      <c r="AY98" s="146"/>
      <c r="AZ98" s="146"/>
      <c r="BA98" s="146"/>
      <c r="BB98" s="146"/>
      <c r="BC98" s="146"/>
      <c r="BD98" s="146"/>
      <c r="BE98" s="146"/>
      <c r="BF98" s="146"/>
      <c r="BG98" s="146"/>
      <c r="BH98" s="146"/>
      <c r="BI98" s="146"/>
    </row>
    <row r="99" spans="1:61" x14ac:dyDescent="0.3">
      <c r="A99" s="49" t="s">
        <v>437</v>
      </c>
      <c r="B99" s="146" t="s">
        <v>998</v>
      </c>
      <c r="C99" s="146" t="s">
        <v>998</v>
      </c>
      <c r="D99" s="146" t="s">
        <v>998</v>
      </c>
      <c r="E99" s="146"/>
      <c r="F99" s="146"/>
      <c r="G99" s="146"/>
      <c r="H99" s="146"/>
      <c r="I99" s="146"/>
      <c r="J99" s="146"/>
      <c r="K99" s="146"/>
      <c r="L99" s="146"/>
      <c r="M99" s="146"/>
      <c r="N99" s="146"/>
      <c r="O99" s="146"/>
      <c r="P99" s="146"/>
      <c r="Q99" s="146"/>
      <c r="R99" s="146"/>
      <c r="S99" s="146"/>
      <c r="T99" s="146"/>
      <c r="U99" s="146"/>
      <c r="V99" s="146"/>
      <c r="W99" s="146"/>
      <c r="X99" s="146"/>
      <c r="Y99" s="146"/>
      <c r="Z99" s="146"/>
      <c r="AA99" s="146"/>
      <c r="AB99" s="146"/>
      <c r="AC99" s="146"/>
      <c r="AD99" s="146"/>
      <c r="AE99" s="146"/>
      <c r="AF99" s="146"/>
      <c r="AG99" s="146"/>
      <c r="AH99" s="146"/>
      <c r="AI99" s="146"/>
      <c r="AJ99" s="146"/>
      <c r="AK99" s="146"/>
      <c r="AL99" s="146"/>
      <c r="AM99" s="146"/>
      <c r="AN99" s="146"/>
      <c r="AO99" s="146"/>
      <c r="AP99" s="146"/>
      <c r="AQ99" s="146"/>
      <c r="AR99" s="146"/>
      <c r="AS99" s="146"/>
      <c r="AT99" s="146"/>
      <c r="AU99" s="146"/>
      <c r="AV99" s="146"/>
      <c r="AW99" s="146"/>
      <c r="AX99" s="146"/>
      <c r="AY99" s="146"/>
      <c r="AZ99" s="146"/>
      <c r="BA99" s="146"/>
      <c r="BB99" s="146"/>
      <c r="BC99" s="146"/>
      <c r="BD99" s="146"/>
      <c r="BE99" s="146"/>
      <c r="BF99" s="146"/>
      <c r="BG99" s="146"/>
      <c r="BH99" s="146"/>
      <c r="BI99" s="146"/>
    </row>
    <row r="100" spans="1:61" x14ac:dyDescent="0.3">
      <c r="A100" s="48" t="s">
        <v>1016</v>
      </c>
      <c r="B100" s="146" t="s">
        <v>1005</v>
      </c>
      <c r="C100" s="146" t="s">
        <v>1005</v>
      </c>
      <c r="D100" s="146" t="s">
        <v>1005</v>
      </c>
      <c r="E100" s="146"/>
      <c r="F100" s="146"/>
      <c r="G100" s="146"/>
      <c r="H100" s="146"/>
      <c r="I100" s="146"/>
      <c r="J100" s="146"/>
      <c r="K100" s="146"/>
      <c r="L100" s="146"/>
      <c r="M100" s="146"/>
      <c r="N100" s="146"/>
      <c r="O100" s="146"/>
      <c r="P100" s="146"/>
      <c r="Q100" s="146"/>
      <c r="R100" s="146"/>
      <c r="S100" s="146"/>
      <c r="T100" s="146"/>
      <c r="U100" s="146"/>
      <c r="V100" s="146"/>
      <c r="W100" s="146"/>
      <c r="X100" s="146"/>
      <c r="Y100" s="146"/>
      <c r="Z100" s="146"/>
      <c r="AA100" s="146"/>
      <c r="AB100" s="146"/>
      <c r="AC100" s="146"/>
      <c r="AD100" s="146"/>
      <c r="AE100" s="146"/>
      <c r="AF100" s="146"/>
      <c r="AG100" s="146"/>
      <c r="AH100" s="146"/>
      <c r="AI100" s="146"/>
      <c r="AJ100" s="146"/>
      <c r="AK100" s="146"/>
      <c r="AL100" s="146"/>
      <c r="AM100" s="146"/>
      <c r="AN100" s="146"/>
      <c r="AO100" s="146"/>
      <c r="AP100" s="146"/>
      <c r="AQ100" s="146"/>
      <c r="AR100" s="146"/>
      <c r="AS100" s="146"/>
      <c r="AT100" s="146"/>
      <c r="AU100" s="146"/>
      <c r="AV100" s="146"/>
      <c r="AW100" s="146"/>
      <c r="AX100" s="146"/>
      <c r="AY100" s="146"/>
      <c r="AZ100" s="146"/>
      <c r="BA100" s="146"/>
      <c r="BB100" s="146"/>
      <c r="BC100" s="146"/>
      <c r="BD100" s="146"/>
      <c r="BE100" s="146"/>
      <c r="BF100" s="146"/>
      <c r="BG100" s="146"/>
      <c r="BH100" s="146"/>
      <c r="BI100" s="146"/>
    </row>
    <row r="101" spans="1:61" x14ac:dyDescent="0.3">
      <c r="A101" s="49" t="s">
        <v>434</v>
      </c>
      <c r="B101" s="324">
        <v>0.04</v>
      </c>
      <c r="C101" s="324">
        <v>7.0000000000000007E-2</v>
      </c>
      <c r="D101" s="324">
        <v>0.03</v>
      </c>
      <c r="E101" s="146"/>
      <c r="F101" s="146"/>
      <c r="G101" s="146"/>
      <c r="H101" s="146"/>
      <c r="I101" s="146"/>
      <c r="J101" s="146"/>
      <c r="K101" s="146"/>
      <c r="L101" s="146"/>
      <c r="M101" s="146"/>
      <c r="N101" s="146"/>
      <c r="O101" s="146"/>
      <c r="P101" s="146"/>
      <c r="Q101" s="146"/>
      <c r="R101" s="146"/>
      <c r="S101" s="146"/>
      <c r="T101" s="146"/>
      <c r="U101" s="146"/>
      <c r="V101" s="146"/>
      <c r="W101" s="146"/>
      <c r="X101" s="146"/>
      <c r="Y101" s="146"/>
      <c r="Z101" s="146"/>
      <c r="AA101" s="146"/>
      <c r="AB101" s="146"/>
      <c r="AC101" s="146"/>
      <c r="AD101" s="146"/>
      <c r="AE101" s="146"/>
      <c r="AF101" s="146"/>
      <c r="AG101" s="146"/>
      <c r="AH101" s="146"/>
      <c r="AI101" s="146"/>
      <c r="AJ101" s="146"/>
      <c r="AK101" s="146"/>
      <c r="AL101" s="146"/>
      <c r="AM101" s="146"/>
      <c r="AN101" s="146"/>
      <c r="AO101" s="146"/>
      <c r="AP101" s="146"/>
      <c r="AQ101" s="146"/>
      <c r="AR101" s="146"/>
      <c r="AS101" s="146"/>
      <c r="AT101" s="146"/>
      <c r="AU101" s="146"/>
      <c r="AV101" s="146"/>
      <c r="AW101" s="146"/>
      <c r="AX101" s="146"/>
      <c r="AY101" s="146"/>
      <c r="AZ101" s="146"/>
      <c r="BA101" s="146"/>
      <c r="BB101" s="146"/>
      <c r="BC101" s="146"/>
      <c r="BD101" s="146"/>
      <c r="BE101" s="146"/>
      <c r="BF101" s="146"/>
      <c r="BG101" s="146"/>
      <c r="BH101" s="146"/>
      <c r="BI101" s="146"/>
    </row>
    <row r="102" spans="1:61" x14ac:dyDescent="0.3">
      <c r="A102" s="49" t="s">
        <v>435</v>
      </c>
      <c r="B102" s="324" t="s">
        <v>1006</v>
      </c>
      <c r="C102" s="146" t="s">
        <v>1006</v>
      </c>
      <c r="D102" s="146" t="s">
        <v>1006</v>
      </c>
      <c r="E102" s="146"/>
      <c r="F102" s="146"/>
      <c r="G102" s="146"/>
      <c r="H102" s="146"/>
      <c r="I102" s="146"/>
      <c r="J102" s="146"/>
      <c r="K102" s="146"/>
      <c r="L102" s="146"/>
      <c r="M102" s="146"/>
      <c r="N102" s="146"/>
      <c r="O102" s="146"/>
      <c r="P102" s="146"/>
      <c r="Q102" s="146"/>
      <c r="R102" s="146"/>
      <c r="S102" s="146"/>
      <c r="T102" s="146"/>
      <c r="U102" s="146"/>
      <c r="V102" s="146"/>
      <c r="W102" s="146"/>
      <c r="X102" s="146"/>
      <c r="Y102" s="146"/>
      <c r="Z102" s="146"/>
      <c r="AA102" s="146"/>
      <c r="AB102" s="146"/>
      <c r="AC102" s="146"/>
      <c r="AD102" s="146"/>
      <c r="AE102" s="146"/>
      <c r="AF102" s="146"/>
      <c r="AG102" s="146"/>
      <c r="AH102" s="146"/>
      <c r="AI102" s="146"/>
      <c r="AJ102" s="146"/>
      <c r="AK102" s="146"/>
      <c r="AL102" s="146"/>
      <c r="AM102" s="146"/>
      <c r="AN102" s="146"/>
      <c r="AO102" s="146"/>
      <c r="AP102" s="146"/>
      <c r="AQ102" s="146"/>
      <c r="AR102" s="146"/>
      <c r="AS102" s="146"/>
      <c r="AT102" s="146"/>
      <c r="AU102" s="146"/>
      <c r="AV102" s="146"/>
      <c r="AW102" s="146"/>
      <c r="AX102" s="146"/>
      <c r="AY102" s="146"/>
      <c r="AZ102" s="146"/>
      <c r="BA102" s="146"/>
      <c r="BB102" s="146"/>
      <c r="BC102" s="146"/>
      <c r="BD102" s="146"/>
      <c r="BE102" s="146"/>
      <c r="BF102" s="146"/>
      <c r="BG102" s="146"/>
      <c r="BH102" s="146"/>
      <c r="BI102" s="146"/>
    </row>
    <row r="103" spans="1:61" x14ac:dyDescent="0.3">
      <c r="A103" s="49" t="s">
        <v>436</v>
      </c>
      <c r="B103" s="146">
        <v>1</v>
      </c>
      <c r="C103" s="146">
        <v>1</v>
      </c>
      <c r="D103" s="146" t="s">
        <v>998</v>
      </c>
      <c r="E103" s="146"/>
      <c r="F103" s="146"/>
      <c r="G103" s="146"/>
      <c r="H103" s="146"/>
      <c r="I103" s="146"/>
      <c r="J103" s="146"/>
      <c r="K103" s="146"/>
      <c r="L103" s="146"/>
      <c r="M103" s="146"/>
      <c r="N103" s="146"/>
      <c r="O103" s="146"/>
      <c r="P103" s="146"/>
      <c r="Q103" s="146"/>
      <c r="R103" s="146"/>
      <c r="S103" s="146"/>
      <c r="T103" s="146"/>
      <c r="U103" s="146"/>
      <c r="V103" s="146"/>
      <c r="W103" s="146"/>
      <c r="X103" s="146"/>
      <c r="Y103" s="146"/>
      <c r="Z103" s="146"/>
      <c r="AA103" s="146"/>
      <c r="AB103" s="146"/>
      <c r="AC103" s="146"/>
      <c r="AD103" s="146"/>
      <c r="AE103" s="146"/>
      <c r="AF103" s="146"/>
      <c r="AG103" s="146"/>
      <c r="AH103" s="146"/>
      <c r="AI103" s="146"/>
      <c r="AJ103" s="146"/>
      <c r="AK103" s="146"/>
      <c r="AL103" s="146"/>
      <c r="AM103" s="146"/>
      <c r="AN103" s="146"/>
      <c r="AO103" s="146"/>
      <c r="AP103" s="146"/>
      <c r="AQ103" s="146"/>
      <c r="AR103" s="146"/>
      <c r="AS103" s="146"/>
      <c r="AT103" s="146"/>
      <c r="AU103" s="146"/>
      <c r="AV103" s="146"/>
      <c r="AW103" s="146"/>
      <c r="AX103" s="146"/>
      <c r="AY103" s="146"/>
      <c r="AZ103" s="146"/>
      <c r="BA103" s="146"/>
      <c r="BB103" s="146"/>
      <c r="BC103" s="146"/>
      <c r="BD103" s="146"/>
      <c r="BE103" s="146"/>
      <c r="BF103" s="146"/>
      <c r="BG103" s="146"/>
      <c r="BH103" s="146"/>
      <c r="BI103" s="146"/>
    </row>
    <row r="104" spans="1:61" x14ac:dyDescent="0.3">
      <c r="A104" s="49" t="s">
        <v>437</v>
      </c>
      <c r="B104" s="146" t="s">
        <v>998</v>
      </c>
      <c r="C104" s="146" t="s">
        <v>1031</v>
      </c>
      <c r="D104" s="146" t="s">
        <v>998</v>
      </c>
      <c r="E104" s="146"/>
      <c r="F104" s="146"/>
      <c r="G104" s="146"/>
      <c r="H104" s="146"/>
      <c r="I104" s="146"/>
      <c r="J104" s="146"/>
      <c r="K104" s="146"/>
      <c r="L104" s="146"/>
      <c r="M104" s="146"/>
      <c r="N104" s="146"/>
      <c r="O104" s="146"/>
      <c r="P104" s="146"/>
      <c r="Q104" s="146"/>
      <c r="R104" s="146"/>
      <c r="S104" s="146"/>
      <c r="T104" s="146"/>
      <c r="U104" s="146"/>
      <c r="V104" s="146"/>
      <c r="W104" s="146"/>
      <c r="X104" s="146"/>
      <c r="Y104" s="146"/>
      <c r="Z104" s="146"/>
      <c r="AA104" s="146"/>
      <c r="AB104" s="146"/>
      <c r="AC104" s="146"/>
      <c r="AD104" s="146"/>
      <c r="AE104" s="146"/>
      <c r="AF104" s="146"/>
      <c r="AG104" s="146"/>
      <c r="AH104" s="146"/>
      <c r="AI104" s="146"/>
      <c r="AJ104" s="146"/>
      <c r="AK104" s="146"/>
      <c r="AL104" s="146"/>
      <c r="AM104" s="146"/>
      <c r="AN104" s="146"/>
      <c r="AO104" s="146"/>
      <c r="AP104" s="146"/>
      <c r="AQ104" s="146"/>
      <c r="AR104" s="146"/>
      <c r="AS104" s="146"/>
      <c r="AT104" s="146"/>
      <c r="AU104" s="146"/>
      <c r="AV104" s="146"/>
      <c r="AW104" s="146"/>
      <c r="AX104" s="146"/>
      <c r="AY104" s="146"/>
      <c r="AZ104" s="146"/>
      <c r="BA104" s="146"/>
      <c r="BB104" s="146"/>
      <c r="BC104" s="146"/>
      <c r="BD104" s="146"/>
      <c r="BE104" s="146"/>
      <c r="BF104" s="146"/>
      <c r="BG104" s="146"/>
      <c r="BH104" s="146"/>
      <c r="BI104" s="146"/>
    </row>
    <row r="105" spans="1:61" x14ac:dyDescent="0.3">
      <c r="A105" s="49"/>
      <c r="B105" s="146"/>
      <c r="C105" s="146"/>
      <c r="D105" s="146"/>
      <c r="E105" s="146"/>
      <c r="F105" s="146"/>
      <c r="G105" s="146"/>
      <c r="H105" s="146"/>
      <c r="I105" s="146"/>
      <c r="J105" s="146"/>
      <c r="K105" s="146"/>
      <c r="L105" s="146"/>
      <c r="M105" s="146"/>
      <c r="N105" s="146"/>
      <c r="O105" s="146"/>
      <c r="P105" s="146"/>
      <c r="Q105" s="146"/>
      <c r="R105" s="146"/>
      <c r="S105" s="146"/>
      <c r="T105" s="146"/>
      <c r="U105" s="146"/>
      <c r="V105" s="146"/>
      <c r="W105" s="146"/>
      <c r="X105" s="146"/>
      <c r="Y105" s="146"/>
      <c r="Z105" s="146"/>
      <c r="AA105" s="146"/>
      <c r="AB105" s="146"/>
      <c r="AC105" s="146"/>
      <c r="AD105" s="146"/>
      <c r="AE105" s="146"/>
      <c r="AF105" s="146"/>
      <c r="AG105" s="146"/>
      <c r="AH105" s="146"/>
      <c r="AI105" s="146"/>
      <c r="AJ105" s="146"/>
      <c r="AK105" s="146"/>
      <c r="AL105" s="146"/>
      <c r="AM105" s="146"/>
      <c r="AN105" s="146"/>
      <c r="AO105" s="146"/>
      <c r="AP105" s="146"/>
      <c r="AQ105" s="146"/>
      <c r="AR105" s="146"/>
      <c r="AS105" s="146"/>
      <c r="AT105" s="146"/>
      <c r="AU105" s="146"/>
      <c r="AV105" s="146"/>
      <c r="AW105" s="146"/>
      <c r="AX105" s="146"/>
      <c r="AY105" s="146"/>
      <c r="AZ105" s="146"/>
      <c r="BA105" s="146"/>
      <c r="BB105" s="146"/>
      <c r="BC105" s="146"/>
      <c r="BD105" s="146"/>
      <c r="BE105" s="146"/>
      <c r="BF105" s="146"/>
      <c r="BG105" s="146"/>
      <c r="BH105" s="146"/>
      <c r="BI105" s="146"/>
    </row>
    <row r="106" spans="1:61" x14ac:dyDescent="0.3">
      <c r="A106" s="48" t="s">
        <v>440</v>
      </c>
      <c r="B106" s="146"/>
      <c r="C106" s="146"/>
      <c r="D106" s="146"/>
      <c r="E106" s="146"/>
      <c r="F106" s="146"/>
      <c r="G106" s="146"/>
      <c r="H106" s="146"/>
      <c r="I106" s="146"/>
      <c r="J106" s="146"/>
      <c r="K106" s="146"/>
      <c r="L106" s="146"/>
      <c r="M106" s="146"/>
      <c r="N106" s="146"/>
      <c r="O106" s="146"/>
      <c r="P106" s="146"/>
      <c r="Q106" s="146"/>
      <c r="R106" s="146"/>
      <c r="S106" s="146"/>
      <c r="T106" s="146"/>
      <c r="U106" s="146"/>
      <c r="V106" s="146"/>
      <c r="W106" s="146"/>
      <c r="X106" s="146"/>
      <c r="Y106" s="146"/>
      <c r="Z106" s="146"/>
      <c r="AA106" s="146"/>
      <c r="AB106" s="146"/>
      <c r="AC106" s="146"/>
      <c r="AD106" s="146"/>
      <c r="AE106" s="146"/>
      <c r="AF106" s="146"/>
      <c r="AG106" s="146"/>
      <c r="AH106" s="146"/>
      <c r="AI106" s="146"/>
      <c r="AJ106" s="146"/>
      <c r="AK106" s="146"/>
      <c r="AL106" s="146"/>
      <c r="AM106" s="146"/>
      <c r="AN106" s="146"/>
      <c r="AO106" s="146"/>
      <c r="AP106" s="146"/>
      <c r="AQ106" s="146"/>
      <c r="AR106" s="146"/>
      <c r="AS106" s="146"/>
      <c r="AT106" s="146"/>
      <c r="AU106" s="146"/>
      <c r="AV106" s="146"/>
      <c r="AW106" s="146"/>
      <c r="AX106" s="146"/>
      <c r="AY106" s="146"/>
      <c r="AZ106" s="146"/>
      <c r="BA106" s="146"/>
      <c r="BB106" s="146"/>
      <c r="BC106" s="146"/>
      <c r="BD106" s="146"/>
      <c r="BE106" s="146"/>
      <c r="BF106" s="146"/>
      <c r="BG106" s="146"/>
      <c r="BH106" s="146"/>
      <c r="BI106" s="146"/>
    </row>
    <row r="107" spans="1:61" x14ac:dyDescent="0.3">
      <c r="A107" s="48" t="s">
        <v>441</v>
      </c>
      <c r="B107" s="146" t="s">
        <v>800</v>
      </c>
      <c r="C107" s="146" t="s">
        <v>800</v>
      </c>
      <c r="D107" s="146" t="s">
        <v>800</v>
      </c>
      <c r="E107" s="146"/>
      <c r="F107" s="146"/>
      <c r="G107" s="146"/>
      <c r="H107" s="146"/>
      <c r="I107" s="146"/>
      <c r="J107" s="146"/>
      <c r="K107" s="146"/>
      <c r="L107" s="146"/>
      <c r="M107" s="146"/>
      <c r="N107" s="146"/>
      <c r="O107" s="146"/>
      <c r="P107" s="146"/>
      <c r="Q107" s="146"/>
      <c r="R107" s="146"/>
      <c r="S107" s="146"/>
      <c r="T107" s="146"/>
      <c r="U107" s="146"/>
      <c r="V107" s="146"/>
      <c r="W107" s="146"/>
      <c r="X107" s="146"/>
      <c r="Y107" s="146"/>
      <c r="Z107" s="146"/>
      <c r="AA107" s="146"/>
      <c r="AB107" s="146"/>
      <c r="AC107" s="146"/>
      <c r="AD107" s="146"/>
      <c r="AE107" s="146"/>
      <c r="AF107" s="146"/>
      <c r="AG107" s="146"/>
      <c r="AH107" s="146"/>
      <c r="AI107" s="146"/>
      <c r="AJ107" s="146"/>
      <c r="AK107" s="146"/>
      <c r="AL107" s="146"/>
      <c r="AM107" s="146"/>
      <c r="AN107" s="146"/>
      <c r="AO107" s="146"/>
      <c r="AP107" s="146"/>
      <c r="AQ107" s="146"/>
      <c r="AR107" s="146"/>
      <c r="AS107" s="146"/>
      <c r="AT107" s="146"/>
      <c r="AU107" s="146"/>
      <c r="AV107" s="146"/>
      <c r="AW107" s="146"/>
      <c r="AX107" s="146"/>
      <c r="AY107" s="146"/>
      <c r="AZ107" s="146"/>
      <c r="BA107" s="146"/>
      <c r="BB107" s="146"/>
      <c r="BC107" s="146"/>
      <c r="BD107" s="146"/>
      <c r="BE107" s="146"/>
      <c r="BF107" s="146"/>
      <c r="BG107" s="146"/>
      <c r="BH107" s="146"/>
      <c r="BI107" s="146"/>
    </row>
    <row r="108" spans="1:61" x14ac:dyDescent="0.3">
      <c r="A108" s="49" t="s">
        <v>442</v>
      </c>
      <c r="B108" s="146" t="s">
        <v>546</v>
      </c>
      <c r="C108" s="146" t="s">
        <v>1032</v>
      </c>
      <c r="D108" s="146" t="s">
        <v>1032</v>
      </c>
      <c r="E108" s="146"/>
      <c r="F108" s="146"/>
      <c r="G108" s="146"/>
      <c r="H108" s="146"/>
      <c r="I108" s="146"/>
      <c r="J108" s="146"/>
      <c r="K108" s="146"/>
      <c r="L108" s="146"/>
      <c r="M108" s="146"/>
      <c r="N108" s="146"/>
      <c r="O108" s="146"/>
      <c r="P108" s="146"/>
      <c r="Q108" s="146"/>
      <c r="R108" s="146"/>
      <c r="S108" s="146"/>
      <c r="T108" s="146"/>
      <c r="U108" s="146"/>
      <c r="V108" s="146"/>
      <c r="W108" s="146"/>
      <c r="X108" s="146"/>
      <c r="Y108" s="146"/>
      <c r="Z108" s="146"/>
      <c r="AA108" s="146"/>
      <c r="AB108" s="146"/>
      <c r="AC108" s="146"/>
      <c r="AD108" s="146"/>
      <c r="AE108" s="146"/>
      <c r="AF108" s="146"/>
      <c r="AG108" s="146"/>
      <c r="AH108" s="146"/>
      <c r="AI108" s="146"/>
      <c r="AJ108" s="146"/>
      <c r="AK108" s="146"/>
      <c r="AL108" s="146"/>
      <c r="AM108" s="146"/>
      <c r="AN108" s="146"/>
      <c r="AO108" s="146"/>
      <c r="AP108" s="146"/>
      <c r="AQ108" s="146"/>
      <c r="AR108" s="146"/>
      <c r="AS108" s="146"/>
      <c r="AT108" s="146"/>
      <c r="AU108" s="146"/>
      <c r="AV108" s="146"/>
      <c r="AW108" s="146"/>
      <c r="AX108" s="146"/>
      <c r="AY108" s="146"/>
      <c r="AZ108" s="146"/>
      <c r="BA108" s="146"/>
      <c r="BB108" s="146"/>
      <c r="BC108" s="146"/>
      <c r="BD108" s="146"/>
      <c r="BE108" s="146"/>
      <c r="BF108" s="146"/>
      <c r="BG108" s="146"/>
      <c r="BH108" s="146"/>
      <c r="BI108" s="146"/>
    </row>
    <row r="109" spans="1:61" x14ac:dyDescent="0.3">
      <c r="A109" s="49" t="s">
        <v>4</v>
      </c>
      <c r="B109" s="146" t="s">
        <v>1007</v>
      </c>
      <c r="C109" s="146" t="s">
        <v>1007</v>
      </c>
      <c r="D109" s="146" t="s">
        <v>1007</v>
      </c>
      <c r="E109" s="146"/>
      <c r="F109" s="146"/>
      <c r="G109" s="146"/>
      <c r="H109" s="146"/>
      <c r="I109" s="146"/>
      <c r="J109" s="146"/>
      <c r="K109" s="146"/>
      <c r="L109" s="146"/>
      <c r="M109" s="146"/>
      <c r="N109" s="146"/>
      <c r="O109" s="146"/>
      <c r="P109" s="146"/>
      <c r="Q109" s="146"/>
      <c r="R109" s="146"/>
      <c r="S109" s="146"/>
      <c r="T109" s="146"/>
      <c r="U109" s="146"/>
      <c r="V109" s="146"/>
      <c r="W109" s="146"/>
      <c r="X109" s="146"/>
      <c r="Y109" s="146"/>
      <c r="Z109" s="146"/>
      <c r="AA109" s="146"/>
      <c r="AB109" s="146"/>
      <c r="AC109" s="146"/>
      <c r="AD109" s="146"/>
      <c r="AE109" s="146"/>
      <c r="AF109" s="146"/>
      <c r="AG109" s="146"/>
      <c r="AH109" s="146"/>
      <c r="AI109" s="146"/>
      <c r="AJ109" s="146"/>
      <c r="AK109" s="146"/>
      <c r="AL109" s="146"/>
      <c r="AM109" s="146"/>
      <c r="AN109" s="146"/>
      <c r="AO109" s="146"/>
      <c r="AP109" s="146"/>
      <c r="AQ109" s="146"/>
      <c r="AR109" s="146"/>
      <c r="AS109" s="146"/>
      <c r="AT109" s="146"/>
      <c r="AU109" s="146"/>
      <c r="AV109" s="146"/>
      <c r="AW109" s="146"/>
      <c r="AX109" s="146"/>
      <c r="AY109" s="146"/>
      <c r="AZ109" s="146"/>
      <c r="BA109" s="146"/>
      <c r="BB109" s="146"/>
      <c r="BC109" s="146"/>
      <c r="BD109" s="146"/>
      <c r="BE109" s="146"/>
      <c r="BF109" s="146"/>
      <c r="BG109" s="146"/>
      <c r="BH109" s="146"/>
      <c r="BI109" s="146"/>
    </row>
    <row r="110" spans="1:61" x14ac:dyDescent="0.3">
      <c r="A110" s="49" t="s">
        <v>443</v>
      </c>
      <c r="B110" s="146" t="s">
        <v>1008</v>
      </c>
      <c r="C110" s="146" t="s">
        <v>1008</v>
      </c>
      <c r="D110" s="146" t="s">
        <v>1008</v>
      </c>
      <c r="E110" s="146"/>
      <c r="F110" s="146"/>
      <c r="G110" s="146"/>
      <c r="H110" s="146"/>
      <c r="I110" s="146"/>
      <c r="J110" s="146"/>
      <c r="K110" s="146"/>
      <c r="L110" s="146"/>
      <c r="M110" s="146"/>
      <c r="N110" s="146"/>
      <c r="O110" s="146"/>
      <c r="P110" s="146"/>
      <c r="Q110" s="146"/>
      <c r="R110" s="146"/>
      <c r="S110" s="146"/>
      <c r="T110" s="146"/>
      <c r="U110" s="146"/>
      <c r="V110" s="146"/>
      <c r="W110" s="146"/>
      <c r="X110" s="146"/>
      <c r="Y110" s="146"/>
      <c r="Z110" s="146"/>
      <c r="AA110" s="146"/>
      <c r="AB110" s="146"/>
      <c r="AC110" s="146"/>
      <c r="AD110" s="146"/>
      <c r="AE110" s="146"/>
      <c r="AF110" s="146"/>
      <c r="AG110" s="146"/>
      <c r="AH110" s="146"/>
      <c r="AI110" s="146"/>
      <c r="AJ110" s="146"/>
      <c r="AK110" s="146"/>
      <c r="AL110" s="146"/>
      <c r="AM110" s="146"/>
      <c r="AN110" s="146"/>
      <c r="AO110" s="146"/>
      <c r="AP110" s="146"/>
      <c r="AQ110" s="146"/>
      <c r="AR110" s="146"/>
      <c r="AS110" s="146"/>
      <c r="AT110" s="146"/>
      <c r="AU110" s="146"/>
      <c r="AV110" s="146"/>
      <c r="AW110" s="146"/>
      <c r="AX110" s="146"/>
      <c r="AY110" s="146"/>
      <c r="AZ110" s="146"/>
      <c r="BA110" s="146"/>
      <c r="BB110" s="146"/>
      <c r="BC110" s="146"/>
      <c r="BD110" s="146"/>
      <c r="BE110" s="146"/>
      <c r="BF110" s="146"/>
      <c r="BG110" s="146"/>
      <c r="BH110" s="146"/>
      <c r="BI110" s="146"/>
    </row>
    <row r="111" spans="1:61" x14ac:dyDescent="0.3">
      <c r="A111" s="48" t="s">
        <v>444</v>
      </c>
      <c r="B111" s="146" t="s">
        <v>1009</v>
      </c>
      <c r="C111" s="146" t="s">
        <v>1009</v>
      </c>
      <c r="D111" s="146" t="s">
        <v>1009</v>
      </c>
      <c r="E111" s="146"/>
      <c r="F111" s="146"/>
      <c r="G111" s="146"/>
      <c r="H111" s="146"/>
      <c r="I111" s="146"/>
      <c r="J111" s="146"/>
      <c r="K111" s="146"/>
      <c r="L111" s="146"/>
      <c r="M111" s="146"/>
      <c r="N111" s="146"/>
      <c r="O111" s="146"/>
      <c r="P111" s="146"/>
      <c r="Q111" s="146"/>
      <c r="R111" s="146"/>
      <c r="S111" s="146"/>
      <c r="T111" s="146"/>
      <c r="U111" s="146"/>
      <c r="V111" s="146"/>
      <c r="W111" s="146"/>
      <c r="X111" s="146"/>
      <c r="Y111" s="146"/>
      <c r="Z111" s="146"/>
      <c r="AA111" s="146"/>
      <c r="AB111" s="146"/>
      <c r="AC111" s="146"/>
      <c r="AD111" s="146"/>
      <c r="AE111" s="146"/>
      <c r="AF111" s="146"/>
      <c r="AG111" s="146"/>
      <c r="AH111" s="146"/>
      <c r="AI111" s="146"/>
      <c r="AJ111" s="146"/>
      <c r="AK111" s="146"/>
      <c r="AL111" s="146"/>
      <c r="AM111" s="146"/>
      <c r="AN111" s="146"/>
      <c r="AO111" s="146"/>
      <c r="AP111" s="146"/>
      <c r="AQ111" s="146"/>
      <c r="AR111" s="146"/>
      <c r="AS111" s="146"/>
      <c r="AT111" s="146"/>
      <c r="AU111" s="146"/>
      <c r="AV111" s="146"/>
      <c r="AW111" s="146"/>
      <c r="AX111" s="146"/>
      <c r="AY111" s="146"/>
      <c r="AZ111" s="146"/>
      <c r="BA111" s="146"/>
      <c r="BB111" s="146"/>
      <c r="BC111" s="146"/>
      <c r="BD111" s="146"/>
      <c r="BE111" s="146"/>
      <c r="BF111" s="146"/>
      <c r="BG111" s="146"/>
      <c r="BH111" s="146"/>
      <c r="BI111" s="146"/>
    </row>
    <row r="112" spans="1:61" x14ac:dyDescent="0.3">
      <c r="A112" s="49" t="s">
        <v>442</v>
      </c>
      <c r="B112" s="146" t="s">
        <v>1010</v>
      </c>
      <c r="C112" s="146" t="s">
        <v>1010</v>
      </c>
      <c r="D112" s="146" t="s">
        <v>1010</v>
      </c>
      <c r="E112" s="146"/>
      <c r="F112" s="146"/>
      <c r="G112" s="146"/>
      <c r="H112" s="146"/>
      <c r="I112" s="146"/>
      <c r="J112" s="146"/>
      <c r="K112" s="146"/>
      <c r="L112" s="146"/>
      <c r="M112" s="146"/>
      <c r="N112" s="146"/>
      <c r="O112" s="146"/>
      <c r="P112" s="146"/>
      <c r="Q112" s="146"/>
      <c r="R112" s="146"/>
      <c r="S112" s="146"/>
      <c r="T112" s="146"/>
      <c r="U112" s="146"/>
      <c r="V112" s="146"/>
      <c r="W112" s="146"/>
      <c r="X112" s="146"/>
      <c r="Y112" s="146"/>
      <c r="Z112" s="146"/>
      <c r="AA112" s="146"/>
      <c r="AB112" s="146"/>
      <c r="AC112" s="146"/>
      <c r="AD112" s="146"/>
      <c r="AE112" s="146"/>
      <c r="AF112" s="146"/>
      <c r="AG112" s="146"/>
      <c r="AH112" s="146"/>
      <c r="AI112" s="146"/>
      <c r="AJ112" s="146"/>
      <c r="AK112" s="146"/>
      <c r="AL112" s="146"/>
      <c r="AM112" s="146"/>
      <c r="AN112" s="146"/>
      <c r="AO112" s="146"/>
      <c r="AP112" s="146"/>
      <c r="AQ112" s="146"/>
      <c r="AR112" s="146"/>
      <c r="AS112" s="146"/>
      <c r="AT112" s="146"/>
      <c r="AU112" s="146"/>
      <c r="AV112" s="146"/>
      <c r="AW112" s="146"/>
      <c r="AX112" s="146"/>
      <c r="AY112" s="146"/>
      <c r="AZ112" s="146"/>
      <c r="BA112" s="146"/>
      <c r="BB112" s="146"/>
      <c r="BC112" s="146"/>
      <c r="BD112" s="146"/>
      <c r="BE112" s="146"/>
      <c r="BF112" s="146"/>
      <c r="BG112" s="146"/>
      <c r="BH112" s="146"/>
      <c r="BI112" s="146"/>
    </row>
    <row r="113" spans="1:61" x14ac:dyDescent="0.3">
      <c r="A113" s="49" t="s">
        <v>4</v>
      </c>
      <c r="B113" s="146" t="s">
        <v>1011</v>
      </c>
      <c r="C113" s="146" t="s">
        <v>1011</v>
      </c>
      <c r="D113" s="146" t="s">
        <v>1011</v>
      </c>
      <c r="E113" s="146"/>
      <c r="F113" s="146"/>
      <c r="G113" s="146"/>
      <c r="H113" s="146"/>
      <c r="I113" s="146"/>
      <c r="J113" s="146"/>
      <c r="K113" s="146"/>
      <c r="L113" s="146"/>
      <c r="M113" s="146"/>
      <c r="N113" s="146"/>
      <c r="O113" s="146"/>
      <c r="P113" s="146"/>
      <c r="Q113" s="146"/>
      <c r="R113" s="146"/>
      <c r="S113" s="146"/>
      <c r="T113" s="146"/>
      <c r="U113" s="146"/>
      <c r="V113" s="146"/>
      <c r="W113" s="146"/>
      <c r="X113" s="146"/>
      <c r="Y113" s="146"/>
      <c r="Z113" s="146"/>
      <c r="AA113" s="146"/>
      <c r="AB113" s="146"/>
      <c r="AC113" s="146"/>
      <c r="AD113" s="146"/>
      <c r="AE113" s="146"/>
      <c r="AF113" s="146"/>
      <c r="AG113" s="146"/>
      <c r="AH113" s="146"/>
      <c r="AI113" s="146"/>
      <c r="AJ113" s="146"/>
      <c r="AK113" s="146"/>
      <c r="AL113" s="146"/>
      <c r="AM113" s="146"/>
      <c r="AN113" s="146"/>
      <c r="AO113" s="146"/>
      <c r="AP113" s="146"/>
      <c r="AQ113" s="146"/>
      <c r="AR113" s="146"/>
      <c r="AS113" s="146"/>
      <c r="AT113" s="146"/>
      <c r="AU113" s="146"/>
      <c r="AV113" s="146"/>
      <c r="AW113" s="146"/>
      <c r="AX113" s="146"/>
      <c r="AY113" s="146"/>
      <c r="AZ113" s="146"/>
      <c r="BA113" s="146"/>
      <c r="BB113" s="146"/>
      <c r="BC113" s="146"/>
      <c r="BD113" s="146"/>
      <c r="BE113" s="146"/>
      <c r="BF113" s="146"/>
      <c r="BG113" s="146"/>
      <c r="BH113" s="146"/>
      <c r="BI113" s="146"/>
    </row>
    <row r="114" spans="1:61" x14ac:dyDescent="0.3">
      <c r="A114" s="49" t="s">
        <v>443</v>
      </c>
      <c r="B114" s="146" t="s">
        <v>1012</v>
      </c>
      <c r="C114" s="146" t="s">
        <v>1012</v>
      </c>
      <c r="D114" s="146" t="s">
        <v>1012</v>
      </c>
      <c r="E114" s="146"/>
      <c r="F114" s="146"/>
      <c r="G114" s="146"/>
      <c r="H114" s="146"/>
      <c r="I114" s="146"/>
      <c r="J114" s="146"/>
      <c r="K114" s="146"/>
      <c r="L114" s="146"/>
      <c r="M114" s="146"/>
      <c r="N114" s="146"/>
      <c r="O114" s="146"/>
      <c r="P114" s="146"/>
      <c r="Q114" s="146"/>
      <c r="R114" s="146"/>
      <c r="S114" s="146"/>
      <c r="T114" s="146"/>
      <c r="U114" s="146"/>
      <c r="V114" s="146"/>
      <c r="W114" s="146"/>
      <c r="X114" s="146"/>
      <c r="Y114" s="146"/>
      <c r="Z114" s="146"/>
      <c r="AA114" s="146"/>
      <c r="AB114" s="146"/>
      <c r="AC114" s="146"/>
      <c r="AD114" s="146"/>
      <c r="AE114" s="146"/>
      <c r="AF114" s="146"/>
      <c r="AG114" s="146"/>
      <c r="AH114" s="146"/>
      <c r="AI114" s="146"/>
      <c r="AJ114" s="146"/>
      <c r="AK114" s="146"/>
      <c r="AL114" s="146"/>
      <c r="AM114" s="146"/>
      <c r="AN114" s="146"/>
      <c r="AO114" s="146"/>
      <c r="AP114" s="146"/>
      <c r="AQ114" s="146"/>
      <c r="AR114" s="146"/>
      <c r="AS114" s="146"/>
      <c r="AT114" s="146"/>
      <c r="AU114" s="146"/>
      <c r="AV114" s="146"/>
      <c r="AW114" s="146"/>
      <c r="AX114" s="146"/>
      <c r="AY114" s="146"/>
      <c r="AZ114" s="146"/>
      <c r="BA114" s="146"/>
      <c r="BB114" s="146"/>
      <c r="BC114" s="146"/>
      <c r="BD114" s="146"/>
      <c r="BE114" s="146"/>
      <c r="BF114" s="146"/>
      <c r="BG114" s="146"/>
      <c r="BH114" s="146"/>
      <c r="BI114" s="146"/>
    </row>
    <row r="115" spans="1:61" x14ac:dyDescent="0.3">
      <c r="A115" s="48" t="s">
        <v>445</v>
      </c>
      <c r="B115" s="146" t="s">
        <v>1013</v>
      </c>
      <c r="C115" s="146" t="s">
        <v>1013</v>
      </c>
      <c r="D115" s="146" t="s">
        <v>1013</v>
      </c>
      <c r="E115" s="146"/>
      <c r="F115" s="146"/>
      <c r="G115" s="146"/>
      <c r="H115" s="146"/>
      <c r="I115" s="146"/>
      <c r="J115" s="146"/>
      <c r="K115" s="146"/>
      <c r="L115" s="146"/>
      <c r="M115" s="146"/>
      <c r="N115" s="146"/>
      <c r="O115" s="146"/>
      <c r="P115" s="146"/>
      <c r="Q115" s="146"/>
      <c r="R115" s="146"/>
      <c r="S115" s="146"/>
      <c r="T115" s="146"/>
      <c r="U115" s="146"/>
      <c r="V115" s="146"/>
      <c r="W115" s="146"/>
      <c r="X115" s="146"/>
      <c r="Y115" s="146"/>
      <c r="Z115" s="146"/>
      <c r="AA115" s="146"/>
      <c r="AB115" s="146"/>
      <c r="AC115" s="146"/>
      <c r="AD115" s="146"/>
      <c r="AE115" s="146"/>
      <c r="AF115" s="146"/>
      <c r="AG115" s="146"/>
      <c r="AH115" s="146"/>
      <c r="AI115" s="146"/>
      <c r="AJ115" s="146"/>
      <c r="AK115" s="146"/>
      <c r="AL115" s="146"/>
      <c r="AM115" s="146"/>
      <c r="AN115" s="146"/>
      <c r="AO115" s="146"/>
      <c r="AP115" s="146"/>
      <c r="AQ115" s="146"/>
      <c r="AR115" s="146"/>
      <c r="AS115" s="146"/>
      <c r="AT115" s="146"/>
      <c r="AU115" s="146"/>
      <c r="AV115" s="146"/>
      <c r="AW115" s="146"/>
      <c r="AX115" s="146"/>
      <c r="AY115" s="146"/>
      <c r="AZ115" s="146"/>
      <c r="BA115" s="146"/>
      <c r="BB115" s="146"/>
      <c r="BC115" s="146"/>
      <c r="BD115" s="146"/>
      <c r="BE115" s="146"/>
      <c r="BF115" s="146"/>
      <c r="BG115" s="146"/>
      <c r="BH115" s="146"/>
      <c r="BI115" s="146"/>
    </row>
    <row r="116" spans="1:61" x14ac:dyDescent="0.3">
      <c r="A116" s="49" t="s">
        <v>442</v>
      </c>
      <c r="B116" s="146" t="s">
        <v>1010</v>
      </c>
      <c r="C116" s="146" t="s">
        <v>1010</v>
      </c>
      <c r="D116" s="146" t="s">
        <v>1010</v>
      </c>
      <c r="E116" s="146"/>
      <c r="F116" s="146"/>
      <c r="G116" s="146"/>
      <c r="H116" s="146"/>
      <c r="I116" s="146"/>
      <c r="J116" s="146"/>
      <c r="K116" s="146"/>
      <c r="L116" s="146"/>
      <c r="M116" s="146"/>
      <c r="N116" s="146"/>
      <c r="O116" s="146"/>
      <c r="P116" s="146"/>
      <c r="Q116" s="146"/>
      <c r="R116" s="146"/>
      <c r="S116" s="146"/>
      <c r="T116" s="146"/>
      <c r="U116" s="146"/>
      <c r="V116" s="146"/>
      <c r="W116" s="146"/>
      <c r="X116" s="146"/>
      <c r="Y116" s="146"/>
      <c r="Z116" s="146"/>
      <c r="AA116" s="146"/>
      <c r="AB116" s="146"/>
      <c r="AC116" s="146"/>
      <c r="AD116" s="146"/>
      <c r="AE116" s="146"/>
      <c r="AF116" s="146"/>
      <c r="AG116" s="146"/>
      <c r="AH116" s="146"/>
      <c r="AI116" s="146"/>
      <c r="AJ116" s="146"/>
      <c r="AK116" s="146"/>
      <c r="AL116" s="146"/>
      <c r="AM116" s="146"/>
      <c r="AN116" s="146"/>
      <c r="AO116" s="146"/>
      <c r="AP116" s="146"/>
      <c r="AQ116" s="146"/>
      <c r="AR116" s="146"/>
      <c r="AS116" s="146"/>
      <c r="AT116" s="146"/>
      <c r="AU116" s="146"/>
      <c r="AV116" s="146"/>
      <c r="AW116" s="146"/>
      <c r="AX116" s="146"/>
      <c r="AY116" s="146"/>
      <c r="AZ116" s="146"/>
      <c r="BA116" s="146"/>
      <c r="BB116" s="146"/>
      <c r="BC116" s="146"/>
      <c r="BD116" s="146"/>
      <c r="BE116" s="146"/>
      <c r="BF116" s="146"/>
      <c r="BG116" s="146"/>
      <c r="BH116" s="146"/>
      <c r="BI116" s="146"/>
    </row>
    <row r="117" spans="1:61" x14ac:dyDescent="0.3">
      <c r="A117" s="49" t="s">
        <v>4</v>
      </c>
      <c r="B117" s="146" t="s">
        <v>1014</v>
      </c>
      <c r="C117" s="146" t="s">
        <v>1014</v>
      </c>
      <c r="D117" s="146" t="s">
        <v>1014</v>
      </c>
      <c r="E117" s="146"/>
      <c r="F117" s="146"/>
      <c r="G117" s="146"/>
      <c r="H117" s="146"/>
      <c r="I117" s="146"/>
      <c r="J117" s="146"/>
      <c r="K117" s="146"/>
      <c r="L117" s="146"/>
      <c r="M117" s="146"/>
      <c r="N117" s="146"/>
      <c r="O117" s="146"/>
      <c r="P117" s="146"/>
      <c r="Q117" s="146"/>
      <c r="R117" s="146"/>
      <c r="S117" s="146"/>
      <c r="T117" s="146"/>
      <c r="U117" s="146"/>
      <c r="V117" s="146"/>
      <c r="W117" s="146"/>
      <c r="X117" s="146"/>
      <c r="Y117" s="146"/>
      <c r="Z117" s="146"/>
      <c r="AA117" s="146"/>
      <c r="AB117" s="146"/>
      <c r="AC117" s="146"/>
      <c r="AD117" s="146"/>
      <c r="AE117" s="146"/>
      <c r="AF117" s="146"/>
      <c r="AG117" s="146"/>
      <c r="AH117" s="146"/>
      <c r="AI117" s="146"/>
      <c r="AJ117" s="146"/>
      <c r="AK117" s="146"/>
      <c r="AL117" s="146"/>
      <c r="AM117" s="146"/>
      <c r="AN117" s="146"/>
      <c r="AO117" s="146"/>
      <c r="AP117" s="146"/>
      <c r="AQ117" s="146"/>
      <c r="AR117" s="146"/>
      <c r="AS117" s="146"/>
      <c r="AT117" s="146"/>
      <c r="AU117" s="146"/>
      <c r="AV117" s="146"/>
      <c r="AW117" s="146"/>
      <c r="AX117" s="146"/>
      <c r="AY117" s="146"/>
      <c r="AZ117" s="146"/>
      <c r="BA117" s="146"/>
      <c r="BB117" s="146"/>
      <c r="BC117" s="146"/>
      <c r="BD117" s="146"/>
      <c r="BE117" s="146"/>
      <c r="BF117" s="146"/>
      <c r="BG117" s="146"/>
      <c r="BH117" s="146"/>
      <c r="BI117" s="146"/>
    </row>
    <row r="118" spans="1:61" x14ac:dyDescent="0.3">
      <c r="A118" s="49" t="s">
        <v>443</v>
      </c>
      <c r="B118" s="146" t="s">
        <v>1015</v>
      </c>
      <c r="C118" s="146" t="s">
        <v>1015</v>
      </c>
      <c r="D118" s="146" t="s">
        <v>1015</v>
      </c>
      <c r="E118" s="146"/>
      <c r="F118" s="146"/>
      <c r="G118" s="146"/>
      <c r="H118" s="146"/>
      <c r="I118" s="146"/>
      <c r="J118" s="146"/>
      <c r="K118" s="146"/>
      <c r="L118" s="146"/>
      <c r="M118" s="146"/>
      <c r="N118" s="146"/>
      <c r="O118" s="146"/>
      <c r="P118" s="146"/>
      <c r="Q118" s="146"/>
      <c r="R118" s="146"/>
      <c r="S118" s="146"/>
      <c r="T118" s="146"/>
      <c r="U118" s="146"/>
      <c r="V118" s="146"/>
      <c r="W118" s="146"/>
      <c r="X118" s="146"/>
      <c r="Y118" s="146"/>
      <c r="Z118" s="146"/>
      <c r="AA118" s="146"/>
      <c r="AB118" s="146"/>
      <c r="AC118" s="146"/>
      <c r="AD118" s="146"/>
      <c r="AE118" s="146"/>
      <c r="AF118" s="146"/>
      <c r="AG118" s="146"/>
      <c r="AH118" s="146"/>
      <c r="AI118" s="146"/>
      <c r="AJ118" s="146"/>
      <c r="AK118" s="146"/>
      <c r="AL118" s="146"/>
      <c r="AM118" s="146"/>
      <c r="AN118" s="146"/>
      <c r="AO118" s="146"/>
      <c r="AP118" s="146"/>
      <c r="AQ118" s="146"/>
      <c r="AR118" s="146"/>
      <c r="AS118" s="146"/>
      <c r="AT118" s="146"/>
      <c r="AU118" s="146"/>
      <c r="AV118" s="146"/>
      <c r="AW118" s="146"/>
      <c r="AX118" s="146"/>
      <c r="AY118" s="146"/>
      <c r="AZ118" s="146"/>
      <c r="BA118" s="146"/>
      <c r="BB118" s="146"/>
      <c r="BC118" s="146"/>
      <c r="BD118" s="146"/>
      <c r="BE118" s="146"/>
      <c r="BF118" s="146"/>
      <c r="BG118" s="146"/>
      <c r="BH118" s="146"/>
      <c r="BI118" s="146"/>
    </row>
  </sheetData>
  <dataValidations count="1">
    <dataValidation type="list" allowBlank="1" showInputMessage="1" showErrorMessage="1" sqref="B4:AO4">
      <formula1>Hubs</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P250"/>
  <sheetViews>
    <sheetView zoomScale="80" zoomScaleNormal="80" workbookViewId="0">
      <selection activeCell="G6" sqref="G6"/>
    </sheetView>
  </sheetViews>
  <sheetFormatPr defaultColWidth="9.140625" defaultRowHeight="16.5" x14ac:dyDescent="0.25"/>
  <cols>
    <col min="1" max="2" width="24.7109375" style="19" customWidth="1"/>
    <col min="3" max="3" width="26" style="19" bestFit="1" customWidth="1"/>
    <col min="4" max="4" width="16.7109375" style="19" customWidth="1"/>
    <col min="5" max="5" width="52.85546875" style="19" bestFit="1" customWidth="1"/>
    <col min="6" max="8" width="9.140625" style="19"/>
    <col min="9" max="9" width="2.42578125" style="19" customWidth="1"/>
    <col min="10" max="10" width="15" style="19" bestFit="1" customWidth="1"/>
    <col min="11" max="11" width="10" style="19" bestFit="1" customWidth="1"/>
    <col min="12" max="12" width="11.5703125" style="19" bestFit="1" customWidth="1"/>
    <col min="13" max="13" width="9.85546875" style="19" bestFit="1" customWidth="1"/>
    <col min="14" max="14" width="9.42578125" style="19" bestFit="1" customWidth="1"/>
    <col min="15" max="15" width="11.140625" style="19" bestFit="1" customWidth="1"/>
    <col min="16" max="16" width="9.85546875" style="19" bestFit="1" customWidth="1"/>
    <col min="17" max="16384" width="9.140625" style="19"/>
  </cols>
  <sheetData>
    <row r="1" spans="1:16" s="3" customFormat="1" x14ac:dyDescent="0.25"/>
    <row r="2" spans="1:16" s="3" customFormat="1" x14ac:dyDescent="0.25"/>
    <row r="3" spans="1:16" s="3" customFormat="1" x14ac:dyDescent="0.25"/>
    <row r="4" spans="1:16" s="3" customFormat="1" x14ac:dyDescent="0.25">
      <c r="F4" s="147">
        <f>SUM(F6:F250)</f>
        <v>679</v>
      </c>
      <c r="G4" s="147">
        <f>SUM(G6:G250)</f>
        <v>46</v>
      </c>
      <c r="H4" s="148">
        <f t="shared" ref="H4" si="0">IF(F4=0,"",G4/F4)</f>
        <v>6.774668630338733E-2</v>
      </c>
    </row>
    <row r="5" spans="1:16" ht="33" x14ac:dyDescent="0.25">
      <c r="A5" s="13" t="s">
        <v>172</v>
      </c>
      <c r="B5" s="13" t="s">
        <v>0</v>
      </c>
      <c r="C5" s="13" t="s">
        <v>1</v>
      </c>
      <c r="D5" s="13" t="s">
        <v>2</v>
      </c>
      <c r="E5" s="13" t="s">
        <v>146</v>
      </c>
      <c r="F5" s="13" t="s">
        <v>3</v>
      </c>
      <c r="G5" s="13" t="s">
        <v>4</v>
      </c>
      <c r="H5" s="20" t="s">
        <v>5</v>
      </c>
      <c r="J5" s="26" t="s">
        <v>2</v>
      </c>
      <c r="K5" s="26" t="s">
        <v>643</v>
      </c>
      <c r="L5" s="26" t="s">
        <v>644</v>
      </c>
      <c r="M5" s="26" t="s">
        <v>157</v>
      </c>
      <c r="N5" s="26" t="s">
        <v>645</v>
      </c>
      <c r="O5" s="26" t="s">
        <v>646</v>
      </c>
      <c r="P5" s="26" t="s">
        <v>157</v>
      </c>
    </row>
    <row r="6" spans="1:16" s="3" customFormat="1" ht="16.5" customHeight="1" x14ac:dyDescent="0.25">
      <c r="A6" s="10" t="s">
        <v>971</v>
      </c>
      <c r="B6" s="10" t="s">
        <v>967</v>
      </c>
      <c r="C6" s="10" t="s">
        <v>78</v>
      </c>
      <c r="D6" s="10" t="s">
        <v>16</v>
      </c>
      <c r="E6" s="9" t="str">
        <f>B6&amp;"-"&amp;C6&amp;" ("&amp;D6&amp;")"</f>
        <v>PARRYS-Parcel Loads (ICV Goods)</v>
      </c>
      <c r="F6" s="10">
        <v>120</v>
      </c>
      <c r="G6" s="10">
        <v>10</v>
      </c>
      <c r="H6" s="12">
        <f t="shared" ref="H6:H17" si="1">IF(F6=0,"",G6/F6)</f>
        <v>8.3333333333333329E-2</v>
      </c>
      <c r="J6" s="28" t="str">
        <f>Masters!D3</f>
        <v>4x2 FF Haulage</v>
      </c>
      <c r="K6" s="150">
        <f>'Historical Segment Data'!S4+'Historical Segment Data'!T4+'Historical Segment Data'!U4+'Historical Segment Data'!V4</f>
        <v>0</v>
      </c>
      <c r="L6" s="150">
        <f>SUMIFS($F$6:$F$241,$D$6:$D$241,J6)</f>
        <v>0</v>
      </c>
      <c r="M6" s="3">
        <f>L6-K6</f>
        <v>0</v>
      </c>
      <c r="N6" s="150">
        <f>SUM('Historical Segment Data'!S24:V24)</f>
        <v>0</v>
      </c>
      <c r="O6" s="150">
        <f>SUMIFS($G$6:$G$241,$D$6:$D$241,J6)</f>
        <v>0</v>
      </c>
      <c r="P6" s="3">
        <f>O6-N6</f>
        <v>0</v>
      </c>
    </row>
    <row r="7" spans="1:16" s="3" customFormat="1" ht="16.5" customHeight="1" x14ac:dyDescent="0.25">
      <c r="A7" s="10" t="s">
        <v>971</v>
      </c>
      <c r="B7" s="10" t="s">
        <v>967</v>
      </c>
      <c r="C7" s="10" t="s">
        <v>75</v>
      </c>
      <c r="D7" s="10" t="s">
        <v>16</v>
      </c>
      <c r="E7" s="9" t="str">
        <f t="shared" ref="E7:E70" si="2">B7&amp;"-"&amp;C7&amp;" ("&amp;D7&amp;")"</f>
        <v>PARRYS-Market Load (ICV Goods)</v>
      </c>
      <c r="F7" s="10">
        <v>60</v>
      </c>
      <c r="G7" s="10">
        <v>5</v>
      </c>
      <c r="H7" s="12">
        <f t="shared" si="1"/>
        <v>8.3333333333333329E-2</v>
      </c>
      <c r="J7" s="28" t="str">
        <f>Masters!D4</f>
        <v>4x2 SF Haulage</v>
      </c>
      <c r="K7" s="150">
        <f>'Historical Segment Data'!S5+'Historical Segment Data'!T5+'Historical Segment Data'!U5+'Historical Segment Data'!V5</f>
        <v>0</v>
      </c>
      <c r="L7" s="150">
        <f t="shared" ref="L7:L20" si="3">SUMIFS($F$6:$F$241,$D$6:$D$241,J7)</f>
        <v>0</v>
      </c>
      <c r="M7" s="3">
        <f t="shared" ref="M7:M21" si="4">L7-K7</f>
        <v>0</v>
      </c>
      <c r="N7" s="150">
        <f>SUM('Historical Segment Data'!S25:V25)</f>
        <v>0</v>
      </c>
      <c r="O7" s="150">
        <f t="shared" ref="O7:O20" si="5">SUMIFS($G$6:$G$241,$D$6:$D$241,J7)</f>
        <v>0</v>
      </c>
      <c r="P7" s="3">
        <f t="shared" ref="P7:P21" si="6">O7-N7</f>
        <v>0</v>
      </c>
    </row>
    <row r="8" spans="1:16" s="3" customFormat="1" ht="16.5" customHeight="1" x14ac:dyDescent="0.25">
      <c r="A8" s="10" t="s">
        <v>971</v>
      </c>
      <c r="B8" s="10" t="s">
        <v>967</v>
      </c>
      <c r="C8" s="10" t="s">
        <v>60</v>
      </c>
      <c r="D8" s="10" t="s">
        <v>16</v>
      </c>
      <c r="E8" s="9" t="str">
        <f t="shared" si="2"/>
        <v>PARRYS-Cement (Bagged) (ICV Goods)</v>
      </c>
      <c r="F8" s="10">
        <v>56</v>
      </c>
      <c r="G8" s="10">
        <v>0</v>
      </c>
      <c r="H8" s="12">
        <f t="shared" si="1"/>
        <v>0</v>
      </c>
      <c r="J8" s="28" t="str">
        <f>Masters!D5</f>
        <v>6x2 MAV</v>
      </c>
      <c r="K8" s="150">
        <f>'Historical Segment Data'!S6+'Historical Segment Data'!T6+'Historical Segment Data'!U6+'Historical Segment Data'!V6</f>
        <v>0</v>
      </c>
      <c r="L8" s="150">
        <f t="shared" si="3"/>
        <v>0</v>
      </c>
      <c r="M8" s="3">
        <f t="shared" si="4"/>
        <v>0</v>
      </c>
      <c r="N8" s="150">
        <f>SUM('Historical Segment Data'!S26:V26)</f>
        <v>0</v>
      </c>
      <c r="O8" s="150">
        <f t="shared" si="5"/>
        <v>0</v>
      </c>
      <c r="P8" s="3">
        <f t="shared" si="6"/>
        <v>0</v>
      </c>
    </row>
    <row r="9" spans="1:16" s="3" customFormat="1" ht="16.5" customHeight="1" x14ac:dyDescent="0.25">
      <c r="A9" s="10" t="s">
        <v>971</v>
      </c>
      <c r="B9" s="10" t="s">
        <v>967</v>
      </c>
      <c r="C9" s="10" t="s">
        <v>70</v>
      </c>
      <c r="D9" s="10" t="s">
        <v>16</v>
      </c>
      <c r="E9" s="9" t="str">
        <f t="shared" si="2"/>
        <v>PARRYS-Steel/Iron products (ICV Goods)</v>
      </c>
      <c r="F9" s="10">
        <v>48</v>
      </c>
      <c r="G9" s="10">
        <v>0</v>
      </c>
      <c r="H9" s="12">
        <f t="shared" si="1"/>
        <v>0</v>
      </c>
      <c r="J9" s="28" t="str">
        <f>Masters!D6</f>
        <v>8x2 MAV</v>
      </c>
      <c r="K9" s="150">
        <f>'Historical Segment Data'!S7+'Historical Segment Data'!T7+'Historical Segment Data'!U7+'Historical Segment Data'!V7</f>
        <v>0</v>
      </c>
      <c r="L9" s="150">
        <f t="shared" si="3"/>
        <v>0</v>
      </c>
      <c r="M9" s="3">
        <f t="shared" si="4"/>
        <v>0</v>
      </c>
      <c r="N9" s="150">
        <f>SUM('Historical Segment Data'!S27:V27)</f>
        <v>0</v>
      </c>
      <c r="O9" s="150">
        <f t="shared" si="5"/>
        <v>0</v>
      </c>
      <c r="P9" s="3">
        <f t="shared" si="6"/>
        <v>0</v>
      </c>
    </row>
    <row r="10" spans="1:16" s="3" customFormat="1" ht="16.5" customHeight="1" x14ac:dyDescent="0.25">
      <c r="A10" s="10" t="s">
        <v>971</v>
      </c>
      <c r="B10" s="10" t="s">
        <v>967</v>
      </c>
      <c r="C10" s="10" t="s">
        <v>988</v>
      </c>
      <c r="D10" s="10" t="s">
        <v>16</v>
      </c>
      <c r="E10" s="9" t="str">
        <f t="shared" si="2"/>
        <v>PARRYS-Other Applications - Hardwares (ICV Goods)</v>
      </c>
      <c r="F10" s="10">
        <v>36</v>
      </c>
      <c r="G10" s="10">
        <v>0</v>
      </c>
      <c r="H10" s="12">
        <f t="shared" si="1"/>
        <v>0</v>
      </c>
      <c r="J10" s="28" t="str">
        <f>Masters!D7</f>
        <v>10x2 MAV</v>
      </c>
      <c r="K10" s="150">
        <f>'Historical Segment Data'!S8+'Historical Segment Data'!T8+'Historical Segment Data'!U8+'Historical Segment Data'!V8</f>
        <v>0</v>
      </c>
      <c r="L10" s="150">
        <f t="shared" si="3"/>
        <v>0</v>
      </c>
      <c r="M10" s="3">
        <f t="shared" si="4"/>
        <v>0</v>
      </c>
      <c r="N10" s="150">
        <f>SUM('Historical Segment Data'!S28:V28)</f>
        <v>0</v>
      </c>
      <c r="O10" s="150">
        <f t="shared" si="5"/>
        <v>0</v>
      </c>
      <c r="P10" s="3">
        <f t="shared" si="6"/>
        <v>0</v>
      </c>
    </row>
    <row r="11" spans="1:16" s="3" customFormat="1" ht="16.5" customHeight="1" x14ac:dyDescent="0.25">
      <c r="A11" s="10" t="s">
        <v>971</v>
      </c>
      <c r="B11" s="10" t="s">
        <v>967</v>
      </c>
      <c r="C11" s="10" t="s">
        <v>53</v>
      </c>
      <c r="D11" s="10" t="s">
        <v>16</v>
      </c>
      <c r="E11" s="9" t="str">
        <f t="shared" si="2"/>
        <v>PARRYS-Fish/Meat (ICV Goods)</v>
      </c>
      <c r="F11" s="10">
        <v>10</v>
      </c>
      <c r="G11" s="10">
        <v>2</v>
      </c>
      <c r="H11" s="12">
        <f t="shared" si="1"/>
        <v>0.2</v>
      </c>
      <c r="J11" s="28" t="str">
        <f>Masters!D8</f>
        <v>6x4 MAV</v>
      </c>
      <c r="K11" s="150">
        <f>'Historical Segment Data'!S9+'Historical Segment Data'!T9+'Historical Segment Data'!U9+'Historical Segment Data'!V9</f>
        <v>0</v>
      </c>
      <c r="L11" s="150">
        <f t="shared" si="3"/>
        <v>0</v>
      </c>
      <c r="M11" s="3">
        <f t="shared" si="4"/>
        <v>0</v>
      </c>
      <c r="N11" s="150">
        <f>SUM('Historical Segment Data'!S29:V29)</f>
        <v>0</v>
      </c>
      <c r="O11" s="150">
        <f t="shared" si="5"/>
        <v>0</v>
      </c>
      <c r="P11" s="3">
        <f t="shared" si="6"/>
        <v>0</v>
      </c>
    </row>
    <row r="12" spans="1:16" s="3" customFormat="1" ht="16.5" customHeight="1" x14ac:dyDescent="0.25">
      <c r="A12" s="10" t="s">
        <v>971</v>
      </c>
      <c r="B12" s="10" t="s">
        <v>968</v>
      </c>
      <c r="C12" s="10" t="s">
        <v>60</v>
      </c>
      <c r="D12" s="10" t="s">
        <v>16</v>
      </c>
      <c r="E12" s="9" t="str">
        <f t="shared" si="2"/>
        <v>MADHAVARAM-Cement (Bagged) (ICV Goods)</v>
      </c>
      <c r="F12" s="10">
        <v>75</v>
      </c>
      <c r="G12" s="10">
        <v>0</v>
      </c>
      <c r="H12" s="12">
        <f t="shared" si="1"/>
        <v>0</v>
      </c>
      <c r="J12" s="28" t="str">
        <f>Masters!D9</f>
        <v>Tractor</v>
      </c>
      <c r="K12" s="150">
        <f>'Historical Segment Data'!S10+'Historical Segment Data'!T10+'Historical Segment Data'!U10+'Historical Segment Data'!V10</f>
        <v>0</v>
      </c>
      <c r="L12" s="150">
        <f t="shared" si="3"/>
        <v>0</v>
      </c>
      <c r="M12" s="3">
        <f t="shared" si="4"/>
        <v>0</v>
      </c>
      <c r="N12" s="150">
        <f>SUM('Historical Segment Data'!S30:V30)</f>
        <v>0</v>
      </c>
      <c r="O12" s="150">
        <f t="shared" si="5"/>
        <v>0</v>
      </c>
      <c r="P12" s="3">
        <f t="shared" si="6"/>
        <v>0</v>
      </c>
    </row>
    <row r="13" spans="1:16" s="3" customFormat="1" ht="16.5" customHeight="1" x14ac:dyDescent="0.25">
      <c r="A13" s="10" t="s">
        <v>971</v>
      </c>
      <c r="B13" s="10" t="s">
        <v>968</v>
      </c>
      <c r="C13" s="10" t="s">
        <v>78</v>
      </c>
      <c r="D13" s="10" t="s">
        <v>16</v>
      </c>
      <c r="E13" s="9" t="str">
        <f t="shared" si="2"/>
        <v>MADHAVARAM-Parcel Loads (ICV Goods)</v>
      </c>
      <c r="F13" s="10">
        <v>54</v>
      </c>
      <c r="G13" s="10">
        <v>3</v>
      </c>
      <c r="H13" s="12">
        <f t="shared" si="1"/>
        <v>5.5555555555555552E-2</v>
      </c>
      <c r="J13" s="28" t="str">
        <f>Masters!D10</f>
        <v>4x2 FF Tipper</v>
      </c>
      <c r="K13" s="150">
        <f>'Historical Segment Data'!S11+'Historical Segment Data'!T11+'Historical Segment Data'!U11+'Historical Segment Data'!V11</f>
        <v>0</v>
      </c>
      <c r="L13" s="150">
        <f t="shared" si="3"/>
        <v>0</v>
      </c>
      <c r="M13" s="3">
        <f t="shared" si="4"/>
        <v>0</v>
      </c>
      <c r="N13" s="150">
        <f>SUM('Historical Segment Data'!S31:V31)</f>
        <v>0</v>
      </c>
      <c r="O13" s="150">
        <f t="shared" si="5"/>
        <v>0</v>
      </c>
      <c r="P13" s="3">
        <f t="shared" si="6"/>
        <v>0</v>
      </c>
    </row>
    <row r="14" spans="1:16" s="3" customFormat="1" ht="16.5" customHeight="1" x14ac:dyDescent="0.25">
      <c r="A14" s="10" t="s">
        <v>971</v>
      </c>
      <c r="B14" s="10" t="s">
        <v>968</v>
      </c>
      <c r="C14" s="10" t="s">
        <v>75</v>
      </c>
      <c r="D14" s="10" t="s">
        <v>16</v>
      </c>
      <c r="E14" s="9" t="str">
        <f t="shared" si="2"/>
        <v>MADHAVARAM-Market Load (ICV Goods)</v>
      </c>
      <c r="F14" s="10">
        <v>50</v>
      </c>
      <c r="G14" s="10">
        <v>17</v>
      </c>
      <c r="H14" s="12">
        <f t="shared" si="1"/>
        <v>0.34</v>
      </c>
      <c r="J14" s="28" t="str">
        <f>Masters!D11</f>
        <v>4x2 SF Tipper</v>
      </c>
      <c r="K14" s="150">
        <f>'Historical Segment Data'!S12+'Historical Segment Data'!T12+'Historical Segment Data'!U12+'Historical Segment Data'!V12</f>
        <v>0</v>
      </c>
      <c r="L14" s="150">
        <f t="shared" si="3"/>
        <v>0</v>
      </c>
      <c r="M14" s="3">
        <f t="shared" si="4"/>
        <v>0</v>
      </c>
      <c r="N14" s="150">
        <f>SUM('Historical Segment Data'!S32:V32)</f>
        <v>0</v>
      </c>
      <c r="O14" s="150">
        <f t="shared" si="5"/>
        <v>0</v>
      </c>
      <c r="P14" s="3">
        <f t="shared" si="6"/>
        <v>0</v>
      </c>
    </row>
    <row r="15" spans="1:16" s="3" customFormat="1" ht="16.5" customHeight="1" x14ac:dyDescent="0.25">
      <c r="A15" s="10" t="s">
        <v>971</v>
      </c>
      <c r="B15" s="10" t="s">
        <v>968</v>
      </c>
      <c r="C15" s="10" t="s">
        <v>63</v>
      </c>
      <c r="D15" s="10" t="s">
        <v>16</v>
      </c>
      <c r="E15" s="9" t="str">
        <f t="shared" si="2"/>
        <v>MADHAVARAM-Sand (ICV Goods)</v>
      </c>
      <c r="F15" s="10">
        <v>18</v>
      </c>
      <c r="G15" s="10">
        <v>1</v>
      </c>
      <c r="H15" s="12">
        <f t="shared" si="1"/>
        <v>5.5555555555555552E-2</v>
      </c>
      <c r="J15" s="28" t="str">
        <f>Masters!D12</f>
        <v>6x4 Tipper</v>
      </c>
      <c r="K15" s="150">
        <f>'Historical Segment Data'!S13+'Historical Segment Data'!T13+'Historical Segment Data'!U13+'Historical Segment Data'!V13</f>
        <v>0</v>
      </c>
      <c r="L15" s="150">
        <f t="shared" si="3"/>
        <v>0</v>
      </c>
      <c r="M15" s="3">
        <f t="shared" si="4"/>
        <v>0</v>
      </c>
      <c r="N15" s="150">
        <f>SUM('Historical Segment Data'!S33:V33)</f>
        <v>0</v>
      </c>
      <c r="O15" s="150">
        <f t="shared" si="5"/>
        <v>0</v>
      </c>
      <c r="P15" s="3">
        <f t="shared" si="6"/>
        <v>0</v>
      </c>
    </row>
    <row r="16" spans="1:16" s="3" customFormat="1" ht="16.5" customHeight="1" x14ac:dyDescent="0.25">
      <c r="A16" s="10" t="s">
        <v>971</v>
      </c>
      <c r="B16" s="10" t="s">
        <v>968</v>
      </c>
      <c r="C16" s="10" t="s">
        <v>59</v>
      </c>
      <c r="D16" s="10" t="s">
        <v>16</v>
      </c>
      <c r="E16" s="9" t="str">
        <f t="shared" si="2"/>
        <v>MADHAVARAM-Brick/Clay (ICV Goods)</v>
      </c>
      <c r="F16" s="10">
        <v>18</v>
      </c>
      <c r="G16" s="10">
        <v>3</v>
      </c>
      <c r="H16" s="12">
        <f t="shared" si="1"/>
        <v>0.16666666666666666</v>
      </c>
      <c r="J16" s="28" t="str">
        <f>Masters!D13</f>
        <v>8x4 Tipper</v>
      </c>
      <c r="K16" s="150">
        <f>'Historical Segment Data'!S14+'Historical Segment Data'!T14+'Historical Segment Data'!U14+'Historical Segment Data'!V14</f>
        <v>0</v>
      </c>
      <c r="L16" s="150">
        <f t="shared" si="3"/>
        <v>0</v>
      </c>
      <c r="M16" s="3">
        <f t="shared" si="4"/>
        <v>0</v>
      </c>
      <c r="N16" s="150">
        <f>SUM('Historical Segment Data'!S34:V34)</f>
        <v>0</v>
      </c>
      <c r="O16" s="150">
        <f t="shared" si="5"/>
        <v>0</v>
      </c>
      <c r="P16" s="3">
        <f t="shared" si="6"/>
        <v>0</v>
      </c>
    </row>
    <row r="17" spans="1:16" s="3" customFormat="1" ht="16.5" customHeight="1" x14ac:dyDescent="0.25">
      <c r="A17" s="10" t="s">
        <v>971</v>
      </c>
      <c r="B17" s="10" t="s">
        <v>969</v>
      </c>
      <c r="C17" s="10" t="s">
        <v>75</v>
      </c>
      <c r="D17" s="10" t="s">
        <v>16</v>
      </c>
      <c r="E17" s="9" t="str">
        <f t="shared" si="2"/>
        <v>GUMMIDIPOONDY-Market Load (ICV Goods)</v>
      </c>
      <c r="F17" s="10">
        <v>62</v>
      </c>
      <c r="G17" s="10">
        <v>3</v>
      </c>
      <c r="H17" s="12">
        <f t="shared" si="1"/>
        <v>4.8387096774193547E-2</v>
      </c>
      <c r="J17" s="28" t="str">
        <f>Masters!D14</f>
        <v>ICV Goods</v>
      </c>
      <c r="K17" s="150">
        <f>'Historical Segment Data'!S15+'Historical Segment Data'!T15+'Historical Segment Data'!U15+'Historical Segment Data'!V15</f>
        <v>679</v>
      </c>
      <c r="L17" s="150">
        <f t="shared" si="3"/>
        <v>679</v>
      </c>
      <c r="M17" s="3">
        <f t="shared" si="4"/>
        <v>0</v>
      </c>
      <c r="N17" s="150">
        <f>SUM('Historical Segment Data'!S35:V35)</f>
        <v>46</v>
      </c>
      <c r="O17" s="150">
        <f t="shared" si="5"/>
        <v>46</v>
      </c>
      <c r="P17" s="3">
        <f t="shared" si="6"/>
        <v>0</v>
      </c>
    </row>
    <row r="18" spans="1:16" s="3" customFormat="1" ht="16.5" customHeight="1" x14ac:dyDescent="0.25">
      <c r="A18" s="10" t="s">
        <v>971</v>
      </c>
      <c r="B18" s="10" t="s">
        <v>969</v>
      </c>
      <c r="C18" s="10" t="s">
        <v>63</v>
      </c>
      <c r="D18" s="10" t="s">
        <v>16</v>
      </c>
      <c r="E18" s="9" t="str">
        <f t="shared" si="2"/>
        <v>GUMMIDIPOONDY-Sand (ICV Goods)</v>
      </c>
      <c r="F18" s="10">
        <v>35</v>
      </c>
      <c r="G18" s="10">
        <v>0</v>
      </c>
      <c r="H18" s="12">
        <f t="shared" ref="H18" si="7">IF(F18=0,"",G18/F18)</f>
        <v>0</v>
      </c>
      <c r="J18" s="28" t="str">
        <f>Masters!D15</f>
        <v>MDV Bus</v>
      </c>
      <c r="K18" s="150">
        <f>'Historical Segment Data'!S16+'Historical Segment Data'!T16+'Historical Segment Data'!U16+'Historical Segment Data'!V16</f>
        <v>0</v>
      </c>
      <c r="L18" s="150">
        <f t="shared" si="3"/>
        <v>0</v>
      </c>
      <c r="M18" s="3">
        <f t="shared" si="4"/>
        <v>0</v>
      </c>
      <c r="N18" s="150">
        <f>SUM('Historical Segment Data'!S36:V36)</f>
        <v>0</v>
      </c>
      <c r="O18" s="150">
        <f t="shared" si="5"/>
        <v>0</v>
      </c>
      <c r="P18" s="3">
        <f t="shared" si="6"/>
        <v>0</v>
      </c>
    </row>
    <row r="19" spans="1:16" s="3" customFormat="1" ht="16.5" customHeight="1" x14ac:dyDescent="0.25">
      <c r="A19" s="10" t="s">
        <v>971</v>
      </c>
      <c r="B19" s="10" t="s">
        <v>969</v>
      </c>
      <c r="C19" s="10" t="s">
        <v>59</v>
      </c>
      <c r="D19" s="10" t="s">
        <v>16</v>
      </c>
      <c r="E19" s="9" t="str">
        <f t="shared" si="2"/>
        <v>GUMMIDIPOONDY-Brick/Clay (ICV Goods)</v>
      </c>
      <c r="F19" s="10">
        <v>35</v>
      </c>
      <c r="G19" s="10">
        <v>0</v>
      </c>
      <c r="H19" s="12">
        <f>IF(F19=0,"",G19/F19)</f>
        <v>0</v>
      </c>
      <c r="J19" s="28" t="str">
        <f>Masters!D16</f>
        <v>ICV Bus</v>
      </c>
      <c r="K19" s="150">
        <f>'Historical Segment Data'!S17+'Historical Segment Data'!T17+'Historical Segment Data'!U17+'Historical Segment Data'!V17</f>
        <v>0</v>
      </c>
      <c r="L19" s="150">
        <f t="shared" si="3"/>
        <v>0</v>
      </c>
      <c r="M19" s="3">
        <f t="shared" si="4"/>
        <v>0</v>
      </c>
      <c r="N19" s="150">
        <f>SUM('Historical Segment Data'!S37:V37)</f>
        <v>0</v>
      </c>
      <c r="O19" s="150">
        <f t="shared" si="5"/>
        <v>0</v>
      </c>
      <c r="P19" s="3">
        <f t="shared" si="6"/>
        <v>0</v>
      </c>
    </row>
    <row r="20" spans="1:16" s="3" customFormat="1" ht="16.5" customHeight="1" x14ac:dyDescent="0.25">
      <c r="A20" s="7" t="s">
        <v>971</v>
      </c>
      <c r="B20" s="7" t="s">
        <v>969</v>
      </c>
      <c r="C20" s="7" t="s">
        <v>970</v>
      </c>
      <c r="D20" s="10" t="s">
        <v>16</v>
      </c>
      <c r="E20" s="9" t="str">
        <f t="shared" si="2"/>
        <v>GUMMIDIPOONDY-Other Applications - Harvester (ICV Goods)</v>
      </c>
      <c r="F20" s="7">
        <v>2</v>
      </c>
      <c r="G20" s="7">
        <v>2</v>
      </c>
      <c r="H20" s="12">
        <f t="shared" ref="H20:H83" si="8">IF(F20=0,"",G20/F20)</f>
        <v>1</v>
      </c>
      <c r="J20" s="28" t="str">
        <f>Masters!D17</f>
        <v>LCV Bus</v>
      </c>
      <c r="K20" s="150">
        <f>'Historical Segment Data'!S18+'Historical Segment Data'!T18+'Historical Segment Data'!U18+'Historical Segment Data'!V18</f>
        <v>0</v>
      </c>
      <c r="L20" s="150">
        <f t="shared" si="3"/>
        <v>0</v>
      </c>
      <c r="M20" s="3">
        <f t="shared" si="4"/>
        <v>0</v>
      </c>
      <c r="N20" s="150">
        <f>SUM('Historical Segment Data'!S38:V38)</f>
        <v>0</v>
      </c>
      <c r="O20" s="150">
        <f t="shared" si="5"/>
        <v>0</v>
      </c>
      <c r="P20" s="3">
        <f t="shared" si="6"/>
        <v>0</v>
      </c>
    </row>
    <row r="21" spans="1:16" s="3" customFormat="1" ht="16.5" customHeight="1" x14ac:dyDescent="0.25">
      <c r="A21" s="10"/>
      <c r="B21" s="7"/>
      <c r="C21" s="7"/>
      <c r="D21" s="10"/>
      <c r="E21" s="9" t="str">
        <f t="shared" si="2"/>
        <v>- ()</v>
      </c>
      <c r="F21" s="7"/>
      <c r="G21" s="7"/>
      <c r="H21" s="12" t="str">
        <f t="shared" si="8"/>
        <v/>
      </c>
      <c r="J21" s="27" t="s">
        <v>156</v>
      </c>
      <c r="K21" s="151">
        <f>SUM(K6:K20)</f>
        <v>679</v>
      </c>
      <c r="L21" s="151">
        <f>SUM(L6:L20)</f>
        <v>679</v>
      </c>
      <c r="M21" s="149">
        <f t="shared" si="4"/>
        <v>0</v>
      </c>
      <c r="N21" s="151">
        <f>SUM(N6:N20)</f>
        <v>46</v>
      </c>
      <c r="O21" s="151">
        <f>SUM(O6:O20)</f>
        <v>46</v>
      </c>
      <c r="P21" s="149">
        <f t="shared" si="6"/>
        <v>0</v>
      </c>
    </row>
    <row r="22" spans="1:16" s="3" customFormat="1" ht="16.5" customHeight="1" x14ac:dyDescent="0.25">
      <c r="A22" s="10"/>
      <c r="B22" s="7"/>
      <c r="C22" s="7"/>
      <c r="D22" s="7"/>
      <c r="E22" s="9" t="str">
        <f t="shared" si="2"/>
        <v>- ()</v>
      </c>
      <c r="F22" s="7"/>
      <c r="G22" s="7"/>
      <c r="H22" s="12" t="str">
        <f t="shared" si="8"/>
        <v/>
      </c>
    </row>
    <row r="23" spans="1:16" s="3" customFormat="1" ht="16.5" customHeight="1" x14ac:dyDescent="0.25">
      <c r="A23" s="10"/>
      <c r="B23" s="7"/>
      <c r="C23" s="7"/>
      <c r="D23" s="7"/>
      <c r="E23" s="9" t="str">
        <f t="shared" si="2"/>
        <v>- ()</v>
      </c>
      <c r="F23" s="7"/>
      <c r="G23" s="7"/>
      <c r="H23" s="12" t="str">
        <f t="shared" si="8"/>
        <v/>
      </c>
    </row>
    <row r="24" spans="1:16" s="3" customFormat="1" ht="16.5" customHeight="1" x14ac:dyDescent="0.25">
      <c r="A24" s="10"/>
      <c r="B24" s="7"/>
      <c r="C24" s="7"/>
      <c r="D24" s="7"/>
      <c r="E24" s="9" t="str">
        <f t="shared" si="2"/>
        <v>- ()</v>
      </c>
      <c r="F24" s="7"/>
      <c r="G24" s="7"/>
      <c r="H24" s="12" t="str">
        <f t="shared" si="8"/>
        <v/>
      </c>
    </row>
    <row r="25" spans="1:16" s="3" customFormat="1" ht="16.5" customHeight="1" x14ac:dyDescent="0.25">
      <c r="A25" s="10"/>
      <c r="B25" s="7"/>
      <c r="C25" s="7"/>
      <c r="D25" s="7"/>
      <c r="E25" s="9" t="str">
        <f t="shared" si="2"/>
        <v>- ()</v>
      </c>
      <c r="F25" s="7"/>
      <c r="G25" s="7"/>
      <c r="H25" s="12" t="str">
        <f t="shared" si="8"/>
        <v/>
      </c>
    </row>
    <row r="26" spans="1:16" s="3" customFormat="1" ht="16.5" customHeight="1" x14ac:dyDescent="0.25">
      <c r="A26" s="7"/>
      <c r="B26" s="7"/>
      <c r="C26" s="7"/>
      <c r="D26" s="7"/>
      <c r="E26" s="9" t="str">
        <f t="shared" si="2"/>
        <v>- ()</v>
      </c>
      <c r="F26" s="7"/>
      <c r="G26" s="7"/>
      <c r="H26" s="12" t="str">
        <f t="shared" si="8"/>
        <v/>
      </c>
    </row>
    <row r="27" spans="1:16" s="3" customFormat="1" ht="16.5" customHeight="1" x14ac:dyDescent="0.25">
      <c r="A27" s="10"/>
      <c r="B27" s="7"/>
      <c r="C27" s="7"/>
      <c r="D27" s="7"/>
      <c r="E27" s="9" t="str">
        <f t="shared" si="2"/>
        <v>- ()</v>
      </c>
      <c r="F27" s="7"/>
      <c r="G27" s="7"/>
      <c r="H27" s="12" t="str">
        <f t="shared" si="8"/>
        <v/>
      </c>
    </row>
    <row r="28" spans="1:16" s="3" customFormat="1" ht="16.5" customHeight="1" x14ac:dyDescent="0.25">
      <c r="A28" s="7"/>
      <c r="B28" s="7"/>
      <c r="C28" s="7"/>
      <c r="D28" s="7"/>
      <c r="E28" s="9" t="str">
        <f t="shared" si="2"/>
        <v>- ()</v>
      </c>
      <c r="F28" s="7"/>
      <c r="G28" s="7"/>
      <c r="H28" s="12" t="str">
        <f t="shared" si="8"/>
        <v/>
      </c>
    </row>
    <row r="29" spans="1:16" s="3" customFormat="1" ht="16.5" customHeight="1" x14ac:dyDescent="0.25">
      <c r="A29" s="7"/>
      <c r="B29" s="7"/>
      <c r="C29" s="7"/>
      <c r="D29" s="7"/>
      <c r="E29" s="9" t="str">
        <f t="shared" si="2"/>
        <v>- ()</v>
      </c>
      <c r="F29" s="7"/>
      <c r="G29" s="7"/>
      <c r="H29" s="12" t="str">
        <f t="shared" si="8"/>
        <v/>
      </c>
    </row>
    <row r="30" spans="1:16" s="3" customFormat="1" ht="16.5" customHeight="1" x14ac:dyDescent="0.25">
      <c r="A30" s="7"/>
      <c r="B30" s="7"/>
      <c r="C30" s="7"/>
      <c r="D30" s="7"/>
      <c r="E30" s="9" t="str">
        <f t="shared" si="2"/>
        <v>- ()</v>
      </c>
      <c r="F30" s="7"/>
      <c r="G30" s="7"/>
      <c r="H30" s="12" t="str">
        <f t="shared" si="8"/>
        <v/>
      </c>
    </row>
    <row r="31" spans="1:16" s="3" customFormat="1" ht="16.5" customHeight="1" x14ac:dyDescent="0.25">
      <c r="A31" s="7"/>
      <c r="B31" s="7"/>
      <c r="C31" s="7"/>
      <c r="D31" s="7"/>
      <c r="E31" s="9" t="str">
        <f t="shared" si="2"/>
        <v>- ()</v>
      </c>
      <c r="F31" s="7"/>
      <c r="G31" s="7"/>
      <c r="H31" s="12" t="str">
        <f t="shared" si="8"/>
        <v/>
      </c>
    </row>
    <row r="32" spans="1:16" s="3" customFormat="1" ht="16.5" customHeight="1" x14ac:dyDescent="0.25">
      <c r="A32" s="7"/>
      <c r="B32" s="7"/>
      <c r="C32" s="7"/>
      <c r="D32" s="7"/>
      <c r="E32" s="9" t="str">
        <f t="shared" si="2"/>
        <v>- ()</v>
      </c>
      <c r="F32" s="7"/>
      <c r="G32" s="7"/>
      <c r="H32" s="12" t="str">
        <f t="shared" si="8"/>
        <v/>
      </c>
    </row>
    <row r="33" spans="1:8" s="3" customFormat="1" ht="16.5" customHeight="1" x14ac:dyDescent="0.25">
      <c r="A33" s="7"/>
      <c r="B33" s="7"/>
      <c r="C33" s="7"/>
      <c r="D33" s="7"/>
      <c r="E33" s="9" t="str">
        <f t="shared" si="2"/>
        <v>- ()</v>
      </c>
      <c r="F33" s="7"/>
      <c r="G33" s="7"/>
      <c r="H33" s="12" t="str">
        <f t="shared" si="8"/>
        <v/>
      </c>
    </row>
    <row r="34" spans="1:8" s="3" customFormat="1" ht="16.5" customHeight="1" x14ac:dyDescent="0.25">
      <c r="A34" s="7"/>
      <c r="B34" s="7"/>
      <c r="C34" s="7"/>
      <c r="D34" s="7"/>
      <c r="E34" s="9" t="str">
        <f t="shared" si="2"/>
        <v>- ()</v>
      </c>
      <c r="F34" s="7"/>
      <c r="G34" s="7"/>
      <c r="H34" s="12" t="str">
        <f t="shared" si="8"/>
        <v/>
      </c>
    </row>
    <row r="35" spans="1:8" s="3" customFormat="1" ht="16.5" customHeight="1" x14ac:dyDescent="0.25">
      <c r="A35" s="7"/>
      <c r="B35" s="7"/>
      <c r="C35" s="7"/>
      <c r="D35" s="7"/>
      <c r="E35" s="9" t="str">
        <f t="shared" si="2"/>
        <v>- ()</v>
      </c>
      <c r="F35" s="7"/>
      <c r="G35" s="7"/>
      <c r="H35" s="12" t="str">
        <f t="shared" si="8"/>
        <v/>
      </c>
    </row>
    <row r="36" spans="1:8" s="3" customFormat="1" ht="16.5" customHeight="1" x14ac:dyDescent="0.25">
      <c r="A36" s="7"/>
      <c r="B36" s="7"/>
      <c r="C36" s="7"/>
      <c r="D36" s="7"/>
      <c r="E36" s="9" t="str">
        <f t="shared" si="2"/>
        <v>- ()</v>
      </c>
      <c r="F36" s="7"/>
      <c r="G36" s="7"/>
      <c r="H36" s="12" t="str">
        <f t="shared" si="8"/>
        <v/>
      </c>
    </row>
    <row r="37" spans="1:8" s="3" customFormat="1" ht="16.5" customHeight="1" x14ac:dyDescent="0.25">
      <c r="A37" s="7"/>
      <c r="B37" s="7"/>
      <c r="C37" s="7"/>
      <c r="D37" s="7"/>
      <c r="E37" s="9" t="str">
        <f t="shared" si="2"/>
        <v>- ()</v>
      </c>
      <c r="F37" s="7"/>
      <c r="G37" s="7"/>
      <c r="H37" s="12" t="str">
        <f t="shared" si="8"/>
        <v/>
      </c>
    </row>
    <row r="38" spans="1:8" s="3" customFormat="1" ht="16.5" customHeight="1" x14ac:dyDescent="0.25">
      <c r="A38" s="7"/>
      <c r="B38" s="7"/>
      <c r="C38" s="7"/>
      <c r="D38" s="7"/>
      <c r="E38" s="9" t="str">
        <f t="shared" si="2"/>
        <v>- ()</v>
      </c>
      <c r="F38" s="7"/>
      <c r="G38" s="7"/>
      <c r="H38" s="12" t="str">
        <f t="shared" si="8"/>
        <v/>
      </c>
    </row>
    <row r="39" spans="1:8" s="3" customFormat="1" ht="16.5" customHeight="1" x14ac:dyDescent="0.25">
      <c r="A39" s="7"/>
      <c r="B39" s="7"/>
      <c r="C39" s="7"/>
      <c r="D39" s="7"/>
      <c r="E39" s="9" t="str">
        <f t="shared" si="2"/>
        <v>- ()</v>
      </c>
      <c r="F39" s="7"/>
      <c r="G39" s="7"/>
      <c r="H39" s="12" t="str">
        <f t="shared" si="8"/>
        <v/>
      </c>
    </row>
    <row r="40" spans="1:8" s="3" customFormat="1" ht="16.5" customHeight="1" x14ac:dyDescent="0.25">
      <c r="A40" s="7"/>
      <c r="B40" s="7"/>
      <c r="C40" s="7"/>
      <c r="D40" s="7"/>
      <c r="E40" s="9" t="str">
        <f t="shared" si="2"/>
        <v>- ()</v>
      </c>
      <c r="F40" s="7"/>
      <c r="G40" s="7"/>
      <c r="H40" s="12" t="str">
        <f t="shared" si="8"/>
        <v/>
      </c>
    </row>
    <row r="41" spans="1:8" s="3" customFormat="1" x14ac:dyDescent="0.25">
      <c r="A41" s="7"/>
      <c r="B41" s="7"/>
      <c r="C41" s="7"/>
      <c r="D41" s="7"/>
      <c r="E41" s="9" t="str">
        <f t="shared" si="2"/>
        <v>- ()</v>
      </c>
      <c r="F41" s="7"/>
      <c r="G41" s="7"/>
      <c r="H41" s="12" t="str">
        <f t="shared" si="8"/>
        <v/>
      </c>
    </row>
    <row r="42" spans="1:8" s="3" customFormat="1" x14ac:dyDescent="0.25">
      <c r="A42" s="7"/>
      <c r="B42" s="7"/>
      <c r="C42" s="7"/>
      <c r="D42" s="7"/>
      <c r="E42" s="9" t="str">
        <f t="shared" si="2"/>
        <v>- ()</v>
      </c>
      <c r="F42" s="7"/>
      <c r="G42" s="7"/>
      <c r="H42" s="12" t="str">
        <f t="shared" si="8"/>
        <v/>
      </c>
    </row>
    <row r="43" spans="1:8" s="3" customFormat="1" ht="16.5" customHeight="1" x14ac:dyDescent="0.25">
      <c r="A43" s="7"/>
      <c r="B43" s="7"/>
      <c r="C43" s="7"/>
      <c r="D43" s="7"/>
      <c r="E43" s="9" t="str">
        <f t="shared" si="2"/>
        <v>- ()</v>
      </c>
      <c r="F43" s="7"/>
      <c r="G43" s="7"/>
      <c r="H43" s="12" t="str">
        <f t="shared" si="8"/>
        <v/>
      </c>
    </row>
    <row r="44" spans="1:8" s="3" customFormat="1" ht="16.5" customHeight="1" x14ac:dyDescent="0.25">
      <c r="A44" s="7"/>
      <c r="B44" s="7"/>
      <c r="C44" s="7"/>
      <c r="D44" s="7"/>
      <c r="E44" s="9" t="str">
        <f t="shared" si="2"/>
        <v>- ()</v>
      </c>
      <c r="F44" s="7"/>
      <c r="G44" s="7"/>
      <c r="H44" s="12" t="str">
        <f t="shared" si="8"/>
        <v/>
      </c>
    </row>
    <row r="45" spans="1:8" s="3" customFormat="1" ht="16.5" customHeight="1" x14ac:dyDescent="0.25">
      <c r="A45" s="7"/>
      <c r="B45" s="7"/>
      <c r="C45" s="7"/>
      <c r="D45" s="7"/>
      <c r="E45" s="9" t="str">
        <f t="shared" si="2"/>
        <v>- ()</v>
      </c>
      <c r="F45" s="7"/>
      <c r="G45" s="7"/>
      <c r="H45" s="12" t="str">
        <f t="shared" si="8"/>
        <v/>
      </c>
    </row>
    <row r="46" spans="1:8" s="3" customFormat="1" x14ac:dyDescent="0.25">
      <c r="A46" s="7"/>
      <c r="B46" s="7"/>
      <c r="C46" s="7"/>
      <c r="D46" s="7"/>
      <c r="E46" s="9" t="str">
        <f t="shared" si="2"/>
        <v>- ()</v>
      </c>
      <c r="F46" s="7"/>
      <c r="G46" s="7"/>
      <c r="H46" s="12" t="str">
        <f t="shared" si="8"/>
        <v/>
      </c>
    </row>
    <row r="47" spans="1:8" s="3" customFormat="1" ht="16.5" customHeight="1" x14ac:dyDescent="0.25">
      <c r="A47" s="7"/>
      <c r="B47" s="7"/>
      <c r="C47" s="7"/>
      <c r="D47" s="7"/>
      <c r="E47" s="9" t="str">
        <f t="shared" si="2"/>
        <v>- ()</v>
      </c>
      <c r="F47" s="7"/>
      <c r="G47" s="7"/>
      <c r="H47" s="12" t="str">
        <f t="shared" si="8"/>
        <v/>
      </c>
    </row>
    <row r="48" spans="1:8" s="3" customFormat="1" ht="16.5" customHeight="1" x14ac:dyDescent="0.25">
      <c r="A48" s="7"/>
      <c r="B48" s="7"/>
      <c r="C48" s="7"/>
      <c r="D48" s="7"/>
      <c r="E48" s="9" t="str">
        <f t="shared" si="2"/>
        <v>- ()</v>
      </c>
      <c r="F48" s="7"/>
      <c r="G48" s="7"/>
      <c r="H48" s="12" t="str">
        <f t="shared" si="8"/>
        <v/>
      </c>
    </row>
    <row r="49" spans="1:8" s="3" customFormat="1" ht="16.5" customHeight="1" x14ac:dyDescent="0.25">
      <c r="A49" s="7"/>
      <c r="B49" s="7"/>
      <c r="C49" s="7"/>
      <c r="D49" s="7"/>
      <c r="E49" s="9" t="str">
        <f t="shared" si="2"/>
        <v>- ()</v>
      </c>
      <c r="F49" s="7"/>
      <c r="G49" s="7"/>
      <c r="H49" s="12" t="str">
        <f t="shared" si="8"/>
        <v/>
      </c>
    </row>
    <row r="50" spans="1:8" s="3" customFormat="1" ht="16.5" customHeight="1" x14ac:dyDescent="0.25">
      <c r="A50" s="7"/>
      <c r="B50" s="7"/>
      <c r="C50" s="7"/>
      <c r="D50" s="7"/>
      <c r="E50" s="9" t="str">
        <f t="shared" si="2"/>
        <v>- ()</v>
      </c>
      <c r="F50" s="7"/>
      <c r="G50" s="7"/>
      <c r="H50" s="12" t="str">
        <f t="shared" si="8"/>
        <v/>
      </c>
    </row>
    <row r="51" spans="1:8" s="3" customFormat="1" ht="16.5" customHeight="1" x14ac:dyDescent="0.25">
      <c r="A51" s="7"/>
      <c r="B51" s="7"/>
      <c r="C51" s="7"/>
      <c r="D51" s="7"/>
      <c r="E51" s="9" t="str">
        <f t="shared" si="2"/>
        <v>- ()</v>
      </c>
      <c r="F51" s="7"/>
      <c r="G51" s="7"/>
      <c r="H51" s="12" t="str">
        <f t="shared" si="8"/>
        <v/>
      </c>
    </row>
    <row r="52" spans="1:8" s="3" customFormat="1" ht="16.5" customHeight="1" x14ac:dyDescent="0.25">
      <c r="A52" s="7"/>
      <c r="B52" s="7"/>
      <c r="C52" s="7"/>
      <c r="D52" s="7"/>
      <c r="E52" s="9" t="str">
        <f t="shared" si="2"/>
        <v>- ()</v>
      </c>
      <c r="F52" s="7"/>
      <c r="G52" s="7"/>
      <c r="H52" s="12" t="str">
        <f t="shared" si="8"/>
        <v/>
      </c>
    </row>
    <row r="53" spans="1:8" s="3" customFormat="1" ht="16.5" customHeight="1" x14ac:dyDescent="0.25">
      <c r="A53" s="7"/>
      <c r="B53" s="7"/>
      <c r="C53" s="7"/>
      <c r="D53" s="7"/>
      <c r="E53" s="9" t="str">
        <f t="shared" si="2"/>
        <v>- ()</v>
      </c>
      <c r="F53" s="7"/>
      <c r="G53" s="7"/>
      <c r="H53" s="12" t="str">
        <f t="shared" si="8"/>
        <v/>
      </c>
    </row>
    <row r="54" spans="1:8" s="3" customFormat="1" ht="16.5" customHeight="1" x14ac:dyDescent="0.25">
      <c r="A54" s="7"/>
      <c r="B54" s="7"/>
      <c r="C54" s="7"/>
      <c r="D54" s="7"/>
      <c r="E54" s="9" t="str">
        <f t="shared" si="2"/>
        <v>- ()</v>
      </c>
      <c r="F54" s="7"/>
      <c r="G54" s="7"/>
      <c r="H54" s="12" t="str">
        <f t="shared" si="8"/>
        <v/>
      </c>
    </row>
    <row r="55" spans="1:8" s="3" customFormat="1" x14ac:dyDescent="0.25">
      <c r="A55" s="7"/>
      <c r="B55" s="7"/>
      <c r="C55" s="7"/>
      <c r="D55" s="7"/>
      <c r="E55" s="9" t="str">
        <f t="shared" si="2"/>
        <v>- ()</v>
      </c>
      <c r="F55" s="7"/>
      <c r="G55" s="7"/>
      <c r="H55" s="12" t="str">
        <f t="shared" si="8"/>
        <v/>
      </c>
    </row>
    <row r="56" spans="1:8" s="3" customFormat="1" ht="16.5" customHeight="1" x14ac:dyDescent="0.25">
      <c r="A56" s="7"/>
      <c r="B56" s="7"/>
      <c r="C56" s="7"/>
      <c r="D56" s="7"/>
      <c r="E56" s="9" t="str">
        <f t="shared" si="2"/>
        <v>- ()</v>
      </c>
      <c r="F56" s="7"/>
      <c r="G56" s="7"/>
      <c r="H56" s="12" t="str">
        <f t="shared" si="8"/>
        <v/>
      </c>
    </row>
    <row r="57" spans="1:8" s="3" customFormat="1" ht="16.5" customHeight="1" x14ac:dyDescent="0.25">
      <c r="A57" s="7"/>
      <c r="B57" s="7"/>
      <c r="C57" s="7"/>
      <c r="D57" s="7"/>
      <c r="E57" s="9" t="str">
        <f t="shared" si="2"/>
        <v>- ()</v>
      </c>
      <c r="F57" s="7"/>
      <c r="G57" s="7"/>
      <c r="H57" s="12" t="str">
        <f t="shared" si="8"/>
        <v/>
      </c>
    </row>
    <row r="58" spans="1:8" s="3" customFormat="1" ht="16.5" customHeight="1" x14ac:dyDescent="0.25">
      <c r="A58" s="7"/>
      <c r="B58" s="7"/>
      <c r="C58" s="7"/>
      <c r="D58" s="7"/>
      <c r="E58" s="9" t="str">
        <f t="shared" si="2"/>
        <v>- ()</v>
      </c>
      <c r="F58" s="7"/>
      <c r="G58" s="7"/>
      <c r="H58" s="12" t="str">
        <f t="shared" si="8"/>
        <v/>
      </c>
    </row>
    <row r="59" spans="1:8" s="3" customFormat="1" x14ac:dyDescent="0.25">
      <c r="A59" s="7"/>
      <c r="B59" s="7"/>
      <c r="C59" s="7"/>
      <c r="D59" s="7"/>
      <c r="E59" s="9" t="str">
        <f t="shared" si="2"/>
        <v>- ()</v>
      </c>
      <c r="F59" s="7"/>
      <c r="G59" s="7"/>
      <c r="H59" s="12" t="str">
        <f t="shared" si="8"/>
        <v/>
      </c>
    </row>
    <row r="60" spans="1:8" s="3" customFormat="1" x14ac:dyDescent="0.25">
      <c r="A60" s="7"/>
      <c r="B60" s="7"/>
      <c r="C60" s="7"/>
      <c r="D60" s="7"/>
      <c r="E60" s="9" t="str">
        <f t="shared" si="2"/>
        <v>- ()</v>
      </c>
      <c r="F60" s="7"/>
      <c r="G60" s="7"/>
      <c r="H60" s="12" t="str">
        <f t="shared" si="8"/>
        <v/>
      </c>
    </row>
    <row r="61" spans="1:8" s="3" customFormat="1" ht="16.5" customHeight="1" x14ac:dyDescent="0.25">
      <c r="A61" s="7"/>
      <c r="B61" s="7"/>
      <c r="C61" s="7"/>
      <c r="D61" s="7"/>
      <c r="E61" s="9" t="str">
        <f t="shared" si="2"/>
        <v>- ()</v>
      </c>
      <c r="F61" s="7"/>
      <c r="G61" s="7"/>
      <c r="H61" s="12" t="str">
        <f t="shared" si="8"/>
        <v/>
      </c>
    </row>
    <row r="62" spans="1:8" s="3" customFormat="1" ht="16.5" customHeight="1" x14ac:dyDescent="0.25">
      <c r="A62" s="7"/>
      <c r="B62" s="7"/>
      <c r="C62" s="7"/>
      <c r="D62" s="7"/>
      <c r="E62" s="9" t="str">
        <f t="shared" si="2"/>
        <v>- ()</v>
      </c>
      <c r="F62" s="7"/>
      <c r="G62" s="7"/>
      <c r="H62" s="12" t="str">
        <f t="shared" si="8"/>
        <v/>
      </c>
    </row>
    <row r="63" spans="1:8" s="3" customFormat="1" ht="16.5" customHeight="1" x14ac:dyDescent="0.25">
      <c r="A63" s="7"/>
      <c r="B63" s="7"/>
      <c r="C63" s="7"/>
      <c r="D63" s="7"/>
      <c r="E63" s="9" t="str">
        <f t="shared" si="2"/>
        <v>- ()</v>
      </c>
      <c r="F63" s="7"/>
      <c r="G63" s="7"/>
      <c r="H63" s="12" t="str">
        <f t="shared" si="8"/>
        <v/>
      </c>
    </row>
    <row r="64" spans="1:8" s="3" customFormat="1" ht="16.5" customHeight="1" x14ac:dyDescent="0.25">
      <c r="A64" s="7"/>
      <c r="B64" s="7"/>
      <c r="C64" s="7"/>
      <c r="D64" s="7"/>
      <c r="E64" s="9" t="str">
        <f t="shared" si="2"/>
        <v>- ()</v>
      </c>
      <c r="F64" s="7"/>
      <c r="G64" s="7"/>
      <c r="H64" s="12" t="str">
        <f t="shared" si="8"/>
        <v/>
      </c>
    </row>
    <row r="65" spans="1:8" s="3" customFormat="1" ht="16.5" customHeight="1" x14ac:dyDescent="0.25">
      <c r="A65" s="7"/>
      <c r="B65" s="7"/>
      <c r="C65" s="7"/>
      <c r="D65" s="7"/>
      <c r="E65" s="9" t="str">
        <f t="shared" si="2"/>
        <v>- ()</v>
      </c>
      <c r="F65" s="7"/>
      <c r="G65" s="7"/>
      <c r="H65" s="12" t="str">
        <f t="shared" si="8"/>
        <v/>
      </c>
    </row>
    <row r="66" spans="1:8" s="3" customFormat="1" ht="16.5" customHeight="1" x14ac:dyDescent="0.25">
      <c r="A66" s="7"/>
      <c r="B66" s="7"/>
      <c r="C66" s="7"/>
      <c r="D66" s="7"/>
      <c r="E66" s="9" t="str">
        <f t="shared" si="2"/>
        <v>- ()</v>
      </c>
      <c r="F66" s="7"/>
      <c r="G66" s="7"/>
      <c r="H66" s="12" t="str">
        <f t="shared" si="8"/>
        <v/>
      </c>
    </row>
    <row r="67" spans="1:8" s="3" customFormat="1" ht="16.5" customHeight="1" x14ac:dyDescent="0.25">
      <c r="A67" s="7"/>
      <c r="B67" s="7"/>
      <c r="C67" s="7"/>
      <c r="D67" s="7"/>
      <c r="E67" s="9" t="str">
        <f t="shared" si="2"/>
        <v>- ()</v>
      </c>
      <c r="F67" s="7"/>
      <c r="G67" s="7"/>
      <c r="H67" s="12" t="str">
        <f t="shared" si="8"/>
        <v/>
      </c>
    </row>
    <row r="68" spans="1:8" s="3" customFormat="1" ht="16.5" customHeight="1" x14ac:dyDescent="0.25">
      <c r="A68" s="7"/>
      <c r="B68" s="7"/>
      <c r="C68" s="7"/>
      <c r="D68" s="7"/>
      <c r="E68" s="9" t="str">
        <f t="shared" si="2"/>
        <v>- ()</v>
      </c>
      <c r="F68" s="7"/>
      <c r="G68" s="7"/>
      <c r="H68" s="12" t="str">
        <f t="shared" si="8"/>
        <v/>
      </c>
    </row>
    <row r="69" spans="1:8" s="3" customFormat="1" ht="16.5" customHeight="1" x14ac:dyDescent="0.25">
      <c r="A69" s="7"/>
      <c r="B69" s="7"/>
      <c r="C69" s="7"/>
      <c r="D69" s="7"/>
      <c r="E69" s="9" t="str">
        <f t="shared" si="2"/>
        <v>- ()</v>
      </c>
      <c r="F69" s="7"/>
      <c r="G69" s="7"/>
      <c r="H69" s="12" t="str">
        <f t="shared" si="8"/>
        <v/>
      </c>
    </row>
    <row r="70" spans="1:8" s="3" customFormat="1" ht="16.5" customHeight="1" x14ac:dyDescent="0.25">
      <c r="A70" s="7"/>
      <c r="B70" s="7"/>
      <c r="C70" s="7"/>
      <c r="D70" s="7"/>
      <c r="E70" s="9" t="str">
        <f t="shared" si="2"/>
        <v>- ()</v>
      </c>
      <c r="F70" s="7"/>
      <c r="G70" s="7"/>
      <c r="H70" s="12" t="str">
        <f t="shared" si="8"/>
        <v/>
      </c>
    </row>
    <row r="71" spans="1:8" s="3" customFormat="1" ht="16.5" customHeight="1" x14ac:dyDescent="0.25">
      <c r="A71" s="7"/>
      <c r="B71" s="7"/>
      <c r="C71" s="7"/>
      <c r="D71" s="7"/>
      <c r="E71" s="9" t="str">
        <f t="shared" ref="E71:E134" si="9">B71&amp;"-"&amp;C71&amp;" ("&amp;D71&amp;")"</f>
        <v>- ()</v>
      </c>
      <c r="F71" s="7"/>
      <c r="G71" s="7"/>
      <c r="H71" s="12" t="str">
        <f t="shared" si="8"/>
        <v/>
      </c>
    </row>
    <row r="72" spans="1:8" s="3" customFormat="1" ht="16.5" customHeight="1" x14ac:dyDescent="0.25">
      <c r="A72" s="7"/>
      <c r="B72" s="7"/>
      <c r="C72" s="7"/>
      <c r="D72" s="7"/>
      <c r="E72" s="9" t="str">
        <f t="shared" si="9"/>
        <v>- ()</v>
      </c>
      <c r="F72" s="7"/>
      <c r="G72" s="7"/>
      <c r="H72" s="12" t="str">
        <f t="shared" si="8"/>
        <v/>
      </c>
    </row>
    <row r="73" spans="1:8" s="3" customFormat="1" ht="16.5" customHeight="1" x14ac:dyDescent="0.25">
      <c r="A73" s="7"/>
      <c r="B73" s="7"/>
      <c r="C73" s="7"/>
      <c r="D73" s="7"/>
      <c r="E73" s="9" t="str">
        <f t="shared" si="9"/>
        <v>- ()</v>
      </c>
      <c r="F73" s="7"/>
      <c r="G73" s="7"/>
      <c r="H73" s="12" t="str">
        <f t="shared" si="8"/>
        <v/>
      </c>
    </row>
    <row r="74" spans="1:8" s="3" customFormat="1" ht="16.5" customHeight="1" x14ac:dyDescent="0.25">
      <c r="A74" s="7"/>
      <c r="B74" s="7"/>
      <c r="C74" s="7"/>
      <c r="D74" s="7"/>
      <c r="E74" s="9" t="str">
        <f t="shared" si="9"/>
        <v>- ()</v>
      </c>
      <c r="F74" s="7"/>
      <c r="G74" s="7"/>
      <c r="H74" s="12" t="str">
        <f t="shared" si="8"/>
        <v/>
      </c>
    </row>
    <row r="75" spans="1:8" s="3" customFormat="1" ht="16.5" customHeight="1" x14ac:dyDescent="0.25">
      <c r="A75" s="7"/>
      <c r="B75" s="7"/>
      <c r="C75" s="7"/>
      <c r="D75" s="7"/>
      <c r="E75" s="9" t="str">
        <f t="shared" si="9"/>
        <v>- ()</v>
      </c>
      <c r="F75" s="7"/>
      <c r="G75" s="7"/>
      <c r="H75" s="12" t="str">
        <f t="shared" si="8"/>
        <v/>
      </c>
    </row>
    <row r="76" spans="1:8" s="3" customFormat="1" ht="16.5" customHeight="1" x14ac:dyDescent="0.25">
      <c r="A76" s="7"/>
      <c r="B76" s="7"/>
      <c r="C76" s="7"/>
      <c r="D76" s="7"/>
      <c r="E76" s="9" t="str">
        <f t="shared" si="9"/>
        <v>- ()</v>
      </c>
      <c r="F76" s="7"/>
      <c r="G76" s="7"/>
      <c r="H76" s="12" t="str">
        <f t="shared" si="8"/>
        <v/>
      </c>
    </row>
    <row r="77" spans="1:8" s="3" customFormat="1" ht="16.5" customHeight="1" x14ac:dyDescent="0.25">
      <c r="A77" s="7"/>
      <c r="B77" s="7"/>
      <c r="C77" s="7"/>
      <c r="D77" s="7"/>
      <c r="E77" s="9" t="str">
        <f t="shared" si="9"/>
        <v>- ()</v>
      </c>
      <c r="F77" s="7"/>
      <c r="G77" s="7"/>
      <c r="H77" s="12" t="str">
        <f t="shared" si="8"/>
        <v/>
      </c>
    </row>
    <row r="78" spans="1:8" s="3" customFormat="1" ht="16.5" customHeight="1" x14ac:dyDescent="0.25">
      <c r="A78" s="7"/>
      <c r="B78" s="7"/>
      <c r="C78" s="7"/>
      <c r="D78" s="7"/>
      <c r="E78" s="9" t="str">
        <f t="shared" si="9"/>
        <v>- ()</v>
      </c>
      <c r="F78" s="7"/>
      <c r="G78" s="7"/>
      <c r="H78" s="12" t="str">
        <f t="shared" si="8"/>
        <v/>
      </c>
    </row>
    <row r="79" spans="1:8" s="3" customFormat="1" ht="16.5" customHeight="1" x14ac:dyDescent="0.25">
      <c r="A79" s="7"/>
      <c r="B79" s="7"/>
      <c r="C79" s="7"/>
      <c r="D79" s="7"/>
      <c r="E79" s="9" t="str">
        <f t="shared" si="9"/>
        <v>- ()</v>
      </c>
      <c r="F79" s="7"/>
      <c r="G79" s="7"/>
      <c r="H79" s="12" t="str">
        <f t="shared" si="8"/>
        <v/>
      </c>
    </row>
    <row r="80" spans="1:8" s="3" customFormat="1" ht="16.5" customHeight="1" x14ac:dyDescent="0.25">
      <c r="A80" s="7"/>
      <c r="B80" s="7"/>
      <c r="C80" s="7"/>
      <c r="D80" s="7"/>
      <c r="E80" s="9" t="str">
        <f t="shared" si="9"/>
        <v>- ()</v>
      </c>
      <c r="F80" s="7"/>
      <c r="G80" s="7"/>
      <c r="H80" s="12" t="str">
        <f t="shared" si="8"/>
        <v/>
      </c>
    </row>
    <row r="81" spans="1:8" s="3" customFormat="1" x14ac:dyDescent="0.25">
      <c r="A81" s="7"/>
      <c r="B81" s="7"/>
      <c r="C81" s="7"/>
      <c r="D81" s="7"/>
      <c r="E81" s="9" t="str">
        <f t="shared" si="9"/>
        <v>- ()</v>
      </c>
      <c r="F81" s="7"/>
      <c r="G81" s="7"/>
      <c r="H81" s="12" t="str">
        <f t="shared" si="8"/>
        <v/>
      </c>
    </row>
    <row r="82" spans="1:8" s="3" customFormat="1" ht="16.5" customHeight="1" x14ac:dyDescent="0.25">
      <c r="A82" s="7"/>
      <c r="B82" s="7"/>
      <c r="C82" s="7"/>
      <c r="D82" s="7"/>
      <c r="E82" s="9" t="str">
        <f t="shared" si="9"/>
        <v>- ()</v>
      </c>
      <c r="F82" s="7"/>
      <c r="G82" s="7"/>
      <c r="H82" s="12" t="str">
        <f t="shared" si="8"/>
        <v/>
      </c>
    </row>
    <row r="83" spans="1:8" s="3" customFormat="1" ht="16.5" customHeight="1" x14ac:dyDescent="0.25">
      <c r="A83" s="7"/>
      <c r="B83" s="7"/>
      <c r="C83" s="7"/>
      <c r="D83" s="7"/>
      <c r="E83" s="9" t="str">
        <f t="shared" si="9"/>
        <v>- ()</v>
      </c>
      <c r="F83" s="7"/>
      <c r="G83" s="7"/>
      <c r="H83" s="12" t="str">
        <f t="shared" si="8"/>
        <v/>
      </c>
    </row>
    <row r="84" spans="1:8" s="3" customFormat="1" ht="16.5" customHeight="1" x14ac:dyDescent="0.25">
      <c r="A84" s="7"/>
      <c r="B84" s="7"/>
      <c r="C84" s="7"/>
      <c r="D84" s="7"/>
      <c r="E84" s="9" t="str">
        <f t="shared" si="9"/>
        <v>- ()</v>
      </c>
      <c r="F84" s="7"/>
      <c r="G84" s="7"/>
      <c r="H84" s="12" t="str">
        <f t="shared" ref="H84:H147" si="10">IF(F84=0,"",G84/F84)</f>
        <v/>
      </c>
    </row>
    <row r="85" spans="1:8" s="3" customFormat="1" ht="16.5" customHeight="1" x14ac:dyDescent="0.25">
      <c r="A85" s="7"/>
      <c r="B85" s="7"/>
      <c r="C85" s="7"/>
      <c r="D85" s="7"/>
      <c r="E85" s="9" t="str">
        <f t="shared" si="9"/>
        <v>- ()</v>
      </c>
      <c r="F85" s="7"/>
      <c r="G85" s="7"/>
      <c r="H85" s="12" t="str">
        <f t="shared" si="10"/>
        <v/>
      </c>
    </row>
    <row r="86" spans="1:8" s="3" customFormat="1" ht="16.5" customHeight="1" x14ac:dyDescent="0.25">
      <c r="A86" s="7"/>
      <c r="B86" s="7"/>
      <c r="C86" s="7"/>
      <c r="D86" s="7"/>
      <c r="E86" s="9" t="str">
        <f t="shared" si="9"/>
        <v>- ()</v>
      </c>
      <c r="F86" s="7"/>
      <c r="G86" s="7"/>
      <c r="H86" s="12" t="str">
        <f t="shared" si="10"/>
        <v/>
      </c>
    </row>
    <row r="87" spans="1:8" s="3" customFormat="1" ht="16.5" customHeight="1" x14ac:dyDescent="0.25">
      <c r="A87" s="7"/>
      <c r="B87" s="7"/>
      <c r="C87" s="7"/>
      <c r="D87" s="7"/>
      <c r="E87" s="9" t="str">
        <f t="shared" si="9"/>
        <v>- ()</v>
      </c>
      <c r="F87" s="7"/>
      <c r="G87" s="7"/>
      <c r="H87" s="12" t="str">
        <f t="shared" si="10"/>
        <v/>
      </c>
    </row>
    <row r="88" spans="1:8" s="3" customFormat="1" ht="16.5" customHeight="1" x14ac:dyDescent="0.25">
      <c r="A88" s="7"/>
      <c r="B88" s="7"/>
      <c r="C88" s="7"/>
      <c r="D88" s="7"/>
      <c r="E88" s="9" t="str">
        <f t="shared" si="9"/>
        <v>- ()</v>
      </c>
      <c r="F88" s="7"/>
      <c r="G88" s="7"/>
      <c r="H88" s="12" t="str">
        <f t="shared" si="10"/>
        <v/>
      </c>
    </row>
    <row r="89" spans="1:8" s="3" customFormat="1" ht="16.5" customHeight="1" x14ac:dyDescent="0.25">
      <c r="A89" s="7"/>
      <c r="B89" s="7"/>
      <c r="C89" s="7"/>
      <c r="D89" s="7"/>
      <c r="E89" s="9" t="str">
        <f t="shared" si="9"/>
        <v>- ()</v>
      </c>
      <c r="F89" s="7"/>
      <c r="G89" s="7"/>
      <c r="H89" s="12" t="str">
        <f t="shared" si="10"/>
        <v/>
      </c>
    </row>
    <row r="90" spans="1:8" s="3" customFormat="1" ht="16.5" customHeight="1" x14ac:dyDescent="0.25">
      <c r="A90" s="7"/>
      <c r="B90" s="7"/>
      <c r="C90" s="7"/>
      <c r="D90" s="7"/>
      <c r="E90" s="9" t="str">
        <f t="shared" si="9"/>
        <v>- ()</v>
      </c>
      <c r="F90" s="7"/>
      <c r="G90" s="7"/>
      <c r="H90" s="12" t="str">
        <f t="shared" si="10"/>
        <v/>
      </c>
    </row>
    <row r="91" spans="1:8" s="3" customFormat="1" ht="16.5" customHeight="1" x14ac:dyDescent="0.25">
      <c r="A91" s="7"/>
      <c r="B91" s="7"/>
      <c r="C91" s="7"/>
      <c r="D91" s="7"/>
      <c r="E91" s="9" t="str">
        <f t="shared" si="9"/>
        <v>- ()</v>
      </c>
      <c r="F91" s="7"/>
      <c r="G91" s="7"/>
      <c r="H91" s="12" t="str">
        <f t="shared" si="10"/>
        <v/>
      </c>
    </row>
    <row r="92" spans="1:8" s="3" customFormat="1" ht="16.5" customHeight="1" x14ac:dyDescent="0.25">
      <c r="A92" s="7"/>
      <c r="B92" s="7"/>
      <c r="C92" s="7"/>
      <c r="D92" s="7"/>
      <c r="E92" s="9" t="str">
        <f t="shared" si="9"/>
        <v>- ()</v>
      </c>
      <c r="F92" s="7"/>
      <c r="G92" s="7"/>
      <c r="H92" s="12" t="str">
        <f t="shared" si="10"/>
        <v/>
      </c>
    </row>
    <row r="93" spans="1:8" s="3" customFormat="1" ht="16.5" customHeight="1" x14ac:dyDescent="0.25">
      <c r="A93" s="7"/>
      <c r="B93" s="7"/>
      <c r="C93" s="7"/>
      <c r="D93" s="7"/>
      <c r="E93" s="9" t="str">
        <f t="shared" si="9"/>
        <v>- ()</v>
      </c>
      <c r="F93" s="7"/>
      <c r="G93" s="7"/>
      <c r="H93" s="12" t="str">
        <f t="shared" si="10"/>
        <v/>
      </c>
    </row>
    <row r="94" spans="1:8" s="3" customFormat="1" ht="16.5" customHeight="1" x14ac:dyDescent="0.25">
      <c r="A94" s="7"/>
      <c r="B94" s="7"/>
      <c r="C94" s="7"/>
      <c r="D94" s="7"/>
      <c r="E94" s="9" t="str">
        <f t="shared" si="9"/>
        <v>- ()</v>
      </c>
      <c r="F94" s="7"/>
      <c r="G94" s="7"/>
      <c r="H94" s="12" t="str">
        <f t="shared" si="10"/>
        <v/>
      </c>
    </row>
    <row r="95" spans="1:8" s="3" customFormat="1" ht="16.5" customHeight="1" x14ac:dyDescent="0.25">
      <c r="A95" s="7"/>
      <c r="B95" s="7"/>
      <c r="C95" s="7"/>
      <c r="D95" s="7"/>
      <c r="E95" s="9" t="str">
        <f t="shared" si="9"/>
        <v>- ()</v>
      </c>
      <c r="F95" s="7"/>
      <c r="G95" s="7"/>
      <c r="H95" s="12" t="str">
        <f t="shared" si="10"/>
        <v/>
      </c>
    </row>
    <row r="96" spans="1:8" s="3" customFormat="1" ht="16.5" customHeight="1" x14ac:dyDescent="0.25">
      <c r="A96" s="7"/>
      <c r="B96" s="7"/>
      <c r="C96" s="7"/>
      <c r="D96" s="7"/>
      <c r="E96" s="9" t="str">
        <f t="shared" si="9"/>
        <v>- ()</v>
      </c>
      <c r="F96" s="7"/>
      <c r="G96" s="7"/>
      <c r="H96" s="12" t="str">
        <f t="shared" si="10"/>
        <v/>
      </c>
    </row>
    <row r="97" spans="1:8" s="3" customFormat="1" ht="16.5" customHeight="1" x14ac:dyDescent="0.25">
      <c r="A97" s="7"/>
      <c r="B97" s="7"/>
      <c r="C97" s="7"/>
      <c r="D97" s="7"/>
      <c r="E97" s="9" t="str">
        <f t="shared" si="9"/>
        <v>- ()</v>
      </c>
      <c r="F97" s="7"/>
      <c r="G97" s="7"/>
      <c r="H97" s="12" t="str">
        <f t="shared" si="10"/>
        <v/>
      </c>
    </row>
    <row r="98" spans="1:8" s="3" customFormat="1" ht="16.5" customHeight="1" x14ac:dyDescent="0.25">
      <c r="A98" s="7"/>
      <c r="B98" s="7"/>
      <c r="C98" s="7"/>
      <c r="D98" s="7"/>
      <c r="E98" s="9" t="str">
        <f t="shared" si="9"/>
        <v>- ()</v>
      </c>
      <c r="F98" s="7"/>
      <c r="G98" s="7"/>
      <c r="H98" s="12" t="str">
        <f t="shared" si="10"/>
        <v/>
      </c>
    </row>
    <row r="99" spans="1:8" s="3" customFormat="1" ht="16.5" customHeight="1" x14ac:dyDescent="0.25">
      <c r="A99" s="7"/>
      <c r="B99" s="7"/>
      <c r="C99" s="7"/>
      <c r="D99" s="7"/>
      <c r="E99" s="9" t="str">
        <f t="shared" si="9"/>
        <v>- ()</v>
      </c>
      <c r="F99" s="7"/>
      <c r="G99" s="7"/>
      <c r="H99" s="12" t="str">
        <f t="shared" si="10"/>
        <v/>
      </c>
    </row>
    <row r="100" spans="1:8" s="3" customFormat="1" ht="16.5" customHeight="1" x14ac:dyDescent="0.25">
      <c r="A100" s="7"/>
      <c r="B100" s="7"/>
      <c r="C100" s="7"/>
      <c r="D100" s="7"/>
      <c r="E100" s="9" t="str">
        <f t="shared" si="9"/>
        <v>- ()</v>
      </c>
      <c r="F100" s="7"/>
      <c r="G100" s="7"/>
      <c r="H100" s="12" t="str">
        <f t="shared" si="10"/>
        <v/>
      </c>
    </row>
    <row r="101" spans="1:8" s="3" customFormat="1" ht="16.5" customHeight="1" x14ac:dyDescent="0.25">
      <c r="A101" s="7"/>
      <c r="B101" s="7"/>
      <c r="C101" s="7"/>
      <c r="D101" s="7"/>
      <c r="E101" s="9" t="str">
        <f t="shared" si="9"/>
        <v>- ()</v>
      </c>
      <c r="F101" s="7"/>
      <c r="G101" s="7"/>
      <c r="H101" s="12" t="str">
        <f t="shared" si="10"/>
        <v/>
      </c>
    </row>
    <row r="102" spans="1:8" s="3" customFormat="1" ht="16.5" customHeight="1" x14ac:dyDescent="0.25">
      <c r="A102" s="7"/>
      <c r="B102" s="7"/>
      <c r="C102" s="7"/>
      <c r="D102" s="7"/>
      <c r="E102" s="9" t="str">
        <f t="shared" si="9"/>
        <v>- ()</v>
      </c>
      <c r="F102" s="7"/>
      <c r="G102" s="7"/>
      <c r="H102" s="12" t="str">
        <f t="shared" si="10"/>
        <v/>
      </c>
    </row>
    <row r="103" spans="1:8" s="3" customFormat="1" ht="16.5" customHeight="1" x14ac:dyDescent="0.25">
      <c r="A103" s="7"/>
      <c r="B103" s="7"/>
      <c r="C103" s="7"/>
      <c r="D103" s="7"/>
      <c r="E103" s="9" t="str">
        <f t="shared" si="9"/>
        <v>- ()</v>
      </c>
      <c r="F103" s="7"/>
      <c r="G103" s="7"/>
      <c r="H103" s="12" t="str">
        <f t="shared" si="10"/>
        <v/>
      </c>
    </row>
    <row r="104" spans="1:8" s="3" customFormat="1" ht="16.5" customHeight="1" x14ac:dyDescent="0.25">
      <c r="A104" s="7"/>
      <c r="B104" s="7"/>
      <c r="C104" s="7"/>
      <c r="D104" s="7"/>
      <c r="E104" s="9" t="str">
        <f t="shared" si="9"/>
        <v>- ()</v>
      </c>
      <c r="F104" s="7"/>
      <c r="G104" s="7"/>
      <c r="H104" s="12" t="str">
        <f t="shared" si="10"/>
        <v/>
      </c>
    </row>
    <row r="105" spans="1:8" s="3" customFormat="1" ht="16.5" customHeight="1" x14ac:dyDescent="0.25">
      <c r="A105" s="7"/>
      <c r="B105" s="7"/>
      <c r="C105" s="7"/>
      <c r="D105" s="7"/>
      <c r="E105" s="9" t="str">
        <f t="shared" si="9"/>
        <v>- ()</v>
      </c>
      <c r="F105" s="7"/>
      <c r="G105" s="7"/>
      <c r="H105" s="12" t="str">
        <f t="shared" si="10"/>
        <v/>
      </c>
    </row>
    <row r="106" spans="1:8" s="3" customFormat="1" ht="16.5" customHeight="1" x14ac:dyDescent="0.25">
      <c r="A106" s="7"/>
      <c r="B106" s="7"/>
      <c r="C106" s="7"/>
      <c r="D106" s="7"/>
      <c r="E106" s="9" t="str">
        <f t="shared" si="9"/>
        <v>- ()</v>
      </c>
      <c r="F106" s="7"/>
      <c r="G106" s="7"/>
      <c r="H106" s="12" t="str">
        <f t="shared" si="10"/>
        <v/>
      </c>
    </row>
    <row r="107" spans="1:8" s="3" customFormat="1" ht="16.5" customHeight="1" x14ac:dyDescent="0.25">
      <c r="A107" s="7"/>
      <c r="B107" s="7"/>
      <c r="C107" s="7"/>
      <c r="D107" s="7"/>
      <c r="E107" s="9" t="str">
        <f t="shared" si="9"/>
        <v>- ()</v>
      </c>
      <c r="F107" s="7"/>
      <c r="G107" s="7"/>
      <c r="H107" s="12" t="str">
        <f t="shared" si="10"/>
        <v/>
      </c>
    </row>
    <row r="108" spans="1:8" s="3" customFormat="1" ht="16.5" customHeight="1" x14ac:dyDescent="0.25">
      <c r="A108" s="7"/>
      <c r="B108" s="7"/>
      <c r="C108" s="7"/>
      <c r="D108" s="7"/>
      <c r="E108" s="9" t="str">
        <f t="shared" si="9"/>
        <v>- ()</v>
      </c>
      <c r="F108" s="7"/>
      <c r="G108" s="7"/>
      <c r="H108" s="12" t="str">
        <f t="shared" si="10"/>
        <v/>
      </c>
    </row>
    <row r="109" spans="1:8" s="3" customFormat="1" ht="16.5" customHeight="1" x14ac:dyDescent="0.25">
      <c r="A109" s="7"/>
      <c r="B109" s="7"/>
      <c r="C109" s="7"/>
      <c r="D109" s="7"/>
      <c r="E109" s="9" t="str">
        <f t="shared" si="9"/>
        <v>- ()</v>
      </c>
      <c r="F109" s="7"/>
      <c r="G109" s="7"/>
      <c r="H109" s="12" t="str">
        <f t="shared" si="10"/>
        <v/>
      </c>
    </row>
    <row r="110" spans="1:8" s="3" customFormat="1" ht="16.5" customHeight="1" x14ac:dyDescent="0.25">
      <c r="A110" s="7"/>
      <c r="B110" s="7"/>
      <c r="C110" s="7"/>
      <c r="D110" s="7"/>
      <c r="E110" s="9" t="str">
        <f t="shared" si="9"/>
        <v>- ()</v>
      </c>
      <c r="F110" s="7"/>
      <c r="G110" s="7"/>
      <c r="H110" s="12" t="str">
        <f t="shared" si="10"/>
        <v/>
      </c>
    </row>
    <row r="111" spans="1:8" s="3" customFormat="1" ht="16.5" customHeight="1" x14ac:dyDescent="0.25">
      <c r="A111" s="7"/>
      <c r="B111" s="7"/>
      <c r="C111" s="7"/>
      <c r="D111" s="7"/>
      <c r="E111" s="9" t="str">
        <f t="shared" si="9"/>
        <v>- ()</v>
      </c>
      <c r="F111" s="7"/>
      <c r="G111" s="7"/>
      <c r="H111" s="12" t="str">
        <f t="shared" si="10"/>
        <v/>
      </c>
    </row>
    <row r="112" spans="1:8" s="3" customFormat="1" ht="16.5" customHeight="1" x14ac:dyDescent="0.25">
      <c r="A112" s="7"/>
      <c r="B112" s="7"/>
      <c r="C112" s="7"/>
      <c r="D112" s="7"/>
      <c r="E112" s="9" t="str">
        <f t="shared" si="9"/>
        <v>- ()</v>
      </c>
      <c r="F112" s="7"/>
      <c r="G112" s="7"/>
      <c r="H112" s="12" t="str">
        <f t="shared" si="10"/>
        <v/>
      </c>
    </row>
    <row r="113" spans="1:8" s="3" customFormat="1" ht="16.5" customHeight="1" x14ac:dyDescent="0.25">
      <c r="A113" s="7"/>
      <c r="B113" s="7"/>
      <c r="C113" s="7"/>
      <c r="D113" s="7"/>
      <c r="E113" s="9" t="str">
        <f t="shared" si="9"/>
        <v>- ()</v>
      </c>
      <c r="F113" s="7"/>
      <c r="G113" s="7"/>
      <c r="H113" s="12" t="str">
        <f t="shared" si="10"/>
        <v/>
      </c>
    </row>
    <row r="114" spans="1:8" s="3" customFormat="1" ht="16.5" customHeight="1" x14ac:dyDescent="0.25">
      <c r="A114" s="7"/>
      <c r="B114" s="7"/>
      <c r="C114" s="7"/>
      <c r="D114" s="7"/>
      <c r="E114" s="9" t="str">
        <f t="shared" si="9"/>
        <v>- ()</v>
      </c>
      <c r="F114" s="7"/>
      <c r="G114" s="7"/>
      <c r="H114" s="12" t="str">
        <f t="shared" si="10"/>
        <v/>
      </c>
    </row>
    <row r="115" spans="1:8" s="3" customFormat="1" ht="16.5" customHeight="1" x14ac:dyDescent="0.25">
      <c r="A115" s="7"/>
      <c r="B115" s="7"/>
      <c r="C115" s="7"/>
      <c r="D115" s="7"/>
      <c r="E115" s="9" t="str">
        <f t="shared" si="9"/>
        <v>- ()</v>
      </c>
      <c r="F115" s="7"/>
      <c r="G115" s="7"/>
      <c r="H115" s="12" t="str">
        <f t="shared" si="10"/>
        <v/>
      </c>
    </row>
    <row r="116" spans="1:8" s="3" customFormat="1" ht="16.5" customHeight="1" x14ac:dyDescent="0.25">
      <c r="A116" s="7"/>
      <c r="B116" s="7"/>
      <c r="C116" s="7"/>
      <c r="D116" s="7"/>
      <c r="E116" s="9" t="str">
        <f t="shared" si="9"/>
        <v>- ()</v>
      </c>
      <c r="F116" s="7"/>
      <c r="G116" s="7"/>
      <c r="H116" s="12" t="str">
        <f t="shared" si="10"/>
        <v/>
      </c>
    </row>
    <row r="117" spans="1:8" s="3" customFormat="1" ht="16.5" customHeight="1" x14ac:dyDescent="0.25">
      <c r="A117" s="7"/>
      <c r="B117" s="7"/>
      <c r="C117" s="7"/>
      <c r="D117" s="7"/>
      <c r="E117" s="9" t="str">
        <f t="shared" si="9"/>
        <v>- ()</v>
      </c>
      <c r="F117" s="7"/>
      <c r="G117" s="7"/>
      <c r="H117" s="12" t="str">
        <f t="shared" si="10"/>
        <v/>
      </c>
    </row>
    <row r="118" spans="1:8" s="3" customFormat="1" ht="16.5" customHeight="1" x14ac:dyDescent="0.25">
      <c r="A118" s="7"/>
      <c r="B118" s="7"/>
      <c r="C118" s="7"/>
      <c r="D118" s="7"/>
      <c r="E118" s="9" t="str">
        <f t="shared" si="9"/>
        <v>- ()</v>
      </c>
      <c r="F118" s="7"/>
      <c r="G118" s="7"/>
      <c r="H118" s="12" t="str">
        <f t="shared" si="10"/>
        <v/>
      </c>
    </row>
    <row r="119" spans="1:8" s="3" customFormat="1" ht="16.5" customHeight="1" x14ac:dyDescent="0.25">
      <c r="A119" s="7"/>
      <c r="B119" s="7"/>
      <c r="C119" s="7"/>
      <c r="D119" s="7"/>
      <c r="E119" s="9" t="str">
        <f t="shared" si="9"/>
        <v>- ()</v>
      </c>
      <c r="F119" s="7"/>
      <c r="G119" s="7"/>
      <c r="H119" s="12" t="str">
        <f t="shared" si="10"/>
        <v/>
      </c>
    </row>
    <row r="120" spans="1:8" s="3" customFormat="1" ht="16.5" customHeight="1" x14ac:dyDescent="0.25">
      <c r="A120" s="7"/>
      <c r="B120" s="7"/>
      <c r="C120" s="7"/>
      <c r="D120" s="7"/>
      <c r="E120" s="9" t="str">
        <f t="shared" si="9"/>
        <v>- ()</v>
      </c>
      <c r="F120" s="7"/>
      <c r="G120" s="7"/>
      <c r="H120" s="12" t="str">
        <f t="shared" si="10"/>
        <v/>
      </c>
    </row>
    <row r="121" spans="1:8" s="3" customFormat="1" ht="16.5" customHeight="1" x14ac:dyDescent="0.25">
      <c r="A121" s="7"/>
      <c r="B121" s="7"/>
      <c r="C121" s="7"/>
      <c r="D121" s="7"/>
      <c r="E121" s="9" t="str">
        <f t="shared" si="9"/>
        <v>- ()</v>
      </c>
      <c r="F121" s="7"/>
      <c r="G121" s="7"/>
      <c r="H121" s="12" t="str">
        <f t="shared" si="10"/>
        <v/>
      </c>
    </row>
    <row r="122" spans="1:8" s="3" customFormat="1" ht="16.5" customHeight="1" x14ac:dyDescent="0.25">
      <c r="A122" s="7"/>
      <c r="B122" s="7"/>
      <c r="C122" s="7"/>
      <c r="D122" s="7"/>
      <c r="E122" s="9" t="str">
        <f t="shared" si="9"/>
        <v>- ()</v>
      </c>
      <c r="F122" s="7"/>
      <c r="G122" s="7"/>
      <c r="H122" s="12" t="str">
        <f t="shared" si="10"/>
        <v/>
      </c>
    </row>
    <row r="123" spans="1:8" s="3" customFormat="1" ht="16.5" customHeight="1" x14ac:dyDescent="0.25">
      <c r="A123" s="7"/>
      <c r="B123" s="7"/>
      <c r="C123" s="7"/>
      <c r="D123" s="7"/>
      <c r="E123" s="9" t="str">
        <f t="shared" si="9"/>
        <v>- ()</v>
      </c>
      <c r="F123" s="7"/>
      <c r="G123" s="7"/>
      <c r="H123" s="12" t="str">
        <f t="shared" si="10"/>
        <v/>
      </c>
    </row>
    <row r="124" spans="1:8" s="3" customFormat="1" ht="16.5" customHeight="1" x14ac:dyDescent="0.25">
      <c r="A124" s="7"/>
      <c r="B124" s="7"/>
      <c r="C124" s="7"/>
      <c r="D124" s="7"/>
      <c r="E124" s="9" t="str">
        <f t="shared" si="9"/>
        <v>- ()</v>
      </c>
      <c r="F124" s="7"/>
      <c r="G124" s="7"/>
      <c r="H124" s="12" t="str">
        <f t="shared" si="10"/>
        <v/>
      </c>
    </row>
    <row r="125" spans="1:8" s="3" customFormat="1" ht="16.5" customHeight="1" x14ac:dyDescent="0.25">
      <c r="A125" s="7"/>
      <c r="B125" s="7"/>
      <c r="C125" s="7"/>
      <c r="D125" s="7"/>
      <c r="E125" s="9" t="str">
        <f t="shared" si="9"/>
        <v>- ()</v>
      </c>
      <c r="F125" s="7"/>
      <c r="G125" s="7"/>
      <c r="H125" s="12" t="str">
        <f t="shared" si="10"/>
        <v/>
      </c>
    </row>
    <row r="126" spans="1:8" s="3" customFormat="1" ht="16.5" customHeight="1" x14ac:dyDescent="0.25">
      <c r="A126" s="7"/>
      <c r="B126" s="7"/>
      <c r="C126" s="7"/>
      <c r="D126" s="7"/>
      <c r="E126" s="9" t="str">
        <f t="shared" si="9"/>
        <v>- ()</v>
      </c>
      <c r="F126" s="7"/>
      <c r="G126" s="7"/>
      <c r="H126" s="12" t="str">
        <f t="shared" si="10"/>
        <v/>
      </c>
    </row>
    <row r="127" spans="1:8" s="3" customFormat="1" ht="16.5" customHeight="1" x14ac:dyDescent="0.25">
      <c r="A127" s="7"/>
      <c r="B127" s="7"/>
      <c r="C127" s="7"/>
      <c r="D127" s="7"/>
      <c r="E127" s="9" t="str">
        <f t="shared" si="9"/>
        <v>- ()</v>
      </c>
      <c r="F127" s="7"/>
      <c r="G127" s="7"/>
      <c r="H127" s="12" t="str">
        <f t="shared" si="10"/>
        <v/>
      </c>
    </row>
    <row r="128" spans="1:8" s="3" customFormat="1" ht="16.5" customHeight="1" x14ac:dyDescent="0.25">
      <c r="A128" s="7"/>
      <c r="B128" s="7"/>
      <c r="C128" s="7"/>
      <c r="D128" s="7"/>
      <c r="E128" s="9" t="str">
        <f t="shared" si="9"/>
        <v>- ()</v>
      </c>
      <c r="F128" s="7"/>
      <c r="G128" s="7"/>
      <c r="H128" s="12" t="str">
        <f t="shared" si="10"/>
        <v/>
      </c>
    </row>
    <row r="129" spans="1:8" s="3" customFormat="1" ht="16.5" customHeight="1" x14ac:dyDescent="0.25">
      <c r="A129" s="7"/>
      <c r="B129" s="7"/>
      <c r="C129" s="7"/>
      <c r="D129" s="7"/>
      <c r="E129" s="9" t="str">
        <f t="shared" si="9"/>
        <v>- ()</v>
      </c>
      <c r="F129" s="7"/>
      <c r="G129" s="7"/>
      <c r="H129" s="12" t="str">
        <f t="shared" si="10"/>
        <v/>
      </c>
    </row>
    <row r="130" spans="1:8" s="3" customFormat="1" ht="16.5" customHeight="1" x14ac:dyDescent="0.25">
      <c r="A130" s="7"/>
      <c r="B130" s="7"/>
      <c r="C130" s="7"/>
      <c r="D130" s="7"/>
      <c r="E130" s="9" t="str">
        <f t="shared" si="9"/>
        <v>- ()</v>
      </c>
      <c r="F130" s="7"/>
      <c r="G130" s="7"/>
      <c r="H130" s="12" t="str">
        <f t="shared" si="10"/>
        <v/>
      </c>
    </row>
    <row r="131" spans="1:8" s="3" customFormat="1" ht="16.5" customHeight="1" x14ac:dyDescent="0.25">
      <c r="A131" s="7"/>
      <c r="B131" s="7"/>
      <c r="C131" s="7"/>
      <c r="D131" s="7"/>
      <c r="E131" s="9" t="str">
        <f t="shared" si="9"/>
        <v>- ()</v>
      </c>
      <c r="F131" s="7"/>
      <c r="G131" s="7"/>
      <c r="H131" s="12" t="str">
        <f t="shared" si="10"/>
        <v/>
      </c>
    </row>
    <row r="132" spans="1:8" s="3" customFormat="1" ht="16.5" customHeight="1" x14ac:dyDescent="0.25">
      <c r="A132" s="7"/>
      <c r="B132" s="7"/>
      <c r="C132" s="7"/>
      <c r="D132" s="7"/>
      <c r="E132" s="9" t="str">
        <f t="shared" si="9"/>
        <v>- ()</v>
      </c>
      <c r="F132" s="7"/>
      <c r="G132" s="7"/>
      <c r="H132" s="12" t="str">
        <f t="shared" si="10"/>
        <v/>
      </c>
    </row>
    <row r="133" spans="1:8" s="3" customFormat="1" ht="16.5" customHeight="1" x14ac:dyDescent="0.25">
      <c r="A133" s="7"/>
      <c r="B133" s="7"/>
      <c r="C133" s="7"/>
      <c r="D133" s="7"/>
      <c r="E133" s="9" t="str">
        <f t="shared" si="9"/>
        <v>- ()</v>
      </c>
      <c r="F133" s="7"/>
      <c r="G133" s="7"/>
      <c r="H133" s="12" t="str">
        <f t="shared" si="10"/>
        <v/>
      </c>
    </row>
    <row r="134" spans="1:8" s="3" customFormat="1" ht="16.5" customHeight="1" x14ac:dyDescent="0.25">
      <c r="A134" s="7"/>
      <c r="B134" s="7"/>
      <c r="C134" s="7"/>
      <c r="D134" s="7"/>
      <c r="E134" s="9" t="str">
        <f t="shared" si="9"/>
        <v>- ()</v>
      </c>
      <c r="F134" s="7"/>
      <c r="G134" s="7"/>
      <c r="H134" s="12" t="str">
        <f t="shared" si="10"/>
        <v/>
      </c>
    </row>
    <row r="135" spans="1:8" s="3" customFormat="1" ht="16.5" customHeight="1" x14ac:dyDescent="0.25">
      <c r="A135" s="7"/>
      <c r="B135" s="7"/>
      <c r="C135" s="7"/>
      <c r="D135" s="7"/>
      <c r="E135" s="9" t="str">
        <f t="shared" ref="E135:E198" si="11">B135&amp;"-"&amp;C135&amp;" ("&amp;D135&amp;")"</f>
        <v>- ()</v>
      </c>
      <c r="F135" s="7"/>
      <c r="G135" s="7"/>
      <c r="H135" s="12" t="str">
        <f t="shared" si="10"/>
        <v/>
      </c>
    </row>
    <row r="136" spans="1:8" s="3" customFormat="1" ht="16.5" customHeight="1" x14ac:dyDescent="0.25">
      <c r="A136" s="7"/>
      <c r="B136" s="7"/>
      <c r="C136" s="7"/>
      <c r="D136" s="7"/>
      <c r="E136" s="9" t="str">
        <f t="shared" si="11"/>
        <v>- ()</v>
      </c>
      <c r="F136" s="7"/>
      <c r="G136" s="7"/>
      <c r="H136" s="12" t="str">
        <f t="shared" si="10"/>
        <v/>
      </c>
    </row>
    <row r="137" spans="1:8" s="3" customFormat="1" ht="16.5" customHeight="1" x14ac:dyDescent="0.25">
      <c r="A137" s="7"/>
      <c r="B137" s="7"/>
      <c r="C137" s="7"/>
      <c r="D137" s="7"/>
      <c r="E137" s="9" t="str">
        <f t="shared" si="11"/>
        <v>- ()</v>
      </c>
      <c r="F137" s="7"/>
      <c r="G137" s="7"/>
      <c r="H137" s="12" t="str">
        <f t="shared" si="10"/>
        <v/>
      </c>
    </row>
    <row r="138" spans="1:8" s="3" customFormat="1" ht="16.5" customHeight="1" x14ac:dyDescent="0.25">
      <c r="A138" s="7"/>
      <c r="B138" s="7"/>
      <c r="C138" s="7"/>
      <c r="D138" s="7"/>
      <c r="E138" s="9" t="str">
        <f t="shared" si="11"/>
        <v>- ()</v>
      </c>
      <c r="F138" s="7"/>
      <c r="G138" s="7"/>
      <c r="H138" s="12" t="str">
        <f t="shared" si="10"/>
        <v/>
      </c>
    </row>
    <row r="139" spans="1:8" s="3" customFormat="1" ht="16.5" customHeight="1" x14ac:dyDescent="0.25">
      <c r="A139" s="7"/>
      <c r="B139" s="7"/>
      <c r="C139" s="7"/>
      <c r="D139" s="7"/>
      <c r="E139" s="9" t="str">
        <f t="shared" si="11"/>
        <v>- ()</v>
      </c>
      <c r="F139" s="7"/>
      <c r="G139" s="7"/>
      <c r="H139" s="12" t="str">
        <f t="shared" si="10"/>
        <v/>
      </c>
    </row>
    <row r="140" spans="1:8" s="3" customFormat="1" ht="16.5" customHeight="1" x14ac:dyDescent="0.25">
      <c r="A140" s="7"/>
      <c r="B140" s="7"/>
      <c r="C140" s="94"/>
      <c r="D140" s="7"/>
      <c r="E140" s="9" t="str">
        <f t="shared" si="11"/>
        <v>- ()</v>
      </c>
      <c r="F140" s="7"/>
      <c r="G140" s="7"/>
      <c r="H140" s="12" t="str">
        <f t="shared" si="10"/>
        <v/>
      </c>
    </row>
    <row r="141" spans="1:8" s="3" customFormat="1" ht="16.5" customHeight="1" x14ac:dyDescent="0.25">
      <c r="A141" s="7"/>
      <c r="B141" s="7"/>
      <c r="C141" s="7"/>
      <c r="D141" s="7"/>
      <c r="E141" s="9" t="str">
        <f t="shared" si="11"/>
        <v>- ()</v>
      </c>
      <c r="F141" s="7"/>
      <c r="G141" s="7"/>
      <c r="H141" s="12" t="str">
        <f t="shared" si="10"/>
        <v/>
      </c>
    </row>
    <row r="142" spans="1:8" s="3" customFormat="1" ht="16.5" customHeight="1" x14ac:dyDescent="0.25">
      <c r="A142" s="7"/>
      <c r="B142" s="7"/>
      <c r="C142" s="7"/>
      <c r="D142" s="7"/>
      <c r="E142" s="9" t="str">
        <f t="shared" si="11"/>
        <v>- ()</v>
      </c>
      <c r="F142" s="7"/>
      <c r="G142" s="7"/>
      <c r="H142" s="12" t="str">
        <f t="shared" si="10"/>
        <v/>
      </c>
    </row>
    <row r="143" spans="1:8" s="3" customFormat="1" ht="16.5" customHeight="1" x14ac:dyDescent="0.25">
      <c r="A143" s="7"/>
      <c r="B143" s="7"/>
      <c r="C143" s="7"/>
      <c r="D143" s="7"/>
      <c r="E143" s="9" t="str">
        <f t="shared" si="11"/>
        <v>- ()</v>
      </c>
      <c r="F143" s="7"/>
      <c r="G143" s="7"/>
      <c r="H143" s="12" t="str">
        <f t="shared" si="10"/>
        <v/>
      </c>
    </row>
    <row r="144" spans="1:8" s="3" customFormat="1" ht="16.5" customHeight="1" x14ac:dyDescent="0.25">
      <c r="A144" s="7"/>
      <c r="B144" s="7"/>
      <c r="C144" s="7"/>
      <c r="D144" s="7"/>
      <c r="E144" s="9" t="str">
        <f t="shared" si="11"/>
        <v>- ()</v>
      </c>
      <c r="F144" s="7"/>
      <c r="G144" s="7"/>
      <c r="H144" s="12" t="str">
        <f t="shared" si="10"/>
        <v/>
      </c>
    </row>
    <row r="145" spans="1:8" s="3" customFormat="1" ht="16.5" customHeight="1" x14ac:dyDescent="0.25">
      <c r="A145" s="7"/>
      <c r="B145" s="7"/>
      <c r="C145" s="7"/>
      <c r="D145" s="7"/>
      <c r="E145" s="9" t="str">
        <f t="shared" si="11"/>
        <v>- ()</v>
      </c>
      <c r="F145" s="7"/>
      <c r="G145" s="7"/>
      <c r="H145" s="12" t="str">
        <f t="shared" si="10"/>
        <v/>
      </c>
    </row>
    <row r="146" spans="1:8" s="3" customFormat="1" ht="16.5" customHeight="1" x14ac:dyDescent="0.25">
      <c r="A146" s="7"/>
      <c r="B146" s="7"/>
      <c r="C146" s="7"/>
      <c r="D146" s="7"/>
      <c r="E146" s="9" t="str">
        <f t="shared" si="11"/>
        <v>- ()</v>
      </c>
      <c r="F146" s="7"/>
      <c r="G146" s="7"/>
      <c r="H146" s="12" t="str">
        <f t="shared" si="10"/>
        <v/>
      </c>
    </row>
    <row r="147" spans="1:8" s="3" customFormat="1" ht="16.5" customHeight="1" x14ac:dyDescent="0.25">
      <c r="A147" s="7"/>
      <c r="B147" s="7"/>
      <c r="C147" s="7"/>
      <c r="D147" s="7"/>
      <c r="E147" s="9" t="str">
        <f t="shared" si="11"/>
        <v>- ()</v>
      </c>
      <c r="F147" s="7"/>
      <c r="G147" s="7"/>
      <c r="H147" s="12" t="str">
        <f t="shared" si="10"/>
        <v/>
      </c>
    </row>
    <row r="148" spans="1:8" s="3" customFormat="1" ht="16.5" customHeight="1" x14ac:dyDescent="0.25">
      <c r="A148" s="7"/>
      <c r="B148" s="7"/>
      <c r="C148" s="7"/>
      <c r="D148" s="7"/>
      <c r="E148" s="9" t="str">
        <f t="shared" si="11"/>
        <v>- ()</v>
      </c>
      <c r="F148" s="7"/>
      <c r="G148" s="7"/>
      <c r="H148" s="12" t="str">
        <f t="shared" ref="H148:H211" si="12">IF(F148=0,"",G148/F148)</f>
        <v/>
      </c>
    </row>
    <row r="149" spans="1:8" s="3" customFormat="1" ht="16.5" customHeight="1" x14ac:dyDescent="0.25">
      <c r="A149" s="7"/>
      <c r="B149" s="7"/>
      <c r="C149" s="7"/>
      <c r="D149" s="7"/>
      <c r="E149" s="9" t="str">
        <f t="shared" si="11"/>
        <v>- ()</v>
      </c>
      <c r="F149" s="7"/>
      <c r="G149" s="7"/>
      <c r="H149" s="12" t="str">
        <f t="shared" si="12"/>
        <v/>
      </c>
    </row>
    <row r="150" spans="1:8" s="3" customFormat="1" ht="16.5" customHeight="1" x14ac:dyDescent="0.25">
      <c r="A150" s="7"/>
      <c r="B150" s="7"/>
      <c r="C150" s="7"/>
      <c r="D150" s="7"/>
      <c r="E150" s="9" t="str">
        <f t="shared" si="11"/>
        <v>- ()</v>
      </c>
      <c r="F150" s="7"/>
      <c r="G150" s="7"/>
      <c r="H150" s="12" t="str">
        <f t="shared" si="12"/>
        <v/>
      </c>
    </row>
    <row r="151" spans="1:8" s="3" customFormat="1" ht="16.5" customHeight="1" x14ac:dyDescent="0.25">
      <c r="A151" s="7"/>
      <c r="B151" s="7"/>
      <c r="C151" s="7"/>
      <c r="D151" s="7"/>
      <c r="E151" s="9" t="str">
        <f t="shared" si="11"/>
        <v>- ()</v>
      </c>
      <c r="F151" s="7"/>
      <c r="G151" s="7"/>
      <c r="H151" s="12" t="str">
        <f t="shared" si="12"/>
        <v/>
      </c>
    </row>
    <row r="152" spans="1:8" s="3" customFormat="1" ht="16.5" customHeight="1" x14ac:dyDescent="0.25">
      <c r="A152" s="7"/>
      <c r="B152" s="7"/>
      <c r="C152" s="7"/>
      <c r="D152" s="7"/>
      <c r="E152" s="9" t="str">
        <f t="shared" si="11"/>
        <v>- ()</v>
      </c>
      <c r="F152" s="7"/>
      <c r="G152" s="7"/>
      <c r="H152" s="12" t="str">
        <f t="shared" si="12"/>
        <v/>
      </c>
    </row>
    <row r="153" spans="1:8" s="3" customFormat="1" ht="16.5" customHeight="1" x14ac:dyDescent="0.25">
      <c r="A153" s="7"/>
      <c r="B153" s="7"/>
      <c r="C153" s="7"/>
      <c r="D153" s="7"/>
      <c r="E153" s="9" t="str">
        <f t="shared" si="11"/>
        <v>- ()</v>
      </c>
      <c r="F153" s="7"/>
      <c r="G153" s="7"/>
      <c r="H153" s="12" t="str">
        <f t="shared" si="12"/>
        <v/>
      </c>
    </row>
    <row r="154" spans="1:8" s="3" customFormat="1" ht="16.5" customHeight="1" x14ac:dyDescent="0.25">
      <c r="A154" s="7"/>
      <c r="B154" s="7"/>
      <c r="C154" s="7"/>
      <c r="D154" s="7"/>
      <c r="E154" s="9" t="str">
        <f t="shared" si="11"/>
        <v>- ()</v>
      </c>
      <c r="F154" s="7"/>
      <c r="G154" s="7"/>
      <c r="H154" s="12" t="str">
        <f t="shared" si="12"/>
        <v/>
      </c>
    </row>
    <row r="155" spans="1:8" s="3" customFormat="1" ht="16.5" customHeight="1" x14ac:dyDescent="0.25">
      <c r="A155" s="7"/>
      <c r="B155" s="7"/>
      <c r="C155" s="7"/>
      <c r="D155" s="7"/>
      <c r="E155" s="9" t="str">
        <f t="shared" si="11"/>
        <v>- ()</v>
      </c>
      <c r="F155" s="7"/>
      <c r="G155" s="7"/>
      <c r="H155" s="12" t="str">
        <f t="shared" si="12"/>
        <v/>
      </c>
    </row>
    <row r="156" spans="1:8" s="3" customFormat="1" ht="16.5" customHeight="1" x14ac:dyDescent="0.25">
      <c r="A156" s="7"/>
      <c r="B156" s="7"/>
      <c r="C156" s="7"/>
      <c r="D156" s="7"/>
      <c r="E156" s="9" t="str">
        <f t="shared" si="11"/>
        <v>- ()</v>
      </c>
      <c r="F156" s="7"/>
      <c r="G156" s="7"/>
      <c r="H156" s="12" t="str">
        <f t="shared" si="12"/>
        <v/>
      </c>
    </row>
    <row r="157" spans="1:8" s="3" customFormat="1" ht="16.5" customHeight="1" x14ac:dyDescent="0.25">
      <c r="A157" s="7"/>
      <c r="B157" s="7"/>
      <c r="C157" s="7"/>
      <c r="D157" s="7"/>
      <c r="E157" s="9" t="str">
        <f t="shared" si="11"/>
        <v>- ()</v>
      </c>
      <c r="F157" s="7"/>
      <c r="G157" s="7"/>
      <c r="H157" s="12" t="str">
        <f t="shared" si="12"/>
        <v/>
      </c>
    </row>
    <row r="158" spans="1:8" s="3" customFormat="1" ht="16.5" customHeight="1" x14ac:dyDescent="0.25">
      <c r="A158" s="7"/>
      <c r="B158" s="7"/>
      <c r="C158" s="7"/>
      <c r="D158" s="7"/>
      <c r="E158" s="9" t="str">
        <f t="shared" si="11"/>
        <v>- ()</v>
      </c>
      <c r="F158" s="7"/>
      <c r="G158" s="7"/>
      <c r="H158" s="12" t="str">
        <f t="shared" si="12"/>
        <v/>
      </c>
    </row>
    <row r="159" spans="1:8" s="3" customFormat="1" ht="16.5" customHeight="1" x14ac:dyDescent="0.25">
      <c r="A159" s="7"/>
      <c r="B159" s="7"/>
      <c r="C159" s="7"/>
      <c r="D159" s="7"/>
      <c r="E159" s="9" t="str">
        <f t="shared" si="11"/>
        <v>- ()</v>
      </c>
      <c r="F159" s="7"/>
      <c r="G159" s="7"/>
      <c r="H159" s="12" t="str">
        <f t="shared" si="12"/>
        <v/>
      </c>
    </row>
    <row r="160" spans="1:8" s="3" customFormat="1" ht="16.5" customHeight="1" x14ac:dyDescent="0.25">
      <c r="A160" s="7"/>
      <c r="B160" s="7"/>
      <c r="C160" s="7"/>
      <c r="D160" s="7"/>
      <c r="E160" s="9" t="str">
        <f t="shared" si="11"/>
        <v>- ()</v>
      </c>
      <c r="F160" s="7"/>
      <c r="G160" s="7"/>
      <c r="H160" s="12" t="str">
        <f t="shared" si="12"/>
        <v/>
      </c>
    </row>
    <row r="161" spans="1:8" s="3" customFormat="1" ht="16.5" customHeight="1" x14ac:dyDescent="0.25">
      <c r="A161" s="7"/>
      <c r="B161" s="7"/>
      <c r="C161" s="7"/>
      <c r="D161" s="7"/>
      <c r="E161" s="9" t="str">
        <f t="shared" si="11"/>
        <v>- ()</v>
      </c>
      <c r="F161" s="7"/>
      <c r="G161" s="7"/>
      <c r="H161" s="12" t="str">
        <f t="shared" si="12"/>
        <v/>
      </c>
    </row>
    <row r="162" spans="1:8" s="3" customFormat="1" ht="16.5" customHeight="1" x14ac:dyDescent="0.25">
      <c r="A162" s="7"/>
      <c r="B162" s="7"/>
      <c r="C162" s="7"/>
      <c r="D162" s="7"/>
      <c r="E162" s="9" t="str">
        <f t="shared" si="11"/>
        <v>- ()</v>
      </c>
      <c r="F162" s="7"/>
      <c r="G162" s="7"/>
      <c r="H162" s="12" t="str">
        <f t="shared" si="12"/>
        <v/>
      </c>
    </row>
    <row r="163" spans="1:8" s="3" customFormat="1" ht="16.5" customHeight="1" x14ac:dyDescent="0.25">
      <c r="A163" s="7"/>
      <c r="B163" s="7"/>
      <c r="C163" s="7"/>
      <c r="D163" s="7"/>
      <c r="E163" s="9" t="str">
        <f t="shared" si="11"/>
        <v>- ()</v>
      </c>
      <c r="F163" s="7"/>
      <c r="G163" s="7"/>
      <c r="H163" s="12" t="str">
        <f t="shared" si="12"/>
        <v/>
      </c>
    </row>
    <row r="164" spans="1:8" s="3" customFormat="1" ht="16.5" customHeight="1" x14ac:dyDescent="0.25">
      <c r="A164" s="7"/>
      <c r="B164" s="7"/>
      <c r="C164" s="7"/>
      <c r="D164" s="7"/>
      <c r="E164" s="9" t="str">
        <f t="shared" si="11"/>
        <v>- ()</v>
      </c>
      <c r="F164" s="7"/>
      <c r="G164" s="7"/>
      <c r="H164" s="12" t="str">
        <f t="shared" si="12"/>
        <v/>
      </c>
    </row>
    <row r="165" spans="1:8" s="3" customFormat="1" ht="16.5" customHeight="1" x14ac:dyDescent="0.25">
      <c r="A165" s="7"/>
      <c r="B165" s="7"/>
      <c r="C165" s="7"/>
      <c r="D165" s="7"/>
      <c r="E165" s="9" t="str">
        <f t="shared" si="11"/>
        <v>- ()</v>
      </c>
      <c r="F165" s="7"/>
      <c r="G165" s="7"/>
      <c r="H165" s="12" t="str">
        <f t="shared" si="12"/>
        <v/>
      </c>
    </row>
    <row r="166" spans="1:8" s="3" customFormat="1" ht="16.5" customHeight="1" x14ac:dyDescent="0.25">
      <c r="A166" s="7"/>
      <c r="B166" s="7"/>
      <c r="C166" s="7"/>
      <c r="D166" s="7"/>
      <c r="E166" s="9" t="str">
        <f t="shared" si="11"/>
        <v>- ()</v>
      </c>
      <c r="F166" s="7"/>
      <c r="G166" s="7"/>
      <c r="H166" s="12" t="str">
        <f t="shared" si="12"/>
        <v/>
      </c>
    </row>
    <row r="167" spans="1:8" s="3" customFormat="1" ht="16.5" customHeight="1" x14ac:dyDescent="0.25">
      <c r="A167" s="7"/>
      <c r="B167" s="7"/>
      <c r="C167" s="7"/>
      <c r="D167" s="7"/>
      <c r="E167" s="9" t="str">
        <f t="shared" si="11"/>
        <v>- ()</v>
      </c>
      <c r="F167" s="7"/>
      <c r="G167" s="7"/>
      <c r="H167" s="12" t="str">
        <f t="shared" si="12"/>
        <v/>
      </c>
    </row>
    <row r="168" spans="1:8" s="3" customFormat="1" ht="16.5" customHeight="1" x14ac:dyDescent="0.25">
      <c r="A168" s="7"/>
      <c r="B168" s="7"/>
      <c r="C168" s="7"/>
      <c r="D168" s="7"/>
      <c r="E168" s="9" t="str">
        <f t="shared" si="11"/>
        <v>- ()</v>
      </c>
      <c r="F168" s="7"/>
      <c r="G168" s="7"/>
      <c r="H168" s="12" t="str">
        <f t="shared" si="12"/>
        <v/>
      </c>
    </row>
    <row r="169" spans="1:8" s="3" customFormat="1" ht="16.5" customHeight="1" x14ac:dyDescent="0.25">
      <c r="A169" s="7"/>
      <c r="B169" s="7"/>
      <c r="C169" s="7"/>
      <c r="D169" s="7"/>
      <c r="E169" s="9" t="str">
        <f t="shared" si="11"/>
        <v>- ()</v>
      </c>
      <c r="F169" s="7"/>
      <c r="G169" s="7"/>
      <c r="H169" s="12" t="str">
        <f t="shared" si="12"/>
        <v/>
      </c>
    </row>
    <row r="170" spans="1:8" s="3" customFormat="1" ht="16.5" customHeight="1" x14ac:dyDescent="0.25">
      <c r="A170" s="7"/>
      <c r="B170" s="7"/>
      <c r="C170" s="7"/>
      <c r="D170" s="7"/>
      <c r="E170" s="9" t="str">
        <f t="shared" si="11"/>
        <v>- ()</v>
      </c>
      <c r="F170" s="7"/>
      <c r="G170" s="7"/>
      <c r="H170" s="12" t="str">
        <f t="shared" si="12"/>
        <v/>
      </c>
    </row>
    <row r="171" spans="1:8" s="3" customFormat="1" ht="16.5" customHeight="1" x14ac:dyDescent="0.25">
      <c r="A171" s="7"/>
      <c r="B171" s="7"/>
      <c r="C171" s="7"/>
      <c r="D171" s="7"/>
      <c r="E171" s="9" t="str">
        <f t="shared" si="11"/>
        <v>- ()</v>
      </c>
      <c r="F171" s="7"/>
      <c r="G171" s="7"/>
      <c r="H171" s="12" t="str">
        <f t="shared" si="12"/>
        <v/>
      </c>
    </row>
    <row r="172" spans="1:8" s="3" customFormat="1" ht="16.5" customHeight="1" x14ac:dyDescent="0.25">
      <c r="A172" s="7"/>
      <c r="B172" s="7"/>
      <c r="C172" s="7"/>
      <c r="D172" s="7"/>
      <c r="E172" s="9" t="str">
        <f t="shared" si="11"/>
        <v>- ()</v>
      </c>
      <c r="F172" s="7"/>
      <c r="G172" s="7"/>
      <c r="H172" s="12" t="str">
        <f t="shared" si="12"/>
        <v/>
      </c>
    </row>
    <row r="173" spans="1:8" s="3" customFormat="1" ht="16.5" customHeight="1" x14ac:dyDescent="0.25">
      <c r="A173" s="7"/>
      <c r="B173" s="7"/>
      <c r="C173" s="7"/>
      <c r="D173" s="7"/>
      <c r="E173" s="9" t="str">
        <f t="shared" si="11"/>
        <v>- ()</v>
      </c>
      <c r="F173" s="7"/>
      <c r="G173" s="7"/>
      <c r="H173" s="12" t="str">
        <f t="shared" si="12"/>
        <v/>
      </c>
    </row>
    <row r="174" spans="1:8" s="3" customFormat="1" ht="16.5" customHeight="1" x14ac:dyDescent="0.25">
      <c r="A174" s="7"/>
      <c r="B174" s="7"/>
      <c r="C174" s="7"/>
      <c r="D174" s="7"/>
      <c r="E174" s="9" t="str">
        <f t="shared" si="11"/>
        <v>- ()</v>
      </c>
      <c r="F174" s="7"/>
      <c r="G174" s="7"/>
      <c r="H174" s="12" t="str">
        <f t="shared" si="12"/>
        <v/>
      </c>
    </row>
    <row r="175" spans="1:8" s="3" customFormat="1" ht="16.5" customHeight="1" x14ac:dyDescent="0.25">
      <c r="A175" s="7"/>
      <c r="B175" s="7"/>
      <c r="C175" s="7"/>
      <c r="D175" s="7"/>
      <c r="E175" s="9" t="str">
        <f t="shared" si="11"/>
        <v>- ()</v>
      </c>
      <c r="F175" s="7"/>
      <c r="G175" s="7"/>
      <c r="H175" s="12" t="str">
        <f t="shared" si="12"/>
        <v/>
      </c>
    </row>
    <row r="176" spans="1:8" s="3" customFormat="1" ht="16.5" customHeight="1" x14ac:dyDescent="0.25">
      <c r="A176" s="7"/>
      <c r="B176" s="7"/>
      <c r="C176" s="7"/>
      <c r="D176" s="7"/>
      <c r="E176" s="9" t="str">
        <f t="shared" si="11"/>
        <v>- ()</v>
      </c>
      <c r="F176" s="7"/>
      <c r="G176" s="7"/>
      <c r="H176" s="12" t="str">
        <f t="shared" si="12"/>
        <v/>
      </c>
    </row>
    <row r="177" spans="1:8" s="3" customFormat="1" ht="16.5" customHeight="1" x14ac:dyDescent="0.25">
      <c r="A177" s="7"/>
      <c r="B177" s="7"/>
      <c r="C177" s="7"/>
      <c r="D177" s="7"/>
      <c r="E177" s="9" t="str">
        <f t="shared" si="11"/>
        <v>- ()</v>
      </c>
      <c r="F177" s="7"/>
      <c r="G177" s="7"/>
      <c r="H177" s="12" t="str">
        <f t="shared" si="12"/>
        <v/>
      </c>
    </row>
    <row r="178" spans="1:8" s="3" customFormat="1" ht="16.5" customHeight="1" x14ac:dyDescent="0.25">
      <c r="A178" s="7"/>
      <c r="B178" s="7"/>
      <c r="C178" s="7"/>
      <c r="D178" s="7"/>
      <c r="E178" s="9" t="str">
        <f t="shared" si="11"/>
        <v>- ()</v>
      </c>
      <c r="F178" s="7"/>
      <c r="G178" s="7"/>
      <c r="H178" s="12" t="str">
        <f t="shared" si="12"/>
        <v/>
      </c>
    </row>
    <row r="179" spans="1:8" s="3" customFormat="1" ht="16.5" customHeight="1" x14ac:dyDescent="0.25">
      <c r="A179" s="7"/>
      <c r="B179" s="7"/>
      <c r="C179" s="7"/>
      <c r="D179" s="7"/>
      <c r="E179" s="9" t="str">
        <f t="shared" si="11"/>
        <v>- ()</v>
      </c>
      <c r="F179" s="7"/>
      <c r="G179" s="7"/>
      <c r="H179" s="12" t="str">
        <f t="shared" si="12"/>
        <v/>
      </c>
    </row>
    <row r="180" spans="1:8" s="3" customFormat="1" ht="16.5" customHeight="1" x14ac:dyDescent="0.25">
      <c r="A180" s="7"/>
      <c r="B180" s="7"/>
      <c r="C180" s="7"/>
      <c r="D180" s="7"/>
      <c r="E180" s="9" t="str">
        <f t="shared" si="11"/>
        <v>- ()</v>
      </c>
      <c r="F180" s="7"/>
      <c r="G180" s="7"/>
      <c r="H180" s="12" t="str">
        <f t="shared" si="12"/>
        <v/>
      </c>
    </row>
    <row r="181" spans="1:8" s="3" customFormat="1" ht="16.5" customHeight="1" x14ac:dyDescent="0.25">
      <c r="A181" s="7"/>
      <c r="B181" s="7"/>
      <c r="C181" s="7"/>
      <c r="D181" s="7"/>
      <c r="E181" s="9" t="str">
        <f t="shared" si="11"/>
        <v>- ()</v>
      </c>
      <c r="F181" s="7"/>
      <c r="G181" s="7"/>
      <c r="H181" s="12" t="str">
        <f t="shared" si="12"/>
        <v/>
      </c>
    </row>
    <row r="182" spans="1:8" s="3" customFormat="1" ht="16.5" customHeight="1" x14ac:dyDescent="0.25">
      <c r="A182" s="7"/>
      <c r="B182" s="7"/>
      <c r="C182" s="7"/>
      <c r="D182" s="7"/>
      <c r="E182" s="9" t="str">
        <f t="shared" si="11"/>
        <v>- ()</v>
      </c>
      <c r="F182" s="7"/>
      <c r="G182" s="7"/>
      <c r="H182" s="12" t="str">
        <f t="shared" si="12"/>
        <v/>
      </c>
    </row>
    <row r="183" spans="1:8" s="3" customFormat="1" ht="16.5" customHeight="1" x14ac:dyDescent="0.25">
      <c r="A183" s="7"/>
      <c r="B183" s="7"/>
      <c r="C183" s="7"/>
      <c r="D183" s="7"/>
      <c r="E183" s="9" t="str">
        <f t="shared" si="11"/>
        <v>- ()</v>
      </c>
      <c r="F183" s="7"/>
      <c r="G183" s="7"/>
      <c r="H183" s="12" t="str">
        <f t="shared" si="12"/>
        <v/>
      </c>
    </row>
    <row r="184" spans="1:8" s="3" customFormat="1" ht="16.5" customHeight="1" x14ac:dyDescent="0.25">
      <c r="A184" s="7"/>
      <c r="B184" s="7"/>
      <c r="C184" s="7"/>
      <c r="D184" s="7"/>
      <c r="E184" s="9" t="str">
        <f t="shared" si="11"/>
        <v>- ()</v>
      </c>
      <c r="F184" s="7"/>
      <c r="G184" s="7"/>
      <c r="H184" s="12" t="str">
        <f t="shared" si="12"/>
        <v/>
      </c>
    </row>
    <row r="185" spans="1:8" s="3" customFormat="1" ht="16.5" customHeight="1" x14ac:dyDescent="0.25">
      <c r="A185" s="7"/>
      <c r="B185" s="7"/>
      <c r="C185" s="7"/>
      <c r="D185" s="7"/>
      <c r="E185" s="9" t="str">
        <f t="shared" si="11"/>
        <v>- ()</v>
      </c>
      <c r="F185" s="7"/>
      <c r="G185" s="7"/>
      <c r="H185" s="12" t="str">
        <f t="shared" si="12"/>
        <v/>
      </c>
    </row>
    <row r="186" spans="1:8" s="3" customFormat="1" ht="16.5" customHeight="1" x14ac:dyDescent="0.25">
      <c r="A186" s="7"/>
      <c r="B186" s="7"/>
      <c r="C186" s="7"/>
      <c r="D186" s="7"/>
      <c r="E186" s="9" t="str">
        <f t="shared" si="11"/>
        <v>- ()</v>
      </c>
      <c r="F186" s="7"/>
      <c r="G186" s="7"/>
      <c r="H186" s="12" t="str">
        <f t="shared" si="12"/>
        <v/>
      </c>
    </row>
    <row r="187" spans="1:8" s="3" customFormat="1" ht="16.5" customHeight="1" x14ac:dyDescent="0.25">
      <c r="A187" s="7"/>
      <c r="B187" s="7"/>
      <c r="C187" s="7"/>
      <c r="D187" s="7"/>
      <c r="E187" s="9" t="str">
        <f t="shared" si="11"/>
        <v>- ()</v>
      </c>
      <c r="F187" s="7"/>
      <c r="G187" s="7"/>
      <c r="H187" s="12" t="str">
        <f t="shared" si="12"/>
        <v/>
      </c>
    </row>
    <row r="188" spans="1:8" s="3" customFormat="1" ht="16.5" customHeight="1" x14ac:dyDescent="0.25">
      <c r="A188" s="7"/>
      <c r="B188" s="7"/>
      <c r="C188" s="7"/>
      <c r="D188" s="7"/>
      <c r="E188" s="9" t="str">
        <f t="shared" si="11"/>
        <v>- ()</v>
      </c>
      <c r="F188" s="7"/>
      <c r="G188" s="7"/>
      <c r="H188" s="12" t="str">
        <f t="shared" si="12"/>
        <v/>
      </c>
    </row>
    <row r="189" spans="1:8" s="3" customFormat="1" ht="16.5" customHeight="1" x14ac:dyDescent="0.25">
      <c r="A189" s="7"/>
      <c r="B189" s="7"/>
      <c r="C189" s="7"/>
      <c r="D189" s="7"/>
      <c r="E189" s="9" t="str">
        <f t="shared" si="11"/>
        <v>- ()</v>
      </c>
      <c r="F189" s="7"/>
      <c r="G189" s="7"/>
      <c r="H189" s="12" t="str">
        <f t="shared" si="12"/>
        <v/>
      </c>
    </row>
    <row r="190" spans="1:8" s="3" customFormat="1" ht="16.5" customHeight="1" x14ac:dyDescent="0.25">
      <c r="A190" s="7"/>
      <c r="B190" s="7"/>
      <c r="C190" s="7"/>
      <c r="D190" s="7"/>
      <c r="E190" s="9" t="str">
        <f t="shared" si="11"/>
        <v>- ()</v>
      </c>
      <c r="F190" s="7"/>
      <c r="G190" s="7"/>
      <c r="H190" s="12" t="str">
        <f t="shared" si="12"/>
        <v/>
      </c>
    </row>
    <row r="191" spans="1:8" s="3" customFormat="1" ht="16.5" customHeight="1" x14ac:dyDescent="0.25">
      <c r="A191" s="7"/>
      <c r="B191" s="7"/>
      <c r="C191" s="7"/>
      <c r="D191" s="7"/>
      <c r="E191" s="9" t="str">
        <f t="shared" si="11"/>
        <v>- ()</v>
      </c>
      <c r="F191" s="7"/>
      <c r="G191" s="7"/>
      <c r="H191" s="12" t="str">
        <f t="shared" si="12"/>
        <v/>
      </c>
    </row>
    <row r="192" spans="1:8" s="3" customFormat="1" ht="16.5" customHeight="1" x14ac:dyDescent="0.25">
      <c r="A192" s="7"/>
      <c r="B192" s="7"/>
      <c r="C192" s="7"/>
      <c r="D192" s="7"/>
      <c r="E192" s="9" t="str">
        <f t="shared" si="11"/>
        <v>- ()</v>
      </c>
      <c r="F192" s="7"/>
      <c r="G192" s="7"/>
      <c r="H192" s="12" t="str">
        <f t="shared" si="12"/>
        <v/>
      </c>
    </row>
    <row r="193" spans="1:16" s="3" customFormat="1" ht="16.5" customHeight="1" x14ac:dyDescent="0.25">
      <c r="A193" s="7"/>
      <c r="B193" s="7"/>
      <c r="C193" s="7"/>
      <c r="D193" s="7"/>
      <c r="E193" s="9" t="str">
        <f t="shared" si="11"/>
        <v>- ()</v>
      </c>
      <c r="F193" s="7"/>
      <c r="G193" s="7"/>
      <c r="H193" s="12" t="str">
        <f t="shared" si="12"/>
        <v/>
      </c>
    </row>
    <row r="194" spans="1:16" s="3" customFormat="1" ht="16.5" customHeight="1" x14ac:dyDescent="0.25">
      <c r="A194" s="7"/>
      <c r="B194" s="7"/>
      <c r="C194" s="7"/>
      <c r="D194" s="7"/>
      <c r="E194" s="9" t="str">
        <f t="shared" si="11"/>
        <v>- ()</v>
      </c>
      <c r="F194" s="7"/>
      <c r="G194" s="7"/>
      <c r="H194" s="12" t="str">
        <f t="shared" si="12"/>
        <v/>
      </c>
    </row>
    <row r="195" spans="1:16" s="3" customFormat="1" ht="16.5" customHeight="1" x14ac:dyDescent="0.25">
      <c r="A195" s="7"/>
      <c r="B195" s="7"/>
      <c r="C195" s="7"/>
      <c r="D195" s="7"/>
      <c r="E195" s="9" t="str">
        <f t="shared" si="11"/>
        <v>- ()</v>
      </c>
      <c r="F195" s="7"/>
      <c r="G195" s="7"/>
      <c r="H195" s="12" t="str">
        <f t="shared" si="12"/>
        <v/>
      </c>
    </row>
    <row r="196" spans="1:16" s="3" customFormat="1" ht="16.5" customHeight="1" x14ac:dyDescent="0.25">
      <c r="A196" s="7"/>
      <c r="B196" s="7"/>
      <c r="C196" s="7"/>
      <c r="D196" s="7"/>
      <c r="E196" s="9" t="str">
        <f t="shared" si="11"/>
        <v>- ()</v>
      </c>
      <c r="F196" s="7"/>
      <c r="G196" s="7"/>
      <c r="H196" s="12" t="str">
        <f t="shared" si="12"/>
        <v/>
      </c>
    </row>
    <row r="197" spans="1:16" s="3" customFormat="1" ht="16.5" customHeight="1" x14ac:dyDescent="0.25">
      <c r="A197" s="7"/>
      <c r="B197" s="7"/>
      <c r="C197" s="7"/>
      <c r="D197" s="7"/>
      <c r="E197" s="9" t="str">
        <f t="shared" si="11"/>
        <v>- ()</v>
      </c>
      <c r="F197" s="7"/>
      <c r="G197" s="7"/>
      <c r="H197" s="12" t="str">
        <f t="shared" si="12"/>
        <v/>
      </c>
    </row>
    <row r="198" spans="1:16" s="3" customFormat="1" ht="16.5" customHeight="1" x14ac:dyDescent="0.25">
      <c r="A198" s="7"/>
      <c r="B198" s="7"/>
      <c r="C198" s="7"/>
      <c r="D198" s="7"/>
      <c r="E198" s="9" t="str">
        <f t="shared" si="11"/>
        <v>- ()</v>
      </c>
      <c r="F198" s="7"/>
      <c r="G198" s="7"/>
      <c r="H198" s="12" t="str">
        <f t="shared" si="12"/>
        <v/>
      </c>
    </row>
    <row r="199" spans="1:16" s="3" customFormat="1" ht="16.5" customHeight="1" x14ac:dyDescent="0.25">
      <c r="A199" s="7"/>
      <c r="B199" s="7"/>
      <c r="C199" s="7"/>
      <c r="D199" s="7"/>
      <c r="E199" s="9" t="str">
        <f t="shared" ref="E199:E250" si="13">B199&amp;"-"&amp;C199&amp;" ("&amp;D199&amp;")"</f>
        <v>- ()</v>
      </c>
      <c r="F199" s="7"/>
      <c r="G199" s="7"/>
      <c r="H199" s="12" t="str">
        <f t="shared" si="12"/>
        <v/>
      </c>
    </row>
    <row r="200" spans="1:16" s="3" customFormat="1" ht="16.5" customHeight="1" x14ac:dyDescent="0.25">
      <c r="A200" s="7"/>
      <c r="B200" s="7"/>
      <c r="C200" s="7"/>
      <c r="D200" s="7"/>
      <c r="E200" s="9" t="str">
        <f t="shared" si="13"/>
        <v>- ()</v>
      </c>
      <c r="F200" s="7"/>
      <c r="G200" s="7"/>
      <c r="H200" s="12" t="str">
        <f t="shared" si="12"/>
        <v/>
      </c>
    </row>
    <row r="201" spans="1:16" s="3" customFormat="1" ht="16.5" customHeight="1" x14ac:dyDescent="0.25">
      <c r="A201" s="7"/>
      <c r="B201" s="7"/>
      <c r="C201" s="7"/>
      <c r="D201" s="7"/>
      <c r="E201" s="9" t="str">
        <f t="shared" si="13"/>
        <v>- ()</v>
      </c>
      <c r="F201" s="7"/>
      <c r="G201" s="7"/>
      <c r="H201" s="12" t="str">
        <f t="shared" si="12"/>
        <v/>
      </c>
    </row>
    <row r="202" spans="1:16" s="3" customFormat="1" ht="16.5" customHeight="1" x14ac:dyDescent="0.25">
      <c r="A202" s="7"/>
      <c r="B202" s="7"/>
      <c r="C202" s="7"/>
      <c r="D202" s="7"/>
      <c r="E202" s="9" t="str">
        <f t="shared" si="13"/>
        <v>- ()</v>
      </c>
      <c r="F202" s="7"/>
      <c r="G202" s="7"/>
      <c r="H202" s="12" t="str">
        <f t="shared" si="12"/>
        <v/>
      </c>
    </row>
    <row r="203" spans="1:16" s="3" customFormat="1" ht="16.5" customHeight="1" x14ac:dyDescent="0.25">
      <c r="A203" s="7"/>
      <c r="B203" s="7"/>
      <c r="C203" s="7"/>
      <c r="D203" s="7"/>
      <c r="E203" s="9" t="str">
        <f t="shared" si="13"/>
        <v>- ()</v>
      </c>
      <c r="F203" s="7"/>
      <c r="G203" s="7"/>
      <c r="H203" s="12" t="str">
        <f t="shared" si="12"/>
        <v/>
      </c>
    </row>
    <row r="204" spans="1:16" s="3" customFormat="1" ht="16.5" customHeight="1" x14ac:dyDescent="0.25">
      <c r="A204" s="7"/>
      <c r="B204" s="7"/>
      <c r="C204" s="7"/>
      <c r="D204" s="7"/>
      <c r="E204" s="9" t="str">
        <f t="shared" si="13"/>
        <v>- ()</v>
      </c>
      <c r="F204" s="7"/>
      <c r="G204" s="7"/>
      <c r="H204" s="12" t="str">
        <f t="shared" si="12"/>
        <v/>
      </c>
    </row>
    <row r="205" spans="1:16" s="3" customFormat="1" ht="16.5" customHeight="1" x14ac:dyDescent="0.25">
      <c r="A205" s="7"/>
      <c r="B205" s="7"/>
      <c r="C205" s="7"/>
      <c r="D205" s="7"/>
      <c r="E205" s="9" t="str">
        <f t="shared" si="13"/>
        <v>- ()</v>
      </c>
      <c r="F205" s="7"/>
      <c r="G205" s="7"/>
      <c r="H205" s="12" t="str">
        <f t="shared" si="12"/>
        <v/>
      </c>
    </row>
    <row r="206" spans="1:16" s="3" customFormat="1" ht="16.5" customHeight="1" x14ac:dyDescent="0.25">
      <c r="A206" s="7"/>
      <c r="B206" s="7"/>
      <c r="C206" s="7"/>
      <c r="D206" s="7"/>
      <c r="E206" s="9" t="str">
        <f t="shared" si="13"/>
        <v>- ()</v>
      </c>
      <c r="F206" s="7"/>
      <c r="G206" s="7"/>
      <c r="H206" s="12" t="str">
        <f t="shared" si="12"/>
        <v/>
      </c>
      <c r="J206" s="19"/>
      <c r="K206" s="19"/>
      <c r="L206" s="19"/>
      <c r="M206" s="19"/>
      <c r="N206" s="19"/>
      <c r="O206" s="19"/>
      <c r="P206" s="19"/>
    </row>
    <row r="207" spans="1:16" s="3" customFormat="1" ht="16.5" customHeight="1" x14ac:dyDescent="0.25">
      <c r="A207" s="7"/>
      <c r="B207" s="7"/>
      <c r="C207" s="7"/>
      <c r="D207" s="7"/>
      <c r="E207" s="9" t="str">
        <f t="shared" si="13"/>
        <v>- ()</v>
      </c>
      <c r="F207" s="7"/>
      <c r="G207" s="7"/>
      <c r="H207" s="12" t="str">
        <f t="shared" si="12"/>
        <v/>
      </c>
      <c r="J207" s="19"/>
      <c r="K207" s="19"/>
      <c r="L207" s="19"/>
      <c r="M207" s="19"/>
      <c r="N207" s="19"/>
      <c r="O207" s="19"/>
      <c r="P207" s="19"/>
    </row>
    <row r="208" spans="1:16" s="3" customFormat="1" ht="16.5" customHeight="1" x14ac:dyDescent="0.25">
      <c r="A208" s="7"/>
      <c r="B208" s="7"/>
      <c r="C208" s="7"/>
      <c r="D208" s="7"/>
      <c r="E208" s="9" t="str">
        <f t="shared" si="13"/>
        <v>- ()</v>
      </c>
      <c r="F208" s="7"/>
      <c r="G208" s="7"/>
      <c r="H208" s="12" t="str">
        <f t="shared" si="12"/>
        <v/>
      </c>
      <c r="J208" s="19"/>
      <c r="K208" s="19"/>
      <c r="L208" s="19"/>
      <c r="M208" s="19"/>
      <c r="N208" s="19"/>
      <c r="O208" s="19"/>
      <c r="P208" s="19"/>
    </row>
    <row r="209" spans="1:8" ht="16.5" customHeight="1" x14ac:dyDescent="0.25">
      <c r="A209" s="7"/>
      <c r="B209" s="7"/>
      <c r="C209" s="7"/>
      <c r="D209" s="7"/>
      <c r="E209" s="9" t="str">
        <f t="shared" si="13"/>
        <v>- ()</v>
      </c>
      <c r="F209" s="7"/>
      <c r="G209" s="7"/>
      <c r="H209" s="12" t="str">
        <f t="shared" si="12"/>
        <v/>
      </c>
    </row>
    <row r="210" spans="1:8" ht="16.5" customHeight="1" x14ac:dyDescent="0.25">
      <c r="A210" s="7"/>
      <c r="B210" s="7"/>
      <c r="C210" s="7"/>
      <c r="D210" s="7"/>
      <c r="E210" s="9" t="str">
        <f t="shared" si="13"/>
        <v>- ()</v>
      </c>
      <c r="F210" s="7"/>
      <c r="G210" s="7"/>
      <c r="H210" s="12" t="str">
        <f t="shared" si="12"/>
        <v/>
      </c>
    </row>
    <row r="211" spans="1:8" ht="16.5" customHeight="1" x14ac:dyDescent="0.25">
      <c r="A211" s="7"/>
      <c r="B211" s="7"/>
      <c r="C211" s="7"/>
      <c r="D211" s="7"/>
      <c r="E211" s="9" t="str">
        <f t="shared" si="13"/>
        <v>- ()</v>
      </c>
      <c r="F211" s="7"/>
      <c r="G211" s="7"/>
      <c r="H211" s="12" t="str">
        <f t="shared" si="12"/>
        <v/>
      </c>
    </row>
    <row r="212" spans="1:8" ht="16.5" customHeight="1" x14ac:dyDescent="0.25">
      <c r="A212" s="7"/>
      <c r="B212" s="7"/>
      <c r="C212" s="7"/>
      <c r="D212" s="7"/>
      <c r="E212" s="9" t="str">
        <f t="shared" si="13"/>
        <v>- ()</v>
      </c>
      <c r="F212" s="7"/>
      <c r="G212" s="7"/>
      <c r="H212" s="12" t="str">
        <f t="shared" ref="H212:H250" si="14">IF(F212=0,"",G212/F212)</f>
        <v/>
      </c>
    </row>
    <row r="213" spans="1:8" ht="16.5" customHeight="1" x14ac:dyDescent="0.25">
      <c r="A213" s="7"/>
      <c r="B213" s="7"/>
      <c r="C213" s="7"/>
      <c r="D213" s="7"/>
      <c r="E213" s="9" t="str">
        <f t="shared" si="13"/>
        <v>- ()</v>
      </c>
      <c r="F213" s="7"/>
      <c r="G213" s="7"/>
      <c r="H213" s="12" t="str">
        <f t="shared" si="14"/>
        <v/>
      </c>
    </row>
    <row r="214" spans="1:8" ht="16.5" customHeight="1" x14ac:dyDescent="0.25">
      <c r="A214" s="7"/>
      <c r="B214" s="7"/>
      <c r="C214" s="7"/>
      <c r="D214" s="7"/>
      <c r="E214" s="9" t="str">
        <f t="shared" si="13"/>
        <v>- ()</v>
      </c>
      <c r="F214" s="7"/>
      <c r="G214" s="7"/>
      <c r="H214" s="12" t="str">
        <f t="shared" si="14"/>
        <v/>
      </c>
    </row>
    <row r="215" spans="1:8" ht="16.5" customHeight="1" x14ac:dyDescent="0.25">
      <c r="A215" s="7"/>
      <c r="B215" s="7"/>
      <c r="C215" s="7"/>
      <c r="D215" s="7"/>
      <c r="E215" s="9" t="str">
        <f t="shared" si="13"/>
        <v>- ()</v>
      </c>
      <c r="F215" s="7"/>
      <c r="G215" s="7"/>
      <c r="H215" s="12" t="str">
        <f t="shared" si="14"/>
        <v/>
      </c>
    </row>
    <row r="216" spans="1:8" ht="16.5" customHeight="1" x14ac:dyDescent="0.25">
      <c r="A216" s="7"/>
      <c r="B216" s="7"/>
      <c r="C216" s="7"/>
      <c r="D216" s="7"/>
      <c r="E216" s="9" t="str">
        <f t="shared" si="13"/>
        <v>- ()</v>
      </c>
      <c r="F216" s="7"/>
      <c r="G216" s="7"/>
      <c r="H216" s="12" t="str">
        <f t="shared" si="14"/>
        <v/>
      </c>
    </row>
    <row r="217" spans="1:8" ht="16.5" customHeight="1" x14ac:dyDescent="0.25">
      <c r="A217" s="7"/>
      <c r="B217" s="7"/>
      <c r="C217" s="7"/>
      <c r="D217" s="7"/>
      <c r="E217" s="9" t="str">
        <f t="shared" si="13"/>
        <v>- ()</v>
      </c>
      <c r="F217" s="7"/>
      <c r="G217" s="7"/>
      <c r="H217" s="12" t="str">
        <f t="shared" si="14"/>
        <v/>
      </c>
    </row>
    <row r="218" spans="1:8" ht="16.5" customHeight="1" x14ac:dyDescent="0.25">
      <c r="A218" s="7"/>
      <c r="B218" s="7"/>
      <c r="C218" s="7"/>
      <c r="D218" s="7"/>
      <c r="E218" s="9" t="str">
        <f t="shared" si="13"/>
        <v>- ()</v>
      </c>
      <c r="F218" s="7"/>
      <c r="G218" s="7"/>
      <c r="H218" s="12" t="str">
        <f t="shared" si="14"/>
        <v/>
      </c>
    </row>
    <row r="219" spans="1:8" ht="16.5" customHeight="1" x14ac:dyDescent="0.25">
      <c r="A219" s="7"/>
      <c r="B219" s="7"/>
      <c r="C219" s="7"/>
      <c r="D219" s="7"/>
      <c r="E219" s="9" t="str">
        <f t="shared" si="13"/>
        <v>- ()</v>
      </c>
      <c r="F219" s="7"/>
      <c r="G219" s="7"/>
      <c r="H219" s="12" t="str">
        <f t="shared" si="14"/>
        <v/>
      </c>
    </row>
    <row r="220" spans="1:8" ht="16.5" customHeight="1" x14ac:dyDescent="0.25">
      <c r="A220" s="7"/>
      <c r="B220" s="7"/>
      <c r="C220" s="7"/>
      <c r="D220" s="7"/>
      <c r="E220" s="9" t="str">
        <f t="shared" si="13"/>
        <v>- ()</v>
      </c>
      <c r="F220" s="7"/>
      <c r="G220" s="7"/>
      <c r="H220" s="12" t="str">
        <f t="shared" si="14"/>
        <v/>
      </c>
    </row>
    <row r="221" spans="1:8" ht="16.5" customHeight="1" x14ac:dyDescent="0.25">
      <c r="A221" s="7"/>
      <c r="B221" s="7"/>
      <c r="C221" s="7"/>
      <c r="D221" s="7"/>
      <c r="E221" s="9" t="str">
        <f t="shared" si="13"/>
        <v>- ()</v>
      </c>
      <c r="F221" s="7"/>
      <c r="G221" s="7"/>
      <c r="H221" s="12" t="str">
        <f t="shared" si="14"/>
        <v/>
      </c>
    </row>
    <row r="222" spans="1:8" ht="16.5" customHeight="1" x14ac:dyDescent="0.25">
      <c r="A222" s="7"/>
      <c r="B222" s="7"/>
      <c r="C222" s="7"/>
      <c r="D222" s="7"/>
      <c r="E222" s="9" t="str">
        <f t="shared" si="13"/>
        <v>- ()</v>
      </c>
      <c r="F222" s="7"/>
      <c r="G222" s="7"/>
      <c r="H222" s="12" t="str">
        <f t="shared" si="14"/>
        <v/>
      </c>
    </row>
    <row r="223" spans="1:8" ht="16.5" customHeight="1" x14ac:dyDescent="0.25">
      <c r="A223" s="7"/>
      <c r="B223" s="7"/>
      <c r="C223" s="7"/>
      <c r="D223" s="7"/>
      <c r="E223" s="9" t="str">
        <f t="shared" si="13"/>
        <v>- ()</v>
      </c>
      <c r="F223" s="7"/>
      <c r="G223" s="7"/>
      <c r="H223" s="12" t="str">
        <f t="shared" si="14"/>
        <v/>
      </c>
    </row>
    <row r="224" spans="1:8" ht="16.5" customHeight="1" x14ac:dyDescent="0.25">
      <c r="A224" s="7"/>
      <c r="B224" s="7"/>
      <c r="C224" s="7"/>
      <c r="D224" s="7"/>
      <c r="E224" s="9" t="str">
        <f t="shared" si="13"/>
        <v>- ()</v>
      </c>
      <c r="F224" s="7"/>
      <c r="G224" s="7"/>
      <c r="H224" s="12" t="str">
        <f t="shared" si="14"/>
        <v/>
      </c>
    </row>
    <row r="225" spans="1:8" ht="16.5" customHeight="1" x14ac:dyDescent="0.25">
      <c r="A225" s="7"/>
      <c r="B225" s="7"/>
      <c r="C225" s="7"/>
      <c r="D225" s="7"/>
      <c r="E225" s="9" t="str">
        <f t="shared" si="13"/>
        <v>- ()</v>
      </c>
      <c r="F225" s="7"/>
      <c r="G225" s="7"/>
      <c r="H225" s="12" t="str">
        <f t="shared" si="14"/>
        <v/>
      </c>
    </row>
    <row r="226" spans="1:8" ht="16.5" customHeight="1" x14ac:dyDescent="0.25">
      <c r="A226" s="7"/>
      <c r="B226" s="7"/>
      <c r="C226" s="7"/>
      <c r="D226" s="7"/>
      <c r="E226" s="9" t="str">
        <f t="shared" si="13"/>
        <v>- ()</v>
      </c>
      <c r="F226" s="7"/>
      <c r="G226" s="7"/>
      <c r="H226" s="12" t="str">
        <f t="shared" si="14"/>
        <v/>
      </c>
    </row>
    <row r="227" spans="1:8" ht="16.5" customHeight="1" x14ac:dyDescent="0.25">
      <c r="A227" s="7"/>
      <c r="B227" s="7"/>
      <c r="C227" s="7"/>
      <c r="D227" s="7"/>
      <c r="E227" s="9" t="str">
        <f t="shared" si="13"/>
        <v>- ()</v>
      </c>
      <c r="F227" s="7"/>
      <c r="G227" s="7"/>
      <c r="H227" s="12" t="str">
        <f t="shared" si="14"/>
        <v/>
      </c>
    </row>
    <row r="228" spans="1:8" ht="16.5" customHeight="1" x14ac:dyDescent="0.25">
      <c r="A228" s="7"/>
      <c r="B228" s="7"/>
      <c r="C228" s="7"/>
      <c r="D228" s="7"/>
      <c r="E228" s="9" t="str">
        <f t="shared" si="13"/>
        <v>- ()</v>
      </c>
      <c r="F228" s="7"/>
      <c r="G228" s="7"/>
      <c r="H228" s="12" t="str">
        <f t="shared" si="14"/>
        <v/>
      </c>
    </row>
    <row r="229" spans="1:8" ht="16.5" customHeight="1" x14ac:dyDescent="0.25">
      <c r="A229" s="7"/>
      <c r="B229" s="7"/>
      <c r="C229" s="7"/>
      <c r="D229" s="7"/>
      <c r="E229" s="9" t="str">
        <f t="shared" si="13"/>
        <v>- ()</v>
      </c>
      <c r="F229" s="7"/>
      <c r="G229" s="7"/>
      <c r="H229" s="12" t="str">
        <f t="shared" si="14"/>
        <v/>
      </c>
    </row>
    <row r="230" spans="1:8" ht="16.5" customHeight="1" x14ac:dyDescent="0.25">
      <c r="A230" s="7"/>
      <c r="B230" s="7"/>
      <c r="C230" s="7"/>
      <c r="D230" s="7"/>
      <c r="E230" s="9" t="str">
        <f t="shared" si="13"/>
        <v>- ()</v>
      </c>
      <c r="F230" s="7"/>
      <c r="G230" s="7"/>
      <c r="H230" s="12" t="str">
        <f t="shared" si="14"/>
        <v/>
      </c>
    </row>
    <row r="231" spans="1:8" ht="16.5" customHeight="1" x14ac:dyDescent="0.25">
      <c r="A231" s="7"/>
      <c r="B231" s="7"/>
      <c r="C231" s="7"/>
      <c r="D231" s="7"/>
      <c r="E231" s="9" t="str">
        <f t="shared" si="13"/>
        <v>- ()</v>
      </c>
      <c r="F231" s="7"/>
      <c r="G231" s="7"/>
      <c r="H231" s="12" t="str">
        <f t="shared" si="14"/>
        <v/>
      </c>
    </row>
    <row r="232" spans="1:8" ht="16.5" customHeight="1" x14ac:dyDescent="0.25">
      <c r="A232" s="7"/>
      <c r="B232" s="7"/>
      <c r="C232" s="7"/>
      <c r="D232" s="7"/>
      <c r="E232" s="9" t="str">
        <f t="shared" si="13"/>
        <v>- ()</v>
      </c>
      <c r="F232" s="7"/>
      <c r="G232" s="7"/>
      <c r="H232" s="12" t="str">
        <f t="shared" si="14"/>
        <v/>
      </c>
    </row>
    <row r="233" spans="1:8" ht="16.5" customHeight="1" x14ac:dyDescent="0.25">
      <c r="A233" s="7"/>
      <c r="B233" s="7"/>
      <c r="C233" s="7"/>
      <c r="D233" s="7"/>
      <c r="E233" s="9" t="str">
        <f t="shared" si="13"/>
        <v>- ()</v>
      </c>
      <c r="F233" s="7"/>
      <c r="G233" s="7"/>
      <c r="H233" s="12" t="str">
        <f t="shared" si="14"/>
        <v/>
      </c>
    </row>
    <row r="234" spans="1:8" ht="16.5" customHeight="1" x14ac:dyDescent="0.25">
      <c r="A234" s="7"/>
      <c r="B234" s="7"/>
      <c r="C234" s="7"/>
      <c r="D234" s="7"/>
      <c r="E234" s="9" t="str">
        <f t="shared" si="13"/>
        <v>- ()</v>
      </c>
      <c r="F234" s="7"/>
      <c r="G234" s="7"/>
      <c r="H234" s="12" t="str">
        <f t="shared" si="14"/>
        <v/>
      </c>
    </row>
    <row r="235" spans="1:8" ht="16.5" customHeight="1" x14ac:dyDescent="0.25">
      <c r="A235" s="7"/>
      <c r="B235" s="7"/>
      <c r="C235" s="7"/>
      <c r="D235" s="7"/>
      <c r="E235" s="9" t="str">
        <f t="shared" si="13"/>
        <v>- ()</v>
      </c>
      <c r="F235" s="7"/>
      <c r="G235" s="7"/>
      <c r="H235" s="12" t="str">
        <f t="shared" si="14"/>
        <v/>
      </c>
    </row>
    <row r="236" spans="1:8" ht="16.5" customHeight="1" x14ac:dyDescent="0.25">
      <c r="A236" s="7"/>
      <c r="B236" s="7"/>
      <c r="C236" s="7"/>
      <c r="D236" s="7"/>
      <c r="E236" s="9" t="str">
        <f t="shared" si="13"/>
        <v>- ()</v>
      </c>
      <c r="F236" s="7"/>
      <c r="G236" s="7"/>
      <c r="H236" s="12" t="str">
        <f t="shared" si="14"/>
        <v/>
      </c>
    </row>
    <row r="237" spans="1:8" ht="16.5" customHeight="1" x14ac:dyDescent="0.25">
      <c r="A237" s="7"/>
      <c r="B237" s="7"/>
      <c r="C237" s="7"/>
      <c r="D237" s="7"/>
      <c r="E237" s="9" t="str">
        <f t="shared" si="13"/>
        <v>- ()</v>
      </c>
      <c r="F237" s="7"/>
      <c r="G237" s="7"/>
      <c r="H237" s="12" t="str">
        <f t="shared" si="14"/>
        <v/>
      </c>
    </row>
    <row r="238" spans="1:8" ht="16.5" customHeight="1" x14ac:dyDescent="0.25">
      <c r="A238" s="7"/>
      <c r="B238" s="7"/>
      <c r="C238" s="7"/>
      <c r="D238" s="7"/>
      <c r="E238" s="9" t="str">
        <f t="shared" si="13"/>
        <v>- ()</v>
      </c>
      <c r="F238" s="7"/>
      <c r="G238" s="7"/>
      <c r="H238" s="12" t="str">
        <f t="shared" si="14"/>
        <v/>
      </c>
    </row>
    <row r="239" spans="1:8" ht="16.5" customHeight="1" x14ac:dyDescent="0.25">
      <c r="A239" s="7"/>
      <c r="B239" s="7"/>
      <c r="C239" s="7"/>
      <c r="D239" s="7"/>
      <c r="E239" s="9" t="str">
        <f t="shared" si="13"/>
        <v>- ()</v>
      </c>
      <c r="F239" s="7"/>
      <c r="G239" s="7"/>
      <c r="H239" s="12" t="str">
        <f t="shared" si="14"/>
        <v/>
      </c>
    </row>
    <row r="240" spans="1:8" ht="16.5" customHeight="1" x14ac:dyDescent="0.25">
      <c r="A240" s="7"/>
      <c r="B240" s="7"/>
      <c r="C240" s="7"/>
      <c r="D240" s="7"/>
      <c r="E240" s="9" t="str">
        <f t="shared" si="13"/>
        <v>- ()</v>
      </c>
      <c r="F240" s="7"/>
      <c r="G240" s="7"/>
      <c r="H240" s="12" t="str">
        <f t="shared" si="14"/>
        <v/>
      </c>
    </row>
    <row r="241" spans="1:8" ht="16.5" customHeight="1" x14ac:dyDescent="0.25">
      <c r="A241" s="17"/>
      <c r="B241" s="17"/>
      <c r="C241" s="17"/>
      <c r="D241" s="17"/>
      <c r="E241" s="9" t="str">
        <f t="shared" si="13"/>
        <v>- ()</v>
      </c>
      <c r="F241" s="17"/>
      <c r="G241" s="17"/>
      <c r="H241" s="12" t="str">
        <f t="shared" si="14"/>
        <v/>
      </c>
    </row>
    <row r="242" spans="1:8" ht="16.5" customHeight="1" x14ac:dyDescent="0.25">
      <c r="A242" s="7"/>
      <c r="B242" s="7"/>
      <c r="C242" s="7"/>
      <c r="D242" s="7"/>
      <c r="E242" s="9" t="str">
        <f t="shared" si="13"/>
        <v>- ()</v>
      </c>
      <c r="F242" s="7"/>
      <c r="G242" s="7"/>
      <c r="H242" s="12" t="str">
        <f t="shared" si="14"/>
        <v/>
      </c>
    </row>
    <row r="243" spans="1:8" ht="16.5" customHeight="1" x14ac:dyDescent="0.25">
      <c r="A243" s="7"/>
      <c r="B243" s="7"/>
      <c r="C243" s="7"/>
      <c r="D243" s="7"/>
      <c r="E243" s="9" t="str">
        <f t="shared" si="13"/>
        <v>- ()</v>
      </c>
      <c r="F243" s="7"/>
      <c r="G243" s="7"/>
      <c r="H243" s="12" t="str">
        <f t="shared" si="14"/>
        <v/>
      </c>
    </row>
    <row r="244" spans="1:8" ht="16.5" customHeight="1" x14ac:dyDescent="0.25">
      <c r="A244" s="7"/>
      <c r="B244" s="7"/>
      <c r="C244" s="7"/>
      <c r="D244" s="7"/>
      <c r="E244" s="9" t="str">
        <f t="shared" si="13"/>
        <v>- ()</v>
      </c>
      <c r="F244" s="7"/>
      <c r="G244" s="7"/>
      <c r="H244" s="12" t="str">
        <f t="shared" si="14"/>
        <v/>
      </c>
    </row>
    <row r="245" spans="1:8" ht="16.5" customHeight="1" x14ac:dyDescent="0.25">
      <c r="A245" s="7"/>
      <c r="B245" s="7"/>
      <c r="C245" s="7"/>
      <c r="D245" s="7"/>
      <c r="E245" s="9" t="str">
        <f t="shared" si="13"/>
        <v>- ()</v>
      </c>
      <c r="F245" s="7"/>
      <c r="G245" s="7"/>
      <c r="H245" s="12" t="str">
        <f t="shared" si="14"/>
        <v/>
      </c>
    </row>
    <row r="246" spans="1:8" ht="16.5" customHeight="1" x14ac:dyDescent="0.25">
      <c r="A246" s="7"/>
      <c r="B246" s="7"/>
      <c r="C246" s="7"/>
      <c r="D246" s="7"/>
      <c r="E246" s="9" t="str">
        <f t="shared" si="13"/>
        <v>- ()</v>
      </c>
      <c r="F246" s="7"/>
      <c r="G246" s="7"/>
      <c r="H246" s="12" t="str">
        <f t="shared" si="14"/>
        <v/>
      </c>
    </row>
    <row r="247" spans="1:8" ht="16.5" customHeight="1" x14ac:dyDescent="0.25">
      <c r="A247" s="7"/>
      <c r="B247" s="7"/>
      <c r="C247" s="7"/>
      <c r="D247" s="7"/>
      <c r="E247" s="9" t="str">
        <f t="shared" si="13"/>
        <v>- ()</v>
      </c>
      <c r="F247" s="7"/>
      <c r="G247" s="7"/>
      <c r="H247" s="12" t="str">
        <f t="shared" si="14"/>
        <v/>
      </c>
    </row>
    <row r="248" spans="1:8" ht="16.5" customHeight="1" x14ac:dyDescent="0.25">
      <c r="A248" s="7"/>
      <c r="B248" s="7"/>
      <c r="C248" s="7"/>
      <c r="D248" s="7"/>
      <c r="E248" s="9" t="str">
        <f t="shared" si="13"/>
        <v>- ()</v>
      </c>
      <c r="F248" s="7"/>
      <c r="G248" s="7"/>
      <c r="H248" s="12" t="str">
        <f t="shared" si="14"/>
        <v/>
      </c>
    </row>
    <row r="249" spans="1:8" ht="16.5" customHeight="1" x14ac:dyDescent="0.25">
      <c r="A249" s="7"/>
      <c r="B249" s="7"/>
      <c r="C249" s="7"/>
      <c r="D249" s="7"/>
      <c r="E249" s="9" t="str">
        <f t="shared" si="13"/>
        <v>- ()</v>
      </c>
      <c r="F249" s="7"/>
      <c r="G249" s="7"/>
      <c r="H249" s="12" t="str">
        <f t="shared" si="14"/>
        <v/>
      </c>
    </row>
    <row r="250" spans="1:8" ht="16.5" customHeight="1" x14ac:dyDescent="0.25">
      <c r="A250" s="7"/>
      <c r="B250" s="7"/>
      <c r="C250" s="7"/>
      <c r="D250" s="7"/>
      <c r="E250" s="9" t="str">
        <f t="shared" si="13"/>
        <v>- ()</v>
      </c>
      <c r="F250" s="7"/>
      <c r="G250" s="7"/>
      <c r="H250" s="12" t="str">
        <f t="shared" si="14"/>
        <v/>
      </c>
    </row>
  </sheetData>
  <autoFilter ref="A5:H252"/>
  <sortState ref="A6:H147">
    <sortCondition ref="A6:A147"/>
    <sortCondition ref="B6:B147"/>
    <sortCondition ref="C6:C147"/>
    <sortCondition ref="D6:D147"/>
  </sortState>
  <conditionalFormatting sqref="M6:M21">
    <cfRule type="cellIs" dxfId="27" priority="4" operator="equal">
      <formula>0</formula>
    </cfRule>
    <cfRule type="cellIs" dxfId="26" priority="5" operator="greaterThan">
      <formula>0</formula>
    </cfRule>
    <cfRule type="cellIs" dxfId="25" priority="6" operator="lessThan">
      <formula>0</formula>
    </cfRule>
  </conditionalFormatting>
  <conditionalFormatting sqref="P6:P21">
    <cfRule type="cellIs" dxfId="24" priority="1" operator="equal">
      <formula>0</formula>
    </cfRule>
    <cfRule type="cellIs" dxfId="23" priority="2" operator="greaterThan">
      <formula>0</formula>
    </cfRule>
    <cfRule type="cellIs" dxfId="22" priority="3" operator="lessThan">
      <formula>0</formula>
    </cfRule>
  </conditionalFormatting>
  <dataValidations count="4">
    <dataValidation type="list" allowBlank="1" showInputMessage="1" showErrorMessage="1" sqref="A6:A250">
      <formula1>teams</formula1>
    </dataValidation>
    <dataValidation type="list" allowBlank="1" showInputMessage="1" showErrorMessage="1" sqref="D6:D250">
      <formula1>subsegments</formula1>
    </dataValidation>
    <dataValidation type="list" allowBlank="1" showInputMessage="1" showErrorMessage="1" sqref="C6:C250">
      <formula1>Applications</formula1>
    </dataValidation>
    <dataValidation type="list" allowBlank="1" showInputMessage="1" showErrorMessage="1" sqref="B6:B250">
      <formula1>Hubs</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Y253"/>
  <sheetViews>
    <sheetView zoomScale="70" zoomScaleNormal="70" workbookViewId="0">
      <pane xSplit="4" ySplit="6" topLeftCell="E7" activePane="bottomRight" state="frozen"/>
      <selection pane="topRight" activeCell="E1" sqref="E1"/>
      <selection pane="bottomLeft" activeCell="A6" sqref="A6"/>
      <selection pane="bottomRight" activeCell="R17" sqref="R17"/>
    </sheetView>
  </sheetViews>
  <sheetFormatPr defaultColWidth="9.140625" defaultRowHeight="16.5" outlineLevelCol="1" x14ac:dyDescent="0.25"/>
  <cols>
    <col min="1" max="2" width="24.7109375" style="19" customWidth="1"/>
    <col min="3" max="3" width="33.42578125" style="19" bestFit="1" customWidth="1"/>
    <col min="4" max="4" width="16.7109375" style="19" customWidth="1"/>
    <col min="5" max="5" width="63.85546875" style="19" bestFit="1" customWidth="1"/>
    <col min="6" max="6" width="18.85546875" style="19" customWidth="1"/>
    <col min="7" max="7" width="3.85546875" style="19" customWidth="1"/>
    <col min="8" max="8" width="3.85546875" customWidth="1"/>
    <col min="9" max="9" width="11.7109375" style="19" customWidth="1"/>
    <col min="10" max="13" width="11.7109375" style="19" customWidth="1" outlineLevel="1"/>
    <col min="14" max="14" width="2.42578125" style="19" customWidth="1"/>
    <col min="15" max="15" width="11.7109375" style="19" customWidth="1"/>
    <col min="16" max="19" width="11.7109375" style="19" customWidth="1" outlineLevel="1"/>
    <col min="20" max="20" width="2.7109375" style="19" customWidth="1"/>
    <col min="21" max="21" width="40.28515625" style="19" bestFit="1" customWidth="1"/>
    <col min="22" max="22" width="11.7109375" style="19" customWidth="1"/>
    <col min="23" max="26" width="11.7109375" style="19" customWidth="1" outlineLevel="1"/>
    <col min="27" max="27" width="28.42578125" style="19" customWidth="1" outlineLevel="1"/>
    <col min="28" max="28" width="2.42578125" style="19" customWidth="1"/>
    <col min="29" max="29" width="31.140625" style="19" bestFit="1" customWidth="1"/>
    <col min="30" max="30" width="11.7109375" style="19" customWidth="1"/>
    <col min="31" max="34" width="11.7109375" style="19" customWidth="1" outlineLevel="1"/>
    <col min="35" max="35" width="21.140625" style="19" customWidth="1" outlineLevel="1"/>
    <col min="36" max="36" width="2.42578125" style="19" customWidth="1"/>
    <col min="37" max="37" width="41.7109375" style="19" bestFit="1" customWidth="1"/>
    <col min="38" max="38" width="11.7109375" style="19" customWidth="1"/>
    <col min="39" max="42" width="11.7109375" style="19" customWidth="1" outlineLevel="1"/>
    <col min="43" max="43" width="21.140625" style="19" customWidth="1" outlineLevel="1"/>
    <col min="44" max="44" width="2.42578125" style="19" customWidth="1"/>
    <col min="45" max="45" width="42.28515625" style="19" bestFit="1" customWidth="1"/>
    <col min="46" max="46" width="11.7109375" style="19" customWidth="1"/>
    <col min="47" max="50" width="11.7109375" style="19" customWidth="1" outlineLevel="1"/>
    <col min="51" max="51" width="21.140625" style="19" customWidth="1" outlineLevel="1"/>
    <col min="52" max="52" width="2.42578125" style="19" customWidth="1"/>
    <col min="53" max="16384" width="9.140625" style="19"/>
  </cols>
  <sheetData>
    <row r="1" spans="1:51" s="3" customFormat="1" x14ac:dyDescent="0.25">
      <c r="H1"/>
    </row>
    <row r="2" spans="1:51" s="3" customFormat="1" x14ac:dyDescent="0.25">
      <c r="E2" s="130" t="s">
        <v>447</v>
      </c>
      <c r="F2" s="121">
        <f>COUNTIF(G7:G250,0)</f>
        <v>0</v>
      </c>
      <c r="H2"/>
    </row>
    <row r="3" spans="1:51" s="3" customFormat="1" x14ac:dyDescent="0.25">
      <c r="E3" s="130" t="s">
        <v>448</v>
      </c>
      <c r="F3" s="121">
        <f>'Working Sheet'!AC2-F5</f>
        <v>0</v>
      </c>
      <c r="H3"/>
    </row>
    <row r="4" spans="1:51" s="3" customFormat="1" x14ac:dyDescent="0.25">
      <c r="H4"/>
      <c r="I4" s="31">
        <f t="shared" ref="I4:M4" si="0">SUM(I7:I253)</f>
        <v>400</v>
      </c>
      <c r="J4" s="31">
        <f t="shared" si="0"/>
        <v>111</v>
      </c>
      <c r="K4" s="31">
        <f t="shared" si="0"/>
        <v>89</v>
      </c>
      <c r="L4" s="31">
        <f t="shared" si="0"/>
        <v>74</v>
      </c>
      <c r="M4" s="31">
        <f t="shared" si="0"/>
        <v>126</v>
      </c>
      <c r="O4" s="31">
        <f t="shared" ref="O4:S4" si="1">SUM(O7:O253)</f>
        <v>106</v>
      </c>
      <c r="P4" s="31">
        <f t="shared" si="1"/>
        <v>8</v>
      </c>
      <c r="Q4" s="31">
        <f t="shared" si="1"/>
        <v>20</v>
      </c>
      <c r="R4" s="31">
        <f t="shared" si="1"/>
        <v>23</v>
      </c>
      <c r="S4" s="31">
        <f t="shared" si="1"/>
        <v>55</v>
      </c>
      <c r="U4" s="105"/>
      <c r="V4" s="31">
        <f t="shared" ref="V4:Z4" si="2">SUM(V7:V253)</f>
        <v>470</v>
      </c>
      <c r="W4" s="31">
        <f t="shared" si="2"/>
        <v>130</v>
      </c>
      <c r="X4" s="31">
        <f t="shared" si="2"/>
        <v>90</v>
      </c>
      <c r="Y4" s="31">
        <f t="shared" si="2"/>
        <v>80</v>
      </c>
      <c r="Z4" s="31">
        <f t="shared" si="2"/>
        <v>170</v>
      </c>
      <c r="AA4" s="105"/>
      <c r="AC4" s="105"/>
      <c r="AD4" s="31">
        <f t="shared" ref="AD4:AH4" si="3">SUM(AD7:AD253)</f>
        <v>407</v>
      </c>
      <c r="AE4" s="31">
        <f t="shared" si="3"/>
        <v>120</v>
      </c>
      <c r="AF4" s="31">
        <f t="shared" si="3"/>
        <v>85</v>
      </c>
      <c r="AG4" s="31">
        <f t="shared" si="3"/>
        <v>70</v>
      </c>
      <c r="AH4" s="31">
        <f t="shared" si="3"/>
        <v>132</v>
      </c>
      <c r="AI4" s="105"/>
      <c r="AK4" s="105"/>
      <c r="AL4" s="31">
        <f t="shared" ref="AL4:AP4" si="4">SUM(AL7:AL253)</f>
        <v>447</v>
      </c>
      <c r="AM4" s="31">
        <f t="shared" si="4"/>
        <v>135</v>
      </c>
      <c r="AN4" s="31">
        <f t="shared" si="4"/>
        <v>85</v>
      </c>
      <c r="AO4" s="31">
        <f t="shared" si="4"/>
        <v>70</v>
      </c>
      <c r="AP4" s="31">
        <f t="shared" si="4"/>
        <v>157</v>
      </c>
      <c r="AQ4" s="105"/>
      <c r="AS4" s="105"/>
      <c r="AT4" s="31">
        <f t="shared" ref="AT4:AX4" si="5">SUM(AT7:AT253)</f>
        <v>400</v>
      </c>
      <c r="AU4" s="31">
        <f t="shared" si="5"/>
        <v>125</v>
      </c>
      <c r="AV4" s="31">
        <f t="shared" si="5"/>
        <v>80</v>
      </c>
      <c r="AW4" s="31">
        <f t="shared" si="5"/>
        <v>60</v>
      </c>
      <c r="AX4" s="31">
        <f t="shared" si="5"/>
        <v>135</v>
      </c>
      <c r="AY4" s="105"/>
    </row>
    <row r="5" spans="1:51" s="3" customFormat="1" x14ac:dyDescent="0.25">
      <c r="F5" s="31">
        <f>SUM(F7:F253)</f>
        <v>750</v>
      </c>
      <c r="G5" s="19"/>
      <c r="H5"/>
      <c r="I5" s="354" t="s">
        <v>315</v>
      </c>
      <c r="J5" s="354"/>
      <c r="K5" s="354"/>
      <c r="L5" s="354"/>
      <c r="M5" s="354"/>
      <c r="O5" s="354" t="s">
        <v>316</v>
      </c>
      <c r="P5" s="354"/>
      <c r="Q5" s="354"/>
      <c r="R5" s="354"/>
      <c r="S5" s="354"/>
      <c r="U5" s="354" t="s">
        <v>164</v>
      </c>
      <c r="V5" s="354"/>
      <c r="W5" s="354"/>
      <c r="X5" s="354"/>
      <c r="Y5" s="354"/>
      <c r="Z5" s="354"/>
      <c r="AA5" s="354"/>
      <c r="AC5" s="354" t="s">
        <v>166</v>
      </c>
      <c r="AD5" s="354"/>
      <c r="AE5" s="354"/>
      <c r="AF5" s="354"/>
      <c r="AG5" s="354"/>
      <c r="AH5" s="354"/>
      <c r="AI5" s="354"/>
      <c r="AK5" s="354" t="s">
        <v>167</v>
      </c>
      <c r="AL5" s="354"/>
      <c r="AM5" s="354"/>
      <c r="AN5" s="354"/>
      <c r="AO5" s="354"/>
      <c r="AP5" s="354"/>
      <c r="AQ5" s="354"/>
      <c r="AS5" s="354" t="s">
        <v>168</v>
      </c>
      <c r="AT5" s="354"/>
      <c r="AU5" s="354"/>
      <c r="AV5" s="354"/>
      <c r="AW5" s="354"/>
      <c r="AX5" s="354"/>
      <c r="AY5" s="354"/>
    </row>
    <row r="6" spans="1:51" ht="33" x14ac:dyDescent="0.25">
      <c r="A6" s="13" t="s">
        <v>172</v>
      </c>
      <c r="B6" s="85" t="s">
        <v>0</v>
      </c>
      <c r="C6" s="85" t="s">
        <v>1</v>
      </c>
      <c r="D6" s="85" t="s">
        <v>2</v>
      </c>
      <c r="E6" s="13" t="s">
        <v>146</v>
      </c>
      <c r="F6" s="37" t="s">
        <v>163</v>
      </c>
      <c r="G6" s="122"/>
      <c r="I6" s="37" t="s">
        <v>310</v>
      </c>
      <c r="J6" s="37" t="s">
        <v>311</v>
      </c>
      <c r="K6" s="37" t="s">
        <v>312</v>
      </c>
      <c r="L6" s="37" t="s">
        <v>313</v>
      </c>
      <c r="M6" s="37" t="s">
        <v>314</v>
      </c>
      <c r="O6" s="37" t="s">
        <v>317</v>
      </c>
      <c r="P6" s="37" t="s">
        <v>318</v>
      </c>
      <c r="Q6" s="37" t="s">
        <v>319</v>
      </c>
      <c r="R6" s="37" t="s">
        <v>320</v>
      </c>
      <c r="S6" s="37" t="s">
        <v>321</v>
      </c>
      <c r="U6" s="37" t="s">
        <v>186</v>
      </c>
      <c r="V6" s="37" t="s">
        <v>310</v>
      </c>
      <c r="W6" s="37" t="s">
        <v>311</v>
      </c>
      <c r="X6" s="37" t="s">
        <v>312</v>
      </c>
      <c r="Y6" s="37" t="s">
        <v>313</v>
      </c>
      <c r="Z6" s="37" t="s">
        <v>314</v>
      </c>
      <c r="AA6" s="37" t="s">
        <v>165</v>
      </c>
      <c r="AC6" s="37" t="s">
        <v>186</v>
      </c>
      <c r="AD6" s="37" t="s">
        <v>310</v>
      </c>
      <c r="AE6" s="37" t="s">
        <v>311</v>
      </c>
      <c r="AF6" s="37" t="s">
        <v>312</v>
      </c>
      <c r="AG6" s="37" t="s">
        <v>313</v>
      </c>
      <c r="AH6" s="37" t="s">
        <v>314</v>
      </c>
      <c r="AI6" s="37" t="s">
        <v>165</v>
      </c>
      <c r="AK6" s="37" t="s">
        <v>186</v>
      </c>
      <c r="AL6" s="37" t="s">
        <v>310</v>
      </c>
      <c r="AM6" s="37" t="s">
        <v>311</v>
      </c>
      <c r="AN6" s="37" t="s">
        <v>312</v>
      </c>
      <c r="AO6" s="37" t="s">
        <v>313</v>
      </c>
      <c r="AP6" s="37" t="s">
        <v>314</v>
      </c>
      <c r="AQ6" s="37" t="s">
        <v>165</v>
      </c>
      <c r="AS6" s="37" t="s">
        <v>186</v>
      </c>
      <c r="AT6" s="37" t="s">
        <v>310</v>
      </c>
      <c r="AU6" s="37" t="s">
        <v>311</v>
      </c>
      <c r="AV6" s="37" t="s">
        <v>312</v>
      </c>
      <c r="AW6" s="37" t="s">
        <v>313</v>
      </c>
      <c r="AX6" s="37" t="s">
        <v>314</v>
      </c>
      <c r="AY6" s="37" t="s">
        <v>165</v>
      </c>
    </row>
    <row r="7" spans="1:51" s="3" customFormat="1" x14ac:dyDescent="0.25">
      <c r="A7" s="83" t="str">
        <f>'1.2.Historical Market Map 12-13'!A6</f>
        <v>ICV -MADHAVARAM</v>
      </c>
      <c r="B7" s="83" t="str">
        <f>'1.2.Historical Market Map 12-13'!B6</f>
        <v>PARRYS</v>
      </c>
      <c r="C7" s="83" t="str">
        <f>'1.2.Historical Market Map 12-13'!C6</f>
        <v>Parcel Loads</v>
      </c>
      <c r="D7" s="83" t="str">
        <f>'1.2.Historical Market Map 12-13'!D6</f>
        <v>ICV Goods</v>
      </c>
      <c r="E7" s="84" t="str">
        <f>B7&amp;"-"&amp;C7&amp;" ("&amp;D7&amp;")"</f>
        <v>PARRYS-Parcel Loads (ICV Goods)</v>
      </c>
      <c r="F7" s="35">
        <f>IFERROR(ROUND(SUMIFS('Working Sheet'!$AC$4:$AC$250,'Working Sheet'!$T$4:$T$250,B7,'Working Sheet'!$U$4:$U$250,C7,'Working Sheet'!$V$4:$V$250,D7),0),0)</f>
        <v>132</v>
      </c>
      <c r="G7" s="122">
        <f>COUNTIFS('Working Sheet'!$T$4:$T$250,B7,'Working Sheet'!$U$4:$U$250,C7,'Working Sheet'!$V$4:$V$250,D7)</f>
        <v>1</v>
      </c>
      <c r="H7"/>
      <c r="I7" s="11">
        <v>72</v>
      </c>
      <c r="J7" s="11">
        <v>17</v>
      </c>
      <c r="K7" s="11">
        <v>16</v>
      </c>
      <c r="L7" s="350">
        <v>8</v>
      </c>
      <c r="M7" s="11">
        <v>31</v>
      </c>
      <c r="O7" s="11">
        <v>25</v>
      </c>
      <c r="P7" s="11">
        <v>2</v>
      </c>
      <c r="Q7" s="11">
        <v>5</v>
      </c>
      <c r="R7" s="352">
        <v>3</v>
      </c>
      <c r="S7" s="11">
        <v>15</v>
      </c>
      <c r="U7" s="327" t="s">
        <v>1043</v>
      </c>
      <c r="V7" s="11">
        <v>65</v>
      </c>
      <c r="W7" s="11">
        <v>25</v>
      </c>
      <c r="X7" s="11">
        <v>10</v>
      </c>
      <c r="Y7" s="11">
        <v>10</v>
      </c>
      <c r="Z7" s="11">
        <v>20</v>
      </c>
      <c r="AA7" s="11"/>
      <c r="AC7" s="11" t="s">
        <v>1064</v>
      </c>
      <c r="AD7" s="11">
        <v>55</v>
      </c>
      <c r="AE7" s="11">
        <v>20</v>
      </c>
      <c r="AF7" s="11">
        <v>10</v>
      </c>
      <c r="AG7" s="11">
        <v>10</v>
      </c>
      <c r="AH7" s="11">
        <v>15</v>
      </c>
      <c r="AI7" s="11"/>
      <c r="AK7" s="11" t="s">
        <v>1079</v>
      </c>
      <c r="AL7" s="11">
        <v>65</v>
      </c>
      <c r="AM7" s="11">
        <v>25</v>
      </c>
      <c r="AN7" s="11">
        <v>10</v>
      </c>
      <c r="AO7" s="11">
        <v>10</v>
      </c>
      <c r="AP7" s="11">
        <v>20</v>
      </c>
      <c r="AQ7" s="11"/>
      <c r="AS7" s="11" t="s">
        <v>1106</v>
      </c>
      <c r="AT7" s="11">
        <v>45</v>
      </c>
      <c r="AU7" s="11">
        <v>20</v>
      </c>
      <c r="AV7" s="11">
        <v>5</v>
      </c>
      <c r="AW7" s="11">
        <v>5</v>
      </c>
      <c r="AX7" s="11">
        <v>15</v>
      </c>
      <c r="AY7" s="11"/>
    </row>
    <row r="8" spans="1:51" s="3" customFormat="1" ht="16.5" customHeight="1" x14ac:dyDescent="0.25">
      <c r="A8" s="83" t="str">
        <f>'1.2.Historical Market Map 12-13'!A7</f>
        <v>ICV -MADHAVARAM</v>
      </c>
      <c r="B8" s="83" t="str">
        <f>'1.2.Historical Market Map 12-13'!B7</f>
        <v>PARRYS</v>
      </c>
      <c r="C8" s="83" t="str">
        <f>'1.2.Historical Market Map 12-13'!C7</f>
        <v>Market Load</v>
      </c>
      <c r="D8" s="83" t="str">
        <f>'1.2.Historical Market Map 12-13'!D7</f>
        <v>ICV Goods</v>
      </c>
      <c r="E8" s="84" t="str">
        <f t="shared" ref="E8:E71" si="6">B8&amp;"-"&amp;C8&amp;" ("&amp;D8&amp;")"</f>
        <v>PARRYS-Market Load (ICV Goods)</v>
      </c>
      <c r="F8" s="35">
        <f>IFERROR(ROUND(SUMIFS('Working Sheet'!$AC$4:$AC$250,'Working Sheet'!$T$4:$T$250,B8,'Working Sheet'!$U$4:$U$250,C8,'Working Sheet'!$V$4:$V$250,D8),0),0)</f>
        <v>66</v>
      </c>
      <c r="G8" s="122">
        <f>COUNTIFS('Working Sheet'!$T$4:$T$250,B8,'Working Sheet'!$U$4:$U$250,C8,'Working Sheet'!$V$4:$V$250,D8)</f>
        <v>1</v>
      </c>
      <c r="H8"/>
      <c r="I8" s="11">
        <v>45</v>
      </c>
      <c r="J8" s="11">
        <v>10</v>
      </c>
      <c r="K8" s="11">
        <v>8</v>
      </c>
      <c r="L8" s="350">
        <v>17</v>
      </c>
      <c r="M8" s="11">
        <v>10</v>
      </c>
      <c r="O8" s="11">
        <v>17</v>
      </c>
      <c r="P8" s="11">
        <v>1</v>
      </c>
      <c r="Q8" s="11">
        <v>2</v>
      </c>
      <c r="R8" s="352">
        <v>11</v>
      </c>
      <c r="S8" s="11">
        <v>3</v>
      </c>
      <c r="U8" s="327" t="s">
        <v>1044</v>
      </c>
      <c r="V8" s="11">
        <v>25</v>
      </c>
      <c r="W8" s="11">
        <v>5</v>
      </c>
      <c r="X8" s="11">
        <v>5</v>
      </c>
      <c r="Y8" s="11">
        <v>10</v>
      </c>
      <c r="Z8" s="11">
        <v>5</v>
      </c>
      <c r="AA8" s="11"/>
      <c r="AC8" s="11" t="s">
        <v>1065</v>
      </c>
      <c r="AD8" s="11">
        <v>20</v>
      </c>
      <c r="AE8" s="11">
        <v>5</v>
      </c>
      <c r="AF8" s="11">
        <v>5</v>
      </c>
      <c r="AG8" s="11">
        <v>5</v>
      </c>
      <c r="AH8" s="11">
        <v>5</v>
      </c>
      <c r="AI8" s="11"/>
      <c r="AK8" s="11" t="s">
        <v>1080</v>
      </c>
      <c r="AL8" s="11">
        <v>30</v>
      </c>
      <c r="AM8" s="11">
        <v>5</v>
      </c>
      <c r="AN8" s="11">
        <v>5</v>
      </c>
      <c r="AO8" s="11">
        <v>10</v>
      </c>
      <c r="AP8" s="11">
        <v>10</v>
      </c>
      <c r="AQ8" s="11"/>
      <c r="AS8" s="11" t="s">
        <v>1107</v>
      </c>
      <c r="AT8" s="11">
        <v>25</v>
      </c>
      <c r="AU8" s="11">
        <v>5</v>
      </c>
      <c r="AV8" s="11">
        <v>5</v>
      </c>
      <c r="AW8" s="11">
        <v>5</v>
      </c>
      <c r="AX8" s="11">
        <v>10</v>
      </c>
      <c r="AY8" s="11"/>
    </row>
    <row r="9" spans="1:51" s="3" customFormat="1" ht="16.5" customHeight="1" x14ac:dyDescent="0.25">
      <c r="A9" s="83" t="str">
        <f>'1.2.Historical Market Map 12-13'!A8</f>
        <v>ICV -MADHAVARAM</v>
      </c>
      <c r="B9" s="83" t="str">
        <f>'1.2.Historical Market Map 12-13'!B8</f>
        <v>PARRYS</v>
      </c>
      <c r="C9" s="83" t="str">
        <f>'1.2.Historical Market Map 12-13'!C8</f>
        <v>Cement (Bagged)</v>
      </c>
      <c r="D9" s="83" t="str">
        <f>'1.2.Historical Market Map 12-13'!D8</f>
        <v>ICV Goods</v>
      </c>
      <c r="E9" s="84" t="str">
        <f t="shared" si="6"/>
        <v>PARRYS-Cement (Bagged) (ICV Goods)</v>
      </c>
      <c r="F9" s="35">
        <f>IFERROR(ROUND(SUMIFS('Working Sheet'!$AC$4:$AC$250,'Working Sheet'!$T$4:$T$250,B9,'Working Sheet'!$U$4:$U$250,C9,'Working Sheet'!$V$4:$V$250,D9),0),0)</f>
        <v>62</v>
      </c>
      <c r="G9" s="122">
        <f>COUNTIFS('Working Sheet'!$T$4:$T$250,B9,'Working Sheet'!$U$4:$U$250,C9,'Working Sheet'!$V$4:$V$250,D9)</f>
        <v>1</v>
      </c>
      <c r="H9"/>
      <c r="I9" s="11">
        <v>24</v>
      </c>
      <c r="J9" s="11">
        <v>10</v>
      </c>
      <c r="K9" s="11">
        <v>6</v>
      </c>
      <c r="L9" s="350">
        <v>0</v>
      </c>
      <c r="M9" s="11">
        <v>8</v>
      </c>
      <c r="O9" s="11">
        <v>5</v>
      </c>
      <c r="P9" s="11">
        <v>0</v>
      </c>
      <c r="Q9" s="11">
        <v>0</v>
      </c>
      <c r="R9" s="352">
        <v>0</v>
      </c>
      <c r="S9" s="11">
        <v>5</v>
      </c>
      <c r="U9" s="327" t="s">
        <v>1045</v>
      </c>
      <c r="V9" s="11">
        <v>35</v>
      </c>
      <c r="W9" s="11">
        <v>15</v>
      </c>
      <c r="X9" s="11">
        <v>5</v>
      </c>
      <c r="Y9" s="11">
        <v>5</v>
      </c>
      <c r="Z9" s="11">
        <v>10</v>
      </c>
      <c r="AA9" s="11"/>
      <c r="AC9" s="11" t="s">
        <v>1066</v>
      </c>
      <c r="AD9" s="11">
        <v>30</v>
      </c>
      <c r="AE9" s="11">
        <v>15</v>
      </c>
      <c r="AF9" s="11">
        <v>5</v>
      </c>
      <c r="AG9" s="11">
        <v>0</v>
      </c>
      <c r="AH9" s="11">
        <v>10</v>
      </c>
      <c r="AI9" s="11"/>
      <c r="AK9" s="11" t="s">
        <v>1081</v>
      </c>
      <c r="AL9" s="11">
        <v>35</v>
      </c>
      <c r="AM9" s="11">
        <v>15</v>
      </c>
      <c r="AN9" s="11">
        <v>5</v>
      </c>
      <c r="AO9" s="11">
        <v>5</v>
      </c>
      <c r="AP9" s="11">
        <v>10</v>
      </c>
      <c r="AQ9" s="11"/>
      <c r="AS9" s="11" t="s">
        <v>1108</v>
      </c>
      <c r="AT9" s="11">
        <v>35</v>
      </c>
      <c r="AU9" s="11">
        <v>15</v>
      </c>
      <c r="AV9" s="11">
        <v>5</v>
      </c>
      <c r="AW9" s="11">
        <v>5</v>
      </c>
      <c r="AX9" s="11">
        <v>10</v>
      </c>
      <c r="AY9" s="11"/>
    </row>
    <row r="10" spans="1:51" s="3" customFormat="1" ht="16.5" customHeight="1" x14ac:dyDescent="0.25">
      <c r="A10" s="83" t="str">
        <f>'1.2.Historical Market Map 12-13'!A9</f>
        <v>ICV -MADHAVARAM</v>
      </c>
      <c r="B10" s="83" t="str">
        <f>'1.2.Historical Market Map 12-13'!B9</f>
        <v>PARRYS</v>
      </c>
      <c r="C10" s="83" t="str">
        <f>'1.2.Historical Market Map 12-13'!C9</f>
        <v>Steel/Iron products</v>
      </c>
      <c r="D10" s="83" t="str">
        <f>'1.2.Historical Market Map 12-13'!D9</f>
        <v>ICV Goods</v>
      </c>
      <c r="E10" s="84" t="str">
        <f t="shared" si="6"/>
        <v>PARRYS-Steel/Iron products (ICV Goods)</v>
      </c>
      <c r="F10" s="35">
        <f>IFERROR(ROUND(SUMIFS('Working Sheet'!$AC$4:$AC$250,'Working Sheet'!$T$4:$T$250,B10,'Working Sheet'!$U$4:$U$250,C10,'Working Sheet'!$V$4:$V$250,D10),0),0)</f>
        <v>53</v>
      </c>
      <c r="G10" s="122">
        <f>COUNTIFS('Working Sheet'!$T$4:$T$250,B10,'Working Sheet'!$U$4:$U$250,C10,'Working Sheet'!$V$4:$V$250,D10)</f>
        <v>1</v>
      </c>
      <c r="H10"/>
      <c r="I10" s="11">
        <v>23</v>
      </c>
      <c r="J10" s="11">
        <v>10</v>
      </c>
      <c r="K10" s="11">
        <v>7</v>
      </c>
      <c r="L10" s="350">
        <v>4</v>
      </c>
      <c r="M10" s="11">
        <v>2</v>
      </c>
      <c r="O10" s="11">
        <v>2</v>
      </c>
      <c r="P10" s="11">
        <v>0</v>
      </c>
      <c r="Q10" s="11">
        <v>0</v>
      </c>
      <c r="R10" s="352">
        <v>0</v>
      </c>
      <c r="S10" s="11">
        <v>2</v>
      </c>
      <c r="U10" s="327" t="s">
        <v>1046</v>
      </c>
      <c r="V10" s="11">
        <v>35</v>
      </c>
      <c r="W10" s="11">
        <v>15</v>
      </c>
      <c r="X10" s="11">
        <v>10</v>
      </c>
      <c r="Y10" s="11">
        <v>5</v>
      </c>
      <c r="Z10" s="11">
        <v>5</v>
      </c>
      <c r="AA10" s="11"/>
      <c r="AC10" s="11" t="s">
        <v>1067</v>
      </c>
      <c r="AD10" s="11">
        <v>30</v>
      </c>
      <c r="AE10" s="11">
        <v>10</v>
      </c>
      <c r="AF10" s="11">
        <v>5</v>
      </c>
      <c r="AG10" s="11">
        <v>5</v>
      </c>
      <c r="AH10" s="11">
        <v>10</v>
      </c>
      <c r="AI10" s="11"/>
      <c r="AK10" s="11" t="s">
        <v>1082</v>
      </c>
      <c r="AL10" s="11">
        <v>30</v>
      </c>
      <c r="AM10" s="11">
        <v>15</v>
      </c>
      <c r="AN10" s="11">
        <v>5</v>
      </c>
      <c r="AO10" s="11">
        <v>5</v>
      </c>
      <c r="AP10" s="11">
        <v>5</v>
      </c>
      <c r="AQ10" s="11"/>
      <c r="AS10" s="11" t="s">
        <v>1094</v>
      </c>
      <c r="AT10" s="11">
        <v>25</v>
      </c>
      <c r="AU10" s="11">
        <v>10</v>
      </c>
      <c r="AV10" s="11">
        <v>5</v>
      </c>
      <c r="AW10" s="11">
        <v>5</v>
      </c>
      <c r="AX10" s="11">
        <v>5</v>
      </c>
      <c r="AY10" s="11"/>
    </row>
    <row r="11" spans="1:51" s="3" customFormat="1" ht="16.5" customHeight="1" x14ac:dyDescent="0.25">
      <c r="A11" s="83" t="str">
        <f>'1.2.Historical Market Map 12-13'!A10</f>
        <v>ICV -MADHAVARAM</v>
      </c>
      <c r="B11" s="83" t="str">
        <f>'1.2.Historical Market Map 12-13'!B10</f>
        <v>PARRYS</v>
      </c>
      <c r="C11" s="83" t="str">
        <f>'1.2.Historical Market Map 12-13'!C10</f>
        <v>Other Applications - Hardwares</v>
      </c>
      <c r="D11" s="83" t="str">
        <f>'1.2.Historical Market Map 12-13'!D10</f>
        <v>ICV Goods</v>
      </c>
      <c r="E11" s="84" t="str">
        <f t="shared" si="6"/>
        <v>PARRYS-Other Applications - Hardwares (ICV Goods)</v>
      </c>
      <c r="F11" s="35">
        <f>IFERROR(ROUND(SUMIFS('Working Sheet'!$AC$4:$AC$250,'Working Sheet'!$T$4:$T$250,B11,'Working Sheet'!$U$4:$U$250,C11,'Working Sheet'!$V$4:$V$250,D11),0),0)</f>
        <v>40</v>
      </c>
      <c r="G11" s="122">
        <f>COUNTIFS('Working Sheet'!$T$4:$T$250,B11,'Working Sheet'!$U$4:$U$250,C11,'Working Sheet'!$V$4:$V$250,D11)</f>
        <v>1</v>
      </c>
      <c r="H11"/>
      <c r="I11" s="11">
        <v>22</v>
      </c>
      <c r="J11" s="11">
        <v>5</v>
      </c>
      <c r="K11" s="11">
        <v>3</v>
      </c>
      <c r="L11" s="350">
        <v>6</v>
      </c>
      <c r="M11" s="11">
        <v>8</v>
      </c>
      <c r="O11" s="11">
        <v>2</v>
      </c>
      <c r="P11" s="11">
        <v>0</v>
      </c>
      <c r="Q11" s="11">
        <v>1</v>
      </c>
      <c r="R11" s="352">
        <v>0</v>
      </c>
      <c r="S11" s="11">
        <v>1</v>
      </c>
      <c r="U11" s="327" t="s">
        <v>1047</v>
      </c>
      <c r="V11" s="11">
        <v>30</v>
      </c>
      <c r="W11" s="11">
        <v>10</v>
      </c>
      <c r="X11" s="11">
        <v>5</v>
      </c>
      <c r="Y11" s="11">
        <v>5</v>
      </c>
      <c r="Z11" s="11">
        <v>10</v>
      </c>
      <c r="AA11" s="11"/>
      <c r="AC11" s="11" t="s">
        <v>1068</v>
      </c>
      <c r="AD11" s="11">
        <v>30</v>
      </c>
      <c r="AE11" s="11">
        <v>10</v>
      </c>
      <c r="AF11" s="11">
        <v>5</v>
      </c>
      <c r="AG11" s="11">
        <v>5</v>
      </c>
      <c r="AH11" s="11">
        <v>10</v>
      </c>
      <c r="AI11" s="11"/>
      <c r="AK11" s="11" t="s">
        <v>1083</v>
      </c>
      <c r="AL11" s="11">
        <v>35</v>
      </c>
      <c r="AM11" s="11">
        <v>10</v>
      </c>
      <c r="AN11" s="11">
        <v>5</v>
      </c>
      <c r="AO11" s="11">
        <v>5</v>
      </c>
      <c r="AP11" s="11">
        <v>15</v>
      </c>
      <c r="AQ11" s="11"/>
      <c r="AS11" s="11" t="s">
        <v>1095</v>
      </c>
      <c r="AT11" s="11">
        <v>30</v>
      </c>
      <c r="AU11" s="11">
        <v>10</v>
      </c>
      <c r="AV11" s="11">
        <v>5</v>
      </c>
      <c r="AW11" s="11">
        <v>5</v>
      </c>
      <c r="AX11" s="11">
        <v>10</v>
      </c>
      <c r="AY11" s="11"/>
    </row>
    <row r="12" spans="1:51" s="3" customFormat="1" ht="16.5" customHeight="1" x14ac:dyDescent="0.25">
      <c r="A12" s="83" t="str">
        <f>'1.2.Historical Market Map 12-13'!A11</f>
        <v>ICV -MADHAVARAM</v>
      </c>
      <c r="B12" s="83" t="str">
        <f>'1.2.Historical Market Map 12-13'!B11</f>
        <v>PARRYS</v>
      </c>
      <c r="C12" s="83" t="str">
        <f>'1.2.Historical Market Map 12-13'!C11</f>
        <v>Fish/Meat</v>
      </c>
      <c r="D12" s="83" t="str">
        <f>'1.2.Historical Market Map 12-13'!D11</f>
        <v>ICV Goods</v>
      </c>
      <c r="E12" s="84" t="str">
        <f t="shared" si="6"/>
        <v>PARRYS-Fish/Meat (ICV Goods)</v>
      </c>
      <c r="F12" s="35">
        <f>IFERROR(ROUND(SUMIFS('Working Sheet'!$AC$4:$AC$250,'Working Sheet'!$T$4:$T$250,B12,'Working Sheet'!$U$4:$U$250,C12,'Working Sheet'!$V$4:$V$250,D12),0),0)</f>
        <v>11</v>
      </c>
      <c r="G12" s="122">
        <f>COUNTIFS('Working Sheet'!$T$4:$T$250,B12,'Working Sheet'!$U$4:$U$250,C12,'Working Sheet'!$V$4:$V$250,D12)</f>
        <v>1</v>
      </c>
      <c r="H12"/>
      <c r="I12" s="11">
        <v>11</v>
      </c>
      <c r="J12" s="11">
        <v>2</v>
      </c>
      <c r="K12" s="11">
        <v>3</v>
      </c>
      <c r="L12" s="350">
        <v>3</v>
      </c>
      <c r="M12" s="11">
        <v>3</v>
      </c>
      <c r="O12" s="11">
        <v>7</v>
      </c>
      <c r="P12" s="11">
        <v>0</v>
      </c>
      <c r="Q12" s="11">
        <v>2</v>
      </c>
      <c r="R12" s="352">
        <v>3</v>
      </c>
      <c r="S12" s="11">
        <v>2</v>
      </c>
      <c r="U12" s="327" t="s">
        <v>1048</v>
      </c>
      <c r="V12" s="11">
        <v>15</v>
      </c>
      <c r="W12" s="11">
        <v>0</v>
      </c>
      <c r="X12" s="11">
        <v>5</v>
      </c>
      <c r="Y12" s="11">
        <v>5</v>
      </c>
      <c r="Z12" s="11">
        <v>5</v>
      </c>
      <c r="AA12" s="11"/>
      <c r="AC12" s="11" t="s">
        <v>1069</v>
      </c>
      <c r="AD12" s="11">
        <v>15</v>
      </c>
      <c r="AE12" s="11">
        <v>0</v>
      </c>
      <c r="AF12" s="11">
        <v>5</v>
      </c>
      <c r="AG12" s="11">
        <v>5</v>
      </c>
      <c r="AH12" s="11">
        <v>5</v>
      </c>
      <c r="AI12" s="11"/>
      <c r="AK12" s="11" t="s">
        <v>1084</v>
      </c>
      <c r="AL12" s="11">
        <v>20</v>
      </c>
      <c r="AM12" s="11">
        <v>5</v>
      </c>
      <c r="AN12" s="11">
        <v>5</v>
      </c>
      <c r="AO12" s="11">
        <v>5</v>
      </c>
      <c r="AP12" s="11">
        <v>5</v>
      </c>
      <c r="AQ12" s="11"/>
      <c r="AS12" s="11" t="s">
        <v>1096</v>
      </c>
      <c r="AT12" s="11">
        <v>20</v>
      </c>
      <c r="AU12" s="11">
        <v>5</v>
      </c>
      <c r="AV12" s="11">
        <v>5</v>
      </c>
      <c r="AW12" s="11">
        <v>5</v>
      </c>
      <c r="AX12" s="11">
        <v>5</v>
      </c>
      <c r="AY12" s="11"/>
    </row>
    <row r="13" spans="1:51" s="3" customFormat="1" ht="16.5" customHeight="1" x14ac:dyDescent="0.25">
      <c r="A13" s="83" t="str">
        <f>'1.2.Historical Market Map 12-13'!A12</f>
        <v>ICV -MADHAVARAM</v>
      </c>
      <c r="B13" s="83" t="str">
        <f>'1.2.Historical Market Map 12-13'!B12</f>
        <v>MADHAVARAM</v>
      </c>
      <c r="C13" s="83" t="str">
        <f>'1.2.Historical Market Map 12-13'!C12</f>
        <v>Cement (Bagged)</v>
      </c>
      <c r="D13" s="83" t="str">
        <f>'1.2.Historical Market Map 12-13'!D12</f>
        <v>ICV Goods</v>
      </c>
      <c r="E13" s="84" t="str">
        <f t="shared" si="6"/>
        <v>MADHAVARAM-Cement (Bagged) (ICV Goods)</v>
      </c>
      <c r="F13" s="35">
        <f>IFERROR(ROUND(SUMIFS('Working Sheet'!$AC$4:$AC$250,'Working Sheet'!$T$4:$T$250,B13,'Working Sheet'!$U$4:$U$250,C13,'Working Sheet'!$V$4:$V$250,D13),0),0)</f>
        <v>83</v>
      </c>
      <c r="G13" s="122">
        <f>COUNTIFS('Working Sheet'!$T$4:$T$250,B13,'Working Sheet'!$U$4:$U$250,C13,'Working Sheet'!$V$4:$V$250,D13)</f>
        <v>1</v>
      </c>
      <c r="H13"/>
      <c r="I13" s="11">
        <v>46</v>
      </c>
      <c r="J13" s="11">
        <v>15</v>
      </c>
      <c r="K13" s="11">
        <v>10</v>
      </c>
      <c r="L13" s="350">
        <v>2</v>
      </c>
      <c r="M13" s="11">
        <v>19</v>
      </c>
      <c r="O13" s="11">
        <v>10</v>
      </c>
      <c r="P13" s="11">
        <v>0</v>
      </c>
      <c r="Q13" s="11">
        <v>0</v>
      </c>
      <c r="R13" s="352">
        <v>0</v>
      </c>
      <c r="S13" s="11">
        <v>10</v>
      </c>
      <c r="U13" s="327" t="s">
        <v>1049</v>
      </c>
      <c r="V13" s="11">
        <v>45</v>
      </c>
      <c r="W13" s="11">
        <v>10</v>
      </c>
      <c r="X13" s="11">
        <v>10</v>
      </c>
      <c r="Y13" s="11">
        <v>5</v>
      </c>
      <c r="Z13" s="11">
        <v>20</v>
      </c>
      <c r="AA13" s="11"/>
      <c r="AC13" s="11" t="s">
        <v>1070</v>
      </c>
      <c r="AD13" s="11">
        <v>40</v>
      </c>
      <c r="AE13" s="11">
        <v>10</v>
      </c>
      <c r="AF13" s="11">
        <v>10</v>
      </c>
      <c r="AG13" s="11">
        <v>5</v>
      </c>
      <c r="AH13" s="11">
        <v>15</v>
      </c>
      <c r="AI13" s="11"/>
      <c r="AK13" s="11" t="s">
        <v>1085</v>
      </c>
      <c r="AL13" s="11">
        <v>55</v>
      </c>
      <c r="AM13" s="11">
        <v>10</v>
      </c>
      <c r="AN13" s="11">
        <v>10</v>
      </c>
      <c r="AO13" s="11">
        <v>10</v>
      </c>
      <c r="AP13" s="11">
        <v>25</v>
      </c>
      <c r="AQ13" s="11"/>
      <c r="AS13" s="11" t="s">
        <v>1097</v>
      </c>
      <c r="AT13" s="11">
        <v>50</v>
      </c>
      <c r="AU13" s="11">
        <v>10</v>
      </c>
      <c r="AV13" s="11">
        <v>10</v>
      </c>
      <c r="AW13" s="11">
        <v>10</v>
      </c>
      <c r="AX13" s="11">
        <v>20</v>
      </c>
      <c r="AY13" s="11"/>
    </row>
    <row r="14" spans="1:51" s="3" customFormat="1" ht="16.5" customHeight="1" x14ac:dyDescent="0.25">
      <c r="A14" s="83" t="str">
        <f>'1.2.Historical Market Map 12-13'!A13</f>
        <v>ICV -MADHAVARAM</v>
      </c>
      <c r="B14" s="83" t="str">
        <f>'1.2.Historical Market Map 12-13'!B13</f>
        <v>MADHAVARAM</v>
      </c>
      <c r="C14" s="83" t="str">
        <f>'1.2.Historical Market Map 12-13'!C13</f>
        <v>Parcel Loads</v>
      </c>
      <c r="D14" s="83" t="str">
        <f>'1.2.Historical Market Map 12-13'!D13</f>
        <v>ICV Goods</v>
      </c>
      <c r="E14" s="84" t="str">
        <f t="shared" si="6"/>
        <v>MADHAVARAM-Parcel Loads (ICV Goods)</v>
      </c>
      <c r="F14" s="35">
        <f>IFERROR(ROUND(SUMIFS('Working Sheet'!$AC$4:$AC$250,'Working Sheet'!$T$4:$T$250,B14,'Working Sheet'!$U$4:$U$250,C14,'Working Sheet'!$V$4:$V$250,D14),0),0)</f>
        <v>60</v>
      </c>
      <c r="G14" s="122">
        <f>COUNTIFS('Working Sheet'!$T$4:$T$250,B14,'Working Sheet'!$U$4:$U$250,C14,'Working Sheet'!$V$4:$V$250,D14)</f>
        <v>1</v>
      </c>
      <c r="H14"/>
      <c r="I14" s="11">
        <v>28</v>
      </c>
      <c r="J14" s="11">
        <v>7</v>
      </c>
      <c r="K14" s="11">
        <v>9</v>
      </c>
      <c r="L14" s="350">
        <v>6</v>
      </c>
      <c r="M14" s="11">
        <v>6</v>
      </c>
      <c r="O14" s="11">
        <v>8</v>
      </c>
      <c r="P14" s="11">
        <v>2</v>
      </c>
      <c r="Q14" s="11">
        <v>3</v>
      </c>
      <c r="R14" s="352">
        <v>0</v>
      </c>
      <c r="S14" s="11">
        <v>3</v>
      </c>
      <c r="U14" s="327" t="s">
        <v>1057</v>
      </c>
      <c r="V14" s="11">
        <v>35</v>
      </c>
      <c r="W14" s="11">
        <v>10</v>
      </c>
      <c r="X14" s="11">
        <v>5</v>
      </c>
      <c r="Y14" s="11">
        <v>5</v>
      </c>
      <c r="Z14" s="11">
        <v>15</v>
      </c>
      <c r="AA14" s="11"/>
      <c r="AC14" s="11" t="s">
        <v>1071</v>
      </c>
      <c r="AD14" s="11">
        <v>30</v>
      </c>
      <c r="AE14" s="11">
        <v>10</v>
      </c>
      <c r="AF14" s="11">
        <v>5</v>
      </c>
      <c r="AG14" s="11">
        <v>5</v>
      </c>
      <c r="AH14" s="11">
        <v>10</v>
      </c>
      <c r="AI14" s="11"/>
      <c r="AK14" s="11" t="s">
        <v>1086</v>
      </c>
      <c r="AL14" s="11">
        <v>35</v>
      </c>
      <c r="AM14" s="11">
        <v>10</v>
      </c>
      <c r="AN14" s="11">
        <v>5</v>
      </c>
      <c r="AO14" s="11">
        <v>5</v>
      </c>
      <c r="AP14" s="11">
        <v>15</v>
      </c>
      <c r="AQ14" s="11"/>
      <c r="AS14" s="11" t="s">
        <v>1098</v>
      </c>
      <c r="AT14" s="11">
        <v>30</v>
      </c>
      <c r="AU14" s="11">
        <v>10</v>
      </c>
      <c r="AV14" s="11">
        <v>5</v>
      </c>
      <c r="AW14" s="11">
        <v>5</v>
      </c>
      <c r="AX14" s="11">
        <v>10</v>
      </c>
      <c r="AY14" s="11"/>
    </row>
    <row r="15" spans="1:51" s="3" customFormat="1" ht="16.5" customHeight="1" x14ac:dyDescent="0.25">
      <c r="A15" s="83" t="str">
        <f>'1.2.Historical Market Map 12-13'!A14</f>
        <v>ICV -MADHAVARAM</v>
      </c>
      <c r="B15" s="83" t="str">
        <f>'1.2.Historical Market Map 12-13'!B14</f>
        <v>MADHAVARAM</v>
      </c>
      <c r="C15" s="83" t="str">
        <f>'1.2.Historical Market Map 12-13'!C14</f>
        <v>Market Load</v>
      </c>
      <c r="D15" s="83" t="str">
        <f>'1.2.Historical Market Map 12-13'!D14</f>
        <v>ICV Goods</v>
      </c>
      <c r="E15" s="84" t="str">
        <f t="shared" si="6"/>
        <v>MADHAVARAM-Market Load (ICV Goods)</v>
      </c>
      <c r="F15" s="35">
        <f>IFERROR(ROUND(SUMIFS('Working Sheet'!$AC$4:$AC$250,'Working Sheet'!$T$4:$T$250,B15,'Working Sheet'!$U$4:$U$250,C15,'Working Sheet'!$V$4:$V$250,D15),0),0)</f>
        <v>55</v>
      </c>
      <c r="G15" s="122">
        <f>COUNTIFS('Working Sheet'!$T$4:$T$250,B15,'Working Sheet'!$U$4:$U$250,C15,'Working Sheet'!$V$4:$V$250,D15)</f>
        <v>1</v>
      </c>
      <c r="H15"/>
      <c r="I15" s="11">
        <v>34</v>
      </c>
      <c r="J15" s="11">
        <v>10</v>
      </c>
      <c r="K15" s="11">
        <v>5</v>
      </c>
      <c r="L15" s="350">
        <v>9</v>
      </c>
      <c r="M15" s="11">
        <v>10</v>
      </c>
      <c r="O15" s="11">
        <v>9</v>
      </c>
      <c r="P15" s="11">
        <v>2</v>
      </c>
      <c r="Q15" s="11">
        <v>2</v>
      </c>
      <c r="R15" s="352">
        <v>3</v>
      </c>
      <c r="S15" s="11">
        <v>2</v>
      </c>
      <c r="U15" s="327" t="s">
        <v>1050</v>
      </c>
      <c r="V15" s="11">
        <v>35</v>
      </c>
      <c r="W15" s="11">
        <v>10</v>
      </c>
      <c r="X15" s="11">
        <v>5</v>
      </c>
      <c r="Y15" s="11">
        <v>5</v>
      </c>
      <c r="Z15" s="11">
        <v>15</v>
      </c>
      <c r="AA15" s="11"/>
      <c r="AC15" s="11" t="s">
        <v>1072</v>
      </c>
      <c r="AD15" s="11">
        <v>30</v>
      </c>
      <c r="AE15" s="11">
        <v>10</v>
      </c>
      <c r="AF15" s="11">
        <v>5</v>
      </c>
      <c r="AG15" s="11">
        <v>5</v>
      </c>
      <c r="AH15" s="11">
        <v>10</v>
      </c>
      <c r="AI15" s="11"/>
      <c r="AK15" s="11" t="s">
        <v>1087</v>
      </c>
      <c r="AL15" s="11">
        <v>30</v>
      </c>
      <c r="AM15" s="11">
        <v>10</v>
      </c>
      <c r="AN15" s="11">
        <v>5</v>
      </c>
      <c r="AO15" s="11">
        <v>5</v>
      </c>
      <c r="AP15" s="11">
        <v>10</v>
      </c>
      <c r="AQ15" s="11"/>
      <c r="AS15" s="11" t="s">
        <v>1099</v>
      </c>
      <c r="AT15" s="11">
        <v>25</v>
      </c>
      <c r="AU15" s="11">
        <v>10</v>
      </c>
      <c r="AV15" s="11">
        <v>5</v>
      </c>
      <c r="AW15" s="11">
        <v>5</v>
      </c>
      <c r="AX15" s="11">
        <v>5</v>
      </c>
      <c r="AY15" s="11"/>
    </row>
    <row r="16" spans="1:51" s="3" customFormat="1" ht="16.5" customHeight="1" x14ac:dyDescent="0.25">
      <c r="A16" s="83" t="str">
        <f>'1.2.Historical Market Map 12-13'!A15</f>
        <v>ICV -MADHAVARAM</v>
      </c>
      <c r="B16" s="83" t="str">
        <f>'1.2.Historical Market Map 12-13'!B15</f>
        <v>MADHAVARAM</v>
      </c>
      <c r="C16" s="83" t="str">
        <f>'1.2.Historical Market Map 12-13'!C15</f>
        <v>Sand</v>
      </c>
      <c r="D16" s="83" t="str">
        <f>'1.2.Historical Market Map 12-13'!D15</f>
        <v>ICV Goods</v>
      </c>
      <c r="E16" s="84" t="str">
        <f t="shared" si="6"/>
        <v>MADHAVARAM-Sand (ICV Goods)</v>
      </c>
      <c r="F16" s="35">
        <f>IFERROR(ROUND(SUMIFS('Working Sheet'!$AC$4:$AC$250,'Working Sheet'!$T$4:$T$250,B16,'Working Sheet'!$U$4:$U$250,C16,'Working Sheet'!$V$4:$V$250,D16),0),0)</f>
        <v>20</v>
      </c>
      <c r="G16" s="122">
        <f>COUNTIFS('Working Sheet'!$T$4:$T$250,B16,'Working Sheet'!$U$4:$U$250,C16,'Working Sheet'!$V$4:$V$250,D16)</f>
        <v>1</v>
      </c>
      <c r="H16"/>
      <c r="I16" s="11">
        <v>8</v>
      </c>
      <c r="J16" s="11">
        <v>3</v>
      </c>
      <c r="K16" s="11">
        <v>3</v>
      </c>
      <c r="L16" s="350">
        <v>0</v>
      </c>
      <c r="M16" s="11">
        <v>2</v>
      </c>
      <c r="O16" s="11">
        <v>0</v>
      </c>
      <c r="P16" s="11">
        <v>0</v>
      </c>
      <c r="Q16" s="11">
        <v>0</v>
      </c>
      <c r="R16" s="352">
        <v>0</v>
      </c>
      <c r="S16" s="11">
        <v>0</v>
      </c>
      <c r="U16" s="327" t="s">
        <v>1051</v>
      </c>
      <c r="V16" s="11">
        <v>10</v>
      </c>
      <c r="W16" s="11">
        <v>0</v>
      </c>
      <c r="X16" s="11">
        <v>0</v>
      </c>
      <c r="Y16" s="11">
        <v>5</v>
      </c>
      <c r="Z16" s="11">
        <v>5</v>
      </c>
      <c r="AA16" s="11"/>
      <c r="AC16" s="11" t="s">
        <v>1073</v>
      </c>
      <c r="AD16" s="11">
        <v>10</v>
      </c>
      <c r="AE16" s="11">
        <v>0</v>
      </c>
      <c r="AF16" s="11">
        <v>0</v>
      </c>
      <c r="AG16" s="11">
        <v>5</v>
      </c>
      <c r="AH16" s="11">
        <v>5</v>
      </c>
      <c r="AI16" s="11"/>
      <c r="AK16" s="11" t="s">
        <v>1088</v>
      </c>
      <c r="AL16" s="11">
        <v>5</v>
      </c>
      <c r="AM16" s="11">
        <v>0</v>
      </c>
      <c r="AN16" s="11">
        <v>0</v>
      </c>
      <c r="AO16" s="11">
        <v>0</v>
      </c>
      <c r="AP16" s="11">
        <v>5</v>
      </c>
      <c r="AQ16" s="11"/>
      <c r="AS16" s="11" t="s">
        <v>1100</v>
      </c>
      <c r="AT16" s="11">
        <v>5</v>
      </c>
      <c r="AU16" s="11">
        <v>0</v>
      </c>
      <c r="AV16" s="11">
        <v>0</v>
      </c>
      <c r="AW16" s="11">
        <v>0</v>
      </c>
      <c r="AX16" s="11">
        <v>5</v>
      </c>
      <c r="AY16" s="11"/>
    </row>
    <row r="17" spans="1:51" s="3" customFormat="1" ht="16.5" customHeight="1" x14ac:dyDescent="0.25">
      <c r="A17" s="83" t="str">
        <f>'1.2.Historical Market Map 12-13'!A16</f>
        <v>ICV -MADHAVARAM</v>
      </c>
      <c r="B17" s="83" t="str">
        <f>'1.2.Historical Market Map 12-13'!B16</f>
        <v>MADHAVARAM</v>
      </c>
      <c r="C17" s="83" t="str">
        <f>'1.2.Historical Market Map 12-13'!C16</f>
        <v>Brick/Clay</v>
      </c>
      <c r="D17" s="83" t="str">
        <f>'1.2.Historical Market Map 12-13'!D16</f>
        <v>ICV Goods</v>
      </c>
      <c r="E17" s="84" t="str">
        <f t="shared" si="6"/>
        <v>MADHAVARAM-Brick/Clay (ICV Goods)</v>
      </c>
      <c r="F17" s="35">
        <f>IFERROR(ROUND(SUMIFS('Working Sheet'!$AC$4:$AC$250,'Working Sheet'!$T$4:$T$250,B17,'Working Sheet'!$U$4:$U$250,C17,'Working Sheet'!$V$4:$V$250,D17),0),0)</f>
        <v>20</v>
      </c>
      <c r="G17" s="122">
        <f>COUNTIFS('Working Sheet'!$T$4:$T$250,B17,'Working Sheet'!$U$4:$U$250,C17,'Working Sheet'!$V$4:$V$250,D17)</f>
        <v>1</v>
      </c>
      <c r="H17"/>
      <c r="I17" s="11">
        <v>14</v>
      </c>
      <c r="J17" s="11">
        <v>2</v>
      </c>
      <c r="K17" s="11">
        <v>2</v>
      </c>
      <c r="L17" s="350">
        <v>6</v>
      </c>
      <c r="M17" s="11">
        <v>4</v>
      </c>
      <c r="O17" s="11">
        <v>4</v>
      </c>
      <c r="P17" s="11">
        <v>1</v>
      </c>
      <c r="Q17" s="11">
        <v>1</v>
      </c>
      <c r="R17" s="352">
        <v>2</v>
      </c>
      <c r="S17" s="11">
        <v>0</v>
      </c>
      <c r="U17" s="327" t="s">
        <v>1052</v>
      </c>
      <c r="V17" s="11">
        <v>20</v>
      </c>
      <c r="W17" s="11">
        <v>5</v>
      </c>
      <c r="X17" s="11">
        <v>5</v>
      </c>
      <c r="Y17" s="11">
        <v>0</v>
      </c>
      <c r="Z17" s="11">
        <v>10</v>
      </c>
      <c r="AA17" s="11"/>
      <c r="AC17" s="11" t="s">
        <v>1074</v>
      </c>
      <c r="AD17" s="11">
        <v>15</v>
      </c>
      <c r="AE17" s="11">
        <v>5</v>
      </c>
      <c r="AF17" s="11">
        <v>5</v>
      </c>
      <c r="AG17" s="11">
        <v>0</v>
      </c>
      <c r="AH17" s="11">
        <v>5</v>
      </c>
      <c r="AI17" s="11"/>
      <c r="AK17" s="11" t="s">
        <v>1089</v>
      </c>
      <c r="AL17" s="11">
        <v>15</v>
      </c>
      <c r="AM17" s="11">
        <v>5</v>
      </c>
      <c r="AN17" s="11">
        <v>5</v>
      </c>
      <c r="AO17" s="11">
        <v>0</v>
      </c>
      <c r="AP17" s="11">
        <v>5</v>
      </c>
      <c r="AQ17" s="11"/>
      <c r="AS17" s="11" t="s">
        <v>1101</v>
      </c>
      <c r="AT17" s="11">
        <v>15</v>
      </c>
      <c r="AU17" s="11">
        <v>5</v>
      </c>
      <c r="AV17" s="11">
        <v>5</v>
      </c>
      <c r="AW17" s="11">
        <v>0</v>
      </c>
      <c r="AX17" s="11">
        <v>5</v>
      </c>
      <c r="AY17" s="11"/>
    </row>
    <row r="18" spans="1:51" s="3" customFormat="1" ht="16.5" customHeight="1" x14ac:dyDescent="0.25">
      <c r="A18" s="83" t="str">
        <f>'1.2.Historical Market Map 12-13'!A17</f>
        <v>ICV -MADHAVARAM</v>
      </c>
      <c r="B18" s="83" t="str">
        <f>'1.2.Historical Market Map 12-13'!B17</f>
        <v>GUMMIDIPOONDY</v>
      </c>
      <c r="C18" s="83" t="str">
        <f>'1.2.Historical Market Map 12-13'!C17</f>
        <v>Market Load</v>
      </c>
      <c r="D18" s="83" t="str">
        <f>'1.2.Historical Market Map 12-13'!D17</f>
        <v>ICV Goods</v>
      </c>
      <c r="E18" s="84" t="str">
        <f t="shared" si="6"/>
        <v>GUMMIDIPOONDY-Market Load (ICV Goods)</v>
      </c>
      <c r="F18" s="35">
        <f>IFERROR(ROUND(SUMIFS('Working Sheet'!$AC$4:$AC$250,'Working Sheet'!$T$4:$T$250,B18,'Working Sheet'!$U$4:$U$250,C18,'Working Sheet'!$V$4:$V$250,D18),0),0)</f>
        <v>68</v>
      </c>
      <c r="G18" s="122">
        <f>COUNTIFS('Working Sheet'!$T$4:$T$250,B18,'Working Sheet'!$U$4:$U$250,C18,'Working Sheet'!$V$4:$V$250,D18)</f>
        <v>1</v>
      </c>
      <c r="H18"/>
      <c r="I18" s="11">
        <v>42</v>
      </c>
      <c r="J18" s="11">
        <v>14</v>
      </c>
      <c r="K18" s="11">
        <v>14</v>
      </c>
      <c r="L18" s="350">
        <v>7</v>
      </c>
      <c r="M18" s="11">
        <v>7</v>
      </c>
      <c r="O18" s="11">
        <v>10</v>
      </c>
      <c r="P18" s="11">
        <v>0</v>
      </c>
      <c r="Q18" s="11">
        <v>4</v>
      </c>
      <c r="R18" s="352">
        <v>1</v>
      </c>
      <c r="S18" s="11">
        <v>5</v>
      </c>
      <c r="U18" s="327" t="s">
        <v>1053</v>
      </c>
      <c r="V18" s="11">
        <v>45</v>
      </c>
      <c r="W18" s="11">
        <v>15</v>
      </c>
      <c r="X18" s="11">
        <v>10</v>
      </c>
      <c r="Y18" s="11">
        <v>5</v>
      </c>
      <c r="Z18" s="11">
        <v>15</v>
      </c>
      <c r="AA18" s="11"/>
      <c r="AC18" s="11" t="s">
        <v>1075</v>
      </c>
      <c r="AD18" s="11">
        <v>42</v>
      </c>
      <c r="AE18" s="11">
        <v>15</v>
      </c>
      <c r="AF18" s="11">
        <v>10</v>
      </c>
      <c r="AG18" s="11">
        <v>5</v>
      </c>
      <c r="AH18" s="11">
        <v>12</v>
      </c>
      <c r="AI18" s="11"/>
      <c r="AK18" s="11" t="s">
        <v>1090</v>
      </c>
      <c r="AL18" s="11">
        <v>42</v>
      </c>
      <c r="AM18" s="11">
        <v>15</v>
      </c>
      <c r="AN18" s="11">
        <v>10</v>
      </c>
      <c r="AO18" s="11">
        <v>5</v>
      </c>
      <c r="AP18" s="11">
        <v>12</v>
      </c>
      <c r="AQ18" s="11"/>
      <c r="AS18" s="11" t="s">
        <v>1102</v>
      </c>
      <c r="AT18" s="11">
        <v>40</v>
      </c>
      <c r="AU18" s="11">
        <v>15</v>
      </c>
      <c r="AV18" s="11">
        <v>10</v>
      </c>
      <c r="AW18" s="11">
        <v>5</v>
      </c>
      <c r="AX18" s="11">
        <v>10</v>
      </c>
      <c r="AY18" s="11"/>
    </row>
    <row r="19" spans="1:51" s="3" customFormat="1" ht="16.5" customHeight="1" x14ac:dyDescent="0.25">
      <c r="A19" s="83" t="str">
        <f>'1.2.Historical Market Map 12-13'!A18</f>
        <v>ICV -MADHAVARAM</v>
      </c>
      <c r="B19" s="83" t="str">
        <f>'1.2.Historical Market Map 12-13'!B18</f>
        <v>GUMMIDIPOONDY</v>
      </c>
      <c r="C19" s="83" t="str">
        <f>'1.2.Historical Market Map 12-13'!C18</f>
        <v>Sand</v>
      </c>
      <c r="D19" s="83" t="str">
        <f>'1.2.Historical Market Map 12-13'!D18</f>
        <v>ICV Goods</v>
      </c>
      <c r="E19" s="84" t="str">
        <f t="shared" si="6"/>
        <v>GUMMIDIPOONDY-Sand (ICV Goods)</v>
      </c>
      <c r="F19" s="35">
        <f>IFERROR(ROUND(SUMIFS('Working Sheet'!$AC$4:$AC$250,'Working Sheet'!$T$4:$T$250,B19,'Working Sheet'!$U$4:$U$250,C19,'Working Sheet'!$V$4:$V$250,D19),0),0)</f>
        <v>39</v>
      </c>
      <c r="G19" s="122">
        <f>COUNTIFS('Working Sheet'!$T$4:$T$250,B19,'Working Sheet'!$U$4:$U$250,C19,'Working Sheet'!$V$4:$V$250,D19)</f>
        <v>1</v>
      </c>
      <c r="H19"/>
      <c r="I19" s="11">
        <v>8</v>
      </c>
      <c r="J19" s="11">
        <v>4</v>
      </c>
      <c r="K19" s="11">
        <v>1</v>
      </c>
      <c r="L19" s="350">
        <v>0</v>
      </c>
      <c r="M19" s="11">
        <v>3</v>
      </c>
      <c r="O19" s="11">
        <v>0</v>
      </c>
      <c r="P19" s="11">
        <v>0</v>
      </c>
      <c r="Q19" s="11">
        <v>0</v>
      </c>
      <c r="R19" s="352">
        <v>0</v>
      </c>
      <c r="S19" s="11">
        <v>0</v>
      </c>
      <c r="U19" s="327" t="s">
        <v>1054</v>
      </c>
      <c r="V19" s="11">
        <v>25</v>
      </c>
      <c r="W19" s="11">
        <v>5</v>
      </c>
      <c r="X19" s="11">
        <v>5</v>
      </c>
      <c r="Y19" s="11">
        <v>5</v>
      </c>
      <c r="Z19" s="11">
        <v>10</v>
      </c>
      <c r="AA19" s="11"/>
      <c r="AC19" s="11" t="s">
        <v>1076</v>
      </c>
      <c r="AD19" s="11">
        <v>20</v>
      </c>
      <c r="AE19" s="11">
        <v>5</v>
      </c>
      <c r="AF19" s="11">
        <v>5</v>
      </c>
      <c r="AG19" s="11">
        <v>5</v>
      </c>
      <c r="AH19" s="11">
        <v>5</v>
      </c>
      <c r="AI19" s="11"/>
      <c r="AK19" s="11" t="s">
        <v>1091</v>
      </c>
      <c r="AL19" s="11">
        <v>15</v>
      </c>
      <c r="AM19" s="11">
        <v>5</v>
      </c>
      <c r="AN19" s="11">
        <v>5</v>
      </c>
      <c r="AO19" s="11">
        <v>0</v>
      </c>
      <c r="AP19" s="11">
        <v>5</v>
      </c>
      <c r="AQ19" s="11"/>
      <c r="AS19" s="11" t="s">
        <v>1103</v>
      </c>
      <c r="AT19" s="11">
        <v>15</v>
      </c>
      <c r="AU19" s="11">
        <v>5</v>
      </c>
      <c r="AV19" s="11">
        <v>5</v>
      </c>
      <c r="AW19" s="11">
        <v>0</v>
      </c>
      <c r="AX19" s="11">
        <v>5</v>
      </c>
      <c r="AY19" s="11"/>
    </row>
    <row r="20" spans="1:51" s="3" customFormat="1" ht="16.5" customHeight="1" x14ac:dyDescent="0.25">
      <c r="A20" s="83" t="str">
        <f>'1.2.Historical Market Map 12-13'!A19</f>
        <v>ICV -MADHAVARAM</v>
      </c>
      <c r="B20" s="83" t="str">
        <f>'1.2.Historical Market Map 12-13'!B19</f>
        <v>GUMMIDIPOONDY</v>
      </c>
      <c r="C20" s="83" t="str">
        <f>'1.2.Historical Market Map 12-13'!C19</f>
        <v>Brick/Clay</v>
      </c>
      <c r="D20" s="83" t="str">
        <f>'1.2.Historical Market Map 12-13'!D19</f>
        <v>ICV Goods</v>
      </c>
      <c r="E20" s="84" t="str">
        <f t="shared" si="6"/>
        <v>GUMMIDIPOONDY-Brick/Clay (ICV Goods)</v>
      </c>
      <c r="F20" s="35">
        <f>IFERROR(ROUND(SUMIFS('Working Sheet'!$AC$4:$AC$250,'Working Sheet'!$T$4:$T$250,B20,'Working Sheet'!$U$4:$U$250,C20,'Working Sheet'!$V$4:$V$250,D20),0),0)</f>
        <v>39</v>
      </c>
      <c r="G20" s="122">
        <f>COUNTIFS('Working Sheet'!$T$4:$T$250,B20,'Working Sheet'!$U$4:$U$250,C20,'Working Sheet'!$V$4:$V$250,D20)</f>
        <v>1</v>
      </c>
      <c r="H20"/>
      <c r="I20" s="11">
        <v>11</v>
      </c>
      <c r="J20" s="11">
        <v>2</v>
      </c>
      <c r="K20" s="11">
        <v>2</v>
      </c>
      <c r="L20" s="350">
        <v>4</v>
      </c>
      <c r="M20" s="11">
        <v>3</v>
      </c>
      <c r="O20" s="11">
        <v>0</v>
      </c>
      <c r="P20" s="11">
        <v>0</v>
      </c>
      <c r="Q20" s="11">
        <v>0</v>
      </c>
      <c r="R20" s="352">
        <v>0</v>
      </c>
      <c r="S20" s="11">
        <v>0</v>
      </c>
      <c r="U20" s="327" t="s">
        <v>1055</v>
      </c>
      <c r="V20" s="11">
        <v>25</v>
      </c>
      <c r="W20" s="11">
        <v>5</v>
      </c>
      <c r="X20" s="11">
        <v>5</v>
      </c>
      <c r="Y20" s="11">
        <v>5</v>
      </c>
      <c r="Z20" s="11">
        <v>10</v>
      </c>
      <c r="AA20" s="11"/>
      <c r="AC20" s="11" t="s">
        <v>1077</v>
      </c>
      <c r="AD20" s="11">
        <v>20</v>
      </c>
      <c r="AE20" s="11">
        <v>5</v>
      </c>
      <c r="AF20" s="11">
        <v>5</v>
      </c>
      <c r="AG20" s="11">
        <v>5</v>
      </c>
      <c r="AH20" s="11">
        <v>5</v>
      </c>
      <c r="AI20" s="11"/>
      <c r="AK20" s="11" t="s">
        <v>1092</v>
      </c>
      <c r="AL20" s="11">
        <v>15</v>
      </c>
      <c r="AM20" s="11">
        <v>5</v>
      </c>
      <c r="AN20" s="11">
        <v>5</v>
      </c>
      <c r="AO20" s="11">
        <v>0</v>
      </c>
      <c r="AP20" s="11">
        <v>5</v>
      </c>
      <c r="AQ20" s="11"/>
      <c r="AS20" s="11" t="s">
        <v>1104</v>
      </c>
      <c r="AT20" s="11">
        <v>15</v>
      </c>
      <c r="AU20" s="11">
        <v>5</v>
      </c>
      <c r="AV20" s="11">
        <v>5</v>
      </c>
      <c r="AW20" s="11">
        <v>0</v>
      </c>
      <c r="AX20" s="11">
        <v>5</v>
      </c>
      <c r="AY20" s="11"/>
    </row>
    <row r="21" spans="1:51" s="3" customFormat="1" ht="16.5" customHeight="1" x14ac:dyDescent="0.25">
      <c r="A21" s="83" t="str">
        <f>'1.2.Historical Market Map 12-13'!A20</f>
        <v>ICV -MADHAVARAM</v>
      </c>
      <c r="B21" s="83" t="str">
        <f>'1.2.Historical Market Map 12-13'!B20</f>
        <v>GUMMIDIPOONDY</v>
      </c>
      <c r="C21" s="83" t="str">
        <f>'1.2.Historical Market Map 12-13'!C20</f>
        <v>Other Applications - Harvester</v>
      </c>
      <c r="D21" s="83" t="str">
        <f>'1.2.Historical Market Map 12-13'!D20</f>
        <v>ICV Goods</v>
      </c>
      <c r="E21" s="84" t="str">
        <f t="shared" si="6"/>
        <v>GUMMIDIPOONDY-Other Applications - Harvester (ICV Goods)</v>
      </c>
      <c r="F21" s="35">
        <f>IFERROR(ROUND(SUMIFS('Working Sheet'!$AC$4:$AC$250,'Working Sheet'!$T$4:$T$250,B21,'Working Sheet'!$U$4:$U$250,C21,'Working Sheet'!$V$4:$V$250,D21),0),0)</f>
        <v>2</v>
      </c>
      <c r="G21" s="122">
        <f>COUNTIFS('Working Sheet'!$T$4:$T$250,B21,'Working Sheet'!$U$4:$U$250,C21,'Working Sheet'!$V$4:$V$250,D21)</f>
        <v>1</v>
      </c>
      <c r="H21"/>
      <c r="I21" s="8">
        <v>12</v>
      </c>
      <c r="J21" s="8">
        <v>0</v>
      </c>
      <c r="K21" s="8">
        <v>0</v>
      </c>
      <c r="L21" s="349">
        <v>2</v>
      </c>
      <c r="M21" s="8">
        <v>10</v>
      </c>
      <c r="O21" s="8">
        <v>7</v>
      </c>
      <c r="P21" s="8">
        <v>0</v>
      </c>
      <c r="Q21" s="8">
        <v>0</v>
      </c>
      <c r="R21" s="351">
        <v>0</v>
      </c>
      <c r="S21" s="8">
        <v>7</v>
      </c>
      <c r="U21" s="328" t="s">
        <v>1056</v>
      </c>
      <c r="V21" s="8">
        <v>25</v>
      </c>
      <c r="W21" s="8">
        <v>0</v>
      </c>
      <c r="X21" s="8">
        <v>5</v>
      </c>
      <c r="Y21" s="8">
        <v>5</v>
      </c>
      <c r="Z21" s="8">
        <v>15</v>
      </c>
      <c r="AA21" s="8"/>
      <c r="AC21" s="8" t="s">
        <v>1078</v>
      </c>
      <c r="AD21" s="8">
        <v>20</v>
      </c>
      <c r="AE21" s="8">
        <v>0</v>
      </c>
      <c r="AF21" s="8">
        <v>5</v>
      </c>
      <c r="AG21" s="8">
        <v>5</v>
      </c>
      <c r="AH21" s="8">
        <v>10</v>
      </c>
      <c r="AI21" s="8"/>
      <c r="AK21" s="8" t="s">
        <v>1093</v>
      </c>
      <c r="AL21" s="8">
        <v>20</v>
      </c>
      <c r="AM21" s="8">
        <v>0</v>
      </c>
      <c r="AN21" s="8">
        <v>5</v>
      </c>
      <c r="AO21" s="8">
        <v>5</v>
      </c>
      <c r="AP21" s="8">
        <v>10</v>
      </c>
      <c r="AQ21" s="8"/>
      <c r="AS21" s="8" t="s">
        <v>1105</v>
      </c>
      <c r="AT21" s="8">
        <v>25</v>
      </c>
      <c r="AU21" s="8">
        <v>0</v>
      </c>
      <c r="AV21" s="8">
        <v>5</v>
      </c>
      <c r="AW21" s="8">
        <v>5</v>
      </c>
      <c r="AX21" s="8">
        <v>15</v>
      </c>
      <c r="AY21" s="8"/>
    </row>
    <row r="22" spans="1:51" s="3" customFormat="1" ht="16.5" customHeight="1" x14ac:dyDescent="0.25">
      <c r="A22" s="83">
        <f>'1.2.Historical Market Map 12-13'!A21</f>
        <v>0</v>
      </c>
      <c r="B22" s="83">
        <f>'1.2.Historical Market Map 12-13'!B21</f>
        <v>0</v>
      </c>
      <c r="C22" s="83">
        <f>'1.2.Historical Market Map 12-13'!C21</f>
        <v>0</v>
      </c>
      <c r="D22" s="83">
        <f>'1.2.Historical Market Map 12-13'!D21</f>
        <v>0</v>
      </c>
      <c r="E22" s="84" t="str">
        <f t="shared" si="6"/>
        <v>0-0 (0)</v>
      </c>
      <c r="F22" s="35">
        <f>IFERROR(ROUND(SUMIFS('Working Sheet'!$AC$4:$AC$250,'Working Sheet'!$T$4:$T$250,B22,'Working Sheet'!$U$4:$U$250,C22,'Working Sheet'!$V$4:$V$250,D22),0),0)</f>
        <v>0</v>
      </c>
      <c r="G22" s="122">
        <f>COUNTIFS('Working Sheet'!$T$4:$T$250,B22,'Working Sheet'!$U$4:$U$250,C22,'Working Sheet'!$V$4:$V$250,D22)</f>
        <v>232</v>
      </c>
      <c r="H22"/>
      <c r="I22" s="8"/>
      <c r="J22" s="8"/>
      <c r="K22" s="8"/>
      <c r="L22" s="8"/>
      <c r="M22" s="8"/>
      <c r="O22" s="8"/>
      <c r="P22" s="8"/>
      <c r="Q22" s="8"/>
      <c r="R22" s="8"/>
      <c r="S22" s="8"/>
      <c r="U22" s="8"/>
      <c r="V22" s="8"/>
      <c r="W22" s="8"/>
      <c r="X22" s="8"/>
      <c r="Y22" s="8"/>
      <c r="Z22" s="8"/>
      <c r="AA22" s="8"/>
      <c r="AC22" s="8"/>
      <c r="AD22" s="8"/>
      <c r="AE22" s="8"/>
      <c r="AF22" s="8"/>
      <c r="AG22" s="8"/>
      <c r="AH22" s="8"/>
      <c r="AI22" s="8"/>
      <c r="AK22" s="8"/>
      <c r="AL22" s="8"/>
      <c r="AM22" s="8"/>
      <c r="AN22" s="8"/>
      <c r="AO22" s="8"/>
      <c r="AP22" s="8"/>
      <c r="AQ22" s="8"/>
      <c r="AS22" s="8"/>
      <c r="AT22" s="8"/>
      <c r="AU22" s="8"/>
      <c r="AV22" s="8"/>
      <c r="AW22" s="8"/>
      <c r="AX22" s="8"/>
      <c r="AY22" s="8"/>
    </row>
    <row r="23" spans="1:51" s="3" customFormat="1" ht="16.5" customHeight="1" x14ac:dyDescent="0.25">
      <c r="A23" s="83">
        <f>'1.2.Historical Market Map 12-13'!A22</f>
        <v>0</v>
      </c>
      <c r="B23" s="83">
        <f>'1.2.Historical Market Map 12-13'!B22</f>
        <v>0</v>
      </c>
      <c r="C23" s="83">
        <f>'1.2.Historical Market Map 12-13'!C22</f>
        <v>0</v>
      </c>
      <c r="D23" s="83">
        <f>'1.2.Historical Market Map 12-13'!D22</f>
        <v>0</v>
      </c>
      <c r="E23" s="84" t="str">
        <f t="shared" si="6"/>
        <v>0-0 (0)</v>
      </c>
      <c r="F23" s="35">
        <f>IFERROR(ROUND(SUMIFS('Working Sheet'!$AC$4:$AC$250,'Working Sheet'!$T$4:$T$250,B23,'Working Sheet'!$U$4:$U$250,C23,'Working Sheet'!$V$4:$V$250,D23),0),0)</f>
        <v>0</v>
      </c>
      <c r="G23" s="122">
        <f>COUNTIFS('Working Sheet'!$T$4:$T$250,B23,'Working Sheet'!$U$4:$U$250,C23,'Working Sheet'!$V$4:$V$250,D23)</f>
        <v>232</v>
      </c>
      <c r="H23"/>
      <c r="I23" s="8"/>
      <c r="J23" s="8"/>
      <c r="K23" s="8"/>
      <c r="L23" s="8"/>
      <c r="M23" s="8"/>
      <c r="O23" s="8"/>
      <c r="P23" s="8"/>
      <c r="Q23" s="8"/>
      <c r="R23" s="8"/>
      <c r="S23" s="8"/>
      <c r="U23" s="8"/>
      <c r="V23" s="8"/>
      <c r="W23" s="8"/>
      <c r="X23" s="8"/>
      <c r="Y23" s="8"/>
      <c r="Z23" s="8"/>
      <c r="AA23" s="8"/>
      <c r="AC23" s="8"/>
      <c r="AD23" s="8"/>
      <c r="AE23" s="8"/>
      <c r="AF23" s="8"/>
      <c r="AG23" s="8"/>
      <c r="AH23" s="8"/>
      <c r="AI23" s="8"/>
      <c r="AK23" s="8"/>
      <c r="AL23" s="8"/>
      <c r="AM23" s="8"/>
      <c r="AN23" s="8"/>
      <c r="AO23" s="8"/>
      <c r="AP23" s="8"/>
      <c r="AQ23" s="8"/>
      <c r="AS23" s="8"/>
      <c r="AT23" s="8"/>
      <c r="AU23" s="8"/>
      <c r="AV23" s="8"/>
      <c r="AW23" s="8"/>
      <c r="AX23" s="8"/>
      <c r="AY23" s="8"/>
    </row>
    <row r="24" spans="1:51" s="3" customFormat="1" ht="16.5" customHeight="1" x14ac:dyDescent="0.25">
      <c r="A24" s="83">
        <f>'1.2.Historical Market Map 12-13'!A23</f>
        <v>0</v>
      </c>
      <c r="B24" s="83">
        <f>'1.2.Historical Market Map 12-13'!B23</f>
        <v>0</v>
      </c>
      <c r="C24" s="83">
        <f>'1.2.Historical Market Map 12-13'!C23</f>
        <v>0</v>
      </c>
      <c r="D24" s="83">
        <f>'1.2.Historical Market Map 12-13'!D23</f>
        <v>0</v>
      </c>
      <c r="E24" s="84" t="str">
        <f t="shared" si="6"/>
        <v>0-0 (0)</v>
      </c>
      <c r="F24" s="35">
        <f>IFERROR(ROUND(SUMIFS('Working Sheet'!$AC$4:$AC$250,'Working Sheet'!$T$4:$T$250,B24,'Working Sheet'!$U$4:$U$250,C24,'Working Sheet'!$V$4:$V$250,D24),0),0)</f>
        <v>0</v>
      </c>
      <c r="G24" s="122">
        <f>COUNTIFS('Working Sheet'!$T$4:$T$250,B24,'Working Sheet'!$U$4:$U$250,C24,'Working Sheet'!$V$4:$V$250,D24)</f>
        <v>232</v>
      </c>
      <c r="H24"/>
      <c r="I24" s="8"/>
      <c r="J24" s="8"/>
      <c r="K24" s="8"/>
      <c r="L24" s="8"/>
      <c r="M24" s="8"/>
      <c r="O24" s="8"/>
      <c r="P24" s="8"/>
      <c r="Q24" s="8"/>
      <c r="R24" s="8"/>
      <c r="S24" s="8"/>
      <c r="U24" s="8"/>
      <c r="V24" s="8"/>
      <c r="W24" s="8"/>
      <c r="X24" s="8"/>
      <c r="Y24" s="8"/>
      <c r="Z24" s="8"/>
      <c r="AA24" s="8"/>
      <c r="AC24" s="8"/>
      <c r="AD24" s="8"/>
      <c r="AE24" s="8"/>
      <c r="AF24" s="8"/>
      <c r="AG24" s="8"/>
      <c r="AH24" s="8"/>
      <c r="AI24" s="8"/>
      <c r="AK24" s="8"/>
      <c r="AL24" s="8"/>
      <c r="AM24" s="8"/>
      <c r="AN24" s="8"/>
      <c r="AO24" s="8"/>
      <c r="AP24" s="8"/>
      <c r="AQ24" s="8"/>
      <c r="AS24" s="8"/>
      <c r="AT24" s="8"/>
      <c r="AU24" s="8"/>
      <c r="AV24" s="8"/>
      <c r="AW24" s="8"/>
      <c r="AX24" s="8"/>
      <c r="AY24" s="8"/>
    </row>
    <row r="25" spans="1:51" s="3" customFormat="1" ht="16.5" customHeight="1" x14ac:dyDescent="0.25">
      <c r="A25" s="83">
        <f>'1.2.Historical Market Map 12-13'!A24</f>
        <v>0</v>
      </c>
      <c r="B25" s="83">
        <f>'1.2.Historical Market Map 12-13'!B24</f>
        <v>0</v>
      </c>
      <c r="C25" s="83">
        <f>'1.2.Historical Market Map 12-13'!C24</f>
        <v>0</v>
      </c>
      <c r="D25" s="83">
        <f>'1.2.Historical Market Map 12-13'!D24</f>
        <v>0</v>
      </c>
      <c r="E25" s="84" t="str">
        <f t="shared" si="6"/>
        <v>0-0 (0)</v>
      </c>
      <c r="F25" s="35">
        <f>IFERROR(ROUND(SUMIFS('Working Sheet'!$AC$4:$AC$250,'Working Sheet'!$T$4:$T$250,B25,'Working Sheet'!$U$4:$U$250,C25,'Working Sheet'!$V$4:$V$250,D25),0),0)</f>
        <v>0</v>
      </c>
      <c r="G25" s="122">
        <f>COUNTIFS('Working Sheet'!$T$4:$T$250,B25,'Working Sheet'!$U$4:$U$250,C25,'Working Sheet'!$V$4:$V$250,D25)</f>
        <v>232</v>
      </c>
      <c r="H25"/>
      <c r="I25" s="8"/>
      <c r="J25" s="8"/>
      <c r="K25" s="8"/>
      <c r="L25" s="8"/>
      <c r="M25" s="8"/>
      <c r="O25" s="8"/>
      <c r="P25" s="8"/>
      <c r="Q25" s="8"/>
      <c r="R25" s="8"/>
      <c r="S25" s="8"/>
      <c r="U25" s="8"/>
      <c r="V25" s="8"/>
      <c r="W25" s="8"/>
      <c r="X25" s="8"/>
      <c r="Y25" s="8"/>
      <c r="Z25" s="8"/>
      <c r="AA25" s="8"/>
      <c r="AC25" s="8"/>
      <c r="AD25" s="8"/>
      <c r="AE25" s="8"/>
      <c r="AF25" s="8"/>
      <c r="AG25" s="8"/>
      <c r="AH25" s="8"/>
      <c r="AI25" s="8"/>
      <c r="AK25" s="8"/>
      <c r="AL25" s="8"/>
      <c r="AM25" s="8"/>
      <c r="AN25" s="8"/>
      <c r="AO25" s="8"/>
      <c r="AP25" s="8"/>
      <c r="AQ25" s="8"/>
      <c r="AS25" s="8"/>
      <c r="AT25" s="8"/>
      <c r="AU25" s="8"/>
      <c r="AV25" s="8"/>
      <c r="AW25" s="8"/>
      <c r="AX25" s="8"/>
      <c r="AY25" s="8"/>
    </row>
    <row r="26" spans="1:51" s="3" customFormat="1" ht="16.5" customHeight="1" x14ac:dyDescent="0.25">
      <c r="A26" s="83">
        <f>'1.2.Historical Market Map 12-13'!A25</f>
        <v>0</v>
      </c>
      <c r="B26" s="83">
        <f>'1.2.Historical Market Map 12-13'!B25</f>
        <v>0</v>
      </c>
      <c r="C26" s="83">
        <f>'1.2.Historical Market Map 12-13'!C25</f>
        <v>0</v>
      </c>
      <c r="D26" s="83">
        <f>'1.2.Historical Market Map 12-13'!D25</f>
        <v>0</v>
      </c>
      <c r="E26" s="84" t="str">
        <f t="shared" si="6"/>
        <v>0-0 (0)</v>
      </c>
      <c r="F26" s="35">
        <f>IFERROR(ROUND(SUMIFS('Working Sheet'!$AC$4:$AC$250,'Working Sheet'!$T$4:$T$250,B26,'Working Sheet'!$U$4:$U$250,C26,'Working Sheet'!$V$4:$V$250,D26),0),0)</f>
        <v>0</v>
      </c>
      <c r="G26" s="122">
        <f>COUNTIFS('Working Sheet'!$T$4:$T$250,B26,'Working Sheet'!$U$4:$U$250,C26,'Working Sheet'!$V$4:$V$250,D26)</f>
        <v>232</v>
      </c>
      <c r="H26"/>
      <c r="I26" s="8"/>
      <c r="J26" s="8"/>
      <c r="K26" s="8"/>
      <c r="L26" s="8"/>
      <c r="M26" s="8"/>
      <c r="O26" s="8"/>
      <c r="P26" s="8"/>
      <c r="Q26" s="8"/>
      <c r="R26" s="8"/>
      <c r="S26" s="8"/>
      <c r="U26" s="8"/>
      <c r="V26" s="8"/>
      <c r="W26" s="8"/>
      <c r="X26" s="8"/>
      <c r="Y26" s="8"/>
      <c r="Z26" s="8"/>
      <c r="AA26" s="8"/>
      <c r="AC26" s="8"/>
      <c r="AD26" s="8"/>
      <c r="AE26" s="8"/>
      <c r="AF26" s="8"/>
      <c r="AG26" s="8"/>
      <c r="AH26" s="8"/>
      <c r="AI26" s="8"/>
      <c r="AK26" s="8"/>
      <c r="AL26" s="8"/>
      <c r="AM26" s="8"/>
      <c r="AN26" s="8"/>
      <c r="AO26" s="8"/>
      <c r="AP26" s="8"/>
      <c r="AQ26" s="8"/>
      <c r="AS26" s="8"/>
      <c r="AT26" s="8"/>
      <c r="AU26" s="8"/>
      <c r="AV26" s="8"/>
      <c r="AW26" s="8"/>
      <c r="AX26" s="8"/>
      <c r="AY26" s="8"/>
    </row>
    <row r="27" spans="1:51" s="3" customFormat="1" ht="16.5" customHeight="1" x14ac:dyDescent="0.25">
      <c r="A27" s="83">
        <f>'1.2.Historical Market Map 12-13'!A26</f>
        <v>0</v>
      </c>
      <c r="B27" s="83">
        <f>'1.2.Historical Market Map 12-13'!B26</f>
        <v>0</v>
      </c>
      <c r="C27" s="83">
        <f>'1.2.Historical Market Map 12-13'!C26</f>
        <v>0</v>
      </c>
      <c r="D27" s="83">
        <f>'1.2.Historical Market Map 12-13'!D26</f>
        <v>0</v>
      </c>
      <c r="E27" s="84" t="str">
        <f t="shared" si="6"/>
        <v>0-0 (0)</v>
      </c>
      <c r="F27" s="35">
        <f>IFERROR(ROUND(SUMIFS('Working Sheet'!$AC$4:$AC$250,'Working Sheet'!$T$4:$T$250,B27,'Working Sheet'!$U$4:$U$250,C27,'Working Sheet'!$V$4:$V$250,D27),0),0)</f>
        <v>0</v>
      </c>
      <c r="G27" s="122">
        <f>COUNTIFS('Working Sheet'!$T$4:$T$250,B27,'Working Sheet'!$U$4:$U$250,C27,'Working Sheet'!$V$4:$V$250,D27)</f>
        <v>232</v>
      </c>
      <c r="H27"/>
      <c r="I27" s="8"/>
      <c r="J27" s="8"/>
      <c r="K27" s="8"/>
      <c r="L27" s="8"/>
      <c r="M27" s="8"/>
      <c r="O27" s="8"/>
      <c r="P27" s="8"/>
      <c r="Q27" s="8"/>
      <c r="R27" s="8"/>
      <c r="S27" s="8"/>
      <c r="U27" s="8"/>
      <c r="V27" s="8"/>
      <c r="W27" s="8"/>
      <c r="X27" s="8"/>
      <c r="Y27" s="8"/>
      <c r="Z27" s="8"/>
      <c r="AA27" s="8"/>
      <c r="AC27" s="8"/>
      <c r="AD27" s="8"/>
      <c r="AE27" s="8"/>
      <c r="AF27" s="8"/>
      <c r="AG27" s="8"/>
      <c r="AH27" s="8"/>
      <c r="AI27" s="8"/>
      <c r="AK27" s="8"/>
      <c r="AL27" s="8"/>
      <c r="AM27" s="8"/>
      <c r="AN27" s="8"/>
      <c r="AO27" s="8"/>
      <c r="AP27" s="8"/>
      <c r="AQ27" s="8"/>
      <c r="AS27" s="8"/>
      <c r="AT27" s="8"/>
      <c r="AU27" s="8"/>
      <c r="AV27" s="8"/>
      <c r="AW27" s="8"/>
      <c r="AX27" s="8"/>
      <c r="AY27" s="8"/>
    </row>
    <row r="28" spans="1:51" s="3" customFormat="1" ht="16.5" customHeight="1" x14ac:dyDescent="0.25">
      <c r="A28" s="83">
        <f>'1.2.Historical Market Map 12-13'!A27</f>
        <v>0</v>
      </c>
      <c r="B28" s="83">
        <f>'1.2.Historical Market Map 12-13'!B27</f>
        <v>0</v>
      </c>
      <c r="C28" s="83">
        <f>'1.2.Historical Market Map 12-13'!C27</f>
        <v>0</v>
      </c>
      <c r="D28" s="83">
        <f>'1.2.Historical Market Map 12-13'!D27</f>
        <v>0</v>
      </c>
      <c r="E28" s="84" t="str">
        <f t="shared" si="6"/>
        <v>0-0 (0)</v>
      </c>
      <c r="F28" s="35">
        <f>IFERROR(ROUND(SUMIFS('Working Sheet'!$AC$4:$AC$250,'Working Sheet'!$T$4:$T$250,B28,'Working Sheet'!$U$4:$U$250,C28,'Working Sheet'!$V$4:$V$250,D28),0),0)</f>
        <v>0</v>
      </c>
      <c r="G28" s="122">
        <f>COUNTIFS('Working Sheet'!$T$4:$T$250,B28,'Working Sheet'!$U$4:$U$250,C28,'Working Sheet'!$V$4:$V$250,D28)</f>
        <v>232</v>
      </c>
      <c r="H28"/>
      <c r="I28" s="8"/>
      <c r="J28" s="8"/>
      <c r="K28" s="8"/>
      <c r="L28" s="8"/>
      <c r="M28" s="8"/>
      <c r="O28" s="8"/>
      <c r="P28" s="8"/>
      <c r="Q28" s="8"/>
      <c r="R28" s="8"/>
      <c r="S28" s="8"/>
      <c r="U28" s="8"/>
      <c r="V28" s="8"/>
      <c r="W28" s="8"/>
      <c r="X28" s="8"/>
      <c r="Y28" s="8"/>
      <c r="Z28" s="8"/>
      <c r="AA28" s="8"/>
      <c r="AC28" s="8"/>
      <c r="AD28" s="8"/>
      <c r="AE28" s="8"/>
      <c r="AF28" s="8"/>
      <c r="AG28" s="8"/>
      <c r="AH28" s="8"/>
      <c r="AI28" s="8"/>
      <c r="AK28" s="8"/>
      <c r="AL28" s="8"/>
      <c r="AM28" s="8"/>
      <c r="AN28" s="8"/>
      <c r="AO28" s="8"/>
      <c r="AP28" s="8"/>
      <c r="AQ28" s="8"/>
      <c r="AS28" s="8"/>
      <c r="AT28" s="8"/>
      <c r="AU28" s="8"/>
      <c r="AV28" s="8"/>
      <c r="AW28" s="8"/>
      <c r="AX28" s="8"/>
      <c r="AY28" s="8"/>
    </row>
    <row r="29" spans="1:51" s="3" customFormat="1" ht="16.5" customHeight="1" x14ac:dyDescent="0.25">
      <c r="A29" s="83">
        <f>'1.2.Historical Market Map 12-13'!A28</f>
        <v>0</v>
      </c>
      <c r="B29" s="83">
        <f>'1.2.Historical Market Map 12-13'!B28</f>
        <v>0</v>
      </c>
      <c r="C29" s="83">
        <f>'1.2.Historical Market Map 12-13'!C28</f>
        <v>0</v>
      </c>
      <c r="D29" s="83">
        <f>'1.2.Historical Market Map 12-13'!D28</f>
        <v>0</v>
      </c>
      <c r="E29" s="84" t="str">
        <f t="shared" si="6"/>
        <v>0-0 (0)</v>
      </c>
      <c r="F29" s="35">
        <f>IFERROR(ROUND(SUMIFS('Working Sheet'!$AC$4:$AC$250,'Working Sheet'!$T$4:$T$250,B29,'Working Sheet'!$U$4:$U$250,C29,'Working Sheet'!$V$4:$V$250,D29),0),0)</f>
        <v>0</v>
      </c>
      <c r="G29" s="122">
        <f>COUNTIFS('Working Sheet'!$T$4:$T$250,B29,'Working Sheet'!$U$4:$U$250,C29,'Working Sheet'!$V$4:$V$250,D29)</f>
        <v>232</v>
      </c>
      <c r="H29"/>
      <c r="I29" s="8"/>
      <c r="J29" s="8"/>
      <c r="K29" s="8"/>
      <c r="L29" s="8"/>
      <c r="M29" s="8"/>
      <c r="O29" s="8"/>
      <c r="P29" s="8"/>
      <c r="Q29" s="8"/>
      <c r="R29" s="8"/>
      <c r="S29" s="8"/>
      <c r="U29" s="8"/>
      <c r="V29" s="8"/>
      <c r="W29" s="8"/>
      <c r="X29" s="8"/>
      <c r="Y29" s="8"/>
      <c r="Z29" s="8"/>
      <c r="AA29" s="8"/>
      <c r="AC29" s="8"/>
      <c r="AD29" s="8"/>
      <c r="AE29" s="8"/>
      <c r="AF29" s="8"/>
      <c r="AG29" s="8"/>
      <c r="AH29" s="8"/>
      <c r="AI29" s="8"/>
      <c r="AK29" s="8"/>
      <c r="AL29" s="8"/>
      <c r="AM29" s="8"/>
      <c r="AN29" s="8"/>
      <c r="AO29" s="8"/>
      <c r="AP29" s="8"/>
      <c r="AQ29" s="8"/>
      <c r="AS29" s="8"/>
      <c r="AT29" s="8"/>
      <c r="AU29" s="8"/>
      <c r="AV29" s="8"/>
      <c r="AW29" s="8"/>
      <c r="AX29" s="8"/>
      <c r="AY29" s="8"/>
    </row>
    <row r="30" spans="1:51" s="3" customFormat="1" ht="16.5" customHeight="1" x14ac:dyDescent="0.25">
      <c r="A30" s="83">
        <f>'1.2.Historical Market Map 12-13'!A29</f>
        <v>0</v>
      </c>
      <c r="B30" s="83">
        <f>'1.2.Historical Market Map 12-13'!B29</f>
        <v>0</v>
      </c>
      <c r="C30" s="83">
        <f>'1.2.Historical Market Map 12-13'!C29</f>
        <v>0</v>
      </c>
      <c r="D30" s="83">
        <f>'1.2.Historical Market Map 12-13'!D29</f>
        <v>0</v>
      </c>
      <c r="E30" s="84" t="str">
        <f t="shared" si="6"/>
        <v>0-0 (0)</v>
      </c>
      <c r="F30" s="35">
        <f>IFERROR(ROUND(SUMIFS('Working Sheet'!$AC$4:$AC$250,'Working Sheet'!$T$4:$T$250,B30,'Working Sheet'!$U$4:$U$250,C30,'Working Sheet'!$V$4:$V$250,D30),0),0)</f>
        <v>0</v>
      </c>
      <c r="G30" s="122">
        <f>COUNTIFS('Working Sheet'!$T$4:$T$250,B30,'Working Sheet'!$U$4:$U$250,C30,'Working Sheet'!$V$4:$V$250,D30)</f>
        <v>232</v>
      </c>
      <c r="H30"/>
      <c r="I30" s="8"/>
      <c r="J30" s="8"/>
      <c r="K30" s="8"/>
      <c r="L30" s="8"/>
      <c r="M30" s="8"/>
      <c r="O30" s="8"/>
      <c r="P30" s="8"/>
      <c r="Q30" s="8"/>
      <c r="R30" s="8"/>
      <c r="S30" s="8"/>
      <c r="U30" s="8"/>
      <c r="V30" s="8"/>
      <c r="W30" s="8"/>
      <c r="X30" s="8"/>
      <c r="Y30" s="8"/>
      <c r="Z30" s="8"/>
      <c r="AA30" s="8"/>
      <c r="AC30" s="8"/>
      <c r="AD30" s="8"/>
      <c r="AE30" s="8"/>
      <c r="AF30" s="8"/>
      <c r="AG30" s="8"/>
      <c r="AH30" s="8"/>
      <c r="AI30" s="8"/>
      <c r="AK30" s="8"/>
      <c r="AL30" s="8"/>
      <c r="AM30" s="8"/>
      <c r="AN30" s="8"/>
      <c r="AO30" s="8"/>
      <c r="AP30" s="8"/>
      <c r="AQ30" s="8"/>
      <c r="AS30" s="8"/>
      <c r="AT30" s="8"/>
      <c r="AU30" s="8"/>
      <c r="AV30" s="8"/>
      <c r="AW30" s="8"/>
      <c r="AX30" s="8"/>
      <c r="AY30" s="8"/>
    </row>
    <row r="31" spans="1:51" s="3" customFormat="1" ht="16.5" customHeight="1" x14ac:dyDescent="0.25">
      <c r="A31" s="83">
        <f>'1.2.Historical Market Map 12-13'!A30</f>
        <v>0</v>
      </c>
      <c r="B31" s="83">
        <f>'1.2.Historical Market Map 12-13'!B30</f>
        <v>0</v>
      </c>
      <c r="C31" s="83">
        <f>'1.2.Historical Market Map 12-13'!C30</f>
        <v>0</v>
      </c>
      <c r="D31" s="83">
        <f>'1.2.Historical Market Map 12-13'!D30</f>
        <v>0</v>
      </c>
      <c r="E31" s="84" t="str">
        <f t="shared" si="6"/>
        <v>0-0 (0)</v>
      </c>
      <c r="F31" s="35">
        <f>IFERROR(ROUND(SUMIFS('Working Sheet'!$AC$4:$AC$250,'Working Sheet'!$T$4:$T$250,B31,'Working Sheet'!$U$4:$U$250,C31,'Working Sheet'!$V$4:$V$250,D31),0),0)</f>
        <v>0</v>
      </c>
      <c r="G31" s="122">
        <f>COUNTIFS('Working Sheet'!$T$4:$T$250,B31,'Working Sheet'!$U$4:$U$250,C31,'Working Sheet'!$V$4:$V$250,D31)</f>
        <v>232</v>
      </c>
      <c r="H31"/>
      <c r="I31" s="8"/>
      <c r="J31" s="8"/>
      <c r="K31" s="8"/>
      <c r="L31" s="8"/>
      <c r="M31" s="8"/>
      <c r="O31" s="8"/>
      <c r="P31" s="8"/>
      <c r="Q31" s="8"/>
      <c r="R31" s="8"/>
      <c r="S31" s="8"/>
      <c r="U31" s="8"/>
      <c r="V31" s="8"/>
      <c r="W31" s="8"/>
      <c r="X31" s="8"/>
      <c r="Y31" s="8"/>
      <c r="Z31" s="8"/>
      <c r="AA31" s="8"/>
      <c r="AC31" s="8"/>
      <c r="AD31" s="8"/>
      <c r="AE31" s="8"/>
      <c r="AF31" s="8"/>
      <c r="AG31" s="8"/>
      <c r="AH31" s="8"/>
      <c r="AI31" s="8"/>
      <c r="AK31" s="8"/>
      <c r="AL31" s="8"/>
      <c r="AM31" s="8"/>
      <c r="AN31" s="8"/>
      <c r="AO31" s="8"/>
      <c r="AP31" s="8"/>
      <c r="AQ31" s="8"/>
      <c r="AS31" s="8"/>
      <c r="AT31" s="8"/>
      <c r="AU31" s="8"/>
      <c r="AV31" s="8"/>
      <c r="AW31" s="8"/>
      <c r="AX31" s="8"/>
      <c r="AY31" s="8"/>
    </row>
    <row r="32" spans="1:51" s="3" customFormat="1" ht="16.5" customHeight="1" x14ac:dyDescent="0.25">
      <c r="A32" s="83">
        <f>'1.2.Historical Market Map 12-13'!A31</f>
        <v>0</v>
      </c>
      <c r="B32" s="83">
        <f>'1.2.Historical Market Map 12-13'!B31</f>
        <v>0</v>
      </c>
      <c r="C32" s="83">
        <f>'1.2.Historical Market Map 12-13'!C31</f>
        <v>0</v>
      </c>
      <c r="D32" s="83">
        <f>'1.2.Historical Market Map 12-13'!D31</f>
        <v>0</v>
      </c>
      <c r="E32" s="84" t="str">
        <f t="shared" si="6"/>
        <v>0-0 (0)</v>
      </c>
      <c r="F32" s="35">
        <f>IFERROR(ROUND(SUMIFS('Working Sheet'!$AC$4:$AC$250,'Working Sheet'!$T$4:$T$250,B32,'Working Sheet'!$U$4:$U$250,C32,'Working Sheet'!$V$4:$V$250,D32),0),0)</f>
        <v>0</v>
      </c>
      <c r="G32" s="122">
        <f>COUNTIFS('Working Sheet'!$T$4:$T$250,B32,'Working Sheet'!$U$4:$U$250,C32,'Working Sheet'!$V$4:$V$250,D32)</f>
        <v>232</v>
      </c>
      <c r="H32"/>
      <c r="I32" s="8"/>
      <c r="J32" s="8"/>
      <c r="K32" s="8"/>
      <c r="L32" s="8"/>
      <c r="M32" s="8"/>
      <c r="O32" s="8"/>
      <c r="P32" s="8"/>
      <c r="Q32" s="8"/>
      <c r="R32" s="8"/>
      <c r="S32" s="8"/>
      <c r="U32" s="8"/>
      <c r="V32" s="8"/>
      <c r="W32" s="8"/>
      <c r="X32" s="8"/>
      <c r="Y32" s="8"/>
      <c r="Z32" s="8"/>
      <c r="AA32" s="8"/>
      <c r="AC32" s="8"/>
      <c r="AD32" s="8"/>
      <c r="AE32" s="8"/>
      <c r="AF32" s="8"/>
      <c r="AG32" s="8"/>
      <c r="AH32" s="8"/>
      <c r="AI32" s="8"/>
      <c r="AK32" s="8"/>
      <c r="AL32" s="8"/>
      <c r="AM32" s="8"/>
      <c r="AN32" s="8"/>
      <c r="AO32" s="8"/>
      <c r="AP32" s="8"/>
      <c r="AQ32" s="8"/>
      <c r="AS32" s="8"/>
      <c r="AT32" s="8"/>
      <c r="AU32" s="8"/>
      <c r="AV32" s="8"/>
      <c r="AW32" s="8"/>
      <c r="AX32" s="8"/>
      <c r="AY32" s="8"/>
    </row>
    <row r="33" spans="1:51" s="3" customFormat="1" ht="16.5" customHeight="1" x14ac:dyDescent="0.25">
      <c r="A33" s="83">
        <f>'1.2.Historical Market Map 12-13'!A32</f>
        <v>0</v>
      </c>
      <c r="B33" s="83">
        <f>'1.2.Historical Market Map 12-13'!B32</f>
        <v>0</v>
      </c>
      <c r="C33" s="83">
        <f>'1.2.Historical Market Map 12-13'!C32</f>
        <v>0</v>
      </c>
      <c r="D33" s="83">
        <f>'1.2.Historical Market Map 12-13'!D32</f>
        <v>0</v>
      </c>
      <c r="E33" s="84" t="str">
        <f t="shared" si="6"/>
        <v>0-0 (0)</v>
      </c>
      <c r="F33" s="35">
        <f>IFERROR(ROUND(SUMIFS('Working Sheet'!$AC$4:$AC$250,'Working Sheet'!$T$4:$T$250,B33,'Working Sheet'!$U$4:$U$250,C33,'Working Sheet'!$V$4:$V$250,D33),0),0)</f>
        <v>0</v>
      </c>
      <c r="G33" s="122">
        <f>COUNTIFS('Working Sheet'!$T$4:$T$250,B33,'Working Sheet'!$U$4:$U$250,C33,'Working Sheet'!$V$4:$V$250,D33)</f>
        <v>232</v>
      </c>
      <c r="H33"/>
      <c r="I33" s="8"/>
      <c r="J33" s="8"/>
      <c r="K33" s="8"/>
      <c r="L33" s="8"/>
      <c r="M33" s="8"/>
      <c r="O33" s="8"/>
      <c r="P33" s="8"/>
      <c r="Q33" s="8"/>
      <c r="R33" s="8"/>
      <c r="S33" s="8"/>
      <c r="U33" s="8"/>
      <c r="V33" s="8"/>
      <c r="W33" s="8"/>
      <c r="X33" s="8"/>
      <c r="Y33" s="8"/>
      <c r="Z33" s="8"/>
      <c r="AA33" s="8"/>
      <c r="AC33" s="8"/>
      <c r="AD33" s="8"/>
      <c r="AE33" s="8"/>
      <c r="AF33" s="8"/>
      <c r="AG33" s="8"/>
      <c r="AH33" s="8"/>
      <c r="AI33" s="8"/>
      <c r="AK33" s="8"/>
      <c r="AL33" s="8"/>
      <c r="AM33" s="8"/>
      <c r="AN33" s="8"/>
      <c r="AO33" s="8"/>
      <c r="AP33" s="8"/>
      <c r="AQ33" s="8"/>
      <c r="AS33" s="8"/>
      <c r="AT33" s="8"/>
      <c r="AU33" s="8"/>
      <c r="AV33" s="8"/>
      <c r="AW33" s="8"/>
      <c r="AX33" s="8"/>
      <c r="AY33" s="8"/>
    </row>
    <row r="34" spans="1:51" s="3" customFormat="1" ht="16.5" customHeight="1" x14ac:dyDescent="0.25">
      <c r="A34" s="83">
        <f>'1.2.Historical Market Map 12-13'!A33</f>
        <v>0</v>
      </c>
      <c r="B34" s="83">
        <f>'1.2.Historical Market Map 12-13'!B33</f>
        <v>0</v>
      </c>
      <c r="C34" s="83">
        <f>'1.2.Historical Market Map 12-13'!C33</f>
        <v>0</v>
      </c>
      <c r="D34" s="83">
        <f>'1.2.Historical Market Map 12-13'!D33</f>
        <v>0</v>
      </c>
      <c r="E34" s="84" t="str">
        <f t="shared" si="6"/>
        <v>0-0 (0)</v>
      </c>
      <c r="F34" s="35">
        <f>IFERROR(ROUND(SUMIFS('Working Sheet'!$AC$4:$AC$250,'Working Sheet'!$T$4:$T$250,B34,'Working Sheet'!$U$4:$U$250,C34,'Working Sheet'!$V$4:$V$250,D34),0),0)</f>
        <v>0</v>
      </c>
      <c r="G34" s="122">
        <f>COUNTIFS('Working Sheet'!$T$4:$T$250,B34,'Working Sheet'!$U$4:$U$250,C34,'Working Sheet'!$V$4:$V$250,D34)</f>
        <v>232</v>
      </c>
      <c r="H34"/>
      <c r="I34" s="8"/>
      <c r="J34" s="8"/>
      <c r="K34" s="8"/>
      <c r="L34" s="8"/>
      <c r="M34" s="8"/>
      <c r="O34" s="8"/>
      <c r="P34" s="8"/>
      <c r="Q34" s="8"/>
      <c r="R34" s="8"/>
      <c r="S34" s="8"/>
      <c r="U34" s="8"/>
      <c r="V34" s="8"/>
      <c r="W34" s="8"/>
      <c r="X34" s="8"/>
      <c r="Y34" s="8"/>
      <c r="Z34" s="8"/>
      <c r="AA34" s="8"/>
      <c r="AC34" s="8"/>
      <c r="AD34" s="8"/>
      <c r="AE34" s="8"/>
      <c r="AF34" s="8"/>
      <c r="AG34" s="8"/>
      <c r="AH34" s="8"/>
      <c r="AI34" s="8"/>
      <c r="AK34" s="8"/>
      <c r="AL34" s="8"/>
      <c r="AM34" s="8"/>
      <c r="AN34" s="8"/>
      <c r="AO34" s="8"/>
      <c r="AP34" s="8"/>
      <c r="AQ34" s="8"/>
      <c r="AS34" s="8"/>
      <c r="AT34" s="8"/>
      <c r="AU34" s="8"/>
      <c r="AV34" s="8"/>
      <c r="AW34" s="8"/>
      <c r="AX34" s="8"/>
      <c r="AY34" s="8"/>
    </row>
    <row r="35" spans="1:51" s="3" customFormat="1" ht="16.5" customHeight="1" x14ac:dyDescent="0.25">
      <c r="A35" s="83">
        <f>'1.2.Historical Market Map 12-13'!A34</f>
        <v>0</v>
      </c>
      <c r="B35" s="83">
        <f>'1.2.Historical Market Map 12-13'!B34</f>
        <v>0</v>
      </c>
      <c r="C35" s="83">
        <f>'1.2.Historical Market Map 12-13'!C34</f>
        <v>0</v>
      </c>
      <c r="D35" s="83">
        <f>'1.2.Historical Market Map 12-13'!D34</f>
        <v>0</v>
      </c>
      <c r="E35" s="84" t="str">
        <f t="shared" si="6"/>
        <v>0-0 (0)</v>
      </c>
      <c r="F35" s="35">
        <f>IFERROR(ROUND(SUMIFS('Working Sheet'!$AC$4:$AC$250,'Working Sheet'!$T$4:$T$250,B35,'Working Sheet'!$U$4:$U$250,C35,'Working Sheet'!$V$4:$V$250,D35),0),0)</f>
        <v>0</v>
      </c>
      <c r="G35" s="122">
        <f>COUNTIFS('Working Sheet'!$T$4:$T$250,B35,'Working Sheet'!$U$4:$U$250,C35,'Working Sheet'!$V$4:$V$250,D35)</f>
        <v>232</v>
      </c>
      <c r="H35"/>
      <c r="I35" s="8"/>
      <c r="J35" s="8"/>
      <c r="K35" s="8"/>
      <c r="L35" s="8"/>
      <c r="M35" s="8"/>
      <c r="O35" s="8"/>
      <c r="P35" s="8"/>
      <c r="Q35" s="8"/>
      <c r="R35" s="8"/>
      <c r="S35" s="8"/>
      <c r="U35" s="8"/>
      <c r="V35" s="8"/>
      <c r="W35" s="8"/>
      <c r="X35" s="8"/>
      <c r="Y35" s="8"/>
      <c r="Z35" s="8"/>
      <c r="AA35" s="8"/>
      <c r="AC35" s="8"/>
      <c r="AD35" s="8"/>
      <c r="AE35" s="8"/>
      <c r="AF35" s="8"/>
      <c r="AG35" s="8"/>
      <c r="AH35" s="8"/>
      <c r="AI35" s="8"/>
      <c r="AK35" s="8"/>
      <c r="AL35" s="8"/>
      <c r="AM35" s="8"/>
      <c r="AN35" s="8"/>
      <c r="AO35" s="8"/>
      <c r="AP35" s="8"/>
      <c r="AQ35" s="8"/>
      <c r="AS35" s="8"/>
      <c r="AT35" s="8"/>
      <c r="AU35" s="8"/>
      <c r="AV35" s="8"/>
      <c r="AW35" s="8"/>
      <c r="AX35" s="8"/>
      <c r="AY35" s="8"/>
    </row>
    <row r="36" spans="1:51" s="3" customFormat="1" ht="16.5" customHeight="1" x14ac:dyDescent="0.25">
      <c r="A36" s="83">
        <f>'1.2.Historical Market Map 12-13'!A35</f>
        <v>0</v>
      </c>
      <c r="B36" s="83">
        <f>'1.2.Historical Market Map 12-13'!B35</f>
        <v>0</v>
      </c>
      <c r="C36" s="83">
        <f>'1.2.Historical Market Map 12-13'!C35</f>
        <v>0</v>
      </c>
      <c r="D36" s="83">
        <f>'1.2.Historical Market Map 12-13'!D35</f>
        <v>0</v>
      </c>
      <c r="E36" s="84" t="str">
        <f t="shared" si="6"/>
        <v>0-0 (0)</v>
      </c>
      <c r="F36" s="35">
        <f>IFERROR(ROUND(SUMIFS('Working Sheet'!$AC$4:$AC$250,'Working Sheet'!$T$4:$T$250,B36,'Working Sheet'!$U$4:$U$250,C36,'Working Sheet'!$V$4:$V$250,D36),0),0)</f>
        <v>0</v>
      </c>
      <c r="G36" s="122">
        <f>COUNTIFS('Working Sheet'!$T$4:$T$250,B36,'Working Sheet'!$U$4:$U$250,C36,'Working Sheet'!$V$4:$V$250,D36)</f>
        <v>232</v>
      </c>
      <c r="H36"/>
      <c r="I36" s="8"/>
      <c r="J36" s="8"/>
      <c r="K36" s="8"/>
      <c r="L36" s="8"/>
      <c r="M36" s="8"/>
      <c r="O36" s="8"/>
      <c r="P36" s="8"/>
      <c r="Q36" s="8"/>
      <c r="R36" s="8"/>
      <c r="S36" s="8"/>
      <c r="U36" s="8"/>
      <c r="V36" s="8"/>
      <c r="W36" s="8"/>
      <c r="X36" s="8"/>
      <c r="Y36" s="8"/>
      <c r="Z36" s="8"/>
      <c r="AA36" s="8"/>
      <c r="AC36" s="8"/>
      <c r="AD36" s="8"/>
      <c r="AE36" s="8"/>
      <c r="AF36" s="8"/>
      <c r="AG36" s="8"/>
      <c r="AH36" s="8"/>
      <c r="AI36" s="8"/>
      <c r="AK36" s="8"/>
      <c r="AL36" s="8"/>
      <c r="AM36" s="8"/>
      <c r="AN36" s="8"/>
      <c r="AO36" s="8"/>
      <c r="AP36" s="8"/>
      <c r="AQ36" s="8"/>
      <c r="AS36" s="8"/>
      <c r="AT36" s="8"/>
      <c r="AU36" s="8"/>
      <c r="AV36" s="8"/>
      <c r="AW36" s="8"/>
      <c r="AX36" s="8"/>
      <c r="AY36" s="8"/>
    </row>
    <row r="37" spans="1:51" s="3" customFormat="1" ht="16.5" customHeight="1" x14ac:dyDescent="0.25">
      <c r="A37" s="83">
        <f>'1.2.Historical Market Map 12-13'!A36</f>
        <v>0</v>
      </c>
      <c r="B37" s="83">
        <f>'1.2.Historical Market Map 12-13'!B36</f>
        <v>0</v>
      </c>
      <c r="C37" s="83">
        <f>'1.2.Historical Market Map 12-13'!C36</f>
        <v>0</v>
      </c>
      <c r="D37" s="83">
        <f>'1.2.Historical Market Map 12-13'!D36</f>
        <v>0</v>
      </c>
      <c r="E37" s="84" t="str">
        <f t="shared" si="6"/>
        <v>0-0 (0)</v>
      </c>
      <c r="F37" s="35">
        <f>IFERROR(ROUND(SUMIFS('Working Sheet'!$AC$4:$AC$250,'Working Sheet'!$T$4:$T$250,B37,'Working Sheet'!$U$4:$U$250,C37,'Working Sheet'!$V$4:$V$250,D37),0),0)</f>
        <v>0</v>
      </c>
      <c r="G37" s="122">
        <f>COUNTIFS('Working Sheet'!$T$4:$T$250,B37,'Working Sheet'!$U$4:$U$250,C37,'Working Sheet'!$V$4:$V$250,D37)</f>
        <v>232</v>
      </c>
      <c r="H37"/>
      <c r="I37" s="8"/>
      <c r="J37" s="8"/>
      <c r="K37" s="8"/>
      <c r="L37" s="8"/>
      <c r="M37" s="8"/>
      <c r="O37" s="8"/>
      <c r="P37" s="8"/>
      <c r="Q37" s="8"/>
      <c r="R37" s="8"/>
      <c r="S37" s="8"/>
      <c r="U37" s="8"/>
      <c r="V37" s="8"/>
      <c r="W37" s="8"/>
      <c r="X37" s="8"/>
      <c r="Y37" s="8"/>
      <c r="Z37" s="8"/>
      <c r="AA37" s="8"/>
      <c r="AC37" s="8"/>
      <c r="AD37" s="8"/>
      <c r="AE37" s="8"/>
      <c r="AF37" s="8"/>
      <c r="AG37" s="8"/>
      <c r="AH37" s="8"/>
      <c r="AI37" s="8"/>
      <c r="AK37" s="8"/>
      <c r="AL37" s="8"/>
      <c r="AM37" s="8"/>
      <c r="AN37" s="8"/>
      <c r="AO37" s="8"/>
      <c r="AP37" s="8"/>
      <c r="AQ37" s="8"/>
      <c r="AS37" s="8"/>
      <c r="AT37" s="8"/>
      <c r="AU37" s="8"/>
      <c r="AV37" s="8"/>
      <c r="AW37" s="8"/>
      <c r="AX37" s="8"/>
      <c r="AY37" s="8"/>
    </row>
    <row r="38" spans="1:51" s="3" customFormat="1" ht="16.5" customHeight="1" x14ac:dyDescent="0.25">
      <c r="A38" s="83">
        <f>'1.2.Historical Market Map 12-13'!A37</f>
        <v>0</v>
      </c>
      <c r="B38" s="83">
        <f>'1.2.Historical Market Map 12-13'!B37</f>
        <v>0</v>
      </c>
      <c r="C38" s="83">
        <f>'1.2.Historical Market Map 12-13'!C37</f>
        <v>0</v>
      </c>
      <c r="D38" s="83">
        <f>'1.2.Historical Market Map 12-13'!D37</f>
        <v>0</v>
      </c>
      <c r="E38" s="84" t="str">
        <f t="shared" si="6"/>
        <v>0-0 (0)</v>
      </c>
      <c r="F38" s="35">
        <f>IFERROR(ROUND(SUMIFS('Working Sheet'!$AC$4:$AC$250,'Working Sheet'!$T$4:$T$250,B38,'Working Sheet'!$U$4:$U$250,C38,'Working Sheet'!$V$4:$V$250,D38),0),0)</f>
        <v>0</v>
      </c>
      <c r="G38" s="122">
        <f>COUNTIFS('Working Sheet'!$T$4:$T$250,B38,'Working Sheet'!$U$4:$U$250,C38,'Working Sheet'!$V$4:$V$250,D38)</f>
        <v>232</v>
      </c>
      <c r="H38"/>
      <c r="I38" s="8"/>
      <c r="J38" s="8"/>
      <c r="K38" s="8"/>
      <c r="L38" s="8"/>
      <c r="M38" s="8"/>
      <c r="O38" s="8"/>
      <c r="P38" s="8"/>
      <c r="Q38" s="8"/>
      <c r="R38" s="8"/>
      <c r="S38" s="8"/>
      <c r="U38" s="8"/>
      <c r="V38" s="8"/>
      <c r="W38" s="8"/>
      <c r="X38" s="8"/>
      <c r="Y38" s="8"/>
      <c r="Z38" s="8"/>
      <c r="AA38" s="8"/>
      <c r="AC38" s="8"/>
      <c r="AD38" s="8"/>
      <c r="AE38" s="8"/>
      <c r="AF38" s="8"/>
      <c r="AG38" s="8"/>
      <c r="AH38" s="8"/>
      <c r="AI38" s="8"/>
      <c r="AK38" s="8"/>
      <c r="AL38" s="8"/>
      <c r="AM38" s="8"/>
      <c r="AN38" s="8"/>
      <c r="AO38" s="8"/>
      <c r="AP38" s="8"/>
      <c r="AQ38" s="8"/>
      <c r="AS38" s="8"/>
      <c r="AT38" s="8"/>
      <c r="AU38" s="8"/>
      <c r="AV38" s="8"/>
      <c r="AW38" s="8"/>
      <c r="AX38" s="8"/>
      <c r="AY38" s="8"/>
    </row>
    <row r="39" spans="1:51" s="3" customFormat="1" ht="16.5" customHeight="1" x14ac:dyDescent="0.25">
      <c r="A39" s="83">
        <f>'1.2.Historical Market Map 12-13'!A38</f>
        <v>0</v>
      </c>
      <c r="B39" s="83">
        <f>'1.2.Historical Market Map 12-13'!B38</f>
        <v>0</v>
      </c>
      <c r="C39" s="83">
        <f>'1.2.Historical Market Map 12-13'!C38</f>
        <v>0</v>
      </c>
      <c r="D39" s="83">
        <f>'1.2.Historical Market Map 12-13'!D38</f>
        <v>0</v>
      </c>
      <c r="E39" s="84" t="str">
        <f t="shared" si="6"/>
        <v>0-0 (0)</v>
      </c>
      <c r="F39" s="35">
        <f>IFERROR(ROUND(SUMIFS('Working Sheet'!$AC$4:$AC$250,'Working Sheet'!$T$4:$T$250,B39,'Working Sheet'!$U$4:$U$250,C39,'Working Sheet'!$V$4:$V$250,D39),0),0)</f>
        <v>0</v>
      </c>
      <c r="G39" s="122">
        <f>COUNTIFS('Working Sheet'!$T$4:$T$250,B39,'Working Sheet'!$U$4:$U$250,C39,'Working Sheet'!$V$4:$V$250,D39)</f>
        <v>232</v>
      </c>
      <c r="H39"/>
      <c r="I39" s="8"/>
      <c r="J39" s="8"/>
      <c r="K39" s="8"/>
      <c r="L39" s="8"/>
      <c r="M39" s="8"/>
      <c r="O39" s="8"/>
      <c r="P39" s="8"/>
      <c r="Q39" s="8"/>
      <c r="R39" s="8"/>
      <c r="S39" s="8"/>
      <c r="U39" s="8"/>
      <c r="V39" s="8"/>
      <c r="W39" s="8"/>
      <c r="X39" s="8"/>
      <c r="Y39" s="8"/>
      <c r="Z39" s="8"/>
      <c r="AA39" s="8"/>
      <c r="AC39" s="8"/>
      <c r="AD39" s="8"/>
      <c r="AE39" s="8"/>
      <c r="AF39" s="8"/>
      <c r="AG39" s="8"/>
      <c r="AH39" s="8"/>
      <c r="AI39" s="8"/>
      <c r="AK39" s="8"/>
      <c r="AL39" s="8"/>
      <c r="AM39" s="8"/>
      <c r="AN39" s="8"/>
      <c r="AO39" s="8"/>
      <c r="AP39" s="8"/>
      <c r="AQ39" s="8"/>
      <c r="AS39" s="8"/>
      <c r="AT39" s="8"/>
      <c r="AU39" s="8"/>
      <c r="AV39" s="8"/>
      <c r="AW39" s="8"/>
      <c r="AX39" s="8"/>
      <c r="AY39" s="8"/>
    </row>
    <row r="40" spans="1:51" s="3" customFormat="1" ht="16.5" customHeight="1" x14ac:dyDescent="0.25">
      <c r="A40" s="83">
        <f>'1.2.Historical Market Map 12-13'!A39</f>
        <v>0</v>
      </c>
      <c r="B40" s="83">
        <f>'1.2.Historical Market Map 12-13'!B39</f>
        <v>0</v>
      </c>
      <c r="C40" s="83">
        <f>'1.2.Historical Market Map 12-13'!C39</f>
        <v>0</v>
      </c>
      <c r="D40" s="83">
        <f>'1.2.Historical Market Map 12-13'!D39</f>
        <v>0</v>
      </c>
      <c r="E40" s="84" t="str">
        <f t="shared" si="6"/>
        <v>0-0 (0)</v>
      </c>
      <c r="F40" s="35">
        <f>IFERROR(ROUND(SUMIFS('Working Sheet'!$AC$4:$AC$250,'Working Sheet'!$T$4:$T$250,B40,'Working Sheet'!$U$4:$U$250,C40,'Working Sheet'!$V$4:$V$250,D40),0),0)</f>
        <v>0</v>
      </c>
      <c r="G40" s="122">
        <f>COUNTIFS('Working Sheet'!$T$4:$T$250,B40,'Working Sheet'!$U$4:$U$250,C40,'Working Sheet'!$V$4:$V$250,D40)</f>
        <v>232</v>
      </c>
      <c r="H40"/>
      <c r="I40" s="8"/>
      <c r="J40" s="8"/>
      <c r="K40" s="8"/>
      <c r="L40" s="8"/>
      <c r="M40" s="8"/>
      <c r="O40" s="8"/>
      <c r="P40" s="8"/>
      <c r="Q40" s="8"/>
      <c r="R40" s="8"/>
      <c r="S40" s="8"/>
      <c r="U40" s="8"/>
      <c r="V40" s="8"/>
      <c r="W40" s="8"/>
      <c r="X40" s="8"/>
      <c r="Y40" s="8"/>
      <c r="Z40" s="8"/>
      <c r="AA40" s="8"/>
      <c r="AC40" s="8"/>
      <c r="AD40" s="8"/>
      <c r="AE40" s="8"/>
      <c r="AF40" s="8"/>
      <c r="AG40" s="8"/>
      <c r="AH40" s="8"/>
      <c r="AI40" s="8"/>
      <c r="AK40" s="8"/>
      <c r="AL40" s="8"/>
      <c r="AM40" s="8"/>
      <c r="AN40" s="8"/>
      <c r="AO40" s="8"/>
      <c r="AP40" s="8"/>
      <c r="AQ40" s="8"/>
      <c r="AS40" s="8"/>
      <c r="AT40" s="8"/>
      <c r="AU40" s="8"/>
      <c r="AV40" s="8"/>
      <c r="AW40" s="8"/>
      <c r="AX40" s="8"/>
      <c r="AY40" s="8"/>
    </row>
    <row r="41" spans="1:51" s="3" customFormat="1" ht="16.5" customHeight="1" x14ac:dyDescent="0.25">
      <c r="A41" s="83">
        <f>'1.2.Historical Market Map 12-13'!A40</f>
        <v>0</v>
      </c>
      <c r="B41" s="83">
        <f>'1.2.Historical Market Map 12-13'!B40</f>
        <v>0</v>
      </c>
      <c r="C41" s="83">
        <f>'1.2.Historical Market Map 12-13'!C40</f>
        <v>0</v>
      </c>
      <c r="D41" s="83">
        <f>'1.2.Historical Market Map 12-13'!D40</f>
        <v>0</v>
      </c>
      <c r="E41" s="84" t="str">
        <f t="shared" si="6"/>
        <v>0-0 (0)</v>
      </c>
      <c r="F41" s="35">
        <f>IFERROR(ROUND(SUMIFS('Working Sheet'!$AC$4:$AC$250,'Working Sheet'!$T$4:$T$250,B41,'Working Sheet'!$U$4:$U$250,C41,'Working Sheet'!$V$4:$V$250,D41),0),0)</f>
        <v>0</v>
      </c>
      <c r="G41" s="122">
        <f>COUNTIFS('Working Sheet'!$T$4:$T$250,B41,'Working Sheet'!$U$4:$U$250,C41,'Working Sheet'!$V$4:$V$250,D41)</f>
        <v>232</v>
      </c>
      <c r="H41"/>
      <c r="I41" s="8"/>
      <c r="J41" s="8"/>
      <c r="K41" s="8"/>
      <c r="L41" s="8"/>
      <c r="M41" s="8"/>
      <c r="O41" s="8"/>
      <c r="P41" s="8"/>
      <c r="Q41" s="8"/>
      <c r="R41" s="8"/>
      <c r="S41" s="8"/>
      <c r="U41" s="8"/>
      <c r="V41" s="8"/>
      <c r="W41" s="8"/>
      <c r="X41" s="8"/>
      <c r="Y41" s="8"/>
      <c r="Z41" s="8"/>
      <c r="AA41" s="8"/>
      <c r="AC41" s="8"/>
      <c r="AD41" s="8"/>
      <c r="AE41" s="8"/>
      <c r="AF41" s="8"/>
      <c r="AG41" s="8"/>
      <c r="AH41" s="8"/>
      <c r="AI41" s="8"/>
      <c r="AK41" s="8"/>
      <c r="AL41" s="8"/>
      <c r="AM41" s="8"/>
      <c r="AN41" s="8"/>
      <c r="AO41" s="8"/>
      <c r="AP41" s="8"/>
      <c r="AQ41" s="8"/>
      <c r="AS41" s="8"/>
      <c r="AT41" s="8"/>
      <c r="AU41" s="8"/>
      <c r="AV41" s="8"/>
      <c r="AW41" s="8"/>
      <c r="AX41" s="8"/>
      <c r="AY41" s="8"/>
    </row>
    <row r="42" spans="1:51" s="3" customFormat="1" ht="16.5" customHeight="1" x14ac:dyDescent="0.25">
      <c r="A42" s="83">
        <f>'1.2.Historical Market Map 12-13'!A41</f>
        <v>0</v>
      </c>
      <c r="B42" s="83">
        <f>'1.2.Historical Market Map 12-13'!B41</f>
        <v>0</v>
      </c>
      <c r="C42" s="83">
        <f>'1.2.Historical Market Map 12-13'!C41</f>
        <v>0</v>
      </c>
      <c r="D42" s="83">
        <f>'1.2.Historical Market Map 12-13'!D41</f>
        <v>0</v>
      </c>
      <c r="E42" s="84" t="str">
        <f t="shared" si="6"/>
        <v>0-0 (0)</v>
      </c>
      <c r="F42" s="35">
        <f>IFERROR(ROUND(SUMIFS('Working Sheet'!$AC$4:$AC$250,'Working Sheet'!$T$4:$T$250,B42,'Working Sheet'!$U$4:$U$250,C42,'Working Sheet'!$V$4:$V$250,D42),0),0)</f>
        <v>0</v>
      </c>
      <c r="G42" s="122">
        <f>COUNTIFS('Working Sheet'!$T$4:$T$250,B42,'Working Sheet'!$U$4:$U$250,C42,'Working Sheet'!$V$4:$V$250,D42)</f>
        <v>232</v>
      </c>
      <c r="H42"/>
      <c r="I42" s="8"/>
      <c r="J42" s="8"/>
      <c r="K42" s="8"/>
      <c r="L42" s="8"/>
      <c r="M42" s="8"/>
      <c r="O42" s="8"/>
      <c r="P42" s="8"/>
      <c r="Q42" s="8"/>
      <c r="R42" s="8"/>
      <c r="S42" s="8"/>
      <c r="U42" s="8"/>
      <c r="V42" s="8"/>
      <c r="W42" s="8"/>
      <c r="X42" s="8"/>
      <c r="Y42" s="8"/>
      <c r="Z42" s="8"/>
      <c r="AA42" s="8"/>
      <c r="AC42" s="8"/>
      <c r="AD42" s="8"/>
      <c r="AE42" s="8"/>
      <c r="AF42" s="8"/>
      <c r="AG42" s="8"/>
      <c r="AH42" s="8"/>
      <c r="AI42" s="8"/>
      <c r="AK42" s="8"/>
      <c r="AL42" s="8"/>
      <c r="AM42" s="8"/>
      <c r="AN42" s="8"/>
      <c r="AO42" s="8"/>
      <c r="AP42" s="8"/>
      <c r="AQ42" s="8"/>
      <c r="AS42" s="8"/>
      <c r="AT42" s="8"/>
      <c r="AU42" s="8"/>
      <c r="AV42" s="8"/>
      <c r="AW42" s="8"/>
      <c r="AX42" s="8"/>
      <c r="AY42" s="8"/>
    </row>
    <row r="43" spans="1:51" s="3" customFormat="1" x14ac:dyDescent="0.25">
      <c r="A43" s="83">
        <f>'1.2.Historical Market Map 12-13'!A42</f>
        <v>0</v>
      </c>
      <c r="B43" s="83">
        <f>'1.2.Historical Market Map 12-13'!B42</f>
        <v>0</v>
      </c>
      <c r="C43" s="83">
        <f>'1.2.Historical Market Map 12-13'!C42</f>
        <v>0</v>
      </c>
      <c r="D43" s="83">
        <f>'1.2.Historical Market Map 12-13'!D42</f>
        <v>0</v>
      </c>
      <c r="E43" s="84" t="str">
        <f t="shared" si="6"/>
        <v>0-0 (0)</v>
      </c>
      <c r="F43" s="35">
        <f>IFERROR(ROUND(SUMIFS('Working Sheet'!$AC$4:$AC$250,'Working Sheet'!$T$4:$T$250,B43,'Working Sheet'!$U$4:$U$250,C43,'Working Sheet'!$V$4:$V$250,D43),0),0)</f>
        <v>0</v>
      </c>
      <c r="G43" s="122">
        <f>COUNTIFS('Working Sheet'!$T$4:$T$250,B43,'Working Sheet'!$U$4:$U$250,C43,'Working Sheet'!$V$4:$V$250,D43)</f>
        <v>232</v>
      </c>
      <c r="H43"/>
      <c r="I43" s="8"/>
      <c r="J43" s="8"/>
      <c r="K43" s="8"/>
      <c r="L43" s="8"/>
      <c r="M43" s="8"/>
      <c r="O43" s="8"/>
      <c r="P43" s="8"/>
      <c r="Q43" s="8"/>
      <c r="R43" s="8"/>
      <c r="S43" s="8"/>
      <c r="U43" s="8"/>
      <c r="V43" s="8"/>
      <c r="W43" s="8"/>
      <c r="X43" s="8"/>
      <c r="Y43" s="8"/>
      <c r="Z43" s="8"/>
      <c r="AA43" s="8"/>
      <c r="AC43" s="8"/>
      <c r="AD43" s="8"/>
      <c r="AE43" s="8"/>
      <c r="AF43" s="8"/>
      <c r="AG43" s="8"/>
      <c r="AH43" s="8"/>
      <c r="AI43" s="8"/>
      <c r="AK43" s="8"/>
      <c r="AL43" s="8"/>
      <c r="AM43" s="8"/>
      <c r="AN43" s="8"/>
      <c r="AO43" s="8"/>
      <c r="AP43" s="8"/>
      <c r="AQ43" s="8"/>
      <c r="AS43" s="8"/>
      <c r="AT43" s="8"/>
      <c r="AU43" s="8"/>
      <c r="AV43" s="8"/>
      <c r="AW43" s="8"/>
      <c r="AX43" s="8"/>
      <c r="AY43" s="8"/>
    </row>
    <row r="44" spans="1:51" s="3" customFormat="1" x14ac:dyDescent="0.25">
      <c r="A44" s="83">
        <f>'1.2.Historical Market Map 12-13'!A43</f>
        <v>0</v>
      </c>
      <c r="B44" s="83">
        <f>'1.2.Historical Market Map 12-13'!B43</f>
        <v>0</v>
      </c>
      <c r="C44" s="83">
        <f>'1.2.Historical Market Map 12-13'!C43</f>
        <v>0</v>
      </c>
      <c r="D44" s="83">
        <f>'1.2.Historical Market Map 12-13'!D43</f>
        <v>0</v>
      </c>
      <c r="E44" s="84" t="str">
        <f t="shared" si="6"/>
        <v>0-0 (0)</v>
      </c>
      <c r="F44" s="35">
        <f>IFERROR(ROUND(SUMIFS('Working Sheet'!$AC$4:$AC$250,'Working Sheet'!$T$4:$T$250,B44,'Working Sheet'!$U$4:$U$250,C44,'Working Sheet'!$V$4:$V$250,D44),0),0)</f>
        <v>0</v>
      </c>
      <c r="G44" s="122">
        <f>COUNTIFS('Working Sheet'!$T$4:$T$250,B44,'Working Sheet'!$U$4:$U$250,C44,'Working Sheet'!$V$4:$V$250,D44)</f>
        <v>232</v>
      </c>
      <c r="H44"/>
      <c r="I44" s="8"/>
      <c r="J44" s="8"/>
      <c r="K44" s="8"/>
      <c r="L44" s="8"/>
      <c r="M44" s="8"/>
      <c r="O44" s="8"/>
      <c r="P44" s="8"/>
      <c r="Q44" s="8"/>
      <c r="R44" s="8"/>
      <c r="S44" s="8"/>
      <c r="U44" s="8"/>
      <c r="V44" s="8"/>
      <c r="W44" s="8"/>
      <c r="X44" s="8"/>
      <c r="Y44" s="8"/>
      <c r="Z44" s="8"/>
      <c r="AA44" s="8"/>
      <c r="AC44" s="8"/>
      <c r="AD44" s="8"/>
      <c r="AE44" s="8"/>
      <c r="AF44" s="8"/>
      <c r="AG44" s="8"/>
      <c r="AH44" s="8"/>
      <c r="AI44" s="8"/>
      <c r="AK44" s="8"/>
      <c r="AL44" s="8"/>
      <c r="AM44" s="8"/>
      <c r="AN44" s="8"/>
      <c r="AO44" s="8"/>
      <c r="AP44" s="8"/>
      <c r="AQ44" s="8"/>
      <c r="AS44" s="8"/>
      <c r="AT44" s="8"/>
      <c r="AU44" s="8"/>
      <c r="AV44" s="8"/>
      <c r="AW44" s="8"/>
      <c r="AX44" s="8"/>
      <c r="AY44" s="8"/>
    </row>
    <row r="45" spans="1:51" s="3" customFormat="1" ht="16.5" customHeight="1" x14ac:dyDescent="0.25">
      <c r="A45" s="83">
        <f>'1.2.Historical Market Map 12-13'!A44</f>
        <v>0</v>
      </c>
      <c r="B45" s="83">
        <f>'1.2.Historical Market Map 12-13'!B44</f>
        <v>0</v>
      </c>
      <c r="C45" s="83">
        <f>'1.2.Historical Market Map 12-13'!C44</f>
        <v>0</v>
      </c>
      <c r="D45" s="83">
        <f>'1.2.Historical Market Map 12-13'!D44</f>
        <v>0</v>
      </c>
      <c r="E45" s="84" t="str">
        <f t="shared" si="6"/>
        <v>0-0 (0)</v>
      </c>
      <c r="F45" s="35">
        <f>IFERROR(ROUND(SUMIFS('Working Sheet'!$AC$4:$AC$250,'Working Sheet'!$T$4:$T$250,B45,'Working Sheet'!$U$4:$U$250,C45,'Working Sheet'!$V$4:$V$250,D45),0),0)</f>
        <v>0</v>
      </c>
      <c r="G45" s="122">
        <f>COUNTIFS('Working Sheet'!$T$4:$T$250,B45,'Working Sheet'!$U$4:$U$250,C45,'Working Sheet'!$V$4:$V$250,D45)</f>
        <v>232</v>
      </c>
      <c r="H45"/>
      <c r="I45" s="8"/>
      <c r="J45" s="8"/>
      <c r="K45" s="8"/>
      <c r="L45" s="8"/>
      <c r="M45" s="8"/>
      <c r="O45" s="8"/>
      <c r="P45" s="8"/>
      <c r="Q45" s="8"/>
      <c r="R45" s="8"/>
      <c r="S45" s="8"/>
      <c r="U45" s="8"/>
      <c r="V45" s="8"/>
      <c r="W45" s="8"/>
      <c r="X45" s="8"/>
      <c r="Y45" s="8"/>
      <c r="Z45" s="8"/>
      <c r="AA45" s="8"/>
      <c r="AC45" s="8"/>
      <c r="AD45" s="8"/>
      <c r="AE45" s="8"/>
      <c r="AF45" s="8"/>
      <c r="AG45" s="8"/>
      <c r="AH45" s="8"/>
      <c r="AI45" s="8"/>
      <c r="AK45" s="8"/>
      <c r="AL45" s="8"/>
      <c r="AM45" s="8"/>
      <c r="AN45" s="8"/>
      <c r="AO45" s="8"/>
      <c r="AP45" s="8"/>
      <c r="AQ45" s="8"/>
      <c r="AS45" s="8"/>
      <c r="AT45" s="8"/>
      <c r="AU45" s="8"/>
      <c r="AV45" s="8"/>
      <c r="AW45" s="8"/>
      <c r="AX45" s="8"/>
      <c r="AY45" s="8"/>
    </row>
    <row r="46" spans="1:51" s="3" customFormat="1" ht="16.5" customHeight="1" x14ac:dyDescent="0.25">
      <c r="A46" s="83">
        <f>'1.2.Historical Market Map 12-13'!A45</f>
        <v>0</v>
      </c>
      <c r="B46" s="83">
        <f>'1.2.Historical Market Map 12-13'!B45</f>
        <v>0</v>
      </c>
      <c r="C46" s="83">
        <f>'1.2.Historical Market Map 12-13'!C45</f>
        <v>0</v>
      </c>
      <c r="D46" s="83">
        <f>'1.2.Historical Market Map 12-13'!D45</f>
        <v>0</v>
      </c>
      <c r="E46" s="84" t="str">
        <f t="shared" si="6"/>
        <v>0-0 (0)</v>
      </c>
      <c r="F46" s="35">
        <f>IFERROR(ROUND(SUMIFS('Working Sheet'!$AC$4:$AC$250,'Working Sheet'!$T$4:$T$250,B46,'Working Sheet'!$U$4:$U$250,C46,'Working Sheet'!$V$4:$V$250,D46),0),0)</f>
        <v>0</v>
      </c>
      <c r="G46" s="122">
        <f>COUNTIFS('Working Sheet'!$T$4:$T$250,B46,'Working Sheet'!$U$4:$U$250,C46,'Working Sheet'!$V$4:$V$250,D46)</f>
        <v>232</v>
      </c>
      <c r="H46"/>
      <c r="I46" s="8"/>
      <c r="J46" s="8"/>
      <c r="K46" s="8"/>
      <c r="L46" s="8"/>
      <c r="M46" s="8"/>
      <c r="O46" s="8"/>
      <c r="P46" s="8"/>
      <c r="Q46" s="8"/>
      <c r="R46" s="8"/>
      <c r="S46" s="8"/>
      <c r="U46" s="8"/>
      <c r="V46" s="8"/>
      <c r="W46" s="8"/>
      <c r="X46" s="8"/>
      <c r="Y46" s="8"/>
      <c r="Z46" s="8"/>
      <c r="AA46" s="8"/>
      <c r="AC46" s="8"/>
      <c r="AD46" s="8"/>
      <c r="AE46" s="8"/>
      <c r="AF46" s="8"/>
      <c r="AG46" s="8"/>
      <c r="AH46" s="8"/>
      <c r="AI46" s="8"/>
      <c r="AK46" s="8"/>
      <c r="AL46" s="8"/>
      <c r="AM46" s="8"/>
      <c r="AN46" s="8"/>
      <c r="AO46" s="8"/>
      <c r="AP46" s="8"/>
      <c r="AQ46" s="8"/>
      <c r="AS46" s="8"/>
      <c r="AT46" s="8"/>
      <c r="AU46" s="8"/>
      <c r="AV46" s="8"/>
      <c r="AW46" s="8"/>
      <c r="AX46" s="8"/>
      <c r="AY46" s="8"/>
    </row>
    <row r="47" spans="1:51" s="3" customFormat="1" ht="16.5" customHeight="1" x14ac:dyDescent="0.25">
      <c r="A47" s="83">
        <f>'1.2.Historical Market Map 12-13'!A46</f>
        <v>0</v>
      </c>
      <c r="B47" s="83">
        <f>'1.2.Historical Market Map 12-13'!B46</f>
        <v>0</v>
      </c>
      <c r="C47" s="83">
        <f>'1.2.Historical Market Map 12-13'!C46</f>
        <v>0</v>
      </c>
      <c r="D47" s="83">
        <f>'1.2.Historical Market Map 12-13'!D46</f>
        <v>0</v>
      </c>
      <c r="E47" s="84" t="str">
        <f t="shared" si="6"/>
        <v>0-0 (0)</v>
      </c>
      <c r="F47" s="35">
        <f>IFERROR(ROUND(SUMIFS('Working Sheet'!$AC$4:$AC$250,'Working Sheet'!$T$4:$T$250,B47,'Working Sheet'!$U$4:$U$250,C47,'Working Sheet'!$V$4:$V$250,D47),0),0)</f>
        <v>0</v>
      </c>
      <c r="G47" s="122">
        <f>COUNTIFS('Working Sheet'!$T$4:$T$250,B47,'Working Sheet'!$U$4:$U$250,C47,'Working Sheet'!$V$4:$V$250,D47)</f>
        <v>232</v>
      </c>
      <c r="H47"/>
      <c r="I47" s="8"/>
      <c r="J47" s="8"/>
      <c r="K47" s="8"/>
      <c r="L47" s="8"/>
      <c r="M47" s="8"/>
      <c r="O47" s="8"/>
      <c r="P47" s="8"/>
      <c r="Q47" s="8"/>
      <c r="R47" s="8"/>
      <c r="S47" s="8"/>
      <c r="U47" s="8"/>
      <c r="V47" s="8"/>
      <c r="W47" s="8"/>
      <c r="X47" s="8"/>
      <c r="Y47" s="8"/>
      <c r="Z47" s="8"/>
      <c r="AA47" s="8"/>
      <c r="AC47" s="8"/>
      <c r="AD47" s="8"/>
      <c r="AE47" s="8"/>
      <c r="AF47" s="8"/>
      <c r="AG47" s="8"/>
      <c r="AH47" s="8"/>
      <c r="AI47" s="8"/>
      <c r="AK47" s="8"/>
      <c r="AL47" s="8"/>
      <c r="AM47" s="8"/>
      <c r="AN47" s="8"/>
      <c r="AO47" s="8"/>
      <c r="AP47" s="8"/>
      <c r="AQ47" s="8"/>
      <c r="AS47" s="8"/>
      <c r="AT47" s="8"/>
      <c r="AU47" s="8"/>
      <c r="AV47" s="8"/>
      <c r="AW47" s="8"/>
      <c r="AX47" s="8"/>
      <c r="AY47" s="8"/>
    </row>
    <row r="48" spans="1:51" s="3" customFormat="1" x14ac:dyDescent="0.25">
      <c r="A48" s="83">
        <f>'1.2.Historical Market Map 12-13'!A47</f>
        <v>0</v>
      </c>
      <c r="B48" s="83">
        <f>'1.2.Historical Market Map 12-13'!B47</f>
        <v>0</v>
      </c>
      <c r="C48" s="83">
        <f>'1.2.Historical Market Map 12-13'!C47</f>
        <v>0</v>
      </c>
      <c r="D48" s="83">
        <f>'1.2.Historical Market Map 12-13'!D47</f>
        <v>0</v>
      </c>
      <c r="E48" s="84" t="str">
        <f t="shared" si="6"/>
        <v>0-0 (0)</v>
      </c>
      <c r="F48" s="35">
        <f>IFERROR(ROUND(SUMIFS('Working Sheet'!$AC$4:$AC$250,'Working Sheet'!$T$4:$T$250,B48,'Working Sheet'!$U$4:$U$250,C48,'Working Sheet'!$V$4:$V$250,D48),0),0)</f>
        <v>0</v>
      </c>
      <c r="G48" s="122">
        <f>COUNTIFS('Working Sheet'!$T$4:$T$250,B48,'Working Sheet'!$U$4:$U$250,C48,'Working Sheet'!$V$4:$V$250,D48)</f>
        <v>232</v>
      </c>
      <c r="H48"/>
      <c r="I48" s="8"/>
      <c r="J48" s="8"/>
      <c r="K48" s="8"/>
      <c r="L48" s="8"/>
      <c r="M48" s="8"/>
      <c r="O48" s="8"/>
      <c r="P48" s="8"/>
      <c r="Q48" s="8"/>
      <c r="R48" s="8"/>
      <c r="S48" s="8"/>
      <c r="U48" s="8"/>
      <c r="V48" s="8"/>
      <c r="W48" s="8"/>
      <c r="X48" s="8"/>
      <c r="Y48" s="8"/>
      <c r="Z48" s="8"/>
      <c r="AA48" s="8"/>
      <c r="AC48" s="8"/>
      <c r="AD48" s="8"/>
      <c r="AE48" s="8"/>
      <c r="AF48" s="8"/>
      <c r="AG48" s="8"/>
      <c r="AH48" s="8"/>
      <c r="AI48" s="8"/>
      <c r="AK48" s="8"/>
      <c r="AL48" s="8"/>
      <c r="AM48" s="8"/>
      <c r="AN48" s="8"/>
      <c r="AO48" s="8"/>
      <c r="AP48" s="8"/>
      <c r="AQ48" s="8"/>
      <c r="AS48" s="8"/>
      <c r="AT48" s="8"/>
      <c r="AU48" s="8"/>
      <c r="AV48" s="8"/>
      <c r="AW48" s="8"/>
      <c r="AX48" s="8"/>
      <c r="AY48" s="8"/>
    </row>
    <row r="49" spans="1:51" s="3" customFormat="1" ht="16.5" customHeight="1" x14ac:dyDescent="0.25">
      <c r="A49" s="83">
        <f>'1.2.Historical Market Map 12-13'!A48</f>
        <v>0</v>
      </c>
      <c r="B49" s="83">
        <f>'1.2.Historical Market Map 12-13'!B48</f>
        <v>0</v>
      </c>
      <c r="C49" s="83">
        <f>'1.2.Historical Market Map 12-13'!C48</f>
        <v>0</v>
      </c>
      <c r="D49" s="83">
        <f>'1.2.Historical Market Map 12-13'!D48</f>
        <v>0</v>
      </c>
      <c r="E49" s="84" t="str">
        <f t="shared" si="6"/>
        <v>0-0 (0)</v>
      </c>
      <c r="F49" s="35">
        <f>IFERROR(ROUND(SUMIFS('Working Sheet'!$AC$4:$AC$250,'Working Sheet'!$T$4:$T$250,B49,'Working Sheet'!$U$4:$U$250,C49,'Working Sheet'!$V$4:$V$250,D49),0),0)</f>
        <v>0</v>
      </c>
      <c r="G49" s="122">
        <f>COUNTIFS('Working Sheet'!$T$4:$T$250,B49,'Working Sheet'!$U$4:$U$250,C49,'Working Sheet'!$V$4:$V$250,D49)</f>
        <v>232</v>
      </c>
      <c r="H49"/>
      <c r="I49" s="8"/>
      <c r="J49" s="8"/>
      <c r="K49" s="8"/>
      <c r="L49" s="8"/>
      <c r="M49" s="8"/>
      <c r="O49" s="8"/>
      <c r="P49" s="8"/>
      <c r="Q49" s="8"/>
      <c r="R49" s="8"/>
      <c r="S49" s="8"/>
      <c r="U49" s="8"/>
      <c r="V49" s="8"/>
      <c r="W49" s="8"/>
      <c r="X49" s="8"/>
      <c r="Y49" s="8"/>
      <c r="Z49" s="8"/>
      <c r="AA49" s="8"/>
      <c r="AC49" s="8"/>
      <c r="AD49" s="8"/>
      <c r="AE49" s="8"/>
      <c r="AF49" s="8"/>
      <c r="AG49" s="8"/>
      <c r="AH49" s="8"/>
      <c r="AI49" s="8"/>
      <c r="AK49" s="8"/>
      <c r="AL49" s="8"/>
      <c r="AM49" s="8"/>
      <c r="AN49" s="8"/>
      <c r="AO49" s="8"/>
      <c r="AP49" s="8"/>
      <c r="AQ49" s="8"/>
      <c r="AS49" s="8"/>
      <c r="AT49" s="8"/>
      <c r="AU49" s="8"/>
      <c r="AV49" s="8"/>
      <c r="AW49" s="8"/>
      <c r="AX49" s="8"/>
      <c r="AY49" s="8"/>
    </row>
    <row r="50" spans="1:51" s="3" customFormat="1" ht="16.5" customHeight="1" x14ac:dyDescent="0.25">
      <c r="A50" s="83">
        <f>'1.2.Historical Market Map 12-13'!A49</f>
        <v>0</v>
      </c>
      <c r="B50" s="83">
        <f>'1.2.Historical Market Map 12-13'!B49</f>
        <v>0</v>
      </c>
      <c r="C50" s="83">
        <f>'1.2.Historical Market Map 12-13'!C49</f>
        <v>0</v>
      </c>
      <c r="D50" s="83">
        <f>'1.2.Historical Market Map 12-13'!D49</f>
        <v>0</v>
      </c>
      <c r="E50" s="84" t="str">
        <f t="shared" si="6"/>
        <v>0-0 (0)</v>
      </c>
      <c r="F50" s="35">
        <f>IFERROR(ROUND(SUMIFS('Working Sheet'!$AC$4:$AC$250,'Working Sheet'!$T$4:$T$250,B50,'Working Sheet'!$U$4:$U$250,C50,'Working Sheet'!$V$4:$V$250,D50),0),0)</f>
        <v>0</v>
      </c>
      <c r="G50" s="122">
        <f>COUNTIFS('Working Sheet'!$T$4:$T$250,B50,'Working Sheet'!$U$4:$U$250,C50,'Working Sheet'!$V$4:$V$250,D50)</f>
        <v>232</v>
      </c>
      <c r="H50"/>
      <c r="I50" s="8"/>
      <c r="J50" s="8"/>
      <c r="K50" s="8"/>
      <c r="L50" s="8"/>
      <c r="M50" s="8"/>
      <c r="O50" s="8"/>
      <c r="P50" s="8"/>
      <c r="Q50" s="8"/>
      <c r="R50" s="8"/>
      <c r="S50" s="8"/>
      <c r="U50" s="8"/>
      <c r="V50" s="8"/>
      <c r="W50" s="8"/>
      <c r="X50" s="8"/>
      <c r="Y50" s="8"/>
      <c r="Z50" s="8"/>
      <c r="AA50" s="8"/>
      <c r="AC50" s="8"/>
      <c r="AD50" s="8"/>
      <c r="AE50" s="8"/>
      <c r="AF50" s="8"/>
      <c r="AG50" s="8"/>
      <c r="AH50" s="8"/>
      <c r="AI50" s="8"/>
      <c r="AK50" s="8"/>
      <c r="AL50" s="8"/>
      <c r="AM50" s="8"/>
      <c r="AN50" s="8"/>
      <c r="AO50" s="8"/>
      <c r="AP50" s="8"/>
      <c r="AQ50" s="8"/>
      <c r="AS50" s="8"/>
      <c r="AT50" s="8"/>
      <c r="AU50" s="8"/>
      <c r="AV50" s="8"/>
      <c r="AW50" s="8"/>
      <c r="AX50" s="8"/>
      <c r="AY50" s="8"/>
    </row>
    <row r="51" spans="1:51" s="3" customFormat="1" ht="16.5" customHeight="1" x14ac:dyDescent="0.25">
      <c r="A51" s="83">
        <f>'1.2.Historical Market Map 12-13'!A50</f>
        <v>0</v>
      </c>
      <c r="B51" s="83">
        <f>'1.2.Historical Market Map 12-13'!B50</f>
        <v>0</v>
      </c>
      <c r="C51" s="83">
        <f>'1.2.Historical Market Map 12-13'!C50</f>
        <v>0</v>
      </c>
      <c r="D51" s="83">
        <f>'1.2.Historical Market Map 12-13'!D50</f>
        <v>0</v>
      </c>
      <c r="E51" s="84" t="str">
        <f t="shared" si="6"/>
        <v>0-0 (0)</v>
      </c>
      <c r="F51" s="35">
        <f>IFERROR(ROUND(SUMIFS('Working Sheet'!$AC$4:$AC$250,'Working Sheet'!$T$4:$T$250,B51,'Working Sheet'!$U$4:$U$250,C51,'Working Sheet'!$V$4:$V$250,D51),0),0)</f>
        <v>0</v>
      </c>
      <c r="G51" s="122">
        <f>COUNTIFS('Working Sheet'!$T$4:$T$250,B51,'Working Sheet'!$U$4:$U$250,C51,'Working Sheet'!$V$4:$V$250,D51)</f>
        <v>232</v>
      </c>
      <c r="H51"/>
      <c r="I51" s="8"/>
      <c r="J51" s="8"/>
      <c r="K51" s="8"/>
      <c r="L51" s="8"/>
      <c r="M51" s="8"/>
      <c r="O51" s="8"/>
      <c r="P51" s="8"/>
      <c r="Q51" s="8"/>
      <c r="R51" s="8"/>
      <c r="S51" s="8"/>
      <c r="U51" s="8"/>
      <c r="V51" s="8"/>
      <c r="W51" s="8"/>
      <c r="X51" s="8"/>
      <c r="Y51" s="8"/>
      <c r="Z51" s="8"/>
      <c r="AA51" s="8"/>
      <c r="AC51" s="8"/>
      <c r="AD51" s="8"/>
      <c r="AE51" s="8"/>
      <c r="AF51" s="8"/>
      <c r="AG51" s="8"/>
      <c r="AH51" s="8"/>
      <c r="AI51" s="8"/>
      <c r="AK51" s="8"/>
      <c r="AL51" s="8"/>
      <c r="AM51" s="8"/>
      <c r="AN51" s="8"/>
      <c r="AO51" s="8"/>
      <c r="AP51" s="8"/>
      <c r="AQ51" s="8"/>
      <c r="AS51" s="8"/>
      <c r="AT51" s="8"/>
      <c r="AU51" s="8"/>
      <c r="AV51" s="8"/>
      <c r="AW51" s="8"/>
      <c r="AX51" s="8"/>
      <c r="AY51" s="8"/>
    </row>
    <row r="52" spans="1:51" s="3" customFormat="1" ht="16.5" customHeight="1" x14ac:dyDescent="0.25">
      <c r="A52" s="83">
        <f>'1.2.Historical Market Map 12-13'!A51</f>
        <v>0</v>
      </c>
      <c r="B52" s="83">
        <f>'1.2.Historical Market Map 12-13'!B51</f>
        <v>0</v>
      </c>
      <c r="C52" s="83">
        <f>'1.2.Historical Market Map 12-13'!C51</f>
        <v>0</v>
      </c>
      <c r="D52" s="83">
        <f>'1.2.Historical Market Map 12-13'!D51</f>
        <v>0</v>
      </c>
      <c r="E52" s="84" t="str">
        <f t="shared" si="6"/>
        <v>0-0 (0)</v>
      </c>
      <c r="F52" s="35">
        <f>IFERROR(ROUND(SUMIFS('Working Sheet'!$AC$4:$AC$250,'Working Sheet'!$T$4:$T$250,B52,'Working Sheet'!$U$4:$U$250,C52,'Working Sheet'!$V$4:$V$250,D52),0),0)</f>
        <v>0</v>
      </c>
      <c r="G52" s="122">
        <f>COUNTIFS('Working Sheet'!$T$4:$T$250,B52,'Working Sheet'!$U$4:$U$250,C52,'Working Sheet'!$V$4:$V$250,D52)</f>
        <v>232</v>
      </c>
      <c r="H52"/>
      <c r="I52" s="8"/>
      <c r="J52" s="8"/>
      <c r="K52" s="8"/>
      <c r="L52" s="8"/>
      <c r="M52" s="8"/>
      <c r="O52" s="8"/>
      <c r="P52" s="8"/>
      <c r="Q52" s="8"/>
      <c r="R52" s="8"/>
      <c r="S52" s="8"/>
      <c r="U52" s="8"/>
      <c r="V52" s="8"/>
      <c r="W52" s="8"/>
      <c r="X52" s="8"/>
      <c r="Y52" s="8"/>
      <c r="Z52" s="8"/>
      <c r="AA52" s="8"/>
      <c r="AC52" s="8"/>
      <c r="AD52" s="8"/>
      <c r="AE52" s="8"/>
      <c r="AF52" s="8"/>
      <c r="AG52" s="8"/>
      <c r="AH52" s="8"/>
      <c r="AI52" s="8"/>
      <c r="AK52" s="8"/>
      <c r="AL52" s="8"/>
      <c r="AM52" s="8"/>
      <c r="AN52" s="8"/>
      <c r="AO52" s="8"/>
      <c r="AP52" s="8"/>
      <c r="AQ52" s="8"/>
      <c r="AS52" s="8"/>
      <c r="AT52" s="8"/>
      <c r="AU52" s="8"/>
      <c r="AV52" s="8"/>
      <c r="AW52" s="8"/>
      <c r="AX52" s="8"/>
      <c r="AY52" s="8"/>
    </row>
    <row r="53" spans="1:51" s="3" customFormat="1" ht="16.5" customHeight="1" x14ac:dyDescent="0.25">
      <c r="A53" s="83">
        <f>'1.2.Historical Market Map 12-13'!A52</f>
        <v>0</v>
      </c>
      <c r="B53" s="83">
        <f>'1.2.Historical Market Map 12-13'!B52</f>
        <v>0</v>
      </c>
      <c r="C53" s="83">
        <f>'1.2.Historical Market Map 12-13'!C52</f>
        <v>0</v>
      </c>
      <c r="D53" s="83">
        <f>'1.2.Historical Market Map 12-13'!D52</f>
        <v>0</v>
      </c>
      <c r="E53" s="84" t="str">
        <f t="shared" si="6"/>
        <v>0-0 (0)</v>
      </c>
      <c r="F53" s="35">
        <f>IFERROR(ROUND(SUMIFS('Working Sheet'!$AC$4:$AC$250,'Working Sheet'!$T$4:$T$250,B53,'Working Sheet'!$U$4:$U$250,C53,'Working Sheet'!$V$4:$V$250,D53),0),0)</f>
        <v>0</v>
      </c>
      <c r="G53" s="122">
        <f>COUNTIFS('Working Sheet'!$T$4:$T$250,B53,'Working Sheet'!$U$4:$U$250,C53,'Working Sheet'!$V$4:$V$250,D53)</f>
        <v>232</v>
      </c>
      <c r="H53"/>
      <c r="I53" s="8"/>
      <c r="J53" s="8"/>
      <c r="K53" s="8"/>
      <c r="L53" s="8"/>
      <c r="M53" s="8"/>
      <c r="O53" s="8"/>
      <c r="P53" s="8"/>
      <c r="Q53" s="8"/>
      <c r="R53" s="8"/>
      <c r="S53" s="8"/>
      <c r="U53" s="8"/>
      <c r="V53" s="8"/>
      <c r="W53" s="8"/>
      <c r="X53" s="8"/>
      <c r="Y53" s="8"/>
      <c r="Z53" s="8"/>
      <c r="AA53" s="8"/>
      <c r="AC53" s="8"/>
      <c r="AD53" s="8"/>
      <c r="AE53" s="8"/>
      <c r="AF53" s="8"/>
      <c r="AG53" s="8"/>
      <c r="AH53" s="8"/>
      <c r="AI53" s="8"/>
      <c r="AK53" s="8"/>
      <c r="AL53" s="8"/>
      <c r="AM53" s="8"/>
      <c r="AN53" s="8"/>
      <c r="AO53" s="8"/>
      <c r="AP53" s="8"/>
      <c r="AQ53" s="8"/>
      <c r="AS53" s="8"/>
      <c r="AT53" s="8"/>
      <c r="AU53" s="8"/>
      <c r="AV53" s="8"/>
      <c r="AW53" s="8"/>
      <c r="AX53" s="8"/>
      <c r="AY53" s="8"/>
    </row>
    <row r="54" spans="1:51" s="3" customFormat="1" ht="16.5" customHeight="1" x14ac:dyDescent="0.25">
      <c r="A54" s="83">
        <f>'1.2.Historical Market Map 12-13'!A53</f>
        <v>0</v>
      </c>
      <c r="B54" s="83">
        <f>'1.2.Historical Market Map 12-13'!B53</f>
        <v>0</v>
      </c>
      <c r="C54" s="83">
        <f>'1.2.Historical Market Map 12-13'!C53</f>
        <v>0</v>
      </c>
      <c r="D54" s="83">
        <f>'1.2.Historical Market Map 12-13'!D53</f>
        <v>0</v>
      </c>
      <c r="E54" s="84" t="str">
        <f t="shared" si="6"/>
        <v>0-0 (0)</v>
      </c>
      <c r="F54" s="35">
        <f>IFERROR(ROUND(SUMIFS('Working Sheet'!$AC$4:$AC$250,'Working Sheet'!$T$4:$T$250,B54,'Working Sheet'!$U$4:$U$250,C54,'Working Sheet'!$V$4:$V$250,D54),0),0)</f>
        <v>0</v>
      </c>
      <c r="G54" s="122">
        <f>COUNTIFS('Working Sheet'!$T$4:$T$250,B54,'Working Sheet'!$U$4:$U$250,C54,'Working Sheet'!$V$4:$V$250,D54)</f>
        <v>232</v>
      </c>
      <c r="H54"/>
      <c r="I54" s="8"/>
      <c r="J54" s="8"/>
      <c r="K54" s="8"/>
      <c r="L54" s="8"/>
      <c r="M54" s="8"/>
      <c r="O54" s="8"/>
      <c r="P54" s="8"/>
      <c r="Q54" s="8"/>
      <c r="R54" s="8"/>
      <c r="S54" s="8"/>
      <c r="U54" s="8"/>
      <c r="V54" s="8"/>
      <c r="W54" s="8"/>
      <c r="X54" s="8"/>
      <c r="Y54" s="8"/>
      <c r="Z54" s="8"/>
      <c r="AA54" s="8"/>
      <c r="AC54" s="8"/>
      <c r="AD54" s="8"/>
      <c r="AE54" s="8"/>
      <c r="AF54" s="8"/>
      <c r="AG54" s="8"/>
      <c r="AH54" s="8"/>
      <c r="AI54" s="8"/>
      <c r="AK54" s="8"/>
      <c r="AL54" s="8"/>
      <c r="AM54" s="8"/>
      <c r="AN54" s="8"/>
      <c r="AO54" s="8"/>
      <c r="AP54" s="8"/>
      <c r="AQ54" s="8"/>
      <c r="AS54" s="8"/>
      <c r="AT54" s="8"/>
      <c r="AU54" s="8"/>
      <c r="AV54" s="8"/>
      <c r="AW54" s="8"/>
      <c r="AX54" s="8"/>
      <c r="AY54" s="8"/>
    </row>
    <row r="55" spans="1:51" s="3" customFormat="1" ht="16.5" customHeight="1" x14ac:dyDescent="0.25">
      <c r="A55" s="83">
        <f>'1.2.Historical Market Map 12-13'!A54</f>
        <v>0</v>
      </c>
      <c r="B55" s="83">
        <f>'1.2.Historical Market Map 12-13'!B54</f>
        <v>0</v>
      </c>
      <c r="C55" s="83">
        <f>'1.2.Historical Market Map 12-13'!C54</f>
        <v>0</v>
      </c>
      <c r="D55" s="83">
        <f>'1.2.Historical Market Map 12-13'!D54</f>
        <v>0</v>
      </c>
      <c r="E55" s="84" t="str">
        <f t="shared" si="6"/>
        <v>0-0 (0)</v>
      </c>
      <c r="F55" s="35">
        <f>IFERROR(ROUND(SUMIFS('Working Sheet'!$AC$4:$AC$250,'Working Sheet'!$T$4:$T$250,B55,'Working Sheet'!$U$4:$U$250,C55,'Working Sheet'!$V$4:$V$250,D55),0),0)</f>
        <v>0</v>
      </c>
      <c r="G55" s="122">
        <f>COUNTIFS('Working Sheet'!$T$4:$T$250,B55,'Working Sheet'!$U$4:$U$250,C55,'Working Sheet'!$V$4:$V$250,D55)</f>
        <v>232</v>
      </c>
      <c r="H55"/>
      <c r="I55" s="8"/>
      <c r="J55" s="8"/>
      <c r="K55" s="8"/>
      <c r="L55" s="8"/>
      <c r="M55" s="8"/>
      <c r="O55" s="8"/>
      <c r="P55" s="8"/>
      <c r="Q55" s="8"/>
      <c r="R55" s="8"/>
      <c r="S55" s="8"/>
      <c r="U55" s="8"/>
      <c r="V55" s="8"/>
      <c r="W55" s="8"/>
      <c r="X55" s="8"/>
      <c r="Y55" s="8"/>
      <c r="Z55" s="8"/>
      <c r="AA55" s="8"/>
      <c r="AC55" s="8"/>
      <c r="AD55" s="8"/>
      <c r="AE55" s="8"/>
      <c r="AF55" s="8"/>
      <c r="AG55" s="8"/>
      <c r="AH55" s="8"/>
      <c r="AI55" s="8"/>
      <c r="AK55" s="8"/>
      <c r="AL55" s="8"/>
      <c r="AM55" s="8"/>
      <c r="AN55" s="8"/>
      <c r="AO55" s="8"/>
      <c r="AP55" s="8"/>
      <c r="AQ55" s="8"/>
      <c r="AS55" s="8"/>
      <c r="AT55" s="8"/>
      <c r="AU55" s="8"/>
      <c r="AV55" s="8"/>
      <c r="AW55" s="8"/>
      <c r="AX55" s="8"/>
      <c r="AY55" s="8"/>
    </row>
    <row r="56" spans="1:51" s="3" customFormat="1" ht="16.5" customHeight="1" x14ac:dyDescent="0.25">
      <c r="A56" s="83">
        <f>'1.2.Historical Market Map 12-13'!A55</f>
        <v>0</v>
      </c>
      <c r="B56" s="83">
        <f>'1.2.Historical Market Map 12-13'!B55</f>
        <v>0</v>
      </c>
      <c r="C56" s="83">
        <f>'1.2.Historical Market Map 12-13'!C55</f>
        <v>0</v>
      </c>
      <c r="D56" s="83">
        <f>'1.2.Historical Market Map 12-13'!D55</f>
        <v>0</v>
      </c>
      <c r="E56" s="84" t="str">
        <f t="shared" si="6"/>
        <v>0-0 (0)</v>
      </c>
      <c r="F56" s="35">
        <f>IFERROR(ROUND(SUMIFS('Working Sheet'!$AC$4:$AC$250,'Working Sheet'!$T$4:$T$250,B56,'Working Sheet'!$U$4:$U$250,C56,'Working Sheet'!$V$4:$V$250,D56),0),0)</f>
        <v>0</v>
      </c>
      <c r="G56" s="122">
        <f>COUNTIFS('Working Sheet'!$T$4:$T$250,B56,'Working Sheet'!$U$4:$U$250,C56,'Working Sheet'!$V$4:$V$250,D56)</f>
        <v>232</v>
      </c>
      <c r="H56"/>
      <c r="I56" s="8"/>
      <c r="J56" s="8"/>
      <c r="K56" s="8"/>
      <c r="L56" s="8"/>
      <c r="M56" s="8"/>
      <c r="O56" s="8"/>
      <c r="P56" s="8"/>
      <c r="Q56" s="8"/>
      <c r="R56" s="8"/>
      <c r="S56" s="8"/>
      <c r="U56" s="8"/>
      <c r="V56" s="8"/>
      <c r="W56" s="8"/>
      <c r="X56" s="8"/>
      <c r="Y56" s="8"/>
      <c r="Z56" s="8"/>
      <c r="AA56" s="8"/>
      <c r="AC56" s="8"/>
      <c r="AD56" s="8"/>
      <c r="AE56" s="8"/>
      <c r="AF56" s="8"/>
      <c r="AG56" s="8"/>
      <c r="AH56" s="8"/>
      <c r="AI56" s="8"/>
      <c r="AK56" s="8"/>
      <c r="AL56" s="8"/>
      <c r="AM56" s="8"/>
      <c r="AN56" s="8"/>
      <c r="AO56" s="8"/>
      <c r="AP56" s="8"/>
      <c r="AQ56" s="8"/>
      <c r="AS56" s="8"/>
      <c r="AT56" s="8"/>
      <c r="AU56" s="8"/>
      <c r="AV56" s="8"/>
      <c r="AW56" s="8"/>
      <c r="AX56" s="8"/>
      <c r="AY56" s="8"/>
    </row>
    <row r="57" spans="1:51" s="3" customFormat="1" x14ac:dyDescent="0.25">
      <c r="A57" s="83">
        <f>'1.2.Historical Market Map 12-13'!A56</f>
        <v>0</v>
      </c>
      <c r="B57" s="83">
        <f>'1.2.Historical Market Map 12-13'!B56</f>
        <v>0</v>
      </c>
      <c r="C57" s="83">
        <f>'1.2.Historical Market Map 12-13'!C56</f>
        <v>0</v>
      </c>
      <c r="D57" s="83">
        <f>'1.2.Historical Market Map 12-13'!D56</f>
        <v>0</v>
      </c>
      <c r="E57" s="84" t="str">
        <f t="shared" si="6"/>
        <v>0-0 (0)</v>
      </c>
      <c r="F57" s="35">
        <f>IFERROR(ROUND(SUMIFS('Working Sheet'!$AC$4:$AC$250,'Working Sheet'!$T$4:$T$250,B57,'Working Sheet'!$U$4:$U$250,C57,'Working Sheet'!$V$4:$V$250,D57),0),0)</f>
        <v>0</v>
      </c>
      <c r="G57" s="122">
        <f>COUNTIFS('Working Sheet'!$T$4:$T$250,B57,'Working Sheet'!$U$4:$U$250,C57,'Working Sheet'!$V$4:$V$250,D57)</f>
        <v>232</v>
      </c>
      <c r="H57"/>
      <c r="I57" s="8"/>
      <c r="J57" s="8"/>
      <c r="K57" s="8"/>
      <c r="L57" s="8"/>
      <c r="M57" s="8"/>
      <c r="O57" s="8"/>
      <c r="P57" s="8"/>
      <c r="Q57" s="8"/>
      <c r="R57" s="8"/>
      <c r="S57" s="8"/>
      <c r="U57" s="8"/>
      <c r="V57" s="8"/>
      <c r="W57" s="8"/>
      <c r="X57" s="8"/>
      <c r="Y57" s="8"/>
      <c r="Z57" s="8"/>
      <c r="AA57" s="8"/>
      <c r="AC57" s="8"/>
      <c r="AD57" s="8"/>
      <c r="AE57" s="8"/>
      <c r="AF57" s="8"/>
      <c r="AG57" s="8"/>
      <c r="AH57" s="8"/>
      <c r="AI57" s="8"/>
      <c r="AK57" s="8"/>
      <c r="AL57" s="8"/>
      <c r="AM57" s="8"/>
      <c r="AN57" s="8"/>
      <c r="AO57" s="8"/>
      <c r="AP57" s="8"/>
      <c r="AQ57" s="8"/>
      <c r="AS57" s="8"/>
      <c r="AT57" s="8"/>
      <c r="AU57" s="8"/>
      <c r="AV57" s="8"/>
      <c r="AW57" s="8"/>
      <c r="AX57" s="8"/>
      <c r="AY57" s="8"/>
    </row>
    <row r="58" spans="1:51" s="3" customFormat="1" ht="16.5" customHeight="1" x14ac:dyDescent="0.25">
      <c r="A58" s="83">
        <f>'1.2.Historical Market Map 12-13'!A57</f>
        <v>0</v>
      </c>
      <c r="B58" s="83">
        <f>'1.2.Historical Market Map 12-13'!B57</f>
        <v>0</v>
      </c>
      <c r="C58" s="83">
        <f>'1.2.Historical Market Map 12-13'!C57</f>
        <v>0</v>
      </c>
      <c r="D58" s="83">
        <f>'1.2.Historical Market Map 12-13'!D57</f>
        <v>0</v>
      </c>
      <c r="E58" s="84" t="str">
        <f t="shared" si="6"/>
        <v>0-0 (0)</v>
      </c>
      <c r="F58" s="35">
        <f>IFERROR(ROUND(SUMIFS('Working Sheet'!$AC$4:$AC$250,'Working Sheet'!$T$4:$T$250,B58,'Working Sheet'!$U$4:$U$250,C58,'Working Sheet'!$V$4:$V$250,D58),0),0)</f>
        <v>0</v>
      </c>
      <c r="G58" s="122">
        <f>COUNTIFS('Working Sheet'!$T$4:$T$250,B58,'Working Sheet'!$U$4:$U$250,C58,'Working Sheet'!$V$4:$V$250,D58)</f>
        <v>232</v>
      </c>
      <c r="H58"/>
      <c r="I58" s="8"/>
      <c r="J58" s="8"/>
      <c r="K58" s="8"/>
      <c r="L58" s="8"/>
      <c r="M58" s="8"/>
      <c r="O58" s="8"/>
      <c r="P58" s="8"/>
      <c r="Q58" s="8"/>
      <c r="R58" s="8"/>
      <c r="S58" s="8"/>
      <c r="U58" s="8"/>
      <c r="V58" s="8"/>
      <c r="W58" s="8"/>
      <c r="X58" s="8"/>
      <c r="Y58" s="8"/>
      <c r="Z58" s="8"/>
      <c r="AA58" s="8"/>
      <c r="AC58" s="8"/>
      <c r="AD58" s="8"/>
      <c r="AE58" s="8"/>
      <c r="AF58" s="8"/>
      <c r="AG58" s="8"/>
      <c r="AH58" s="8"/>
      <c r="AI58" s="8"/>
      <c r="AK58" s="8"/>
      <c r="AL58" s="8"/>
      <c r="AM58" s="8"/>
      <c r="AN58" s="8"/>
      <c r="AO58" s="8"/>
      <c r="AP58" s="8"/>
      <c r="AQ58" s="8"/>
      <c r="AS58" s="8"/>
      <c r="AT58" s="8"/>
      <c r="AU58" s="8"/>
      <c r="AV58" s="8"/>
      <c r="AW58" s="8"/>
      <c r="AX58" s="8"/>
      <c r="AY58" s="8"/>
    </row>
    <row r="59" spans="1:51" s="3" customFormat="1" ht="16.5" customHeight="1" x14ac:dyDescent="0.25">
      <c r="A59" s="83">
        <f>'1.2.Historical Market Map 12-13'!A58</f>
        <v>0</v>
      </c>
      <c r="B59" s="83">
        <f>'1.2.Historical Market Map 12-13'!B58</f>
        <v>0</v>
      </c>
      <c r="C59" s="83">
        <f>'1.2.Historical Market Map 12-13'!C58</f>
        <v>0</v>
      </c>
      <c r="D59" s="83">
        <f>'1.2.Historical Market Map 12-13'!D58</f>
        <v>0</v>
      </c>
      <c r="E59" s="84" t="str">
        <f t="shared" si="6"/>
        <v>0-0 (0)</v>
      </c>
      <c r="F59" s="35">
        <f>IFERROR(ROUND(SUMIFS('Working Sheet'!$AC$4:$AC$250,'Working Sheet'!$T$4:$T$250,B59,'Working Sheet'!$U$4:$U$250,C59,'Working Sheet'!$V$4:$V$250,D59),0),0)</f>
        <v>0</v>
      </c>
      <c r="G59" s="122">
        <f>COUNTIFS('Working Sheet'!$T$4:$T$250,B59,'Working Sheet'!$U$4:$U$250,C59,'Working Sheet'!$V$4:$V$250,D59)</f>
        <v>232</v>
      </c>
      <c r="H59"/>
      <c r="I59" s="8"/>
      <c r="J59" s="8"/>
      <c r="K59" s="8"/>
      <c r="L59" s="8"/>
      <c r="M59" s="8"/>
      <c r="O59" s="8"/>
      <c r="P59" s="8"/>
      <c r="Q59" s="8"/>
      <c r="R59" s="8"/>
      <c r="S59" s="8"/>
      <c r="U59" s="8"/>
      <c r="V59" s="8"/>
      <c r="W59" s="8"/>
      <c r="X59" s="8"/>
      <c r="Y59" s="8"/>
      <c r="Z59" s="8"/>
      <c r="AA59" s="8"/>
      <c r="AC59" s="8"/>
      <c r="AD59" s="8"/>
      <c r="AE59" s="8"/>
      <c r="AF59" s="8"/>
      <c r="AG59" s="8"/>
      <c r="AH59" s="8"/>
      <c r="AI59" s="8"/>
      <c r="AK59" s="8"/>
      <c r="AL59" s="8"/>
      <c r="AM59" s="8"/>
      <c r="AN59" s="8"/>
      <c r="AO59" s="8"/>
      <c r="AP59" s="8"/>
      <c r="AQ59" s="8"/>
      <c r="AS59" s="8"/>
      <c r="AT59" s="8"/>
      <c r="AU59" s="8"/>
      <c r="AV59" s="8"/>
      <c r="AW59" s="8"/>
      <c r="AX59" s="8"/>
      <c r="AY59" s="8"/>
    </row>
    <row r="60" spans="1:51" s="3" customFormat="1" ht="16.5" customHeight="1" x14ac:dyDescent="0.25">
      <c r="A60" s="83">
        <f>'1.2.Historical Market Map 12-13'!A59</f>
        <v>0</v>
      </c>
      <c r="B60" s="83">
        <f>'1.2.Historical Market Map 12-13'!B59</f>
        <v>0</v>
      </c>
      <c r="C60" s="83">
        <f>'1.2.Historical Market Map 12-13'!C59</f>
        <v>0</v>
      </c>
      <c r="D60" s="83">
        <f>'1.2.Historical Market Map 12-13'!D59</f>
        <v>0</v>
      </c>
      <c r="E60" s="84" t="str">
        <f t="shared" si="6"/>
        <v>0-0 (0)</v>
      </c>
      <c r="F60" s="35">
        <f>IFERROR(ROUND(SUMIFS('Working Sheet'!$AC$4:$AC$250,'Working Sheet'!$T$4:$T$250,B60,'Working Sheet'!$U$4:$U$250,C60,'Working Sheet'!$V$4:$V$250,D60),0),0)</f>
        <v>0</v>
      </c>
      <c r="G60" s="122">
        <f>COUNTIFS('Working Sheet'!$T$4:$T$250,B60,'Working Sheet'!$U$4:$U$250,C60,'Working Sheet'!$V$4:$V$250,D60)</f>
        <v>232</v>
      </c>
      <c r="H60"/>
      <c r="I60" s="8"/>
      <c r="J60" s="8"/>
      <c r="K60" s="8"/>
      <c r="L60" s="8"/>
      <c r="M60" s="8"/>
      <c r="O60" s="8"/>
      <c r="P60" s="8"/>
      <c r="Q60" s="8"/>
      <c r="R60" s="8"/>
      <c r="S60" s="8"/>
      <c r="U60" s="8"/>
      <c r="V60" s="8"/>
      <c r="W60" s="8"/>
      <c r="X60" s="8"/>
      <c r="Y60" s="8"/>
      <c r="Z60" s="8"/>
      <c r="AA60" s="8"/>
      <c r="AC60" s="8"/>
      <c r="AD60" s="8"/>
      <c r="AE60" s="8"/>
      <c r="AF60" s="8"/>
      <c r="AG60" s="8"/>
      <c r="AH60" s="8"/>
      <c r="AI60" s="8"/>
      <c r="AK60" s="8"/>
      <c r="AL60" s="8"/>
      <c r="AM60" s="8"/>
      <c r="AN60" s="8"/>
      <c r="AO60" s="8"/>
      <c r="AP60" s="8"/>
      <c r="AQ60" s="8"/>
      <c r="AS60" s="8"/>
      <c r="AT60" s="8"/>
      <c r="AU60" s="8"/>
      <c r="AV60" s="8"/>
      <c r="AW60" s="8"/>
      <c r="AX60" s="8"/>
      <c r="AY60" s="8"/>
    </row>
    <row r="61" spans="1:51" s="3" customFormat="1" x14ac:dyDescent="0.25">
      <c r="A61" s="83">
        <f>'1.2.Historical Market Map 12-13'!A60</f>
        <v>0</v>
      </c>
      <c r="B61" s="83">
        <f>'1.2.Historical Market Map 12-13'!B60</f>
        <v>0</v>
      </c>
      <c r="C61" s="83">
        <f>'1.2.Historical Market Map 12-13'!C60</f>
        <v>0</v>
      </c>
      <c r="D61" s="83">
        <f>'1.2.Historical Market Map 12-13'!D60</f>
        <v>0</v>
      </c>
      <c r="E61" s="84" t="str">
        <f t="shared" si="6"/>
        <v>0-0 (0)</v>
      </c>
      <c r="F61" s="35">
        <f>IFERROR(ROUND(SUMIFS('Working Sheet'!$AC$4:$AC$250,'Working Sheet'!$T$4:$T$250,B61,'Working Sheet'!$U$4:$U$250,C61,'Working Sheet'!$V$4:$V$250,D61),0),0)</f>
        <v>0</v>
      </c>
      <c r="G61" s="122">
        <f>COUNTIFS('Working Sheet'!$T$4:$T$250,B61,'Working Sheet'!$U$4:$U$250,C61,'Working Sheet'!$V$4:$V$250,D61)</f>
        <v>232</v>
      </c>
      <c r="H61"/>
      <c r="I61" s="8"/>
      <c r="J61" s="8"/>
      <c r="K61" s="8"/>
      <c r="L61" s="8"/>
      <c r="M61" s="8"/>
      <c r="O61" s="8"/>
      <c r="P61" s="8"/>
      <c r="Q61" s="8"/>
      <c r="R61" s="8"/>
      <c r="S61" s="8"/>
      <c r="U61" s="8"/>
      <c r="V61" s="8"/>
      <c r="W61" s="8"/>
      <c r="X61" s="8"/>
      <c r="Y61" s="8"/>
      <c r="Z61" s="8"/>
      <c r="AA61" s="8"/>
      <c r="AC61" s="8"/>
      <c r="AD61" s="8"/>
      <c r="AE61" s="8"/>
      <c r="AF61" s="8"/>
      <c r="AG61" s="8"/>
      <c r="AH61" s="8"/>
      <c r="AI61" s="8"/>
      <c r="AK61" s="8"/>
      <c r="AL61" s="8"/>
      <c r="AM61" s="8"/>
      <c r="AN61" s="8"/>
      <c r="AO61" s="8"/>
      <c r="AP61" s="8"/>
      <c r="AQ61" s="8"/>
      <c r="AS61" s="8"/>
      <c r="AT61" s="8"/>
      <c r="AU61" s="8"/>
      <c r="AV61" s="8"/>
      <c r="AW61" s="8"/>
      <c r="AX61" s="8"/>
      <c r="AY61" s="8"/>
    </row>
    <row r="62" spans="1:51" s="3" customFormat="1" x14ac:dyDescent="0.25">
      <c r="A62" s="83">
        <f>'1.2.Historical Market Map 12-13'!A61</f>
        <v>0</v>
      </c>
      <c r="B62" s="83">
        <f>'1.2.Historical Market Map 12-13'!B61</f>
        <v>0</v>
      </c>
      <c r="C62" s="83">
        <f>'1.2.Historical Market Map 12-13'!C61</f>
        <v>0</v>
      </c>
      <c r="D62" s="83">
        <f>'1.2.Historical Market Map 12-13'!D61</f>
        <v>0</v>
      </c>
      <c r="E62" s="84" t="str">
        <f t="shared" si="6"/>
        <v>0-0 (0)</v>
      </c>
      <c r="F62" s="35">
        <f>IFERROR(ROUND(SUMIFS('Working Sheet'!$AC$4:$AC$250,'Working Sheet'!$T$4:$T$250,B62,'Working Sheet'!$U$4:$U$250,C62,'Working Sheet'!$V$4:$V$250,D62),0),0)</f>
        <v>0</v>
      </c>
      <c r="G62" s="122">
        <f>COUNTIFS('Working Sheet'!$T$4:$T$250,B62,'Working Sheet'!$U$4:$U$250,C62,'Working Sheet'!$V$4:$V$250,D62)</f>
        <v>232</v>
      </c>
      <c r="H62"/>
      <c r="I62" s="8"/>
      <c r="J62" s="8"/>
      <c r="K62" s="8"/>
      <c r="L62" s="8"/>
      <c r="M62" s="8"/>
      <c r="O62" s="8"/>
      <c r="P62" s="8"/>
      <c r="Q62" s="8"/>
      <c r="R62" s="8"/>
      <c r="S62" s="8"/>
      <c r="U62" s="8"/>
      <c r="V62" s="8"/>
      <c r="W62" s="8"/>
      <c r="X62" s="8"/>
      <c r="Y62" s="8"/>
      <c r="Z62" s="8"/>
      <c r="AA62" s="8"/>
      <c r="AC62" s="8"/>
      <c r="AD62" s="8"/>
      <c r="AE62" s="8"/>
      <c r="AF62" s="8"/>
      <c r="AG62" s="8"/>
      <c r="AH62" s="8"/>
      <c r="AI62" s="8"/>
      <c r="AK62" s="8"/>
      <c r="AL62" s="8"/>
      <c r="AM62" s="8"/>
      <c r="AN62" s="8"/>
      <c r="AO62" s="8"/>
      <c r="AP62" s="8"/>
      <c r="AQ62" s="8"/>
      <c r="AS62" s="8"/>
      <c r="AT62" s="8"/>
      <c r="AU62" s="8"/>
      <c r="AV62" s="8"/>
      <c r="AW62" s="8"/>
      <c r="AX62" s="8"/>
      <c r="AY62" s="8"/>
    </row>
    <row r="63" spans="1:51" s="3" customFormat="1" ht="16.5" customHeight="1" x14ac:dyDescent="0.25">
      <c r="A63" s="83">
        <f>'1.2.Historical Market Map 12-13'!A62</f>
        <v>0</v>
      </c>
      <c r="B63" s="83">
        <f>'1.2.Historical Market Map 12-13'!B62</f>
        <v>0</v>
      </c>
      <c r="C63" s="83">
        <f>'1.2.Historical Market Map 12-13'!C62</f>
        <v>0</v>
      </c>
      <c r="D63" s="83">
        <f>'1.2.Historical Market Map 12-13'!D62</f>
        <v>0</v>
      </c>
      <c r="E63" s="84" t="str">
        <f t="shared" si="6"/>
        <v>0-0 (0)</v>
      </c>
      <c r="F63" s="35">
        <f>IFERROR(ROUND(SUMIFS('Working Sheet'!$AC$4:$AC$250,'Working Sheet'!$T$4:$T$250,B63,'Working Sheet'!$U$4:$U$250,C63,'Working Sheet'!$V$4:$V$250,D63),0),0)</f>
        <v>0</v>
      </c>
      <c r="G63" s="122">
        <f>COUNTIFS('Working Sheet'!$T$4:$T$250,B63,'Working Sheet'!$U$4:$U$250,C63,'Working Sheet'!$V$4:$V$250,D63)</f>
        <v>232</v>
      </c>
      <c r="H63"/>
      <c r="I63" s="8"/>
      <c r="J63" s="8"/>
      <c r="K63" s="8"/>
      <c r="L63" s="8"/>
      <c r="M63" s="8"/>
      <c r="O63" s="8"/>
      <c r="P63" s="8"/>
      <c r="Q63" s="8"/>
      <c r="R63" s="8"/>
      <c r="S63" s="8"/>
      <c r="U63" s="8"/>
      <c r="V63" s="8"/>
      <c r="W63" s="8"/>
      <c r="X63" s="8"/>
      <c r="Y63" s="8"/>
      <c r="Z63" s="8"/>
      <c r="AA63" s="8"/>
      <c r="AC63" s="8"/>
      <c r="AD63" s="8"/>
      <c r="AE63" s="8"/>
      <c r="AF63" s="8"/>
      <c r="AG63" s="8"/>
      <c r="AH63" s="8"/>
      <c r="AI63" s="8"/>
      <c r="AK63" s="8"/>
      <c r="AL63" s="8"/>
      <c r="AM63" s="8"/>
      <c r="AN63" s="8"/>
      <c r="AO63" s="8"/>
      <c r="AP63" s="8"/>
      <c r="AQ63" s="8"/>
      <c r="AS63" s="8"/>
      <c r="AT63" s="8"/>
      <c r="AU63" s="8"/>
      <c r="AV63" s="8"/>
      <c r="AW63" s="8"/>
      <c r="AX63" s="8"/>
      <c r="AY63" s="8"/>
    </row>
    <row r="64" spans="1:51" s="3" customFormat="1" ht="16.5" customHeight="1" x14ac:dyDescent="0.25">
      <c r="A64" s="83">
        <f>'1.2.Historical Market Map 12-13'!A63</f>
        <v>0</v>
      </c>
      <c r="B64" s="83">
        <f>'1.2.Historical Market Map 12-13'!B63</f>
        <v>0</v>
      </c>
      <c r="C64" s="83">
        <f>'1.2.Historical Market Map 12-13'!C63</f>
        <v>0</v>
      </c>
      <c r="D64" s="83">
        <f>'1.2.Historical Market Map 12-13'!D63</f>
        <v>0</v>
      </c>
      <c r="E64" s="84" t="str">
        <f t="shared" si="6"/>
        <v>0-0 (0)</v>
      </c>
      <c r="F64" s="35">
        <f>IFERROR(ROUND(SUMIFS('Working Sheet'!$AC$4:$AC$250,'Working Sheet'!$T$4:$T$250,B64,'Working Sheet'!$U$4:$U$250,C64,'Working Sheet'!$V$4:$V$250,D64),0),0)</f>
        <v>0</v>
      </c>
      <c r="G64" s="122">
        <f>COUNTIFS('Working Sheet'!$T$4:$T$250,B64,'Working Sheet'!$U$4:$U$250,C64,'Working Sheet'!$V$4:$V$250,D64)</f>
        <v>232</v>
      </c>
      <c r="H64"/>
      <c r="I64" s="8"/>
      <c r="J64" s="8"/>
      <c r="K64" s="8"/>
      <c r="L64" s="8"/>
      <c r="M64" s="8"/>
      <c r="O64" s="8"/>
      <c r="P64" s="8"/>
      <c r="Q64" s="8"/>
      <c r="R64" s="8"/>
      <c r="S64" s="8"/>
      <c r="U64" s="8"/>
      <c r="V64" s="8"/>
      <c r="W64" s="8"/>
      <c r="X64" s="8"/>
      <c r="Y64" s="8"/>
      <c r="Z64" s="8"/>
      <c r="AA64" s="8"/>
      <c r="AC64" s="8"/>
      <c r="AD64" s="8"/>
      <c r="AE64" s="8"/>
      <c r="AF64" s="8"/>
      <c r="AG64" s="8"/>
      <c r="AH64" s="8"/>
      <c r="AI64" s="8"/>
      <c r="AK64" s="8"/>
      <c r="AL64" s="8"/>
      <c r="AM64" s="8"/>
      <c r="AN64" s="8"/>
      <c r="AO64" s="8"/>
      <c r="AP64" s="8"/>
      <c r="AQ64" s="8"/>
      <c r="AS64" s="8"/>
      <c r="AT64" s="8"/>
      <c r="AU64" s="8"/>
      <c r="AV64" s="8"/>
      <c r="AW64" s="8"/>
      <c r="AX64" s="8"/>
      <c r="AY64" s="8"/>
    </row>
    <row r="65" spans="1:51" s="3" customFormat="1" ht="16.5" customHeight="1" x14ac:dyDescent="0.25">
      <c r="A65" s="83">
        <f>'1.2.Historical Market Map 12-13'!A64</f>
        <v>0</v>
      </c>
      <c r="B65" s="83">
        <f>'1.2.Historical Market Map 12-13'!B64</f>
        <v>0</v>
      </c>
      <c r="C65" s="83">
        <f>'1.2.Historical Market Map 12-13'!C64</f>
        <v>0</v>
      </c>
      <c r="D65" s="83">
        <f>'1.2.Historical Market Map 12-13'!D64</f>
        <v>0</v>
      </c>
      <c r="E65" s="84" t="str">
        <f t="shared" si="6"/>
        <v>0-0 (0)</v>
      </c>
      <c r="F65" s="35">
        <f>IFERROR(ROUND(SUMIFS('Working Sheet'!$AC$4:$AC$250,'Working Sheet'!$T$4:$T$250,B65,'Working Sheet'!$U$4:$U$250,C65,'Working Sheet'!$V$4:$V$250,D65),0),0)</f>
        <v>0</v>
      </c>
      <c r="G65" s="122">
        <f>COUNTIFS('Working Sheet'!$T$4:$T$250,B65,'Working Sheet'!$U$4:$U$250,C65,'Working Sheet'!$V$4:$V$250,D65)</f>
        <v>232</v>
      </c>
      <c r="H65"/>
      <c r="I65" s="8"/>
      <c r="J65" s="8"/>
      <c r="K65" s="8"/>
      <c r="L65" s="8"/>
      <c r="M65" s="8"/>
      <c r="O65" s="8"/>
      <c r="P65" s="8"/>
      <c r="Q65" s="8"/>
      <c r="R65" s="8"/>
      <c r="S65" s="8"/>
      <c r="U65" s="8"/>
      <c r="V65" s="8"/>
      <c r="W65" s="8"/>
      <c r="X65" s="8"/>
      <c r="Y65" s="8"/>
      <c r="Z65" s="8"/>
      <c r="AA65" s="8"/>
      <c r="AC65" s="8"/>
      <c r="AD65" s="8"/>
      <c r="AE65" s="8"/>
      <c r="AF65" s="8"/>
      <c r="AG65" s="8"/>
      <c r="AH65" s="8"/>
      <c r="AI65" s="8"/>
      <c r="AK65" s="8"/>
      <c r="AL65" s="8"/>
      <c r="AM65" s="8"/>
      <c r="AN65" s="8"/>
      <c r="AO65" s="8"/>
      <c r="AP65" s="8"/>
      <c r="AQ65" s="8"/>
      <c r="AS65" s="8"/>
      <c r="AT65" s="8"/>
      <c r="AU65" s="8"/>
      <c r="AV65" s="8"/>
      <c r="AW65" s="8"/>
      <c r="AX65" s="8"/>
      <c r="AY65" s="8"/>
    </row>
    <row r="66" spans="1:51" s="3" customFormat="1" ht="16.5" customHeight="1" x14ac:dyDescent="0.25">
      <c r="A66" s="83">
        <f>'1.2.Historical Market Map 12-13'!A65</f>
        <v>0</v>
      </c>
      <c r="B66" s="83">
        <f>'1.2.Historical Market Map 12-13'!B65</f>
        <v>0</v>
      </c>
      <c r="C66" s="83">
        <f>'1.2.Historical Market Map 12-13'!C65</f>
        <v>0</v>
      </c>
      <c r="D66" s="83">
        <f>'1.2.Historical Market Map 12-13'!D65</f>
        <v>0</v>
      </c>
      <c r="E66" s="84" t="str">
        <f t="shared" si="6"/>
        <v>0-0 (0)</v>
      </c>
      <c r="F66" s="35">
        <f>IFERROR(ROUND(SUMIFS('Working Sheet'!$AC$4:$AC$250,'Working Sheet'!$T$4:$T$250,B66,'Working Sheet'!$U$4:$U$250,C66,'Working Sheet'!$V$4:$V$250,D66),0),0)</f>
        <v>0</v>
      </c>
      <c r="G66" s="122">
        <f>COUNTIFS('Working Sheet'!$T$4:$T$250,B66,'Working Sheet'!$U$4:$U$250,C66,'Working Sheet'!$V$4:$V$250,D66)</f>
        <v>232</v>
      </c>
      <c r="H66"/>
      <c r="I66" s="8"/>
      <c r="J66" s="8"/>
      <c r="K66" s="8"/>
      <c r="L66" s="8"/>
      <c r="M66" s="8"/>
      <c r="O66" s="8"/>
      <c r="P66" s="8"/>
      <c r="Q66" s="8"/>
      <c r="R66" s="8"/>
      <c r="S66" s="8"/>
      <c r="U66" s="8"/>
      <c r="V66" s="8"/>
      <c r="W66" s="8"/>
      <c r="X66" s="8"/>
      <c r="Y66" s="8"/>
      <c r="Z66" s="8"/>
      <c r="AA66" s="8"/>
      <c r="AC66" s="8"/>
      <c r="AD66" s="8"/>
      <c r="AE66" s="8"/>
      <c r="AF66" s="8"/>
      <c r="AG66" s="8"/>
      <c r="AH66" s="8"/>
      <c r="AI66" s="8"/>
      <c r="AK66" s="8"/>
      <c r="AL66" s="8"/>
      <c r="AM66" s="8"/>
      <c r="AN66" s="8"/>
      <c r="AO66" s="8"/>
      <c r="AP66" s="8"/>
      <c r="AQ66" s="8"/>
      <c r="AS66" s="8"/>
      <c r="AT66" s="8"/>
      <c r="AU66" s="8"/>
      <c r="AV66" s="8"/>
      <c r="AW66" s="8"/>
      <c r="AX66" s="8"/>
      <c r="AY66" s="8"/>
    </row>
    <row r="67" spans="1:51" s="3" customFormat="1" ht="16.5" customHeight="1" x14ac:dyDescent="0.25">
      <c r="A67" s="83">
        <f>'1.2.Historical Market Map 12-13'!A66</f>
        <v>0</v>
      </c>
      <c r="B67" s="83">
        <f>'1.2.Historical Market Map 12-13'!B66</f>
        <v>0</v>
      </c>
      <c r="C67" s="83">
        <f>'1.2.Historical Market Map 12-13'!C66</f>
        <v>0</v>
      </c>
      <c r="D67" s="83">
        <f>'1.2.Historical Market Map 12-13'!D66</f>
        <v>0</v>
      </c>
      <c r="E67" s="84" t="str">
        <f t="shared" si="6"/>
        <v>0-0 (0)</v>
      </c>
      <c r="F67" s="35">
        <f>IFERROR(ROUND(SUMIFS('Working Sheet'!$AC$4:$AC$250,'Working Sheet'!$T$4:$T$250,B67,'Working Sheet'!$U$4:$U$250,C67,'Working Sheet'!$V$4:$V$250,D67),0),0)</f>
        <v>0</v>
      </c>
      <c r="G67" s="122">
        <f>COUNTIFS('Working Sheet'!$T$4:$T$250,B67,'Working Sheet'!$U$4:$U$250,C67,'Working Sheet'!$V$4:$V$250,D67)</f>
        <v>232</v>
      </c>
      <c r="H67"/>
      <c r="I67" s="8"/>
      <c r="J67" s="8"/>
      <c r="K67" s="8"/>
      <c r="L67" s="8"/>
      <c r="M67" s="8"/>
      <c r="O67" s="8"/>
      <c r="P67" s="8"/>
      <c r="Q67" s="8"/>
      <c r="R67" s="8"/>
      <c r="S67" s="8"/>
      <c r="U67" s="8"/>
      <c r="V67" s="8"/>
      <c r="W67" s="8"/>
      <c r="X67" s="8"/>
      <c r="Y67" s="8"/>
      <c r="Z67" s="8"/>
      <c r="AA67" s="8"/>
      <c r="AC67" s="8"/>
      <c r="AD67" s="8"/>
      <c r="AE67" s="8"/>
      <c r="AF67" s="8"/>
      <c r="AG67" s="8"/>
      <c r="AH67" s="8"/>
      <c r="AI67" s="8"/>
      <c r="AK67" s="8"/>
      <c r="AL67" s="8"/>
      <c r="AM67" s="8"/>
      <c r="AN67" s="8"/>
      <c r="AO67" s="8"/>
      <c r="AP67" s="8"/>
      <c r="AQ67" s="8"/>
      <c r="AS67" s="8"/>
      <c r="AT67" s="8"/>
      <c r="AU67" s="8"/>
      <c r="AV67" s="8"/>
      <c r="AW67" s="8"/>
      <c r="AX67" s="8"/>
      <c r="AY67" s="8"/>
    </row>
    <row r="68" spans="1:51" s="3" customFormat="1" ht="16.5" customHeight="1" x14ac:dyDescent="0.25">
      <c r="A68" s="83">
        <f>'1.2.Historical Market Map 12-13'!A67</f>
        <v>0</v>
      </c>
      <c r="B68" s="83">
        <f>'1.2.Historical Market Map 12-13'!B67</f>
        <v>0</v>
      </c>
      <c r="C68" s="83">
        <f>'1.2.Historical Market Map 12-13'!C67</f>
        <v>0</v>
      </c>
      <c r="D68" s="83">
        <f>'1.2.Historical Market Map 12-13'!D67</f>
        <v>0</v>
      </c>
      <c r="E68" s="84" t="str">
        <f t="shared" si="6"/>
        <v>0-0 (0)</v>
      </c>
      <c r="F68" s="35">
        <f>IFERROR(ROUND(SUMIFS('Working Sheet'!$AC$4:$AC$250,'Working Sheet'!$T$4:$T$250,B68,'Working Sheet'!$U$4:$U$250,C68,'Working Sheet'!$V$4:$V$250,D68),0),0)</f>
        <v>0</v>
      </c>
      <c r="G68" s="122">
        <f>COUNTIFS('Working Sheet'!$T$4:$T$250,B68,'Working Sheet'!$U$4:$U$250,C68,'Working Sheet'!$V$4:$V$250,D68)</f>
        <v>232</v>
      </c>
      <c r="H68"/>
      <c r="I68" s="8"/>
      <c r="J68" s="8"/>
      <c r="K68" s="8"/>
      <c r="L68" s="8"/>
      <c r="M68" s="8"/>
      <c r="O68" s="8"/>
      <c r="P68" s="8"/>
      <c r="Q68" s="8"/>
      <c r="R68" s="8"/>
      <c r="S68" s="8"/>
      <c r="U68" s="8"/>
      <c r="V68" s="8"/>
      <c r="W68" s="8"/>
      <c r="X68" s="8"/>
      <c r="Y68" s="8"/>
      <c r="Z68" s="8"/>
      <c r="AA68" s="8"/>
      <c r="AC68" s="8"/>
      <c r="AD68" s="8"/>
      <c r="AE68" s="8"/>
      <c r="AF68" s="8"/>
      <c r="AG68" s="8"/>
      <c r="AH68" s="8"/>
      <c r="AI68" s="8"/>
      <c r="AK68" s="8"/>
      <c r="AL68" s="8"/>
      <c r="AM68" s="8"/>
      <c r="AN68" s="8"/>
      <c r="AO68" s="8"/>
      <c r="AP68" s="8"/>
      <c r="AQ68" s="8"/>
      <c r="AS68" s="8"/>
      <c r="AT68" s="8"/>
      <c r="AU68" s="8"/>
      <c r="AV68" s="8"/>
      <c r="AW68" s="8"/>
      <c r="AX68" s="8"/>
      <c r="AY68" s="8"/>
    </row>
    <row r="69" spans="1:51" s="3" customFormat="1" ht="16.5" customHeight="1" x14ac:dyDescent="0.25">
      <c r="A69" s="83">
        <f>'1.2.Historical Market Map 12-13'!A68</f>
        <v>0</v>
      </c>
      <c r="B69" s="83">
        <f>'1.2.Historical Market Map 12-13'!B68</f>
        <v>0</v>
      </c>
      <c r="C69" s="83">
        <f>'1.2.Historical Market Map 12-13'!C68</f>
        <v>0</v>
      </c>
      <c r="D69" s="83">
        <f>'1.2.Historical Market Map 12-13'!D68</f>
        <v>0</v>
      </c>
      <c r="E69" s="84" t="str">
        <f t="shared" si="6"/>
        <v>0-0 (0)</v>
      </c>
      <c r="F69" s="35">
        <f>IFERROR(ROUND(SUMIFS('Working Sheet'!$AC$4:$AC$250,'Working Sheet'!$T$4:$T$250,B69,'Working Sheet'!$U$4:$U$250,C69,'Working Sheet'!$V$4:$V$250,D69),0),0)</f>
        <v>0</v>
      </c>
      <c r="G69" s="122">
        <f>COUNTIFS('Working Sheet'!$T$4:$T$250,B69,'Working Sheet'!$U$4:$U$250,C69,'Working Sheet'!$V$4:$V$250,D69)</f>
        <v>232</v>
      </c>
      <c r="H69"/>
      <c r="I69" s="8"/>
      <c r="J69" s="8"/>
      <c r="K69" s="8"/>
      <c r="L69" s="8"/>
      <c r="M69" s="8"/>
      <c r="O69" s="8"/>
      <c r="P69" s="8"/>
      <c r="Q69" s="8"/>
      <c r="R69" s="8"/>
      <c r="S69" s="8"/>
      <c r="U69" s="8"/>
      <c r="V69" s="8"/>
      <c r="W69" s="8"/>
      <c r="X69" s="8"/>
      <c r="Y69" s="8"/>
      <c r="Z69" s="8"/>
      <c r="AA69" s="8"/>
      <c r="AC69" s="8"/>
      <c r="AD69" s="8"/>
      <c r="AE69" s="8"/>
      <c r="AF69" s="8"/>
      <c r="AG69" s="8"/>
      <c r="AH69" s="8"/>
      <c r="AI69" s="8"/>
      <c r="AK69" s="8"/>
      <c r="AL69" s="8"/>
      <c r="AM69" s="8"/>
      <c r="AN69" s="8"/>
      <c r="AO69" s="8"/>
      <c r="AP69" s="8"/>
      <c r="AQ69" s="8"/>
      <c r="AS69" s="8"/>
      <c r="AT69" s="8"/>
      <c r="AU69" s="8"/>
      <c r="AV69" s="8"/>
      <c r="AW69" s="8"/>
      <c r="AX69" s="8"/>
      <c r="AY69" s="8"/>
    </row>
    <row r="70" spans="1:51" s="3" customFormat="1" ht="16.5" customHeight="1" x14ac:dyDescent="0.25">
      <c r="A70" s="83">
        <f>'1.2.Historical Market Map 12-13'!A69</f>
        <v>0</v>
      </c>
      <c r="B70" s="83">
        <f>'1.2.Historical Market Map 12-13'!B69</f>
        <v>0</v>
      </c>
      <c r="C70" s="83">
        <f>'1.2.Historical Market Map 12-13'!C69</f>
        <v>0</v>
      </c>
      <c r="D70" s="83">
        <f>'1.2.Historical Market Map 12-13'!D69</f>
        <v>0</v>
      </c>
      <c r="E70" s="84" t="str">
        <f t="shared" si="6"/>
        <v>0-0 (0)</v>
      </c>
      <c r="F70" s="35">
        <f>IFERROR(ROUND(SUMIFS('Working Sheet'!$AC$4:$AC$250,'Working Sheet'!$T$4:$T$250,B70,'Working Sheet'!$U$4:$U$250,C70,'Working Sheet'!$V$4:$V$250,D70),0),0)</f>
        <v>0</v>
      </c>
      <c r="G70" s="122">
        <f>COUNTIFS('Working Sheet'!$T$4:$T$250,B70,'Working Sheet'!$U$4:$U$250,C70,'Working Sheet'!$V$4:$V$250,D70)</f>
        <v>232</v>
      </c>
      <c r="H70"/>
      <c r="I70" s="8"/>
      <c r="J70" s="8"/>
      <c r="K70" s="8"/>
      <c r="L70" s="8"/>
      <c r="M70" s="8"/>
      <c r="O70" s="8"/>
      <c r="P70" s="8"/>
      <c r="Q70" s="8"/>
      <c r="R70" s="8"/>
      <c r="S70" s="8"/>
      <c r="U70" s="8"/>
      <c r="V70" s="8"/>
      <c r="W70" s="8"/>
      <c r="X70" s="8"/>
      <c r="Y70" s="8"/>
      <c r="Z70" s="8"/>
      <c r="AA70" s="8"/>
      <c r="AC70" s="8"/>
      <c r="AD70" s="8"/>
      <c r="AE70" s="8"/>
      <c r="AF70" s="8"/>
      <c r="AG70" s="8"/>
      <c r="AH70" s="8"/>
      <c r="AI70" s="8"/>
      <c r="AK70" s="8"/>
      <c r="AL70" s="8"/>
      <c r="AM70" s="8"/>
      <c r="AN70" s="8"/>
      <c r="AO70" s="8"/>
      <c r="AP70" s="8"/>
      <c r="AQ70" s="8"/>
      <c r="AS70" s="8"/>
      <c r="AT70" s="8"/>
      <c r="AU70" s="8"/>
      <c r="AV70" s="8"/>
      <c r="AW70" s="8"/>
      <c r="AX70" s="8"/>
      <c r="AY70" s="8"/>
    </row>
    <row r="71" spans="1:51" s="3" customFormat="1" ht="16.5" customHeight="1" x14ac:dyDescent="0.25">
      <c r="A71" s="83">
        <f>'1.2.Historical Market Map 12-13'!A70</f>
        <v>0</v>
      </c>
      <c r="B71" s="83">
        <f>'1.2.Historical Market Map 12-13'!B70</f>
        <v>0</v>
      </c>
      <c r="C71" s="83">
        <f>'1.2.Historical Market Map 12-13'!C70</f>
        <v>0</v>
      </c>
      <c r="D71" s="83">
        <f>'1.2.Historical Market Map 12-13'!D70</f>
        <v>0</v>
      </c>
      <c r="E71" s="84" t="str">
        <f t="shared" si="6"/>
        <v>0-0 (0)</v>
      </c>
      <c r="F71" s="35">
        <f>IFERROR(ROUND(SUMIFS('Working Sheet'!$AC$4:$AC$250,'Working Sheet'!$T$4:$T$250,B71,'Working Sheet'!$U$4:$U$250,C71,'Working Sheet'!$V$4:$V$250,D71),0),0)</f>
        <v>0</v>
      </c>
      <c r="G71" s="122">
        <f>COUNTIFS('Working Sheet'!$T$4:$T$250,B71,'Working Sheet'!$U$4:$U$250,C71,'Working Sheet'!$V$4:$V$250,D71)</f>
        <v>232</v>
      </c>
      <c r="H71"/>
      <c r="I71" s="8"/>
      <c r="J71" s="8"/>
      <c r="K71" s="8"/>
      <c r="L71" s="8"/>
      <c r="M71" s="8"/>
      <c r="O71" s="8"/>
      <c r="P71" s="8"/>
      <c r="Q71" s="8"/>
      <c r="R71" s="8"/>
      <c r="S71" s="8"/>
      <c r="U71" s="8"/>
      <c r="V71" s="8"/>
      <c r="W71" s="8"/>
      <c r="X71" s="8"/>
      <c r="Y71" s="8"/>
      <c r="Z71" s="8"/>
      <c r="AA71" s="8"/>
      <c r="AC71" s="8"/>
      <c r="AD71" s="8"/>
      <c r="AE71" s="8"/>
      <c r="AF71" s="8"/>
      <c r="AG71" s="8"/>
      <c r="AH71" s="8"/>
      <c r="AI71" s="8"/>
      <c r="AK71" s="8"/>
      <c r="AL71" s="8"/>
      <c r="AM71" s="8"/>
      <c r="AN71" s="8"/>
      <c r="AO71" s="8"/>
      <c r="AP71" s="8"/>
      <c r="AQ71" s="8"/>
      <c r="AS71" s="8"/>
      <c r="AT71" s="8"/>
      <c r="AU71" s="8"/>
      <c r="AV71" s="8"/>
      <c r="AW71" s="8"/>
      <c r="AX71" s="8"/>
      <c r="AY71" s="8"/>
    </row>
    <row r="72" spans="1:51" s="3" customFormat="1" ht="16.5" customHeight="1" x14ac:dyDescent="0.25">
      <c r="A72" s="83">
        <f>'1.2.Historical Market Map 12-13'!A71</f>
        <v>0</v>
      </c>
      <c r="B72" s="83">
        <f>'1.2.Historical Market Map 12-13'!B71</f>
        <v>0</v>
      </c>
      <c r="C72" s="83">
        <f>'1.2.Historical Market Map 12-13'!C71</f>
        <v>0</v>
      </c>
      <c r="D72" s="83">
        <f>'1.2.Historical Market Map 12-13'!D71</f>
        <v>0</v>
      </c>
      <c r="E72" s="84" t="str">
        <f t="shared" ref="E72:E135" si="7">B72&amp;"-"&amp;C72&amp;" ("&amp;D72&amp;")"</f>
        <v>0-0 (0)</v>
      </c>
      <c r="F72" s="35">
        <f>IFERROR(ROUND(SUMIFS('Working Sheet'!$AC$4:$AC$250,'Working Sheet'!$T$4:$T$250,B72,'Working Sheet'!$U$4:$U$250,C72,'Working Sheet'!$V$4:$V$250,D72),0),0)</f>
        <v>0</v>
      </c>
      <c r="G72" s="122">
        <f>COUNTIFS('Working Sheet'!$T$4:$T$250,B72,'Working Sheet'!$U$4:$U$250,C72,'Working Sheet'!$V$4:$V$250,D72)</f>
        <v>232</v>
      </c>
      <c r="H72"/>
      <c r="I72" s="8"/>
      <c r="J72" s="8"/>
      <c r="K72" s="8"/>
      <c r="L72" s="8"/>
      <c r="M72" s="8"/>
      <c r="O72" s="8"/>
      <c r="P72" s="8"/>
      <c r="Q72" s="8"/>
      <c r="R72" s="8"/>
      <c r="S72" s="8"/>
      <c r="U72" s="8"/>
      <c r="V72" s="8"/>
      <c r="W72" s="8"/>
      <c r="X72" s="8"/>
      <c r="Y72" s="8"/>
      <c r="Z72" s="8"/>
      <c r="AA72" s="8"/>
      <c r="AC72" s="8"/>
      <c r="AD72" s="8"/>
      <c r="AE72" s="8"/>
      <c r="AF72" s="8"/>
      <c r="AG72" s="8"/>
      <c r="AH72" s="8"/>
      <c r="AI72" s="8"/>
      <c r="AK72" s="8"/>
      <c r="AL72" s="8"/>
      <c r="AM72" s="8"/>
      <c r="AN72" s="8"/>
      <c r="AO72" s="8"/>
      <c r="AP72" s="8"/>
      <c r="AQ72" s="8"/>
      <c r="AS72" s="8"/>
      <c r="AT72" s="8"/>
      <c r="AU72" s="8"/>
      <c r="AV72" s="8"/>
      <c r="AW72" s="8"/>
      <c r="AX72" s="8"/>
      <c r="AY72" s="8"/>
    </row>
    <row r="73" spans="1:51" s="3" customFormat="1" ht="16.5" customHeight="1" x14ac:dyDescent="0.25">
      <c r="A73" s="83">
        <f>'1.2.Historical Market Map 12-13'!A72</f>
        <v>0</v>
      </c>
      <c r="B73" s="83">
        <f>'1.2.Historical Market Map 12-13'!B72</f>
        <v>0</v>
      </c>
      <c r="C73" s="83">
        <f>'1.2.Historical Market Map 12-13'!C72</f>
        <v>0</v>
      </c>
      <c r="D73" s="83">
        <f>'1.2.Historical Market Map 12-13'!D72</f>
        <v>0</v>
      </c>
      <c r="E73" s="84" t="str">
        <f t="shared" si="7"/>
        <v>0-0 (0)</v>
      </c>
      <c r="F73" s="35">
        <f>IFERROR(ROUND(SUMIFS('Working Sheet'!$AC$4:$AC$250,'Working Sheet'!$T$4:$T$250,B73,'Working Sheet'!$U$4:$U$250,C73,'Working Sheet'!$V$4:$V$250,D73),0),0)</f>
        <v>0</v>
      </c>
      <c r="G73" s="122">
        <f>COUNTIFS('Working Sheet'!$T$4:$T$250,B73,'Working Sheet'!$U$4:$U$250,C73,'Working Sheet'!$V$4:$V$250,D73)</f>
        <v>232</v>
      </c>
      <c r="H73"/>
      <c r="I73" s="8"/>
      <c r="J73" s="8"/>
      <c r="K73" s="8"/>
      <c r="L73" s="8"/>
      <c r="M73" s="8"/>
      <c r="O73" s="8"/>
      <c r="P73" s="8"/>
      <c r="Q73" s="8"/>
      <c r="R73" s="8"/>
      <c r="S73" s="8"/>
      <c r="U73" s="8"/>
      <c r="V73" s="8"/>
      <c r="W73" s="8"/>
      <c r="X73" s="8"/>
      <c r="Y73" s="8"/>
      <c r="Z73" s="8"/>
      <c r="AA73" s="8"/>
      <c r="AC73" s="8"/>
      <c r="AD73" s="8"/>
      <c r="AE73" s="8"/>
      <c r="AF73" s="8"/>
      <c r="AG73" s="8"/>
      <c r="AH73" s="8"/>
      <c r="AI73" s="8"/>
      <c r="AK73" s="8"/>
      <c r="AL73" s="8"/>
      <c r="AM73" s="8"/>
      <c r="AN73" s="8"/>
      <c r="AO73" s="8"/>
      <c r="AP73" s="8"/>
      <c r="AQ73" s="8"/>
      <c r="AS73" s="8"/>
      <c r="AT73" s="8"/>
      <c r="AU73" s="8"/>
      <c r="AV73" s="8"/>
      <c r="AW73" s="8"/>
      <c r="AX73" s="8"/>
      <c r="AY73" s="8"/>
    </row>
    <row r="74" spans="1:51" s="3" customFormat="1" ht="16.5" customHeight="1" x14ac:dyDescent="0.25">
      <c r="A74" s="83">
        <f>'1.2.Historical Market Map 12-13'!A73</f>
        <v>0</v>
      </c>
      <c r="B74" s="83">
        <f>'1.2.Historical Market Map 12-13'!B73</f>
        <v>0</v>
      </c>
      <c r="C74" s="83">
        <f>'1.2.Historical Market Map 12-13'!C73</f>
        <v>0</v>
      </c>
      <c r="D74" s="83">
        <f>'1.2.Historical Market Map 12-13'!D73</f>
        <v>0</v>
      </c>
      <c r="E74" s="84" t="str">
        <f t="shared" si="7"/>
        <v>0-0 (0)</v>
      </c>
      <c r="F74" s="35">
        <f>IFERROR(ROUND(SUMIFS('Working Sheet'!$AC$4:$AC$250,'Working Sheet'!$T$4:$T$250,B74,'Working Sheet'!$U$4:$U$250,C74,'Working Sheet'!$V$4:$V$250,D74),0),0)</f>
        <v>0</v>
      </c>
      <c r="G74" s="122">
        <f>COUNTIFS('Working Sheet'!$T$4:$T$250,B74,'Working Sheet'!$U$4:$U$250,C74,'Working Sheet'!$V$4:$V$250,D74)</f>
        <v>232</v>
      </c>
      <c r="H74"/>
      <c r="I74" s="8"/>
      <c r="J74" s="8"/>
      <c r="K74" s="8"/>
      <c r="L74" s="8"/>
      <c r="M74" s="8"/>
      <c r="O74" s="8"/>
      <c r="P74" s="8"/>
      <c r="Q74" s="8"/>
      <c r="R74" s="8"/>
      <c r="S74" s="8"/>
      <c r="U74" s="8"/>
      <c r="V74" s="8"/>
      <c r="W74" s="8"/>
      <c r="X74" s="8"/>
      <c r="Y74" s="8"/>
      <c r="Z74" s="8"/>
      <c r="AA74" s="8"/>
      <c r="AC74" s="8"/>
      <c r="AD74" s="8"/>
      <c r="AE74" s="8"/>
      <c r="AF74" s="8"/>
      <c r="AG74" s="8"/>
      <c r="AH74" s="8"/>
      <c r="AI74" s="8"/>
      <c r="AK74" s="8"/>
      <c r="AL74" s="8"/>
      <c r="AM74" s="8"/>
      <c r="AN74" s="8"/>
      <c r="AO74" s="8"/>
      <c r="AP74" s="8"/>
      <c r="AQ74" s="8"/>
      <c r="AS74" s="8"/>
      <c r="AT74" s="8"/>
      <c r="AU74" s="8"/>
      <c r="AV74" s="8"/>
      <c r="AW74" s="8"/>
      <c r="AX74" s="8"/>
      <c r="AY74" s="8"/>
    </row>
    <row r="75" spans="1:51" s="3" customFormat="1" ht="16.5" customHeight="1" x14ac:dyDescent="0.25">
      <c r="A75" s="83">
        <f>'1.2.Historical Market Map 12-13'!A74</f>
        <v>0</v>
      </c>
      <c r="B75" s="83">
        <f>'1.2.Historical Market Map 12-13'!B74</f>
        <v>0</v>
      </c>
      <c r="C75" s="83">
        <f>'1.2.Historical Market Map 12-13'!C74</f>
        <v>0</v>
      </c>
      <c r="D75" s="83">
        <f>'1.2.Historical Market Map 12-13'!D74</f>
        <v>0</v>
      </c>
      <c r="E75" s="84" t="str">
        <f t="shared" si="7"/>
        <v>0-0 (0)</v>
      </c>
      <c r="F75" s="35">
        <f>IFERROR(ROUND(SUMIFS('Working Sheet'!$AC$4:$AC$250,'Working Sheet'!$T$4:$T$250,B75,'Working Sheet'!$U$4:$U$250,C75,'Working Sheet'!$V$4:$V$250,D75),0),0)</f>
        <v>0</v>
      </c>
      <c r="G75" s="122">
        <f>COUNTIFS('Working Sheet'!$T$4:$T$250,B75,'Working Sheet'!$U$4:$U$250,C75,'Working Sheet'!$V$4:$V$250,D75)</f>
        <v>232</v>
      </c>
      <c r="H75"/>
      <c r="I75" s="8"/>
      <c r="J75" s="8"/>
      <c r="K75" s="8"/>
      <c r="L75" s="8"/>
      <c r="M75" s="8"/>
      <c r="O75" s="8"/>
      <c r="P75" s="8"/>
      <c r="Q75" s="8"/>
      <c r="R75" s="8"/>
      <c r="S75" s="8"/>
      <c r="U75" s="8"/>
      <c r="V75" s="8"/>
      <c r="W75" s="8"/>
      <c r="X75" s="8"/>
      <c r="Y75" s="8"/>
      <c r="Z75" s="8"/>
      <c r="AA75" s="8"/>
      <c r="AC75" s="8"/>
      <c r="AD75" s="8"/>
      <c r="AE75" s="8"/>
      <c r="AF75" s="8"/>
      <c r="AG75" s="8"/>
      <c r="AH75" s="8"/>
      <c r="AI75" s="8"/>
      <c r="AK75" s="8"/>
      <c r="AL75" s="8"/>
      <c r="AM75" s="8"/>
      <c r="AN75" s="8"/>
      <c r="AO75" s="8"/>
      <c r="AP75" s="8"/>
      <c r="AQ75" s="8"/>
      <c r="AS75" s="8"/>
      <c r="AT75" s="8"/>
      <c r="AU75" s="8"/>
      <c r="AV75" s="8"/>
      <c r="AW75" s="8"/>
      <c r="AX75" s="8"/>
      <c r="AY75" s="8"/>
    </row>
    <row r="76" spans="1:51" s="3" customFormat="1" ht="16.5" customHeight="1" x14ac:dyDescent="0.25">
      <c r="A76" s="83">
        <f>'1.2.Historical Market Map 12-13'!A75</f>
        <v>0</v>
      </c>
      <c r="B76" s="83">
        <f>'1.2.Historical Market Map 12-13'!B75</f>
        <v>0</v>
      </c>
      <c r="C76" s="83">
        <f>'1.2.Historical Market Map 12-13'!C75</f>
        <v>0</v>
      </c>
      <c r="D76" s="83">
        <f>'1.2.Historical Market Map 12-13'!D75</f>
        <v>0</v>
      </c>
      <c r="E76" s="84" t="str">
        <f t="shared" si="7"/>
        <v>0-0 (0)</v>
      </c>
      <c r="F76" s="35">
        <f>IFERROR(ROUND(SUMIFS('Working Sheet'!$AC$4:$AC$250,'Working Sheet'!$T$4:$T$250,B76,'Working Sheet'!$U$4:$U$250,C76,'Working Sheet'!$V$4:$V$250,D76),0),0)</f>
        <v>0</v>
      </c>
      <c r="G76" s="122">
        <f>COUNTIFS('Working Sheet'!$T$4:$T$250,B76,'Working Sheet'!$U$4:$U$250,C76,'Working Sheet'!$V$4:$V$250,D76)</f>
        <v>232</v>
      </c>
      <c r="H76"/>
      <c r="I76" s="8"/>
      <c r="J76" s="8"/>
      <c r="K76" s="8"/>
      <c r="L76" s="8"/>
      <c r="M76" s="8"/>
      <c r="O76" s="8"/>
      <c r="P76" s="8"/>
      <c r="Q76" s="8"/>
      <c r="R76" s="8"/>
      <c r="S76" s="8"/>
      <c r="U76" s="8"/>
      <c r="V76" s="8"/>
      <c r="W76" s="8"/>
      <c r="X76" s="8"/>
      <c r="Y76" s="8"/>
      <c r="Z76" s="8"/>
      <c r="AA76" s="8"/>
      <c r="AC76" s="8"/>
      <c r="AD76" s="8"/>
      <c r="AE76" s="8"/>
      <c r="AF76" s="8"/>
      <c r="AG76" s="8"/>
      <c r="AH76" s="8"/>
      <c r="AI76" s="8"/>
      <c r="AK76" s="8"/>
      <c r="AL76" s="8"/>
      <c r="AM76" s="8"/>
      <c r="AN76" s="8"/>
      <c r="AO76" s="8"/>
      <c r="AP76" s="8"/>
      <c r="AQ76" s="8"/>
      <c r="AS76" s="8"/>
      <c r="AT76" s="8"/>
      <c r="AU76" s="8"/>
      <c r="AV76" s="8"/>
      <c r="AW76" s="8"/>
      <c r="AX76" s="8"/>
      <c r="AY76" s="8"/>
    </row>
    <row r="77" spans="1:51" s="3" customFormat="1" ht="16.5" customHeight="1" x14ac:dyDescent="0.25">
      <c r="A77" s="83">
        <f>'1.2.Historical Market Map 12-13'!A76</f>
        <v>0</v>
      </c>
      <c r="B77" s="83">
        <f>'1.2.Historical Market Map 12-13'!B76</f>
        <v>0</v>
      </c>
      <c r="C77" s="83">
        <f>'1.2.Historical Market Map 12-13'!C76</f>
        <v>0</v>
      </c>
      <c r="D77" s="83">
        <f>'1.2.Historical Market Map 12-13'!D76</f>
        <v>0</v>
      </c>
      <c r="E77" s="84" t="str">
        <f t="shared" si="7"/>
        <v>0-0 (0)</v>
      </c>
      <c r="F77" s="35">
        <f>IFERROR(ROUND(SUMIFS('Working Sheet'!$AC$4:$AC$250,'Working Sheet'!$T$4:$T$250,B77,'Working Sheet'!$U$4:$U$250,C77,'Working Sheet'!$V$4:$V$250,D77),0),0)</f>
        <v>0</v>
      </c>
      <c r="G77" s="122">
        <f>COUNTIFS('Working Sheet'!$T$4:$T$250,B77,'Working Sheet'!$U$4:$U$250,C77,'Working Sheet'!$V$4:$V$250,D77)</f>
        <v>232</v>
      </c>
      <c r="H77"/>
      <c r="I77" s="8"/>
      <c r="J77" s="8"/>
      <c r="K77" s="8"/>
      <c r="L77" s="8"/>
      <c r="M77" s="8"/>
      <c r="O77" s="8"/>
      <c r="P77" s="8"/>
      <c r="Q77" s="8"/>
      <c r="R77" s="8"/>
      <c r="S77" s="8"/>
      <c r="U77" s="8"/>
      <c r="V77" s="8"/>
      <c r="W77" s="8"/>
      <c r="X77" s="8"/>
      <c r="Y77" s="8"/>
      <c r="Z77" s="8"/>
      <c r="AA77" s="8"/>
      <c r="AC77" s="8"/>
      <c r="AD77" s="8"/>
      <c r="AE77" s="8"/>
      <c r="AF77" s="8"/>
      <c r="AG77" s="8"/>
      <c r="AH77" s="8"/>
      <c r="AI77" s="8"/>
      <c r="AK77" s="8"/>
      <c r="AL77" s="8"/>
      <c r="AM77" s="8"/>
      <c r="AN77" s="8"/>
      <c r="AO77" s="8"/>
      <c r="AP77" s="8"/>
      <c r="AQ77" s="8"/>
      <c r="AS77" s="8"/>
      <c r="AT77" s="8"/>
      <c r="AU77" s="8"/>
      <c r="AV77" s="8"/>
      <c r="AW77" s="8"/>
      <c r="AX77" s="8"/>
      <c r="AY77" s="8"/>
    </row>
    <row r="78" spans="1:51" s="3" customFormat="1" ht="16.5" customHeight="1" x14ac:dyDescent="0.25">
      <c r="A78" s="83">
        <f>'1.2.Historical Market Map 12-13'!A77</f>
        <v>0</v>
      </c>
      <c r="B78" s="83">
        <f>'1.2.Historical Market Map 12-13'!B77</f>
        <v>0</v>
      </c>
      <c r="C78" s="83">
        <f>'1.2.Historical Market Map 12-13'!C77</f>
        <v>0</v>
      </c>
      <c r="D78" s="83">
        <f>'1.2.Historical Market Map 12-13'!D77</f>
        <v>0</v>
      </c>
      <c r="E78" s="84" t="str">
        <f t="shared" si="7"/>
        <v>0-0 (0)</v>
      </c>
      <c r="F78" s="35">
        <f>IFERROR(ROUND(SUMIFS('Working Sheet'!$AC$4:$AC$250,'Working Sheet'!$T$4:$T$250,B78,'Working Sheet'!$U$4:$U$250,C78,'Working Sheet'!$V$4:$V$250,D78),0),0)</f>
        <v>0</v>
      </c>
      <c r="G78" s="122">
        <f>COUNTIFS('Working Sheet'!$T$4:$T$250,B78,'Working Sheet'!$U$4:$U$250,C78,'Working Sheet'!$V$4:$V$250,D78)</f>
        <v>232</v>
      </c>
      <c r="H78"/>
      <c r="I78" s="8"/>
      <c r="J78" s="8"/>
      <c r="K78" s="8"/>
      <c r="L78" s="8"/>
      <c r="M78" s="8"/>
      <c r="O78" s="8"/>
      <c r="P78" s="8"/>
      <c r="Q78" s="8"/>
      <c r="R78" s="8"/>
      <c r="S78" s="8"/>
      <c r="U78" s="8"/>
      <c r="V78" s="8"/>
      <c r="W78" s="8"/>
      <c r="X78" s="8"/>
      <c r="Y78" s="8"/>
      <c r="Z78" s="8"/>
      <c r="AA78" s="8"/>
      <c r="AC78" s="8"/>
      <c r="AD78" s="8"/>
      <c r="AE78" s="8"/>
      <c r="AF78" s="8"/>
      <c r="AG78" s="8"/>
      <c r="AH78" s="8"/>
      <c r="AI78" s="8"/>
      <c r="AK78" s="8"/>
      <c r="AL78" s="8"/>
      <c r="AM78" s="8"/>
      <c r="AN78" s="8"/>
      <c r="AO78" s="8"/>
      <c r="AP78" s="8"/>
      <c r="AQ78" s="8"/>
      <c r="AS78" s="8"/>
      <c r="AT78" s="8"/>
      <c r="AU78" s="8"/>
      <c r="AV78" s="8"/>
      <c r="AW78" s="8"/>
      <c r="AX78" s="8"/>
      <c r="AY78" s="8"/>
    </row>
    <row r="79" spans="1:51" s="3" customFormat="1" ht="16.5" customHeight="1" x14ac:dyDescent="0.25">
      <c r="A79" s="83">
        <f>'1.2.Historical Market Map 12-13'!A78</f>
        <v>0</v>
      </c>
      <c r="B79" s="83">
        <f>'1.2.Historical Market Map 12-13'!B78</f>
        <v>0</v>
      </c>
      <c r="C79" s="83">
        <f>'1.2.Historical Market Map 12-13'!C78</f>
        <v>0</v>
      </c>
      <c r="D79" s="83">
        <f>'1.2.Historical Market Map 12-13'!D78</f>
        <v>0</v>
      </c>
      <c r="E79" s="84" t="str">
        <f t="shared" si="7"/>
        <v>0-0 (0)</v>
      </c>
      <c r="F79" s="35">
        <f>IFERROR(ROUND(SUMIFS('Working Sheet'!$AC$4:$AC$250,'Working Sheet'!$T$4:$T$250,B79,'Working Sheet'!$U$4:$U$250,C79,'Working Sheet'!$V$4:$V$250,D79),0),0)</f>
        <v>0</v>
      </c>
      <c r="G79" s="122">
        <f>COUNTIFS('Working Sheet'!$T$4:$T$250,B79,'Working Sheet'!$U$4:$U$250,C79,'Working Sheet'!$V$4:$V$250,D79)</f>
        <v>232</v>
      </c>
      <c r="H79"/>
      <c r="I79" s="8"/>
      <c r="J79" s="8"/>
      <c r="K79" s="8"/>
      <c r="L79" s="8"/>
      <c r="M79" s="8"/>
      <c r="O79" s="8"/>
      <c r="P79" s="8"/>
      <c r="Q79" s="8"/>
      <c r="R79" s="8"/>
      <c r="S79" s="8"/>
      <c r="U79" s="8"/>
      <c r="V79" s="8"/>
      <c r="W79" s="8"/>
      <c r="X79" s="8"/>
      <c r="Y79" s="8"/>
      <c r="Z79" s="8"/>
      <c r="AA79" s="8"/>
      <c r="AC79" s="8"/>
      <c r="AD79" s="8"/>
      <c r="AE79" s="8"/>
      <c r="AF79" s="8"/>
      <c r="AG79" s="8"/>
      <c r="AH79" s="8"/>
      <c r="AI79" s="8"/>
      <c r="AK79" s="8"/>
      <c r="AL79" s="8"/>
      <c r="AM79" s="8"/>
      <c r="AN79" s="8"/>
      <c r="AO79" s="8"/>
      <c r="AP79" s="8"/>
      <c r="AQ79" s="8"/>
      <c r="AS79" s="8"/>
      <c r="AT79" s="8"/>
      <c r="AU79" s="8"/>
      <c r="AV79" s="8"/>
      <c r="AW79" s="8"/>
      <c r="AX79" s="8"/>
      <c r="AY79" s="8"/>
    </row>
    <row r="80" spans="1:51" s="3" customFormat="1" ht="16.5" customHeight="1" x14ac:dyDescent="0.25">
      <c r="A80" s="83">
        <f>'1.2.Historical Market Map 12-13'!A79</f>
        <v>0</v>
      </c>
      <c r="B80" s="83">
        <f>'1.2.Historical Market Map 12-13'!B79</f>
        <v>0</v>
      </c>
      <c r="C80" s="83">
        <f>'1.2.Historical Market Map 12-13'!C79</f>
        <v>0</v>
      </c>
      <c r="D80" s="83">
        <f>'1.2.Historical Market Map 12-13'!D79</f>
        <v>0</v>
      </c>
      <c r="E80" s="84" t="str">
        <f t="shared" si="7"/>
        <v>0-0 (0)</v>
      </c>
      <c r="F80" s="35">
        <f>IFERROR(ROUND(SUMIFS('Working Sheet'!$AC$4:$AC$250,'Working Sheet'!$T$4:$T$250,B80,'Working Sheet'!$U$4:$U$250,C80,'Working Sheet'!$V$4:$V$250,D80),0),0)</f>
        <v>0</v>
      </c>
      <c r="G80" s="122">
        <f>COUNTIFS('Working Sheet'!$T$4:$T$250,B80,'Working Sheet'!$U$4:$U$250,C80,'Working Sheet'!$V$4:$V$250,D80)</f>
        <v>232</v>
      </c>
      <c r="H80"/>
      <c r="I80" s="8"/>
      <c r="J80" s="8"/>
      <c r="K80" s="8"/>
      <c r="L80" s="8"/>
      <c r="M80" s="8"/>
      <c r="O80" s="8"/>
      <c r="P80" s="8"/>
      <c r="Q80" s="8"/>
      <c r="R80" s="8"/>
      <c r="S80" s="8"/>
      <c r="U80" s="8"/>
      <c r="V80" s="8"/>
      <c r="W80" s="8"/>
      <c r="X80" s="8"/>
      <c r="Y80" s="8"/>
      <c r="Z80" s="8"/>
      <c r="AA80" s="8"/>
      <c r="AC80" s="8"/>
      <c r="AD80" s="8"/>
      <c r="AE80" s="8"/>
      <c r="AF80" s="8"/>
      <c r="AG80" s="8"/>
      <c r="AH80" s="8"/>
      <c r="AI80" s="8"/>
      <c r="AK80" s="8"/>
      <c r="AL80" s="8"/>
      <c r="AM80" s="8"/>
      <c r="AN80" s="8"/>
      <c r="AO80" s="8"/>
      <c r="AP80" s="8"/>
      <c r="AQ80" s="8"/>
      <c r="AS80" s="8"/>
      <c r="AT80" s="8"/>
      <c r="AU80" s="8"/>
      <c r="AV80" s="8"/>
      <c r="AW80" s="8"/>
      <c r="AX80" s="8"/>
      <c r="AY80" s="8"/>
    </row>
    <row r="81" spans="1:51" s="3" customFormat="1" ht="16.5" customHeight="1" x14ac:dyDescent="0.25">
      <c r="A81" s="83">
        <f>'1.2.Historical Market Map 12-13'!A80</f>
        <v>0</v>
      </c>
      <c r="B81" s="83">
        <f>'1.2.Historical Market Map 12-13'!B80</f>
        <v>0</v>
      </c>
      <c r="C81" s="83">
        <f>'1.2.Historical Market Map 12-13'!C80</f>
        <v>0</v>
      </c>
      <c r="D81" s="83">
        <f>'1.2.Historical Market Map 12-13'!D80</f>
        <v>0</v>
      </c>
      <c r="E81" s="84" t="str">
        <f t="shared" si="7"/>
        <v>0-0 (0)</v>
      </c>
      <c r="F81" s="35">
        <f>IFERROR(ROUND(SUMIFS('Working Sheet'!$AC$4:$AC$250,'Working Sheet'!$T$4:$T$250,B81,'Working Sheet'!$U$4:$U$250,C81,'Working Sheet'!$V$4:$V$250,D81),0),0)</f>
        <v>0</v>
      </c>
      <c r="G81" s="122">
        <f>COUNTIFS('Working Sheet'!$T$4:$T$250,B81,'Working Sheet'!$U$4:$U$250,C81,'Working Sheet'!$V$4:$V$250,D81)</f>
        <v>232</v>
      </c>
      <c r="H81"/>
      <c r="I81" s="8"/>
      <c r="J81" s="8"/>
      <c r="K81" s="8"/>
      <c r="L81" s="8"/>
      <c r="M81" s="8"/>
      <c r="O81" s="8"/>
      <c r="P81" s="8"/>
      <c r="Q81" s="8"/>
      <c r="R81" s="8"/>
      <c r="S81" s="8"/>
      <c r="U81" s="8"/>
      <c r="V81" s="8"/>
      <c r="W81" s="8"/>
      <c r="X81" s="8"/>
      <c r="Y81" s="8"/>
      <c r="Z81" s="8"/>
      <c r="AA81" s="8"/>
      <c r="AC81" s="8"/>
      <c r="AD81" s="8"/>
      <c r="AE81" s="8"/>
      <c r="AF81" s="8"/>
      <c r="AG81" s="8"/>
      <c r="AH81" s="8"/>
      <c r="AI81" s="8"/>
      <c r="AK81" s="8"/>
      <c r="AL81" s="8"/>
      <c r="AM81" s="8"/>
      <c r="AN81" s="8"/>
      <c r="AO81" s="8"/>
      <c r="AP81" s="8"/>
      <c r="AQ81" s="8"/>
      <c r="AS81" s="8"/>
      <c r="AT81" s="8"/>
      <c r="AU81" s="8"/>
      <c r="AV81" s="8"/>
      <c r="AW81" s="8"/>
      <c r="AX81" s="8"/>
      <c r="AY81" s="8"/>
    </row>
    <row r="82" spans="1:51" s="3" customFormat="1" ht="16.5" customHeight="1" x14ac:dyDescent="0.25">
      <c r="A82" s="83">
        <f>'1.2.Historical Market Map 12-13'!A81</f>
        <v>0</v>
      </c>
      <c r="B82" s="83">
        <f>'1.2.Historical Market Map 12-13'!B81</f>
        <v>0</v>
      </c>
      <c r="C82" s="83">
        <f>'1.2.Historical Market Map 12-13'!C81</f>
        <v>0</v>
      </c>
      <c r="D82" s="83">
        <f>'1.2.Historical Market Map 12-13'!D81</f>
        <v>0</v>
      </c>
      <c r="E82" s="84" t="str">
        <f t="shared" si="7"/>
        <v>0-0 (0)</v>
      </c>
      <c r="F82" s="35">
        <f>IFERROR(ROUND(SUMIFS('Working Sheet'!$AC$4:$AC$250,'Working Sheet'!$T$4:$T$250,B82,'Working Sheet'!$U$4:$U$250,C82,'Working Sheet'!$V$4:$V$250,D82),0),0)</f>
        <v>0</v>
      </c>
      <c r="G82" s="122">
        <f>COUNTIFS('Working Sheet'!$T$4:$T$250,B82,'Working Sheet'!$U$4:$U$250,C82,'Working Sheet'!$V$4:$V$250,D82)</f>
        <v>232</v>
      </c>
      <c r="H82"/>
      <c r="I82" s="8"/>
      <c r="J82" s="8"/>
      <c r="K82" s="8"/>
      <c r="L82" s="8"/>
      <c r="M82" s="8"/>
      <c r="O82" s="8"/>
      <c r="P82" s="8"/>
      <c r="Q82" s="8"/>
      <c r="R82" s="8"/>
      <c r="S82" s="8"/>
      <c r="U82" s="8"/>
      <c r="V82" s="8"/>
      <c r="W82" s="8"/>
      <c r="X82" s="8"/>
      <c r="Y82" s="8"/>
      <c r="Z82" s="8"/>
      <c r="AA82" s="8"/>
      <c r="AC82" s="8"/>
      <c r="AD82" s="8"/>
      <c r="AE82" s="8"/>
      <c r="AF82" s="8"/>
      <c r="AG82" s="8"/>
      <c r="AH82" s="8"/>
      <c r="AI82" s="8"/>
      <c r="AK82" s="8"/>
      <c r="AL82" s="8"/>
      <c r="AM82" s="8"/>
      <c r="AN82" s="8"/>
      <c r="AO82" s="8"/>
      <c r="AP82" s="8"/>
      <c r="AQ82" s="8"/>
      <c r="AS82" s="8"/>
      <c r="AT82" s="8"/>
      <c r="AU82" s="8"/>
      <c r="AV82" s="8"/>
      <c r="AW82" s="8"/>
      <c r="AX82" s="8"/>
      <c r="AY82" s="8"/>
    </row>
    <row r="83" spans="1:51" s="3" customFormat="1" x14ac:dyDescent="0.25">
      <c r="A83" s="83">
        <f>'1.2.Historical Market Map 12-13'!A82</f>
        <v>0</v>
      </c>
      <c r="B83" s="83">
        <f>'1.2.Historical Market Map 12-13'!B82</f>
        <v>0</v>
      </c>
      <c r="C83" s="83">
        <f>'1.2.Historical Market Map 12-13'!C82</f>
        <v>0</v>
      </c>
      <c r="D83" s="83">
        <f>'1.2.Historical Market Map 12-13'!D82</f>
        <v>0</v>
      </c>
      <c r="E83" s="84" t="str">
        <f t="shared" si="7"/>
        <v>0-0 (0)</v>
      </c>
      <c r="F83" s="35">
        <f>IFERROR(ROUND(SUMIFS('Working Sheet'!$AC$4:$AC$250,'Working Sheet'!$T$4:$T$250,B83,'Working Sheet'!$U$4:$U$250,C83,'Working Sheet'!$V$4:$V$250,D83),0),0)</f>
        <v>0</v>
      </c>
      <c r="G83" s="122">
        <f>COUNTIFS('Working Sheet'!$T$4:$T$250,B83,'Working Sheet'!$U$4:$U$250,C83,'Working Sheet'!$V$4:$V$250,D83)</f>
        <v>232</v>
      </c>
      <c r="H83"/>
      <c r="I83" s="8"/>
      <c r="J83" s="8"/>
      <c r="K83" s="8"/>
      <c r="L83" s="8"/>
      <c r="M83" s="8"/>
      <c r="O83" s="8"/>
      <c r="P83" s="8"/>
      <c r="Q83" s="8"/>
      <c r="R83" s="8"/>
      <c r="S83" s="8"/>
      <c r="U83" s="8"/>
      <c r="V83" s="8"/>
      <c r="W83" s="8"/>
      <c r="X83" s="8"/>
      <c r="Y83" s="8"/>
      <c r="Z83" s="8"/>
      <c r="AA83" s="8"/>
      <c r="AC83" s="8"/>
      <c r="AD83" s="8"/>
      <c r="AE83" s="8"/>
      <c r="AF83" s="8"/>
      <c r="AG83" s="8"/>
      <c r="AH83" s="8"/>
      <c r="AI83" s="8"/>
      <c r="AK83" s="8"/>
      <c r="AL83" s="8"/>
      <c r="AM83" s="8"/>
      <c r="AN83" s="8"/>
      <c r="AO83" s="8"/>
      <c r="AP83" s="8"/>
      <c r="AQ83" s="8"/>
      <c r="AS83" s="8"/>
      <c r="AT83" s="8"/>
      <c r="AU83" s="8"/>
      <c r="AV83" s="8"/>
      <c r="AW83" s="8"/>
      <c r="AX83" s="8"/>
      <c r="AY83" s="8"/>
    </row>
    <row r="84" spans="1:51" s="3" customFormat="1" ht="16.5" customHeight="1" x14ac:dyDescent="0.25">
      <c r="A84" s="83">
        <f>'1.2.Historical Market Map 12-13'!A83</f>
        <v>0</v>
      </c>
      <c r="B84" s="83">
        <f>'1.2.Historical Market Map 12-13'!B83</f>
        <v>0</v>
      </c>
      <c r="C84" s="83">
        <f>'1.2.Historical Market Map 12-13'!C83</f>
        <v>0</v>
      </c>
      <c r="D84" s="83">
        <f>'1.2.Historical Market Map 12-13'!D83</f>
        <v>0</v>
      </c>
      <c r="E84" s="84" t="str">
        <f t="shared" si="7"/>
        <v>0-0 (0)</v>
      </c>
      <c r="F84" s="35">
        <f>IFERROR(ROUND(SUMIFS('Working Sheet'!$AC$4:$AC$250,'Working Sheet'!$T$4:$T$250,B84,'Working Sheet'!$U$4:$U$250,C84,'Working Sheet'!$V$4:$V$250,D84),0),0)</f>
        <v>0</v>
      </c>
      <c r="G84" s="122">
        <f>COUNTIFS('Working Sheet'!$T$4:$T$250,B84,'Working Sheet'!$U$4:$U$250,C84,'Working Sheet'!$V$4:$V$250,D84)</f>
        <v>232</v>
      </c>
      <c r="H84"/>
      <c r="I84" s="8"/>
      <c r="J84" s="8"/>
      <c r="K84" s="8"/>
      <c r="L84" s="8"/>
      <c r="M84" s="8"/>
      <c r="O84" s="8"/>
      <c r="P84" s="8"/>
      <c r="Q84" s="8"/>
      <c r="R84" s="8"/>
      <c r="S84" s="8"/>
      <c r="U84" s="8"/>
      <c r="V84" s="8"/>
      <c r="W84" s="8"/>
      <c r="X84" s="8"/>
      <c r="Y84" s="8"/>
      <c r="Z84" s="8"/>
      <c r="AA84" s="8"/>
      <c r="AC84" s="8"/>
      <c r="AD84" s="8"/>
      <c r="AE84" s="8"/>
      <c r="AF84" s="8"/>
      <c r="AG84" s="8"/>
      <c r="AH84" s="8"/>
      <c r="AI84" s="8"/>
      <c r="AK84" s="8"/>
      <c r="AL84" s="8"/>
      <c r="AM84" s="8"/>
      <c r="AN84" s="8"/>
      <c r="AO84" s="8"/>
      <c r="AP84" s="8"/>
      <c r="AQ84" s="8"/>
      <c r="AS84" s="8"/>
      <c r="AT84" s="8"/>
      <c r="AU84" s="8"/>
      <c r="AV84" s="8"/>
      <c r="AW84" s="8"/>
      <c r="AX84" s="8"/>
      <c r="AY84" s="8"/>
    </row>
    <row r="85" spans="1:51" s="3" customFormat="1" ht="16.5" customHeight="1" x14ac:dyDescent="0.25">
      <c r="A85" s="83">
        <f>'1.2.Historical Market Map 12-13'!A84</f>
        <v>0</v>
      </c>
      <c r="B85" s="83">
        <f>'1.2.Historical Market Map 12-13'!B84</f>
        <v>0</v>
      </c>
      <c r="C85" s="83">
        <f>'1.2.Historical Market Map 12-13'!C84</f>
        <v>0</v>
      </c>
      <c r="D85" s="83">
        <f>'1.2.Historical Market Map 12-13'!D84</f>
        <v>0</v>
      </c>
      <c r="E85" s="84" t="str">
        <f t="shared" si="7"/>
        <v>0-0 (0)</v>
      </c>
      <c r="F85" s="35">
        <f>IFERROR(ROUND(SUMIFS('Working Sheet'!$AC$4:$AC$250,'Working Sheet'!$T$4:$T$250,B85,'Working Sheet'!$U$4:$U$250,C85,'Working Sheet'!$V$4:$V$250,D85),0),0)</f>
        <v>0</v>
      </c>
      <c r="G85" s="122">
        <f>COUNTIFS('Working Sheet'!$T$4:$T$250,B85,'Working Sheet'!$U$4:$U$250,C85,'Working Sheet'!$V$4:$V$250,D85)</f>
        <v>232</v>
      </c>
      <c r="H85"/>
      <c r="I85" s="8"/>
      <c r="J85" s="8"/>
      <c r="K85" s="8"/>
      <c r="L85" s="8"/>
      <c r="M85" s="8"/>
      <c r="O85" s="8"/>
      <c r="P85" s="8"/>
      <c r="Q85" s="8"/>
      <c r="R85" s="8"/>
      <c r="S85" s="8"/>
      <c r="U85" s="8"/>
      <c r="V85" s="8"/>
      <c r="W85" s="8"/>
      <c r="X85" s="8"/>
      <c r="Y85" s="8"/>
      <c r="Z85" s="8"/>
      <c r="AA85" s="8"/>
      <c r="AC85" s="8"/>
      <c r="AD85" s="8"/>
      <c r="AE85" s="8"/>
      <c r="AF85" s="8"/>
      <c r="AG85" s="8"/>
      <c r="AH85" s="8"/>
      <c r="AI85" s="8"/>
      <c r="AK85" s="8"/>
      <c r="AL85" s="8"/>
      <c r="AM85" s="8"/>
      <c r="AN85" s="8"/>
      <c r="AO85" s="8"/>
      <c r="AP85" s="8"/>
      <c r="AQ85" s="8"/>
      <c r="AS85" s="8"/>
      <c r="AT85" s="8"/>
      <c r="AU85" s="8"/>
      <c r="AV85" s="8"/>
      <c r="AW85" s="8"/>
      <c r="AX85" s="8"/>
      <c r="AY85" s="8"/>
    </row>
    <row r="86" spans="1:51" s="3" customFormat="1" ht="16.5" customHeight="1" x14ac:dyDescent="0.25">
      <c r="A86" s="83">
        <f>'1.2.Historical Market Map 12-13'!A85</f>
        <v>0</v>
      </c>
      <c r="B86" s="83">
        <f>'1.2.Historical Market Map 12-13'!B85</f>
        <v>0</v>
      </c>
      <c r="C86" s="83">
        <f>'1.2.Historical Market Map 12-13'!C85</f>
        <v>0</v>
      </c>
      <c r="D86" s="83">
        <f>'1.2.Historical Market Map 12-13'!D85</f>
        <v>0</v>
      </c>
      <c r="E86" s="84" t="str">
        <f t="shared" si="7"/>
        <v>0-0 (0)</v>
      </c>
      <c r="F86" s="35">
        <f>IFERROR(ROUND(SUMIFS('Working Sheet'!$AC$4:$AC$250,'Working Sheet'!$T$4:$T$250,B86,'Working Sheet'!$U$4:$U$250,C86,'Working Sheet'!$V$4:$V$250,D86),0),0)</f>
        <v>0</v>
      </c>
      <c r="G86" s="122">
        <f>COUNTIFS('Working Sheet'!$T$4:$T$250,B86,'Working Sheet'!$U$4:$U$250,C86,'Working Sheet'!$V$4:$V$250,D86)</f>
        <v>232</v>
      </c>
      <c r="H86"/>
      <c r="I86" s="8"/>
      <c r="J86" s="8"/>
      <c r="K86" s="8"/>
      <c r="L86" s="8"/>
      <c r="M86" s="8"/>
      <c r="O86" s="8"/>
      <c r="P86" s="8"/>
      <c r="Q86" s="8"/>
      <c r="R86" s="8"/>
      <c r="S86" s="8"/>
      <c r="U86" s="8"/>
      <c r="V86" s="8"/>
      <c r="W86" s="8"/>
      <c r="X86" s="8"/>
      <c r="Y86" s="8"/>
      <c r="Z86" s="8"/>
      <c r="AA86" s="8"/>
      <c r="AC86" s="8"/>
      <c r="AD86" s="8"/>
      <c r="AE86" s="8"/>
      <c r="AF86" s="8"/>
      <c r="AG86" s="8"/>
      <c r="AH86" s="8"/>
      <c r="AI86" s="8"/>
      <c r="AK86" s="8"/>
      <c r="AL86" s="8"/>
      <c r="AM86" s="8"/>
      <c r="AN86" s="8"/>
      <c r="AO86" s="8"/>
      <c r="AP86" s="8"/>
      <c r="AQ86" s="8"/>
      <c r="AS86" s="8"/>
      <c r="AT86" s="8"/>
      <c r="AU86" s="8"/>
      <c r="AV86" s="8"/>
      <c r="AW86" s="8"/>
      <c r="AX86" s="8"/>
      <c r="AY86" s="8"/>
    </row>
    <row r="87" spans="1:51" s="3" customFormat="1" ht="16.5" customHeight="1" x14ac:dyDescent="0.25">
      <c r="A87" s="83">
        <f>'1.2.Historical Market Map 12-13'!A86</f>
        <v>0</v>
      </c>
      <c r="B87" s="83">
        <f>'1.2.Historical Market Map 12-13'!B86</f>
        <v>0</v>
      </c>
      <c r="C87" s="83">
        <f>'1.2.Historical Market Map 12-13'!C86</f>
        <v>0</v>
      </c>
      <c r="D87" s="83">
        <f>'1.2.Historical Market Map 12-13'!D86</f>
        <v>0</v>
      </c>
      <c r="E87" s="84" t="str">
        <f t="shared" si="7"/>
        <v>0-0 (0)</v>
      </c>
      <c r="F87" s="35">
        <f>IFERROR(ROUND(SUMIFS('Working Sheet'!$AC$4:$AC$250,'Working Sheet'!$T$4:$T$250,B87,'Working Sheet'!$U$4:$U$250,C87,'Working Sheet'!$V$4:$V$250,D87),0),0)</f>
        <v>0</v>
      </c>
      <c r="G87" s="122">
        <f>COUNTIFS('Working Sheet'!$T$4:$T$250,B87,'Working Sheet'!$U$4:$U$250,C87,'Working Sheet'!$V$4:$V$250,D87)</f>
        <v>232</v>
      </c>
      <c r="H87"/>
      <c r="I87" s="8"/>
      <c r="J87" s="8"/>
      <c r="K87" s="8"/>
      <c r="L87" s="8"/>
      <c r="M87" s="8"/>
      <c r="O87" s="8"/>
      <c r="P87" s="8"/>
      <c r="Q87" s="8"/>
      <c r="R87" s="8"/>
      <c r="S87" s="8"/>
      <c r="U87" s="8"/>
      <c r="V87" s="8"/>
      <c r="W87" s="8"/>
      <c r="X87" s="8"/>
      <c r="Y87" s="8"/>
      <c r="Z87" s="8"/>
      <c r="AA87" s="8"/>
      <c r="AC87" s="8"/>
      <c r="AD87" s="8"/>
      <c r="AE87" s="8"/>
      <c r="AF87" s="8"/>
      <c r="AG87" s="8"/>
      <c r="AH87" s="8"/>
      <c r="AI87" s="8"/>
      <c r="AK87" s="8"/>
      <c r="AL87" s="8"/>
      <c r="AM87" s="8"/>
      <c r="AN87" s="8"/>
      <c r="AO87" s="8"/>
      <c r="AP87" s="8"/>
      <c r="AQ87" s="8"/>
      <c r="AS87" s="8"/>
      <c r="AT87" s="8"/>
      <c r="AU87" s="8"/>
      <c r="AV87" s="8"/>
      <c r="AW87" s="8"/>
      <c r="AX87" s="8"/>
      <c r="AY87" s="8"/>
    </row>
    <row r="88" spans="1:51" s="3" customFormat="1" ht="16.5" customHeight="1" x14ac:dyDescent="0.25">
      <c r="A88" s="83">
        <f>'1.2.Historical Market Map 12-13'!A87</f>
        <v>0</v>
      </c>
      <c r="B88" s="83">
        <f>'1.2.Historical Market Map 12-13'!B87</f>
        <v>0</v>
      </c>
      <c r="C88" s="83">
        <f>'1.2.Historical Market Map 12-13'!C87</f>
        <v>0</v>
      </c>
      <c r="D88" s="83">
        <f>'1.2.Historical Market Map 12-13'!D87</f>
        <v>0</v>
      </c>
      <c r="E88" s="84" t="str">
        <f t="shared" si="7"/>
        <v>0-0 (0)</v>
      </c>
      <c r="F88" s="35">
        <f>IFERROR(ROUND(SUMIFS('Working Sheet'!$AC$4:$AC$250,'Working Sheet'!$T$4:$T$250,B88,'Working Sheet'!$U$4:$U$250,C88,'Working Sheet'!$V$4:$V$250,D88),0),0)</f>
        <v>0</v>
      </c>
      <c r="G88" s="122">
        <f>COUNTIFS('Working Sheet'!$T$4:$T$250,B88,'Working Sheet'!$U$4:$U$250,C88,'Working Sheet'!$V$4:$V$250,D88)</f>
        <v>232</v>
      </c>
      <c r="H88"/>
      <c r="I88" s="8"/>
      <c r="J88" s="8"/>
      <c r="K88" s="8"/>
      <c r="L88" s="8"/>
      <c r="M88" s="8"/>
      <c r="O88" s="8"/>
      <c r="P88" s="8"/>
      <c r="Q88" s="8"/>
      <c r="R88" s="8"/>
      <c r="S88" s="8"/>
      <c r="U88" s="8"/>
      <c r="V88" s="8"/>
      <c r="W88" s="8"/>
      <c r="X88" s="8"/>
      <c r="Y88" s="8"/>
      <c r="Z88" s="8"/>
      <c r="AA88" s="8"/>
      <c r="AC88" s="8"/>
      <c r="AD88" s="8"/>
      <c r="AE88" s="8"/>
      <c r="AF88" s="8"/>
      <c r="AG88" s="8"/>
      <c r="AH88" s="8"/>
      <c r="AI88" s="8"/>
      <c r="AK88" s="8"/>
      <c r="AL88" s="8"/>
      <c r="AM88" s="8"/>
      <c r="AN88" s="8"/>
      <c r="AO88" s="8"/>
      <c r="AP88" s="8"/>
      <c r="AQ88" s="8"/>
      <c r="AS88" s="8"/>
      <c r="AT88" s="8"/>
      <c r="AU88" s="8"/>
      <c r="AV88" s="8"/>
      <c r="AW88" s="8"/>
      <c r="AX88" s="8"/>
      <c r="AY88" s="8"/>
    </row>
    <row r="89" spans="1:51" s="3" customFormat="1" ht="16.5" customHeight="1" x14ac:dyDescent="0.25">
      <c r="A89" s="83">
        <f>'1.2.Historical Market Map 12-13'!A88</f>
        <v>0</v>
      </c>
      <c r="B89" s="83">
        <f>'1.2.Historical Market Map 12-13'!B88</f>
        <v>0</v>
      </c>
      <c r="C89" s="83">
        <f>'1.2.Historical Market Map 12-13'!C88</f>
        <v>0</v>
      </c>
      <c r="D89" s="83">
        <f>'1.2.Historical Market Map 12-13'!D88</f>
        <v>0</v>
      </c>
      <c r="E89" s="84" t="str">
        <f t="shared" si="7"/>
        <v>0-0 (0)</v>
      </c>
      <c r="F89" s="35">
        <f>IFERROR(ROUND(SUMIFS('Working Sheet'!$AC$4:$AC$250,'Working Sheet'!$T$4:$T$250,B89,'Working Sheet'!$U$4:$U$250,C89,'Working Sheet'!$V$4:$V$250,D89),0),0)</f>
        <v>0</v>
      </c>
      <c r="G89" s="122">
        <f>COUNTIFS('Working Sheet'!$T$4:$T$250,B89,'Working Sheet'!$U$4:$U$250,C89,'Working Sheet'!$V$4:$V$250,D89)</f>
        <v>232</v>
      </c>
      <c r="H89"/>
      <c r="I89" s="8"/>
      <c r="J89" s="8"/>
      <c r="K89" s="8"/>
      <c r="L89" s="8"/>
      <c r="M89" s="8"/>
      <c r="O89" s="8"/>
      <c r="P89" s="8"/>
      <c r="Q89" s="8"/>
      <c r="R89" s="8"/>
      <c r="S89" s="8"/>
      <c r="U89" s="8"/>
      <c r="V89" s="8"/>
      <c r="W89" s="8"/>
      <c r="X89" s="8"/>
      <c r="Y89" s="8"/>
      <c r="Z89" s="8"/>
      <c r="AA89" s="8"/>
      <c r="AC89" s="8"/>
      <c r="AD89" s="8"/>
      <c r="AE89" s="8"/>
      <c r="AF89" s="8"/>
      <c r="AG89" s="8"/>
      <c r="AH89" s="8"/>
      <c r="AI89" s="8"/>
      <c r="AK89" s="8"/>
      <c r="AL89" s="8"/>
      <c r="AM89" s="8"/>
      <c r="AN89" s="8"/>
      <c r="AO89" s="8"/>
      <c r="AP89" s="8"/>
      <c r="AQ89" s="8"/>
      <c r="AS89" s="8"/>
      <c r="AT89" s="8"/>
      <c r="AU89" s="8"/>
      <c r="AV89" s="8"/>
      <c r="AW89" s="8"/>
      <c r="AX89" s="8"/>
      <c r="AY89" s="8"/>
    </row>
    <row r="90" spans="1:51" s="3" customFormat="1" ht="16.5" customHeight="1" x14ac:dyDescent="0.25">
      <c r="A90" s="83">
        <f>'1.2.Historical Market Map 12-13'!A89</f>
        <v>0</v>
      </c>
      <c r="B90" s="83">
        <f>'1.2.Historical Market Map 12-13'!B89</f>
        <v>0</v>
      </c>
      <c r="C90" s="83">
        <f>'1.2.Historical Market Map 12-13'!C89</f>
        <v>0</v>
      </c>
      <c r="D90" s="83">
        <f>'1.2.Historical Market Map 12-13'!D89</f>
        <v>0</v>
      </c>
      <c r="E90" s="84" t="str">
        <f t="shared" si="7"/>
        <v>0-0 (0)</v>
      </c>
      <c r="F90" s="35">
        <f>IFERROR(ROUND(SUMIFS('Working Sheet'!$AC$4:$AC$250,'Working Sheet'!$T$4:$T$250,B90,'Working Sheet'!$U$4:$U$250,C90,'Working Sheet'!$V$4:$V$250,D90),0),0)</f>
        <v>0</v>
      </c>
      <c r="G90" s="122">
        <f>COUNTIFS('Working Sheet'!$T$4:$T$250,B90,'Working Sheet'!$U$4:$U$250,C90,'Working Sheet'!$V$4:$V$250,D90)</f>
        <v>232</v>
      </c>
      <c r="H90"/>
      <c r="I90" s="8"/>
      <c r="J90" s="8"/>
      <c r="K90" s="8"/>
      <c r="L90" s="8"/>
      <c r="M90" s="8"/>
      <c r="O90" s="8"/>
      <c r="P90" s="8"/>
      <c r="Q90" s="8"/>
      <c r="R90" s="8"/>
      <c r="S90" s="8"/>
      <c r="U90" s="8"/>
      <c r="V90" s="8"/>
      <c r="W90" s="8"/>
      <c r="X90" s="8"/>
      <c r="Y90" s="8"/>
      <c r="Z90" s="8"/>
      <c r="AA90" s="8"/>
      <c r="AC90" s="8"/>
      <c r="AD90" s="8"/>
      <c r="AE90" s="8"/>
      <c r="AF90" s="8"/>
      <c r="AG90" s="8"/>
      <c r="AH90" s="8"/>
      <c r="AI90" s="8"/>
      <c r="AK90" s="8"/>
      <c r="AL90" s="8"/>
      <c r="AM90" s="8"/>
      <c r="AN90" s="8"/>
      <c r="AO90" s="8"/>
      <c r="AP90" s="8"/>
      <c r="AQ90" s="8"/>
      <c r="AS90" s="8"/>
      <c r="AT90" s="8"/>
      <c r="AU90" s="8"/>
      <c r="AV90" s="8"/>
      <c r="AW90" s="8"/>
      <c r="AX90" s="8"/>
      <c r="AY90" s="8"/>
    </row>
    <row r="91" spans="1:51" s="3" customFormat="1" ht="16.5" customHeight="1" x14ac:dyDescent="0.25">
      <c r="A91" s="83">
        <f>'1.2.Historical Market Map 12-13'!A90</f>
        <v>0</v>
      </c>
      <c r="B91" s="83">
        <f>'1.2.Historical Market Map 12-13'!B90</f>
        <v>0</v>
      </c>
      <c r="C91" s="83">
        <f>'1.2.Historical Market Map 12-13'!C90</f>
        <v>0</v>
      </c>
      <c r="D91" s="83">
        <f>'1.2.Historical Market Map 12-13'!D90</f>
        <v>0</v>
      </c>
      <c r="E91" s="84" t="str">
        <f t="shared" si="7"/>
        <v>0-0 (0)</v>
      </c>
      <c r="F91" s="35">
        <f>IFERROR(ROUND(SUMIFS('Working Sheet'!$AC$4:$AC$250,'Working Sheet'!$T$4:$T$250,B91,'Working Sheet'!$U$4:$U$250,C91,'Working Sheet'!$V$4:$V$250,D91),0),0)</f>
        <v>0</v>
      </c>
      <c r="G91" s="122">
        <f>COUNTIFS('Working Sheet'!$T$4:$T$250,B91,'Working Sheet'!$U$4:$U$250,C91,'Working Sheet'!$V$4:$V$250,D91)</f>
        <v>232</v>
      </c>
      <c r="H91"/>
      <c r="I91" s="8"/>
      <c r="J91" s="8"/>
      <c r="K91" s="8"/>
      <c r="L91" s="8"/>
      <c r="M91" s="8"/>
      <c r="O91" s="8"/>
      <c r="P91" s="8"/>
      <c r="Q91" s="8"/>
      <c r="R91" s="8"/>
      <c r="S91" s="8"/>
      <c r="U91" s="8"/>
      <c r="V91" s="8"/>
      <c r="W91" s="8"/>
      <c r="X91" s="8"/>
      <c r="Y91" s="8"/>
      <c r="Z91" s="8"/>
      <c r="AA91" s="8"/>
      <c r="AC91" s="8"/>
      <c r="AD91" s="8"/>
      <c r="AE91" s="8"/>
      <c r="AF91" s="8"/>
      <c r="AG91" s="8"/>
      <c r="AH91" s="8"/>
      <c r="AI91" s="8"/>
      <c r="AK91" s="8"/>
      <c r="AL91" s="8"/>
      <c r="AM91" s="8"/>
      <c r="AN91" s="8"/>
      <c r="AO91" s="8"/>
      <c r="AP91" s="8"/>
      <c r="AQ91" s="8"/>
      <c r="AS91" s="8"/>
      <c r="AT91" s="8"/>
      <c r="AU91" s="8"/>
      <c r="AV91" s="8"/>
      <c r="AW91" s="8"/>
      <c r="AX91" s="8"/>
      <c r="AY91" s="8"/>
    </row>
    <row r="92" spans="1:51" s="3" customFormat="1" ht="16.5" customHeight="1" x14ac:dyDescent="0.25">
      <c r="A92" s="83">
        <f>'1.2.Historical Market Map 12-13'!A91</f>
        <v>0</v>
      </c>
      <c r="B92" s="83">
        <f>'1.2.Historical Market Map 12-13'!B91</f>
        <v>0</v>
      </c>
      <c r="C92" s="83">
        <f>'1.2.Historical Market Map 12-13'!C91</f>
        <v>0</v>
      </c>
      <c r="D92" s="83">
        <f>'1.2.Historical Market Map 12-13'!D91</f>
        <v>0</v>
      </c>
      <c r="E92" s="84" t="str">
        <f t="shared" si="7"/>
        <v>0-0 (0)</v>
      </c>
      <c r="F92" s="35">
        <f>IFERROR(ROUND(SUMIFS('Working Sheet'!$AC$4:$AC$250,'Working Sheet'!$T$4:$T$250,B92,'Working Sheet'!$U$4:$U$250,C92,'Working Sheet'!$V$4:$V$250,D92),0),0)</f>
        <v>0</v>
      </c>
      <c r="G92" s="122">
        <f>COUNTIFS('Working Sheet'!$T$4:$T$250,B92,'Working Sheet'!$U$4:$U$250,C92,'Working Sheet'!$V$4:$V$250,D92)</f>
        <v>232</v>
      </c>
      <c r="H92"/>
      <c r="I92" s="8"/>
      <c r="J92" s="8"/>
      <c r="K92" s="8"/>
      <c r="L92" s="8"/>
      <c r="M92" s="8"/>
      <c r="O92" s="8"/>
      <c r="P92" s="8"/>
      <c r="Q92" s="8"/>
      <c r="R92" s="8"/>
      <c r="S92" s="8"/>
      <c r="U92" s="8"/>
      <c r="V92" s="8"/>
      <c r="W92" s="8"/>
      <c r="X92" s="8"/>
      <c r="Y92" s="8"/>
      <c r="Z92" s="8"/>
      <c r="AA92" s="8"/>
      <c r="AC92" s="8"/>
      <c r="AD92" s="8"/>
      <c r="AE92" s="8"/>
      <c r="AF92" s="8"/>
      <c r="AG92" s="8"/>
      <c r="AH92" s="8"/>
      <c r="AI92" s="8"/>
      <c r="AK92" s="8"/>
      <c r="AL92" s="8"/>
      <c r="AM92" s="8"/>
      <c r="AN92" s="8"/>
      <c r="AO92" s="8"/>
      <c r="AP92" s="8"/>
      <c r="AQ92" s="8"/>
      <c r="AS92" s="8"/>
      <c r="AT92" s="8"/>
      <c r="AU92" s="8"/>
      <c r="AV92" s="8"/>
      <c r="AW92" s="8"/>
      <c r="AX92" s="8"/>
      <c r="AY92" s="8"/>
    </row>
    <row r="93" spans="1:51" s="3" customFormat="1" ht="16.5" customHeight="1" x14ac:dyDescent="0.25">
      <c r="A93" s="83">
        <f>'1.2.Historical Market Map 12-13'!A92</f>
        <v>0</v>
      </c>
      <c r="B93" s="83">
        <f>'1.2.Historical Market Map 12-13'!B92</f>
        <v>0</v>
      </c>
      <c r="C93" s="83">
        <f>'1.2.Historical Market Map 12-13'!C92</f>
        <v>0</v>
      </c>
      <c r="D93" s="83">
        <f>'1.2.Historical Market Map 12-13'!D92</f>
        <v>0</v>
      </c>
      <c r="E93" s="84" t="str">
        <f t="shared" si="7"/>
        <v>0-0 (0)</v>
      </c>
      <c r="F93" s="35">
        <f>IFERROR(ROUND(SUMIFS('Working Sheet'!$AC$4:$AC$250,'Working Sheet'!$T$4:$T$250,B93,'Working Sheet'!$U$4:$U$250,C93,'Working Sheet'!$V$4:$V$250,D93),0),0)</f>
        <v>0</v>
      </c>
      <c r="G93" s="122">
        <f>COUNTIFS('Working Sheet'!$T$4:$T$250,B93,'Working Sheet'!$U$4:$U$250,C93,'Working Sheet'!$V$4:$V$250,D93)</f>
        <v>232</v>
      </c>
      <c r="H93"/>
      <c r="I93" s="8"/>
      <c r="J93" s="8"/>
      <c r="K93" s="8"/>
      <c r="L93" s="8"/>
      <c r="M93" s="8"/>
      <c r="O93" s="8"/>
      <c r="P93" s="8"/>
      <c r="Q93" s="8"/>
      <c r="R93" s="8"/>
      <c r="S93" s="8"/>
      <c r="U93" s="8"/>
      <c r="V93" s="8"/>
      <c r="W93" s="8"/>
      <c r="X93" s="8"/>
      <c r="Y93" s="8"/>
      <c r="Z93" s="8"/>
      <c r="AA93" s="8"/>
      <c r="AC93" s="8"/>
      <c r="AD93" s="8"/>
      <c r="AE93" s="8"/>
      <c r="AF93" s="8"/>
      <c r="AG93" s="8"/>
      <c r="AH93" s="8"/>
      <c r="AI93" s="8"/>
      <c r="AK93" s="8"/>
      <c r="AL93" s="8"/>
      <c r="AM93" s="8"/>
      <c r="AN93" s="8"/>
      <c r="AO93" s="8"/>
      <c r="AP93" s="8"/>
      <c r="AQ93" s="8"/>
      <c r="AS93" s="8"/>
      <c r="AT93" s="8"/>
      <c r="AU93" s="8"/>
      <c r="AV93" s="8"/>
      <c r="AW93" s="8"/>
      <c r="AX93" s="8"/>
      <c r="AY93" s="8"/>
    </row>
    <row r="94" spans="1:51" s="3" customFormat="1" ht="16.5" customHeight="1" x14ac:dyDescent="0.25">
      <c r="A94" s="83">
        <f>'1.2.Historical Market Map 12-13'!A93</f>
        <v>0</v>
      </c>
      <c r="B94" s="83">
        <f>'1.2.Historical Market Map 12-13'!B93</f>
        <v>0</v>
      </c>
      <c r="C94" s="83">
        <f>'1.2.Historical Market Map 12-13'!C93</f>
        <v>0</v>
      </c>
      <c r="D94" s="83">
        <f>'1.2.Historical Market Map 12-13'!D93</f>
        <v>0</v>
      </c>
      <c r="E94" s="84" t="str">
        <f t="shared" si="7"/>
        <v>0-0 (0)</v>
      </c>
      <c r="F94" s="35">
        <f>IFERROR(ROUND(SUMIFS('Working Sheet'!$AC$4:$AC$250,'Working Sheet'!$T$4:$T$250,B94,'Working Sheet'!$U$4:$U$250,C94,'Working Sheet'!$V$4:$V$250,D94),0),0)</f>
        <v>0</v>
      </c>
      <c r="G94" s="122">
        <f>COUNTIFS('Working Sheet'!$T$4:$T$250,B94,'Working Sheet'!$U$4:$U$250,C94,'Working Sheet'!$V$4:$V$250,D94)</f>
        <v>232</v>
      </c>
      <c r="H94"/>
      <c r="I94" s="8"/>
      <c r="J94" s="8"/>
      <c r="K94" s="8"/>
      <c r="L94" s="8"/>
      <c r="M94" s="8"/>
      <c r="O94" s="8"/>
      <c r="P94" s="8"/>
      <c r="Q94" s="8"/>
      <c r="R94" s="8"/>
      <c r="S94" s="8"/>
      <c r="U94" s="8"/>
      <c r="V94" s="8"/>
      <c r="W94" s="8"/>
      <c r="X94" s="8"/>
      <c r="Y94" s="8"/>
      <c r="Z94" s="8"/>
      <c r="AA94" s="8"/>
      <c r="AC94" s="8"/>
      <c r="AD94" s="8"/>
      <c r="AE94" s="8"/>
      <c r="AF94" s="8"/>
      <c r="AG94" s="8"/>
      <c r="AH94" s="8"/>
      <c r="AI94" s="8"/>
      <c r="AK94" s="8"/>
      <c r="AL94" s="8"/>
      <c r="AM94" s="8"/>
      <c r="AN94" s="8"/>
      <c r="AO94" s="8"/>
      <c r="AP94" s="8"/>
      <c r="AQ94" s="8"/>
      <c r="AS94" s="8"/>
      <c r="AT94" s="8"/>
      <c r="AU94" s="8"/>
      <c r="AV94" s="8"/>
      <c r="AW94" s="8"/>
      <c r="AX94" s="8"/>
      <c r="AY94" s="8"/>
    </row>
    <row r="95" spans="1:51" s="3" customFormat="1" ht="16.5" customHeight="1" x14ac:dyDescent="0.25">
      <c r="A95" s="83">
        <f>'1.2.Historical Market Map 12-13'!A94</f>
        <v>0</v>
      </c>
      <c r="B95" s="83">
        <f>'1.2.Historical Market Map 12-13'!B94</f>
        <v>0</v>
      </c>
      <c r="C95" s="83">
        <f>'1.2.Historical Market Map 12-13'!C94</f>
        <v>0</v>
      </c>
      <c r="D95" s="83">
        <f>'1.2.Historical Market Map 12-13'!D94</f>
        <v>0</v>
      </c>
      <c r="E95" s="84" t="str">
        <f t="shared" si="7"/>
        <v>0-0 (0)</v>
      </c>
      <c r="F95" s="35">
        <f>IFERROR(ROUND(SUMIFS('Working Sheet'!$AC$4:$AC$250,'Working Sheet'!$T$4:$T$250,B95,'Working Sheet'!$U$4:$U$250,C95,'Working Sheet'!$V$4:$V$250,D95),0),0)</f>
        <v>0</v>
      </c>
      <c r="G95" s="122">
        <f>COUNTIFS('Working Sheet'!$T$4:$T$250,B95,'Working Sheet'!$U$4:$U$250,C95,'Working Sheet'!$V$4:$V$250,D95)</f>
        <v>232</v>
      </c>
      <c r="H95"/>
      <c r="I95" s="8"/>
      <c r="J95" s="8"/>
      <c r="K95" s="8"/>
      <c r="L95" s="8"/>
      <c r="M95" s="8"/>
      <c r="O95" s="8"/>
      <c r="P95" s="8"/>
      <c r="Q95" s="8"/>
      <c r="R95" s="8"/>
      <c r="S95" s="8"/>
      <c r="U95" s="8"/>
      <c r="V95" s="8"/>
      <c r="W95" s="8"/>
      <c r="X95" s="8"/>
      <c r="Y95" s="8"/>
      <c r="Z95" s="8"/>
      <c r="AA95" s="8"/>
      <c r="AC95" s="8"/>
      <c r="AD95" s="8"/>
      <c r="AE95" s="8"/>
      <c r="AF95" s="8"/>
      <c r="AG95" s="8"/>
      <c r="AH95" s="8"/>
      <c r="AI95" s="8"/>
      <c r="AK95" s="8"/>
      <c r="AL95" s="8"/>
      <c r="AM95" s="8"/>
      <c r="AN95" s="8"/>
      <c r="AO95" s="8"/>
      <c r="AP95" s="8"/>
      <c r="AQ95" s="8"/>
      <c r="AS95" s="8"/>
      <c r="AT95" s="8"/>
      <c r="AU95" s="8"/>
      <c r="AV95" s="8"/>
      <c r="AW95" s="8"/>
      <c r="AX95" s="8"/>
      <c r="AY95" s="8"/>
    </row>
    <row r="96" spans="1:51" s="3" customFormat="1" ht="16.5" customHeight="1" x14ac:dyDescent="0.25">
      <c r="A96" s="83">
        <f>'1.2.Historical Market Map 12-13'!A95</f>
        <v>0</v>
      </c>
      <c r="B96" s="83">
        <f>'1.2.Historical Market Map 12-13'!B95</f>
        <v>0</v>
      </c>
      <c r="C96" s="83">
        <f>'1.2.Historical Market Map 12-13'!C95</f>
        <v>0</v>
      </c>
      <c r="D96" s="83">
        <f>'1.2.Historical Market Map 12-13'!D95</f>
        <v>0</v>
      </c>
      <c r="E96" s="84" t="str">
        <f t="shared" si="7"/>
        <v>0-0 (0)</v>
      </c>
      <c r="F96" s="35">
        <f>IFERROR(ROUND(SUMIFS('Working Sheet'!$AC$4:$AC$250,'Working Sheet'!$T$4:$T$250,B96,'Working Sheet'!$U$4:$U$250,C96,'Working Sheet'!$V$4:$V$250,D96),0),0)</f>
        <v>0</v>
      </c>
      <c r="G96" s="122">
        <f>COUNTIFS('Working Sheet'!$T$4:$T$250,B96,'Working Sheet'!$U$4:$U$250,C96,'Working Sheet'!$V$4:$V$250,D96)</f>
        <v>232</v>
      </c>
      <c r="H96"/>
      <c r="I96" s="8"/>
      <c r="J96" s="8"/>
      <c r="K96" s="8"/>
      <c r="L96" s="8"/>
      <c r="M96" s="8"/>
      <c r="O96" s="8"/>
      <c r="P96" s="8"/>
      <c r="Q96" s="8"/>
      <c r="R96" s="8"/>
      <c r="S96" s="8"/>
      <c r="U96" s="8"/>
      <c r="V96" s="8"/>
      <c r="W96" s="8"/>
      <c r="X96" s="8"/>
      <c r="Y96" s="8"/>
      <c r="Z96" s="8"/>
      <c r="AA96" s="8"/>
      <c r="AC96" s="8"/>
      <c r="AD96" s="8"/>
      <c r="AE96" s="8"/>
      <c r="AF96" s="8"/>
      <c r="AG96" s="8"/>
      <c r="AH96" s="8"/>
      <c r="AI96" s="8"/>
      <c r="AK96" s="8"/>
      <c r="AL96" s="8"/>
      <c r="AM96" s="8"/>
      <c r="AN96" s="8"/>
      <c r="AO96" s="8"/>
      <c r="AP96" s="8"/>
      <c r="AQ96" s="8"/>
      <c r="AS96" s="8"/>
      <c r="AT96" s="8"/>
      <c r="AU96" s="8"/>
      <c r="AV96" s="8"/>
      <c r="AW96" s="8"/>
      <c r="AX96" s="8"/>
      <c r="AY96" s="8"/>
    </row>
    <row r="97" spans="1:51" s="3" customFormat="1" ht="16.5" customHeight="1" x14ac:dyDescent="0.25">
      <c r="A97" s="83">
        <f>'1.2.Historical Market Map 12-13'!A96</f>
        <v>0</v>
      </c>
      <c r="B97" s="83">
        <f>'1.2.Historical Market Map 12-13'!B96</f>
        <v>0</v>
      </c>
      <c r="C97" s="83">
        <f>'1.2.Historical Market Map 12-13'!C96</f>
        <v>0</v>
      </c>
      <c r="D97" s="83">
        <f>'1.2.Historical Market Map 12-13'!D96</f>
        <v>0</v>
      </c>
      <c r="E97" s="84" t="str">
        <f t="shared" si="7"/>
        <v>0-0 (0)</v>
      </c>
      <c r="F97" s="35">
        <f>IFERROR(ROUND(SUMIFS('Working Sheet'!$AC$4:$AC$250,'Working Sheet'!$T$4:$T$250,B97,'Working Sheet'!$U$4:$U$250,C97,'Working Sheet'!$V$4:$V$250,D97),0),0)</f>
        <v>0</v>
      </c>
      <c r="G97" s="122">
        <f>COUNTIFS('Working Sheet'!$T$4:$T$250,B97,'Working Sheet'!$U$4:$U$250,C97,'Working Sheet'!$V$4:$V$250,D97)</f>
        <v>232</v>
      </c>
      <c r="H97"/>
      <c r="I97" s="8"/>
      <c r="J97" s="8"/>
      <c r="K97" s="8"/>
      <c r="L97" s="8"/>
      <c r="M97" s="8"/>
      <c r="O97" s="8"/>
      <c r="P97" s="8"/>
      <c r="Q97" s="8"/>
      <c r="R97" s="8"/>
      <c r="S97" s="8"/>
      <c r="U97" s="8"/>
      <c r="V97" s="8"/>
      <c r="W97" s="8"/>
      <c r="X97" s="8"/>
      <c r="Y97" s="8"/>
      <c r="Z97" s="8"/>
      <c r="AA97" s="8"/>
      <c r="AC97" s="8"/>
      <c r="AD97" s="8"/>
      <c r="AE97" s="8"/>
      <c r="AF97" s="8"/>
      <c r="AG97" s="8"/>
      <c r="AH97" s="8"/>
      <c r="AI97" s="8"/>
      <c r="AK97" s="8"/>
      <c r="AL97" s="8"/>
      <c r="AM97" s="8"/>
      <c r="AN97" s="8"/>
      <c r="AO97" s="8"/>
      <c r="AP97" s="8"/>
      <c r="AQ97" s="8"/>
      <c r="AS97" s="8"/>
      <c r="AT97" s="8"/>
      <c r="AU97" s="8"/>
      <c r="AV97" s="8"/>
      <c r="AW97" s="8"/>
      <c r="AX97" s="8"/>
      <c r="AY97" s="8"/>
    </row>
    <row r="98" spans="1:51" s="3" customFormat="1" ht="16.5" customHeight="1" x14ac:dyDescent="0.25">
      <c r="A98" s="83">
        <f>'1.2.Historical Market Map 12-13'!A97</f>
        <v>0</v>
      </c>
      <c r="B98" s="83">
        <f>'1.2.Historical Market Map 12-13'!B97</f>
        <v>0</v>
      </c>
      <c r="C98" s="83">
        <f>'1.2.Historical Market Map 12-13'!C97</f>
        <v>0</v>
      </c>
      <c r="D98" s="83">
        <f>'1.2.Historical Market Map 12-13'!D97</f>
        <v>0</v>
      </c>
      <c r="E98" s="84" t="str">
        <f t="shared" si="7"/>
        <v>0-0 (0)</v>
      </c>
      <c r="F98" s="35">
        <f>IFERROR(ROUND(SUMIFS('Working Sheet'!$AC$4:$AC$250,'Working Sheet'!$T$4:$T$250,B98,'Working Sheet'!$U$4:$U$250,C98,'Working Sheet'!$V$4:$V$250,D98),0),0)</f>
        <v>0</v>
      </c>
      <c r="G98" s="122">
        <f>COUNTIFS('Working Sheet'!$T$4:$T$250,B98,'Working Sheet'!$U$4:$U$250,C98,'Working Sheet'!$V$4:$V$250,D98)</f>
        <v>232</v>
      </c>
      <c r="H98"/>
      <c r="I98" s="8"/>
      <c r="J98" s="8"/>
      <c r="K98" s="8"/>
      <c r="L98" s="8"/>
      <c r="M98" s="8"/>
      <c r="O98" s="8"/>
      <c r="P98" s="8"/>
      <c r="Q98" s="8"/>
      <c r="R98" s="8"/>
      <c r="S98" s="8"/>
      <c r="U98" s="8"/>
      <c r="V98" s="8"/>
      <c r="W98" s="8"/>
      <c r="X98" s="8"/>
      <c r="Y98" s="8"/>
      <c r="Z98" s="8"/>
      <c r="AA98" s="8"/>
      <c r="AC98" s="8"/>
      <c r="AD98" s="8"/>
      <c r="AE98" s="8"/>
      <c r="AF98" s="8"/>
      <c r="AG98" s="8"/>
      <c r="AH98" s="8"/>
      <c r="AI98" s="8"/>
      <c r="AK98" s="8"/>
      <c r="AL98" s="8"/>
      <c r="AM98" s="8"/>
      <c r="AN98" s="8"/>
      <c r="AO98" s="8"/>
      <c r="AP98" s="8"/>
      <c r="AQ98" s="8"/>
      <c r="AS98" s="8"/>
      <c r="AT98" s="8"/>
      <c r="AU98" s="8"/>
      <c r="AV98" s="8"/>
      <c r="AW98" s="8"/>
      <c r="AX98" s="8"/>
      <c r="AY98" s="8"/>
    </row>
    <row r="99" spans="1:51" s="3" customFormat="1" ht="16.5" customHeight="1" x14ac:dyDescent="0.25">
      <c r="A99" s="83">
        <f>'1.2.Historical Market Map 12-13'!A98</f>
        <v>0</v>
      </c>
      <c r="B99" s="83">
        <f>'1.2.Historical Market Map 12-13'!B98</f>
        <v>0</v>
      </c>
      <c r="C99" s="83">
        <f>'1.2.Historical Market Map 12-13'!C98</f>
        <v>0</v>
      </c>
      <c r="D99" s="83">
        <f>'1.2.Historical Market Map 12-13'!D98</f>
        <v>0</v>
      </c>
      <c r="E99" s="84" t="str">
        <f t="shared" si="7"/>
        <v>0-0 (0)</v>
      </c>
      <c r="F99" s="35">
        <f>IFERROR(ROUND(SUMIFS('Working Sheet'!$AC$4:$AC$250,'Working Sheet'!$T$4:$T$250,B99,'Working Sheet'!$U$4:$U$250,C99,'Working Sheet'!$V$4:$V$250,D99),0),0)</f>
        <v>0</v>
      </c>
      <c r="G99" s="122">
        <f>COUNTIFS('Working Sheet'!$T$4:$T$250,B99,'Working Sheet'!$U$4:$U$250,C99,'Working Sheet'!$V$4:$V$250,D99)</f>
        <v>232</v>
      </c>
      <c r="H99"/>
      <c r="I99" s="8"/>
      <c r="J99" s="8"/>
      <c r="K99" s="8"/>
      <c r="L99" s="8"/>
      <c r="M99" s="8"/>
      <c r="O99" s="8"/>
      <c r="P99" s="8"/>
      <c r="Q99" s="8"/>
      <c r="R99" s="8"/>
      <c r="S99" s="8"/>
      <c r="U99" s="8"/>
      <c r="V99" s="8"/>
      <c r="W99" s="8"/>
      <c r="X99" s="8"/>
      <c r="Y99" s="8"/>
      <c r="Z99" s="8"/>
      <c r="AA99" s="8"/>
      <c r="AC99" s="8"/>
      <c r="AD99" s="8"/>
      <c r="AE99" s="8"/>
      <c r="AF99" s="8"/>
      <c r="AG99" s="8"/>
      <c r="AH99" s="8"/>
      <c r="AI99" s="8"/>
      <c r="AK99" s="8"/>
      <c r="AL99" s="8"/>
      <c r="AM99" s="8"/>
      <c r="AN99" s="8"/>
      <c r="AO99" s="8"/>
      <c r="AP99" s="8"/>
      <c r="AQ99" s="8"/>
      <c r="AS99" s="8"/>
      <c r="AT99" s="8"/>
      <c r="AU99" s="8"/>
      <c r="AV99" s="8"/>
      <c r="AW99" s="8"/>
      <c r="AX99" s="8"/>
      <c r="AY99" s="8"/>
    </row>
    <row r="100" spans="1:51" s="3" customFormat="1" ht="16.5" customHeight="1" x14ac:dyDescent="0.25">
      <c r="A100" s="83">
        <f>'1.2.Historical Market Map 12-13'!A99</f>
        <v>0</v>
      </c>
      <c r="B100" s="83">
        <f>'1.2.Historical Market Map 12-13'!B99</f>
        <v>0</v>
      </c>
      <c r="C100" s="83">
        <f>'1.2.Historical Market Map 12-13'!C99</f>
        <v>0</v>
      </c>
      <c r="D100" s="83">
        <f>'1.2.Historical Market Map 12-13'!D99</f>
        <v>0</v>
      </c>
      <c r="E100" s="84" t="str">
        <f t="shared" si="7"/>
        <v>0-0 (0)</v>
      </c>
      <c r="F100" s="35">
        <f>IFERROR(ROUND(SUMIFS('Working Sheet'!$AC$4:$AC$250,'Working Sheet'!$T$4:$T$250,B100,'Working Sheet'!$U$4:$U$250,C100,'Working Sheet'!$V$4:$V$250,D100),0),0)</f>
        <v>0</v>
      </c>
      <c r="G100" s="122">
        <f>COUNTIFS('Working Sheet'!$T$4:$T$250,B100,'Working Sheet'!$U$4:$U$250,C100,'Working Sheet'!$V$4:$V$250,D100)</f>
        <v>232</v>
      </c>
      <c r="H100"/>
      <c r="I100" s="8"/>
      <c r="J100" s="8"/>
      <c r="K100" s="8"/>
      <c r="L100" s="8"/>
      <c r="M100" s="8"/>
      <c r="O100" s="8"/>
      <c r="P100" s="8"/>
      <c r="Q100" s="8"/>
      <c r="R100" s="8"/>
      <c r="S100" s="8"/>
      <c r="U100" s="8"/>
      <c r="V100" s="8"/>
      <c r="W100" s="8"/>
      <c r="X100" s="8"/>
      <c r="Y100" s="8"/>
      <c r="Z100" s="8"/>
      <c r="AA100" s="8"/>
      <c r="AC100" s="8"/>
      <c r="AD100" s="8"/>
      <c r="AE100" s="8"/>
      <c r="AF100" s="8"/>
      <c r="AG100" s="8"/>
      <c r="AH100" s="8"/>
      <c r="AI100" s="8"/>
      <c r="AK100" s="8"/>
      <c r="AL100" s="8"/>
      <c r="AM100" s="8"/>
      <c r="AN100" s="8"/>
      <c r="AO100" s="8"/>
      <c r="AP100" s="8"/>
      <c r="AQ100" s="8"/>
      <c r="AS100" s="8"/>
      <c r="AT100" s="8"/>
      <c r="AU100" s="8"/>
      <c r="AV100" s="8"/>
      <c r="AW100" s="8"/>
      <c r="AX100" s="8"/>
      <c r="AY100" s="8"/>
    </row>
    <row r="101" spans="1:51" s="3" customFormat="1" ht="16.5" customHeight="1" x14ac:dyDescent="0.25">
      <c r="A101" s="83">
        <f>'1.2.Historical Market Map 12-13'!A100</f>
        <v>0</v>
      </c>
      <c r="B101" s="83">
        <f>'1.2.Historical Market Map 12-13'!B100</f>
        <v>0</v>
      </c>
      <c r="C101" s="83">
        <f>'1.2.Historical Market Map 12-13'!C100</f>
        <v>0</v>
      </c>
      <c r="D101" s="83">
        <f>'1.2.Historical Market Map 12-13'!D100</f>
        <v>0</v>
      </c>
      <c r="E101" s="84" t="str">
        <f t="shared" si="7"/>
        <v>0-0 (0)</v>
      </c>
      <c r="F101" s="35">
        <f>IFERROR(ROUND(SUMIFS('Working Sheet'!$AC$4:$AC$250,'Working Sheet'!$T$4:$T$250,B101,'Working Sheet'!$U$4:$U$250,C101,'Working Sheet'!$V$4:$V$250,D101),0),0)</f>
        <v>0</v>
      </c>
      <c r="G101" s="122">
        <f>COUNTIFS('Working Sheet'!$T$4:$T$250,B101,'Working Sheet'!$U$4:$U$250,C101,'Working Sheet'!$V$4:$V$250,D101)</f>
        <v>232</v>
      </c>
      <c r="H101"/>
      <c r="I101" s="8"/>
      <c r="J101" s="8"/>
      <c r="K101" s="8"/>
      <c r="L101" s="8"/>
      <c r="M101" s="8"/>
      <c r="O101" s="8"/>
      <c r="P101" s="8"/>
      <c r="Q101" s="8"/>
      <c r="R101" s="8"/>
      <c r="S101" s="8"/>
      <c r="U101" s="8"/>
      <c r="V101" s="8"/>
      <c r="W101" s="8"/>
      <c r="X101" s="8"/>
      <c r="Y101" s="8"/>
      <c r="Z101" s="8"/>
      <c r="AA101" s="8"/>
      <c r="AC101" s="8"/>
      <c r="AD101" s="8"/>
      <c r="AE101" s="8"/>
      <c r="AF101" s="8"/>
      <c r="AG101" s="8"/>
      <c r="AH101" s="8"/>
      <c r="AI101" s="8"/>
      <c r="AK101" s="8"/>
      <c r="AL101" s="8"/>
      <c r="AM101" s="8"/>
      <c r="AN101" s="8"/>
      <c r="AO101" s="8"/>
      <c r="AP101" s="8"/>
      <c r="AQ101" s="8"/>
      <c r="AS101" s="8"/>
      <c r="AT101" s="8"/>
      <c r="AU101" s="8"/>
      <c r="AV101" s="8"/>
      <c r="AW101" s="8"/>
      <c r="AX101" s="8"/>
      <c r="AY101" s="8"/>
    </row>
    <row r="102" spans="1:51" s="3" customFormat="1" ht="16.5" customHeight="1" x14ac:dyDescent="0.25">
      <c r="A102" s="83">
        <f>'1.2.Historical Market Map 12-13'!A101</f>
        <v>0</v>
      </c>
      <c r="B102" s="83">
        <f>'1.2.Historical Market Map 12-13'!B101</f>
        <v>0</v>
      </c>
      <c r="C102" s="83">
        <f>'1.2.Historical Market Map 12-13'!C101</f>
        <v>0</v>
      </c>
      <c r="D102" s="83">
        <f>'1.2.Historical Market Map 12-13'!D101</f>
        <v>0</v>
      </c>
      <c r="E102" s="84" t="str">
        <f t="shared" si="7"/>
        <v>0-0 (0)</v>
      </c>
      <c r="F102" s="35">
        <f>IFERROR(ROUND(SUMIFS('Working Sheet'!$AC$4:$AC$250,'Working Sheet'!$T$4:$T$250,B102,'Working Sheet'!$U$4:$U$250,C102,'Working Sheet'!$V$4:$V$250,D102),0),0)</f>
        <v>0</v>
      </c>
      <c r="G102" s="122">
        <f>COUNTIFS('Working Sheet'!$T$4:$T$250,B102,'Working Sheet'!$U$4:$U$250,C102,'Working Sheet'!$V$4:$V$250,D102)</f>
        <v>232</v>
      </c>
      <c r="H102"/>
      <c r="I102" s="8"/>
      <c r="J102" s="8"/>
      <c r="K102" s="8"/>
      <c r="L102" s="8"/>
      <c r="M102" s="8"/>
      <c r="O102" s="8"/>
      <c r="P102" s="8"/>
      <c r="Q102" s="8"/>
      <c r="R102" s="8"/>
      <c r="S102" s="8"/>
      <c r="U102" s="8"/>
      <c r="V102" s="8"/>
      <c r="W102" s="8"/>
      <c r="X102" s="8"/>
      <c r="Y102" s="8"/>
      <c r="Z102" s="8"/>
      <c r="AA102" s="8"/>
      <c r="AC102" s="8"/>
      <c r="AD102" s="8"/>
      <c r="AE102" s="8"/>
      <c r="AF102" s="8"/>
      <c r="AG102" s="8"/>
      <c r="AH102" s="8"/>
      <c r="AI102" s="8"/>
      <c r="AK102" s="8"/>
      <c r="AL102" s="8"/>
      <c r="AM102" s="8"/>
      <c r="AN102" s="8"/>
      <c r="AO102" s="8"/>
      <c r="AP102" s="8"/>
      <c r="AQ102" s="8"/>
      <c r="AS102" s="8"/>
      <c r="AT102" s="8"/>
      <c r="AU102" s="8"/>
      <c r="AV102" s="8"/>
      <c r="AW102" s="8"/>
      <c r="AX102" s="8"/>
      <c r="AY102" s="8"/>
    </row>
    <row r="103" spans="1:51" s="3" customFormat="1" ht="16.5" customHeight="1" x14ac:dyDescent="0.25">
      <c r="A103" s="83">
        <f>'1.2.Historical Market Map 12-13'!A102</f>
        <v>0</v>
      </c>
      <c r="B103" s="83">
        <f>'1.2.Historical Market Map 12-13'!B102</f>
        <v>0</v>
      </c>
      <c r="C103" s="83">
        <f>'1.2.Historical Market Map 12-13'!C102</f>
        <v>0</v>
      </c>
      <c r="D103" s="83">
        <f>'1.2.Historical Market Map 12-13'!D102</f>
        <v>0</v>
      </c>
      <c r="E103" s="84" t="str">
        <f t="shared" si="7"/>
        <v>0-0 (0)</v>
      </c>
      <c r="F103" s="35">
        <f>IFERROR(ROUND(SUMIFS('Working Sheet'!$AC$4:$AC$250,'Working Sheet'!$T$4:$T$250,B103,'Working Sheet'!$U$4:$U$250,C103,'Working Sheet'!$V$4:$V$250,D103),0),0)</f>
        <v>0</v>
      </c>
      <c r="G103" s="122">
        <f>COUNTIFS('Working Sheet'!$T$4:$T$250,B103,'Working Sheet'!$U$4:$U$250,C103,'Working Sheet'!$V$4:$V$250,D103)</f>
        <v>232</v>
      </c>
      <c r="H103"/>
      <c r="I103" s="8"/>
      <c r="J103" s="8"/>
      <c r="K103" s="8"/>
      <c r="L103" s="8"/>
      <c r="M103" s="8"/>
      <c r="O103" s="8"/>
      <c r="P103" s="8"/>
      <c r="Q103" s="8"/>
      <c r="R103" s="8"/>
      <c r="S103" s="8"/>
      <c r="U103" s="8"/>
      <c r="V103" s="8"/>
      <c r="W103" s="8"/>
      <c r="X103" s="8"/>
      <c r="Y103" s="8"/>
      <c r="Z103" s="8"/>
      <c r="AA103" s="8"/>
      <c r="AC103" s="8"/>
      <c r="AD103" s="8"/>
      <c r="AE103" s="8"/>
      <c r="AF103" s="8"/>
      <c r="AG103" s="8"/>
      <c r="AH103" s="8"/>
      <c r="AI103" s="8"/>
      <c r="AK103" s="8"/>
      <c r="AL103" s="8"/>
      <c r="AM103" s="8"/>
      <c r="AN103" s="8"/>
      <c r="AO103" s="8"/>
      <c r="AP103" s="8"/>
      <c r="AQ103" s="8"/>
      <c r="AS103" s="8"/>
      <c r="AT103" s="8"/>
      <c r="AU103" s="8"/>
      <c r="AV103" s="8"/>
      <c r="AW103" s="8"/>
      <c r="AX103" s="8"/>
      <c r="AY103" s="8"/>
    </row>
    <row r="104" spans="1:51" s="3" customFormat="1" ht="16.5" customHeight="1" x14ac:dyDescent="0.25">
      <c r="A104" s="83">
        <f>'1.2.Historical Market Map 12-13'!A103</f>
        <v>0</v>
      </c>
      <c r="B104" s="83">
        <f>'1.2.Historical Market Map 12-13'!B103</f>
        <v>0</v>
      </c>
      <c r="C104" s="83">
        <f>'1.2.Historical Market Map 12-13'!C103</f>
        <v>0</v>
      </c>
      <c r="D104" s="83">
        <f>'1.2.Historical Market Map 12-13'!D103</f>
        <v>0</v>
      </c>
      <c r="E104" s="84" t="str">
        <f t="shared" si="7"/>
        <v>0-0 (0)</v>
      </c>
      <c r="F104" s="35">
        <f>IFERROR(ROUND(SUMIFS('Working Sheet'!$AC$4:$AC$250,'Working Sheet'!$T$4:$T$250,B104,'Working Sheet'!$U$4:$U$250,C104,'Working Sheet'!$V$4:$V$250,D104),0),0)</f>
        <v>0</v>
      </c>
      <c r="G104" s="122">
        <f>COUNTIFS('Working Sheet'!$T$4:$T$250,B104,'Working Sheet'!$U$4:$U$250,C104,'Working Sheet'!$V$4:$V$250,D104)</f>
        <v>232</v>
      </c>
      <c r="H104"/>
      <c r="I104" s="8"/>
      <c r="J104" s="8"/>
      <c r="K104" s="8"/>
      <c r="L104" s="8"/>
      <c r="M104" s="8"/>
      <c r="O104" s="8"/>
      <c r="P104" s="8"/>
      <c r="Q104" s="8"/>
      <c r="R104" s="8"/>
      <c r="S104" s="8"/>
      <c r="U104" s="8"/>
      <c r="V104" s="8"/>
      <c r="W104" s="8"/>
      <c r="X104" s="8"/>
      <c r="Y104" s="8"/>
      <c r="Z104" s="8"/>
      <c r="AA104" s="8"/>
      <c r="AC104" s="8"/>
      <c r="AD104" s="8"/>
      <c r="AE104" s="8"/>
      <c r="AF104" s="8"/>
      <c r="AG104" s="8"/>
      <c r="AH104" s="8"/>
      <c r="AI104" s="8"/>
      <c r="AK104" s="8"/>
      <c r="AL104" s="8"/>
      <c r="AM104" s="8"/>
      <c r="AN104" s="8"/>
      <c r="AO104" s="8"/>
      <c r="AP104" s="8"/>
      <c r="AQ104" s="8"/>
      <c r="AS104" s="8"/>
      <c r="AT104" s="8"/>
      <c r="AU104" s="8"/>
      <c r="AV104" s="8"/>
      <c r="AW104" s="8"/>
      <c r="AX104" s="8"/>
      <c r="AY104" s="8"/>
    </row>
    <row r="105" spans="1:51" s="3" customFormat="1" ht="16.5" customHeight="1" x14ac:dyDescent="0.25">
      <c r="A105" s="83">
        <f>'1.2.Historical Market Map 12-13'!A104</f>
        <v>0</v>
      </c>
      <c r="B105" s="83">
        <f>'1.2.Historical Market Map 12-13'!B104</f>
        <v>0</v>
      </c>
      <c r="C105" s="83">
        <f>'1.2.Historical Market Map 12-13'!C104</f>
        <v>0</v>
      </c>
      <c r="D105" s="83">
        <f>'1.2.Historical Market Map 12-13'!D104</f>
        <v>0</v>
      </c>
      <c r="E105" s="84" t="str">
        <f t="shared" si="7"/>
        <v>0-0 (0)</v>
      </c>
      <c r="F105" s="35">
        <f>IFERROR(ROUND(SUMIFS('Working Sheet'!$AC$4:$AC$250,'Working Sheet'!$T$4:$T$250,B105,'Working Sheet'!$U$4:$U$250,C105,'Working Sheet'!$V$4:$V$250,D105),0),0)</f>
        <v>0</v>
      </c>
      <c r="G105" s="122">
        <f>COUNTIFS('Working Sheet'!$T$4:$T$250,B105,'Working Sheet'!$U$4:$U$250,C105,'Working Sheet'!$V$4:$V$250,D105)</f>
        <v>232</v>
      </c>
      <c r="H105"/>
      <c r="I105" s="8"/>
      <c r="J105" s="8"/>
      <c r="K105" s="8"/>
      <c r="L105" s="8"/>
      <c r="M105" s="8"/>
      <c r="O105" s="8"/>
      <c r="P105" s="8"/>
      <c r="Q105" s="8"/>
      <c r="R105" s="8"/>
      <c r="S105" s="8"/>
      <c r="U105" s="8"/>
      <c r="V105" s="8"/>
      <c r="W105" s="8"/>
      <c r="X105" s="8"/>
      <c r="Y105" s="8"/>
      <c r="Z105" s="8"/>
      <c r="AA105" s="8"/>
      <c r="AC105" s="8"/>
      <c r="AD105" s="8"/>
      <c r="AE105" s="8"/>
      <c r="AF105" s="8"/>
      <c r="AG105" s="8"/>
      <c r="AH105" s="8"/>
      <c r="AI105" s="8"/>
      <c r="AK105" s="8"/>
      <c r="AL105" s="8"/>
      <c r="AM105" s="8"/>
      <c r="AN105" s="8"/>
      <c r="AO105" s="8"/>
      <c r="AP105" s="8"/>
      <c r="AQ105" s="8"/>
      <c r="AS105" s="8"/>
      <c r="AT105" s="8"/>
      <c r="AU105" s="8"/>
      <c r="AV105" s="8"/>
      <c r="AW105" s="8"/>
      <c r="AX105" s="8"/>
      <c r="AY105" s="8"/>
    </row>
    <row r="106" spans="1:51" s="3" customFormat="1" ht="16.5" customHeight="1" x14ac:dyDescent="0.25">
      <c r="A106" s="83">
        <f>'1.2.Historical Market Map 12-13'!A105</f>
        <v>0</v>
      </c>
      <c r="B106" s="83">
        <f>'1.2.Historical Market Map 12-13'!B105</f>
        <v>0</v>
      </c>
      <c r="C106" s="83">
        <f>'1.2.Historical Market Map 12-13'!C105</f>
        <v>0</v>
      </c>
      <c r="D106" s="83">
        <f>'1.2.Historical Market Map 12-13'!D105</f>
        <v>0</v>
      </c>
      <c r="E106" s="84" t="str">
        <f t="shared" si="7"/>
        <v>0-0 (0)</v>
      </c>
      <c r="F106" s="35">
        <f>IFERROR(ROUND(SUMIFS('Working Sheet'!$AC$4:$AC$250,'Working Sheet'!$T$4:$T$250,B106,'Working Sheet'!$U$4:$U$250,C106,'Working Sheet'!$V$4:$V$250,D106),0),0)</f>
        <v>0</v>
      </c>
      <c r="G106" s="122">
        <f>COUNTIFS('Working Sheet'!$T$4:$T$250,B106,'Working Sheet'!$U$4:$U$250,C106,'Working Sheet'!$V$4:$V$250,D106)</f>
        <v>232</v>
      </c>
      <c r="H106"/>
      <c r="I106" s="8"/>
      <c r="J106" s="8"/>
      <c r="K106" s="8"/>
      <c r="L106" s="8"/>
      <c r="M106" s="8"/>
      <c r="O106" s="8"/>
      <c r="P106" s="8"/>
      <c r="Q106" s="8"/>
      <c r="R106" s="8"/>
      <c r="S106" s="8"/>
      <c r="U106" s="8"/>
      <c r="V106" s="8"/>
      <c r="W106" s="8"/>
      <c r="X106" s="8"/>
      <c r="Y106" s="8"/>
      <c r="Z106" s="8"/>
      <c r="AA106" s="8"/>
      <c r="AC106" s="8"/>
      <c r="AD106" s="8"/>
      <c r="AE106" s="8"/>
      <c r="AF106" s="8"/>
      <c r="AG106" s="8"/>
      <c r="AH106" s="8"/>
      <c r="AI106" s="8"/>
      <c r="AK106" s="8"/>
      <c r="AL106" s="8"/>
      <c r="AM106" s="8"/>
      <c r="AN106" s="8"/>
      <c r="AO106" s="8"/>
      <c r="AP106" s="8"/>
      <c r="AQ106" s="8"/>
      <c r="AS106" s="8"/>
      <c r="AT106" s="8"/>
      <c r="AU106" s="8"/>
      <c r="AV106" s="8"/>
      <c r="AW106" s="8"/>
      <c r="AX106" s="8"/>
      <c r="AY106" s="8"/>
    </row>
    <row r="107" spans="1:51" s="3" customFormat="1" ht="16.5" customHeight="1" x14ac:dyDescent="0.25">
      <c r="A107" s="83">
        <f>'1.2.Historical Market Map 12-13'!A106</f>
        <v>0</v>
      </c>
      <c r="B107" s="83">
        <f>'1.2.Historical Market Map 12-13'!B106</f>
        <v>0</v>
      </c>
      <c r="C107" s="83">
        <f>'1.2.Historical Market Map 12-13'!C106</f>
        <v>0</v>
      </c>
      <c r="D107" s="83">
        <f>'1.2.Historical Market Map 12-13'!D106</f>
        <v>0</v>
      </c>
      <c r="E107" s="84" t="str">
        <f t="shared" si="7"/>
        <v>0-0 (0)</v>
      </c>
      <c r="F107" s="35">
        <f>IFERROR(ROUND(SUMIFS('Working Sheet'!$AC$4:$AC$250,'Working Sheet'!$T$4:$T$250,B107,'Working Sheet'!$U$4:$U$250,C107,'Working Sheet'!$V$4:$V$250,D107),0),0)</f>
        <v>0</v>
      </c>
      <c r="G107" s="122">
        <f>COUNTIFS('Working Sheet'!$T$4:$T$250,B107,'Working Sheet'!$U$4:$U$250,C107,'Working Sheet'!$V$4:$V$250,D107)</f>
        <v>232</v>
      </c>
      <c r="H107"/>
      <c r="I107" s="8"/>
      <c r="J107" s="8"/>
      <c r="K107" s="8"/>
      <c r="L107" s="8"/>
      <c r="M107" s="8"/>
      <c r="O107" s="8"/>
      <c r="P107" s="8"/>
      <c r="Q107" s="8"/>
      <c r="R107" s="8"/>
      <c r="S107" s="8"/>
      <c r="U107" s="8"/>
      <c r="V107" s="8"/>
      <c r="W107" s="8"/>
      <c r="X107" s="8"/>
      <c r="Y107" s="8"/>
      <c r="Z107" s="8"/>
      <c r="AA107" s="8"/>
      <c r="AC107" s="8"/>
      <c r="AD107" s="8"/>
      <c r="AE107" s="8"/>
      <c r="AF107" s="8"/>
      <c r="AG107" s="8"/>
      <c r="AH107" s="8"/>
      <c r="AI107" s="8"/>
      <c r="AK107" s="8"/>
      <c r="AL107" s="8"/>
      <c r="AM107" s="8"/>
      <c r="AN107" s="8"/>
      <c r="AO107" s="8"/>
      <c r="AP107" s="8"/>
      <c r="AQ107" s="8"/>
      <c r="AS107" s="8"/>
      <c r="AT107" s="8"/>
      <c r="AU107" s="8"/>
      <c r="AV107" s="8"/>
      <c r="AW107" s="8"/>
      <c r="AX107" s="8"/>
      <c r="AY107" s="8"/>
    </row>
    <row r="108" spans="1:51" s="3" customFormat="1" ht="16.5" customHeight="1" x14ac:dyDescent="0.25">
      <c r="A108" s="83">
        <f>'1.2.Historical Market Map 12-13'!A107</f>
        <v>0</v>
      </c>
      <c r="B108" s="83">
        <f>'1.2.Historical Market Map 12-13'!B107</f>
        <v>0</v>
      </c>
      <c r="C108" s="83">
        <f>'1.2.Historical Market Map 12-13'!C107</f>
        <v>0</v>
      </c>
      <c r="D108" s="83">
        <f>'1.2.Historical Market Map 12-13'!D107</f>
        <v>0</v>
      </c>
      <c r="E108" s="84" t="str">
        <f t="shared" si="7"/>
        <v>0-0 (0)</v>
      </c>
      <c r="F108" s="35">
        <f>IFERROR(ROUND(SUMIFS('Working Sheet'!$AC$4:$AC$250,'Working Sheet'!$T$4:$T$250,B108,'Working Sheet'!$U$4:$U$250,C108,'Working Sheet'!$V$4:$V$250,D108),0),0)</f>
        <v>0</v>
      </c>
      <c r="G108" s="122">
        <f>COUNTIFS('Working Sheet'!$T$4:$T$250,B108,'Working Sheet'!$U$4:$U$250,C108,'Working Sheet'!$V$4:$V$250,D108)</f>
        <v>232</v>
      </c>
      <c r="H108"/>
      <c r="I108" s="8"/>
      <c r="J108" s="8"/>
      <c r="K108" s="8"/>
      <c r="L108" s="8"/>
      <c r="M108" s="8"/>
      <c r="O108" s="8"/>
      <c r="P108" s="8"/>
      <c r="Q108" s="8"/>
      <c r="R108" s="8"/>
      <c r="S108" s="8"/>
      <c r="U108" s="8"/>
      <c r="V108" s="8"/>
      <c r="W108" s="8"/>
      <c r="X108" s="8"/>
      <c r="Y108" s="8"/>
      <c r="Z108" s="8"/>
      <c r="AA108" s="8"/>
      <c r="AC108" s="8"/>
      <c r="AD108" s="8"/>
      <c r="AE108" s="8"/>
      <c r="AF108" s="8"/>
      <c r="AG108" s="8"/>
      <c r="AH108" s="8"/>
      <c r="AI108" s="8"/>
      <c r="AK108" s="8"/>
      <c r="AL108" s="8"/>
      <c r="AM108" s="8"/>
      <c r="AN108" s="8"/>
      <c r="AO108" s="8"/>
      <c r="AP108" s="8"/>
      <c r="AQ108" s="8"/>
      <c r="AS108" s="8"/>
      <c r="AT108" s="8"/>
      <c r="AU108" s="8"/>
      <c r="AV108" s="8"/>
      <c r="AW108" s="8"/>
      <c r="AX108" s="8"/>
      <c r="AY108" s="8"/>
    </row>
    <row r="109" spans="1:51" s="3" customFormat="1" ht="16.5" customHeight="1" x14ac:dyDescent="0.25">
      <c r="A109" s="83">
        <f>'1.2.Historical Market Map 12-13'!A108</f>
        <v>0</v>
      </c>
      <c r="B109" s="83">
        <f>'1.2.Historical Market Map 12-13'!B108</f>
        <v>0</v>
      </c>
      <c r="C109" s="83">
        <f>'1.2.Historical Market Map 12-13'!C108</f>
        <v>0</v>
      </c>
      <c r="D109" s="83">
        <f>'1.2.Historical Market Map 12-13'!D108</f>
        <v>0</v>
      </c>
      <c r="E109" s="84" t="str">
        <f t="shared" si="7"/>
        <v>0-0 (0)</v>
      </c>
      <c r="F109" s="35">
        <f>IFERROR(ROUND(SUMIFS('Working Sheet'!$AC$4:$AC$250,'Working Sheet'!$T$4:$T$250,B109,'Working Sheet'!$U$4:$U$250,C109,'Working Sheet'!$V$4:$V$250,D109),0),0)</f>
        <v>0</v>
      </c>
      <c r="G109" s="122">
        <f>COUNTIFS('Working Sheet'!$T$4:$T$250,B109,'Working Sheet'!$U$4:$U$250,C109,'Working Sheet'!$V$4:$V$250,D109)</f>
        <v>232</v>
      </c>
      <c r="H109"/>
      <c r="I109" s="8"/>
      <c r="J109" s="8"/>
      <c r="K109" s="8"/>
      <c r="L109" s="8"/>
      <c r="M109" s="8"/>
      <c r="O109" s="8"/>
      <c r="P109" s="8"/>
      <c r="Q109" s="8"/>
      <c r="R109" s="8"/>
      <c r="S109" s="8"/>
      <c r="U109" s="8"/>
      <c r="V109" s="8"/>
      <c r="W109" s="8"/>
      <c r="X109" s="8"/>
      <c r="Y109" s="8"/>
      <c r="Z109" s="8"/>
      <c r="AA109" s="8"/>
      <c r="AC109" s="8"/>
      <c r="AD109" s="8"/>
      <c r="AE109" s="8"/>
      <c r="AF109" s="8"/>
      <c r="AG109" s="8"/>
      <c r="AH109" s="8"/>
      <c r="AI109" s="8"/>
      <c r="AK109" s="8"/>
      <c r="AL109" s="8"/>
      <c r="AM109" s="8"/>
      <c r="AN109" s="8"/>
      <c r="AO109" s="8"/>
      <c r="AP109" s="8"/>
      <c r="AQ109" s="8"/>
      <c r="AS109" s="8"/>
      <c r="AT109" s="8"/>
      <c r="AU109" s="8"/>
      <c r="AV109" s="8"/>
      <c r="AW109" s="8"/>
      <c r="AX109" s="8"/>
      <c r="AY109" s="8"/>
    </row>
    <row r="110" spans="1:51" s="3" customFormat="1" ht="16.5" customHeight="1" x14ac:dyDescent="0.25">
      <c r="A110" s="83">
        <f>'1.2.Historical Market Map 12-13'!A109</f>
        <v>0</v>
      </c>
      <c r="B110" s="83">
        <f>'1.2.Historical Market Map 12-13'!B109</f>
        <v>0</v>
      </c>
      <c r="C110" s="83">
        <f>'1.2.Historical Market Map 12-13'!C109</f>
        <v>0</v>
      </c>
      <c r="D110" s="83">
        <f>'1.2.Historical Market Map 12-13'!D109</f>
        <v>0</v>
      </c>
      <c r="E110" s="84" t="str">
        <f t="shared" si="7"/>
        <v>0-0 (0)</v>
      </c>
      <c r="F110" s="35">
        <f>IFERROR(ROUND(SUMIFS('Working Sheet'!$AC$4:$AC$250,'Working Sheet'!$T$4:$T$250,B110,'Working Sheet'!$U$4:$U$250,C110,'Working Sheet'!$V$4:$V$250,D110),0),0)</f>
        <v>0</v>
      </c>
      <c r="G110" s="122">
        <f>COUNTIFS('Working Sheet'!$T$4:$T$250,B110,'Working Sheet'!$U$4:$U$250,C110,'Working Sheet'!$V$4:$V$250,D110)</f>
        <v>232</v>
      </c>
      <c r="H110"/>
      <c r="I110" s="8"/>
      <c r="J110" s="8"/>
      <c r="K110" s="8"/>
      <c r="L110" s="8"/>
      <c r="M110" s="8"/>
      <c r="O110" s="8"/>
      <c r="P110" s="8"/>
      <c r="Q110" s="8"/>
      <c r="R110" s="8"/>
      <c r="S110" s="8"/>
      <c r="U110" s="8"/>
      <c r="V110" s="8"/>
      <c r="W110" s="8"/>
      <c r="X110" s="8"/>
      <c r="Y110" s="8"/>
      <c r="Z110" s="8"/>
      <c r="AA110" s="8"/>
      <c r="AC110" s="8"/>
      <c r="AD110" s="8"/>
      <c r="AE110" s="8"/>
      <c r="AF110" s="8"/>
      <c r="AG110" s="8"/>
      <c r="AH110" s="8"/>
      <c r="AI110" s="8"/>
      <c r="AK110" s="8"/>
      <c r="AL110" s="8"/>
      <c r="AM110" s="8"/>
      <c r="AN110" s="8"/>
      <c r="AO110" s="8"/>
      <c r="AP110" s="8"/>
      <c r="AQ110" s="8"/>
      <c r="AS110" s="8"/>
      <c r="AT110" s="8"/>
      <c r="AU110" s="8"/>
      <c r="AV110" s="8"/>
      <c r="AW110" s="8"/>
      <c r="AX110" s="8"/>
      <c r="AY110" s="8"/>
    </row>
    <row r="111" spans="1:51" s="3" customFormat="1" ht="16.5" customHeight="1" x14ac:dyDescent="0.25">
      <c r="A111" s="83">
        <f>'1.2.Historical Market Map 12-13'!A110</f>
        <v>0</v>
      </c>
      <c r="B111" s="83">
        <f>'1.2.Historical Market Map 12-13'!B110</f>
        <v>0</v>
      </c>
      <c r="C111" s="83">
        <f>'1.2.Historical Market Map 12-13'!C110</f>
        <v>0</v>
      </c>
      <c r="D111" s="83">
        <f>'1.2.Historical Market Map 12-13'!D110</f>
        <v>0</v>
      </c>
      <c r="E111" s="84" t="str">
        <f t="shared" si="7"/>
        <v>0-0 (0)</v>
      </c>
      <c r="F111" s="35">
        <f>IFERROR(ROUND(SUMIFS('Working Sheet'!$AC$4:$AC$250,'Working Sheet'!$T$4:$T$250,B111,'Working Sheet'!$U$4:$U$250,C111,'Working Sheet'!$V$4:$V$250,D111),0),0)</f>
        <v>0</v>
      </c>
      <c r="G111" s="122">
        <f>COUNTIFS('Working Sheet'!$T$4:$T$250,B111,'Working Sheet'!$U$4:$U$250,C111,'Working Sheet'!$V$4:$V$250,D111)</f>
        <v>232</v>
      </c>
      <c r="H111"/>
      <c r="I111" s="8"/>
      <c r="J111" s="8"/>
      <c r="K111" s="8"/>
      <c r="L111" s="8"/>
      <c r="M111" s="8"/>
      <c r="O111" s="8"/>
      <c r="P111" s="8"/>
      <c r="Q111" s="8"/>
      <c r="R111" s="8"/>
      <c r="S111" s="8"/>
      <c r="U111" s="8"/>
      <c r="V111" s="8"/>
      <c r="W111" s="8"/>
      <c r="X111" s="8"/>
      <c r="Y111" s="8"/>
      <c r="Z111" s="8"/>
      <c r="AA111" s="8"/>
      <c r="AC111" s="8"/>
      <c r="AD111" s="8"/>
      <c r="AE111" s="8"/>
      <c r="AF111" s="8"/>
      <c r="AG111" s="8"/>
      <c r="AH111" s="8"/>
      <c r="AI111" s="8"/>
      <c r="AK111" s="8"/>
      <c r="AL111" s="8"/>
      <c r="AM111" s="8"/>
      <c r="AN111" s="8"/>
      <c r="AO111" s="8"/>
      <c r="AP111" s="8"/>
      <c r="AQ111" s="8"/>
      <c r="AS111" s="8"/>
      <c r="AT111" s="8"/>
      <c r="AU111" s="8"/>
      <c r="AV111" s="8"/>
      <c r="AW111" s="8"/>
      <c r="AX111" s="8"/>
      <c r="AY111" s="8"/>
    </row>
    <row r="112" spans="1:51" s="3" customFormat="1" ht="16.5" customHeight="1" x14ac:dyDescent="0.25">
      <c r="A112" s="83">
        <f>'1.2.Historical Market Map 12-13'!A111</f>
        <v>0</v>
      </c>
      <c r="B112" s="83">
        <f>'1.2.Historical Market Map 12-13'!B111</f>
        <v>0</v>
      </c>
      <c r="C112" s="83">
        <f>'1.2.Historical Market Map 12-13'!C111</f>
        <v>0</v>
      </c>
      <c r="D112" s="83">
        <f>'1.2.Historical Market Map 12-13'!D111</f>
        <v>0</v>
      </c>
      <c r="E112" s="84" t="str">
        <f t="shared" si="7"/>
        <v>0-0 (0)</v>
      </c>
      <c r="F112" s="35">
        <f>IFERROR(ROUND(SUMIFS('Working Sheet'!$AC$4:$AC$250,'Working Sheet'!$T$4:$T$250,B112,'Working Sheet'!$U$4:$U$250,C112,'Working Sheet'!$V$4:$V$250,D112),0),0)</f>
        <v>0</v>
      </c>
      <c r="G112" s="122">
        <f>COUNTIFS('Working Sheet'!$T$4:$T$250,B112,'Working Sheet'!$U$4:$U$250,C112,'Working Sheet'!$V$4:$V$250,D112)</f>
        <v>232</v>
      </c>
      <c r="H112"/>
      <c r="I112" s="8"/>
      <c r="J112" s="8"/>
      <c r="K112" s="8"/>
      <c r="L112" s="8"/>
      <c r="M112" s="8"/>
      <c r="O112" s="8"/>
      <c r="P112" s="8"/>
      <c r="Q112" s="8"/>
      <c r="R112" s="8"/>
      <c r="S112" s="8"/>
      <c r="U112" s="8"/>
      <c r="V112" s="8"/>
      <c r="W112" s="8"/>
      <c r="X112" s="8"/>
      <c r="Y112" s="8"/>
      <c r="Z112" s="8"/>
      <c r="AA112" s="8"/>
      <c r="AC112" s="8"/>
      <c r="AD112" s="8"/>
      <c r="AE112" s="8"/>
      <c r="AF112" s="8"/>
      <c r="AG112" s="8"/>
      <c r="AH112" s="8"/>
      <c r="AI112" s="8"/>
      <c r="AK112" s="8"/>
      <c r="AL112" s="8"/>
      <c r="AM112" s="8"/>
      <c r="AN112" s="8"/>
      <c r="AO112" s="8"/>
      <c r="AP112" s="8"/>
      <c r="AQ112" s="8"/>
      <c r="AS112" s="8"/>
      <c r="AT112" s="8"/>
      <c r="AU112" s="8"/>
      <c r="AV112" s="8"/>
      <c r="AW112" s="8"/>
      <c r="AX112" s="8"/>
      <c r="AY112" s="8"/>
    </row>
    <row r="113" spans="1:51" s="3" customFormat="1" ht="16.5" customHeight="1" x14ac:dyDescent="0.25">
      <c r="A113" s="83">
        <f>'1.2.Historical Market Map 12-13'!A112</f>
        <v>0</v>
      </c>
      <c r="B113" s="83">
        <f>'1.2.Historical Market Map 12-13'!B112</f>
        <v>0</v>
      </c>
      <c r="C113" s="83">
        <f>'1.2.Historical Market Map 12-13'!C112</f>
        <v>0</v>
      </c>
      <c r="D113" s="83">
        <f>'1.2.Historical Market Map 12-13'!D112</f>
        <v>0</v>
      </c>
      <c r="E113" s="84" t="str">
        <f t="shared" si="7"/>
        <v>0-0 (0)</v>
      </c>
      <c r="F113" s="35">
        <f>IFERROR(ROUND(SUMIFS('Working Sheet'!$AC$4:$AC$250,'Working Sheet'!$T$4:$T$250,B113,'Working Sheet'!$U$4:$U$250,C113,'Working Sheet'!$V$4:$V$250,D113),0),0)</f>
        <v>0</v>
      </c>
      <c r="G113" s="122">
        <f>COUNTIFS('Working Sheet'!$T$4:$T$250,B113,'Working Sheet'!$U$4:$U$250,C113,'Working Sheet'!$V$4:$V$250,D113)</f>
        <v>232</v>
      </c>
      <c r="H113"/>
      <c r="I113" s="8"/>
      <c r="J113" s="8"/>
      <c r="K113" s="8"/>
      <c r="L113" s="8"/>
      <c r="M113" s="8"/>
      <c r="O113" s="8"/>
      <c r="P113" s="8"/>
      <c r="Q113" s="8"/>
      <c r="R113" s="8"/>
      <c r="S113" s="8"/>
      <c r="U113" s="8"/>
      <c r="V113" s="8"/>
      <c r="W113" s="8"/>
      <c r="X113" s="8"/>
      <c r="Y113" s="8"/>
      <c r="Z113" s="8"/>
      <c r="AA113" s="8"/>
      <c r="AC113" s="8"/>
      <c r="AD113" s="8"/>
      <c r="AE113" s="8"/>
      <c r="AF113" s="8"/>
      <c r="AG113" s="8"/>
      <c r="AH113" s="8"/>
      <c r="AI113" s="8"/>
      <c r="AK113" s="8"/>
      <c r="AL113" s="8"/>
      <c r="AM113" s="8"/>
      <c r="AN113" s="8"/>
      <c r="AO113" s="8"/>
      <c r="AP113" s="8"/>
      <c r="AQ113" s="8"/>
      <c r="AS113" s="8"/>
      <c r="AT113" s="8"/>
      <c r="AU113" s="8"/>
      <c r="AV113" s="8"/>
      <c r="AW113" s="8"/>
      <c r="AX113" s="8"/>
      <c r="AY113" s="8"/>
    </row>
    <row r="114" spans="1:51" s="3" customFormat="1" ht="16.5" customHeight="1" x14ac:dyDescent="0.25">
      <c r="A114" s="83">
        <f>'1.2.Historical Market Map 12-13'!A113</f>
        <v>0</v>
      </c>
      <c r="B114" s="83">
        <f>'1.2.Historical Market Map 12-13'!B113</f>
        <v>0</v>
      </c>
      <c r="C114" s="83">
        <f>'1.2.Historical Market Map 12-13'!C113</f>
        <v>0</v>
      </c>
      <c r="D114" s="83">
        <f>'1.2.Historical Market Map 12-13'!D113</f>
        <v>0</v>
      </c>
      <c r="E114" s="84" t="str">
        <f t="shared" si="7"/>
        <v>0-0 (0)</v>
      </c>
      <c r="F114" s="35">
        <f>IFERROR(ROUND(SUMIFS('Working Sheet'!$AC$4:$AC$250,'Working Sheet'!$T$4:$T$250,B114,'Working Sheet'!$U$4:$U$250,C114,'Working Sheet'!$V$4:$V$250,D114),0),0)</f>
        <v>0</v>
      </c>
      <c r="G114" s="122">
        <f>COUNTIFS('Working Sheet'!$T$4:$T$250,B114,'Working Sheet'!$U$4:$U$250,C114,'Working Sheet'!$V$4:$V$250,D114)</f>
        <v>232</v>
      </c>
      <c r="H114"/>
      <c r="I114" s="8"/>
      <c r="J114" s="8"/>
      <c r="K114" s="8"/>
      <c r="L114" s="8"/>
      <c r="M114" s="8"/>
      <c r="O114" s="8"/>
      <c r="P114" s="8"/>
      <c r="Q114" s="8"/>
      <c r="R114" s="8"/>
      <c r="S114" s="8"/>
      <c r="U114" s="8"/>
      <c r="V114" s="8"/>
      <c r="W114" s="8"/>
      <c r="X114" s="8"/>
      <c r="Y114" s="8"/>
      <c r="Z114" s="8"/>
      <c r="AA114" s="8"/>
      <c r="AC114" s="8"/>
      <c r="AD114" s="8"/>
      <c r="AE114" s="8"/>
      <c r="AF114" s="8"/>
      <c r="AG114" s="8"/>
      <c r="AH114" s="8"/>
      <c r="AI114" s="8"/>
      <c r="AK114" s="8"/>
      <c r="AL114" s="8"/>
      <c r="AM114" s="8"/>
      <c r="AN114" s="8"/>
      <c r="AO114" s="8"/>
      <c r="AP114" s="8"/>
      <c r="AQ114" s="8"/>
      <c r="AS114" s="8"/>
      <c r="AT114" s="8"/>
      <c r="AU114" s="8"/>
      <c r="AV114" s="8"/>
      <c r="AW114" s="8"/>
      <c r="AX114" s="8"/>
      <c r="AY114" s="8"/>
    </row>
    <row r="115" spans="1:51" s="3" customFormat="1" ht="16.5" customHeight="1" x14ac:dyDescent="0.25">
      <c r="A115" s="83">
        <f>'1.2.Historical Market Map 12-13'!A114</f>
        <v>0</v>
      </c>
      <c r="B115" s="83">
        <f>'1.2.Historical Market Map 12-13'!B114</f>
        <v>0</v>
      </c>
      <c r="C115" s="83">
        <f>'1.2.Historical Market Map 12-13'!C114</f>
        <v>0</v>
      </c>
      <c r="D115" s="83">
        <f>'1.2.Historical Market Map 12-13'!D114</f>
        <v>0</v>
      </c>
      <c r="E115" s="84" t="str">
        <f t="shared" si="7"/>
        <v>0-0 (0)</v>
      </c>
      <c r="F115" s="35">
        <f>IFERROR(ROUND(SUMIFS('Working Sheet'!$AC$4:$AC$250,'Working Sheet'!$T$4:$T$250,B115,'Working Sheet'!$U$4:$U$250,C115,'Working Sheet'!$V$4:$V$250,D115),0),0)</f>
        <v>0</v>
      </c>
      <c r="G115" s="122">
        <f>COUNTIFS('Working Sheet'!$T$4:$T$250,B115,'Working Sheet'!$U$4:$U$250,C115,'Working Sheet'!$V$4:$V$250,D115)</f>
        <v>232</v>
      </c>
      <c r="H115"/>
      <c r="I115" s="8"/>
      <c r="J115" s="8"/>
      <c r="K115" s="8"/>
      <c r="L115" s="8"/>
      <c r="M115" s="8"/>
      <c r="O115" s="8"/>
      <c r="P115" s="8"/>
      <c r="Q115" s="8"/>
      <c r="R115" s="8"/>
      <c r="S115" s="8"/>
      <c r="U115" s="8"/>
      <c r="V115" s="8"/>
      <c r="W115" s="8"/>
      <c r="X115" s="8"/>
      <c r="Y115" s="8"/>
      <c r="Z115" s="8"/>
      <c r="AA115" s="8"/>
      <c r="AC115" s="8"/>
      <c r="AD115" s="8"/>
      <c r="AE115" s="8"/>
      <c r="AF115" s="8"/>
      <c r="AG115" s="8"/>
      <c r="AH115" s="8"/>
      <c r="AI115" s="8"/>
      <c r="AK115" s="8"/>
      <c r="AL115" s="8"/>
      <c r="AM115" s="8"/>
      <c r="AN115" s="8"/>
      <c r="AO115" s="8"/>
      <c r="AP115" s="8"/>
      <c r="AQ115" s="8"/>
      <c r="AS115" s="8"/>
      <c r="AT115" s="8"/>
      <c r="AU115" s="8"/>
      <c r="AV115" s="8"/>
      <c r="AW115" s="8"/>
      <c r="AX115" s="8"/>
      <c r="AY115" s="8"/>
    </row>
    <row r="116" spans="1:51" s="3" customFormat="1" ht="16.5" customHeight="1" x14ac:dyDescent="0.25">
      <c r="A116" s="83">
        <f>'1.2.Historical Market Map 12-13'!A115</f>
        <v>0</v>
      </c>
      <c r="B116" s="83">
        <f>'1.2.Historical Market Map 12-13'!B115</f>
        <v>0</v>
      </c>
      <c r="C116" s="83">
        <f>'1.2.Historical Market Map 12-13'!C115</f>
        <v>0</v>
      </c>
      <c r="D116" s="83">
        <f>'1.2.Historical Market Map 12-13'!D115</f>
        <v>0</v>
      </c>
      <c r="E116" s="84" t="str">
        <f t="shared" si="7"/>
        <v>0-0 (0)</v>
      </c>
      <c r="F116" s="35">
        <f>IFERROR(ROUND(SUMIFS('Working Sheet'!$AC$4:$AC$250,'Working Sheet'!$T$4:$T$250,B116,'Working Sheet'!$U$4:$U$250,C116,'Working Sheet'!$V$4:$V$250,D116),0),0)</f>
        <v>0</v>
      </c>
      <c r="G116" s="122">
        <f>COUNTIFS('Working Sheet'!$T$4:$T$250,B116,'Working Sheet'!$U$4:$U$250,C116,'Working Sheet'!$V$4:$V$250,D116)</f>
        <v>232</v>
      </c>
      <c r="H116"/>
      <c r="I116" s="8"/>
      <c r="J116" s="8"/>
      <c r="K116" s="8"/>
      <c r="L116" s="8"/>
      <c r="M116" s="8"/>
      <c r="O116" s="8"/>
      <c r="P116" s="8"/>
      <c r="Q116" s="8"/>
      <c r="R116" s="8"/>
      <c r="S116" s="8"/>
      <c r="U116" s="8"/>
      <c r="V116" s="8"/>
      <c r="W116" s="8"/>
      <c r="X116" s="8"/>
      <c r="Y116" s="8"/>
      <c r="Z116" s="8"/>
      <c r="AA116" s="8"/>
      <c r="AC116" s="8"/>
      <c r="AD116" s="8"/>
      <c r="AE116" s="8"/>
      <c r="AF116" s="8"/>
      <c r="AG116" s="8"/>
      <c r="AH116" s="8"/>
      <c r="AI116" s="8"/>
      <c r="AK116" s="8"/>
      <c r="AL116" s="8"/>
      <c r="AM116" s="8"/>
      <c r="AN116" s="8"/>
      <c r="AO116" s="8"/>
      <c r="AP116" s="8"/>
      <c r="AQ116" s="8"/>
      <c r="AS116" s="8"/>
      <c r="AT116" s="8"/>
      <c r="AU116" s="8"/>
      <c r="AV116" s="8"/>
      <c r="AW116" s="8"/>
      <c r="AX116" s="8"/>
      <c r="AY116" s="8"/>
    </row>
    <row r="117" spans="1:51" s="3" customFormat="1" ht="16.5" customHeight="1" x14ac:dyDescent="0.25">
      <c r="A117" s="83">
        <f>'1.2.Historical Market Map 12-13'!A116</f>
        <v>0</v>
      </c>
      <c r="B117" s="83">
        <f>'1.2.Historical Market Map 12-13'!B116</f>
        <v>0</v>
      </c>
      <c r="C117" s="83">
        <f>'1.2.Historical Market Map 12-13'!C116</f>
        <v>0</v>
      </c>
      <c r="D117" s="83">
        <f>'1.2.Historical Market Map 12-13'!D116</f>
        <v>0</v>
      </c>
      <c r="E117" s="84" t="str">
        <f t="shared" si="7"/>
        <v>0-0 (0)</v>
      </c>
      <c r="F117" s="35">
        <f>IFERROR(ROUND(SUMIFS('Working Sheet'!$AC$4:$AC$250,'Working Sheet'!$T$4:$T$250,B117,'Working Sheet'!$U$4:$U$250,C117,'Working Sheet'!$V$4:$V$250,D117),0),0)</f>
        <v>0</v>
      </c>
      <c r="G117" s="122">
        <f>COUNTIFS('Working Sheet'!$T$4:$T$250,B117,'Working Sheet'!$U$4:$U$250,C117,'Working Sheet'!$V$4:$V$250,D117)</f>
        <v>232</v>
      </c>
      <c r="H117"/>
      <c r="I117" s="8"/>
      <c r="J117" s="8"/>
      <c r="K117" s="8"/>
      <c r="L117" s="8"/>
      <c r="M117" s="8"/>
      <c r="O117" s="8"/>
      <c r="P117" s="8"/>
      <c r="Q117" s="8"/>
      <c r="R117" s="8"/>
      <c r="S117" s="8"/>
      <c r="U117" s="8"/>
      <c r="V117" s="8"/>
      <c r="W117" s="8"/>
      <c r="X117" s="8"/>
      <c r="Y117" s="8"/>
      <c r="Z117" s="8"/>
      <c r="AA117" s="8"/>
      <c r="AC117" s="8"/>
      <c r="AD117" s="8"/>
      <c r="AE117" s="8"/>
      <c r="AF117" s="8"/>
      <c r="AG117" s="8"/>
      <c r="AH117" s="8"/>
      <c r="AI117" s="8"/>
      <c r="AK117" s="8"/>
      <c r="AL117" s="8"/>
      <c r="AM117" s="8"/>
      <c r="AN117" s="8"/>
      <c r="AO117" s="8"/>
      <c r="AP117" s="8"/>
      <c r="AQ117" s="8"/>
      <c r="AS117" s="8"/>
      <c r="AT117" s="8"/>
      <c r="AU117" s="8"/>
      <c r="AV117" s="8"/>
      <c r="AW117" s="8"/>
      <c r="AX117" s="8"/>
      <c r="AY117" s="8"/>
    </row>
    <row r="118" spans="1:51" s="3" customFormat="1" ht="16.5" customHeight="1" x14ac:dyDescent="0.25">
      <c r="A118" s="83">
        <f>'1.2.Historical Market Map 12-13'!A117</f>
        <v>0</v>
      </c>
      <c r="B118" s="83">
        <f>'1.2.Historical Market Map 12-13'!B117</f>
        <v>0</v>
      </c>
      <c r="C118" s="83">
        <f>'1.2.Historical Market Map 12-13'!C117</f>
        <v>0</v>
      </c>
      <c r="D118" s="83">
        <f>'1.2.Historical Market Map 12-13'!D117</f>
        <v>0</v>
      </c>
      <c r="E118" s="84" t="str">
        <f t="shared" si="7"/>
        <v>0-0 (0)</v>
      </c>
      <c r="F118" s="35">
        <f>IFERROR(ROUND(SUMIFS('Working Sheet'!$AC$4:$AC$250,'Working Sheet'!$T$4:$T$250,B118,'Working Sheet'!$U$4:$U$250,C118,'Working Sheet'!$V$4:$V$250,D118),0),0)</f>
        <v>0</v>
      </c>
      <c r="G118" s="122">
        <f>COUNTIFS('Working Sheet'!$T$4:$T$250,B118,'Working Sheet'!$U$4:$U$250,C118,'Working Sheet'!$V$4:$V$250,D118)</f>
        <v>232</v>
      </c>
      <c r="H118"/>
      <c r="I118" s="8"/>
      <c r="J118" s="8"/>
      <c r="K118" s="8"/>
      <c r="L118" s="8"/>
      <c r="M118" s="8"/>
      <c r="O118" s="8"/>
      <c r="P118" s="8"/>
      <c r="Q118" s="8"/>
      <c r="R118" s="8"/>
      <c r="S118" s="8"/>
      <c r="U118" s="8"/>
      <c r="V118" s="8"/>
      <c r="W118" s="8"/>
      <c r="X118" s="8"/>
      <c r="Y118" s="8"/>
      <c r="Z118" s="8"/>
      <c r="AA118" s="8"/>
      <c r="AC118" s="8"/>
      <c r="AD118" s="8"/>
      <c r="AE118" s="8"/>
      <c r="AF118" s="8"/>
      <c r="AG118" s="8"/>
      <c r="AH118" s="8"/>
      <c r="AI118" s="8"/>
      <c r="AK118" s="8"/>
      <c r="AL118" s="8"/>
      <c r="AM118" s="8"/>
      <c r="AN118" s="8"/>
      <c r="AO118" s="8"/>
      <c r="AP118" s="8"/>
      <c r="AQ118" s="8"/>
      <c r="AS118" s="8"/>
      <c r="AT118" s="8"/>
      <c r="AU118" s="8"/>
      <c r="AV118" s="8"/>
      <c r="AW118" s="8"/>
      <c r="AX118" s="8"/>
      <c r="AY118" s="8"/>
    </row>
    <row r="119" spans="1:51" s="3" customFormat="1" ht="16.5" customHeight="1" x14ac:dyDescent="0.25">
      <c r="A119" s="83">
        <f>'1.2.Historical Market Map 12-13'!A118</f>
        <v>0</v>
      </c>
      <c r="B119" s="83">
        <f>'1.2.Historical Market Map 12-13'!B118</f>
        <v>0</v>
      </c>
      <c r="C119" s="83">
        <f>'1.2.Historical Market Map 12-13'!C118</f>
        <v>0</v>
      </c>
      <c r="D119" s="83">
        <f>'1.2.Historical Market Map 12-13'!D118</f>
        <v>0</v>
      </c>
      <c r="E119" s="84" t="str">
        <f t="shared" si="7"/>
        <v>0-0 (0)</v>
      </c>
      <c r="F119" s="35">
        <f>IFERROR(ROUND(SUMIFS('Working Sheet'!$AC$4:$AC$250,'Working Sheet'!$T$4:$T$250,B119,'Working Sheet'!$U$4:$U$250,C119,'Working Sheet'!$V$4:$V$250,D119),0),0)</f>
        <v>0</v>
      </c>
      <c r="G119" s="122">
        <f>COUNTIFS('Working Sheet'!$T$4:$T$250,B119,'Working Sheet'!$U$4:$U$250,C119,'Working Sheet'!$V$4:$V$250,D119)</f>
        <v>232</v>
      </c>
      <c r="H119"/>
      <c r="I119" s="8"/>
      <c r="J119" s="8"/>
      <c r="K119" s="8"/>
      <c r="L119" s="8"/>
      <c r="M119" s="8"/>
      <c r="O119" s="8"/>
      <c r="P119" s="8"/>
      <c r="Q119" s="8"/>
      <c r="R119" s="8"/>
      <c r="S119" s="8"/>
      <c r="U119" s="8"/>
      <c r="V119" s="8"/>
      <c r="W119" s="8"/>
      <c r="X119" s="8"/>
      <c r="Y119" s="8"/>
      <c r="Z119" s="8"/>
      <c r="AA119" s="8"/>
      <c r="AC119" s="8"/>
      <c r="AD119" s="8"/>
      <c r="AE119" s="8"/>
      <c r="AF119" s="8"/>
      <c r="AG119" s="8"/>
      <c r="AH119" s="8"/>
      <c r="AI119" s="8"/>
      <c r="AK119" s="8"/>
      <c r="AL119" s="8"/>
      <c r="AM119" s="8"/>
      <c r="AN119" s="8"/>
      <c r="AO119" s="8"/>
      <c r="AP119" s="8"/>
      <c r="AQ119" s="8"/>
      <c r="AS119" s="8"/>
      <c r="AT119" s="8"/>
      <c r="AU119" s="8"/>
      <c r="AV119" s="8"/>
      <c r="AW119" s="8"/>
      <c r="AX119" s="8"/>
      <c r="AY119" s="8"/>
    </row>
    <row r="120" spans="1:51" s="3" customFormat="1" ht="16.5" customHeight="1" x14ac:dyDescent="0.25">
      <c r="A120" s="83">
        <f>'1.2.Historical Market Map 12-13'!A119</f>
        <v>0</v>
      </c>
      <c r="B120" s="83">
        <f>'1.2.Historical Market Map 12-13'!B119</f>
        <v>0</v>
      </c>
      <c r="C120" s="83">
        <f>'1.2.Historical Market Map 12-13'!C119</f>
        <v>0</v>
      </c>
      <c r="D120" s="83">
        <f>'1.2.Historical Market Map 12-13'!D119</f>
        <v>0</v>
      </c>
      <c r="E120" s="84" t="str">
        <f t="shared" si="7"/>
        <v>0-0 (0)</v>
      </c>
      <c r="F120" s="35">
        <f>IFERROR(ROUND(SUMIFS('Working Sheet'!$AC$4:$AC$250,'Working Sheet'!$T$4:$T$250,B120,'Working Sheet'!$U$4:$U$250,C120,'Working Sheet'!$V$4:$V$250,D120),0),0)</f>
        <v>0</v>
      </c>
      <c r="G120" s="122">
        <f>COUNTIFS('Working Sheet'!$T$4:$T$250,B120,'Working Sheet'!$U$4:$U$250,C120,'Working Sheet'!$V$4:$V$250,D120)</f>
        <v>232</v>
      </c>
      <c r="H120"/>
      <c r="I120" s="8"/>
      <c r="J120" s="8"/>
      <c r="K120" s="8"/>
      <c r="L120" s="8"/>
      <c r="M120" s="8"/>
      <c r="O120" s="8"/>
      <c r="P120" s="8"/>
      <c r="Q120" s="8"/>
      <c r="R120" s="8"/>
      <c r="S120" s="8"/>
      <c r="U120" s="8"/>
      <c r="V120" s="8"/>
      <c r="W120" s="8"/>
      <c r="X120" s="8"/>
      <c r="Y120" s="8"/>
      <c r="Z120" s="8"/>
      <c r="AA120" s="8"/>
      <c r="AC120" s="8"/>
      <c r="AD120" s="8"/>
      <c r="AE120" s="8"/>
      <c r="AF120" s="8"/>
      <c r="AG120" s="8"/>
      <c r="AH120" s="8"/>
      <c r="AI120" s="8"/>
      <c r="AK120" s="8"/>
      <c r="AL120" s="8"/>
      <c r="AM120" s="8"/>
      <c r="AN120" s="8"/>
      <c r="AO120" s="8"/>
      <c r="AP120" s="8"/>
      <c r="AQ120" s="8"/>
      <c r="AS120" s="8"/>
      <c r="AT120" s="8"/>
      <c r="AU120" s="8"/>
      <c r="AV120" s="8"/>
      <c r="AW120" s="8"/>
      <c r="AX120" s="8"/>
      <c r="AY120" s="8"/>
    </row>
    <row r="121" spans="1:51" s="3" customFormat="1" ht="16.5" customHeight="1" x14ac:dyDescent="0.25">
      <c r="A121" s="83">
        <f>'1.2.Historical Market Map 12-13'!A120</f>
        <v>0</v>
      </c>
      <c r="B121" s="83">
        <f>'1.2.Historical Market Map 12-13'!B120</f>
        <v>0</v>
      </c>
      <c r="C121" s="83">
        <f>'1.2.Historical Market Map 12-13'!C120</f>
        <v>0</v>
      </c>
      <c r="D121" s="83">
        <f>'1.2.Historical Market Map 12-13'!D120</f>
        <v>0</v>
      </c>
      <c r="E121" s="84" t="str">
        <f t="shared" si="7"/>
        <v>0-0 (0)</v>
      </c>
      <c r="F121" s="35">
        <f>IFERROR(ROUND(SUMIFS('Working Sheet'!$AC$4:$AC$250,'Working Sheet'!$T$4:$T$250,B121,'Working Sheet'!$U$4:$U$250,C121,'Working Sheet'!$V$4:$V$250,D121),0),0)</f>
        <v>0</v>
      </c>
      <c r="G121" s="122">
        <f>COUNTIFS('Working Sheet'!$T$4:$T$250,B121,'Working Sheet'!$U$4:$U$250,C121,'Working Sheet'!$V$4:$V$250,D121)</f>
        <v>232</v>
      </c>
      <c r="H121"/>
      <c r="I121" s="8"/>
      <c r="J121" s="8"/>
      <c r="K121" s="8"/>
      <c r="L121" s="8"/>
      <c r="M121" s="8"/>
      <c r="O121" s="8"/>
      <c r="P121" s="8"/>
      <c r="Q121" s="8"/>
      <c r="R121" s="8"/>
      <c r="S121" s="8"/>
      <c r="U121" s="8"/>
      <c r="V121" s="8"/>
      <c r="W121" s="8"/>
      <c r="X121" s="8"/>
      <c r="Y121" s="8"/>
      <c r="Z121" s="8"/>
      <c r="AA121" s="8"/>
      <c r="AC121" s="8"/>
      <c r="AD121" s="8"/>
      <c r="AE121" s="8"/>
      <c r="AF121" s="8"/>
      <c r="AG121" s="8"/>
      <c r="AH121" s="8"/>
      <c r="AI121" s="8"/>
      <c r="AK121" s="8"/>
      <c r="AL121" s="8"/>
      <c r="AM121" s="8"/>
      <c r="AN121" s="8"/>
      <c r="AO121" s="8"/>
      <c r="AP121" s="8"/>
      <c r="AQ121" s="8"/>
      <c r="AS121" s="8"/>
      <c r="AT121" s="8"/>
      <c r="AU121" s="8"/>
      <c r="AV121" s="8"/>
      <c r="AW121" s="8"/>
      <c r="AX121" s="8"/>
      <c r="AY121" s="8"/>
    </row>
    <row r="122" spans="1:51" s="3" customFormat="1" ht="16.5" customHeight="1" x14ac:dyDescent="0.25">
      <c r="A122" s="83">
        <f>'1.2.Historical Market Map 12-13'!A121</f>
        <v>0</v>
      </c>
      <c r="B122" s="83">
        <f>'1.2.Historical Market Map 12-13'!B121</f>
        <v>0</v>
      </c>
      <c r="C122" s="83">
        <f>'1.2.Historical Market Map 12-13'!C121</f>
        <v>0</v>
      </c>
      <c r="D122" s="83">
        <f>'1.2.Historical Market Map 12-13'!D121</f>
        <v>0</v>
      </c>
      <c r="E122" s="84" t="str">
        <f t="shared" si="7"/>
        <v>0-0 (0)</v>
      </c>
      <c r="F122" s="35">
        <f>IFERROR(ROUND(SUMIFS('Working Sheet'!$AC$4:$AC$250,'Working Sheet'!$T$4:$T$250,B122,'Working Sheet'!$U$4:$U$250,C122,'Working Sheet'!$V$4:$V$250,D122),0),0)</f>
        <v>0</v>
      </c>
      <c r="G122" s="122">
        <f>COUNTIFS('Working Sheet'!$T$4:$T$250,B122,'Working Sheet'!$U$4:$U$250,C122,'Working Sheet'!$V$4:$V$250,D122)</f>
        <v>232</v>
      </c>
      <c r="H122"/>
      <c r="I122" s="8"/>
      <c r="J122" s="8"/>
      <c r="K122" s="8"/>
      <c r="L122" s="8"/>
      <c r="M122" s="8"/>
      <c r="O122" s="8"/>
      <c r="P122" s="8"/>
      <c r="Q122" s="8"/>
      <c r="R122" s="8"/>
      <c r="S122" s="8"/>
      <c r="U122" s="8"/>
      <c r="V122" s="8"/>
      <c r="W122" s="8"/>
      <c r="X122" s="8"/>
      <c r="Y122" s="8"/>
      <c r="Z122" s="8"/>
      <c r="AA122" s="8"/>
      <c r="AC122" s="8"/>
      <c r="AD122" s="8"/>
      <c r="AE122" s="8"/>
      <c r="AF122" s="8"/>
      <c r="AG122" s="8"/>
      <c r="AH122" s="8"/>
      <c r="AI122" s="8"/>
      <c r="AK122" s="8"/>
      <c r="AL122" s="8"/>
      <c r="AM122" s="8"/>
      <c r="AN122" s="8"/>
      <c r="AO122" s="8"/>
      <c r="AP122" s="8"/>
      <c r="AQ122" s="8"/>
      <c r="AS122" s="8"/>
      <c r="AT122" s="8"/>
      <c r="AU122" s="8"/>
      <c r="AV122" s="8"/>
      <c r="AW122" s="8"/>
      <c r="AX122" s="8"/>
      <c r="AY122" s="8"/>
    </row>
    <row r="123" spans="1:51" s="3" customFormat="1" ht="16.5" customHeight="1" x14ac:dyDescent="0.25">
      <c r="A123" s="83">
        <f>'1.2.Historical Market Map 12-13'!A122</f>
        <v>0</v>
      </c>
      <c r="B123" s="83">
        <f>'1.2.Historical Market Map 12-13'!B122</f>
        <v>0</v>
      </c>
      <c r="C123" s="83">
        <f>'1.2.Historical Market Map 12-13'!C122</f>
        <v>0</v>
      </c>
      <c r="D123" s="83">
        <f>'1.2.Historical Market Map 12-13'!D122</f>
        <v>0</v>
      </c>
      <c r="E123" s="84" t="str">
        <f t="shared" si="7"/>
        <v>0-0 (0)</v>
      </c>
      <c r="F123" s="35">
        <f>IFERROR(ROUND(SUMIFS('Working Sheet'!$AC$4:$AC$250,'Working Sheet'!$T$4:$T$250,B123,'Working Sheet'!$U$4:$U$250,C123,'Working Sheet'!$V$4:$V$250,D123),0),0)</f>
        <v>0</v>
      </c>
      <c r="G123" s="122">
        <f>COUNTIFS('Working Sheet'!$T$4:$T$250,B123,'Working Sheet'!$U$4:$U$250,C123,'Working Sheet'!$V$4:$V$250,D123)</f>
        <v>232</v>
      </c>
      <c r="H123"/>
      <c r="I123" s="8"/>
      <c r="J123" s="8"/>
      <c r="K123" s="8"/>
      <c r="L123" s="8"/>
      <c r="M123" s="8"/>
      <c r="O123" s="8"/>
      <c r="P123" s="8"/>
      <c r="Q123" s="8"/>
      <c r="R123" s="8"/>
      <c r="S123" s="8"/>
      <c r="U123" s="8"/>
      <c r="V123" s="8"/>
      <c r="W123" s="8"/>
      <c r="X123" s="8"/>
      <c r="Y123" s="8"/>
      <c r="Z123" s="8"/>
      <c r="AA123" s="8"/>
      <c r="AC123" s="8"/>
      <c r="AD123" s="8"/>
      <c r="AE123" s="8"/>
      <c r="AF123" s="8"/>
      <c r="AG123" s="8"/>
      <c r="AH123" s="8"/>
      <c r="AI123" s="8"/>
      <c r="AK123" s="8"/>
      <c r="AL123" s="8"/>
      <c r="AM123" s="8"/>
      <c r="AN123" s="8"/>
      <c r="AO123" s="8"/>
      <c r="AP123" s="8"/>
      <c r="AQ123" s="8"/>
      <c r="AS123" s="8"/>
      <c r="AT123" s="8"/>
      <c r="AU123" s="8"/>
      <c r="AV123" s="8"/>
      <c r="AW123" s="8"/>
      <c r="AX123" s="8"/>
      <c r="AY123" s="8"/>
    </row>
    <row r="124" spans="1:51" s="3" customFormat="1" ht="16.5" customHeight="1" x14ac:dyDescent="0.25">
      <c r="A124" s="83">
        <f>'1.2.Historical Market Map 12-13'!A123</f>
        <v>0</v>
      </c>
      <c r="B124" s="83">
        <f>'1.2.Historical Market Map 12-13'!B123</f>
        <v>0</v>
      </c>
      <c r="C124" s="83">
        <f>'1.2.Historical Market Map 12-13'!C123</f>
        <v>0</v>
      </c>
      <c r="D124" s="83">
        <f>'1.2.Historical Market Map 12-13'!D123</f>
        <v>0</v>
      </c>
      <c r="E124" s="84" t="str">
        <f t="shared" si="7"/>
        <v>0-0 (0)</v>
      </c>
      <c r="F124" s="35">
        <f>IFERROR(ROUND(SUMIFS('Working Sheet'!$AC$4:$AC$250,'Working Sheet'!$T$4:$T$250,B124,'Working Sheet'!$U$4:$U$250,C124,'Working Sheet'!$V$4:$V$250,D124),0),0)</f>
        <v>0</v>
      </c>
      <c r="G124" s="122">
        <f>COUNTIFS('Working Sheet'!$T$4:$T$250,B124,'Working Sheet'!$U$4:$U$250,C124,'Working Sheet'!$V$4:$V$250,D124)</f>
        <v>232</v>
      </c>
      <c r="H124"/>
      <c r="I124" s="8"/>
      <c r="J124" s="8"/>
      <c r="K124" s="8"/>
      <c r="L124" s="8"/>
      <c r="M124" s="8"/>
      <c r="O124" s="8"/>
      <c r="P124" s="8"/>
      <c r="Q124" s="8"/>
      <c r="R124" s="8"/>
      <c r="S124" s="8"/>
      <c r="U124" s="8"/>
      <c r="V124" s="8"/>
      <c r="W124" s="8"/>
      <c r="X124" s="8"/>
      <c r="Y124" s="8"/>
      <c r="Z124" s="8"/>
      <c r="AA124" s="8"/>
      <c r="AC124" s="8"/>
      <c r="AD124" s="8"/>
      <c r="AE124" s="8"/>
      <c r="AF124" s="8"/>
      <c r="AG124" s="8"/>
      <c r="AH124" s="8"/>
      <c r="AI124" s="8"/>
      <c r="AK124" s="8"/>
      <c r="AL124" s="8"/>
      <c r="AM124" s="8"/>
      <c r="AN124" s="8"/>
      <c r="AO124" s="8"/>
      <c r="AP124" s="8"/>
      <c r="AQ124" s="8"/>
      <c r="AS124" s="8"/>
      <c r="AT124" s="8"/>
      <c r="AU124" s="8"/>
      <c r="AV124" s="8"/>
      <c r="AW124" s="8"/>
      <c r="AX124" s="8"/>
      <c r="AY124" s="8"/>
    </row>
    <row r="125" spans="1:51" s="3" customFormat="1" ht="16.5" customHeight="1" x14ac:dyDescent="0.25">
      <c r="A125" s="83">
        <f>'1.2.Historical Market Map 12-13'!A124</f>
        <v>0</v>
      </c>
      <c r="B125" s="83">
        <f>'1.2.Historical Market Map 12-13'!B124</f>
        <v>0</v>
      </c>
      <c r="C125" s="83">
        <f>'1.2.Historical Market Map 12-13'!C124</f>
        <v>0</v>
      </c>
      <c r="D125" s="83">
        <f>'1.2.Historical Market Map 12-13'!D124</f>
        <v>0</v>
      </c>
      <c r="E125" s="84" t="str">
        <f t="shared" si="7"/>
        <v>0-0 (0)</v>
      </c>
      <c r="F125" s="35">
        <f>IFERROR(ROUND(SUMIFS('Working Sheet'!$AC$4:$AC$250,'Working Sheet'!$T$4:$T$250,B125,'Working Sheet'!$U$4:$U$250,C125,'Working Sheet'!$V$4:$V$250,D125),0),0)</f>
        <v>0</v>
      </c>
      <c r="G125" s="122">
        <f>COUNTIFS('Working Sheet'!$T$4:$T$250,B125,'Working Sheet'!$U$4:$U$250,C125,'Working Sheet'!$V$4:$V$250,D125)</f>
        <v>232</v>
      </c>
      <c r="H125"/>
      <c r="I125" s="8"/>
      <c r="J125" s="8"/>
      <c r="K125" s="8"/>
      <c r="L125" s="8"/>
      <c r="M125" s="8"/>
      <c r="O125" s="8"/>
      <c r="P125" s="8"/>
      <c r="Q125" s="8"/>
      <c r="R125" s="8"/>
      <c r="S125" s="8"/>
      <c r="U125" s="8"/>
      <c r="V125" s="8"/>
      <c r="W125" s="8"/>
      <c r="X125" s="8"/>
      <c r="Y125" s="8"/>
      <c r="Z125" s="8"/>
      <c r="AA125" s="8"/>
      <c r="AC125" s="8"/>
      <c r="AD125" s="8"/>
      <c r="AE125" s="8"/>
      <c r="AF125" s="8"/>
      <c r="AG125" s="8"/>
      <c r="AH125" s="8"/>
      <c r="AI125" s="8"/>
      <c r="AK125" s="8"/>
      <c r="AL125" s="8"/>
      <c r="AM125" s="8"/>
      <c r="AN125" s="8"/>
      <c r="AO125" s="8"/>
      <c r="AP125" s="8"/>
      <c r="AQ125" s="8"/>
      <c r="AS125" s="8"/>
      <c r="AT125" s="8"/>
      <c r="AU125" s="8"/>
      <c r="AV125" s="8"/>
      <c r="AW125" s="8"/>
      <c r="AX125" s="8"/>
      <c r="AY125" s="8"/>
    </row>
    <row r="126" spans="1:51" s="3" customFormat="1" ht="16.5" customHeight="1" x14ac:dyDescent="0.25">
      <c r="A126" s="83">
        <f>'1.2.Historical Market Map 12-13'!A125</f>
        <v>0</v>
      </c>
      <c r="B126" s="83">
        <f>'1.2.Historical Market Map 12-13'!B125</f>
        <v>0</v>
      </c>
      <c r="C126" s="83">
        <f>'1.2.Historical Market Map 12-13'!C125</f>
        <v>0</v>
      </c>
      <c r="D126" s="83">
        <f>'1.2.Historical Market Map 12-13'!D125</f>
        <v>0</v>
      </c>
      <c r="E126" s="84" t="str">
        <f t="shared" si="7"/>
        <v>0-0 (0)</v>
      </c>
      <c r="F126" s="35">
        <f>IFERROR(ROUND(SUMIFS('Working Sheet'!$AC$4:$AC$250,'Working Sheet'!$T$4:$T$250,B126,'Working Sheet'!$U$4:$U$250,C126,'Working Sheet'!$V$4:$V$250,D126),0),0)</f>
        <v>0</v>
      </c>
      <c r="G126" s="122">
        <f>COUNTIFS('Working Sheet'!$T$4:$T$250,B126,'Working Sheet'!$U$4:$U$250,C126,'Working Sheet'!$V$4:$V$250,D126)</f>
        <v>232</v>
      </c>
      <c r="H126"/>
      <c r="I126" s="8"/>
      <c r="J126" s="8"/>
      <c r="K126" s="8"/>
      <c r="L126" s="8"/>
      <c r="M126" s="8"/>
      <c r="O126" s="8"/>
      <c r="P126" s="8"/>
      <c r="Q126" s="8"/>
      <c r="R126" s="8"/>
      <c r="S126" s="8"/>
      <c r="U126" s="8"/>
      <c r="V126" s="8"/>
      <c r="W126" s="8"/>
      <c r="X126" s="8"/>
      <c r="Y126" s="8"/>
      <c r="Z126" s="8"/>
      <c r="AA126" s="8"/>
      <c r="AC126" s="8"/>
      <c r="AD126" s="8"/>
      <c r="AE126" s="8"/>
      <c r="AF126" s="8"/>
      <c r="AG126" s="8"/>
      <c r="AH126" s="8"/>
      <c r="AI126" s="8"/>
      <c r="AK126" s="8"/>
      <c r="AL126" s="8"/>
      <c r="AM126" s="8"/>
      <c r="AN126" s="8"/>
      <c r="AO126" s="8"/>
      <c r="AP126" s="8"/>
      <c r="AQ126" s="8"/>
      <c r="AS126" s="8"/>
      <c r="AT126" s="8"/>
      <c r="AU126" s="8"/>
      <c r="AV126" s="8"/>
      <c r="AW126" s="8"/>
      <c r="AX126" s="8"/>
      <c r="AY126" s="8"/>
    </row>
    <row r="127" spans="1:51" s="3" customFormat="1" ht="16.5" customHeight="1" x14ac:dyDescent="0.25">
      <c r="A127" s="83">
        <f>'1.2.Historical Market Map 12-13'!A126</f>
        <v>0</v>
      </c>
      <c r="B127" s="83">
        <f>'1.2.Historical Market Map 12-13'!B126</f>
        <v>0</v>
      </c>
      <c r="C127" s="83">
        <f>'1.2.Historical Market Map 12-13'!C126</f>
        <v>0</v>
      </c>
      <c r="D127" s="83">
        <f>'1.2.Historical Market Map 12-13'!D126</f>
        <v>0</v>
      </c>
      <c r="E127" s="84" t="str">
        <f t="shared" si="7"/>
        <v>0-0 (0)</v>
      </c>
      <c r="F127" s="35">
        <f>IFERROR(ROUND(SUMIFS('Working Sheet'!$AC$4:$AC$250,'Working Sheet'!$T$4:$T$250,B127,'Working Sheet'!$U$4:$U$250,C127,'Working Sheet'!$V$4:$V$250,D127),0),0)</f>
        <v>0</v>
      </c>
      <c r="G127" s="122">
        <f>COUNTIFS('Working Sheet'!$T$4:$T$250,B127,'Working Sheet'!$U$4:$U$250,C127,'Working Sheet'!$V$4:$V$250,D127)</f>
        <v>232</v>
      </c>
      <c r="H127"/>
      <c r="I127" s="8"/>
      <c r="J127" s="8"/>
      <c r="K127" s="8"/>
      <c r="L127" s="8"/>
      <c r="M127" s="8"/>
      <c r="O127" s="8"/>
      <c r="P127" s="8"/>
      <c r="Q127" s="8"/>
      <c r="R127" s="8"/>
      <c r="S127" s="8"/>
      <c r="U127" s="8"/>
      <c r="V127" s="8"/>
      <c r="W127" s="8"/>
      <c r="X127" s="8"/>
      <c r="Y127" s="8"/>
      <c r="Z127" s="8"/>
      <c r="AA127" s="8"/>
      <c r="AC127" s="8"/>
      <c r="AD127" s="8"/>
      <c r="AE127" s="8"/>
      <c r="AF127" s="8"/>
      <c r="AG127" s="8"/>
      <c r="AH127" s="8"/>
      <c r="AI127" s="8"/>
      <c r="AK127" s="8"/>
      <c r="AL127" s="8"/>
      <c r="AM127" s="8"/>
      <c r="AN127" s="8"/>
      <c r="AO127" s="8"/>
      <c r="AP127" s="8"/>
      <c r="AQ127" s="8"/>
      <c r="AS127" s="8"/>
      <c r="AT127" s="8"/>
      <c r="AU127" s="8"/>
      <c r="AV127" s="8"/>
      <c r="AW127" s="8"/>
      <c r="AX127" s="8"/>
      <c r="AY127" s="8"/>
    </row>
    <row r="128" spans="1:51" s="3" customFormat="1" ht="16.5" customHeight="1" x14ac:dyDescent="0.25">
      <c r="A128" s="83">
        <f>'1.2.Historical Market Map 12-13'!A127</f>
        <v>0</v>
      </c>
      <c r="B128" s="83">
        <f>'1.2.Historical Market Map 12-13'!B127</f>
        <v>0</v>
      </c>
      <c r="C128" s="83">
        <f>'1.2.Historical Market Map 12-13'!C127</f>
        <v>0</v>
      </c>
      <c r="D128" s="83">
        <f>'1.2.Historical Market Map 12-13'!D127</f>
        <v>0</v>
      </c>
      <c r="E128" s="84" t="str">
        <f t="shared" si="7"/>
        <v>0-0 (0)</v>
      </c>
      <c r="F128" s="35">
        <f>IFERROR(ROUND(SUMIFS('Working Sheet'!$AC$4:$AC$250,'Working Sheet'!$T$4:$T$250,B128,'Working Sheet'!$U$4:$U$250,C128,'Working Sheet'!$V$4:$V$250,D128),0),0)</f>
        <v>0</v>
      </c>
      <c r="G128" s="122">
        <f>COUNTIFS('Working Sheet'!$T$4:$T$250,B128,'Working Sheet'!$U$4:$U$250,C128,'Working Sheet'!$V$4:$V$250,D128)</f>
        <v>232</v>
      </c>
      <c r="H128"/>
      <c r="I128" s="8"/>
      <c r="J128" s="8"/>
      <c r="K128" s="8"/>
      <c r="L128" s="8"/>
      <c r="M128" s="8"/>
      <c r="O128" s="8"/>
      <c r="P128" s="8"/>
      <c r="Q128" s="8"/>
      <c r="R128" s="8"/>
      <c r="S128" s="8"/>
      <c r="U128" s="8"/>
      <c r="V128" s="8"/>
      <c r="W128" s="8"/>
      <c r="X128" s="8"/>
      <c r="Y128" s="8"/>
      <c r="Z128" s="8"/>
      <c r="AA128" s="8"/>
      <c r="AC128" s="8"/>
      <c r="AD128" s="8"/>
      <c r="AE128" s="8"/>
      <c r="AF128" s="8"/>
      <c r="AG128" s="8"/>
      <c r="AH128" s="8"/>
      <c r="AI128" s="8"/>
      <c r="AK128" s="8"/>
      <c r="AL128" s="8"/>
      <c r="AM128" s="8"/>
      <c r="AN128" s="8"/>
      <c r="AO128" s="8"/>
      <c r="AP128" s="8"/>
      <c r="AQ128" s="8"/>
      <c r="AS128" s="8"/>
      <c r="AT128" s="8"/>
      <c r="AU128" s="8"/>
      <c r="AV128" s="8"/>
      <c r="AW128" s="8"/>
      <c r="AX128" s="8"/>
      <c r="AY128" s="8"/>
    </row>
    <row r="129" spans="1:51" s="3" customFormat="1" ht="16.5" customHeight="1" x14ac:dyDescent="0.25">
      <c r="A129" s="83">
        <f>'1.2.Historical Market Map 12-13'!A128</f>
        <v>0</v>
      </c>
      <c r="B129" s="83">
        <f>'1.2.Historical Market Map 12-13'!B128</f>
        <v>0</v>
      </c>
      <c r="C129" s="83">
        <f>'1.2.Historical Market Map 12-13'!C128</f>
        <v>0</v>
      </c>
      <c r="D129" s="83">
        <f>'1.2.Historical Market Map 12-13'!D128</f>
        <v>0</v>
      </c>
      <c r="E129" s="84" t="str">
        <f t="shared" si="7"/>
        <v>0-0 (0)</v>
      </c>
      <c r="F129" s="35">
        <f>IFERROR(ROUND(SUMIFS('Working Sheet'!$AC$4:$AC$250,'Working Sheet'!$T$4:$T$250,B129,'Working Sheet'!$U$4:$U$250,C129,'Working Sheet'!$V$4:$V$250,D129),0),0)</f>
        <v>0</v>
      </c>
      <c r="G129" s="122">
        <f>COUNTIFS('Working Sheet'!$T$4:$T$250,B129,'Working Sheet'!$U$4:$U$250,C129,'Working Sheet'!$V$4:$V$250,D129)</f>
        <v>232</v>
      </c>
      <c r="H129"/>
      <c r="I129" s="8"/>
      <c r="J129" s="8"/>
      <c r="K129" s="8"/>
      <c r="L129" s="8"/>
      <c r="M129" s="8"/>
      <c r="O129" s="8"/>
      <c r="P129" s="8"/>
      <c r="Q129" s="8"/>
      <c r="R129" s="8"/>
      <c r="S129" s="8"/>
      <c r="U129" s="8"/>
      <c r="V129" s="8"/>
      <c r="W129" s="8"/>
      <c r="X129" s="8"/>
      <c r="Y129" s="8"/>
      <c r="Z129" s="8"/>
      <c r="AA129" s="8"/>
      <c r="AC129" s="8"/>
      <c r="AD129" s="8"/>
      <c r="AE129" s="8"/>
      <c r="AF129" s="8"/>
      <c r="AG129" s="8"/>
      <c r="AH129" s="8"/>
      <c r="AI129" s="8"/>
      <c r="AK129" s="8"/>
      <c r="AL129" s="8"/>
      <c r="AM129" s="8"/>
      <c r="AN129" s="8"/>
      <c r="AO129" s="8"/>
      <c r="AP129" s="8"/>
      <c r="AQ129" s="8"/>
      <c r="AS129" s="8"/>
      <c r="AT129" s="8"/>
      <c r="AU129" s="8"/>
      <c r="AV129" s="8"/>
      <c r="AW129" s="8"/>
      <c r="AX129" s="8"/>
      <c r="AY129" s="8"/>
    </row>
    <row r="130" spans="1:51" s="3" customFormat="1" ht="16.5" customHeight="1" x14ac:dyDescent="0.25">
      <c r="A130" s="83">
        <f>'1.2.Historical Market Map 12-13'!A129</f>
        <v>0</v>
      </c>
      <c r="B130" s="83">
        <f>'1.2.Historical Market Map 12-13'!B129</f>
        <v>0</v>
      </c>
      <c r="C130" s="83">
        <f>'1.2.Historical Market Map 12-13'!C129</f>
        <v>0</v>
      </c>
      <c r="D130" s="83">
        <f>'1.2.Historical Market Map 12-13'!D129</f>
        <v>0</v>
      </c>
      <c r="E130" s="84" t="str">
        <f t="shared" si="7"/>
        <v>0-0 (0)</v>
      </c>
      <c r="F130" s="35">
        <f>IFERROR(ROUND(SUMIFS('Working Sheet'!$AC$4:$AC$250,'Working Sheet'!$T$4:$T$250,B130,'Working Sheet'!$U$4:$U$250,C130,'Working Sheet'!$V$4:$V$250,D130),0),0)</f>
        <v>0</v>
      </c>
      <c r="G130" s="122">
        <f>COUNTIFS('Working Sheet'!$T$4:$T$250,B130,'Working Sheet'!$U$4:$U$250,C130,'Working Sheet'!$V$4:$V$250,D130)</f>
        <v>232</v>
      </c>
      <c r="H130"/>
      <c r="I130" s="8"/>
      <c r="J130" s="8"/>
      <c r="K130" s="8"/>
      <c r="L130" s="8"/>
      <c r="M130" s="8"/>
      <c r="O130" s="8"/>
      <c r="P130" s="8"/>
      <c r="Q130" s="8"/>
      <c r="R130" s="8"/>
      <c r="S130" s="8"/>
      <c r="U130" s="8"/>
      <c r="V130" s="8"/>
      <c r="W130" s="8"/>
      <c r="X130" s="8"/>
      <c r="Y130" s="8"/>
      <c r="Z130" s="8"/>
      <c r="AA130" s="8"/>
      <c r="AC130" s="8"/>
      <c r="AD130" s="8"/>
      <c r="AE130" s="8"/>
      <c r="AF130" s="8"/>
      <c r="AG130" s="8"/>
      <c r="AH130" s="8"/>
      <c r="AI130" s="8"/>
      <c r="AK130" s="8"/>
      <c r="AL130" s="8"/>
      <c r="AM130" s="8"/>
      <c r="AN130" s="8"/>
      <c r="AO130" s="8"/>
      <c r="AP130" s="8"/>
      <c r="AQ130" s="8"/>
      <c r="AS130" s="8"/>
      <c r="AT130" s="8"/>
      <c r="AU130" s="8"/>
      <c r="AV130" s="8"/>
      <c r="AW130" s="8"/>
      <c r="AX130" s="8"/>
      <c r="AY130" s="8"/>
    </row>
    <row r="131" spans="1:51" s="3" customFormat="1" ht="16.5" customHeight="1" x14ac:dyDescent="0.25">
      <c r="A131" s="83">
        <f>'1.2.Historical Market Map 12-13'!A130</f>
        <v>0</v>
      </c>
      <c r="B131" s="83">
        <f>'1.2.Historical Market Map 12-13'!B130</f>
        <v>0</v>
      </c>
      <c r="C131" s="83">
        <f>'1.2.Historical Market Map 12-13'!C130</f>
        <v>0</v>
      </c>
      <c r="D131" s="83">
        <f>'1.2.Historical Market Map 12-13'!D130</f>
        <v>0</v>
      </c>
      <c r="E131" s="84" t="str">
        <f t="shared" si="7"/>
        <v>0-0 (0)</v>
      </c>
      <c r="F131" s="35">
        <f>IFERROR(ROUND(SUMIFS('Working Sheet'!$AC$4:$AC$250,'Working Sheet'!$T$4:$T$250,B131,'Working Sheet'!$U$4:$U$250,C131,'Working Sheet'!$V$4:$V$250,D131),0),0)</f>
        <v>0</v>
      </c>
      <c r="G131" s="122">
        <f>COUNTIFS('Working Sheet'!$T$4:$T$250,B131,'Working Sheet'!$U$4:$U$250,C131,'Working Sheet'!$V$4:$V$250,D131)</f>
        <v>232</v>
      </c>
      <c r="H131"/>
      <c r="I131" s="8"/>
      <c r="J131" s="8"/>
      <c r="K131" s="8"/>
      <c r="L131" s="8"/>
      <c r="M131" s="8"/>
      <c r="O131" s="8"/>
      <c r="P131" s="8"/>
      <c r="Q131" s="8"/>
      <c r="R131" s="8"/>
      <c r="S131" s="8"/>
      <c r="U131" s="8"/>
      <c r="V131" s="8"/>
      <c r="W131" s="8"/>
      <c r="X131" s="8"/>
      <c r="Y131" s="8"/>
      <c r="Z131" s="8"/>
      <c r="AA131" s="8"/>
      <c r="AC131" s="8"/>
      <c r="AD131" s="8"/>
      <c r="AE131" s="8"/>
      <c r="AF131" s="8"/>
      <c r="AG131" s="8"/>
      <c r="AH131" s="8"/>
      <c r="AI131" s="8"/>
      <c r="AK131" s="8"/>
      <c r="AL131" s="8"/>
      <c r="AM131" s="8"/>
      <c r="AN131" s="8"/>
      <c r="AO131" s="8"/>
      <c r="AP131" s="8"/>
      <c r="AQ131" s="8"/>
      <c r="AS131" s="8"/>
      <c r="AT131" s="8"/>
      <c r="AU131" s="8"/>
      <c r="AV131" s="8"/>
      <c r="AW131" s="8"/>
      <c r="AX131" s="8"/>
      <c r="AY131" s="8"/>
    </row>
    <row r="132" spans="1:51" s="3" customFormat="1" ht="16.5" customHeight="1" x14ac:dyDescent="0.25">
      <c r="A132" s="83">
        <f>'1.2.Historical Market Map 12-13'!A131</f>
        <v>0</v>
      </c>
      <c r="B132" s="83">
        <f>'1.2.Historical Market Map 12-13'!B131</f>
        <v>0</v>
      </c>
      <c r="C132" s="83">
        <f>'1.2.Historical Market Map 12-13'!C131</f>
        <v>0</v>
      </c>
      <c r="D132" s="83">
        <f>'1.2.Historical Market Map 12-13'!D131</f>
        <v>0</v>
      </c>
      <c r="E132" s="84" t="str">
        <f t="shared" si="7"/>
        <v>0-0 (0)</v>
      </c>
      <c r="F132" s="35">
        <f>IFERROR(ROUND(SUMIFS('Working Sheet'!$AC$4:$AC$250,'Working Sheet'!$T$4:$T$250,B132,'Working Sheet'!$U$4:$U$250,C132,'Working Sheet'!$V$4:$V$250,D132),0),0)</f>
        <v>0</v>
      </c>
      <c r="G132" s="122">
        <f>COUNTIFS('Working Sheet'!$T$4:$T$250,B132,'Working Sheet'!$U$4:$U$250,C132,'Working Sheet'!$V$4:$V$250,D132)</f>
        <v>232</v>
      </c>
      <c r="H132"/>
      <c r="I132" s="8"/>
      <c r="J132" s="8"/>
      <c r="K132" s="8"/>
      <c r="L132" s="8"/>
      <c r="M132" s="8"/>
      <c r="O132" s="8"/>
      <c r="P132" s="8"/>
      <c r="Q132" s="8"/>
      <c r="R132" s="8"/>
      <c r="S132" s="8"/>
      <c r="U132" s="8"/>
      <c r="V132" s="8"/>
      <c r="W132" s="8"/>
      <c r="X132" s="8"/>
      <c r="Y132" s="8"/>
      <c r="Z132" s="8"/>
      <c r="AA132" s="8"/>
      <c r="AC132" s="8"/>
      <c r="AD132" s="8"/>
      <c r="AE132" s="8"/>
      <c r="AF132" s="8"/>
      <c r="AG132" s="8"/>
      <c r="AH132" s="8"/>
      <c r="AI132" s="8"/>
      <c r="AK132" s="8"/>
      <c r="AL132" s="8"/>
      <c r="AM132" s="8"/>
      <c r="AN132" s="8"/>
      <c r="AO132" s="8"/>
      <c r="AP132" s="8"/>
      <c r="AQ132" s="8"/>
      <c r="AS132" s="8"/>
      <c r="AT132" s="8"/>
      <c r="AU132" s="8"/>
      <c r="AV132" s="8"/>
      <c r="AW132" s="8"/>
      <c r="AX132" s="8"/>
      <c r="AY132" s="8"/>
    </row>
    <row r="133" spans="1:51" s="3" customFormat="1" ht="16.5" customHeight="1" x14ac:dyDescent="0.25">
      <c r="A133" s="83">
        <f>'1.2.Historical Market Map 12-13'!A132</f>
        <v>0</v>
      </c>
      <c r="B133" s="83">
        <f>'1.2.Historical Market Map 12-13'!B132</f>
        <v>0</v>
      </c>
      <c r="C133" s="83">
        <f>'1.2.Historical Market Map 12-13'!C132</f>
        <v>0</v>
      </c>
      <c r="D133" s="83">
        <f>'1.2.Historical Market Map 12-13'!D132</f>
        <v>0</v>
      </c>
      <c r="E133" s="84" t="str">
        <f t="shared" si="7"/>
        <v>0-0 (0)</v>
      </c>
      <c r="F133" s="35">
        <f>IFERROR(ROUND(SUMIFS('Working Sheet'!$AC$4:$AC$250,'Working Sheet'!$T$4:$T$250,B133,'Working Sheet'!$U$4:$U$250,C133,'Working Sheet'!$V$4:$V$250,D133),0),0)</f>
        <v>0</v>
      </c>
      <c r="G133" s="122">
        <f>COUNTIFS('Working Sheet'!$T$4:$T$250,B133,'Working Sheet'!$U$4:$U$250,C133,'Working Sheet'!$V$4:$V$250,D133)</f>
        <v>232</v>
      </c>
      <c r="H133"/>
      <c r="I133" s="8"/>
      <c r="J133" s="8"/>
      <c r="K133" s="8"/>
      <c r="L133" s="8"/>
      <c r="M133" s="8"/>
      <c r="O133" s="8"/>
      <c r="P133" s="8"/>
      <c r="Q133" s="8"/>
      <c r="R133" s="8"/>
      <c r="S133" s="8"/>
      <c r="U133" s="8"/>
      <c r="V133" s="8"/>
      <c r="W133" s="8"/>
      <c r="X133" s="8"/>
      <c r="Y133" s="8"/>
      <c r="Z133" s="8"/>
      <c r="AA133" s="8"/>
      <c r="AC133" s="8"/>
      <c r="AD133" s="8"/>
      <c r="AE133" s="8"/>
      <c r="AF133" s="8"/>
      <c r="AG133" s="8"/>
      <c r="AH133" s="8"/>
      <c r="AI133" s="8"/>
      <c r="AK133" s="8"/>
      <c r="AL133" s="8"/>
      <c r="AM133" s="8"/>
      <c r="AN133" s="8"/>
      <c r="AO133" s="8"/>
      <c r="AP133" s="8"/>
      <c r="AQ133" s="8"/>
      <c r="AS133" s="8"/>
      <c r="AT133" s="8"/>
      <c r="AU133" s="8"/>
      <c r="AV133" s="8"/>
      <c r="AW133" s="8"/>
      <c r="AX133" s="8"/>
      <c r="AY133" s="8"/>
    </row>
    <row r="134" spans="1:51" s="3" customFormat="1" ht="16.5" customHeight="1" x14ac:dyDescent="0.25">
      <c r="A134" s="83">
        <f>'1.2.Historical Market Map 12-13'!A133</f>
        <v>0</v>
      </c>
      <c r="B134" s="83">
        <f>'1.2.Historical Market Map 12-13'!B133</f>
        <v>0</v>
      </c>
      <c r="C134" s="83">
        <f>'1.2.Historical Market Map 12-13'!C133</f>
        <v>0</v>
      </c>
      <c r="D134" s="83">
        <f>'1.2.Historical Market Map 12-13'!D133</f>
        <v>0</v>
      </c>
      <c r="E134" s="84" t="str">
        <f t="shared" si="7"/>
        <v>0-0 (0)</v>
      </c>
      <c r="F134" s="35">
        <f>IFERROR(ROUND(SUMIFS('Working Sheet'!$AC$4:$AC$250,'Working Sheet'!$T$4:$T$250,B134,'Working Sheet'!$U$4:$U$250,C134,'Working Sheet'!$V$4:$V$250,D134),0),0)</f>
        <v>0</v>
      </c>
      <c r="G134" s="122">
        <f>COUNTIFS('Working Sheet'!$T$4:$T$250,B134,'Working Sheet'!$U$4:$U$250,C134,'Working Sheet'!$V$4:$V$250,D134)</f>
        <v>232</v>
      </c>
      <c r="H134"/>
      <c r="I134" s="8"/>
      <c r="J134" s="8"/>
      <c r="K134" s="8"/>
      <c r="L134" s="8"/>
      <c r="M134" s="8"/>
      <c r="O134" s="8"/>
      <c r="P134" s="8"/>
      <c r="Q134" s="8"/>
      <c r="R134" s="8"/>
      <c r="S134" s="8"/>
      <c r="U134" s="8"/>
      <c r="V134" s="8"/>
      <c r="W134" s="8"/>
      <c r="X134" s="8"/>
      <c r="Y134" s="8"/>
      <c r="Z134" s="8"/>
      <c r="AA134" s="8"/>
      <c r="AC134" s="8"/>
      <c r="AD134" s="8"/>
      <c r="AE134" s="8"/>
      <c r="AF134" s="8"/>
      <c r="AG134" s="8"/>
      <c r="AH134" s="8"/>
      <c r="AI134" s="8"/>
      <c r="AK134" s="8"/>
      <c r="AL134" s="8"/>
      <c r="AM134" s="8"/>
      <c r="AN134" s="8"/>
      <c r="AO134" s="8"/>
      <c r="AP134" s="8"/>
      <c r="AQ134" s="8"/>
      <c r="AS134" s="8"/>
      <c r="AT134" s="8"/>
      <c r="AU134" s="8"/>
      <c r="AV134" s="8"/>
      <c r="AW134" s="8"/>
      <c r="AX134" s="8"/>
      <c r="AY134" s="8"/>
    </row>
    <row r="135" spans="1:51" s="3" customFormat="1" ht="16.5" customHeight="1" x14ac:dyDescent="0.25">
      <c r="A135" s="83">
        <f>'1.2.Historical Market Map 12-13'!A134</f>
        <v>0</v>
      </c>
      <c r="B135" s="83">
        <f>'1.2.Historical Market Map 12-13'!B134</f>
        <v>0</v>
      </c>
      <c r="C135" s="83">
        <f>'1.2.Historical Market Map 12-13'!C134</f>
        <v>0</v>
      </c>
      <c r="D135" s="83">
        <f>'1.2.Historical Market Map 12-13'!D134</f>
        <v>0</v>
      </c>
      <c r="E135" s="84" t="str">
        <f t="shared" si="7"/>
        <v>0-0 (0)</v>
      </c>
      <c r="F135" s="35">
        <f>IFERROR(ROUND(SUMIFS('Working Sheet'!$AC$4:$AC$250,'Working Sheet'!$T$4:$T$250,B135,'Working Sheet'!$U$4:$U$250,C135,'Working Sheet'!$V$4:$V$250,D135),0),0)</f>
        <v>0</v>
      </c>
      <c r="G135" s="122">
        <f>COUNTIFS('Working Sheet'!$T$4:$T$250,B135,'Working Sheet'!$U$4:$U$250,C135,'Working Sheet'!$V$4:$V$250,D135)</f>
        <v>232</v>
      </c>
      <c r="H135"/>
      <c r="I135" s="8"/>
      <c r="J135" s="8"/>
      <c r="K135" s="8"/>
      <c r="L135" s="8"/>
      <c r="M135" s="8"/>
      <c r="O135" s="8"/>
      <c r="P135" s="8"/>
      <c r="Q135" s="8"/>
      <c r="R135" s="8"/>
      <c r="S135" s="8"/>
      <c r="U135" s="8"/>
      <c r="V135" s="8"/>
      <c r="W135" s="8"/>
      <c r="X135" s="8"/>
      <c r="Y135" s="8"/>
      <c r="Z135" s="8"/>
      <c r="AA135" s="8"/>
      <c r="AC135" s="8"/>
      <c r="AD135" s="8"/>
      <c r="AE135" s="8"/>
      <c r="AF135" s="8"/>
      <c r="AG135" s="8"/>
      <c r="AH135" s="8"/>
      <c r="AI135" s="8"/>
      <c r="AK135" s="8"/>
      <c r="AL135" s="8"/>
      <c r="AM135" s="8"/>
      <c r="AN135" s="8"/>
      <c r="AO135" s="8"/>
      <c r="AP135" s="8"/>
      <c r="AQ135" s="8"/>
      <c r="AS135" s="8"/>
      <c r="AT135" s="8"/>
      <c r="AU135" s="8"/>
      <c r="AV135" s="8"/>
      <c r="AW135" s="8"/>
      <c r="AX135" s="8"/>
      <c r="AY135" s="8"/>
    </row>
    <row r="136" spans="1:51" s="3" customFormat="1" ht="16.5" customHeight="1" x14ac:dyDescent="0.25">
      <c r="A136" s="83">
        <f>'1.2.Historical Market Map 12-13'!A135</f>
        <v>0</v>
      </c>
      <c r="B136" s="83">
        <f>'1.2.Historical Market Map 12-13'!B135</f>
        <v>0</v>
      </c>
      <c r="C136" s="83">
        <f>'1.2.Historical Market Map 12-13'!C135</f>
        <v>0</v>
      </c>
      <c r="D136" s="83">
        <f>'1.2.Historical Market Map 12-13'!D135</f>
        <v>0</v>
      </c>
      <c r="E136" s="84" t="str">
        <f t="shared" ref="E136:E199" si="8">B136&amp;"-"&amp;C136&amp;" ("&amp;D136&amp;")"</f>
        <v>0-0 (0)</v>
      </c>
      <c r="F136" s="35">
        <f>IFERROR(ROUND(SUMIFS('Working Sheet'!$AC$4:$AC$250,'Working Sheet'!$T$4:$T$250,B136,'Working Sheet'!$U$4:$U$250,C136,'Working Sheet'!$V$4:$V$250,D136),0),0)</f>
        <v>0</v>
      </c>
      <c r="G136" s="122">
        <f>COUNTIFS('Working Sheet'!$T$4:$T$250,B136,'Working Sheet'!$U$4:$U$250,C136,'Working Sheet'!$V$4:$V$250,D136)</f>
        <v>232</v>
      </c>
      <c r="H136"/>
      <c r="I136" s="8"/>
      <c r="J136" s="8"/>
      <c r="K136" s="8"/>
      <c r="L136" s="8"/>
      <c r="M136" s="8"/>
      <c r="O136" s="8"/>
      <c r="P136" s="8"/>
      <c r="Q136" s="8"/>
      <c r="R136" s="8"/>
      <c r="S136" s="8"/>
      <c r="U136" s="8"/>
      <c r="V136" s="8"/>
      <c r="W136" s="8"/>
      <c r="X136" s="8"/>
      <c r="Y136" s="8"/>
      <c r="Z136" s="8"/>
      <c r="AA136" s="8"/>
      <c r="AC136" s="8"/>
      <c r="AD136" s="8"/>
      <c r="AE136" s="8"/>
      <c r="AF136" s="8"/>
      <c r="AG136" s="8"/>
      <c r="AH136" s="8"/>
      <c r="AI136" s="8"/>
      <c r="AK136" s="8"/>
      <c r="AL136" s="8"/>
      <c r="AM136" s="8"/>
      <c r="AN136" s="8"/>
      <c r="AO136" s="8"/>
      <c r="AP136" s="8"/>
      <c r="AQ136" s="8"/>
      <c r="AS136" s="8"/>
      <c r="AT136" s="8"/>
      <c r="AU136" s="8"/>
      <c r="AV136" s="8"/>
      <c r="AW136" s="8"/>
      <c r="AX136" s="8"/>
      <c r="AY136" s="8"/>
    </row>
    <row r="137" spans="1:51" s="3" customFormat="1" ht="16.5" customHeight="1" x14ac:dyDescent="0.25">
      <c r="A137" s="83">
        <f>'1.2.Historical Market Map 12-13'!A136</f>
        <v>0</v>
      </c>
      <c r="B137" s="83">
        <f>'1.2.Historical Market Map 12-13'!B136</f>
        <v>0</v>
      </c>
      <c r="C137" s="83">
        <f>'1.2.Historical Market Map 12-13'!C136</f>
        <v>0</v>
      </c>
      <c r="D137" s="83">
        <f>'1.2.Historical Market Map 12-13'!D136</f>
        <v>0</v>
      </c>
      <c r="E137" s="84" t="str">
        <f t="shared" si="8"/>
        <v>0-0 (0)</v>
      </c>
      <c r="F137" s="35">
        <f>IFERROR(ROUND(SUMIFS('Working Sheet'!$AC$4:$AC$250,'Working Sheet'!$T$4:$T$250,B137,'Working Sheet'!$U$4:$U$250,C137,'Working Sheet'!$V$4:$V$250,D137),0),0)</f>
        <v>0</v>
      </c>
      <c r="G137" s="122">
        <f>COUNTIFS('Working Sheet'!$T$4:$T$250,B137,'Working Sheet'!$U$4:$U$250,C137,'Working Sheet'!$V$4:$V$250,D137)</f>
        <v>232</v>
      </c>
      <c r="H137"/>
      <c r="I137" s="8"/>
      <c r="J137" s="8"/>
      <c r="K137" s="8"/>
      <c r="L137" s="8"/>
      <c r="M137" s="8"/>
      <c r="O137" s="8"/>
      <c r="P137" s="8"/>
      <c r="Q137" s="8"/>
      <c r="R137" s="8"/>
      <c r="S137" s="8"/>
      <c r="U137" s="8"/>
      <c r="V137" s="8"/>
      <c r="W137" s="8"/>
      <c r="X137" s="8"/>
      <c r="Y137" s="8"/>
      <c r="Z137" s="8"/>
      <c r="AA137" s="8"/>
      <c r="AC137" s="8"/>
      <c r="AD137" s="8"/>
      <c r="AE137" s="8"/>
      <c r="AF137" s="8"/>
      <c r="AG137" s="8"/>
      <c r="AH137" s="8"/>
      <c r="AI137" s="8"/>
      <c r="AK137" s="8"/>
      <c r="AL137" s="8"/>
      <c r="AM137" s="8"/>
      <c r="AN137" s="8"/>
      <c r="AO137" s="8"/>
      <c r="AP137" s="8"/>
      <c r="AQ137" s="8"/>
      <c r="AS137" s="8"/>
      <c r="AT137" s="8"/>
      <c r="AU137" s="8"/>
      <c r="AV137" s="8"/>
      <c r="AW137" s="8"/>
      <c r="AX137" s="8"/>
      <c r="AY137" s="8"/>
    </row>
    <row r="138" spans="1:51" s="3" customFormat="1" ht="16.5" customHeight="1" x14ac:dyDescent="0.25">
      <c r="A138" s="83">
        <f>'1.2.Historical Market Map 12-13'!A137</f>
        <v>0</v>
      </c>
      <c r="B138" s="83">
        <f>'1.2.Historical Market Map 12-13'!B137</f>
        <v>0</v>
      </c>
      <c r="C138" s="83">
        <f>'1.2.Historical Market Map 12-13'!C137</f>
        <v>0</v>
      </c>
      <c r="D138" s="83">
        <f>'1.2.Historical Market Map 12-13'!D137</f>
        <v>0</v>
      </c>
      <c r="E138" s="84" t="str">
        <f t="shared" si="8"/>
        <v>0-0 (0)</v>
      </c>
      <c r="F138" s="35">
        <f>IFERROR(ROUND(SUMIFS('Working Sheet'!$AC$4:$AC$250,'Working Sheet'!$T$4:$T$250,B138,'Working Sheet'!$U$4:$U$250,C138,'Working Sheet'!$V$4:$V$250,D138),0),0)</f>
        <v>0</v>
      </c>
      <c r="G138" s="122">
        <f>COUNTIFS('Working Sheet'!$T$4:$T$250,B138,'Working Sheet'!$U$4:$U$250,C138,'Working Sheet'!$V$4:$V$250,D138)</f>
        <v>232</v>
      </c>
      <c r="H138"/>
      <c r="I138" s="8"/>
      <c r="J138" s="8"/>
      <c r="K138" s="8"/>
      <c r="L138" s="8"/>
      <c r="M138" s="8"/>
      <c r="O138" s="8"/>
      <c r="P138" s="8"/>
      <c r="Q138" s="8"/>
      <c r="R138" s="8"/>
      <c r="S138" s="8"/>
      <c r="U138" s="8"/>
      <c r="V138" s="8"/>
      <c r="W138" s="8"/>
      <c r="X138" s="8"/>
      <c r="Y138" s="8"/>
      <c r="Z138" s="8"/>
      <c r="AA138" s="8"/>
      <c r="AC138" s="8"/>
      <c r="AD138" s="8"/>
      <c r="AE138" s="8"/>
      <c r="AF138" s="8"/>
      <c r="AG138" s="8"/>
      <c r="AH138" s="8"/>
      <c r="AI138" s="8"/>
      <c r="AK138" s="8"/>
      <c r="AL138" s="8"/>
      <c r="AM138" s="8"/>
      <c r="AN138" s="8"/>
      <c r="AO138" s="8"/>
      <c r="AP138" s="8"/>
      <c r="AQ138" s="8"/>
      <c r="AS138" s="8"/>
      <c r="AT138" s="8"/>
      <c r="AU138" s="8"/>
      <c r="AV138" s="8"/>
      <c r="AW138" s="8"/>
      <c r="AX138" s="8"/>
      <c r="AY138" s="8"/>
    </row>
    <row r="139" spans="1:51" s="3" customFormat="1" ht="16.5" customHeight="1" x14ac:dyDescent="0.25">
      <c r="A139" s="83">
        <f>'1.2.Historical Market Map 12-13'!A138</f>
        <v>0</v>
      </c>
      <c r="B139" s="83">
        <f>'1.2.Historical Market Map 12-13'!B138</f>
        <v>0</v>
      </c>
      <c r="C139" s="83">
        <f>'1.2.Historical Market Map 12-13'!C138</f>
        <v>0</v>
      </c>
      <c r="D139" s="83">
        <f>'1.2.Historical Market Map 12-13'!D138</f>
        <v>0</v>
      </c>
      <c r="E139" s="84" t="str">
        <f t="shared" si="8"/>
        <v>0-0 (0)</v>
      </c>
      <c r="F139" s="35">
        <f>IFERROR(ROUND(SUMIFS('Working Sheet'!$AC$4:$AC$250,'Working Sheet'!$T$4:$T$250,B139,'Working Sheet'!$U$4:$U$250,C139,'Working Sheet'!$V$4:$V$250,D139),0),0)</f>
        <v>0</v>
      </c>
      <c r="G139" s="122">
        <f>COUNTIFS('Working Sheet'!$T$4:$T$250,B139,'Working Sheet'!$U$4:$U$250,C139,'Working Sheet'!$V$4:$V$250,D139)</f>
        <v>232</v>
      </c>
      <c r="H139"/>
      <c r="I139" s="8"/>
      <c r="J139" s="8"/>
      <c r="K139" s="8"/>
      <c r="L139" s="8"/>
      <c r="M139" s="8"/>
      <c r="O139" s="8"/>
      <c r="P139" s="8"/>
      <c r="Q139" s="8"/>
      <c r="R139" s="8"/>
      <c r="S139" s="8"/>
      <c r="U139" s="8"/>
      <c r="V139" s="8"/>
      <c r="W139" s="8"/>
      <c r="X139" s="8"/>
      <c r="Y139" s="8"/>
      <c r="Z139" s="8"/>
      <c r="AA139" s="8"/>
      <c r="AC139" s="8"/>
      <c r="AD139" s="8"/>
      <c r="AE139" s="8"/>
      <c r="AF139" s="8"/>
      <c r="AG139" s="8"/>
      <c r="AH139" s="8"/>
      <c r="AI139" s="8"/>
      <c r="AK139" s="8"/>
      <c r="AL139" s="8"/>
      <c r="AM139" s="8"/>
      <c r="AN139" s="8"/>
      <c r="AO139" s="8"/>
      <c r="AP139" s="8"/>
      <c r="AQ139" s="8"/>
      <c r="AS139" s="8"/>
      <c r="AT139" s="8"/>
      <c r="AU139" s="8"/>
      <c r="AV139" s="8"/>
      <c r="AW139" s="8"/>
      <c r="AX139" s="8"/>
      <c r="AY139" s="8"/>
    </row>
    <row r="140" spans="1:51" s="3" customFormat="1" ht="16.5" customHeight="1" x14ac:dyDescent="0.25">
      <c r="A140" s="83">
        <f>'1.2.Historical Market Map 12-13'!A139</f>
        <v>0</v>
      </c>
      <c r="B140" s="83">
        <f>'1.2.Historical Market Map 12-13'!B139</f>
        <v>0</v>
      </c>
      <c r="C140" s="83">
        <f>'1.2.Historical Market Map 12-13'!C139</f>
        <v>0</v>
      </c>
      <c r="D140" s="83">
        <f>'1.2.Historical Market Map 12-13'!D139</f>
        <v>0</v>
      </c>
      <c r="E140" s="84" t="str">
        <f t="shared" si="8"/>
        <v>0-0 (0)</v>
      </c>
      <c r="F140" s="35">
        <f>IFERROR(ROUND(SUMIFS('Working Sheet'!$AC$4:$AC$250,'Working Sheet'!$T$4:$T$250,B140,'Working Sheet'!$U$4:$U$250,C140,'Working Sheet'!$V$4:$V$250,D140),0),0)</f>
        <v>0</v>
      </c>
      <c r="G140" s="122">
        <f>COUNTIFS('Working Sheet'!$T$4:$T$250,B140,'Working Sheet'!$U$4:$U$250,C140,'Working Sheet'!$V$4:$V$250,D140)</f>
        <v>232</v>
      </c>
      <c r="H140"/>
      <c r="I140" s="8"/>
      <c r="J140" s="8"/>
      <c r="K140" s="8"/>
      <c r="L140" s="8"/>
      <c r="M140" s="8"/>
      <c r="O140" s="8"/>
      <c r="P140" s="8"/>
      <c r="Q140" s="8"/>
      <c r="R140" s="8"/>
      <c r="S140" s="8"/>
      <c r="U140" s="8"/>
      <c r="V140" s="8"/>
      <c r="W140" s="8"/>
      <c r="X140" s="8"/>
      <c r="Y140" s="8"/>
      <c r="Z140" s="8"/>
      <c r="AA140" s="8"/>
      <c r="AC140" s="8"/>
      <c r="AD140" s="8"/>
      <c r="AE140" s="8"/>
      <c r="AF140" s="8"/>
      <c r="AG140" s="8"/>
      <c r="AH140" s="8"/>
      <c r="AI140" s="8"/>
      <c r="AK140" s="8"/>
      <c r="AL140" s="8"/>
      <c r="AM140" s="8"/>
      <c r="AN140" s="8"/>
      <c r="AO140" s="8"/>
      <c r="AP140" s="8"/>
      <c r="AQ140" s="8"/>
      <c r="AS140" s="8"/>
      <c r="AT140" s="8"/>
      <c r="AU140" s="8"/>
      <c r="AV140" s="8"/>
      <c r="AW140" s="8"/>
      <c r="AX140" s="8"/>
      <c r="AY140" s="8"/>
    </row>
    <row r="141" spans="1:51" s="3" customFormat="1" ht="16.5" customHeight="1" x14ac:dyDescent="0.25">
      <c r="A141" s="83">
        <f>'1.2.Historical Market Map 12-13'!A140</f>
        <v>0</v>
      </c>
      <c r="B141" s="83">
        <f>'1.2.Historical Market Map 12-13'!B140</f>
        <v>0</v>
      </c>
      <c r="C141" s="83">
        <f>'1.2.Historical Market Map 12-13'!C140</f>
        <v>0</v>
      </c>
      <c r="D141" s="83">
        <f>'1.2.Historical Market Map 12-13'!D140</f>
        <v>0</v>
      </c>
      <c r="E141" s="84" t="str">
        <f t="shared" si="8"/>
        <v>0-0 (0)</v>
      </c>
      <c r="F141" s="35">
        <f>IFERROR(ROUND(SUMIFS('Working Sheet'!$AC$4:$AC$250,'Working Sheet'!$T$4:$T$250,B141,'Working Sheet'!$U$4:$U$250,C141,'Working Sheet'!$V$4:$V$250,D141),0),0)</f>
        <v>0</v>
      </c>
      <c r="G141" s="122">
        <f>COUNTIFS('Working Sheet'!$T$4:$T$250,B141,'Working Sheet'!$U$4:$U$250,C141,'Working Sheet'!$V$4:$V$250,D141)</f>
        <v>232</v>
      </c>
      <c r="H141"/>
      <c r="I141" s="8"/>
      <c r="J141" s="8"/>
      <c r="K141" s="8"/>
      <c r="L141" s="8"/>
      <c r="M141" s="8"/>
      <c r="O141" s="8"/>
      <c r="P141" s="8"/>
      <c r="Q141" s="8"/>
      <c r="R141" s="8"/>
      <c r="S141" s="8"/>
      <c r="U141" s="8"/>
      <c r="V141" s="8"/>
      <c r="W141" s="8"/>
      <c r="X141" s="8"/>
      <c r="Y141" s="8"/>
      <c r="Z141" s="8"/>
      <c r="AA141" s="8"/>
      <c r="AC141" s="8"/>
      <c r="AD141" s="8"/>
      <c r="AE141" s="8"/>
      <c r="AF141" s="8"/>
      <c r="AG141" s="8"/>
      <c r="AH141" s="8"/>
      <c r="AI141" s="8"/>
      <c r="AK141" s="8"/>
      <c r="AL141" s="8"/>
      <c r="AM141" s="8"/>
      <c r="AN141" s="8"/>
      <c r="AO141" s="8"/>
      <c r="AP141" s="8"/>
      <c r="AQ141" s="8"/>
      <c r="AS141" s="8"/>
      <c r="AT141" s="8"/>
      <c r="AU141" s="8"/>
      <c r="AV141" s="8"/>
      <c r="AW141" s="8"/>
      <c r="AX141" s="8"/>
      <c r="AY141" s="8"/>
    </row>
    <row r="142" spans="1:51" s="3" customFormat="1" ht="16.5" customHeight="1" x14ac:dyDescent="0.25">
      <c r="A142" s="83">
        <f>'1.2.Historical Market Map 12-13'!A141</f>
        <v>0</v>
      </c>
      <c r="B142" s="83">
        <f>'1.2.Historical Market Map 12-13'!B141</f>
        <v>0</v>
      </c>
      <c r="C142" s="83">
        <f>'1.2.Historical Market Map 12-13'!C141</f>
        <v>0</v>
      </c>
      <c r="D142" s="83">
        <f>'1.2.Historical Market Map 12-13'!D141</f>
        <v>0</v>
      </c>
      <c r="E142" s="84" t="str">
        <f t="shared" si="8"/>
        <v>0-0 (0)</v>
      </c>
      <c r="F142" s="35">
        <f>IFERROR(ROUND(SUMIFS('Working Sheet'!$AC$4:$AC$250,'Working Sheet'!$T$4:$T$250,B142,'Working Sheet'!$U$4:$U$250,C142,'Working Sheet'!$V$4:$V$250,D142),0),0)</f>
        <v>0</v>
      </c>
      <c r="G142" s="122">
        <f>COUNTIFS('Working Sheet'!$T$4:$T$250,B142,'Working Sheet'!$U$4:$U$250,C142,'Working Sheet'!$V$4:$V$250,D142)</f>
        <v>232</v>
      </c>
      <c r="H142"/>
      <c r="I142" s="8"/>
      <c r="J142" s="8"/>
      <c r="K142" s="8"/>
      <c r="L142" s="8"/>
      <c r="M142" s="8"/>
      <c r="O142" s="8"/>
      <c r="P142" s="8"/>
      <c r="Q142" s="8"/>
      <c r="R142" s="8"/>
      <c r="S142" s="8"/>
      <c r="U142" s="8"/>
      <c r="V142" s="8"/>
      <c r="W142" s="8"/>
      <c r="X142" s="8"/>
      <c r="Y142" s="8"/>
      <c r="Z142" s="8"/>
      <c r="AA142" s="8"/>
      <c r="AC142" s="8"/>
      <c r="AD142" s="8"/>
      <c r="AE142" s="8"/>
      <c r="AF142" s="8"/>
      <c r="AG142" s="8"/>
      <c r="AH142" s="8"/>
      <c r="AI142" s="8"/>
      <c r="AK142" s="8"/>
      <c r="AL142" s="8"/>
      <c r="AM142" s="8"/>
      <c r="AN142" s="8"/>
      <c r="AO142" s="8"/>
      <c r="AP142" s="8"/>
      <c r="AQ142" s="8"/>
      <c r="AS142" s="8"/>
      <c r="AT142" s="8"/>
      <c r="AU142" s="8"/>
      <c r="AV142" s="8"/>
      <c r="AW142" s="8"/>
      <c r="AX142" s="8"/>
      <c r="AY142" s="8"/>
    </row>
    <row r="143" spans="1:51" s="3" customFormat="1" ht="16.5" customHeight="1" x14ac:dyDescent="0.25">
      <c r="A143" s="83">
        <f>'1.2.Historical Market Map 12-13'!A142</f>
        <v>0</v>
      </c>
      <c r="B143" s="83">
        <f>'1.2.Historical Market Map 12-13'!B142</f>
        <v>0</v>
      </c>
      <c r="C143" s="83">
        <f>'1.2.Historical Market Map 12-13'!C142</f>
        <v>0</v>
      </c>
      <c r="D143" s="83">
        <f>'1.2.Historical Market Map 12-13'!D142</f>
        <v>0</v>
      </c>
      <c r="E143" s="84" t="str">
        <f t="shared" si="8"/>
        <v>0-0 (0)</v>
      </c>
      <c r="F143" s="35">
        <f>IFERROR(ROUND(SUMIFS('Working Sheet'!$AC$4:$AC$250,'Working Sheet'!$T$4:$T$250,B143,'Working Sheet'!$U$4:$U$250,C143,'Working Sheet'!$V$4:$V$250,D143),0),0)</f>
        <v>0</v>
      </c>
      <c r="G143" s="122">
        <f>COUNTIFS('Working Sheet'!$T$4:$T$250,B143,'Working Sheet'!$U$4:$U$250,C143,'Working Sheet'!$V$4:$V$250,D143)</f>
        <v>232</v>
      </c>
      <c r="H143"/>
      <c r="I143" s="8"/>
      <c r="J143" s="8"/>
      <c r="K143" s="8"/>
      <c r="L143" s="8"/>
      <c r="M143" s="8"/>
      <c r="O143" s="8"/>
      <c r="P143" s="8"/>
      <c r="Q143" s="8"/>
      <c r="R143" s="8"/>
      <c r="S143" s="8"/>
      <c r="U143" s="8"/>
      <c r="V143" s="8"/>
      <c r="W143" s="8"/>
      <c r="X143" s="8"/>
      <c r="Y143" s="8"/>
      <c r="Z143" s="8"/>
      <c r="AA143" s="8"/>
      <c r="AC143" s="8"/>
      <c r="AD143" s="8"/>
      <c r="AE143" s="8"/>
      <c r="AF143" s="8"/>
      <c r="AG143" s="8"/>
      <c r="AH143" s="8"/>
      <c r="AI143" s="8"/>
      <c r="AK143" s="8"/>
      <c r="AL143" s="8"/>
      <c r="AM143" s="8"/>
      <c r="AN143" s="8"/>
      <c r="AO143" s="8"/>
      <c r="AP143" s="8"/>
      <c r="AQ143" s="8"/>
      <c r="AS143" s="8"/>
      <c r="AT143" s="8"/>
      <c r="AU143" s="8"/>
      <c r="AV143" s="8"/>
      <c r="AW143" s="8"/>
      <c r="AX143" s="8"/>
      <c r="AY143" s="8"/>
    </row>
    <row r="144" spans="1:51" s="3" customFormat="1" ht="16.5" customHeight="1" x14ac:dyDescent="0.25">
      <c r="A144" s="83">
        <f>'1.2.Historical Market Map 12-13'!A143</f>
        <v>0</v>
      </c>
      <c r="B144" s="83">
        <f>'1.2.Historical Market Map 12-13'!B143</f>
        <v>0</v>
      </c>
      <c r="C144" s="83">
        <f>'1.2.Historical Market Map 12-13'!C143</f>
        <v>0</v>
      </c>
      <c r="D144" s="83">
        <f>'1.2.Historical Market Map 12-13'!D143</f>
        <v>0</v>
      </c>
      <c r="E144" s="84" t="str">
        <f t="shared" si="8"/>
        <v>0-0 (0)</v>
      </c>
      <c r="F144" s="35">
        <f>IFERROR(ROUND(SUMIFS('Working Sheet'!$AC$4:$AC$250,'Working Sheet'!$T$4:$T$250,B144,'Working Sheet'!$U$4:$U$250,C144,'Working Sheet'!$V$4:$V$250,D144),0),0)</f>
        <v>0</v>
      </c>
      <c r="G144" s="122">
        <f>COUNTIFS('Working Sheet'!$T$4:$T$250,B144,'Working Sheet'!$U$4:$U$250,C144,'Working Sheet'!$V$4:$V$250,D144)</f>
        <v>232</v>
      </c>
      <c r="H144"/>
      <c r="I144" s="8"/>
      <c r="J144" s="8"/>
      <c r="K144" s="8"/>
      <c r="L144" s="8"/>
      <c r="M144" s="8"/>
      <c r="O144" s="8"/>
      <c r="P144" s="8"/>
      <c r="Q144" s="8"/>
      <c r="R144" s="8"/>
      <c r="S144" s="8"/>
      <c r="U144" s="8"/>
      <c r="V144" s="8"/>
      <c r="W144" s="8"/>
      <c r="X144" s="8"/>
      <c r="Y144" s="8"/>
      <c r="Z144" s="8"/>
      <c r="AA144" s="8"/>
      <c r="AC144" s="8"/>
      <c r="AD144" s="8"/>
      <c r="AE144" s="8"/>
      <c r="AF144" s="8"/>
      <c r="AG144" s="8"/>
      <c r="AH144" s="8"/>
      <c r="AI144" s="8"/>
      <c r="AK144" s="8"/>
      <c r="AL144" s="8"/>
      <c r="AM144" s="8"/>
      <c r="AN144" s="8"/>
      <c r="AO144" s="8"/>
      <c r="AP144" s="8"/>
      <c r="AQ144" s="8"/>
      <c r="AS144" s="8"/>
      <c r="AT144" s="8"/>
      <c r="AU144" s="8"/>
      <c r="AV144" s="8"/>
      <c r="AW144" s="8"/>
      <c r="AX144" s="8"/>
      <c r="AY144" s="8"/>
    </row>
    <row r="145" spans="1:51" s="3" customFormat="1" ht="16.5" customHeight="1" x14ac:dyDescent="0.25">
      <c r="A145" s="83">
        <f>'1.2.Historical Market Map 12-13'!A144</f>
        <v>0</v>
      </c>
      <c r="B145" s="83">
        <f>'1.2.Historical Market Map 12-13'!B144</f>
        <v>0</v>
      </c>
      <c r="C145" s="83">
        <f>'1.2.Historical Market Map 12-13'!C144</f>
        <v>0</v>
      </c>
      <c r="D145" s="83">
        <f>'1.2.Historical Market Map 12-13'!D144</f>
        <v>0</v>
      </c>
      <c r="E145" s="84" t="str">
        <f t="shared" si="8"/>
        <v>0-0 (0)</v>
      </c>
      <c r="F145" s="35">
        <f>IFERROR(ROUND(SUMIFS('Working Sheet'!$AC$4:$AC$250,'Working Sheet'!$T$4:$T$250,B145,'Working Sheet'!$U$4:$U$250,C145,'Working Sheet'!$V$4:$V$250,D145),0),0)</f>
        <v>0</v>
      </c>
      <c r="G145" s="122">
        <f>COUNTIFS('Working Sheet'!$T$4:$T$250,B145,'Working Sheet'!$U$4:$U$250,C145,'Working Sheet'!$V$4:$V$250,D145)</f>
        <v>232</v>
      </c>
      <c r="H145"/>
      <c r="I145" s="8"/>
      <c r="J145" s="8"/>
      <c r="K145" s="8"/>
      <c r="L145" s="8"/>
      <c r="M145" s="8"/>
      <c r="O145" s="8"/>
      <c r="P145" s="8"/>
      <c r="Q145" s="8"/>
      <c r="R145" s="8"/>
      <c r="S145" s="8"/>
      <c r="U145" s="8"/>
      <c r="V145" s="8"/>
      <c r="W145" s="8"/>
      <c r="X145" s="8"/>
      <c r="Y145" s="8"/>
      <c r="Z145" s="8"/>
      <c r="AA145" s="8"/>
      <c r="AC145" s="8"/>
      <c r="AD145" s="8"/>
      <c r="AE145" s="8"/>
      <c r="AF145" s="8"/>
      <c r="AG145" s="8"/>
      <c r="AH145" s="8"/>
      <c r="AI145" s="8"/>
      <c r="AK145" s="8"/>
      <c r="AL145" s="8"/>
      <c r="AM145" s="8"/>
      <c r="AN145" s="8"/>
      <c r="AO145" s="8"/>
      <c r="AP145" s="8"/>
      <c r="AQ145" s="8"/>
      <c r="AS145" s="8"/>
      <c r="AT145" s="8"/>
      <c r="AU145" s="8"/>
      <c r="AV145" s="8"/>
      <c r="AW145" s="8"/>
      <c r="AX145" s="8"/>
      <c r="AY145" s="8"/>
    </row>
    <row r="146" spans="1:51" s="3" customFormat="1" ht="16.5" customHeight="1" x14ac:dyDescent="0.25">
      <c r="A146" s="83">
        <f>'1.2.Historical Market Map 12-13'!A145</f>
        <v>0</v>
      </c>
      <c r="B146" s="83">
        <f>'1.2.Historical Market Map 12-13'!B145</f>
        <v>0</v>
      </c>
      <c r="C146" s="83">
        <f>'1.2.Historical Market Map 12-13'!C145</f>
        <v>0</v>
      </c>
      <c r="D146" s="83">
        <f>'1.2.Historical Market Map 12-13'!D145</f>
        <v>0</v>
      </c>
      <c r="E146" s="84" t="str">
        <f t="shared" si="8"/>
        <v>0-0 (0)</v>
      </c>
      <c r="F146" s="35">
        <f>IFERROR(ROUND(SUMIFS('Working Sheet'!$AC$4:$AC$250,'Working Sheet'!$T$4:$T$250,B146,'Working Sheet'!$U$4:$U$250,C146,'Working Sheet'!$V$4:$V$250,D146),0),0)</f>
        <v>0</v>
      </c>
      <c r="G146" s="122">
        <f>COUNTIFS('Working Sheet'!$T$4:$T$250,B146,'Working Sheet'!$U$4:$U$250,C146,'Working Sheet'!$V$4:$V$250,D146)</f>
        <v>232</v>
      </c>
      <c r="H146"/>
      <c r="I146" s="8"/>
      <c r="J146" s="8"/>
      <c r="K146" s="8"/>
      <c r="L146" s="8"/>
      <c r="M146" s="8"/>
      <c r="O146" s="8"/>
      <c r="P146" s="8"/>
      <c r="Q146" s="8"/>
      <c r="R146" s="8"/>
      <c r="S146" s="8"/>
      <c r="U146" s="8"/>
      <c r="V146" s="8"/>
      <c r="W146" s="8"/>
      <c r="X146" s="8"/>
      <c r="Y146" s="8"/>
      <c r="Z146" s="8"/>
      <c r="AA146" s="8"/>
      <c r="AC146" s="8"/>
      <c r="AD146" s="8"/>
      <c r="AE146" s="8"/>
      <c r="AF146" s="8"/>
      <c r="AG146" s="8"/>
      <c r="AH146" s="8"/>
      <c r="AI146" s="8"/>
      <c r="AK146" s="8"/>
      <c r="AL146" s="8"/>
      <c r="AM146" s="8"/>
      <c r="AN146" s="8"/>
      <c r="AO146" s="8"/>
      <c r="AP146" s="8"/>
      <c r="AQ146" s="8"/>
      <c r="AS146" s="8"/>
      <c r="AT146" s="8"/>
      <c r="AU146" s="8"/>
      <c r="AV146" s="8"/>
      <c r="AW146" s="8"/>
      <c r="AX146" s="8"/>
      <c r="AY146" s="8"/>
    </row>
    <row r="147" spans="1:51" s="3" customFormat="1" ht="16.5" customHeight="1" x14ac:dyDescent="0.25">
      <c r="A147" s="83">
        <f>'1.2.Historical Market Map 12-13'!A146</f>
        <v>0</v>
      </c>
      <c r="B147" s="83">
        <f>'1.2.Historical Market Map 12-13'!B146</f>
        <v>0</v>
      </c>
      <c r="C147" s="83">
        <f>'1.2.Historical Market Map 12-13'!C146</f>
        <v>0</v>
      </c>
      <c r="D147" s="83">
        <f>'1.2.Historical Market Map 12-13'!D146</f>
        <v>0</v>
      </c>
      <c r="E147" s="84" t="str">
        <f t="shared" si="8"/>
        <v>0-0 (0)</v>
      </c>
      <c r="F147" s="35">
        <f>IFERROR(ROUND(SUMIFS('Working Sheet'!$AC$4:$AC$250,'Working Sheet'!$T$4:$T$250,B147,'Working Sheet'!$U$4:$U$250,C147,'Working Sheet'!$V$4:$V$250,D147),0),0)</f>
        <v>0</v>
      </c>
      <c r="G147" s="122">
        <f>COUNTIFS('Working Sheet'!$T$4:$T$250,B147,'Working Sheet'!$U$4:$U$250,C147,'Working Sheet'!$V$4:$V$250,D147)</f>
        <v>232</v>
      </c>
      <c r="H147"/>
      <c r="I147" s="8"/>
      <c r="J147" s="8"/>
      <c r="K147" s="8"/>
      <c r="L147" s="8"/>
      <c r="M147" s="8"/>
      <c r="O147" s="8"/>
      <c r="P147" s="8"/>
      <c r="Q147" s="8"/>
      <c r="R147" s="8"/>
      <c r="S147" s="8"/>
      <c r="U147" s="8"/>
      <c r="V147" s="8"/>
      <c r="W147" s="8"/>
      <c r="X147" s="8"/>
      <c r="Y147" s="8"/>
      <c r="Z147" s="8"/>
      <c r="AA147" s="8"/>
      <c r="AC147" s="8"/>
      <c r="AD147" s="8"/>
      <c r="AE147" s="8"/>
      <c r="AF147" s="8"/>
      <c r="AG147" s="8"/>
      <c r="AH147" s="8"/>
      <c r="AI147" s="8"/>
      <c r="AK147" s="8"/>
      <c r="AL147" s="8"/>
      <c r="AM147" s="8"/>
      <c r="AN147" s="8"/>
      <c r="AO147" s="8"/>
      <c r="AP147" s="8"/>
      <c r="AQ147" s="8"/>
      <c r="AS147" s="8"/>
      <c r="AT147" s="8"/>
      <c r="AU147" s="8"/>
      <c r="AV147" s="8"/>
      <c r="AW147" s="8"/>
      <c r="AX147" s="8"/>
      <c r="AY147" s="8"/>
    </row>
    <row r="148" spans="1:51" s="3" customFormat="1" ht="16.5" customHeight="1" x14ac:dyDescent="0.25">
      <c r="A148" s="83">
        <f>'1.2.Historical Market Map 12-13'!A147</f>
        <v>0</v>
      </c>
      <c r="B148" s="83">
        <f>'1.2.Historical Market Map 12-13'!B147</f>
        <v>0</v>
      </c>
      <c r="C148" s="83">
        <f>'1.2.Historical Market Map 12-13'!C147</f>
        <v>0</v>
      </c>
      <c r="D148" s="83">
        <f>'1.2.Historical Market Map 12-13'!D147</f>
        <v>0</v>
      </c>
      <c r="E148" s="84" t="str">
        <f t="shared" si="8"/>
        <v>0-0 (0)</v>
      </c>
      <c r="F148" s="35">
        <f>IFERROR(ROUND(SUMIFS('Working Sheet'!$AC$4:$AC$250,'Working Sheet'!$T$4:$T$250,B148,'Working Sheet'!$U$4:$U$250,C148,'Working Sheet'!$V$4:$V$250,D148),0),0)</f>
        <v>0</v>
      </c>
      <c r="G148" s="122">
        <f>COUNTIFS('Working Sheet'!$T$4:$T$250,B148,'Working Sheet'!$U$4:$U$250,C148,'Working Sheet'!$V$4:$V$250,D148)</f>
        <v>232</v>
      </c>
      <c r="H148"/>
      <c r="I148" s="8"/>
      <c r="J148" s="8"/>
      <c r="K148" s="8"/>
      <c r="L148" s="8"/>
      <c r="M148" s="8"/>
      <c r="O148" s="8"/>
      <c r="P148" s="8"/>
      <c r="Q148" s="8"/>
      <c r="R148" s="8"/>
      <c r="S148" s="8"/>
      <c r="U148" s="8"/>
      <c r="V148" s="8"/>
      <c r="W148" s="8"/>
      <c r="X148" s="8"/>
      <c r="Y148" s="8"/>
      <c r="Z148" s="8"/>
      <c r="AA148" s="8"/>
      <c r="AC148" s="8"/>
      <c r="AD148" s="8"/>
      <c r="AE148" s="8"/>
      <c r="AF148" s="8"/>
      <c r="AG148" s="8"/>
      <c r="AH148" s="8"/>
      <c r="AI148" s="8"/>
      <c r="AK148" s="8"/>
      <c r="AL148" s="8"/>
      <c r="AM148" s="8"/>
      <c r="AN148" s="8"/>
      <c r="AO148" s="8"/>
      <c r="AP148" s="8"/>
      <c r="AQ148" s="8"/>
      <c r="AS148" s="8"/>
      <c r="AT148" s="8"/>
      <c r="AU148" s="8"/>
      <c r="AV148" s="8"/>
      <c r="AW148" s="8"/>
      <c r="AX148" s="8"/>
      <c r="AY148" s="8"/>
    </row>
    <row r="149" spans="1:51" s="3" customFormat="1" ht="16.5" customHeight="1" x14ac:dyDescent="0.25">
      <c r="A149" s="83">
        <f>'1.2.Historical Market Map 12-13'!A148</f>
        <v>0</v>
      </c>
      <c r="B149" s="83">
        <f>'1.2.Historical Market Map 12-13'!B148</f>
        <v>0</v>
      </c>
      <c r="C149" s="83">
        <f>'1.2.Historical Market Map 12-13'!C148</f>
        <v>0</v>
      </c>
      <c r="D149" s="83">
        <f>'1.2.Historical Market Map 12-13'!D148</f>
        <v>0</v>
      </c>
      <c r="E149" s="84" t="str">
        <f t="shared" si="8"/>
        <v>0-0 (0)</v>
      </c>
      <c r="F149" s="35">
        <f>IFERROR(ROUND(SUMIFS('Working Sheet'!$AC$4:$AC$250,'Working Sheet'!$T$4:$T$250,B149,'Working Sheet'!$U$4:$U$250,C149,'Working Sheet'!$V$4:$V$250,D149),0),0)</f>
        <v>0</v>
      </c>
      <c r="G149" s="122">
        <f>COUNTIFS('Working Sheet'!$T$4:$T$250,B149,'Working Sheet'!$U$4:$U$250,C149,'Working Sheet'!$V$4:$V$250,D149)</f>
        <v>232</v>
      </c>
      <c r="H149"/>
      <c r="I149" s="8"/>
      <c r="J149" s="8"/>
      <c r="K149" s="8"/>
      <c r="L149" s="8"/>
      <c r="M149" s="8"/>
      <c r="O149" s="8"/>
      <c r="P149" s="8"/>
      <c r="Q149" s="8"/>
      <c r="R149" s="8"/>
      <c r="S149" s="8"/>
      <c r="U149" s="8"/>
      <c r="V149" s="8"/>
      <c r="W149" s="8"/>
      <c r="X149" s="8"/>
      <c r="Y149" s="8"/>
      <c r="Z149" s="8"/>
      <c r="AA149" s="8"/>
      <c r="AC149" s="8"/>
      <c r="AD149" s="8"/>
      <c r="AE149" s="8"/>
      <c r="AF149" s="8"/>
      <c r="AG149" s="8"/>
      <c r="AH149" s="8"/>
      <c r="AI149" s="8"/>
      <c r="AK149" s="8"/>
      <c r="AL149" s="8"/>
      <c r="AM149" s="8"/>
      <c r="AN149" s="8"/>
      <c r="AO149" s="8"/>
      <c r="AP149" s="8"/>
      <c r="AQ149" s="8"/>
      <c r="AS149" s="8"/>
      <c r="AT149" s="8"/>
      <c r="AU149" s="8"/>
      <c r="AV149" s="8"/>
      <c r="AW149" s="8"/>
      <c r="AX149" s="8"/>
      <c r="AY149" s="8"/>
    </row>
    <row r="150" spans="1:51" s="3" customFormat="1" ht="16.5" customHeight="1" x14ac:dyDescent="0.25">
      <c r="A150" s="83">
        <f>'1.2.Historical Market Map 12-13'!A149</f>
        <v>0</v>
      </c>
      <c r="B150" s="83">
        <f>'1.2.Historical Market Map 12-13'!B149</f>
        <v>0</v>
      </c>
      <c r="C150" s="83">
        <f>'1.2.Historical Market Map 12-13'!C149</f>
        <v>0</v>
      </c>
      <c r="D150" s="83">
        <f>'1.2.Historical Market Map 12-13'!D149</f>
        <v>0</v>
      </c>
      <c r="E150" s="84" t="str">
        <f t="shared" si="8"/>
        <v>0-0 (0)</v>
      </c>
      <c r="F150" s="35">
        <f>IFERROR(ROUND(SUMIFS('Working Sheet'!$AC$4:$AC$250,'Working Sheet'!$T$4:$T$250,B150,'Working Sheet'!$U$4:$U$250,C150,'Working Sheet'!$V$4:$V$250,D150),0),0)</f>
        <v>0</v>
      </c>
      <c r="G150" s="122">
        <f>COUNTIFS('Working Sheet'!$T$4:$T$250,B150,'Working Sheet'!$U$4:$U$250,C150,'Working Sheet'!$V$4:$V$250,D150)</f>
        <v>232</v>
      </c>
      <c r="H150"/>
      <c r="I150" s="8"/>
      <c r="J150" s="8"/>
      <c r="K150" s="8"/>
      <c r="L150" s="8"/>
      <c r="M150" s="8"/>
      <c r="O150" s="8"/>
      <c r="P150" s="8"/>
      <c r="Q150" s="8"/>
      <c r="R150" s="8"/>
      <c r="S150" s="8"/>
      <c r="U150" s="8"/>
      <c r="V150" s="8"/>
      <c r="W150" s="8"/>
      <c r="X150" s="8"/>
      <c r="Y150" s="8"/>
      <c r="Z150" s="8"/>
      <c r="AA150" s="8"/>
      <c r="AC150" s="8"/>
      <c r="AD150" s="8"/>
      <c r="AE150" s="8"/>
      <c r="AF150" s="8"/>
      <c r="AG150" s="8"/>
      <c r="AH150" s="8"/>
      <c r="AI150" s="8"/>
      <c r="AK150" s="8"/>
      <c r="AL150" s="8"/>
      <c r="AM150" s="8"/>
      <c r="AN150" s="8"/>
      <c r="AO150" s="8"/>
      <c r="AP150" s="8"/>
      <c r="AQ150" s="8"/>
      <c r="AS150" s="8"/>
      <c r="AT150" s="8"/>
      <c r="AU150" s="8"/>
      <c r="AV150" s="8"/>
      <c r="AW150" s="8"/>
      <c r="AX150" s="8"/>
      <c r="AY150" s="8"/>
    </row>
    <row r="151" spans="1:51" s="3" customFormat="1" ht="16.5" customHeight="1" x14ac:dyDescent="0.25">
      <c r="A151" s="83">
        <f>'1.2.Historical Market Map 12-13'!A150</f>
        <v>0</v>
      </c>
      <c r="B151" s="83">
        <f>'1.2.Historical Market Map 12-13'!B150</f>
        <v>0</v>
      </c>
      <c r="C151" s="83">
        <f>'1.2.Historical Market Map 12-13'!C150</f>
        <v>0</v>
      </c>
      <c r="D151" s="83">
        <f>'1.2.Historical Market Map 12-13'!D150</f>
        <v>0</v>
      </c>
      <c r="E151" s="84" t="str">
        <f t="shared" si="8"/>
        <v>0-0 (0)</v>
      </c>
      <c r="F151" s="35">
        <f>IFERROR(ROUND(SUMIFS('Working Sheet'!$AC$4:$AC$250,'Working Sheet'!$T$4:$T$250,B151,'Working Sheet'!$U$4:$U$250,C151,'Working Sheet'!$V$4:$V$250,D151),0),0)</f>
        <v>0</v>
      </c>
      <c r="G151" s="122">
        <f>COUNTIFS('Working Sheet'!$T$4:$T$250,B151,'Working Sheet'!$U$4:$U$250,C151,'Working Sheet'!$V$4:$V$250,D151)</f>
        <v>232</v>
      </c>
      <c r="H151"/>
      <c r="I151" s="8"/>
      <c r="J151" s="8"/>
      <c r="K151" s="8"/>
      <c r="L151" s="8"/>
      <c r="M151" s="8"/>
      <c r="O151" s="8"/>
      <c r="P151" s="8"/>
      <c r="Q151" s="8"/>
      <c r="R151" s="8"/>
      <c r="S151" s="8"/>
      <c r="U151" s="8"/>
      <c r="V151" s="8"/>
      <c r="W151" s="8"/>
      <c r="X151" s="8"/>
      <c r="Y151" s="8"/>
      <c r="Z151" s="8"/>
      <c r="AA151" s="8"/>
      <c r="AC151" s="8"/>
      <c r="AD151" s="8"/>
      <c r="AE151" s="8"/>
      <c r="AF151" s="8"/>
      <c r="AG151" s="8"/>
      <c r="AH151" s="8"/>
      <c r="AI151" s="8"/>
      <c r="AK151" s="8"/>
      <c r="AL151" s="8"/>
      <c r="AM151" s="8"/>
      <c r="AN151" s="8"/>
      <c r="AO151" s="8"/>
      <c r="AP151" s="8"/>
      <c r="AQ151" s="8"/>
      <c r="AS151" s="8"/>
      <c r="AT151" s="8"/>
      <c r="AU151" s="8"/>
      <c r="AV151" s="8"/>
      <c r="AW151" s="8"/>
      <c r="AX151" s="8"/>
      <c r="AY151" s="8"/>
    </row>
    <row r="152" spans="1:51" s="3" customFormat="1" ht="16.5" customHeight="1" x14ac:dyDescent="0.25">
      <c r="A152" s="83">
        <f>'1.2.Historical Market Map 12-13'!A151</f>
        <v>0</v>
      </c>
      <c r="B152" s="83">
        <f>'1.2.Historical Market Map 12-13'!B151</f>
        <v>0</v>
      </c>
      <c r="C152" s="83">
        <f>'1.2.Historical Market Map 12-13'!C151</f>
        <v>0</v>
      </c>
      <c r="D152" s="83">
        <f>'1.2.Historical Market Map 12-13'!D151</f>
        <v>0</v>
      </c>
      <c r="E152" s="84" t="str">
        <f t="shared" si="8"/>
        <v>0-0 (0)</v>
      </c>
      <c r="F152" s="35">
        <f>IFERROR(ROUND(SUMIFS('Working Sheet'!$AC$4:$AC$250,'Working Sheet'!$T$4:$T$250,B152,'Working Sheet'!$U$4:$U$250,C152,'Working Sheet'!$V$4:$V$250,D152),0),0)</f>
        <v>0</v>
      </c>
      <c r="G152" s="122">
        <f>COUNTIFS('Working Sheet'!$T$4:$T$250,B152,'Working Sheet'!$U$4:$U$250,C152,'Working Sheet'!$V$4:$V$250,D152)</f>
        <v>232</v>
      </c>
      <c r="H152"/>
      <c r="I152" s="8"/>
      <c r="J152" s="8"/>
      <c r="K152" s="8"/>
      <c r="L152" s="8"/>
      <c r="M152" s="8"/>
      <c r="O152" s="8"/>
      <c r="P152" s="8"/>
      <c r="Q152" s="8"/>
      <c r="R152" s="8"/>
      <c r="S152" s="8"/>
      <c r="U152" s="8"/>
      <c r="V152" s="8"/>
      <c r="W152" s="8"/>
      <c r="X152" s="8"/>
      <c r="Y152" s="8"/>
      <c r="Z152" s="8"/>
      <c r="AA152" s="8"/>
      <c r="AC152" s="8"/>
      <c r="AD152" s="8"/>
      <c r="AE152" s="8"/>
      <c r="AF152" s="8"/>
      <c r="AG152" s="8"/>
      <c r="AH152" s="8"/>
      <c r="AI152" s="8"/>
      <c r="AK152" s="8"/>
      <c r="AL152" s="8"/>
      <c r="AM152" s="8"/>
      <c r="AN152" s="8"/>
      <c r="AO152" s="8"/>
      <c r="AP152" s="8"/>
      <c r="AQ152" s="8"/>
      <c r="AS152" s="8"/>
      <c r="AT152" s="8"/>
      <c r="AU152" s="8"/>
      <c r="AV152" s="8"/>
      <c r="AW152" s="8"/>
      <c r="AX152" s="8"/>
      <c r="AY152" s="8"/>
    </row>
    <row r="153" spans="1:51" s="3" customFormat="1" ht="16.5" customHeight="1" x14ac:dyDescent="0.25">
      <c r="A153" s="83">
        <f>'1.2.Historical Market Map 12-13'!A152</f>
        <v>0</v>
      </c>
      <c r="B153" s="83">
        <f>'1.2.Historical Market Map 12-13'!B152</f>
        <v>0</v>
      </c>
      <c r="C153" s="83">
        <f>'1.2.Historical Market Map 12-13'!C152</f>
        <v>0</v>
      </c>
      <c r="D153" s="83">
        <f>'1.2.Historical Market Map 12-13'!D152</f>
        <v>0</v>
      </c>
      <c r="E153" s="84" t="str">
        <f t="shared" si="8"/>
        <v>0-0 (0)</v>
      </c>
      <c r="F153" s="35">
        <f>IFERROR(ROUND(SUMIFS('Working Sheet'!$AC$4:$AC$250,'Working Sheet'!$T$4:$T$250,B153,'Working Sheet'!$U$4:$U$250,C153,'Working Sheet'!$V$4:$V$250,D153),0),0)</f>
        <v>0</v>
      </c>
      <c r="G153" s="122">
        <f>COUNTIFS('Working Sheet'!$T$4:$T$250,B153,'Working Sheet'!$U$4:$U$250,C153,'Working Sheet'!$V$4:$V$250,D153)</f>
        <v>232</v>
      </c>
      <c r="H153"/>
      <c r="I153" s="8"/>
      <c r="J153" s="8"/>
      <c r="K153" s="8"/>
      <c r="L153" s="8"/>
      <c r="M153" s="8"/>
      <c r="O153" s="8"/>
      <c r="P153" s="8"/>
      <c r="Q153" s="8"/>
      <c r="R153" s="8"/>
      <c r="S153" s="8"/>
      <c r="U153" s="8"/>
      <c r="V153" s="8"/>
      <c r="W153" s="8"/>
      <c r="X153" s="8"/>
      <c r="Y153" s="8"/>
      <c r="Z153" s="8"/>
      <c r="AA153" s="8"/>
      <c r="AC153" s="8"/>
      <c r="AD153" s="8"/>
      <c r="AE153" s="8"/>
      <c r="AF153" s="8"/>
      <c r="AG153" s="8"/>
      <c r="AH153" s="8"/>
      <c r="AI153" s="8"/>
      <c r="AK153" s="8"/>
      <c r="AL153" s="8"/>
      <c r="AM153" s="8"/>
      <c r="AN153" s="8"/>
      <c r="AO153" s="8"/>
      <c r="AP153" s="8"/>
      <c r="AQ153" s="8"/>
      <c r="AS153" s="8"/>
      <c r="AT153" s="8"/>
      <c r="AU153" s="8"/>
      <c r="AV153" s="8"/>
      <c r="AW153" s="8"/>
      <c r="AX153" s="8"/>
      <c r="AY153" s="8"/>
    </row>
    <row r="154" spans="1:51" s="3" customFormat="1" ht="16.5" customHeight="1" x14ac:dyDescent="0.25">
      <c r="A154" s="83">
        <f>'1.2.Historical Market Map 12-13'!A153</f>
        <v>0</v>
      </c>
      <c r="B154" s="83">
        <f>'1.2.Historical Market Map 12-13'!B153</f>
        <v>0</v>
      </c>
      <c r="C154" s="83">
        <f>'1.2.Historical Market Map 12-13'!C153</f>
        <v>0</v>
      </c>
      <c r="D154" s="83">
        <f>'1.2.Historical Market Map 12-13'!D153</f>
        <v>0</v>
      </c>
      <c r="E154" s="84" t="str">
        <f t="shared" si="8"/>
        <v>0-0 (0)</v>
      </c>
      <c r="F154" s="35">
        <f>IFERROR(ROUND(SUMIFS('Working Sheet'!$AC$4:$AC$250,'Working Sheet'!$T$4:$T$250,B154,'Working Sheet'!$U$4:$U$250,C154,'Working Sheet'!$V$4:$V$250,D154),0),0)</f>
        <v>0</v>
      </c>
      <c r="G154" s="122">
        <f>COUNTIFS('Working Sheet'!$T$4:$T$250,B154,'Working Sheet'!$U$4:$U$250,C154,'Working Sheet'!$V$4:$V$250,D154)</f>
        <v>232</v>
      </c>
      <c r="H154"/>
      <c r="I154" s="8"/>
      <c r="J154" s="8"/>
      <c r="K154" s="8"/>
      <c r="L154" s="8"/>
      <c r="M154" s="8"/>
      <c r="O154" s="8"/>
      <c r="P154" s="8"/>
      <c r="Q154" s="8"/>
      <c r="R154" s="8"/>
      <c r="S154" s="8"/>
      <c r="U154" s="8"/>
      <c r="V154" s="8"/>
      <c r="W154" s="8"/>
      <c r="X154" s="8"/>
      <c r="Y154" s="8"/>
      <c r="Z154" s="8"/>
      <c r="AA154" s="8"/>
      <c r="AC154" s="8"/>
      <c r="AD154" s="8"/>
      <c r="AE154" s="8"/>
      <c r="AF154" s="8"/>
      <c r="AG154" s="8"/>
      <c r="AH154" s="8"/>
      <c r="AI154" s="8"/>
      <c r="AK154" s="8"/>
      <c r="AL154" s="8"/>
      <c r="AM154" s="8"/>
      <c r="AN154" s="8"/>
      <c r="AO154" s="8"/>
      <c r="AP154" s="8"/>
      <c r="AQ154" s="8"/>
      <c r="AS154" s="8"/>
      <c r="AT154" s="8"/>
      <c r="AU154" s="8"/>
      <c r="AV154" s="8"/>
      <c r="AW154" s="8"/>
      <c r="AX154" s="8"/>
      <c r="AY154" s="8"/>
    </row>
    <row r="155" spans="1:51" s="3" customFormat="1" ht="16.5" customHeight="1" x14ac:dyDescent="0.25">
      <c r="A155" s="83">
        <f>'1.2.Historical Market Map 12-13'!A154</f>
        <v>0</v>
      </c>
      <c r="B155" s="83">
        <f>'1.2.Historical Market Map 12-13'!B154</f>
        <v>0</v>
      </c>
      <c r="C155" s="83">
        <f>'1.2.Historical Market Map 12-13'!C154</f>
        <v>0</v>
      </c>
      <c r="D155" s="83">
        <f>'1.2.Historical Market Map 12-13'!D154</f>
        <v>0</v>
      </c>
      <c r="E155" s="84" t="str">
        <f t="shared" si="8"/>
        <v>0-0 (0)</v>
      </c>
      <c r="F155" s="35">
        <f>IFERROR(ROUND(SUMIFS('Working Sheet'!$AC$4:$AC$250,'Working Sheet'!$T$4:$T$250,B155,'Working Sheet'!$U$4:$U$250,C155,'Working Sheet'!$V$4:$V$250,D155),0),0)</f>
        <v>0</v>
      </c>
      <c r="G155" s="122">
        <f>COUNTIFS('Working Sheet'!$T$4:$T$250,B155,'Working Sheet'!$U$4:$U$250,C155,'Working Sheet'!$V$4:$V$250,D155)</f>
        <v>232</v>
      </c>
      <c r="H155"/>
      <c r="I155" s="8"/>
      <c r="J155" s="8"/>
      <c r="K155" s="8"/>
      <c r="L155" s="8"/>
      <c r="M155" s="8"/>
      <c r="O155" s="8"/>
      <c r="P155" s="8"/>
      <c r="Q155" s="8"/>
      <c r="R155" s="8"/>
      <c r="S155" s="8"/>
      <c r="U155" s="8"/>
      <c r="V155" s="8"/>
      <c r="W155" s="8"/>
      <c r="X155" s="8"/>
      <c r="Y155" s="8"/>
      <c r="Z155" s="8"/>
      <c r="AA155" s="8"/>
      <c r="AC155" s="8"/>
      <c r="AD155" s="8"/>
      <c r="AE155" s="8"/>
      <c r="AF155" s="8"/>
      <c r="AG155" s="8"/>
      <c r="AH155" s="8"/>
      <c r="AI155" s="8"/>
      <c r="AK155" s="8"/>
      <c r="AL155" s="8"/>
      <c r="AM155" s="8"/>
      <c r="AN155" s="8"/>
      <c r="AO155" s="8"/>
      <c r="AP155" s="8"/>
      <c r="AQ155" s="8"/>
      <c r="AS155" s="8"/>
      <c r="AT155" s="8"/>
      <c r="AU155" s="8"/>
      <c r="AV155" s="8"/>
      <c r="AW155" s="8"/>
      <c r="AX155" s="8"/>
      <c r="AY155" s="8"/>
    </row>
    <row r="156" spans="1:51" s="3" customFormat="1" ht="16.5" customHeight="1" x14ac:dyDescent="0.25">
      <c r="A156" s="83">
        <f>'1.2.Historical Market Map 12-13'!A155</f>
        <v>0</v>
      </c>
      <c r="B156" s="83">
        <f>'1.2.Historical Market Map 12-13'!B155</f>
        <v>0</v>
      </c>
      <c r="C156" s="83">
        <f>'1.2.Historical Market Map 12-13'!C155</f>
        <v>0</v>
      </c>
      <c r="D156" s="83">
        <f>'1.2.Historical Market Map 12-13'!D155</f>
        <v>0</v>
      </c>
      <c r="E156" s="84" t="str">
        <f t="shared" si="8"/>
        <v>0-0 (0)</v>
      </c>
      <c r="F156" s="35">
        <f>IFERROR(ROUND(SUMIFS('Working Sheet'!$AC$4:$AC$250,'Working Sheet'!$T$4:$T$250,B156,'Working Sheet'!$U$4:$U$250,C156,'Working Sheet'!$V$4:$V$250,D156),0),0)</f>
        <v>0</v>
      </c>
      <c r="G156" s="122">
        <f>COUNTIFS('Working Sheet'!$T$4:$T$250,B156,'Working Sheet'!$U$4:$U$250,C156,'Working Sheet'!$V$4:$V$250,D156)</f>
        <v>232</v>
      </c>
      <c r="H156"/>
      <c r="I156" s="8"/>
      <c r="J156" s="8"/>
      <c r="K156" s="8"/>
      <c r="L156" s="8"/>
      <c r="M156" s="8"/>
      <c r="O156" s="8"/>
      <c r="P156" s="8"/>
      <c r="Q156" s="8"/>
      <c r="R156" s="8"/>
      <c r="S156" s="8"/>
      <c r="U156" s="8"/>
      <c r="V156" s="8"/>
      <c r="W156" s="8"/>
      <c r="X156" s="8"/>
      <c r="Y156" s="8"/>
      <c r="Z156" s="8"/>
      <c r="AA156" s="8"/>
      <c r="AC156" s="8"/>
      <c r="AD156" s="8"/>
      <c r="AE156" s="8"/>
      <c r="AF156" s="8"/>
      <c r="AG156" s="8"/>
      <c r="AH156" s="8"/>
      <c r="AI156" s="8"/>
      <c r="AK156" s="8"/>
      <c r="AL156" s="8"/>
      <c r="AM156" s="8"/>
      <c r="AN156" s="8"/>
      <c r="AO156" s="8"/>
      <c r="AP156" s="8"/>
      <c r="AQ156" s="8"/>
      <c r="AS156" s="8"/>
      <c r="AT156" s="8"/>
      <c r="AU156" s="8"/>
      <c r="AV156" s="8"/>
      <c r="AW156" s="8"/>
      <c r="AX156" s="8"/>
      <c r="AY156" s="8"/>
    </row>
    <row r="157" spans="1:51" s="3" customFormat="1" ht="16.5" customHeight="1" x14ac:dyDescent="0.25">
      <c r="A157" s="83">
        <f>'1.2.Historical Market Map 12-13'!A156</f>
        <v>0</v>
      </c>
      <c r="B157" s="83">
        <f>'1.2.Historical Market Map 12-13'!B156</f>
        <v>0</v>
      </c>
      <c r="C157" s="83">
        <f>'1.2.Historical Market Map 12-13'!C156</f>
        <v>0</v>
      </c>
      <c r="D157" s="83">
        <f>'1.2.Historical Market Map 12-13'!D156</f>
        <v>0</v>
      </c>
      <c r="E157" s="84" t="str">
        <f t="shared" si="8"/>
        <v>0-0 (0)</v>
      </c>
      <c r="F157" s="35">
        <f>IFERROR(ROUND(SUMIFS('Working Sheet'!$AC$4:$AC$250,'Working Sheet'!$T$4:$T$250,B157,'Working Sheet'!$U$4:$U$250,C157,'Working Sheet'!$V$4:$V$250,D157),0),0)</f>
        <v>0</v>
      </c>
      <c r="G157" s="122">
        <f>COUNTIFS('Working Sheet'!$T$4:$T$250,B157,'Working Sheet'!$U$4:$U$250,C157,'Working Sheet'!$V$4:$V$250,D157)</f>
        <v>232</v>
      </c>
      <c r="H157"/>
      <c r="I157" s="8"/>
      <c r="J157" s="8"/>
      <c r="K157" s="8"/>
      <c r="L157" s="8"/>
      <c r="M157" s="8"/>
      <c r="O157" s="8"/>
      <c r="P157" s="8"/>
      <c r="Q157" s="8"/>
      <c r="R157" s="8"/>
      <c r="S157" s="8"/>
      <c r="U157" s="8"/>
      <c r="V157" s="8"/>
      <c r="W157" s="8"/>
      <c r="X157" s="8"/>
      <c r="Y157" s="8"/>
      <c r="Z157" s="8"/>
      <c r="AA157" s="8"/>
      <c r="AC157" s="8"/>
      <c r="AD157" s="8"/>
      <c r="AE157" s="8"/>
      <c r="AF157" s="8"/>
      <c r="AG157" s="8"/>
      <c r="AH157" s="8"/>
      <c r="AI157" s="8"/>
      <c r="AK157" s="8"/>
      <c r="AL157" s="8"/>
      <c r="AM157" s="8"/>
      <c r="AN157" s="8"/>
      <c r="AO157" s="8"/>
      <c r="AP157" s="8"/>
      <c r="AQ157" s="8"/>
      <c r="AS157" s="8"/>
      <c r="AT157" s="8"/>
      <c r="AU157" s="8"/>
      <c r="AV157" s="8"/>
      <c r="AW157" s="8"/>
      <c r="AX157" s="8"/>
      <c r="AY157" s="8"/>
    </row>
    <row r="158" spans="1:51" s="3" customFormat="1" ht="16.5" customHeight="1" x14ac:dyDescent="0.25">
      <c r="A158" s="83">
        <f>'1.2.Historical Market Map 12-13'!A157</f>
        <v>0</v>
      </c>
      <c r="B158" s="83">
        <f>'1.2.Historical Market Map 12-13'!B157</f>
        <v>0</v>
      </c>
      <c r="C158" s="83">
        <f>'1.2.Historical Market Map 12-13'!C157</f>
        <v>0</v>
      </c>
      <c r="D158" s="83">
        <f>'1.2.Historical Market Map 12-13'!D157</f>
        <v>0</v>
      </c>
      <c r="E158" s="84" t="str">
        <f t="shared" si="8"/>
        <v>0-0 (0)</v>
      </c>
      <c r="F158" s="35">
        <f>IFERROR(ROUND(SUMIFS('Working Sheet'!$AC$4:$AC$250,'Working Sheet'!$T$4:$T$250,B158,'Working Sheet'!$U$4:$U$250,C158,'Working Sheet'!$V$4:$V$250,D158),0),0)</f>
        <v>0</v>
      </c>
      <c r="G158" s="122">
        <f>COUNTIFS('Working Sheet'!$T$4:$T$250,B158,'Working Sheet'!$U$4:$U$250,C158,'Working Sheet'!$V$4:$V$250,D158)</f>
        <v>232</v>
      </c>
      <c r="H158"/>
      <c r="I158" s="8"/>
      <c r="J158" s="8"/>
      <c r="K158" s="8"/>
      <c r="L158" s="8"/>
      <c r="M158" s="8"/>
      <c r="O158" s="8"/>
      <c r="P158" s="8"/>
      <c r="Q158" s="8"/>
      <c r="R158" s="8"/>
      <c r="S158" s="8"/>
      <c r="U158" s="8"/>
      <c r="V158" s="8"/>
      <c r="W158" s="8"/>
      <c r="X158" s="8"/>
      <c r="Y158" s="8"/>
      <c r="Z158" s="8"/>
      <c r="AA158" s="8"/>
      <c r="AC158" s="8"/>
      <c r="AD158" s="8"/>
      <c r="AE158" s="8"/>
      <c r="AF158" s="8"/>
      <c r="AG158" s="8"/>
      <c r="AH158" s="8"/>
      <c r="AI158" s="8"/>
      <c r="AK158" s="8"/>
      <c r="AL158" s="8"/>
      <c r="AM158" s="8"/>
      <c r="AN158" s="8"/>
      <c r="AO158" s="8"/>
      <c r="AP158" s="8"/>
      <c r="AQ158" s="8"/>
      <c r="AS158" s="8"/>
      <c r="AT158" s="8"/>
      <c r="AU158" s="8"/>
      <c r="AV158" s="8"/>
      <c r="AW158" s="8"/>
      <c r="AX158" s="8"/>
      <c r="AY158" s="8"/>
    </row>
    <row r="159" spans="1:51" s="3" customFormat="1" ht="16.5" customHeight="1" x14ac:dyDescent="0.25">
      <c r="A159" s="83">
        <f>'1.2.Historical Market Map 12-13'!A158</f>
        <v>0</v>
      </c>
      <c r="B159" s="83">
        <f>'1.2.Historical Market Map 12-13'!B158</f>
        <v>0</v>
      </c>
      <c r="C159" s="83">
        <f>'1.2.Historical Market Map 12-13'!C158</f>
        <v>0</v>
      </c>
      <c r="D159" s="83">
        <f>'1.2.Historical Market Map 12-13'!D158</f>
        <v>0</v>
      </c>
      <c r="E159" s="84" t="str">
        <f t="shared" si="8"/>
        <v>0-0 (0)</v>
      </c>
      <c r="F159" s="35">
        <f>IFERROR(ROUND(SUMIFS('Working Sheet'!$AC$4:$AC$250,'Working Sheet'!$T$4:$T$250,B159,'Working Sheet'!$U$4:$U$250,C159,'Working Sheet'!$V$4:$V$250,D159),0),0)</f>
        <v>0</v>
      </c>
      <c r="G159" s="122">
        <f>COUNTIFS('Working Sheet'!$T$4:$T$250,B159,'Working Sheet'!$U$4:$U$250,C159,'Working Sheet'!$V$4:$V$250,D159)</f>
        <v>232</v>
      </c>
      <c r="H159"/>
      <c r="I159" s="8"/>
      <c r="J159" s="8"/>
      <c r="K159" s="8"/>
      <c r="L159" s="8"/>
      <c r="M159" s="8"/>
      <c r="O159" s="8"/>
      <c r="P159" s="8"/>
      <c r="Q159" s="8"/>
      <c r="R159" s="8"/>
      <c r="S159" s="8"/>
      <c r="U159" s="8"/>
      <c r="V159" s="8"/>
      <c r="W159" s="8"/>
      <c r="X159" s="8"/>
      <c r="Y159" s="8"/>
      <c r="Z159" s="8"/>
      <c r="AA159" s="8"/>
      <c r="AC159" s="8"/>
      <c r="AD159" s="8"/>
      <c r="AE159" s="8"/>
      <c r="AF159" s="8"/>
      <c r="AG159" s="8"/>
      <c r="AH159" s="8"/>
      <c r="AI159" s="8"/>
      <c r="AK159" s="8"/>
      <c r="AL159" s="8"/>
      <c r="AM159" s="8"/>
      <c r="AN159" s="8"/>
      <c r="AO159" s="8"/>
      <c r="AP159" s="8"/>
      <c r="AQ159" s="8"/>
      <c r="AS159" s="8"/>
      <c r="AT159" s="8"/>
      <c r="AU159" s="8"/>
      <c r="AV159" s="8"/>
      <c r="AW159" s="8"/>
      <c r="AX159" s="8"/>
      <c r="AY159" s="8"/>
    </row>
    <row r="160" spans="1:51" s="3" customFormat="1" ht="16.5" customHeight="1" x14ac:dyDescent="0.25">
      <c r="A160" s="83">
        <f>'1.2.Historical Market Map 12-13'!A159</f>
        <v>0</v>
      </c>
      <c r="B160" s="83">
        <f>'1.2.Historical Market Map 12-13'!B159</f>
        <v>0</v>
      </c>
      <c r="C160" s="83">
        <f>'1.2.Historical Market Map 12-13'!C159</f>
        <v>0</v>
      </c>
      <c r="D160" s="83">
        <f>'1.2.Historical Market Map 12-13'!D159</f>
        <v>0</v>
      </c>
      <c r="E160" s="84" t="str">
        <f t="shared" si="8"/>
        <v>0-0 (0)</v>
      </c>
      <c r="F160" s="35">
        <f>IFERROR(ROUND(SUMIFS('Working Sheet'!$AC$4:$AC$250,'Working Sheet'!$T$4:$T$250,B160,'Working Sheet'!$U$4:$U$250,C160,'Working Sheet'!$V$4:$V$250,D160),0),0)</f>
        <v>0</v>
      </c>
      <c r="G160" s="122">
        <f>COUNTIFS('Working Sheet'!$T$4:$T$250,B160,'Working Sheet'!$U$4:$U$250,C160,'Working Sheet'!$V$4:$V$250,D160)</f>
        <v>232</v>
      </c>
      <c r="H160"/>
      <c r="I160" s="8"/>
      <c r="J160" s="8"/>
      <c r="K160" s="8"/>
      <c r="L160" s="8"/>
      <c r="M160" s="8"/>
      <c r="O160" s="8"/>
      <c r="P160" s="8"/>
      <c r="Q160" s="8"/>
      <c r="R160" s="8"/>
      <c r="S160" s="8"/>
      <c r="U160" s="8"/>
      <c r="V160" s="8"/>
      <c r="W160" s="8"/>
      <c r="X160" s="8"/>
      <c r="Y160" s="8"/>
      <c r="Z160" s="8"/>
      <c r="AA160" s="8"/>
      <c r="AC160" s="8"/>
      <c r="AD160" s="8"/>
      <c r="AE160" s="8"/>
      <c r="AF160" s="8"/>
      <c r="AG160" s="8"/>
      <c r="AH160" s="8"/>
      <c r="AI160" s="8"/>
      <c r="AK160" s="8"/>
      <c r="AL160" s="8"/>
      <c r="AM160" s="8"/>
      <c r="AN160" s="8"/>
      <c r="AO160" s="8"/>
      <c r="AP160" s="8"/>
      <c r="AQ160" s="8"/>
      <c r="AS160" s="8"/>
      <c r="AT160" s="8"/>
      <c r="AU160" s="8"/>
      <c r="AV160" s="8"/>
      <c r="AW160" s="8"/>
      <c r="AX160" s="8"/>
      <c r="AY160" s="8"/>
    </row>
    <row r="161" spans="1:51" s="3" customFormat="1" ht="16.5" customHeight="1" x14ac:dyDescent="0.25">
      <c r="A161" s="83">
        <f>'1.2.Historical Market Map 12-13'!A160</f>
        <v>0</v>
      </c>
      <c r="B161" s="83">
        <f>'1.2.Historical Market Map 12-13'!B160</f>
        <v>0</v>
      </c>
      <c r="C161" s="83">
        <f>'1.2.Historical Market Map 12-13'!C160</f>
        <v>0</v>
      </c>
      <c r="D161" s="83">
        <f>'1.2.Historical Market Map 12-13'!D160</f>
        <v>0</v>
      </c>
      <c r="E161" s="84" t="str">
        <f t="shared" si="8"/>
        <v>0-0 (0)</v>
      </c>
      <c r="F161" s="35">
        <f>IFERROR(ROUND(SUMIFS('Working Sheet'!$AC$4:$AC$250,'Working Sheet'!$T$4:$T$250,B161,'Working Sheet'!$U$4:$U$250,C161,'Working Sheet'!$V$4:$V$250,D161),0),0)</f>
        <v>0</v>
      </c>
      <c r="G161" s="122">
        <f>COUNTIFS('Working Sheet'!$T$4:$T$250,B161,'Working Sheet'!$U$4:$U$250,C161,'Working Sheet'!$V$4:$V$250,D161)</f>
        <v>232</v>
      </c>
      <c r="H161"/>
      <c r="I161" s="8"/>
      <c r="J161" s="8"/>
      <c r="K161" s="8"/>
      <c r="L161" s="8"/>
      <c r="M161" s="8"/>
      <c r="O161" s="8"/>
      <c r="P161" s="8"/>
      <c r="Q161" s="8"/>
      <c r="R161" s="8"/>
      <c r="S161" s="8"/>
      <c r="U161" s="8"/>
      <c r="V161" s="8"/>
      <c r="W161" s="8"/>
      <c r="X161" s="8"/>
      <c r="Y161" s="8"/>
      <c r="Z161" s="8"/>
      <c r="AA161" s="8"/>
      <c r="AC161" s="8"/>
      <c r="AD161" s="8"/>
      <c r="AE161" s="8"/>
      <c r="AF161" s="8"/>
      <c r="AG161" s="8"/>
      <c r="AH161" s="8"/>
      <c r="AI161" s="8"/>
      <c r="AK161" s="8"/>
      <c r="AL161" s="8"/>
      <c r="AM161" s="8"/>
      <c r="AN161" s="8"/>
      <c r="AO161" s="8"/>
      <c r="AP161" s="8"/>
      <c r="AQ161" s="8"/>
      <c r="AS161" s="8"/>
      <c r="AT161" s="8"/>
      <c r="AU161" s="8"/>
      <c r="AV161" s="8"/>
      <c r="AW161" s="8"/>
      <c r="AX161" s="8"/>
      <c r="AY161" s="8"/>
    </row>
    <row r="162" spans="1:51" s="3" customFormat="1" ht="16.5" customHeight="1" x14ac:dyDescent="0.25">
      <c r="A162" s="83">
        <f>'1.2.Historical Market Map 12-13'!A161</f>
        <v>0</v>
      </c>
      <c r="B162" s="83">
        <f>'1.2.Historical Market Map 12-13'!B161</f>
        <v>0</v>
      </c>
      <c r="C162" s="83">
        <f>'1.2.Historical Market Map 12-13'!C161</f>
        <v>0</v>
      </c>
      <c r="D162" s="83">
        <f>'1.2.Historical Market Map 12-13'!D161</f>
        <v>0</v>
      </c>
      <c r="E162" s="84" t="str">
        <f t="shared" si="8"/>
        <v>0-0 (0)</v>
      </c>
      <c r="F162" s="35">
        <f>IFERROR(ROUND(SUMIFS('Working Sheet'!$AC$4:$AC$250,'Working Sheet'!$T$4:$T$250,B162,'Working Sheet'!$U$4:$U$250,C162,'Working Sheet'!$V$4:$V$250,D162),0),0)</f>
        <v>0</v>
      </c>
      <c r="G162" s="122">
        <f>COUNTIFS('Working Sheet'!$T$4:$T$250,B162,'Working Sheet'!$U$4:$U$250,C162,'Working Sheet'!$V$4:$V$250,D162)</f>
        <v>232</v>
      </c>
      <c r="H162"/>
      <c r="I162" s="8"/>
      <c r="J162" s="8"/>
      <c r="K162" s="8"/>
      <c r="L162" s="8"/>
      <c r="M162" s="8"/>
      <c r="O162" s="8"/>
      <c r="P162" s="8"/>
      <c r="Q162" s="8"/>
      <c r="R162" s="8"/>
      <c r="S162" s="8"/>
      <c r="U162" s="8"/>
      <c r="V162" s="8"/>
      <c r="W162" s="8"/>
      <c r="X162" s="8"/>
      <c r="Y162" s="8"/>
      <c r="Z162" s="8"/>
      <c r="AA162" s="8"/>
      <c r="AC162" s="8"/>
      <c r="AD162" s="8"/>
      <c r="AE162" s="8"/>
      <c r="AF162" s="8"/>
      <c r="AG162" s="8"/>
      <c r="AH162" s="8"/>
      <c r="AI162" s="8"/>
      <c r="AK162" s="8"/>
      <c r="AL162" s="8"/>
      <c r="AM162" s="8"/>
      <c r="AN162" s="8"/>
      <c r="AO162" s="8"/>
      <c r="AP162" s="8"/>
      <c r="AQ162" s="8"/>
      <c r="AS162" s="8"/>
      <c r="AT162" s="8"/>
      <c r="AU162" s="8"/>
      <c r="AV162" s="8"/>
      <c r="AW162" s="8"/>
      <c r="AX162" s="8"/>
      <c r="AY162" s="8"/>
    </row>
    <row r="163" spans="1:51" s="3" customFormat="1" ht="16.5" customHeight="1" x14ac:dyDescent="0.25">
      <c r="A163" s="83">
        <f>'1.2.Historical Market Map 12-13'!A162</f>
        <v>0</v>
      </c>
      <c r="B163" s="83">
        <f>'1.2.Historical Market Map 12-13'!B162</f>
        <v>0</v>
      </c>
      <c r="C163" s="83">
        <f>'1.2.Historical Market Map 12-13'!C162</f>
        <v>0</v>
      </c>
      <c r="D163" s="83">
        <f>'1.2.Historical Market Map 12-13'!D162</f>
        <v>0</v>
      </c>
      <c r="E163" s="84" t="str">
        <f t="shared" si="8"/>
        <v>0-0 (0)</v>
      </c>
      <c r="F163" s="35">
        <f>IFERROR(ROUND(SUMIFS('Working Sheet'!$AC$4:$AC$250,'Working Sheet'!$T$4:$T$250,B163,'Working Sheet'!$U$4:$U$250,C163,'Working Sheet'!$V$4:$V$250,D163),0),0)</f>
        <v>0</v>
      </c>
      <c r="G163" s="122">
        <f>COUNTIFS('Working Sheet'!$T$4:$T$250,B163,'Working Sheet'!$U$4:$U$250,C163,'Working Sheet'!$V$4:$V$250,D163)</f>
        <v>232</v>
      </c>
      <c r="H163"/>
      <c r="I163" s="8"/>
      <c r="J163" s="8"/>
      <c r="K163" s="8"/>
      <c r="L163" s="8"/>
      <c r="M163" s="8"/>
      <c r="O163" s="8"/>
      <c r="P163" s="8"/>
      <c r="Q163" s="8"/>
      <c r="R163" s="8"/>
      <c r="S163" s="8"/>
      <c r="U163" s="8"/>
      <c r="V163" s="8"/>
      <c r="W163" s="8"/>
      <c r="X163" s="8"/>
      <c r="Y163" s="8"/>
      <c r="Z163" s="8"/>
      <c r="AA163" s="8"/>
      <c r="AC163" s="8"/>
      <c r="AD163" s="8"/>
      <c r="AE163" s="8"/>
      <c r="AF163" s="8"/>
      <c r="AG163" s="8"/>
      <c r="AH163" s="8"/>
      <c r="AI163" s="8"/>
      <c r="AK163" s="8"/>
      <c r="AL163" s="8"/>
      <c r="AM163" s="8"/>
      <c r="AN163" s="8"/>
      <c r="AO163" s="8"/>
      <c r="AP163" s="8"/>
      <c r="AQ163" s="8"/>
      <c r="AS163" s="8"/>
      <c r="AT163" s="8"/>
      <c r="AU163" s="8"/>
      <c r="AV163" s="8"/>
      <c r="AW163" s="8"/>
      <c r="AX163" s="8"/>
      <c r="AY163" s="8"/>
    </row>
    <row r="164" spans="1:51" s="3" customFormat="1" ht="16.5" customHeight="1" x14ac:dyDescent="0.25">
      <c r="A164" s="83">
        <f>'1.2.Historical Market Map 12-13'!A163</f>
        <v>0</v>
      </c>
      <c r="B164" s="83">
        <f>'1.2.Historical Market Map 12-13'!B163</f>
        <v>0</v>
      </c>
      <c r="C164" s="83">
        <f>'1.2.Historical Market Map 12-13'!C163</f>
        <v>0</v>
      </c>
      <c r="D164" s="83">
        <f>'1.2.Historical Market Map 12-13'!D163</f>
        <v>0</v>
      </c>
      <c r="E164" s="84" t="str">
        <f t="shared" si="8"/>
        <v>0-0 (0)</v>
      </c>
      <c r="F164" s="35">
        <f>IFERROR(ROUND(SUMIFS('Working Sheet'!$AC$4:$AC$250,'Working Sheet'!$T$4:$T$250,B164,'Working Sheet'!$U$4:$U$250,C164,'Working Sheet'!$V$4:$V$250,D164),0),0)</f>
        <v>0</v>
      </c>
      <c r="G164" s="122">
        <f>COUNTIFS('Working Sheet'!$T$4:$T$250,B164,'Working Sheet'!$U$4:$U$250,C164,'Working Sheet'!$V$4:$V$250,D164)</f>
        <v>232</v>
      </c>
      <c r="H164"/>
      <c r="I164" s="8"/>
      <c r="J164" s="8"/>
      <c r="K164" s="8"/>
      <c r="L164" s="8"/>
      <c r="M164" s="8"/>
      <c r="O164" s="8"/>
      <c r="P164" s="8"/>
      <c r="Q164" s="8"/>
      <c r="R164" s="8"/>
      <c r="S164" s="8"/>
      <c r="U164" s="8"/>
      <c r="V164" s="8"/>
      <c r="W164" s="8"/>
      <c r="X164" s="8"/>
      <c r="Y164" s="8"/>
      <c r="Z164" s="8"/>
      <c r="AA164" s="8"/>
      <c r="AC164" s="8"/>
      <c r="AD164" s="8"/>
      <c r="AE164" s="8"/>
      <c r="AF164" s="8"/>
      <c r="AG164" s="8"/>
      <c r="AH164" s="8"/>
      <c r="AI164" s="8"/>
      <c r="AK164" s="8"/>
      <c r="AL164" s="8"/>
      <c r="AM164" s="8"/>
      <c r="AN164" s="8"/>
      <c r="AO164" s="8"/>
      <c r="AP164" s="8"/>
      <c r="AQ164" s="8"/>
      <c r="AS164" s="8"/>
      <c r="AT164" s="8"/>
      <c r="AU164" s="8"/>
      <c r="AV164" s="8"/>
      <c r="AW164" s="8"/>
      <c r="AX164" s="8"/>
      <c r="AY164" s="8"/>
    </row>
    <row r="165" spans="1:51" s="3" customFormat="1" ht="16.5" customHeight="1" x14ac:dyDescent="0.25">
      <c r="A165" s="83">
        <f>'1.2.Historical Market Map 12-13'!A164</f>
        <v>0</v>
      </c>
      <c r="B165" s="83">
        <f>'1.2.Historical Market Map 12-13'!B164</f>
        <v>0</v>
      </c>
      <c r="C165" s="83">
        <f>'1.2.Historical Market Map 12-13'!C164</f>
        <v>0</v>
      </c>
      <c r="D165" s="83">
        <f>'1.2.Historical Market Map 12-13'!D164</f>
        <v>0</v>
      </c>
      <c r="E165" s="84" t="str">
        <f t="shared" si="8"/>
        <v>0-0 (0)</v>
      </c>
      <c r="F165" s="35">
        <f>IFERROR(ROUND(SUMIFS('Working Sheet'!$AC$4:$AC$250,'Working Sheet'!$T$4:$T$250,B165,'Working Sheet'!$U$4:$U$250,C165,'Working Sheet'!$V$4:$V$250,D165),0),0)</f>
        <v>0</v>
      </c>
      <c r="G165" s="122">
        <f>COUNTIFS('Working Sheet'!$T$4:$T$250,B165,'Working Sheet'!$U$4:$U$250,C165,'Working Sheet'!$V$4:$V$250,D165)</f>
        <v>232</v>
      </c>
      <c r="H165"/>
      <c r="I165" s="8"/>
      <c r="J165" s="8"/>
      <c r="K165" s="8"/>
      <c r="L165" s="8"/>
      <c r="M165" s="8"/>
      <c r="O165" s="8"/>
      <c r="P165" s="8"/>
      <c r="Q165" s="8"/>
      <c r="R165" s="8"/>
      <c r="S165" s="8"/>
      <c r="U165" s="8"/>
      <c r="V165" s="8"/>
      <c r="W165" s="8"/>
      <c r="X165" s="8"/>
      <c r="Y165" s="8"/>
      <c r="Z165" s="8"/>
      <c r="AA165" s="8"/>
      <c r="AC165" s="8"/>
      <c r="AD165" s="8"/>
      <c r="AE165" s="8"/>
      <c r="AF165" s="8"/>
      <c r="AG165" s="8"/>
      <c r="AH165" s="8"/>
      <c r="AI165" s="8"/>
      <c r="AK165" s="8"/>
      <c r="AL165" s="8"/>
      <c r="AM165" s="8"/>
      <c r="AN165" s="8"/>
      <c r="AO165" s="8"/>
      <c r="AP165" s="8"/>
      <c r="AQ165" s="8"/>
      <c r="AS165" s="8"/>
      <c r="AT165" s="8"/>
      <c r="AU165" s="8"/>
      <c r="AV165" s="8"/>
      <c r="AW165" s="8"/>
      <c r="AX165" s="8"/>
      <c r="AY165" s="8"/>
    </row>
    <row r="166" spans="1:51" s="3" customFormat="1" ht="16.5" customHeight="1" x14ac:dyDescent="0.25">
      <c r="A166" s="83">
        <f>'1.2.Historical Market Map 12-13'!A165</f>
        <v>0</v>
      </c>
      <c r="B166" s="83">
        <f>'1.2.Historical Market Map 12-13'!B165</f>
        <v>0</v>
      </c>
      <c r="C166" s="83">
        <f>'1.2.Historical Market Map 12-13'!C165</f>
        <v>0</v>
      </c>
      <c r="D166" s="83">
        <f>'1.2.Historical Market Map 12-13'!D165</f>
        <v>0</v>
      </c>
      <c r="E166" s="84" t="str">
        <f t="shared" si="8"/>
        <v>0-0 (0)</v>
      </c>
      <c r="F166" s="35">
        <f>IFERROR(ROUND(SUMIFS('Working Sheet'!$AC$4:$AC$250,'Working Sheet'!$T$4:$T$250,B166,'Working Sheet'!$U$4:$U$250,C166,'Working Sheet'!$V$4:$V$250,D166),0),0)</f>
        <v>0</v>
      </c>
      <c r="G166" s="122">
        <f>COUNTIFS('Working Sheet'!$T$4:$T$250,B166,'Working Sheet'!$U$4:$U$250,C166,'Working Sheet'!$V$4:$V$250,D166)</f>
        <v>232</v>
      </c>
      <c r="H166"/>
      <c r="I166" s="8"/>
      <c r="J166" s="8"/>
      <c r="K166" s="8"/>
      <c r="L166" s="8"/>
      <c r="M166" s="8"/>
      <c r="O166" s="8"/>
      <c r="P166" s="8"/>
      <c r="Q166" s="8"/>
      <c r="R166" s="8"/>
      <c r="S166" s="8"/>
      <c r="U166" s="8"/>
      <c r="V166" s="8"/>
      <c r="W166" s="8"/>
      <c r="X166" s="8"/>
      <c r="Y166" s="8"/>
      <c r="Z166" s="8"/>
      <c r="AA166" s="8"/>
      <c r="AC166" s="8"/>
      <c r="AD166" s="8"/>
      <c r="AE166" s="8"/>
      <c r="AF166" s="8"/>
      <c r="AG166" s="8"/>
      <c r="AH166" s="8"/>
      <c r="AI166" s="8"/>
      <c r="AK166" s="8"/>
      <c r="AL166" s="8"/>
      <c r="AM166" s="8"/>
      <c r="AN166" s="8"/>
      <c r="AO166" s="8"/>
      <c r="AP166" s="8"/>
      <c r="AQ166" s="8"/>
      <c r="AS166" s="8"/>
      <c r="AT166" s="8"/>
      <c r="AU166" s="8"/>
      <c r="AV166" s="8"/>
      <c r="AW166" s="8"/>
      <c r="AX166" s="8"/>
      <c r="AY166" s="8"/>
    </row>
    <row r="167" spans="1:51" s="3" customFormat="1" ht="16.5" customHeight="1" x14ac:dyDescent="0.25">
      <c r="A167" s="83">
        <f>'1.2.Historical Market Map 12-13'!A166</f>
        <v>0</v>
      </c>
      <c r="B167" s="83">
        <f>'1.2.Historical Market Map 12-13'!B166</f>
        <v>0</v>
      </c>
      <c r="C167" s="83">
        <f>'1.2.Historical Market Map 12-13'!C166</f>
        <v>0</v>
      </c>
      <c r="D167" s="83">
        <f>'1.2.Historical Market Map 12-13'!D166</f>
        <v>0</v>
      </c>
      <c r="E167" s="84" t="str">
        <f t="shared" si="8"/>
        <v>0-0 (0)</v>
      </c>
      <c r="F167" s="35">
        <f>IFERROR(ROUND(SUMIFS('Working Sheet'!$AC$4:$AC$250,'Working Sheet'!$T$4:$T$250,B167,'Working Sheet'!$U$4:$U$250,C167,'Working Sheet'!$V$4:$V$250,D167),0),0)</f>
        <v>0</v>
      </c>
      <c r="G167" s="122">
        <f>COUNTIFS('Working Sheet'!$T$4:$T$250,B167,'Working Sheet'!$U$4:$U$250,C167,'Working Sheet'!$V$4:$V$250,D167)</f>
        <v>232</v>
      </c>
      <c r="H167"/>
      <c r="I167" s="8"/>
      <c r="J167" s="8"/>
      <c r="K167" s="8"/>
      <c r="L167" s="8"/>
      <c r="M167" s="8"/>
      <c r="O167" s="8"/>
      <c r="P167" s="8"/>
      <c r="Q167" s="8"/>
      <c r="R167" s="8"/>
      <c r="S167" s="8"/>
      <c r="U167" s="8"/>
      <c r="V167" s="8"/>
      <c r="W167" s="8"/>
      <c r="X167" s="8"/>
      <c r="Y167" s="8"/>
      <c r="Z167" s="8"/>
      <c r="AA167" s="8"/>
      <c r="AC167" s="8"/>
      <c r="AD167" s="8"/>
      <c r="AE167" s="8"/>
      <c r="AF167" s="8"/>
      <c r="AG167" s="8"/>
      <c r="AH167" s="8"/>
      <c r="AI167" s="8"/>
      <c r="AK167" s="8"/>
      <c r="AL167" s="8"/>
      <c r="AM167" s="8"/>
      <c r="AN167" s="8"/>
      <c r="AO167" s="8"/>
      <c r="AP167" s="8"/>
      <c r="AQ167" s="8"/>
      <c r="AS167" s="8"/>
      <c r="AT167" s="8"/>
      <c r="AU167" s="8"/>
      <c r="AV167" s="8"/>
      <c r="AW167" s="8"/>
      <c r="AX167" s="8"/>
      <c r="AY167" s="8"/>
    </row>
    <row r="168" spans="1:51" s="3" customFormat="1" ht="16.5" customHeight="1" x14ac:dyDescent="0.25">
      <c r="A168" s="83">
        <f>'1.2.Historical Market Map 12-13'!A167</f>
        <v>0</v>
      </c>
      <c r="B168" s="83">
        <f>'1.2.Historical Market Map 12-13'!B167</f>
        <v>0</v>
      </c>
      <c r="C168" s="83">
        <f>'1.2.Historical Market Map 12-13'!C167</f>
        <v>0</v>
      </c>
      <c r="D168" s="83">
        <f>'1.2.Historical Market Map 12-13'!D167</f>
        <v>0</v>
      </c>
      <c r="E168" s="84" t="str">
        <f t="shared" si="8"/>
        <v>0-0 (0)</v>
      </c>
      <c r="F168" s="35">
        <f>IFERROR(ROUND(SUMIFS('Working Sheet'!$AC$4:$AC$250,'Working Sheet'!$T$4:$T$250,B168,'Working Sheet'!$U$4:$U$250,C168,'Working Sheet'!$V$4:$V$250,D168),0),0)</f>
        <v>0</v>
      </c>
      <c r="G168" s="122">
        <f>COUNTIFS('Working Sheet'!$T$4:$T$250,B168,'Working Sheet'!$U$4:$U$250,C168,'Working Sheet'!$V$4:$V$250,D168)</f>
        <v>232</v>
      </c>
      <c r="H168"/>
      <c r="I168" s="8"/>
      <c r="J168" s="8"/>
      <c r="K168" s="8"/>
      <c r="L168" s="8"/>
      <c r="M168" s="8"/>
      <c r="O168" s="8"/>
      <c r="P168" s="8"/>
      <c r="Q168" s="8"/>
      <c r="R168" s="8"/>
      <c r="S168" s="8"/>
      <c r="U168" s="8"/>
      <c r="V168" s="8"/>
      <c r="W168" s="8"/>
      <c r="X168" s="8"/>
      <c r="Y168" s="8"/>
      <c r="Z168" s="8"/>
      <c r="AA168" s="8"/>
      <c r="AC168" s="8"/>
      <c r="AD168" s="8"/>
      <c r="AE168" s="8"/>
      <c r="AF168" s="8"/>
      <c r="AG168" s="8"/>
      <c r="AH168" s="8"/>
      <c r="AI168" s="8"/>
      <c r="AK168" s="8"/>
      <c r="AL168" s="8"/>
      <c r="AM168" s="8"/>
      <c r="AN168" s="8"/>
      <c r="AO168" s="8"/>
      <c r="AP168" s="8"/>
      <c r="AQ168" s="8"/>
      <c r="AS168" s="8"/>
      <c r="AT168" s="8"/>
      <c r="AU168" s="8"/>
      <c r="AV168" s="8"/>
      <c r="AW168" s="8"/>
      <c r="AX168" s="8"/>
      <c r="AY168" s="8"/>
    </row>
    <row r="169" spans="1:51" s="3" customFormat="1" ht="16.5" customHeight="1" x14ac:dyDescent="0.25">
      <c r="A169" s="83">
        <f>'1.2.Historical Market Map 12-13'!A168</f>
        <v>0</v>
      </c>
      <c r="B169" s="83">
        <f>'1.2.Historical Market Map 12-13'!B168</f>
        <v>0</v>
      </c>
      <c r="C169" s="83">
        <f>'1.2.Historical Market Map 12-13'!C168</f>
        <v>0</v>
      </c>
      <c r="D169" s="83">
        <f>'1.2.Historical Market Map 12-13'!D168</f>
        <v>0</v>
      </c>
      <c r="E169" s="84" t="str">
        <f t="shared" si="8"/>
        <v>0-0 (0)</v>
      </c>
      <c r="F169" s="35">
        <f>IFERROR(ROUND(SUMIFS('Working Sheet'!$AC$4:$AC$250,'Working Sheet'!$T$4:$T$250,B169,'Working Sheet'!$U$4:$U$250,C169,'Working Sheet'!$V$4:$V$250,D169),0),0)</f>
        <v>0</v>
      </c>
      <c r="G169" s="122">
        <f>COUNTIFS('Working Sheet'!$T$4:$T$250,B169,'Working Sheet'!$U$4:$U$250,C169,'Working Sheet'!$V$4:$V$250,D169)</f>
        <v>232</v>
      </c>
      <c r="H169"/>
      <c r="I169" s="8"/>
      <c r="J169" s="8"/>
      <c r="K169" s="8"/>
      <c r="L169" s="8"/>
      <c r="M169" s="8"/>
      <c r="O169" s="8"/>
      <c r="P169" s="8"/>
      <c r="Q169" s="8"/>
      <c r="R169" s="8"/>
      <c r="S169" s="8"/>
      <c r="U169" s="8"/>
      <c r="V169" s="8"/>
      <c r="W169" s="8"/>
      <c r="X169" s="8"/>
      <c r="Y169" s="8"/>
      <c r="Z169" s="8"/>
      <c r="AA169" s="8"/>
      <c r="AC169" s="8"/>
      <c r="AD169" s="8"/>
      <c r="AE169" s="8"/>
      <c r="AF169" s="8"/>
      <c r="AG169" s="8"/>
      <c r="AH169" s="8"/>
      <c r="AI169" s="8"/>
      <c r="AK169" s="8"/>
      <c r="AL169" s="8"/>
      <c r="AM169" s="8"/>
      <c r="AN169" s="8"/>
      <c r="AO169" s="8"/>
      <c r="AP169" s="8"/>
      <c r="AQ169" s="8"/>
      <c r="AS169" s="8"/>
      <c r="AT169" s="8"/>
      <c r="AU169" s="8"/>
      <c r="AV169" s="8"/>
      <c r="AW169" s="8"/>
      <c r="AX169" s="8"/>
      <c r="AY169" s="8"/>
    </row>
    <row r="170" spans="1:51" s="3" customFormat="1" ht="16.5" customHeight="1" x14ac:dyDescent="0.25">
      <c r="A170" s="83">
        <f>'1.2.Historical Market Map 12-13'!A169</f>
        <v>0</v>
      </c>
      <c r="B170" s="83">
        <f>'1.2.Historical Market Map 12-13'!B169</f>
        <v>0</v>
      </c>
      <c r="C170" s="83">
        <f>'1.2.Historical Market Map 12-13'!C169</f>
        <v>0</v>
      </c>
      <c r="D170" s="83">
        <f>'1.2.Historical Market Map 12-13'!D169</f>
        <v>0</v>
      </c>
      <c r="E170" s="84" t="str">
        <f t="shared" si="8"/>
        <v>0-0 (0)</v>
      </c>
      <c r="F170" s="35">
        <f>IFERROR(ROUND(SUMIFS('Working Sheet'!$AC$4:$AC$250,'Working Sheet'!$T$4:$T$250,B170,'Working Sheet'!$U$4:$U$250,C170,'Working Sheet'!$V$4:$V$250,D170),0),0)</f>
        <v>0</v>
      </c>
      <c r="G170" s="122">
        <f>COUNTIFS('Working Sheet'!$T$4:$T$250,B170,'Working Sheet'!$U$4:$U$250,C170,'Working Sheet'!$V$4:$V$250,D170)</f>
        <v>232</v>
      </c>
      <c r="H170"/>
      <c r="I170" s="8"/>
      <c r="J170" s="8"/>
      <c r="K170" s="8"/>
      <c r="L170" s="8"/>
      <c r="M170" s="8"/>
      <c r="O170" s="8"/>
      <c r="P170" s="8"/>
      <c r="Q170" s="8"/>
      <c r="R170" s="8"/>
      <c r="S170" s="8"/>
      <c r="U170" s="8"/>
      <c r="V170" s="8"/>
      <c r="W170" s="8"/>
      <c r="X170" s="8"/>
      <c r="Y170" s="8"/>
      <c r="Z170" s="8"/>
      <c r="AA170" s="8"/>
      <c r="AC170" s="8"/>
      <c r="AD170" s="8"/>
      <c r="AE170" s="8"/>
      <c r="AF170" s="8"/>
      <c r="AG170" s="8"/>
      <c r="AH170" s="8"/>
      <c r="AI170" s="8"/>
      <c r="AK170" s="8"/>
      <c r="AL170" s="8"/>
      <c r="AM170" s="8"/>
      <c r="AN170" s="8"/>
      <c r="AO170" s="8"/>
      <c r="AP170" s="8"/>
      <c r="AQ170" s="8"/>
      <c r="AS170" s="8"/>
      <c r="AT170" s="8"/>
      <c r="AU170" s="8"/>
      <c r="AV170" s="8"/>
      <c r="AW170" s="8"/>
      <c r="AX170" s="8"/>
      <c r="AY170" s="8"/>
    </row>
    <row r="171" spans="1:51" s="3" customFormat="1" ht="16.5" customHeight="1" x14ac:dyDescent="0.25">
      <c r="A171" s="83">
        <f>'1.2.Historical Market Map 12-13'!A170</f>
        <v>0</v>
      </c>
      <c r="B171" s="83">
        <f>'1.2.Historical Market Map 12-13'!B170</f>
        <v>0</v>
      </c>
      <c r="C171" s="83">
        <f>'1.2.Historical Market Map 12-13'!C170</f>
        <v>0</v>
      </c>
      <c r="D171" s="83">
        <f>'1.2.Historical Market Map 12-13'!D170</f>
        <v>0</v>
      </c>
      <c r="E171" s="84" t="str">
        <f t="shared" si="8"/>
        <v>0-0 (0)</v>
      </c>
      <c r="F171" s="35">
        <f>IFERROR(ROUND(SUMIFS('Working Sheet'!$AC$4:$AC$250,'Working Sheet'!$T$4:$T$250,B171,'Working Sheet'!$U$4:$U$250,C171,'Working Sheet'!$V$4:$V$250,D171),0),0)</f>
        <v>0</v>
      </c>
      <c r="G171" s="122">
        <f>COUNTIFS('Working Sheet'!$T$4:$T$250,B171,'Working Sheet'!$U$4:$U$250,C171,'Working Sheet'!$V$4:$V$250,D171)</f>
        <v>232</v>
      </c>
      <c r="H171"/>
      <c r="I171" s="8"/>
      <c r="J171" s="8"/>
      <c r="K171" s="8"/>
      <c r="L171" s="8"/>
      <c r="M171" s="8"/>
      <c r="O171" s="8"/>
      <c r="P171" s="8"/>
      <c r="Q171" s="8"/>
      <c r="R171" s="8"/>
      <c r="S171" s="8"/>
      <c r="U171" s="8"/>
      <c r="V171" s="8"/>
      <c r="W171" s="8"/>
      <c r="X171" s="8"/>
      <c r="Y171" s="8"/>
      <c r="Z171" s="8"/>
      <c r="AA171" s="8"/>
      <c r="AC171" s="8"/>
      <c r="AD171" s="8"/>
      <c r="AE171" s="8"/>
      <c r="AF171" s="8"/>
      <c r="AG171" s="8"/>
      <c r="AH171" s="8"/>
      <c r="AI171" s="8"/>
      <c r="AK171" s="8"/>
      <c r="AL171" s="8"/>
      <c r="AM171" s="8"/>
      <c r="AN171" s="8"/>
      <c r="AO171" s="8"/>
      <c r="AP171" s="8"/>
      <c r="AQ171" s="8"/>
      <c r="AS171" s="8"/>
      <c r="AT171" s="8"/>
      <c r="AU171" s="8"/>
      <c r="AV171" s="8"/>
      <c r="AW171" s="8"/>
      <c r="AX171" s="8"/>
      <c r="AY171" s="8"/>
    </row>
    <row r="172" spans="1:51" s="3" customFormat="1" ht="16.5" customHeight="1" x14ac:dyDescent="0.25">
      <c r="A172" s="83">
        <f>'1.2.Historical Market Map 12-13'!A171</f>
        <v>0</v>
      </c>
      <c r="B172" s="83">
        <f>'1.2.Historical Market Map 12-13'!B171</f>
        <v>0</v>
      </c>
      <c r="C172" s="83">
        <f>'1.2.Historical Market Map 12-13'!C171</f>
        <v>0</v>
      </c>
      <c r="D172" s="83">
        <f>'1.2.Historical Market Map 12-13'!D171</f>
        <v>0</v>
      </c>
      <c r="E172" s="84" t="str">
        <f t="shared" si="8"/>
        <v>0-0 (0)</v>
      </c>
      <c r="F172" s="35">
        <f>IFERROR(ROUND(SUMIFS('Working Sheet'!$AC$4:$AC$250,'Working Sheet'!$T$4:$T$250,B172,'Working Sheet'!$U$4:$U$250,C172,'Working Sheet'!$V$4:$V$250,D172),0),0)</f>
        <v>0</v>
      </c>
      <c r="G172" s="122">
        <f>COUNTIFS('Working Sheet'!$T$4:$T$250,B172,'Working Sheet'!$U$4:$U$250,C172,'Working Sheet'!$V$4:$V$250,D172)</f>
        <v>232</v>
      </c>
      <c r="H172"/>
      <c r="I172" s="8"/>
      <c r="J172" s="8"/>
      <c r="K172" s="8"/>
      <c r="L172" s="8"/>
      <c r="M172" s="8"/>
      <c r="O172" s="8"/>
      <c r="P172" s="8"/>
      <c r="Q172" s="8"/>
      <c r="R172" s="8"/>
      <c r="S172" s="8"/>
      <c r="U172" s="8"/>
      <c r="V172" s="8"/>
      <c r="W172" s="8"/>
      <c r="X172" s="8"/>
      <c r="Y172" s="8"/>
      <c r="Z172" s="8"/>
      <c r="AA172" s="8"/>
      <c r="AC172" s="8"/>
      <c r="AD172" s="8"/>
      <c r="AE172" s="8"/>
      <c r="AF172" s="8"/>
      <c r="AG172" s="8"/>
      <c r="AH172" s="8"/>
      <c r="AI172" s="8"/>
      <c r="AK172" s="8"/>
      <c r="AL172" s="8"/>
      <c r="AM172" s="8"/>
      <c r="AN172" s="8"/>
      <c r="AO172" s="8"/>
      <c r="AP172" s="8"/>
      <c r="AQ172" s="8"/>
      <c r="AS172" s="8"/>
      <c r="AT172" s="8"/>
      <c r="AU172" s="8"/>
      <c r="AV172" s="8"/>
      <c r="AW172" s="8"/>
      <c r="AX172" s="8"/>
      <c r="AY172" s="8"/>
    </row>
    <row r="173" spans="1:51" s="3" customFormat="1" ht="16.5" customHeight="1" x14ac:dyDescent="0.25">
      <c r="A173" s="83">
        <f>'1.2.Historical Market Map 12-13'!A172</f>
        <v>0</v>
      </c>
      <c r="B173" s="83">
        <f>'1.2.Historical Market Map 12-13'!B172</f>
        <v>0</v>
      </c>
      <c r="C173" s="83">
        <f>'1.2.Historical Market Map 12-13'!C172</f>
        <v>0</v>
      </c>
      <c r="D173" s="83">
        <f>'1.2.Historical Market Map 12-13'!D172</f>
        <v>0</v>
      </c>
      <c r="E173" s="84" t="str">
        <f t="shared" si="8"/>
        <v>0-0 (0)</v>
      </c>
      <c r="F173" s="35">
        <f>IFERROR(ROUND(SUMIFS('Working Sheet'!$AC$4:$AC$250,'Working Sheet'!$T$4:$T$250,B173,'Working Sheet'!$U$4:$U$250,C173,'Working Sheet'!$V$4:$V$250,D173),0),0)</f>
        <v>0</v>
      </c>
      <c r="G173" s="122">
        <f>COUNTIFS('Working Sheet'!$T$4:$T$250,B173,'Working Sheet'!$U$4:$U$250,C173,'Working Sheet'!$V$4:$V$250,D173)</f>
        <v>232</v>
      </c>
      <c r="H173"/>
      <c r="I173" s="8"/>
      <c r="J173" s="8"/>
      <c r="K173" s="8"/>
      <c r="L173" s="8"/>
      <c r="M173" s="8"/>
      <c r="O173" s="8"/>
      <c r="P173" s="8"/>
      <c r="Q173" s="8"/>
      <c r="R173" s="8"/>
      <c r="S173" s="8"/>
      <c r="U173" s="8"/>
      <c r="V173" s="8"/>
      <c r="W173" s="8"/>
      <c r="X173" s="8"/>
      <c r="Y173" s="8"/>
      <c r="Z173" s="8"/>
      <c r="AA173" s="8"/>
      <c r="AC173" s="8"/>
      <c r="AD173" s="8"/>
      <c r="AE173" s="8"/>
      <c r="AF173" s="8"/>
      <c r="AG173" s="8"/>
      <c r="AH173" s="8"/>
      <c r="AI173" s="8"/>
      <c r="AK173" s="8"/>
      <c r="AL173" s="8"/>
      <c r="AM173" s="8"/>
      <c r="AN173" s="8"/>
      <c r="AO173" s="8"/>
      <c r="AP173" s="8"/>
      <c r="AQ173" s="8"/>
      <c r="AS173" s="8"/>
      <c r="AT173" s="8"/>
      <c r="AU173" s="8"/>
      <c r="AV173" s="8"/>
      <c r="AW173" s="8"/>
      <c r="AX173" s="8"/>
      <c r="AY173" s="8"/>
    </row>
    <row r="174" spans="1:51" s="3" customFormat="1" ht="16.5" customHeight="1" x14ac:dyDescent="0.25">
      <c r="A174" s="83">
        <f>'1.2.Historical Market Map 12-13'!A173</f>
        <v>0</v>
      </c>
      <c r="B174" s="83">
        <f>'1.2.Historical Market Map 12-13'!B173</f>
        <v>0</v>
      </c>
      <c r="C174" s="83">
        <f>'1.2.Historical Market Map 12-13'!C173</f>
        <v>0</v>
      </c>
      <c r="D174" s="83">
        <f>'1.2.Historical Market Map 12-13'!D173</f>
        <v>0</v>
      </c>
      <c r="E174" s="84" t="str">
        <f t="shared" si="8"/>
        <v>0-0 (0)</v>
      </c>
      <c r="F174" s="35">
        <f>IFERROR(ROUND(SUMIFS('Working Sheet'!$AC$4:$AC$250,'Working Sheet'!$T$4:$T$250,B174,'Working Sheet'!$U$4:$U$250,C174,'Working Sheet'!$V$4:$V$250,D174),0),0)</f>
        <v>0</v>
      </c>
      <c r="G174" s="122">
        <f>COUNTIFS('Working Sheet'!$T$4:$T$250,B174,'Working Sheet'!$U$4:$U$250,C174,'Working Sheet'!$V$4:$V$250,D174)</f>
        <v>232</v>
      </c>
      <c r="H174"/>
      <c r="I174" s="8"/>
      <c r="J174" s="8"/>
      <c r="K174" s="8"/>
      <c r="L174" s="8"/>
      <c r="M174" s="8"/>
      <c r="O174" s="8"/>
      <c r="P174" s="8"/>
      <c r="Q174" s="8"/>
      <c r="R174" s="8"/>
      <c r="S174" s="8"/>
      <c r="U174" s="8"/>
      <c r="V174" s="8"/>
      <c r="W174" s="8"/>
      <c r="X174" s="8"/>
      <c r="Y174" s="8"/>
      <c r="Z174" s="8"/>
      <c r="AA174" s="8"/>
      <c r="AC174" s="8"/>
      <c r="AD174" s="8"/>
      <c r="AE174" s="8"/>
      <c r="AF174" s="8"/>
      <c r="AG174" s="8"/>
      <c r="AH174" s="8"/>
      <c r="AI174" s="8"/>
      <c r="AK174" s="8"/>
      <c r="AL174" s="8"/>
      <c r="AM174" s="8"/>
      <c r="AN174" s="8"/>
      <c r="AO174" s="8"/>
      <c r="AP174" s="8"/>
      <c r="AQ174" s="8"/>
      <c r="AS174" s="8"/>
      <c r="AT174" s="8"/>
      <c r="AU174" s="8"/>
      <c r="AV174" s="8"/>
      <c r="AW174" s="8"/>
      <c r="AX174" s="8"/>
      <c r="AY174" s="8"/>
    </row>
    <row r="175" spans="1:51" s="3" customFormat="1" ht="16.5" customHeight="1" x14ac:dyDescent="0.25">
      <c r="A175" s="83">
        <f>'1.2.Historical Market Map 12-13'!A174</f>
        <v>0</v>
      </c>
      <c r="B175" s="83">
        <f>'1.2.Historical Market Map 12-13'!B174</f>
        <v>0</v>
      </c>
      <c r="C175" s="83">
        <f>'1.2.Historical Market Map 12-13'!C174</f>
        <v>0</v>
      </c>
      <c r="D175" s="83">
        <f>'1.2.Historical Market Map 12-13'!D174</f>
        <v>0</v>
      </c>
      <c r="E175" s="84" t="str">
        <f t="shared" si="8"/>
        <v>0-0 (0)</v>
      </c>
      <c r="F175" s="35">
        <f>IFERROR(ROUND(SUMIFS('Working Sheet'!$AC$4:$AC$250,'Working Sheet'!$T$4:$T$250,B175,'Working Sheet'!$U$4:$U$250,C175,'Working Sheet'!$V$4:$V$250,D175),0),0)</f>
        <v>0</v>
      </c>
      <c r="G175" s="122">
        <f>COUNTIFS('Working Sheet'!$T$4:$T$250,B175,'Working Sheet'!$U$4:$U$250,C175,'Working Sheet'!$V$4:$V$250,D175)</f>
        <v>232</v>
      </c>
      <c r="H175"/>
      <c r="I175" s="8"/>
      <c r="J175" s="8"/>
      <c r="K175" s="8"/>
      <c r="L175" s="8"/>
      <c r="M175" s="8"/>
      <c r="O175" s="8"/>
      <c r="P175" s="8"/>
      <c r="Q175" s="8"/>
      <c r="R175" s="8"/>
      <c r="S175" s="8"/>
      <c r="U175" s="8"/>
      <c r="V175" s="8"/>
      <c r="W175" s="8"/>
      <c r="X175" s="8"/>
      <c r="Y175" s="8"/>
      <c r="Z175" s="8"/>
      <c r="AA175" s="8"/>
      <c r="AC175" s="8"/>
      <c r="AD175" s="8"/>
      <c r="AE175" s="8"/>
      <c r="AF175" s="8"/>
      <c r="AG175" s="8"/>
      <c r="AH175" s="8"/>
      <c r="AI175" s="8"/>
      <c r="AK175" s="8"/>
      <c r="AL175" s="8"/>
      <c r="AM175" s="8"/>
      <c r="AN175" s="8"/>
      <c r="AO175" s="8"/>
      <c r="AP175" s="8"/>
      <c r="AQ175" s="8"/>
      <c r="AS175" s="8"/>
      <c r="AT175" s="8"/>
      <c r="AU175" s="8"/>
      <c r="AV175" s="8"/>
      <c r="AW175" s="8"/>
      <c r="AX175" s="8"/>
      <c r="AY175" s="8"/>
    </row>
    <row r="176" spans="1:51" s="3" customFormat="1" ht="16.5" customHeight="1" x14ac:dyDescent="0.25">
      <c r="A176" s="83">
        <f>'1.2.Historical Market Map 12-13'!A175</f>
        <v>0</v>
      </c>
      <c r="B176" s="83">
        <f>'1.2.Historical Market Map 12-13'!B175</f>
        <v>0</v>
      </c>
      <c r="C176" s="83">
        <f>'1.2.Historical Market Map 12-13'!C175</f>
        <v>0</v>
      </c>
      <c r="D176" s="83">
        <f>'1.2.Historical Market Map 12-13'!D175</f>
        <v>0</v>
      </c>
      <c r="E176" s="84" t="str">
        <f t="shared" si="8"/>
        <v>0-0 (0)</v>
      </c>
      <c r="F176" s="35">
        <f>IFERROR(ROUND(SUMIFS('Working Sheet'!$AC$4:$AC$250,'Working Sheet'!$T$4:$T$250,B176,'Working Sheet'!$U$4:$U$250,C176,'Working Sheet'!$V$4:$V$250,D176),0),0)</f>
        <v>0</v>
      </c>
      <c r="G176" s="122">
        <f>COUNTIFS('Working Sheet'!$T$4:$T$250,B176,'Working Sheet'!$U$4:$U$250,C176,'Working Sheet'!$V$4:$V$250,D176)</f>
        <v>232</v>
      </c>
      <c r="H176"/>
      <c r="I176" s="8"/>
      <c r="J176" s="8"/>
      <c r="K176" s="8"/>
      <c r="L176" s="8"/>
      <c r="M176" s="8"/>
      <c r="O176" s="8"/>
      <c r="P176" s="8"/>
      <c r="Q176" s="8"/>
      <c r="R176" s="8"/>
      <c r="S176" s="8"/>
      <c r="U176" s="8"/>
      <c r="V176" s="8"/>
      <c r="W176" s="8"/>
      <c r="X176" s="8"/>
      <c r="Y176" s="8"/>
      <c r="Z176" s="8"/>
      <c r="AA176" s="8"/>
      <c r="AC176" s="8"/>
      <c r="AD176" s="8"/>
      <c r="AE176" s="8"/>
      <c r="AF176" s="8"/>
      <c r="AG176" s="8"/>
      <c r="AH176" s="8"/>
      <c r="AI176" s="8"/>
      <c r="AK176" s="8"/>
      <c r="AL176" s="8"/>
      <c r="AM176" s="8"/>
      <c r="AN176" s="8"/>
      <c r="AO176" s="8"/>
      <c r="AP176" s="8"/>
      <c r="AQ176" s="8"/>
      <c r="AS176" s="8"/>
      <c r="AT176" s="8"/>
      <c r="AU176" s="8"/>
      <c r="AV176" s="8"/>
      <c r="AW176" s="8"/>
      <c r="AX176" s="8"/>
      <c r="AY176" s="8"/>
    </row>
    <row r="177" spans="1:51" s="3" customFormat="1" ht="16.5" customHeight="1" x14ac:dyDescent="0.25">
      <c r="A177" s="83">
        <f>'1.2.Historical Market Map 12-13'!A176</f>
        <v>0</v>
      </c>
      <c r="B177" s="83">
        <f>'1.2.Historical Market Map 12-13'!B176</f>
        <v>0</v>
      </c>
      <c r="C177" s="83">
        <f>'1.2.Historical Market Map 12-13'!C176</f>
        <v>0</v>
      </c>
      <c r="D177" s="83">
        <f>'1.2.Historical Market Map 12-13'!D176</f>
        <v>0</v>
      </c>
      <c r="E177" s="84" t="str">
        <f t="shared" si="8"/>
        <v>0-0 (0)</v>
      </c>
      <c r="F177" s="35">
        <f>IFERROR(ROUND(SUMIFS('Working Sheet'!$AC$4:$AC$250,'Working Sheet'!$T$4:$T$250,B177,'Working Sheet'!$U$4:$U$250,C177,'Working Sheet'!$V$4:$V$250,D177),0),0)</f>
        <v>0</v>
      </c>
      <c r="G177" s="122">
        <f>COUNTIFS('Working Sheet'!$T$4:$T$250,B177,'Working Sheet'!$U$4:$U$250,C177,'Working Sheet'!$V$4:$V$250,D177)</f>
        <v>232</v>
      </c>
      <c r="H177"/>
      <c r="I177" s="8"/>
      <c r="J177" s="8"/>
      <c r="K177" s="8"/>
      <c r="L177" s="8"/>
      <c r="M177" s="8"/>
      <c r="O177" s="8"/>
      <c r="P177" s="8"/>
      <c r="Q177" s="8"/>
      <c r="R177" s="8"/>
      <c r="S177" s="8"/>
      <c r="U177" s="8"/>
      <c r="V177" s="8"/>
      <c r="W177" s="8"/>
      <c r="X177" s="8"/>
      <c r="Y177" s="8"/>
      <c r="Z177" s="8"/>
      <c r="AA177" s="8"/>
      <c r="AC177" s="8"/>
      <c r="AD177" s="8"/>
      <c r="AE177" s="8"/>
      <c r="AF177" s="8"/>
      <c r="AG177" s="8"/>
      <c r="AH177" s="8"/>
      <c r="AI177" s="8"/>
      <c r="AK177" s="8"/>
      <c r="AL177" s="8"/>
      <c r="AM177" s="8"/>
      <c r="AN177" s="8"/>
      <c r="AO177" s="8"/>
      <c r="AP177" s="8"/>
      <c r="AQ177" s="8"/>
      <c r="AS177" s="8"/>
      <c r="AT177" s="8"/>
      <c r="AU177" s="8"/>
      <c r="AV177" s="8"/>
      <c r="AW177" s="8"/>
      <c r="AX177" s="8"/>
      <c r="AY177" s="8"/>
    </row>
    <row r="178" spans="1:51" s="3" customFormat="1" ht="16.5" customHeight="1" x14ac:dyDescent="0.25">
      <c r="A178" s="83">
        <f>'1.2.Historical Market Map 12-13'!A177</f>
        <v>0</v>
      </c>
      <c r="B178" s="83">
        <f>'1.2.Historical Market Map 12-13'!B177</f>
        <v>0</v>
      </c>
      <c r="C178" s="83">
        <f>'1.2.Historical Market Map 12-13'!C177</f>
        <v>0</v>
      </c>
      <c r="D178" s="83">
        <f>'1.2.Historical Market Map 12-13'!D177</f>
        <v>0</v>
      </c>
      <c r="E178" s="84" t="str">
        <f t="shared" si="8"/>
        <v>0-0 (0)</v>
      </c>
      <c r="F178" s="35">
        <f>IFERROR(ROUND(SUMIFS('Working Sheet'!$AC$4:$AC$250,'Working Sheet'!$T$4:$T$250,B178,'Working Sheet'!$U$4:$U$250,C178,'Working Sheet'!$V$4:$V$250,D178),0),0)</f>
        <v>0</v>
      </c>
      <c r="G178" s="122">
        <f>COUNTIFS('Working Sheet'!$T$4:$T$250,B178,'Working Sheet'!$U$4:$U$250,C178,'Working Sheet'!$V$4:$V$250,D178)</f>
        <v>232</v>
      </c>
      <c r="H178"/>
      <c r="I178" s="8"/>
      <c r="J178" s="8"/>
      <c r="K178" s="8"/>
      <c r="L178" s="8"/>
      <c r="M178" s="8"/>
      <c r="O178" s="8"/>
      <c r="P178" s="8"/>
      <c r="Q178" s="8"/>
      <c r="R178" s="8"/>
      <c r="S178" s="8"/>
      <c r="U178" s="8"/>
      <c r="V178" s="8"/>
      <c r="W178" s="8"/>
      <c r="X178" s="8"/>
      <c r="Y178" s="8"/>
      <c r="Z178" s="8"/>
      <c r="AA178" s="8"/>
      <c r="AC178" s="8"/>
      <c r="AD178" s="8"/>
      <c r="AE178" s="8"/>
      <c r="AF178" s="8"/>
      <c r="AG178" s="8"/>
      <c r="AH178" s="8"/>
      <c r="AI178" s="8"/>
      <c r="AK178" s="8"/>
      <c r="AL178" s="8"/>
      <c r="AM178" s="8"/>
      <c r="AN178" s="8"/>
      <c r="AO178" s="8"/>
      <c r="AP178" s="8"/>
      <c r="AQ178" s="8"/>
      <c r="AS178" s="8"/>
      <c r="AT178" s="8"/>
      <c r="AU178" s="8"/>
      <c r="AV178" s="8"/>
      <c r="AW178" s="8"/>
      <c r="AX178" s="8"/>
      <c r="AY178" s="8"/>
    </row>
    <row r="179" spans="1:51" s="3" customFormat="1" ht="16.5" customHeight="1" x14ac:dyDescent="0.25">
      <c r="A179" s="83">
        <f>'1.2.Historical Market Map 12-13'!A178</f>
        <v>0</v>
      </c>
      <c r="B179" s="83">
        <f>'1.2.Historical Market Map 12-13'!B178</f>
        <v>0</v>
      </c>
      <c r="C179" s="83">
        <f>'1.2.Historical Market Map 12-13'!C178</f>
        <v>0</v>
      </c>
      <c r="D179" s="83">
        <f>'1.2.Historical Market Map 12-13'!D178</f>
        <v>0</v>
      </c>
      <c r="E179" s="84" t="str">
        <f t="shared" si="8"/>
        <v>0-0 (0)</v>
      </c>
      <c r="F179" s="35">
        <f>IFERROR(ROUND(SUMIFS('Working Sheet'!$AC$4:$AC$250,'Working Sheet'!$T$4:$T$250,B179,'Working Sheet'!$U$4:$U$250,C179,'Working Sheet'!$V$4:$V$250,D179),0),0)</f>
        <v>0</v>
      </c>
      <c r="G179" s="122">
        <f>COUNTIFS('Working Sheet'!$T$4:$T$250,B179,'Working Sheet'!$U$4:$U$250,C179,'Working Sheet'!$V$4:$V$250,D179)</f>
        <v>232</v>
      </c>
      <c r="H179"/>
      <c r="I179" s="8"/>
      <c r="J179" s="8"/>
      <c r="K179" s="8"/>
      <c r="L179" s="8"/>
      <c r="M179" s="8"/>
      <c r="O179" s="8"/>
      <c r="P179" s="8"/>
      <c r="Q179" s="8"/>
      <c r="R179" s="8"/>
      <c r="S179" s="8"/>
      <c r="U179" s="8"/>
      <c r="V179" s="8"/>
      <c r="W179" s="8"/>
      <c r="X179" s="8"/>
      <c r="Y179" s="8"/>
      <c r="Z179" s="8"/>
      <c r="AA179" s="8"/>
      <c r="AC179" s="8"/>
      <c r="AD179" s="8"/>
      <c r="AE179" s="8"/>
      <c r="AF179" s="8"/>
      <c r="AG179" s="8"/>
      <c r="AH179" s="8"/>
      <c r="AI179" s="8"/>
      <c r="AK179" s="8"/>
      <c r="AL179" s="8"/>
      <c r="AM179" s="8"/>
      <c r="AN179" s="8"/>
      <c r="AO179" s="8"/>
      <c r="AP179" s="8"/>
      <c r="AQ179" s="8"/>
      <c r="AS179" s="8"/>
      <c r="AT179" s="8"/>
      <c r="AU179" s="8"/>
      <c r="AV179" s="8"/>
      <c r="AW179" s="8"/>
      <c r="AX179" s="8"/>
      <c r="AY179" s="8"/>
    </row>
    <row r="180" spans="1:51" s="3" customFormat="1" ht="16.5" customHeight="1" x14ac:dyDescent="0.25">
      <c r="A180" s="83">
        <f>'1.2.Historical Market Map 12-13'!A179</f>
        <v>0</v>
      </c>
      <c r="B180" s="83">
        <f>'1.2.Historical Market Map 12-13'!B179</f>
        <v>0</v>
      </c>
      <c r="C180" s="83">
        <f>'1.2.Historical Market Map 12-13'!C179</f>
        <v>0</v>
      </c>
      <c r="D180" s="83">
        <f>'1.2.Historical Market Map 12-13'!D179</f>
        <v>0</v>
      </c>
      <c r="E180" s="84" t="str">
        <f t="shared" si="8"/>
        <v>0-0 (0)</v>
      </c>
      <c r="F180" s="35">
        <f>IFERROR(ROUND(SUMIFS('Working Sheet'!$AC$4:$AC$250,'Working Sheet'!$T$4:$T$250,B180,'Working Sheet'!$U$4:$U$250,C180,'Working Sheet'!$V$4:$V$250,D180),0),0)</f>
        <v>0</v>
      </c>
      <c r="G180" s="122">
        <f>COUNTIFS('Working Sheet'!$T$4:$T$250,B180,'Working Sheet'!$U$4:$U$250,C180,'Working Sheet'!$V$4:$V$250,D180)</f>
        <v>232</v>
      </c>
      <c r="H180"/>
      <c r="I180" s="8"/>
      <c r="J180" s="8"/>
      <c r="K180" s="8"/>
      <c r="L180" s="8"/>
      <c r="M180" s="8"/>
      <c r="O180" s="8"/>
      <c r="P180" s="8"/>
      <c r="Q180" s="8"/>
      <c r="R180" s="8"/>
      <c r="S180" s="8"/>
      <c r="U180" s="8"/>
      <c r="V180" s="8"/>
      <c r="W180" s="8"/>
      <c r="X180" s="8"/>
      <c r="Y180" s="8"/>
      <c r="Z180" s="8"/>
      <c r="AA180" s="8"/>
      <c r="AC180" s="8"/>
      <c r="AD180" s="8"/>
      <c r="AE180" s="8"/>
      <c r="AF180" s="8"/>
      <c r="AG180" s="8"/>
      <c r="AH180" s="8"/>
      <c r="AI180" s="8"/>
      <c r="AK180" s="8"/>
      <c r="AL180" s="8"/>
      <c r="AM180" s="8"/>
      <c r="AN180" s="8"/>
      <c r="AO180" s="8"/>
      <c r="AP180" s="8"/>
      <c r="AQ180" s="8"/>
      <c r="AS180" s="8"/>
      <c r="AT180" s="8"/>
      <c r="AU180" s="8"/>
      <c r="AV180" s="8"/>
      <c r="AW180" s="8"/>
      <c r="AX180" s="8"/>
      <c r="AY180" s="8"/>
    </row>
    <row r="181" spans="1:51" s="3" customFormat="1" ht="16.5" customHeight="1" x14ac:dyDescent="0.25">
      <c r="A181" s="83">
        <f>'1.2.Historical Market Map 12-13'!A180</f>
        <v>0</v>
      </c>
      <c r="B181" s="83">
        <f>'1.2.Historical Market Map 12-13'!B180</f>
        <v>0</v>
      </c>
      <c r="C181" s="83">
        <f>'1.2.Historical Market Map 12-13'!C180</f>
        <v>0</v>
      </c>
      <c r="D181" s="83">
        <f>'1.2.Historical Market Map 12-13'!D180</f>
        <v>0</v>
      </c>
      <c r="E181" s="84" t="str">
        <f t="shared" si="8"/>
        <v>0-0 (0)</v>
      </c>
      <c r="F181" s="35">
        <f>IFERROR(ROUND(SUMIFS('Working Sheet'!$AC$4:$AC$250,'Working Sheet'!$T$4:$T$250,B181,'Working Sheet'!$U$4:$U$250,C181,'Working Sheet'!$V$4:$V$250,D181),0),0)</f>
        <v>0</v>
      </c>
      <c r="G181" s="122">
        <f>COUNTIFS('Working Sheet'!$T$4:$T$250,B181,'Working Sheet'!$U$4:$U$250,C181,'Working Sheet'!$V$4:$V$250,D181)</f>
        <v>232</v>
      </c>
      <c r="H181"/>
      <c r="I181" s="8"/>
      <c r="J181" s="8"/>
      <c r="K181" s="8"/>
      <c r="L181" s="8"/>
      <c r="M181" s="8"/>
      <c r="O181" s="8"/>
      <c r="P181" s="8"/>
      <c r="Q181" s="8"/>
      <c r="R181" s="8"/>
      <c r="S181" s="8"/>
      <c r="U181" s="8"/>
      <c r="V181" s="8"/>
      <c r="W181" s="8"/>
      <c r="X181" s="8"/>
      <c r="Y181" s="8"/>
      <c r="Z181" s="8"/>
      <c r="AA181" s="8"/>
      <c r="AC181" s="8"/>
      <c r="AD181" s="8"/>
      <c r="AE181" s="8"/>
      <c r="AF181" s="8"/>
      <c r="AG181" s="8"/>
      <c r="AH181" s="8"/>
      <c r="AI181" s="8"/>
      <c r="AK181" s="8"/>
      <c r="AL181" s="8"/>
      <c r="AM181" s="8"/>
      <c r="AN181" s="8"/>
      <c r="AO181" s="8"/>
      <c r="AP181" s="8"/>
      <c r="AQ181" s="8"/>
      <c r="AS181" s="8"/>
      <c r="AT181" s="8"/>
      <c r="AU181" s="8"/>
      <c r="AV181" s="8"/>
      <c r="AW181" s="8"/>
      <c r="AX181" s="8"/>
      <c r="AY181" s="8"/>
    </row>
    <row r="182" spans="1:51" s="3" customFormat="1" ht="16.5" customHeight="1" x14ac:dyDescent="0.25">
      <c r="A182" s="83">
        <f>'1.2.Historical Market Map 12-13'!A181</f>
        <v>0</v>
      </c>
      <c r="B182" s="83">
        <f>'1.2.Historical Market Map 12-13'!B181</f>
        <v>0</v>
      </c>
      <c r="C182" s="83">
        <f>'1.2.Historical Market Map 12-13'!C181</f>
        <v>0</v>
      </c>
      <c r="D182" s="83">
        <f>'1.2.Historical Market Map 12-13'!D181</f>
        <v>0</v>
      </c>
      <c r="E182" s="84" t="str">
        <f t="shared" si="8"/>
        <v>0-0 (0)</v>
      </c>
      <c r="F182" s="35">
        <f>IFERROR(ROUND(SUMIFS('Working Sheet'!$AC$4:$AC$250,'Working Sheet'!$T$4:$T$250,B182,'Working Sheet'!$U$4:$U$250,C182,'Working Sheet'!$V$4:$V$250,D182),0),0)</f>
        <v>0</v>
      </c>
      <c r="G182" s="122">
        <f>COUNTIFS('Working Sheet'!$T$4:$T$250,B182,'Working Sheet'!$U$4:$U$250,C182,'Working Sheet'!$V$4:$V$250,D182)</f>
        <v>232</v>
      </c>
      <c r="H182"/>
      <c r="I182" s="8"/>
      <c r="J182" s="8"/>
      <c r="K182" s="8"/>
      <c r="L182" s="8"/>
      <c r="M182" s="8"/>
      <c r="O182" s="8"/>
      <c r="P182" s="8"/>
      <c r="Q182" s="8"/>
      <c r="R182" s="8"/>
      <c r="S182" s="8"/>
      <c r="U182" s="8"/>
      <c r="V182" s="8"/>
      <c r="W182" s="8"/>
      <c r="X182" s="8"/>
      <c r="Y182" s="8"/>
      <c r="Z182" s="8"/>
      <c r="AA182" s="8"/>
      <c r="AC182" s="8"/>
      <c r="AD182" s="8"/>
      <c r="AE182" s="8"/>
      <c r="AF182" s="8"/>
      <c r="AG182" s="8"/>
      <c r="AH182" s="8"/>
      <c r="AI182" s="8"/>
      <c r="AK182" s="8"/>
      <c r="AL182" s="8"/>
      <c r="AM182" s="8"/>
      <c r="AN182" s="8"/>
      <c r="AO182" s="8"/>
      <c r="AP182" s="8"/>
      <c r="AQ182" s="8"/>
      <c r="AS182" s="8"/>
      <c r="AT182" s="8"/>
      <c r="AU182" s="8"/>
      <c r="AV182" s="8"/>
      <c r="AW182" s="8"/>
      <c r="AX182" s="8"/>
      <c r="AY182" s="8"/>
    </row>
    <row r="183" spans="1:51" s="3" customFormat="1" ht="16.5" customHeight="1" x14ac:dyDescent="0.25">
      <c r="A183" s="83">
        <f>'1.2.Historical Market Map 12-13'!A182</f>
        <v>0</v>
      </c>
      <c r="B183" s="83">
        <f>'1.2.Historical Market Map 12-13'!B182</f>
        <v>0</v>
      </c>
      <c r="C183" s="83">
        <f>'1.2.Historical Market Map 12-13'!C182</f>
        <v>0</v>
      </c>
      <c r="D183" s="83">
        <f>'1.2.Historical Market Map 12-13'!D182</f>
        <v>0</v>
      </c>
      <c r="E183" s="84" t="str">
        <f t="shared" si="8"/>
        <v>0-0 (0)</v>
      </c>
      <c r="F183" s="35">
        <f>IFERROR(ROUND(SUMIFS('Working Sheet'!$AC$4:$AC$250,'Working Sheet'!$T$4:$T$250,B183,'Working Sheet'!$U$4:$U$250,C183,'Working Sheet'!$V$4:$V$250,D183),0),0)</f>
        <v>0</v>
      </c>
      <c r="G183" s="122">
        <f>COUNTIFS('Working Sheet'!$T$4:$T$250,B183,'Working Sheet'!$U$4:$U$250,C183,'Working Sheet'!$V$4:$V$250,D183)</f>
        <v>232</v>
      </c>
      <c r="H183"/>
      <c r="I183" s="8"/>
      <c r="J183" s="8"/>
      <c r="K183" s="8"/>
      <c r="L183" s="8"/>
      <c r="M183" s="8"/>
      <c r="O183" s="8"/>
      <c r="P183" s="8"/>
      <c r="Q183" s="8"/>
      <c r="R183" s="8"/>
      <c r="S183" s="8"/>
      <c r="U183" s="8"/>
      <c r="V183" s="8"/>
      <c r="W183" s="8"/>
      <c r="X183" s="8"/>
      <c r="Y183" s="8"/>
      <c r="Z183" s="8"/>
      <c r="AA183" s="8"/>
      <c r="AC183" s="8"/>
      <c r="AD183" s="8"/>
      <c r="AE183" s="8"/>
      <c r="AF183" s="8"/>
      <c r="AG183" s="8"/>
      <c r="AH183" s="8"/>
      <c r="AI183" s="8"/>
      <c r="AK183" s="8"/>
      <c r="AL183" s="8"/>
      <c r="AM183" s="8"/>
      <c r="AN183" s="8"/>
      <c r="AO183" s="8"/>
      <c r="AP183" s="8"/>
      <c r="AQ183" s="8"/>
      <c r="AS183" s="8"/>
      <c r="AT183" s="8"/>
      <c r="AU183" s="8"/>
      <c r="AV183" s="8"/>
      <c r="AW183" s="8"/>
      <c r="AX183" s="8"/>
      <c r="AY183" s="8"/>
    </row>
    <row r="184" spans="1:51" s="3" customFormat="1" ht="16.5" customHeight="1" x14ac:dyDescent="0.25">
      <c r="A184" s="83">
        <f>'1.2.Historical Market Map 12-13'!A183</f>
        <v>0</v>
      </c>
      <c r="B184" s="83">
        <f>'1.2.Historical Market Map 12-13'!B183</f>
        <v>0</v>
      </c>
      <c r="C184" s="83">
        <f>'1.2.Historical Market Map 12-13'!C183</f>
        <v>0</v>
      </c>
      <c r="D184" s="83">
        <f>'1.2.Historical Market Map 12-13'!D183</f>
        <v>0</v>
      </c>
      <c r="E184" s="84" t="str">
        <f t="shared" si="8"/>
        <v>0-0 (0)</v>
      </c>
      <c r="F184" s="35">
        <f>IFERROR(ROUND(SUMIFS('Working Sheet'!$AC$4:$AC$250,'Working Sheet'!$T$4:$T$250,B184,'Working Sheet'!$U$4:$U$250,C184,'Working Sheet'!$V$4:$V$250,D184),0),0)</f>
        <v>0</v>
      </c>
      <c r="G184" s="122">
        <f>COUNTIFS('Working Sheet'!$T$4:$T$250,B184,'Working Sheet'!$U$4:$U$250,C184,'Working Sheet'!$V$4:$V$250,D184)</f>
        <v>232</v>
      </c>
      <c r="H184"/>
      <c r="I184" s="8"/>
      <c r="J184" s="8"/>
      <c r="K184" s="8"/>
      <c r="L184" s="8"/>
      <c r="M184" s="8"/>
      <c r="O184" s="8"/>
      <c r="P184" s="8"/>
      <c r="Q184" s="8"/>
      <c r="R184" s="8"/>
      <c r="S184" s="8"/>
      <c r="U184" s="8"/>
      <c r="V184" s="8"/>
      <c r="W184" s="8"/>
      <c r="X184" s="8"/>
      <c r="Y184" s="8"/>
      <c r="Z184" s="8"/>
      <c r="AA184" s="8"/>
      <c r="AC184" s="8"/>
      <c r="AD184" s="8"/>
      <c r="AE184" s="8"/>
      <c r="AF184" s="8"/>
      <c r="AG184" s="8"/>
      <c r="AH184" s="8"/>
      <c r="AI184" s="8"/>
      <c r="AK184" s="8"/>
      <c r="AL184" s="8"/>
      <c r="AM184" s="8"/>
      <c r="AN184" s="8"/>
      <c r="AO184" s="8"/>
      <c r="AP184" s="8"/>
      <c r="AQ184" s="8"/>
      <c r="AS184" s="8"/>
      <c r="AT184" s="8"/>
      <c r="AU184" s="8"/>
      <c r="AV184" s="8"/>
      <c r="AW184" s="8"/>
      <c r="AX184" s="8"/>
      <c r="AY184" s="8"/>
    </row>
    <row r="185" spans="1:51" s="3" customFormat="1" ht="16.5" customHeight="1" x14ac:dyDescent="0.25">
      <c r="A185" s="83">
        <f>'1.2.Historical Market Map 12-13'!A184</f>
        <v>0</v>
      </c>
      <c r="B185" s="83">
        <f>'1.2.Historical Market Map 12-13'!B184</f>
        <v>0</v>
      </c>
      <c r="C185" s="83">
        <f>'1.2.Historical Market Map 12-13'!C184</f>
        <v>0</v>
      </c>
      <c r="D185" s="83">
        <f>'1.2.Historical Market Map 12-13'!D184</f>
        <v>0</v>
      </c>
      <c r="E185" s="84" t="str">
        <f t="shared" si="8"/>
        <v>0-0 (0)</v>
      </c>
      <c r="F185" s="35">
        <f>IFERROR(ROUND(SUMIFS('Working Sheet'!$AC$4:$AC$250,'Working Sheet'!$T$4:$T$250,B185,'Working Sheet'!$U$4:$U$250,C185,'Working Sheet'!$V$4:$V$250,D185),0),0)</f>
        <v>0</v>
      </c>
      <c r="G185" s="122">
        <f>COUNTIFS('Working Sheet'!$T$4:$T$250,B185,'Working Sheet'!$U$4:$U$250,C185,'Working Sheet'!$V$4:$V$250,D185)</f>
        <v>232</v>
      </c>
      <c r="H185"/>
      <c r="I185" s="8"/>
      <c r="J185" s="8"/>
      <c r="K185" s="8"/>
      <c r="L185" s="8"/>
      <c r="M185" s="8"/>
      <c r="O185" s="8"/>
      <c r="P185" s="8"/>
      <c r="Q185" s="8"/>
      <c r="R185" s="8"/>
      <c r="S185" s="8"/>
      <c r="U185" s="8"/>
      <c r="V185" s="8"/>
      <c r="W185" s="8"/>
      <c r="X185" s="8"/>
      <c r="Y185" s="8"/>
      <c r="Z185" s="8"/>
      <c r="AA185" s="8"/>
      <c r="AC185" s="8"/>
      <c r="AD185" s="8"/>
      <c r="AE185" s="8"/>
      <c r="AF185" s="8"/>
      <c r="AG185" s="8"/>
      <c r="AH185" s="8"/>
      <c r="AI185" s="8"/>
      <c r="AK185" s="8"/>
      <c r="AL185" s="8"/>
      <c r="AM185" s="8"/>
      <c r="AN185" s="8"/>
      <c r="AO185" s="8"/>
      <c r="AP185" s="8"/>
      <c r="AQ185" s="8"/>
      <c r="AS185" s="8"/>
      <c r="AT185" s="8"/>
      <c r="AU185" s="8"/>
      <c r="AV185" s="8"/>
      <c r="AW185" s="8"/>
      <c r="AX185" s="8"/>
      <c r="AY185" s="8"/>
    </row>
    <row r="186" spans="1:51" s="3" customFormat="1" ht="16.5" customHeight="1" x14ac:dyDescent="0.25">
      <c r="A186" s="83">
        <f>'1.2.Historical Market Map 12-13'!A185</f>
        <v>0</v>
      </c>
      <c r="B186" s="83">
        <f>'1.2.Historical Market Map 12-13'!B185</f>
        <v>0</v>
      </c>
      <c r="C186" s="83">
        <f>'1.2.Historical Market Map 12-13'!C185</f>
        <v>0</v>
      </c>
      <c r="D186" s="83">
        <f>'1.2.Historical Market Map 12-13'!D185</f>
        <v>0</v>
      </c>
      <c r="E186" s="84" t="str">
        <f t="shared" si="8"/>
        <v>0-0 (0)</v>
      </c>
      <c r="F186" s="35">
        <f>IFERROR(ROUND(SUMIFS('Working Sheet'!$AC$4:$AC$250,'Working Sheet'!$T$4:$T$250,B186,'Working Sheet'!$U$4:$U$250,C186,'Working Sheet'!$V$4:$V$250,D186),0),0)</f>
        <v>0</v>
      </c>
      <c r="G186" s="122">
        <f>COUNTIFS('Working Sheet'!$T$4:$T$250,B186,'Working Sheet'!$U$4:$U$250,C186,'Working Sheet'!$V$4:$V$250,D186)</f>
        <v>232</v>
      </c>
      <c r="H186"/>
      <c r="I186" s="8"/>
      <c r="J186" s="8"/>
      <c r="K186" s="8"/>
      <c r="L186" s="8"/>
      <c r="M186" s="8"/>
      <c r="O186" s="8"/>
      <c r="P186" s="8"/>
      <c r="Q186" s="8"/>
      <c r="R186" s="8"/>
      <c r="S186" s="8"/>
      <c r="U186" s="8"/>
      <c r="V186" s="8"/>
      <c r="W186" s="8"/>
      <c r="X186" s="8"/>
      <c r="Y186" s="8"/>
      <c r="Z186" s="8"/>
      <c r="AA186" s="8"/>
      <c r="AC186" s="8"/>
      <c r="AD186" s="8"/>
      <c r="AE186" s="8"/>
      <c r="AF186" s="8"/>
      <c r="AG186" s="8"/>
      <c r="AH186" s="8"/>
      <c r="AI186" s="8"/>
      <c r="AK186" s="8"/>
      <c r="AL186" s="8"/>
      <c r="AM186" s="8"/>
      <c r="AN186" s="8"/>
      <c r="AO186" s="8"/>
      <c r="AP186" s="8"/>
      <c r="AQ186" s="8"/>
      <c r="AS186" s="8"/>
      <c r="AT186" s="8"/>
      <c r="AU186" s="8"/>
      <c r="AV186" s="8"/>
      <c r="AW186" s="8"/>
      <c r="AX186" s="8"/>
      <c r="AY186" s="8"/>
    </row>
    <row r="187" spans="1:51" s="3" customFormat="1" ht="16.5" customHeight="1" x14ac:dyDescent="0.25">
      <c r="A187" s="83">
        <f>'1.2.Historical Market Map 12-13'!A186</f>
        <v>0</v>
      </c>
      <c r="B187" s="83">
        <f>'1.2.Historical Market Map 12-13'!B186</f>
        <v>0</v>
      </c>
      <c r="C187" s="83">
        <f>'1.2.Historical Market Map 12-13'!C186</f>
        <v>0</v>
      </c>
      <c r="D187" s="83">
        <f>'1.2.Historical Market Map 12-13'!D186</f>
        <v>0</v>
      </c>
      <c r="E187" s="84" t="str">
        <f t="shared" si="8"/>
        <v>0-0 (0)</v>
      </c>
      <c r="F187" s="35">
        <f>IFERROR(ROUND(SUMIFS('Working Sheet'!$AC$4:$AC$250,'Working Sheet'!$T$4:$T$250,B187,'Working Sheet'!$U$4:$U$250,C187,'Working Sheet'!$V$4:$V$250,D187),0),0)</f>
        <v>0</v>
      </c>
      <c r="G187" s="122">
        <f>COUNTIFS('Working Sheet'!$T$4:$T$250,B187,'Working Sheet'!$U$4:$U$250,C187,'Working Sheet'!$V$4:$V$250,D187)</f>
        <v>232</v>
      </c>
      <c r="H187"/>
      <c r="I187" s="8"/>
      <c r="J187" s="8"/>
      <c r="K187" s="8"/>
      <c r="L187" s="8"/>
      <c r="M187" s="8"/>
      <c r="O187" s="8"/>
      <c r="P187" s="8"/>
      <c r="Q187" s="8"/>
      <c r="R187" s="8"/>
      <c r="S187" s="8"/>
      <c r="U187" s="8"/>
      <c r="V187" s="8"/>
      <c r="W187" s="8"/>
      <c r="X187" s="8"/>
      <c r="Y187" s="8"/>
      <c r="Z187" s="8"/>
      <c r="AA187" s="8"/>
      <c r="AC187" s="8"/>
      <c r="AD187" s="8"/>
      <c r="AE187" s="8"/>
      <c r="AF187" s="8"/>
      <c r="AG187" s="8"/>
      <c r="AH187" s="8"/>
      <c r="AI187" s="8"/>
      <c r="AK187" s="8"/>
      <c r="AL187" s="8"/>
      <c r="AM187" s="8"/>
      <c r="AN187" s="8"/>
      <c r="AO187" s="8"/>
      <c r="AP187" s="8"/>
      <c r="AQ187" s="8"/>
      <c r="AS187" s="8"/>
      <c r="AT187" s="8"/>
      <c r="AU187" s="8"/>
      <c r="AV187" s="8"/>
      <c r="AW187" s="8"/>
      <c r="AX187" s="8"/>
      <c r="AY187" s="8"/>
    </row>
    <row r="188" spans="1:51" s="3" customFormat="1" ht="16.5" customHeight="1" x14ac:dyDescent="0.25">
      <c r="A188" s="83">
        <f>'1.2.Historical Market Map 12-13'!A187</f>
        <v>0</v>
      </c>
      <c r="B188" s="83">
        <f>'1.2.Historical Market Map 12-13'!B187</f>
        <v>0</v>
      </c>
      <c r="C188" s="83">
        <f>'1.2.Historical Market Map 12-13'!C187</f>
        <v>0</v>
      </c>
      <c r="D188" s="83">
        <f>'1.2.Historical Market Map 12-13'!D187</f>
        <v>0</v>
      </c>
      <c r="E188" s="84" t="str">
        <f t="shared" si="8"/>
        <v>0-0 (0)</v>
      </c>
      <c r="F188" s="35">
        <f>IFERROR(ROUND(SUMIFS('Working Sheet'!$AC$4:$AC$250,'Working Sheet'!$T$4:$T$250,B188,'Working Sheet'!$U$4:$U$250,C188,'Working Sheet'!$V$4:$V$250,D188),0),0)</f>
        <v>0</v>
      </c>
      <c r="G188" s="122">
        <f>COUNTIFS('Working Sheet'!$T$4:$T$250,B188,'Working Sheet'!$U$4:$U$250,C188,'Working Sheet'!$V$4:$V$250,D188)</f>
        <v>232</v>
      </c>
      <c r="H188"/>
      <c r="I188" s="8"/>
      <c r="J188" s="8"/>
      <c r="K188" s="8"/>
      <c r="L188" s="8"/>
      <c r="M188" s="8"/>
      <c r="O188" s="8"/>
      <c r="P188" s="8"/>
      <c r="Q188" s="8"/>
      <c r="R188" s="8"/>
      <c r="S188" s="8"/>
      <c r="U188" s="8"/>
      <c r="V188" s="8"/>
      <c r="W188" s="8"/>
      <c r="X188" s="8"/>
      <c r="Y188" s="8"/>
      <c r="Z188" s="8"/>
      <c r="AA188" s="8"/>
      <c r="AC188" s="8"/>
      <c r="AD188" s="8"/>
      <c r="AE188" s="8"/>
      <c r="AF188" s="8"/>
      <c r="AG188" s="8"/>
      <c r="AH188" s="8"/>
      <c r="AI188" s="8"/>
      <c r="AK188" s="8"/>
      <c r="AL188" s="8"/>
      <c r="AM188" s="8"/>
      <c r="AN188" s="8"/>
      <c r="AO188" s="8"/>
      <c r="AP188" s="8"/>
      <c r="AQ188" s="8"/>
      <c r="AS188" s="8"/>
      <c r="AT188" s="8"/>
      <c r="AU188" s="8"/>
      <c r="AV188" s="8"/>
      <c r="AW188" s="8"/>
      <c r="AX188" s="8"/>
      <c r="AY188" s="8"/>
    </row>
    <row r="189" spans="1:51" s="3" customFormat="1" ht="16.5" customHeight="1" x14ac:dyDescent="0.25">
      <c r="A189" s="83">
        <f>'1.2.Historical Market Map 12-13'!A188</f>
        <v>0</v>
      </c>
      <c r="B189" s="83">
        <f>'1.2.Historical Market Map 12-13'!B188</f>
        <v>0</v>
      </c>
      <c r="C189" s="83">
        <f>'1.2.Historical Market Map 12-13'!C188</f>
        <v>0</v>
      </c>
      <c r="D189" s="83">
        <f>'1.2.Historical Market Map 12-13'!D188</f>
        <v>0</v>
      </c>
      <c r="E189" s="84" t="str">
        <f t="shared" si="8"/>
        <v>0-0 (0)</v>
      </c>
      <c r="F189" s="35">
        <f>IFERROR(ROUND(SUMIFS('Working Sheet'!$AC$4:$AC$250,'Working Sheet'!$T$4:$T$250,B189,'Working Sheet'!$U$4:$U$250,C189,'Working Sheet'!$V$4:$V$250,D189),0),0)</f>
        <v>0</v>
      </c>
      <c r="G189" s="122">
        <f>COUNTIFS('Working Sheet'!$T$4:$T$250,B189,'Working Sheet'!$U$4:$U$250,C189,'Working Sheet'!$V$4:$V$250,D189)</f>
        <v>232</v>
      </c>
      <c r="H189"/>
      <c r="I189" s="8"/>
      <c r="J189" s="8"/>
      <c r="K189" s="8"/>
      <c r="L189" s="8"/>
      <c r="M189" s="8"/>
      <c r="O189" s="8"/>
      <c r="P189" s="8"/>
      <c r="Q189" s="8"/>
      <c r="R189" s="8"/>
      <c r="S189" s="8"/>
      <c r="U189" s="8"/>
      <c r="V189" s="8"/>
      <c r="W189" s="8"/>
      <c r="X189" s="8"/>
      <c r="Y189" s="8"/>
      <c r="Z189" s="8"/>
      <c r="AA189" s="8"/>
      <c r="AC189" s="8"/>
      <c r="AD189" s="8"/>
      <c r="AE189" s="8"/>
      <c r="AF189" s="8"/>
      <c r="AG189" s="8"/>
      <c r="AH189" s="8"/>
      <c r="AI189" s="8"/>
      <c r="AK189" s="8"/>
      <c r="AL189" s="8"/>
      <c r="AM189" s="8"/>
      <c r="AN189" s="8"/>
      <c r="AO189" s="8"/>
      <c r="AP189" s="8"/>
      <c r="AQ189" s="8"/>
      <c r="AS189" s="8"/>
      <c r="AT189" s="8"/>
      <c r="AU189" s="8"/>
      <c r="AV189" s="8"/>
      <c r="AW189" s="8"/>
      <c r="AX189" s="8"/>
      <c r="AY189" s="8"/>
    </row>
    <row r="190" spans="1:51" s="3" customFormat="1" ht="16.5" customHeight="1" x14ac:dyDescent="0.25">
      <c r="A190" s="83">
        <f>'1.2.Historical Market Map 12-13'!A189</f>
        <v>0</v>
      </c>
      <c r="B190" s="83">
        <f>'1.2.Historical Market Map 12-13'!B189</f>
        <v>0</v>
      </c>
      <c r="C190" s="83">
        <f>'1.2.Historical Market Map 12-13'!C189</f>
        <v>0</v>
      </c>
      <c r="D190" s="83">
        <f>'1.2.Historical Market Map 12-13'!D189</f>
        <v>0</v>
      </c>
      <c r="E190" s="84" t="str">
        <f t="shared" si="8"/>
        <v>0-0 (0)</v>
      </c>
      <c r="F190" s="35">
        <f>IFERROR(ROUND(SUMIFS('Working Sheet'!$AC$4:$AC$250,'Working Sheet'!$T$4:$T$250,B190,'Working Sheet'!$U$4:$U$250,C190,'Working Sheet'!$V$4:$V$250,D190),0),0)</f>
        <v>0</v>
      </c>
      <c r="G190" s="122">
        <f>COUNTIFS('Working Sheet'!$T$4:$T$250,B190,'Working Sheet'!$U$4:$U$250,C190,'Working Sheet'!$V$4:$V$250,D190)</f>
        <v>232</v>
      </c>
      <c r="H190"/>
      <c r="I190" s="8"/>
      <c r="J190" s="8"/>
      <c r="K190" s="8"/>
      <c r="L190" s="8"/>
      <c r="M190" s="8"/>
      <c r="O190" s="8"/>
      <c r="P190" s="8"/>
      <c r="Q190" s="8"/>
      <c r="R190" s="8"/>
      <c r="S190" s="8"/>
      <c r="U190" s="8"/>
      <c r="V190" s="8"/>
      <c r="W190" s="8"/>
      <c r="X190" s="8"/>
      <c r="Y190" s="8"/>
      <c r="Z190" s="8"/>
      <c r="AA190" s="8"/>
      <c r="AC190" s="8"/>
      <c r="AD190" s="8"/>
      <c r="AE190" s="8"/>
      <c r="AF190" s="8"/>
      <c r="AG190" s="8"/>
      <c r="AH190" s="8"/>
      <c r="AI190" s="8"/>
      <c r="AK190" s="8"/>
      <c r="AL190" s="8"/>
      <c r="AM190" s="8"/>
      <c r="AN190" s="8"/>
      <c r="AO190" s="8"/>
      <c r="AP190" s="8"/>
      <c r="AQ190" s="8"/>
      <c r="AS190" s="8"/>
      <c r="AT190" s="8"/>
      <c r="AU190" s="8"/>
      <c r="AV190" s="8"/>
      <c r="AW190" s="8"/>
      <c r="AX190" s="8"/>
      <c r="AY190" s="8"/>
    </row>
    <row r="191" spans="1:51" s="3" customFormat="1" ht="16.5" customHeight="1" x14ac:dyDescent="0.25">
      <c r="A191" s="83">
        <f>'1.2.Historical Market Map 12-13'!A190</f>
        <v>0</v>
      </c>
      <c r="B191" s="83">
        <f>'1.2.Historical Market Map 12-13'!B190</f>
        <v>0</v>
      </c>
      <c r="C191" s="83">
        <f>'1.2.Historical Market Map 12-13'!C190</f>
        <v>0</v>
      </c>
      <c r="D191" s="83">
        <f>'1.2.Historical Market Map 12-13'!D190</f>
        <v>0</v>
      </c>
      <c r="E191" s="84" t="str">
        <f t="shared" si="8"/>
        <v>0-0 (0)</v>
      </c>
      <c r="F191" s="35">
        <f>IFERROR(ROUND(SUMIFS('Working Sheet'!$AC$4:$AC$250,'Working Sheet'!$T$4:$T$250,B191,'Working Sheet'!$U$4:$U$250,C191,'Working Sheet'!$V$4:$V$250,D191),0),0)</f>
        <v>0</v>
      </c>
      <c r="G191" s="122">
        <f>COUNTIFS('Working Sheet'!$T$4:$T$250,B191,'Working Sheet'!$U$4:$U$250,C191,'Working Sheet'!$V$4:$V$250,D191)</f>
        <v>232</v>
      </c>
      <c r="H191"/>
      <c r="I191" s="8"/>
      <c r="J191" s="8"/>
      <c r="K191" s="8"/>
      <c r="L191" s="8"/>
      <c r="M191" s="8"/>
      <c r="O191" s="8"/>
      <c r="P191" s="8"/>
      <c r="Q191" s="8"/>
      <c r="R191" s="8"/>
      <c r="S191" s="8"/>
      <c r="U191" s="8"/>
      <c r="V191" s="8"/>
      <c r="W191" s="8"/>
      <c r="X191" s="8"/>
      <c r="Y191" s="8"/>
      <c r="Z191" s="8"/>
      <c r="AA191" s="8"/>
      <c r="AC191" s="8"/>
      <c r="AD191" s="8"/>
      <c r="AE191" s="8"/>
      <c r="AF191" s="8"/>
      <c r="AG191" s="8"/>
      <c r="AH191" s="8"/>
      <c r="AI191" s="8"/>
      <c r="AK191" s="8"/>
      <c r="AL191" s="8"/>
      <c r="AM191" s="8"/>
      <c r="AN191" s="8"/>
      <c r="AO191" s="8"/>
      <c r="AP191" s="8"/>
      <c r="AQ191" s="8"/>
      <c r="AS191" s="8"/>
      <c r="AT191" s="8"/>
      <c r="AU191" s="8"/>
      <c r="AV191" s="8"/>
      <c r="AW191" s="8"/>
      <c r="AX191" s="8"/>
      <c r="AY191" s="8"/>
    </row>
    <row r="192" spans="1:51" s="3" customFormat="1" ht="16.5" customHeight="1" x14ac:dyDescent="0.25">
      <c r="A192" s="83">
        <f>'1.2.Historical Market Map 12-13'!A191</f>
        <v>0</v>
      </c>
      <c r="B192" s="83">
        <f>'1.2.Historical Market Map 12-13'!B191</f>
        <v>0</v>
      </c>
      <c r="C192" s="83">
        <f>'1.2.Historical Market Map 12-13'!C191</f>
        <v>0</v>
      </c>
      <c r="D192" s="83">
        <f>'1.2.Historical Market Map 12-13'!D191</f>
        <v>0</v>
      </c>
      <c r="E192" s="84" t="str">
        <f t="shared" si="8"/>
        <v>0-0 (0)</v>
      </c>
      <c r="F192" s="35">
        <f>IFERROR(ROUND(SUMIFS('Working Sheet'!$AC$4:$AC$250,'Working Sheet'!$T$4:$T$250,B192,'Working Sheet'!$U$4:$U$250,C192,'Working Sheet'!$V$4:$V$250,D192),0),0)</f>
        <v>0</v>
      </c>
      <c r="G192" s="122">
        <f>COUNTIFS('Working Sheet'!$T$4:$T$250,B192,'Working Sheet'!$U$4:$U$250,C192,'Working Sheet'!$V$4:$V$250,D192)</f>
        <v>232</v>
      </c>
      <c r="H192"/>
      <c r="I192" s="8"/>
      <c r="J192" s="8"/>
      <c r="K192" s="8"/>
      <c r="L192" s="8"/>
      <c r="M192" s="8"/>
      <c r="O192" s="8"/>
      <c r="P192" s="8"/>
      <c r="Q192" s="8"/>
      <c r="R192" s="8"/>
      <c r="S192" s="8"/>
      <c r="U192" s="8"/>
      <c r="V192" s="8"/>
      <c r="W192" s="8"/>
      <c r="X192" s="8"/>
      <c r="Y192" s="8"/>
      <c r="Z192" s="8"/>
      <c r="AA192" s="8"/>
      <c r="AC192" s="8"/>
      <c r="AD192" s="8"/>
      <c r="AE192" s="8"/>
      <c r="AF192" s="8"/>
      <c r="AG192" s="8"/>
      <c r="AH192" s="8"/>
      <c r="AI192" s="8"/>
      <c r="AK192" s="8"/>
      <c r="AL192" s="8"/>
      <c r="AM192" s="8"/>
      <c r="AN192" s="8"/>
      <c r="AO192" s="8"/>
      <c r="AP192" s="8"/>
      <c r="AQ192" s="8"/>
      <c r="AS192" s="8"/>
      <c r="AT192" s="8"/>
      <c r="AU192" s="8"/>
      <c r="AV192" s="8"/>
      <c r="AW192" s="8"/>
      <c r="AX192" s="8"/>
      <c r="AY192" s="8"/>
    </row>
    <row r="193" spans="1:51" s="3" customFormat="1" ht="16.5" customHeight="1" x14ac:dyDescent="0.25">
      <c r="A193" s="83">
        <f>'1.2.Historical Market Map 12-13'!A192</f>
        <v>0</v>
      </c>
      <c r="B193" s="83">
        <f>'1.2.Historical Market Map 12-13'!B192</f>
        <v>0</v>
      </c>
      <c r="C193" s="83">
        <f>'1.2.Historical Market Map 12-13'!C192</f>
        <v>0</v>
      </c>
      <c r="D193" s="83">
        <f>'1.2.Historical Market Map 12-13'!D192</f>
        <v>0</v>
      </c>
      <c r="E193" s="84" t="str">
        <f t="shared" si="8"/>
        <v>0-0 (0)</v>
      </c>
      <c r="F193" s="35">
        <f>IFERROR(ROUND(SUMIFS('Working Sheet'!$AC$4:$AC$250,'Working Sheet'!$T$4:$T$250,B193,'Working Sheet'!$U$4:$U$250,C193,'Working Sheet'!$V$4:$V$250,D193),0),0)</f>
        <v>0</v>
      </c>
      <c r="G193" s="122">
        <f>COUNTIFS('Working Sheet'!$T$4:$T$250,B193,'Working Sheet'!$U$4:$U$250,C193,'Working Sheet'!$V$4:$V$250,D193)</f>
        <v>232</v>
      </c>
      <c r="H193"/>
      <c r="I193" s="8"/>
      <c r="J193" s="8"/>
      <c r="K193" s="8"/>
      <c r="L193" s="8"/>
      <c r="M193" s="8"/>
      <c r="O193" s="8"/>
      <c r="P193" s="8"/>
      <c r="Q193" s="8"/>
      <c r="R193" s="8"/>
      <c r="S193" s="8"/>
      <c r="U193" s="8"/>
      <c r="V193" s="8"/>
      <c r="W193" s="8"/>
      <c r="X193" s="8"/>
      <c r="Y193" s="8"/>
      <c r="Z193" s="8"/>
      <c r="AA193" s="8"/>
      <c r="AC193" s="8"/>
      <c r="AD193" s="8"/>
      <c r="AE193" s="8"/>
      <c r="AF193" s="8"/>
      <c r="AG193" s="8"/>
      <c r="AH193" s="8"/>
      <c r="AI193" s="8"/>
      <c r="AK193" s="8"/>
      <c r="AL193" s="8"/>
      <c r="AM193" s="8"/>
      <c r="AN193" s="8"/>
      <c r="AO193" s="8"/>
      <c r="AP193" s="8"/>
      <c r="AQ193" s="8"/>
      <c r="AS193" s="8"/>
      <c r="AT193" s="8"/>
      <c r="AU193" s="8"/>
      <c r="AV193" s="8"/>
      <c r="AW193" s="8"/>
      <c r="AX193" s="8"/>
      <c r="AY193" s="8"/>
    </row>
    <row r="194" spans="1:51" s="3" customFormat="1" ht="16.5" customHeight="1" x14ac:dyDescent="0.25">
      <c r="A194" s="83">
        <f>'1.2.Historical Market Map 12-13'!A193</f>
        <v>0</v>
      </c>
      <c r="B194" s="83">
        <f>'1.2.Historical Market Map 12-13'!B193</f>
        <v>0</v>
      </c>
      <c r="C194" s="83">
        <f>'1.2.Historical Market Map 12-13'!C193</f>
        <v>0</v>
      </c>
      <c r="D194" s="83">
        <f>'1.2.Historical Market Map 12-13'!D193</f>
        <v>0</v>
      </c>
      <c r="E194" s="84" t="str">
        <f t="shared" si="8"/>
        <v>0-0 (0)</v>
      </c>
      <c r="F194" s="35">
        <f>IFERROR(ROUND(SUMIFS('Working Sheet'!$AC$4:$AC$250,'Working Sheet'!$T$4:$T$250,B194,'Working Sheet'!$U$4:$U$250,C194,'Working Sheet'!$V$4:$V$250,D194),0),0)</f>
        <v>0</v>
      </c>
      <c r="G194" s="122">
        <f>COUNTIFS('Working Sheet'!$T$4:$T$250,B194,'Working Sheet'!$U$4:$U$250,C194,'Working Sheet'!$V$4:$V$250,D194)</f>
        <v>232</v>
      </c>
      <c r="H194"/>
      <c r="I194" s="8"/>
      <c r="J194" s="8"/>
      <c r="K194" s="8"/>
      <c r="L194" s="8"/>
      <c r="M194" s="8"/>
      <c r="O194" s="8"/>
      <c r="P194" s="8"/>
      <c r="Q194" s="8"/>
      <c r="R194" s="8"/>
      <c r="S194" s="8"/>
      <c r="U194" s="8"/>
      <c r="V194" s="8"/>
      <c r="W194" s="8"/>
      <c r="X194" s="8"/>
      <c r="Y194" s="8"/>
      <c r="Z194" s="8"/>
      <c r="AA194" s="8"/>
      <c r="AC194" s="8"/>
      <c r="AD194" s="8"/>
      <c r="AE194" s="8"/>
      <c r="AF194" s="8"/>
      <c r="AG194" s="8"/>
      <c r="AH194" s="8"/>
      <c r="AI194" s="8"/>
      <c r="AK194" s="8"/>
      <c r="AL194" s="8"/>
      <c r="AM194" s="8"/>
      <c r="AN194" s="8"/>
      <c r="AO194" s="8"/>
      <c r="AP194" s="8"/>
      <c r="AQ194" s="8"/>
      <c r="AS194" s="8"/>
      <c r="AT194" s="8"/>
      <c r="AU194" s="8"/>
      <c r="AV194" s="8"/>
      <c r="AW194" s="8"/>
      <c r="AX194" s="8"/>
      <c r="AY194" s="8"/>
    </row>
    <row r="195" spans="1:51" s="3" customFormat="1" ht="16.5" customHeight="1" x14ac:dyDescent="0.25">
      <c r="A195" s="83">
        <f>'1.2.Historical Market Map 12-13'!A194</f>
        <v>0</v>
      </c>
      <c r="B195" s="83">
        <f>'1.2.Historical Market Map 12-13'!B194</f>
        <v>0</v>
      </c>
      <c r="C195" s="83">
        <f>'1.2.Historical Market Map 12-13'!C194</f>
        <v>0</v>
      </c>
      <c r="D195" s="83">
        <f>'1.2.Historical Market Map 12-13'!D194</f>
        <v>0</v>
      </c>
      <c r="E195" s="84" t="str">
        <f t="shared" si="8"/>
        <v>0-0 (0)</v>
      </c>
      <c r="F195" s="35">
        <f>IFERROR(ROUND(SUMIFS('Working Sheet'!$AC$4:$AC$250,'Working Sheet'!$T$4:$T$250,B195,'Working Sheet'!$U$4:$U$250,C195,'Working Sheet'!$V$4:$V$250,D195),0),0)</f>
        <v>0</v>
      </c>
      <c r="G195" s="122">
        <f>COUNTIFS('Working Sheet'!$T$4:$T$250,B195,'Working Sheet'!$U$4:$U$250,C195,'Working Sheet'!$V$4:$V$250,D195)</f>
        <v>232</v>
      </c>
      <c r="H195"/>
      <c r="I195" s="8"/>
      <c r="J195" s="8"/>
      <c r="K195" s="8"/>
      <c r="L195" s="8"/>
      <c r="M195" s="8"/>
      <c r="O195" s="8"/>
      <c r="P195" s="8"/>
      <c r="Q195" s="8"/>
      <c r="R195" s="8"/>
      <c r="S195" s="8"/>
      <c r="U195" s="8"/>
      <c r="V195" s="8"/>
      <c r="W195" s="8"/>
      <c r="X195" s="8"/>
      <c r="Y195" s="8"/>
      <c r="Z195" s="8"/>
      <c r="AA195" s="8"/>
      <c r="AC195" s="8"/>
      <c r="AD195" s="8"/>
      <c r="AE195" s="8"/>
      <c r="AF195" s="8"/>
      <c r="AG195" s="8"/>
      <c r="AH195" s="8"/>
      <c r="AI195" s="8"/>
      <c r="AK195" s="8"/>
      <c r="AL195" s="8"/>
      <c r="AM195" s="8"/>
      <c r="AN195" s="8"/>
      <c r="AO195" s="8"/>
      <c r="AP195" s="8"/>
      <c r="AQ195" s="8"/>
      <c r="AS195" s="8"/>
      <c r="AT195" s="8"/>
      <c r="AU195" s="8"/>
      <c r="AV195" s="8"/>
      <c r="AW195" s="8"/>
      <c r="AX195" s="8"/>
      <c r="AY195" s="8"/>
    </row>
    <row r="196" spans="1:51" s="3" customFormat="1" ht="16.5" customHeight="1" x14ac:dyDescent="0.25">
      <c r="A196" s="83">
        <f>'1.2.Historical Market Map 12-13'!A195</f>
        <v>0</v>
      </c>
      <c r="B196" s="83">
        <f>'1.2.Historical Market Map 12-13'!B195</f>
        <v>0</v>
      </c>
      <c r="C196" s="83">
        <f>'1.2.Historical Market Map 12-13'!C195</f>
        <v>0</v>
      </c>
      <c r="D196" s="83">
        <f>'1.2.Historical Market Map 12-13'!D195</f>
        <v>0</v>
      </c>
      <c r="E196" s="84" t="str">
        <f t="shared" si="8"/>
        <v>0-0 (0)</v>
      </c>
      <c r="F196" s="35">
        <f>IFERROR(ROUND(SUMIFS('Working Sheet'!$AC$4:$AC$250,'Working Sheet'!$T$4:$T$250,B196,'Working Sheet'!$U$4:$U$250,C196,'Working Sheet'!$V$4:$V$250,D196),0),0)</f>
        <v>0</v>
      </c>
      <c r="G196" s="122">
        <f>COUNTIFS('Working Sheet'!$T$4:$T$250,B196,'Working Sheet'!$U$4:$U$250,C196,'Working Sheet'!$V$4:$V$250,D196)</f>
        <v>232</v>
      </c>
      <c r="H196"/>
      <c r="I196" s="8"/>
      <c r="J196" s="8"/>
      <c r="K196" s="8"/>
      <c r="L196" s="8"/>
      <c r="M196" s="8"/>
      <c r="O196" s="8"/>
      <c r="P196" s="8"/>
      <c r="Q196" s="8"/>
      <c r="R196" s="8"/>
      <c r="S196" s="8"/>
      <c r="U196" s="8"/>
      <c r="V196" s="8"/>
      <c r="W196" s="8"/>
      <c r="X196" s="8"/>
      <c r="Y196" s="8"/>
      <c r="Z196" s="8"/>
      <c r="AA196" s="8"/>
      <c r="AC196" s="8"/>
      <c r="AD196" s="8"/>
      <c r="AE196" s="8"/>
      <c r="AF196" s="8"/>
      <c r="AG196" s="8"/>
      <c r="AH196" s="8"/>
      <c r="AI196" s="8"/>
      <c r="AK196" s="8"/>
      <c r="AL196" s="8"/>
      <c r="AM196" s="8"/>
      <c r="AN196" s="8"/>
      <c r="AO196" s="8"/>
      <c r="AP196" s="8"/>
      <c r="AQ196" s="8"/>
      <c r="AS196" s="8"/>
      <c r="AT196" s="8"/>
      <c r="AU196" s="8"/>
      <c r="AV196" s="8"/>
      <c r="AW196" s="8"/>
      <c r="AX196" s="8"/>
      <c r="AY196" s="8"/>
    </row>
    <row r="197" spans="1:51" s="3" customFormat="1" ht="16.5" customHeight="1" x14ac:dyDescent="0.25">
      <c r="A197" s="83">
        <f>'1.2.Historical Market Map 12-13'!A196</f>
        <v>0</v>
      </c>
      <c r="B197" s="83">
        <f>'1.2.Historical Market Map 12-13'!B196</f>
        <v>0</v>
      </c>
      <c r="C197" s="83">
        <f>'1.2.Historical Market Map 12-13'!C196</f>
        <v>0</v>
      </c>
      <c r="D197" s="83">
        <f>'1.2.Historical Market Map 12-13'!D196</f>
        <v>0</v>
      </c>
      <c r="E197" s="84" t="str">
        <f t="shared" si="8"/>
        <v>0-0 (0)</v>
      </c>
      <c r="F197" s="35">
        <f>IFERROR(ROUND(SUMIFS('Working Sheet'!$AC$4:$AC$250,'Working Sheet'!$T$4:$T$250,B197,'Working Sheet'!$U$4:$U$250,C197,'Working Sheet'!$V$4:$V$250,D197),0),0)</f>
        <v>0</v>
      </c>
      <c r="G197" s="122">
        <f>COUNTIFS('Working Sheet'!$T$4:$T$250,B197,'Working Sheet'!$U$4:$U$250,C197,'Working Sheet'!$V$4:$V$250,D197)</f>
        <v>232</v>
      </c>
      <c r="H197"/>
      <c r="I197" s="8"/>
      <c r="J197" s="8"/>
      <c r="K197" s="8"/>
      <c r="L197" s="8"/>
      <c r="M197" s="8"/>
      <c r="O197" s="8"/>
      <c r="P197" s="8"/>
      <c r="Q197" s="8"/>
      <c r="R197" s="8"/>
      <c r="S197" s="8"/>
      <c r="U197" s="8"/>
      <c r="V197" s="8"/>
      <c r="W197" s="8"/>
      <c r="X197" s="8"/>
      <c r="Y197" s="8"/>
      <c r="Z197" s="8"/>
      <c r="AA197" s="8"/>
      <c r="AC197" s="8"/>
      <c r="AD197" s="8"/>
      <c r="AE197" s="8"/>
      <c r="AF197" s="8"/>
      <c r="AG197" s="8"/>
      <c r="AH197" s="8"/>
      <c r="AI197" s="8"/>
      <c r="AK197" s="8"/>
      <c r="AL197" s="8"/>
      <c r="AM197" s="8"/>
      <c r="AN197" s="8"/>
      <c r="AO197" s="8"/>
      <c r="AP197" s="8"/>
      <c r="AQ197" s="8"/>
      <c r="AS197" s="8"/>
      <c r="AT197" s="8"/>
      <c r="AU197" s="8"/>
      <c r="AV197" s="8"/>
      <c r="AW197" s="8"/>
      <c r="AX197" s="8"/>
      <c r="AY197" s="8"/>
    </row>
    <row r="198" spans="1:51" s="3" customFormat="1" ht="16.5" customHeight="1" x14ac:dyDescent="0.25">
      <c r="A198" s="83">
        <f>'1.2.Historical Market Map 12-13'!A197</f>
        <v>0</v>
      </c>
      <c r="B198" s="83">
        <f>'1.2.Historical Market Map 12-13'!B197</f>
        <v>0</v>
      </c>
      <c r="C198" s="83">
        <f>'1.2.Historical Market Map 12-13'!C197</f>
        <v>0</v>
      </c>
      <c r="D198" s="83">
        <f>'1.2.Historical Market Map 12-13'!D197</f>
        <v>0</v>
      </c>
      <c r="E198" s="84" t="str">
        <f t="shared" si="8"/>
        <v>0-0 (0)</v>
      </c>
      <c r="F198" s="35">
        <f>IFERROR(ROUND(SUMIFS('Working Sheet'!$AC$4:$AC$250,'Working Sheet'!$T$4:$T$250,B198,'Working Sheet'!$U$4:$U$250,C198,'Working Sheet'!$V$4:$V$250,D198),0),0)</f>
        <v>0</v>
      </c>
      <c r="G198" s="122">
        <f>COUNTIFS('Working Sheet'!$T$4:$T$250,B198,'Working Sheet'!$U$4:$U$250,C198,'Working Sheet'!$V$4:$V$250,D198)</f>
        <v>232</v>
      </c>
      <c r="H198"/>
      <c r="I198" s="8"/>
      <c r="J198" s="8"/>
      <c r="K198" s="8"/>
      <c r="L198" s="8"/>
      <c r="M198" s="8"/>
      <c r="O198" s="8"/>
      <c r="P198" s="8"/>
      <c r="Q198" s="8"/>
      <c r="R198" s="8"/>
      <c r="S198" s="8"/>
      <c r="U198" s="8"/>
      <c r="V198" s="8"/>
      <c r="W198" s="8"/>
      <c r="X198" s="8"/>
      <c r="Y198" s="8"/>
      <c r="Z198" s="8"/>
      <c r="AA198" s="8"/>
      <c r="AC198" s="8"/>
      <c r="AD198" s="8"/>
      <c r="AE198" s="8"/>
      <c r="AF198" s="8"/>
      <c r="AG198" s="8"/>
      <c r="AH198" s="8"/>
      <c r="AI198" s="8"/>
      <c r="AK198" s="8"/>
      <c r="AL198" s="8"/>
      <c r="AM198" s="8"/>
      <c r="AN198" s="8"/>
      <c r="AO198" s="8"/>
      <c r="AP198" s="8"/>
      <c r="AQ198" s="8"/>
      <c r="AS198" s="8"/>
      <c r="AT198" s="8"/>
      <c r="AU198" s="8"/>
      <c r="AV198" s="8"/>
      <c r="AW198" s="8"/>
      <c r="AX198" s="8"/>
      <c r="AY198" s="8"/>
    </row>
    <row r="199" spans="1:51" s="3" customFormat="1" ht="16.5" customHeight="1" x14ac:dyDescent="0.25">
      <c r="A199" s="83">
        <f>'1.2.Historical Market Map 12-13'!A198</f>
        <v>0</v>
      </c>
      <c r="B199" s="83">
        <f>'1.2.Historical Market Map 12-13'!B198</f>
        <v>0</v>
      </c>
      <c r="C199" s="83">
        <f>'1.2.Historical Market Map 12-13'!C198</f>
        <v>0</v>
      </c>
      <c r="D199" s="83">
        <f>'1.2.Historical Market Map 12-13'!D198</f>
        <v>0</v>
      </c>
      <c r="E199" s="84" t="str">
        <f t="shared" si="8"/>
        <v>0-0 (0)</v>
      </c>
      <c r="F199" s="35">
        <f>IFERROR(ROUND(SUMIFS('Working Sheet'!$AC$4:$AC$250,'Working Sheet'!$T$4:$T$250,B199,'Working Sheet'!$U$4:$U$250,C199,'Working Sheet'!$V$4:$V$250,D199),0),0)</f>
        <v>0</v>
      </c>
      <c r="G199" s="122">
        <f>COUNTIFS('Working Sheet'!$T$4:$T$250,B199,'Working Sheet'!$U$4:$U$250,C199,'Working Sheet'!$V$4:$V$250,D199)</f>
        <v>232</v>
      </c>
      <c r="H199"/>
      <c r="I199" s="8"/>
      <c r="J199" s="8"/>
      <c r="K199" s="8"/>
      <c r="L199" s="8"/>
      <c r="M199" s="8"/>
      <c r="O199" s="8"/>
      <c r="P199" s="8"/>
      <c r="Q199" s="8"/>
      <c r="R199" s="8"/>
      <c r="S199" s="8"/>
      <c r="U199" s="8"/>
      <c r="V199" s="8"/>
      <c r="W199" s="8"/>
      <c r="X199" s="8"/>
      <c r="Y199" s="8"/>
      <c r="Z199" s="8"/>
      <c r="AA199" s="8"/>
      <c r="AC199" s="8"/>
      <c r="AD199" s="8"/>
      <c r="AE199" s="8"/>
      <c r="AF199" s="8"/>
      <c r="AG199" s="8"/>
      <c r="AH199" s="8"/>
      <c r="AI199" s="8"/>
      <c r="AK199" s="8"/>
      <c r="AL199" s="8"/>
      <c r="AM199" s="8"/>
      <c r="AN199" s="8"/>
      <c r="AO199" s="8"/>
      <c r="AP199" s="8"/>
      <c r="AQ199" s="8"/>
      <c r="AS199" s="8"/>
      <c r="AT199" s="8"/>
      <c r="AU199" s="8"/>
      <c r="AV199" s="8"/>
      <c r="AW199" s="8"/>
      <c r="AX199" s="8"/>
      <c r="AY199" s="8"/>
    </row>
    <row r="200" spans="1:51" s="3" customFormat="1" ht="16.5" customHeight="1" x14ac:dyDescent="0.25">
      <c r="A200" s="83">
        <f>'1.2.Historical Market Map 12-13'!A199</f>
        <v>0</v>
      </c>
      <c r="B200" s="83">
        <f>'1.2.Historical Market Map 12-13'!B199</f>
        <v>0</v>
      </c>
      <c r="C200" s="83">
        <f>'1.2.Historical Market Map 12-13'!C199</f>
        <v>0</v>
      </c>
      <c r="D200" s="83">
        <f>'1.2.Historical Market Map 12-13'!D199</f>
        <v>0</v>
      </c>
      <c r="E200" s="84" t="str">
        <f t="shared" ref="E200:E253" si="9">B200&amp;"-"&amp;C200&amp;" ("&amp;D200&amp;")"</f>
        <v>0-0 (0)</v>
      </c>
      <c r="F200" s="35">
        <f>IFERROR(ROUND(SUMIFS('Working Sheet'!$AC$4:$AC$250,'Working Sheet'!$T$4:$T$250,B200,'Working Sheet'!$U$4:$U$250,C200,'Working Sheet'!$V$4:$V$250,D200),0),0)</f>
        <v>0</v>
      </c>
      <c r="G200" s="122">
        <f>COUNTIFS('Working Sheet'!$T$4:$T$250,B200,'Working Sheet'!$U$4:$U$250,C200,'Working Sheet'!$V$4:$V$250,D200)</f>
        <v>232</v>
      </c>
      <c r="H200"/>
      <c r="I200" s="8"/>
      <c r="J200" s="8"/>
      <c r="K200" s="8"/>
      <c r="L200" s="8"/>
      <c r="M200" s="8"/>
      <c r="O200" s="8"/>
      <c r="P200" s="8"/>
      <c r="Q200" s="8"/>
      <c r="R200" s="8"/>
      <c r="S200" s="8"/>
      <c r="U200" s="8"/>
      <c r="V200" s="8"/>
      <c r="W200" s="8"/>
      <c r="X200" s="8"/>
      <c r="Y200" s="8"/>
      <c r="Z200" s="8"/>
      <c r="AA200" s="8"/>
      <c r="AC200" s="8"/>
      <c r="AD200" s="8"/>
      <c r="AE200" s="8"/>
      <c r="AF200" s="8"/>
      <c r="AG200" s="8"/>
      <c r="AH200" s="8"/>
      <c r="AI200" s="8"/>
      <c r="AK200" s="8"/>
      <c r="AL200" s="8"/>
      <c r="AM200" s="8"/>
      <c r="AN200" s="8"/>
      <c r="AO200" s="8"/>
      <c r="AP200" s="8"/>
      <c r="AQ200" s="8"/>
      <c r="AS200" s="8"/>
      <c r="AT200" s="8"/>
      <c r="AU200" s="8"/>
      <c r="AV200" s="8"/>
      <c r="AW200" s="8"/>
      <c r="AX200" s="8"/>
      <c r="AY200" s="8"/>
    </row>
    <row r="201" spans="1:51" s="3" customFormat="1" ht="16.5" customHeight="1" x14ac:dyDescent="0.25">
      <c r="A201" s="83">
        <f>'1.2.Historical Market Map 12-13'!A200</f>
        <v>0</v>
      </c>
      <c r="B201" s="83">
        <f>'1.2.Historical Market Map 12-13'!B200</f>
        <v>0</v>
      </c>
      <c r="C201" s="83">
        <f>'1.2.Historical Market Map 12-13'!C200</f>
        <v>0</v>
      </c>
      <c r="D201" s="83">
        <f>'1.2.Historical Market Map 12-13'!D200</f>
        <v>0</v>
      </c>
      <c r="E201" s="84" t="str">
        <f t="shared" si="9"/>
        <v>0-0 (0)</v>
      </c>
      <c r="F201" s="35">
        <f>IFERROR(ROUND(SUMIFS('Working Sheet'!$AC$4:$AC$250,'Working Sheet'!$T$4:$T$250,B201,'Working Sheet'!$U$4:$U$250,C201,'Working Sheet'!$V$4:$V$250,D201),0),0)</f>
        <v>0</v>
      </c>
      <c r="G201" s="122">
        <f>COUNTIFS('Working Sheet'!$T$4:$T$250,B201,'Working Sheet'!$U$4:$U$250,C201,'Working Sheet'!$V$4:$V$250,D201)</f>
        <v>232</v>
      </c>
      <c r="H201"/>
      <c r="I201" s="8"/>
      <c r="J201" s="8"/>
      <c r="K201" s="8"/>
      <c r="L201" s="8"/>
      <c r="M201" s="8"/>
      <c r="O201" s="8"/>
      <c r="P201" s="8"/>
      <c r="Q201" s="8"/>
      <c r="R201" s="8"/>
      <c r="S201" s="8"/>
      <c r="U201" s="8"/>
      <c r="V201" s="8"/>
      <c r="W201" s="8"/>
      <c r="X201" s="8"/>
      <c r="Y201" s="8"/>
      <c r="Z201" s="8"/>
      <c r="AA201" s="8"/>
      <c r="AC201" s="8"/>
      <c r="AD201" s="8"/>
      <c r="AE201" s="8"/>
      <c r="AF201" s="8"/>
      <c r="AG201" s="8"/>
      <c r="AH201" s="8"/>
      <c r="AI201" s="8"/>
      <c r="AK201" s="8"/>
      <c r="AL201" s="8"/>
      <c r="AM201" s="8"/>
      <c r="AN201" s="8"/>
      <c r="AO201" s="8"/>
      <c r="AP201" s="8"/>
      <c r="AQ201" s="8"/>
      <c r="AS201" s="8"/>
      <c r="AT201" s="8"/>
      <c r="AU201" s="8"/>
      <c r="AV201" s="8"/>
      <c r="AW201" s="8"/>
      <c r="AX201" s="8"/>
      <c r="AY201" s="8"/>
    </row>
    <row r="202" spans="1:51" s="3" customFormat="1" ht="16.5" customHeight="1" x14ac:dyDescent="0.25">
      <c r="A202" s="83">
        <f>'1.2.Historical Market Map 12-13'!A201</f>
        <v>0</v>
      </c>
      <c r="B202" s="83">
        <f>'1.2.Historical Market Map 12-13'!B201</f>
        <v>0</v>
      </c>
      <c r="C202" s="83">
        <f>'1.2.Historical Market Map 12-13'!C201</f>
        <v>0</v>
      </c>
      <c r="D202" s="83">
        <f>'1.2.Historical Market Map 12-13'!D201</f>
        <v>0</v>
      </c>
      <c r="E202" s="84" t="str">
        <f t="shared" si="9"/>
        <v>0-0 (0)</v>
      </c>
      <c r="F202" s="35">
        <f>IFERROR(ROUND(SUMIFS('Working Sheet'!$AC$4:$AC$250,'Working Sheet'!$T$4:$T$250,B202,'Working Sheet'!$U$4:$U$250,C202,'Working Sheet'!$V$4:$V$250,D202),0),0)</f>
        <v>0</v>
      </c>
      <c r="G202" s="122">
        <f>COUNTIFS('Working Sheet'!$T$4:$T$250,B202,'Working Sheet'!$U$4:$U$250,C202,'Working Sheet'!$V$4:$V$250,D202)</f>
        <v>232</v>
      </c>
      <c r="H202"/>
      <c r="I202" s="8"/>
      <c r="J202" s="8"/>
      <c r="K202" s="8"/>
      <c r="L202" s="8"/>
      <c r="M202" s="8"/>
      <c r="O202" s="8"/>
      <c r="P202" s="8"/>
      <c r="Q202" s="8"/>
      <c r="R202" s="8"/>
      <c r="S202" s="8"/>
      <c r="U202" s="8"/>
      <c r="V202" s="8"/>
      <c r="W202" s="8"/>
      <c r="X202" s="8"/>
      <c r="Y202" s="8"/>
      <c r="Z202" s="8"/>
      <c r="AA202" s="8"/>
      <c r="AC202" s="8"/>
      <c r="AD202" s="8"/>
      <c r="AE202" s="8"/>
      <c r="AF202" s="8"/>
      <c r="AG202" s="8"/>
      <c r="AH202" s="8"/>
      <c r="AI202" s="8"/>
      <c r="AK202" s="8"/>
      <c r="AL202" s="8"/>
      <c r="AM202" s="8"/>
      <c r="AN202" s="8"/>
      <c r="AO202" s="8"/>
      <c r="AP202" s="8"/>
      <c r="AQ202" s="8"/>
      <c r="AS202" s="8"/>
      <c r="AT202" s="8"/>
      <c r="AU202" s="8"/>
      <c r="AV202" s="8"/>
      <c r="AW202" s="8"/>
      <c r="AX202" s="8"/>
      <c r="AY202" s="8"/>
    </row>
    <row r="203" spans="1:51" s="3" customFormat="1" ht="16.5" customHeight="1" x14ac:dyDescent="0.25">
      <c r="A203" s="83">
        <f>'1.2.Historical Market Map 12-13'!A202</f>
        <v>0</v>
      </c>
      <c r="B203" s="83">
        <f>'1.2.Historical Market Map 12-13'!B202</f>
        <v>0</v>
      </c>
      <c r="C203" s="83">
        <f>'1.2.Historical Market Map 12-13'!C202</f>
        <v>0</v>
      </c>
      <c r="D203" s="83">
        <f>'1.2.Historical Market Map 12-13'!D202</f>
        <v>0</v>
      </c>
      <c r="E203" s="84" t="str">
        <f t="shared" si="9"/>
        <v>0-0 (0)</v>
      </c>
      <c r="F203" s="35">
        <f>IFERROR(ROUND(SUMIFS('Working Sheet'!$AC$4:$AC$250,'Working Sheet'!$T$4:$T$250,B203,'Working Sheet'!$U$4:$U$250,C203,'Working Sheet'!$V$4:$V$250,D203),0),0)</f>
        <v>0</v>
      </c>
      <c r="G203" s="122">
        <f>COUNTIFS('Working Sheet'!$T$4:$T$250,B203,'Working Sheet'!$U$4:$U$250,C203,'Working Sheet'!$V$4:$V$250,D203)</f>
        <v>232</v>
      </c>
      <c r="H203"/>
      <c r="I203" s="8"/>
      <c r="J203" s="8"/>
      <c r="K203" s="8"/>
      <c r="L203" s="8"/>
      <c r="M203" s="8"/>
      <c r="O203" s="8"/>
      <c r="P203" s="8"/>
      <c r="Q203" s="8"/>
      <c r="R203" s="8"/>
      <c r="S203" s="8"/>
      <c r="U203" s="8"/>
      <c r="V203" s="8"/>
      <c r="W203" s="8"/>
      <c r="X203" s="8"/>
      <c r="Y203" s="8"/>
      <c r="Z203" s="8"/>
      <c r="AA203" s="8"/>
      <c r="AC203" s="8"/>
      <c r="AD203" s="8"/>
      <c r="AE203" s="8"/>
      <c r="AF203" s="8"/>
      <c r="AG203" s="8"/>
      <c r="AH203" s="8"/>
      <c r="AI203" s="8"/>
      <c r="AK203" s="8"/>
      <c r="AL203" s="8"/>
      <c r="AM203" s="8"/>
      <c r="AN203" s="8"/>
      <c r="AO203" s="8"/>
      <c r="AP203" s="8"/>
      <c r="AQ203" s="8"/>
      <c r="AS203" s="8"/>
      <c r="AT203" s="8"/>
      <c r="AU203" s="8"/>
      <c r="AV203" s="8"/>
      <c r="AW203" s="8"/>
      <c r="AX203" s="8"/>
      <c r="AY203" s="8"/>
    </row>
    <row r="204" spans="1:51" s="3" customFormat="1" ht="16.5" customHeight="1" x14ac:dyDescent="0.25">
      <c r="A204" s="83">
        <f>'1.2.Historical Market Map 12-13'!A203</f>
        <v>0</v>
      </c>
      <c r="B204" s="83">
        <f>'1.2.Historical Market Map 12-13'!B203</f>
        <v>0</v>
      </c>
      <c r="C204" s="83">
        <f>'1.2.Historical Market Map 12-13'!C203</f>
        <v>0</v>
      </c>
      <c r="D204" s="83">
        <f>'1.2.Historical Market Map 12-13'!D203</f>
        <v>0</v>
      </c>
      <c r="E204" s="84" t="str">
        <f t="shared" si="9"/>
        <v>0-0 (0)</v>
      </c>
      <c r="F204" s="35">
        <f>IFERROR(ROUND(SUMIFS('Working Sheet'!$AC$4:$AC$250,'Working Sheet'!$T$4:$T$250,B204,'Working Sheet'!$U$4:$U$250,C204,'Working Sheet'!$V$4:$V$250,D204),0),0)</f>
        <v>0</v>
      </c>
      <c r="G204" s="122">
        <f>COUNTIFS('Working Sheet'!$T$4:$T$250,B204,'Working Sheet'!$U$4:$U$250,C204,'Working Sheet'!$V$4:$V$250,D204)</f>
        <v>232</v>
      </c>
      <c r="H204"/>
      <c r="I204" s="8"/>
      <c r="J204" s="8"/>
      <c r="K204" s="8"/>
      <c r="L204" s="8"/>
      <c r="M204" s="8"/>
      <c r="O204" s="8"/>
      <c r="P204" s="8"/>
      <c r="Q204" s="8"/>
      <c r="R204" s="8"/>
      <c r="S204" s="8"/>
      <c r="U204" s="8"/>
      <c r="V204" s="8"/>
      <c r="W204" s="8"/>
      <c r="X204" s="8"/>
      <c r="Y204" s="8"/>
      <c r="Z204" s="8"/>
      <c r="AA204" s="8"/>
      <c r="AC204" s="8"/>
      <c r="AD204" s="8"/>
      <c r="AE204" s="8"/>
      <c r="AF204" s="8"/>
      <c r="AG204" s="8"/>
      <c r="AH204" s="8"/>
      <c r="AI204" s="8"/>
      <c r="AK204" s="8"/>
      <c r="AL204" s="8"/>
      <c r="AM204" s="8"/>
      <c r="AN204" s="8"/>
      <c r="AO204" s="8"/>
      <c r="AP204" s="8"/>
      <c r="AQ204" s="8"/>
      <c r="AS204" s="8"/>
      <c r="AT204" s="8"/>
      <c r="AU204" s="8"/>
      <c r="AV204" s="8"/>
      <c r="AW204" s="8"/>
      <c r="AX204" s="8"/>
      <c r="AY204" s="8"/>
    </row>
    <row r="205" spans="1:51" s="3" customFormat="1" ht="16.5" customHeight="1" x14ac:dyDescent="0.25">
      <c r="A205" s="83">
        <f>'1.2.Historical Market Map 12-13'!A204</f>
        <v>0</v>
      </c>
      <c r="B205" s="83">
        <f>'1.2.Historical Market Map 12-13'!B204</f>
        <v>0</v>
      </c>
      <c r="C205" s="83">
        <f>'1.2.Historical Market Map 12-13'!C204</f>
        <v>0</v>
      </c>
      <c r="D205" s="83">
        <f>'1.2.Historical Market Map 12-13'!D204</f>
        <v>0</v>
      </c>
      <c r="E205" s="84" t="str">
        <f t="shared" si="9"/>
        <v>0-0 (0)</v>
      </c>
      <c r="F205" s="35">
        <f>IFERROR(ROUND(SUMIFS('Working Sheet'!$AC$4:$AC$250,'Working Sheet'!$T$4:$T$250,B205,'Working Sheet'!$U$4:$U$250,C205,'Working Sheet'!$V$4:$V$250,D205),0),0)</f>
        <v>0</v>
      </c>
      <c r="G205" s="122">
        <f>COUNTIFS('Working Sheet'!$T$4:$T$250,B205,'Working Sheet'!$U$4:$U$250,C205,'Working Sheet'!$V$4:$V$250,D205)</f>
        <v>232</v>
      </c>
      <c r="H205"/>
      <c r="I205" s="8"/>
      <c r="J205" s="8"/>
      <c r="K205" s="8"/>
      <c r="L205" s="8"/>
      <c r="M205" s="8"/>
      <c r="O205" s="8"/>
      <c r="P205" s="8"/>
      <c r="Q205" s="8"/>
      <c r="R205" s="8"/>
      <c r="S205" s="8"/>
      <c r="U205" s="8"/>
      <c r="V205" s="8"/>
      <c r="W205" s="8"/>
      <c r="X205" s="8"/>
      <c r="Y205" s="8"/>
      <c r="Z205" s="8"/>
      <c r="AA205" s="8"/>
      <c r="AC205" s="8"/>
      <c r="AD205" s="8"/>
      <c r="AE205" s="8"/>
      <c r="AF205" s="8"/>
      <c r="AG205" s="8"/>
      <c r="AH205" s="8"/>
      <c r="AI205" s="8"/>
      <c r="AK205" s="8"/>
      <c r="AL205" s="8"/>
      <c r="AM205" s="8"/>
      <c r="AN205" s="8"/>
      <c r="AO205" s="8"/>
      <c r="AP205" s="8"/>
      <c r="AQ205" s="8"/>
      <c r="AS205" s="8"/>
      <c r="AT205" s="8"/>
      <c r="AU205" s="8"/>
      <c r="AV205" s="8"/>
      <c r="AW205" s="8"/>
      <c r="AX205" s="8"/>
      <c r="AY205" s="8"/>
    </row>
    <row r="206" spans="1:51" s="3" customFormat="1" ht="16.5" customHeight="1" x14ac:dyDescent="0.25">
      <c r="A206" s="83">
        <f>'1.2.Historical Market Map 12-13'!A205</f>
        <v>0</v>
      </c>
      <c r="B206" s="83">
        <f>'1.2.Historical Market Map 12-13'!B205</f>
        <v>0</v>
      </c>
      <c r="C206" s="83">
        <f>'1.2.Historical Market Map 12-13'!C205</f>
        <v>0</v>
      </c>
      <c r="D206" s="83">
        <f>'1.2.Historical Market Map 12-13'!D205</f>
        <v>0</v>
      </c>
      <c r="E206" s="84" t="str">
        <f t="shared" si="9"/>
        <v>0-0 (0)</v>
      </c>
      <c r="F206" s="35">
        <f>IFERROR(ROUND(SUMIFS('Working Sheet'!$AC$4:$AC$250,'Working Sheet'!$T$4:$T$250,B206,'Working Sheet'!$U$4:$U$250,C206,'Working Sheet'!$V$4:$V$250,D206),0),0)</f>
        <v>0</v>
      </c>
      <c r="G206" s="122">
        <f>COUNTIFS('Working Sheet'!$T$4:$T$250,B206,'Working Sheet'!$U$4:$U$250,C206,'Working Sheet'!$V$4:$V$250,D206)</f>
        <v>232</v>
      </c>
      <c r="H206"/>
      <c r="I206" s="8"/>
      <c r="J206" s="8"/>
      <c r="K206" s="8"/>
      <c r="L206" s="8"/>
      <c r="M206" s="8"/>
      <c r="O206" s="8"/>
      <c r="P206" s="8"/>
      <c r="Q206" s="8"/>
      <c r="R206" s="8"/>
      <c r="S206" s="8"/>
      <c r="U206" s="8"/>
      <c r="V206" s="8"/>
      <c r="W206" s="8"/>
      <c r="X206" s="8"/>
      <c r="Y206" s="8"/>
      <c r="Z206" s="8"/>
      <c r="AA206" s="8"/>
      <c r="AC206" s="8"/>
      <c r="AD206" s="8"/>
      <c r="AE206" s="8"/>
      <c r="AF206" s="8"/>
      <c r="AG206" s="8"/>
      <c r="AH206" s="8"/>
      <c r="AI206" s="8"/>
      <c r="AK206" s="8"/>
      <c r="AL206" s="8"/>
      <c r="AM206" s="8"/>
      <c r="AN206" s="8"/>
      <c r="AO206" s="8"/>
      <c r="AP206" s="8"/>
      <c r="AQ206" s="8"/>
      <c r="AS206" s="8"/>
      <c r="AT206" s="8"/>
      <c r="AU206" s="8"/>
      <c r="AV206" s="8"/>
      <c r="AW206" s="8"/>
      <c r="AX206" s="8"/>
      <c r="AY206" s="8"/>
    </row>
    <row r="207" spans="1:51" s="3" customFormat="1" ht="16.5" customHeight="1" x14ac:dyDescent="0.25">
      <c r="A207" s="83">
        <f>'1.2.Historical Market Map 12-13'!A206</f>
        <v>0</v>
      </c>
      <c r="B207" s="83">
        <f>'1.2.Historical Market Map 12-13'!B206</f>
        <v>0</v>
      </c>
      <c r="C207" s="83">
        <f>'1.2.Historical Market Map 12-13'!C206</f>
        <v>0</v>
      </c>
      <c r="D207" s="83">
        <f>'1.2.Historical Market Map 12-13'!D206</f>
        <v>0</v>
      </c>
      <c r="E207" s="84" t="str">
        <f t="shared" si="9"/>
        <v>0-0 (0)</v>
      </c>
      <c r="F207" s="35">
        <f>IFERROR(ROUND(SUMIFS('Working Sheet'!$AC$4:$AC$250,'Working Sheet'!$T$4:$T$250,B207,'Working Sheet'!$U$4:$U$250,C207,'Working Sheet'!$V$4:$V$250,D207),0),0)</f>
        <v>0</v>
      </c>
      <c r="G207" s="122">
        <f>COUNTIFS('Working Sheet'!$T$4:$T$250,B207,'Working Sheet'!$U$4:$U$250,C207,'Working Sheet'!$V$4:$V$250,D207)</f>
        <v>232</v>
      </c>
      <c r="H207"/>
      <c r="I207" s="8"/>
      <c r="J207" s="8"/>
      <c r="K207" s="8"/>
      <c r="L207" s="8"/>
      <c r="M207" s="8"/>
      <c r="O207" s="8"/>
      <c r="P207" s="8"/>
      <c r="Q207" s="8"/>
      <c r="R207" s="8"/>
      <c r="S207" s="8"/>
      <c r="U207" s="8"/>
      <c r="V207" s="8"/>
      <c r="W207" s="8"/>
      <c r="X207" s="8"/>
      <c r="Y207" s="8"/>
      <c r="Z207" s="8"/>
      <c r="AA207" s="8"/>
      <c r="AC207" s="8"/>
      <c r="AD207" s="8"/>
      <c r="AE207" s="8"/>
      <c r="AF207" s="8"/>
      <c r="AG207" s="8"/>
      <c r="AH207" s="8"/>
      <c r="AI207" s="8"/>
      <c r="AK207" s="8"/>
      <c r="AL207" s="8"/>
      <c r="AM207" s="8"/>
      <c r="AN207" s="8"/>
      <c r="AO207" s="8"/>
      <c r="AP207" s="8"/>
      <c r="AQ207" s="8"/>
      <c r="AS207" s="8"/>
      <c r="AT207" s="8"/>
      <c r="AU207" s="8"/>
      <c r="AV207" s="8"/>
      <c r="AW207" s="8"/>
      <c r="AX207" s="8"/>
      <c r="AY207" s="8"/>
    </row>
    <row r="208" spans="1:51" s="3" customFormat="1" ht="16.5" customHeight="1" x14ac:dyDescent="0.25">
      <c r="A208" s="83">
        <f>'1.2.Historical Market Map 12-13'!A207</f>
        <v>0</v>
      </c>
      <c r="B208" s="83">
        <f>'1.2.Historical Market Map 12-13'!B207</f>
        <v>0</v>
      </c>
      <c r="C208" s="83">
        <f>'1.2.Historical Market Map 12-13'!C207</f>
        <v>0</v>
      </c>
      <c r="D208" s="83">
        <f>'1.2.Historical Market Map 12-13'!D207</f>
        <v>0</v>
      </c>
      <c r="E208" s="84" t="str">
        <f t="shared" si="9"/>
        <v>0-0 (0)</v>
      </c>
      <c r="F208" s="35">
        <f>IFERROR(ROUND(SUMIFS('Working Sheet'!$AC$4:$AC$250,'Working Sheet'!$T$4:$T$250,B208,'Working Sheet'!$U$4:$U$250,C208,'Working Sheet'!$V$4:$V$250,D208),0),0)</f>
        <v>0</v>
      </c>
      <c r="G208" s="122">
        <f>COUNTIFS('Working Sheet'!$T$4:$T$250,B208,'Working Sheet'!$U$4:$U$250,C208,'Working Sheet'!$V$4:$V$250,D208)</f>
        <v>232</v>
      </c>
      <c r="H208"/>
      <c r="I208" s="8"/>
      <c r="J208" s="8"/>
      <c r="K208" s="8"/>
      <c r="L208" s="8"/>
      <c r="M208" s="8"/>
      <c r="O208" s="8"/>
      <c r="P208" s="8"/>
      <c r="Q208" s="8"/>
      <c r="R208" s="8"/>
      <c r="S208" s="8"/>
      <c r="U208" s="8"/>
      <c r="V208" s="8"/>
      <c r="W208" s="8"/>
      <c r="X208" s="8"/>
      <c r="Y208" s="8"/>
      <c r="Z208" s="8"/>
      <c r="AA208" s="8"/>
      <c r="AC208" s="8"/>
      <c r="AD208" s="8"/>
      <c r="AE208" s="8"/>
      <c r="AF208" s="8"/>
      <c r="AG208" s="8"/>
      <c r="AH208" s="8"/>
      <c r="AI208" s="8"/>
      <c r="AK208" s="8"/>
      <c r="AL208" s="8"/>
      <c r="AM208" s="8"/>
      <c r="AN208" s="8"/>
      <c r="AO208" s="8"/>
      <c r="AP208" s="8"/>
      <c r="AQ208" s="8"/>
      <c r="AS208" s="8"/>
      <c r="AT208" s="8"/>
      <c r="AU208" s="8"/>
      <c r="AV208" s="8"/>
      <c r="AW208" s="8"/>
      <c r="AX208" s="8"/>
      <c r="AY208" s="8"/>
    </row>
    <row r="209" spans="1:51" s="3" customFormat="1" ht="16.5" customHeight="1" x14ac:dyDescent="0.25">
      <c r="A209" s="83">
        <f>'1.2.Historical Market Map 12-13'!A208</f>
        <v>0</v>
      </c>
      <c r="B209" s="83">
        <f>'1.2.Historical Market Map 12-13'!B208</f>
        <v>0</v>
      </c>
      <c r="C209" s="83">
        <f>'1.2.Historical Market Map 12-13'!C208</f>
        <v>0</v>
      </c>
      <c r="D209" s="83">
        <f>'1.2.Historical Market Map 12-13'!D208</f>
        <v>0</v>
      </c>
      <c r="E209" s="84" t="str">
        <f t="shared" si="9"/>
        <v>0-0 (0)</v>
      </c>
      <c r="F209" s="35">
        <f>IFERROR(ROUND(SUMIFS('Working Sheet'!$AC$4:$AC$250,'Working Sheet'!$T$4:$T$250,B209,'Working Sheet'!$U$4:$U$250,C209,'Working Sheet'!$V$4:$V$250,D209),0),0)</f>
        <v>0</v>
      </c>
      <c r="G209" s="122">
        <f>COUNTIFS('Working Sheet'!$T$4:$T$250,B209,'Working Sheet'!$U$4:$U$250,C209,'Working Sheet'!$V$4:$V$250,D209)</f>
        <v>232</v>
      </c>
      <c r="H209"/>
      <c r="I209" s="8"/>
      <c r="J209" s="8"/>
      <c r="K209" s="8"/>
      <c r="L209" s="8"/>
      <c r="M209" s="8"/>
      <c r="O209" s="8"/>
      <c r="P209" s="8"/>
      <c r="Q209" s="8"/>
      <c r="R209" s="8"/>
      <c r="S209" s="8"/>
      <c r="U209" s="8"/>
      <c r="V209" s="8"/>
      <c r="W209" s="8"/>
      <c r="X209" s="8"/>
      <c r="Y209" s="8"/>
      <c r="Z209" s="8"/>
      <c r="AA209" s="8"/>
      <c r="AC209" s="8"/>
      <c r="AD209" s="8"/>
      <c r="AE209" s="8"/>
      <c r="AF209" s="8"/>
      <c r="AG209" s="8"/>
      <c r="AH209" s="8"/>
      <c r="AI209" s="8"/>
      <c r="AK209" s="8"/>
      <c r="AL209" s="8"/>
      <c r="AM209" s="8"/>
      <c r="AN209" s="8"/>
      <c r="AO209" s="8"/>
      <c r="AP209" s="8"/>
      <c r="AQ209" s="8"/>
      <c r="AS209" s="8"/>
      <c r="AT209" s="8"/>
      <c r="AU209" s="8"/>
      <c r="AV209" s="8"/>
      <c r="AW209" s="8"/>
      <c r="AX209" s="8"/>
      <c r="AY209" s="8"/>
    </row>
    <row r="210" spans="1:51" s="3" customFormat="1" ht="16.5" customHeight="1" x14ac:dyDescent="0.25">
      <c r="A210" s="83">
        <f>'1.2.Historical Market Map 12-13'!A209</f>
        <v>0</v>
      </c>
      <c r="B210" s="83">
        <f>'1.2.Historical Market Map 12-13'!B209</f>
        <v>0</v>
      </c>
      <c r="C210" s="83">
        <f>'1.2.Historical Market Map 12-13'!C209</f>
        <v>0</v>
      </c>
      <c r="D210" s="83">
        <f>'1.2.Historical Market Map 12-13'!D209</f>
        <v>0</v>
      </c>
      <c r="E210" s="84" t="str">
        <f t="shared" si="9"/>
        <v>0-0 (0)</v>
      </c>
      <c r="F210" s="35">
        <f>IFERROR(ROUND(SUMIFS('Working Sheet'!$AC$4:$AC$250,'Working Sheet'!$T$4:$T$250,B210,'Working Sheet'!$U$4:$U$250,C210,'Working Sheet'!$V$4:$V$250,D210),0),0)</f>
        <v>0</v>
      </c>
      <c r="G210" s="122">
        <f>COUNTIFS('Working Sheet'!$T$4:$T$250,B210,'Working Sheet'!$U$4:$U$250,C210,'Working Sheet'!$V$4:$V$250,D210)</f>
        <v>232</v>
      </c>
      <c r="H210"/>
      <c r="I210" s="8"/>
      <c r="J210" s="8"/>
      <c r="K210" s="8"/>
      <c r="L210" s="8"/>
      <c r="M210" s="8"/>
      <c r="O210" s="8"/>
      <c r="P210" s="8"/>
      <c r="Q210" s="8"/>
      <c r="R210" s="8"/>
      <c r="S210" s="8"/>
      <c r="U210" s="8"/>
      <c r="V210" s="8"/>
      <c r="W210" s="8"/>
      <c r="X210" s="8"/>
      <c r="Y210" s="8"/>
      <c r="Z210" s="8"/>
      <c r="AA210" s="8"/>
      <c r="AC210" s="8"/>
      <c r="AD210" s="8"/>
      <c r="AE210" s="8"/>
      <c r="AF210" s="8"/>
      <c r="AG210" s="8"/>
      <c r="AH210" s="8"/>
      <c r="AI210" s="8"/>
      <c r="AK210" s="8"/>
      <c r="AL210" s="8"/>
      <c r="AM210" s="8"/>
      <c r="AN210" s="8"/>
      <c r="AO210" s="8"/>
      <c r="AP210" s="8"/>
      <c r="AQ210" s="8"/>
      <c r="AS210" s="8"/>
      <c r="AT210" s="8"/>
      <c r="AU210" s="8"/>
      <c r="AV210" s="8"/>
      <c r="AW210" s="8"/>
      <c r="AX210" s="8"/>
      <c r="AY210" s="8"/>
    </row>
    <row r="211" spans="1:51" s="3" customFormat="1" ht="16.5" customHeight="1" x14ac:dyDescent="0.25">
      <c r="A211" s="83">
        <f>'1.2.Historical Market Map 12-13'!A210</f>
        <v>0</v>
      </c>
      <c r="B211" s="83">
        <f>'1.2.Historical Market Map 12-13'!B210</f>
        <v>0</v>
      </c>
      <c r="C211" s="83">
        <f>'1.2.Historical Market Map 12-13'!C210</f>
        <v>0</v>
      </c>
      <c r="D211" s="83">
        <f>'1.2.Historical Market Map 12-13'!D210</f>
        <v>0</v>
      </c>
      <c r="E211" s="84" t="str">
        <f t="shared" si="9"/>
        <v>0-0 (0)</v>
      </c>
      <c r="F211" s="35">
        <f>IFERROR(ROUND(SUMIFS('Working Sheet'!$AC$4:$AC$250,'Working Sheet'!$T$4:$T$250,B211,'Working Sheet'!$U$4:$U$250,C211,'Working Sheet'!$V$4:$V$250,D211),0),0)</f>
        <v>0</v>
      </c>
      <c r="G211" s="122">
        <f>COUNTIFS('Working Sheet'!$T$4:$T$250,B211,'Working Sheet'!$U$4:$U$250,C211,'Working Sheet'!$V$4:$V$250,D211)</f>
        <v>232</v>
      </c>
      <c r="H211"/>
      <c r="I211" s="8"/>
      <c r="J211" s="8"/>
      <c r="K211" s="8"/>
      <c r="L211" s="8"/>
      <c r="M211" s="8"/>
      <c r="O211" s="8"/>
      <c r="P211" s="8"/>
      <c r="Q211" s="8"/>
      <c r="R211" s="8"/>
      <c r="S211" s="8"/>
      <c r="U211" s="8"/>
      <c r="V211" s="8"/>
      <c r="W211" s="8"/>
      <c r="X211" s="8"/>
      <c r="Y211" s="8"/>
      <c r="Z211" s="8"/>
      <c r="AA211" s="8"/>
      <c r="AC211" s="8"/>
      <c r="AD211" s="8"/>
      <c r="AE211" s="8"/>
      <c r="AF211" s="8"/>
      <c r="AG211" s="8"/>
      <c r="AH211" s="8"/>
      <c r="AI211" s="8"/>
      <c r="AK211" s="8"/>
      <c r="AL211" s="8"/>
      <c r="AM211" s="8"/>
      <c r="AN211" s="8"/>
      <c r="AO211" s="8"/>
      <c r="AP211" s="8"/>
      <c r="AQ211" s="8"/>
      <c r="AS211" s="8"/>
      <c r="AT211" s="8"/>
      <c r="AU211" s="8"/>
      <c r="AV211" s="8"/>
      <c r="AW211" s="8"/>
      <c r="AX211" s="8"/>
      <c r="AY211" s="8"/>
    </row>
    <row r="212" spans="1:51" ht="16.5" customHeight="1" x14ac:dyDescent="0.25">
      <c r="A212" s="83">
        <f>'1.2.Historical Market Map 12-13'!A211</f>
        <v>0</v>
      </c>
      <c r="B212" s="83">
        <f>'1.2.Historical Market Map 12-13'!B211</f>
        <v>0</v>
      </c>
      <c r="C212" s="83">
        <f>'1.2.Historical Market Map 12-13'!C211</f>
        <v>0</v>
      </c>
      <c r="D212" s="83">
        <f>'1.2.Historical Market Map 12-13'!D211</f>
        <v>0</v>
      </c>
      <c r="E212" s="84" t="str">
        <f t="shared" si="9"/>
        <v>0-0 (0)</v>
      </c>
      <c r="F212" s="35">
        <f>IFERROR(ROUND(SUMIFS('Working Sheet'!$AC$4:$AC$250,'Working Sheet'!$T$4:$T$250,B212,'Working Sheet'!$U$4:$U$250,C212,'Working Sheet'!$V$4:$V$250,D212),0),0)</f>
        <v>0</v>
      </c>
      <c r="G212" s="122">
        <f>COUNTIFS('Working Sheet'!$T$4:$T$250,B212,'Working Sheet'!$U$4:$U$250,C212,'Working Sheet'!$V$4:$V$250,D212)</f>
        <v>232</v>
      </c>
      <c r="I212" s="8"/>
      <c r="J212" s="8"/>
      <c r="K212" s="8"/>
      <c r="L212" s="8"/>
      <c r="M212" s="8"/>
      <c r="O212" s="8"/>
      <c r="P212" s="8"/>
      <c r="Q212" s="8"/>
      <c r="R212" s="8"/>
      <c r="S212" s="8"/>
      <c r="U212" s="8"/>
      <c r="V212" s="8"/>
      <c r="W212" s="8"/>
      <c r="X212" s="8"/>
      <c r="Y212" s="8"/>
      <c r="Z212" s="8"/>
      <c r="AA212" s="8"/>
      <c r="AC212" s="8"/>
      <c r="AD212" s="8"/>
      <c r="AE212" s="8"/>
      <c r="AF212" s="8"/>
      <c r="AG212" s="8"/>
      <c r="AH212" s="8"/>
      <c r="AI212" s="8"/>
      <c r="AK212" s="8"/>
      <c r="AL212" s="8"/>
      <c r="AM212" s="8"/>
      <c r="AN212" s="8"/>
      <c r="AO212" s="8"/>
      <c r="AP212" s="8"/>
      <c r="AQ212" s="8"/>
      <c r="AS212" s="8"/>
      <c r="AT212" s="8"/>
      <c r="AU212" s="8"/>
      <c r="AV212" s="8"/>
      <c r="AW212" s="8"/>
      <c r="AX212" s="8"/>
      <c r="AY212" s="8"/>
    </row>
    <row r="213" spans="1:51" ht="16.5" customHeight="1" x14ac:dyDescent="0.25">
      <c r="A213" s="83">
        <f>'1.2.Historical Market Map 12-13'!A212</f>
        <v>0</v>
      </c>
      <c r="B213" s="83">
        <f>'1.2.Historical Market Map 12-13'!B212</f>
        <v>0</v>
      </c>
      <c r="C213" s="83">
        <f>'1.2.Historical Market Map 12-13'!C212</f>
        <v>0</v>
      </c>
      <c r="D213" s="83">
        <f>'1.2.Historical Market Map 12-13'!D212</f>
        <v>0</v>
      </c>
      <c r="E213" s="84" t="str">
        <f t="shared" si="9"/>
        <v>0-0 (0)</v>
      </c>
      <c r="F213" s="35">
        <f>IFERROR(ROUND(SUMIFS('Working Sheet'!$AC$4:$AC$250,'Working Sheet'!$T$4:$T$250,B213,'Working Sheet'!$U$4:$U$250,C213,'Working Sheet'!$V$4:$V$250,D213),0),0)</f>
        <v>0</v>
      </c>
      <c r="G213" s="122">
        <f>COUNTIFS('Working Sheet'!$T$4:$T$250,B213,'Working Sheet'!$U$4:$U$250,C213,'Working Sheet'!$V$4:$V$250,D213)</f>
        <v>232</v>
      </c>
      <c r="I213" s="8"/>
      <c r="J213" s="8"/>
      <c r="K213" s="8"/>
      <c r="L213" s="8"/>
      <c r="M213" s="8"/>
      <c r="O213" s="8"/>
      <c r="P213" s="8"/>
      <c r="Q213" s="8"/>
      <c r="R213" s="8"/>
      <c r="S213" s="8"/>
      <c r="U213" s="8"/>
      <c r="V213" s="8"/>
      <c r="W213" s="8"/>
      <c r="X213" s="8"/>
      <c r="Y213" s="8"/>
      <c r="Z213" s="8"/>
      <c r="AA213" s="8"/>
      <c r="AC213" s="8"/>
      <c r="AD213" s="8"/>
      <c r="AE213" s="8"/>
      <c r="AF213" s="8"/>
      <c r="AG213" s="8"/>
      <c r="AH213" s="8"/>
      <c r="AI213" s="8"/>
      <c r="AK213" s="8"/>
      <c r="AL213" s="8"/>
      <c r="AM213" s="8"/>
      <c r="AN213" s="8"/>
      <c r="AO213" s="8"/>
      <c r="AP213" s="8"/>
      <c r="AQ213" s="8"/>
      <c r="AS213" s="8"/>
      <c r="AT213" s="8"/>
      <c r="AU213" s="8"/>
      <c r="AV213" s="8"/>
      <c r="AW213" s="8"/>
      <c r="AX213" s="8"/>
      <c r="AY213" s="8"/>
    </row>
    <row r="214" spans="1:51" ht="16.5" customHeight="1" x14ac:dyDescent="0.25">
      <c r="A214" s="83">
        <f>'1.2.Historical Market Map 12-13'!A213</f>
        <v>0</v>
      </c>
      <c r="B214" s="83">
        <f>'1.2.Historical Market Map 12-13'!B213</f>
        <v>0</v>
      </c>
      <c r="C214" s="83">
        <f>'1.2.Historical Market Map 12-13'!C213</f>
        <v>0</v>
      </c>
      <c r="D214" s="83">
        <f>'1.2.Historical Market Map 12-13'!D213</f>
        <v>0</v>
      </c>
      <c r="E214" s="84" t="str">
        <f t="shared" si="9"/>
        <v>0-0 (0)</v>
      </c>
      <c r="F214" s="35">
        <f>IFERROR(ROUND(SUMIFS('Working Sheet'!$AC$4:$AC$250,'Working Sheet'!$T$4:$T$250,B214,'Working Sheet'!$U$4:$U$250,C214,'Working Sheet'!$V$4:$V$250,D214),0),0)</f>
        <v>0</v>
      </c>
      <c r="G214" s="122">
        <f>COUNTIFS('Working Sheet'!$T$4:$T$250,B214,'Working Sheet'!$U$4:$U$250,C214,'Working Sheet'!$V$4:$V$250,D214)</f>
        <v>232</v>
      </c>
      <c r="I214" s="8"/>
      <c r="J214" s="8"/>
      <c r="K214" s="8"/>
      <c r="L214" s="8"/>
      <c r="M214" s="8"/>
      <c r="O214" s="8"/>
      <c r="P214" s="8"/>
      <c r="Q214" s="8"/>
      <c r="R214" s="8"/>
      <c r="S214" s="8"/>
      <c r="U214" s="8"/>
      <c r="V214" s="8"/>
      <c r="W214" s="8"/>
      <c r="X214" s="8"/>
      <c r="Y214" s="8"/>
      <c r="Z214" s="8"/>
      <c r="AA214" s="8"/>
      <c r="AC214" s="8"/>
      <c r="AD214" s="8"/>
      <c r="AE214" s="8"/>
      <c r="AF214" s="8"/>
      <c r="AG214" s="8"/>
      <c r="AH214" s="8"/>
      <c r="AI214" s="8"/>
      <c r="AK214" s="8"/>
      <c r="AL214" s="8"/>
      <c r="AM214" s="8"/>
      <c r="AN214" s="8"/>
      <c r="AO214" s="8"/>
      <c r="AP214" s="8"/>
      <c r="AQ214" s="8"/>
      <c r="AS214" s="8"/>
      <c r="AT214" s="8"/>
      <c r="AU214" s="8"/>
      <c r="AV214" s="8"/>
      <c r="AW214" s="8"/>
      <c r="AX214" s="8"/>
      <c r="AY214" s="8"/>
    </row>
    <row r="215" spans="1:51" ht="16.5" customHeight="1" x14ac:dyDescent="0.25">
      <c r="A215" s="83">
        <f>'1.2.Historical Market Map 12-13'!A214</f>
        <v>0</v>
      </c>
      <c r="B215" s="83">
        <f>'1.2.Historical Market Map 12-13'!B214</f>
        <v>0</v>
      </c>
      <c r="C215" s="83">
        <f>'1.2.Historical Market Map 12-13'!C214</f>
        <v>0</v>
      </c>
      <c r="D215" s="83">
        <f>'1.2.Historical Market Map 12-13'!D214</f>
        <v>0</v>
      </c>
      <c r="E215" s="84" t="str">
        <f t="shared" si="9"/>
        <v>0-0 (0)</v>
      </c>
      <c r="F215" s="35">
        <f>IFERROR(ROUND(SUMIFS('Working Sheet'!$AC$4:$AC$250,'Working Sheet'!$T$4:$T$250,B215,'Working Sheet'!$U$4:$U$250,C215,'Working Sheet'!$V$4:$V$250,D215),0),0)</f>
        <v>0</v>
      </c>
      <c r="G215" s="122">
        <f>COUNTIFS('Working Sheet'!$T$4:$T$250,B215,'Working Sheet'!$U$4:$U$250,C215,'Working Sheet'!$V$4:$V$250,D215)</f>
        <v>232</v>
      </c>
      <c r="I215" s="8"/>
      <c r="J215" s="8"/>
      <c r="K215" s="8"/>
      <c r="L215" s="8"/>
      <c r="M215" s="8"/>
      <c r="O215" s="8"/>
      <c r="P215" s="8"/>
      <c r="Q215" s="8"/>
      <c r="R215" s="8"/>
      <c r="S215" s="8"/>
      <c r="U215" s="8"/>
      <c r="V215" s="8"/>
      <c r="W215" s="8"/>
      <c r="X215" s="8"/>
      <c r="Y215" s="8"/>
      <c r="Z215" s="8"/>
      <c r="AA215" s="8"/>
      <c r="AC215" s="8"/>
      <c r="AD215" s="8"/>
      <c r="AE215" s="8"/>
      <c r="AF215" s="8"/>
      <c r="AG215" s="8"/>
      <c r="AH215" s="8"/>
      <c r="AI215" s="8"/>
      <c r="AK215" s="8"/>
      <c r="AL215" s="8"/>
      <c r="AM215" s="8"/>
      <c r="AN215" s="8"/>
      <c r="AO215" s="8"/>
      <c r="AP215" s="8"/>
      <c r="AQ215" s="8"/>
      <c r="AS215" s="8"/>
      <c r="AT215" s="8"/>
      <c r="AU215" s="8"/>
      <c r="AV215" s="8"/>
      <c r="AW215" s="8"/>
      <c r="AX215" s="8"/>
      <c r="AY215" s="8"/>
    </row>
    <row r="216" spans="1:51" ht="16.5" customHeight="1" x14ac:dyDescent="0.25">
      <c r="A216" s="83">
        <f>'1.2.Historical Market Map 12-13'!A215</f>
        <v>0</v>
      </c>
      <c r="B216" s="83">
        <f>'1.2.Historical Market Map 12-13'!B215</f>
        <v>0</v>
      </c>
      <c r="C216" s="83">
        <f>'1.2.Historical Market Map 12-13'!C215</f>
        <v>0</v>
      </c>
      <c r="D216" s="83">
        <f>'1.2.Historical Market Map 12-13'!D215</f>
        <v>0</v>
      </c>
      <c r="E216" s="84" t="str">
        <f t="shared" si="9"/>
        <v>0-0 (0)</v>
      </c>
      <c r="F216" s="35">
        <f>IFERROR(ROUND(SUMIFS('Working Sheet'!$AC$4:$AC$250,'Working Sheet'!$T$4:$T$250,B216,'Working Sheet'!$U$4:$U$250,C216,'Working Sheet'!$V$4:$V$250,D216),0),0)</f>
        <v>0</v>
      </c>
      <c r="G216" s="122">
        <f>COUNTIFS('Working Sheet'!$T$4:$T$250,B216,'Working Sheet'!$U$4:$U$250,C216,'Working Sheet'!$V$4:$V$250,D216)</f>
        <v>232</v>
      </c>
      <c r="I216" s="8"/>
      <c r="J216" s="8"/>
      <c r="K216" s="8"/>
      <c r="L216" s="8"/>
      <c r="M216" s="8"/>
      <c r="O216" s="8"/>
      <c r="P216" s="8"/>
      <c r="Q216" s="8"/>
      <c r="R216" s="8"/>
      <c r="S216" s="8"/>
      <c r="U216" s="8"/>
      <c r="V216" s="8"/>
      <c r="W216" s="8"/>
      <c r="X216" s="8"/>
      <c r="Y216" s="8"/>
      <c r="Z216" s="8"/>
      <c r="AA216" s="8"/>
      <c r="AC216" s="8"/>
      <c r="AD216" s="8"/>
      <c r="AE216" s="8"/>
      <c r="AF216" s="8"/>
      <c r="AG216" s="8"/>
      <c r="AH216" s="8"/>
      <c r="AI216" s="8"/>
      <c r="AK216" s="8"/>
      <c r="AL216" s="8"/>
      <c r="AM216" s="8"/>
      <c r="AN216" s="8"/>
      <c r="AO216" s="8"/>
      <c r="AP216" s="8"/>
      <c r="AQ216" s="8"/>
      <c r="AS216" s="8"/>
      <c r="AT216" s="8"/>
      <c r="AU216" s="8"/>
      <c r="AV216" s="8"/>
      <c r="AW216" s="8"/>
      <c r="AX216" s="8"/>
      <c r="AY216" s="8"/>
    </row>
    <row r="217" spans="1:51" ht="16.5" customHeight="1" x14ac:dyDescent="0.25">
      <c r="A217" s="83">
        <f>'1.2.Historical Market Map 12-13'!A216</f>
        <v>0</v>
      </c>
      <c r="B217" s="83">
        <f>'1.2.Historical Market Map 12-13'!B216</f>
        <v>0</v>
      </c>
      <c r="C217" s="83">
        <f>'1.2.Historical Market Map 12-13'!C216</f>
        <v>0</v>
      </c>
      <c r="D217" s="83">
        <f>'1.2.Historical Market Map 12-13'!D216</f>
        <v>0</v>
      </c>
      <c r="E217" s="84" t="str">
        <f t="shared" si="9"/>
        <v>0-0 (0)</v>
      </c>
      <c r="F217" s="35">
        <f>IFERROR(ROUND(SUMIFS('Working Sheet'!$AC$4:$AC$250,'Working Sheet'!$T$4:$T$250,B217,'Working Sheet'!$U$4:$U$250,C217,'Working Sheet'!$V$4:$V$250,D217),0),0)</f>
        <v>0</v>
      </c>
      <c r="G217" s="122">
        <f>COUNTIFS('Working Sheet'!$T$4:$T$250,B217,'Working Sheet'!$U$4:$U$250,C217,'Working Sheet'!$V$4:$V$250,D217)</f>
        <v>232</v>
      </c>
      <c r="I217" s="8"/>
      <c r="J217" s="8"/>
      <c r="K217" s="8"/>
      <c r="L217" s="8"/>
      <c r="M217" s="8"/>
      <c r="O217" s="8"/>
      <c r="P217" s="8"/>
      <c r="Q217" s="8"/>
      <c r="R217" s="8"/>
      <c r="S217" s="8"/>
      <c r="U217" s="8"/>
      <c r="V217" s="8"/>
      <c r="W217" s="8"/>
      <c r="X217" s="8"/>
      <c r="Y217" s="8"/>
      <c r="Z217" s="8"/>
      <c r="AA217" s="8"/>
      <c r="AC217" s="8"/>
      <c r="AD217" s="8"/>
      <c r="AE217" s="8"/>
      <c r="AF217" s="8"/>
      <c r="AG217" s="8"/>
      <c r="AH217" s="8"/>
      <c r="AI217" s="8"/>
      <c r="AK217" s="8"/>
      <c r="AL217" s="8"/>
      <c r="AM217" s="8"/>
      <c r="AN217" s="8"/>
      <c r="AO217" s="8"/>
      <c r="AP217" s="8"/>
      <c r="AQ217" s="8"/>
      <c r="AS217" s="8"/>
      <c r="AT217" s="8"/>
      <c r="AU217" s="8"/>
      <c r="AV217" s="8"/>
      <c r="AW217" s="8"/>
      <c r="AX217" s="8"/>
      <c r="AY217" s="8"/>
    </row>
    <row r="218" spans="1:51" ht="16.5" customHeight="1" x14ac:dyDescent="0.25">
      <c r="A218" s="83">
        <f>'1.2.Historical Market Map 12-13'!A217</f>
        <v>0</v>
      </c>
      <c r="B218" s="83">
        <f>'1.2.Historical Market Map 12-13'!B217</f>
        <v>0</v>
      </c>
      <c r="C218" s="83">
        <f>'1.2.Historical Market Map 12-13'!C217</f>
        <v>0</v>
      </c>
      <c r="D218" s="83">
        <f>'1.2.Historical Market Map 12-13'!D217</f>
        <v>0</v>
      </c>
      <c r="E218" s="84" t="str">
        <f t="shared" si="9"/>
        <v>0-0 (0)</v>
      </c>
      <c r="F218" s="35">
        <f>IFERROR(ROUND(SUMIFS('Working Sheet'!$AC$4:$AC$250,'Working Sheet'!$T$4:$T$250,B218,'Working Sheet'!$U$4:$U$250,C218,'Working Sheet'!$V$4:$V$250,D218),0),0)</f>
        <v>0</v>
      </c>
      <c r="G218" s="122">
        <f>COUNTIFS('Working Sheet'!$T$4:$T$250,B218,'Working Sheet'!$U$4:$U$250,C218,'Working Sheet'!$V$4:$V$250,D218)</f>
        <v>232</v>
      </c>
      <c r="I218" s="8"/>
      <c r="J218" s="8"/>
      <c r="K218" s="8"/>
      <c r="L218" s="8"/>
      <c r="M218" s="8"/>
      <c r="O218" s="8"/>
      <c r="P218" s="8"/>
      <c r="Q218" s="8"/>
      <c r="R218" s="8"/>
      <c r="S218" s="8"/>
      <c r="U218" s="8"/>
      <c r="V218" s="8"/>
      <c r="W218" s="8"/>
      <c r="X218" s="8"/>
      <c r="Y218" s="8"/>
      <c r="Z218" s="8"/>
      <c r="AA218" s="8"/>
      <c r="AC218" s="8"/>
      <c r="AD218" s="8"/>
      <c r="AE218" s="8"/>
      <c r="AF218" s="8"/>
      <c r="AG218" s="8"/>
      <c r="AH218" s="8"/>
      <c r="AI218" s="8"/>
      <c r="AK218" s="8"/>
      <c r="AL218" s="8"/>
      <c r="AM218" s="8"/>
      <c r="AN218" s="8"/>
      <c r="AO218" s="8"/>
      <c r="AP218" s="8"/>
      <c r="AQ218" s="8"/>
      <c r="AS218" s="8"/>
      <c r="AT218" s="8"/>
      <c r="AU218" s="8"/>
      <c r="AV218" s="8"/>
      <c r="AW218" s="8"/>
      <c r="AX218" s="8"/>
      <c r="AY218" s="8"/>
    </row>
    <row r="219" spans="1:51" ht="16.5" customHeight="1" x14ac:dyDescent="0.25">
      <c r="A219" s="83">
        <f>'1.2.Historical Market Map 12-13'!A218</f>
        <v>0</v>
      </c>
      <c r="B219" s="83">
        <f>'1.2.Historical Market Map 12-13'!B218</f>
        <v>0</v>
      </c>
      <c r="C219" s="83">
        <f>'1.2.Historical Market Map 12-13'!C218</f>
        <v>0</v>
      </c>
      <c r="D219" s="83">
        <f>'1.2.Historical Market Map 12-13'!D218</f>
        <v>0</v>
      </c>
      <c r="E219" s="84" t="str">
        <f t="shared" si="9"/>
        <v>0-0 (0)</v>
      </c>
      <c r="F219" s="35">
        <f>IFERROR(ROUND(SUMIFS('Working Sheet'!$AC$4:$AC$250,'Working Sheet'!$T$4:$T$250,B219,'Working Sheet'!$U$4:$U$250,C219,'Working Sheet'!$V$4:$V$250,D219),0),0)</f>
        <v>0</v>
      </c>
      <c r="G219" s="122">
        <f>COUNTIFS('Working Sheet'!$T$4:$T$250,B219,'Working Sheet'!$U$4:$U$250,C219,'Working Sheet'!$V$4:$V$250,D219)</f>
        <v>232</v>
      </c>
      <c r="I219" s="8"/>
      <c r="J219" s="8"/>
      <c r="K219" s="8"/>
      <c r="L219" s="8"/>
      <c r="M219" s="8"/>
      <c r="O219" s="8"/>
      <c r="P219" s="8"/>
      <c r="Q219" s="8"/>
      <c r="R219" s="8"/>
      <c r="S219" s="8"/>
      <c r="U219" s="8"/>
      <c r="V219" s="8"/>
      <c r="W219" s="8"/>
      <c r="X219" s="8"/>
      <c r="Y219" s="8"/>
      <c r="Z219" s="8"/>
      <c r="AA219" s="8"/>
      <c r="AC219" s="8"/>
      <c r="AD219" s="8"/>
      <c r="AE219" s="8"/>
      <c r="AF219" s="8"/>
      <c r="AG219" s="8"/>
      <c r="AH219" s="8"/>
      <c r="AI219" s="8"/>
      <c r="AK219" s="8"/>
      <c r="AL219" s="8"/>
      <c r="AM219" s="8"/>
      <c r="AN219" s="8"/>
      <c r="AO219" s="8"/>
      <c r="AP219" s="8"/>
      <c r="AQ219" s="8"/>
      <c r="AS219" s="8"/>
      <c r="AT219" s="8"/>
      <c r="AU219" s="8"/>
      <c r="AV219" s="8"/>
      <c r="AW219" s="8"/>
      <c r="AX219" s="8"/>
      <c r="AY219" s="8"/>
    </row>
    <row r="220" spans="1:51" ht="16.5" customHeight="1" x14ac:dyDescent="0.25">
      <c r="A220" s="83">
        <f>'1.2.Historical Market Map 12-13'!A219</f>
        <v>0</v>
      </c>
      <c r="B220" s="83">
        <f>'1.2.Historical Market Map 12-13'!B219</f>
        <v>0</v>
      </c>
      <c r="C220" s="83">
        <f>'1.2.Historical Market Map 12-13'!C219</f>
        <v>0</v>
      </c>
      <c r="D220" s="83">
        <f>'1.2.Historical Market Map 12-13'!D219</f>
        <v>0</v>
      </c>
      <c r="E220" s="84" t="str">
        <f t="shared" si="9"/>
        <v>0-0 (0)</v>
      </c>
      <c r="F220" s="35">
        <f>IFERROR(ROUND(SUMIFS('Working Sheet'!$AC$4:$AC$250,'Working Sheet'!$T$4:$T$250,B220,'Working Sheet'!$U$4:$U$250,C220,'Working Sheet'!$V$4:$V$250,D220),0),0)</f>
        <v>0</v>
      </c>
      <c r="G220" s="122">
        <f>COUNTIFS('Working Sheet'!$T$4:$T$250,B220,'Working Sheet'!$U$4:$U$250,C220,'Working Sheet'!$V$4:$V$250,D220)</f>
        <v>232</v>
      </c>
      <c r="I220" s="8"/>
      <c r="J220" s="8"/>
      <c r="K220" s="8"/>
      <c r="L220" s="8"/>
      <c r="M220" s="8"/>
      <c r="O220" s="8"/>
      <c r="P220" s="8"/>
      <c r="Q220" s="8"/>
      <c r="R220" s="8"/>
      <c r="S220" s="8"/>
      <c r="U220" s="8"/>
      <c r="V220" s="8"/>
      <c r="W220" s="8"/>
      <c r="X220" s="8"/>
      <c r="Y220" s="8"/>
      <c r="Z220" s="8"/>
      <c r="AA220" s="8"/>
      <c r="AC220" s="8"/>
      <c r="AD220" s="8"/>
      <c r="AE220" s="8"/>
      <c r="AF220" s="8"/>
      <c r="AG220" s="8"/>
      <c r="AH220" s="8"/>
      <c r="AI220" s="8"/>
      <c r="AK220" s="8"/>
      <c r="AL220" s="8"/>
      <c r="AM220" s="8"/>
      <c r="AN220" s="8"/>
      <c r="AO220" s="8"/>
      <c r="AP220" s="8"/>
      <c r="AQ220" s="8"/>
      <c r="AS220" s="8"/>
      <c r="AT220" s="8"/>
      <c r="AU220" s="8"/>
      <c r="AV220" s="8"/>
      <c r="AW220" s="8"/>
      <c r="AX220" s="8"/>
      <c r="AY220" s="8"/>
    </row>
    <row r="221" spans="1:51" ht="16.5" customHeight="1" x14ac:dyDescent="0.25">
      <c r="A221" s="83">
        <f>'1.2.Historical Market Map 12-13'!A220</f>
        <v>0</v>
      </c>
      <c r="B221" s="83">
        <f>'1.2.Historical Market Map 12-13'!B220</f>
        <v>0</v>
      </c>
      <c r="C221" s="83">
        <f>'1.2.Historical Market Map 12-13'!C220</f>
        <v>0</v>
      </c>
      <c r="D221" s="83">
        <f>'1.2.Historical Market Map 12-13'!D220</f>
        <v>0</v>
      </c>
      <c r="E221" s="84" t="str">
        <f t="shared" si="9"/>
        <v>0-0 (0)</v>
      </c>
      <c r="F221" s="35">
        <f>IFERROR(ROUND(SUMIFS('Working Sheet'!$AC$4:$AC$250,'Working Sheet'!$T$4:$T$250,B221,'Working Sheet'!$U$4:$U$250,C221,'Working Sheet'!$V$4:$V$250,D221),0),0)</f>
        <v>0</v>
      </c>
      <c r="G221" s="122">
        <f>COUNTIFS('Working Sheet'!$T$4:$T$250,B221,'Working Sheet'!$U$4:$U$250,C221,'Working Sheet'!$V$4:$V$250,D221)</f>
        <v>232</v>
      </c>
      <c r="I221" s="8"/>
      <c r="J221" s="8"/>
      <c r="K221" s="8"/>
      <c r="L221" s="8"/>
      <c r="M221" s="8"/>
      <c r="O221" s="8"/>
      <c r="P221" s="8"/>
      <c r="Q221" s="8"/>
      <c r="R221" s="8"/>
      <c r="S221" s="8"/>
      <c r="U221" s="8"/>
      <c r="V221" s="8"/>
      <c r="W221" s="8"/>
      <c r="X221" s="8"/>
      <c r="Y221" s="8"/>
      <c r="Z221" s="8"/>
      <c r="AA221" s="8"/>
      <c r="AC221" s="8"/>
      <c r="AD221" s="8"/>
      <c r="AE221" s="8"/>
      <c r="AF221" s="8"/>
      <c r="AG221" s="8"/>
      <c r="AH221" s="8"/>
      <c r="AI221" s="8"/>
      <c r="AK221" s="8"/>
      <c r="AL221" s="8"/>
      <c r="AM221" s="8"/>
      <c r="AN221" s="8"/>
      <c r="AO221" s="8"/>
      <c r="AP221" s="8"/>
      <c r="AQ221" s="8"/>
      <c r="AS221" s="8"/>
      <c r="AT221" s="8"/>
      <c r="AU221" s="8"/>
      <c r="AV221" s="8"/>
      <c r="AW221" s="8"/>
      <c r="AX221" s="8"/>
      <c r="AY221" s="8"/>
    </row>
    <row r="222" spans="1:51" ht="16.5" customHeight="1" x14ac:dyDescent="0.25">
      <c r="A222" s="83">
        <f>'1.2.Historical Market Map 12-13'!A221</f>
        <v>0</v>
      </c>
      <c r="B222" s="83">
        <f>'1.2.Historical Market Map 12-13'!B221</f>
        <v>0</v>
      </c>
      <c r="C222" s="83">
        <f>'1.2.Historical Market Map 12-13'!C221</f>
        <v>0</v>
      </c>
      <c r="D222" s="83">
        <f>'1.2.Historical Market Map 12-13'!D221</f>
        <v>0</v>
      </c>
      <c r="E222" s="84" t="str">
        <f t="shared" si="9"/>
        <v>0-0 (0)</v>
      </c>
      <c r="F222" s="35">
        <f>IFERROR(ROUND(SUMIFS('Working Sheet'!$AC$4:$AC$250,'Working Sheet'!$T$4:$T$250,B222,'Working Sheet'!$U$4:$U$250,C222,'Working Sheet'!$V$4:$V$250,D222),0),0)</f>
        <v>0</v>
      </c>
      <c r="G222" s="122">
        <f>COUNTIFS('Working Sheet'!$T$4:$T$250,B222,'Working Sheet'!$U$4:$U$250,C222,'Working Sheet'!$V$4:$V$250,D222)</f>
        <v>232</v>
      </c>
      <c r="I222" s="8"/>
      <c r="J222" s="8"/>
      <c r="K222" s="8"/>
      <c r="L222" s="8"/>
      <c r="M222" s="8"/>
      <c r="O222" s="8"/>
      <c r="P222" s="8"/>
      <c r="Q222" s="8"/>
      <c r="R222" s="8"/>
      <c r="S222" s="8"/>
      <c r="U222" s="8"/>
      <c r="V222" s="8"/>
      <c r="W222" s="8"/>
      <c r="X222" s="8"/>
      <c r="Y222" s="8"/>
      <c r="Z222" s="8"/>
      <c r="AA222" s="8"/>
      <c r="AC222" s="8"/>
      <c r="AD222" s="8"/>
      <c r="AE222" s="8"/>
      <c r="AF222" s="8"/>
      <c r="AG222" s="8"/>
      <c r="AH222" s="8"/>
      <c r="AI222" s="8"/>
      <c r="AK222" s="8"/>
      <c r="AL222" s="8"/>
      <c r="AM222" s="8"/>
      <c r="AN222" s="8"/>
      <c r="AO222" s="8"/>
      <c r="AP222" s="8"/>
      <c r="AQ222" s="8"/>
      <c r="AS222" s="8"/>
      <c r="AT222" s="8"/>
      <c r="AU222" s="8"/>
      <c r="AV222" s="8"/>
      <c r="AW222" s="8"/>
      <c r="AX222" s="8"/>
      <c r="AY222" s="8"/>
    </row>
    <row r="223" spans="1:51" ht="16.5" customHeight="1" x14ac:dyDescent="0.25">
      <c r="A223" s="83">
        <f>'1.2.Historical Market Map 12-13'!A222</f>
        <v>0</v>
      </c>
      <c r="B223" s="83">
        <f>'1.2.Historical Market Map 12-13'!B222</f>
        <v>0</v>
      </c>
      <c r="C223" s="83">
        <f>'1.2.Historical Market Map 12-13'!C222</f>
        <v>0</v>
      </c>
      <c r="D223" s="83">
        <f>'1.2.Historical Market Map 12-13'!D222</f>
        <v>0</v>
      </c>
      <c r="E223" s="84" t="str">
        <f t="shared" si="9"/>
        <v>0-0 (0)</v>
      </c>
      <c r="F223" s="35">
        <f>IFERROR(ROUND(SUMIFS('Working Sheet'!$AC$4:$AC$250,'Working Sheet'!$T$4:$T$250,B223,'Working Sheet'!$U$4:$U$250,C223,'Working Sheet'!$V$4:$V$250,D223),0),0)</f>
        <v>0</v>
      </c>
      <c r="G223" s="122">
        <f>COUNTIFS('Working Sheet'!$T$4:$T$250,B223,'Working Sheet'!$U$4:$U$250,C223,'Working Sheet'!$V$4:$V$250,D223)</f>
        <v>232</v>
      </c>
      <c r="I223" s="8"/>
      <c r="J223" s="8"/>
      <c r="K223" s="8"/>
      <c r="L223" s="8"/>
      <c r="M223" s="8"/>
      <c r="O223" s="8"/>
      <c r="P223" s="8"/>
      <c r="Q223" s="8"/>
      <c r="R223" s="8"/>
      <c r="S223" s="8"/>
      <c r="U223" s="8"/>
      <c r="V223" s="8"/>
      <c r="W223" s="8"/>
      <c r="X223" s="8"/>
      <c r="Y223" s="8"/>
      <c r="Z223" s="8"/>
      <c r="AA223" s="8"/>
      <c r="AC223" s="8"/>
      <c r="AD223" s="8"/>
      <c r="AE223" s="8"/>
      <c r="AF223" s="8"/>
      <c r="AG223" s="8"/>
      <c r="AH223" s="8"/>
      <c r="AI223" s="8"/>
      <c r="AK223" s="8"/>
      <c r="AL223" s="8"/>
      <c r="AM223" s="8"/>
      <c r="AN223" s="8"/>
      <c r="AO223" s="8"/>
      <c r="AP223" s="8"/>
      <c r="AQ223" s="8"/>
      <c r="AS223" s="8"/>
      <c r="AT223" s="8"/>
      <c r="AU223" s="8"/>
      <c r="AV223" s="8"/>
      <c r="AW223" s="8"/>
      <c r="AX223" s="8"/>
      <c r="AY223" s="8"/>
    </row>
    <row r="224" spans="1:51" ht="16.5" customHeight="1" x14ac:dyDescent="0.25">
      <c r="A224" s="83">
        <f>'1.2.Historical Market Map 12-13'!A223</f>
        <v>0</v>
      </c>
      <c r="B224" s="83">
        <f>'1.2.Historical Market Map 12-13'!B223</f>
        <v>0</v>
      </c>
      <c r="C224" s="83">
        <f>'1.2.Historical Market Map 12-13'!C223</f>
        <v>0</v>
      </c>
      <c r="D224" s="83">
        <f>'1.2.Historical Market Map 12-13'!D223</f>
        <v>0</v>
      </c>
      <c r="E224" s="84" t="str">
        <f t="shared" si="9"/>
        <v>0-0 (0)</v>
      </c>
      <c r="F224" s="35">
        <f>IFERROR(ROUND(SUMIFS('Working Sheet'!$AC$4:$AC$250,'Working Sheet'!$T$4:$T$250,B224,'Working Sheet'!$U$4:$U$250,C224,'Working Sheet'!$V$4:$V$250,D224),0),0)</f>
        <v>0</v>
      </c>
      <c r="G224" s="122">
        <f>COUNTIFS('Working Sheet'!$T$4:$T$250,B224,'Working Sheet'!$U$4:$U$250,C224,'Working Sheet'!$V$4:$V$250,D224)</f>
        <v>232</v>
      </c>
      <c r="I224" s="8"/>
      <c r="J224" s="8"/>
      <c r="K224" s="8"/>
      <c r="L224" s="8"/>
      <c r="M224" s="8"/>
      <c r="O224" s="8"/>
      <c r="P224" s="8"/>
      <c r="Q224" s="8"/>
      <c r="R224" s="8"/>
      <c r="S224" s="8"/>
      <c r="U224" s="8"/>
      <c r="V224" s="8"/>
      <c r="W224" s="8"/>
      <c r="X224" s="8"/>
      <c r="Y224" s="8"/>
      <c r="Z224" s="8"/>
      <c r="AA224" s="8"/>
      <c r="AC224" s="8"/>
      <c r="AD224" s="8"/>
      <c r="AE224" s="8"/>
      <c r="AF224" s="8"/>
      <c r="AG224" s="8"/>
      <c r="AH224" s="8"/>
      <c r="AI224" s="8"/>
      <c r="AK224" s="8"/>
      <c r="AL224" s="8"/>
      <c r="AM224" s="8"/>
      <c r="AN224" s="8"/>
      <c r="AO224" s="8"/>
      <c r="AP224" s="8"/>
      <c r="AQ224" s="8"/>
      <c r="AS224" s="8"/>
      <c r="AT224" s="8"/>
      <c r="AU224" s="8"/>
      <c r="AV224" s="8"/>
      <c r="AW224" s="8"/>
      <c r="AX224" s="8"/>
      <c r="AY224" s="8"/>
    </row>
    <row r="225" spans="1:51" ht="16.5" customHeight="1" x14ac:dyDescent="0.25">
      <c r="A225" s="83">
        <f>'1.2.Historical Market Map 12-13'!A224</f>
        <v>0</v>
      </c>
      <c r="B225" s="83">
        <f>'1.2.Historical Market Map 12-13'!B224</f>
        <v>0</v>
      </c>
      <c r="C225" s="83">
        <f>'1.2.Historical Market Map 12-13'!C224</f>
        <v>0</v>
      </c>
      <c r="D225" s="83">
        <f>'1.2.Historical Market Map 12-13'!D224</f>
        <v>0</v>
      </c>
      <c r="E225" s="84" t="str">
        <f t="shared" si="9"/>
        <v>0-0 (0)</v>
      </c>
      <c r="F225" s="35">
        <f>IFERROR(ROUND(SUMIFS('Working Sheet'!$AC$4:$AC$250,'Working Sheet'!$T$4:$T$250,B225,'Working Sheet'!$U$4:$U$250,C225,'Working Sheet'!$V$4:$V$250,D225),0),0)</f>
        <v>0</v>
      </c>
      <c r="G225" s="122">
        <f>COUNTIFS('Working Sheet'!$T$4:$T$250,B225,'Working Sheet'!$U$4:$U$250,C225,'Working Sheet'!$V$4:$V$250,D225)</f>
        <v>232</v>
      </c>
      <c r="I225" s="8"/>
      <c r="J225" s="8"/>
      <c r="K225" s="8"/>
      <c r="L225" s="8"/>
      <c r="M225" s="8"/>
      <c r="O225" s="8"/>
      <c r="P225" s="8"/>
      <c r="Q225" s="8"/>
      <c r="R225" s="8"/>
      <c r="S225" s="8"/>
      <c r="U225" s="8"/>
      <c r="V225" s="8"/>
      <c r="W225" s="8"/>
      <c r="X225" s="8"/>
      <c r="Y225" s="8"/>
      <c r="Z225" s="8"/>
      <c r="AA225" s="8"/>
      <c r="AC225" s="8"/>
      <c r="AD225" s="8"/>
      <c r="AE225" s="8"/>
      <c r="AF225" s="8"/>
      <c r="AG225" s="8"/>
      <c r="AH225" s="8"/>
      <c r="AI225" s="8"/>
      <c r="AK225" s="8"/>
      <c r="AL225" s="8"/>
      <c r="AM225" s="8"/>
      <c r="AN225" s="8"/>
      <c r="AO225" s="8"/>
      <c r="AP225" s="8"/>
      <c r="AQ225" s="8"/>
      <c r="AS225" s="8"/>
      <c r="AT225" s="8"/>
      <c r="AU225" s="8"/>
      <c r="AV225" s="8"/>
      <c r="AW225" s="8"/>
      <c r="AX225" s="8"/>
      <c r="AY225" s="8"/>
    </row>
    <row r="226" spans="1:51" ht="16.5" customHeight="1" x14ac:dyDescent="0.25">
      <c r="A226" s="83">
        <f>'1.2.Historical Market Map 12-13'!A225</f>
        <v>0</v>
      </c>
      <c r="B226" s="83">
        <f>'1.2.Historical Market Map 12-13'!B225</f>
        <v>0</v>
      </c>
      <c r="C226" s="83">
        <f>'1.2.Historical Market Map 12-13'!C225</f>
        <v>0</v>
      </c>
      <c r="D226" s="83">
        <f>'1.2.Historical Market Map 12-13'!D225</f>
        <v>0</v>
      </c>
      <c r="E226" s="84" t="str">
        <f t="shared" si="9"/>
        <v>0-0 (0)</v>
      </c>
      <c r="F226" s="35">
        <f>IFERROR(ROUND(SUMIFS('Working Sheet'!$AC$4:$AC$250,'Working Sheet'!$T$4:$T$250,B226,'Working Sheet'!$U$4:$U$250,C226,'Working Sheet'!$V$4:$V$250,D226),0),0)</f>
        <v>0</v>
      </c>
      <c r="G226" s="122">
        <f>COUNTIFS('Working Sheet'!$T$4:$T$250,B226,'Working Sheet'!$U$4:$U$250,C226,'Working Sheet'!$V$4:$V$250,D226)</f>
        <v>232</v>
      </c>
      <c r="I226" s="8"/>
      <c r="J226" s="8"/>
      <c r="K226" s="8"/>
      <c r="L226" s="8"/>
      <c r="M226" s="8"/>
      <c r="O226" s="8"/>
      <c r="P226" s="8"/>
      <c r="Q226" s="8"/>
      <c r="R226" s="8"/>
      <c r="S226" s="8"/>
      <c r="U226" s="8"/>
      <c r="V226" s="8"/>
      <c r="W226" s="8"/>
      <c r="X226" s="8"/>
      <c r="Y226" s="8"/>
      <c r="Z226" s="8"/>
      <c r="AA226" s="8"/>
      <c r="AC226" s="8"/>
      <c r="AD226" s="8"/>
      <c r="AE226" s="8"/>
      <c r="AF226" s="8"/>
      <c r="AG226" s="8"/>
      <c r="AH226" s="8"/>
      <c r="AI226" s="8"/>
      <c r="AK226" s="8"/>
      <c r="AL226" s="8"/>
      <c r="AM226" s="8"/>
      <c r="AN226" s="8"/>
      <c r="AO226" s="8"/>
      <c r="AP226" s="8"/>
      <c r="AQ226" s="8"/>
      <c r="AS226" s="8"/>
      <c r="AT226" s="8"/>
      <c r="AU226" s="8"/>
      <c r="AV226" s="8"/>
      <c r="AW226" s="8"/>
      <c r="AX226" s="8"/>
      <c r="AY226" s="8"/>
    </row>
    <row r="227" spans="1:51" ht="16.5" customHeight="1" x14ac:dyDescent="0.25">
      <c r="A227" s="83">
        <f>'1.2.Historical Market Map 12-13'!A226</f>
        <v>0</v>
      </c>
      <c r="B227" s="83">
        <f>'1.2.Historical Market Map 12-13'!B226</f>
        <v>0</v>
      </c>
      <c r="C227" s="83">
        <f>'1.2.Historical Market Map 12-13'!C226</f>
        <v>0</v>
      </c>
      <c r="D227" s="83">
        <f>'1.2.Historical Market Map 12-13'!D226</f>
        <v>0</v>
      </c>
      <c r="E227" s="84" t="str">
        <f t="shared" si="9"/>
        <v>0-0 (0)</v>
      </c>
      <c r="F227" s="35">
        <f>IFERROR(ROUND(SUMIFS('Working Sheet'!$AC$4:$AC$250,'Working Sheet'!$T$4:$T$250,B227,'Working Sheet'!$U$4:$U$250,C227,'Working Sheet'!$V$4:$V$250,D227),0),0)</f>
        <v>0</v>
      </c>
      <c r="G227" s="122">
        <f>COUNTIFS('Working Sheet'!$T$4:$T$250,B227,'Working Sheet'!$U$4:$U$250,C227,'Working Sheet'!$V$4:$V$250,D227)</f>
        <v>232</v>
      </c>
      <c r="I227" s="8"/>
      <c r="J227" s="8"/>
      <c r="K227" s="8"/>
      <c r="L227" s="8"/>
      <c r="M227" s="8"/>
      <c r="O227" s="8"/>
      <c r="P227" s="8"/>
      <c r="Q227" s="8"/>
      <c r="R227" s="8"/>
      <c r="S227" s="8"/>
      <c r="U227" s="8"/>
      <c r="V227" s="8"/>
      <c r="W227" s="8"/>
      <c r="X227" s="8"/>
      <c r="Y227" s="8"/>
      <c r="Z227" s="8"/>
      <c r="AA227" s="8"/>
      <c r="AC227" s="8"/>
      <c r="AD227" s="8"/>
      <c r="AE227" s="8"/>
      <c r="AF227" s="8"/>
      <c r="AG227" s="8"/>
      <c r="AH227" s="8"/>
      <c r="AI227" s="8"/>
      <c r="AK227" s="8"/>
      <c r="AL227" s="8"/>
      <c r="AM227" s="8"/>
      <c r="AN227" s="8"/>
      <c r="AO227" s="8"/>
      <c r="AP227" s="8"/>
      <c r="AQ227" s="8"/>
      <c r="AS227" s="8"/>
      <c r="AT227" s="8"/>
      <c r="AU227" s="8"/>
      <c r="AV227" s="8"/>
      <c r="AW227" s="8"/>
      <c r="AX227" s="8"/>
      <c r="AY227" s="8"/>
    </row>
    <row r="228" spans="1:51" ht="16.5" customHeight="1" x14ac:dyDescent="0.25">
      <c r="A228" s="83">
        <f>'1.2.Historical Market Map 12-13'!A227</f>
        <v>0</v>
      </c>
      <c r="B228" s="83">
        <f>'1.2.Historical Market Map 12-13'!B227</f>
        <v>0</v>
      </c>
      <c r="C228" s="83">
        <f>'1.2.Historical Market Map 12-13'!C227</f>
        <v>0</v>
      </c>
      <c r="D228" s="83">
        <f>'1.2.Historical Market Map 12-13'!D227</f>
        <v>0</v>
      </c>
      <c r="E228" s="84" t="str">
        <f t="shared" si="9"/>
        <v>0-0 (0)</v>
      </c>
      <c r="F228" s="35">
        <f>IFERROR(ROUND(SUMIFS('Working Sheet'!$AC$4:$AC$250,'Working Sheet'!$T$4:$T$250,B228,'Working Sheet'!$U$4:$U$250,C228,'Working Sheet'!$V$4:$V$250,D228),0),0)</f>
        <v>0</v>
      </c>
      <c r="G228" s="122">
        <f>COUNTIFS('Working Sheet'!$T$4:$T$250,B228,'Working Sheet'!$U$4:$U$250,C228,'Working Sheet'!$V$4:$V$250,D228)</f>
        <v>232</v>
      </c>
      <c r="I228" s="8"/>
      <c r="J228" s="8"/>
      <c r="K228" s="8"/>
      <c r="L228" s="8"/>
      <c r="M228" s="8"/>
      <c r="O228" s="8"/>
      <c r="P228" s="8"/>
      <c r="Q228" s="8"/>
      <c r="R228" s="8"/>
      <c r="S228" s="8"/>
      <c r="U228" s="8"/>
      <c r="V228" s="8"/>
      <c r="W228" s="8"/>
      <c r="X228" s="8"/>
      <c r="Y228" s="8"/>
      <c r="Z228" s="8"/>
      <c r="AA228" s="8"/>
      <c r="AC228" s="8"/>
      <c r="AD228" s="8"/>
      <c r="AE228" s="8"/>
      <c r="AF228" s="8"/>
      <c r="AG228" s="8"/>
      <c r="AH228" s="8"/>
      <c r="AI228" s="8"/>
      <c r="AK228" s="8"/>
      <c r="AL228" s="8"/>
      <c r="AM228" s="8"/>
      <c r="AN228" s="8"/>
      <c r="AO228" s="8"/>
      <c r="AP228" s="8"/>
      <c r="AQ228" s="8"/>
      <c r="AS228" s="8"/>
      <c r="AT228" s="8"/>
      <c r="AU228" s="8"/>
      <c r="AV228" s="8"/>
      <c r="AW228" s="8"/>
      <c r="AX228" s="8"/>
      <c r="AY228" s="8"/>
    </row>
    <row r="229" spans="1:51" ht="16.5" customHeight="1" x14ac:dyDescent="0.25">
      <c r="A229" s="83">
        <f>'1.2.Historical Market Map 12-13'!A228</f>
        <v>0</v>
      </c>
      <c r="B229" s="83">
        <f>'1.2.Historical Market Map 12-13'!B228</f>
        <v>0</v>
      </c>
      <c r="C229" s="83">
        <f>'1.2.Historical Market Map 12-13'!C228</f>
        <v>0</v>
      </c>
      <c r="D229" s="83">
        <f>'1.2.Historical Market Map 12-13'!D228</f>
        <v>0</v>
      </c>
      <c r="E229" s="84" t="str">
        <f t="shared" si="9"/>
        <v>0-0 (0)</v>
      </c>
      <c r="F229" s="35">
        <f>IFERROR(ROUND(SUMIFS('Working Sheet'!$AC$4:$AC$250,'Working Sheet'!$T$4:$T$250,B229,'Working Sheet'!$U$4:$U$250,C229,'Working Sheet'!$V$4:$V$250,D229),0),0)</f>
        <v>0</v>
      </c>
      <c r="G229" s="122">
        <f>COUNTIFS('Working Sheet'!$T$4:$T$250,B229,'Working Sheet'!$U$4:$U$250,C229,'Working Sheet'!$V$4:$V$250,D229)</f>
        <v>232</v>
      </c>
      <c r="I229" s="8"/>
      <c r="J229" s="8"/>
      <c r="K229" s="8"/>
      <c r="L229" s="8"/>
      <c r="M229" s="8"/>
      <c r="O229" s="8"/>
      <c r="P229" s="8"/>
      <c r="Q229" s="8"/>
      <c r="R229" s="8"/>
      <c r="S229" s="8"/>
      <c r="U229" s="8"/>
      <c r="V229" s="8"/>
      <c r="W229" s="8"/>
      <c r="X229" s="8"/>
      <c r="Y229" s="8"/>
      <c r="Z229" s="8"/>
      <c r="AA229" s="8"/>
      <c r="AC229" s="8"/>
      <c r="AD229" s="8"/>
      <c r="AE229" s="8"/>
      <c r="AF229" s="8"/>
      <c r="AG229" s="8"/>
      <c r="AH229" s="8"/>
      <c r="AI229" s="8"/>
      <c r="AK229" s="8"/>
      <c r="AL229" s="8"/>
      <c r="AM229" s="8"/>
      <c r="AN229" s="8"/>
      <c r="AO229" s="8"/>
      <c r="AP229" s="8"/>
      <c r="AQ229" s="8"/>
      <c r="AS229" s="8"/>
      <c r="AT229" s="8"/>
      <c r="AU229" s="8"/>
      <c r="AV229" s="8"/>
      <c r="AW229" s="8"/>
      <c r="AX229" s="8"/>
      <c r="AY229" s="8"/>
    </row>
    <row r="230" spans="1:51" ht="16.5" customHeight="1" x14ac:dyDescent="0.25">
      <c r="A230" s="83">
        <f>'1.2.Historical Market Map 12-13'!A229</f>
        <v>0</v>
      </c>
      <c r="B230" s="83">
        <f>'1.2.Historical Market Map 12-13'!B229</f>
        <v>0</v>
      </c>
      <c r="C230" s="83">
        <f>'1.2.Historical Market Map 12-13'!C229</f>
        <v>0</v>
      </c>
      <c r="D230" s="83">
        <f>'1.2.Historical Market Map 12-13'!D229</f>
        <v>0</v>
      </c>
      <c r="E230" s="84" t="str">
        <f t="shared" si="9"/>
        <v>0-0 (0)</v>
      </c>
      <c r="F230" s="35">
        <f>IFERROR(ROUND(SUMIFS('Working Sheet'!$AC$4:$AC$250,'Working Sheet'!$T$4:$T$250,B230,'Working Sheet'!$U$4:$U$250,C230,'Working Sheet'!$V$4:$V$250,D230),0),0)</f>
        <v>0</v>
      </c>
      <c r="G230" s="122">
        <f>COUNTIFS('Working Sheet'!$T$4:$T$250,B230,'Working Sheet'!$U$4:$U$250,C230,'Working Sheet'!$V$4:$V$250,D230)</f>
        <v>232</v>
      </c>
      <c r="I230" s="8"/>
      <c r="J230" s="8"/>
      <c r="K230" s="8"/>
      <c r="L230" s="8"/>
      <c r="M230" s="8"/>
      <c r="O230" s="8"/>
      <c r="P230" s="8"/>
      <c r="Q230" s="8"/>
      <c r="R230" s="8"/>
      <c r="S230" s="8"/>
      <c r="U230" s="8"/>
      <c r="V230" s="8"/>
      <c r="W230" s="8"/>
      <c r="X230" s="8"/>
      <c r="Y230" s="8"/>
      <c r="Z230" s="8"/>
      <c r="AA230" s="8"/>
      <c r="AC230" s="8"/>
      <c r="AD230" s="8"/>
      <c r="AE230" s="8"/>
      <c r="AF230" s="8"/>
      <c r="AG230" s="8"/>
      <c r="AH230" s="8"/>
      <c r="AI230" s="8"/>
      <c r="AK230" s="8"/>
      <c r="AL230" s="8"/>
      <c r="AM230" s="8"/>
      <c r="AN230" s="8"/>
      <c r="AO230" s="8"/>
      <c r="AP230" s="8"/>
      <c r="AQ230" s="8"/>
      <c r="AS230" s="8"/>
      <c r="AT230" s="8"/>
      <c r="AU230" s="8"/>
      <c r="AV230" s="8"/>
      <c r="AW230" s="8"/>
      <c r="AX230" s="8"/>
      <c r="AY230" s="8"/>
    </row>
    <row r="231" spans="1:51" ht="16.5" customHeight="1" x14ac:dyDescent="0.25">
      <c r="A231" s="83">
        <f>'1.2.Historical Market Map 12-13'!A230</f>
        <v>0</v>
      </c>
      <c r="B231" s="83">
        <f>'1.2.Historical Market Map 12-13'!B230</f>
        <v>0</v>
      </c>
      <c r="C231" s="83">
        <f>'1.2.Historical Market Map 12-13'!C230</f>
        <v>0</v>
      </c>
      <c r="D231" s="83">
        <f>'1.2.Historical Market Map 12-13'!D230</f>
        <v>0</v>
      </c>
      <c r="E231" s="84" t="str">
        <f t="shared" si="9"/>
        <v>0-0 (0)</v>
      </c>
      <c r="F231" s="35">
        <f>IFERROR(ROUND(SUMIFS('Working Sheet'!$AC$4:$AC$250,'Working Sheet'!$T$4:$T$250,B231,'Working Sheet'!$U$4:$U$250,C231,'Working Sheet'!$V$4:$V$250,D231),0),0)</f>
        <v>0</v>
      </c>
      <c r="G231" s="122">
        <f>COUNTIFS('Working Sheet'!$T$4:$T$250,B231,'Working Sheet'!$U$4:$U$250,C231,'Working Sheet'!$V$4:$V$250,D231)</f>
        <v>232</v>
      </c>
      <c r="I231" s="8"/>
      <c r="J231" s="8"/>
      <c r="K231" s="8"/>
      <c r="L231" s="8"/>
      <c r="M231" s="8"/>
      <c r="O231" s="8"/>
      <c r="P231" s="8"/>
      <c r="Q231" s="8"/>
      <c r="R231" s="8"/>
      <c r="S231" s="8"/>
      <c r="U231" s="8"/>
      <c r="V231" s="8"/>
      <c r="W231" s="8"/>
      <c r="X231" s="8"/>
      <c r="Y231" s="8"/>
      <c r="Z231" s="8"/>
      <c r="AA231" s="8"/>
      <c r="AC231" s="8"/>
      <c r="AD231" s="8"/>
      <c r="AE231" s="8"/>
      <c r="AF231" s="8"/>
      <c r="AG231" s="8"/>
      <c r="AH231" s="8"/>
      <c r="AI231" s="8"/>
      <c r="AK231" s="8"/>
      <c r="AL231" s="8"/>
      <c r="AM231" s="8"/>
      <c r="AN231" s="8"/>
      <c r="AO231" s="8"/>
      <c r="AP231" s="8"/>
      <c r="AQ231" s="8"/>
      <c r="AS231" s="8"/>
      <c r="AT231" s="8"/>
      <c r="AU231" s="8"/>
      <c r="AV231" s="8"/>
      <c r="AW231" s="8"/>
      <c r="AX231" s="8"/>
      <c r="AY231" s="8"/>
    </row>
    <row r="232" spans="1:51" ht="16.5" customHeight="1" x14ac:dyDescent="0.25">
      <c r="A232" s="83">
        <f>'1.2.Historical Market Map 12-13'!A231</f>
        <v>0</v>
      </c>
      <c r="B232" s="83">
        <f>'1.2.Historical Market Map 12-13'!B231</f>
        <v>0</v>
      </c>
      <c r="C232" s="83">
        <f>'1.2.Historical Market Map 12-13'!C231</f>
        <v>0</v>
      </c>
      <c r="D232" s="83">
        <f>'1.2.Historical Market Map 12-13'!D231</f>
        <v>0</v>
      </c>
      <c r="E232" s="84" t="str">
        <f t="shared" si="9"/>
        <v>0-0 (0)</v>
      </c>
      <c r="F232" s="35">
        <f>IFERROR(ROUND(SUMIFS('Working Sheet'!$AC$4:$AC$250,'Working Sheet'!$T$4:$T$250,B232,'Working Sheet'!$U$4:$U$250,C232,'Working Sheet'!$V$4:$V$250,D232),0),0)</f>
        <v>0</v>
      </c>
      <c r="G232" s="122">
        <f>COUNTIFS('Working Sheet'!$T$4:$T$250,B232,'Working Sheet'!$U$4:$U$250,C232,'Working Sheet'!$V$4:$V$250,D232)</f>
        <v>232</v>
      </c>
      <c r="I232" s="8"/>
      <c r="J232" s="8"/>
      <c r="K232" s="8"/>
      <c r="L232" s="8"/>
      <c r="M232" s="8"/>
      <c r="O232" s="8"/>
      <c r="P232" s="8"/>
      <c r="Q232" s="8"/>
      <c r="R232" s="8"/>
      <c r="S232" s="8"/>
      <c r="U232" s="8"/>
      <c r="V232" s="8"/>
      <c r="W232" s="8"/>
      <c r="X232" s="8"/>
      <c r="Y232" s="8"/>
      <c r="Z232" s="8"/>
      <c r="AA232" s="8"/>
      <c r="AC232" s="8"/>
      <c r="AD232" s="8"/>
      <c r="AE232" s="8"/>
      <c r="AF232" s="8"/>
      <c r="AG232" s="8"/>
      <c r="AH232" s="8"/>
      <c r="AI232" s="8"/>
      <c r="AK232" s="8"/>
      <c r="AL232" s="8"/>
      <c r="AM232" s="8"/>
      <c r="AN232" s="8"/>
      <c r="AO232" s="8"/>
      <c r="AP232" s="8"/>
      <c r="AQ232" s="8"/>
      <c r="AS232" s="8"/>
      <c r="AT232" s="8"/>
      <c r="AU232" s="8"/>
      <c r="AV232" s="8"/>
      <c r="AW232" s="8"/>
      <c r="AX232" s="8"/>
      <c r="AY232" s="8"/>
    </row>
    <row r="233" spans="1:51" ht="16.5" customHeight="1" x14ac:dyDescent="0.25">
      <c r="A233" s="83">
        <f>'1.2.Historical Market Map 12-13'!A232</f>
        <v>0</v>
      </c>
      <c r="B233" s="83">
        <f>'1.2.Historical Market Map 12-13'!B232</f>
        <v>0</v>
      </c>
      <c r="C233" s="83">
        <f>'1.2.Historical Market Map 12-13'!C232</f>
        <v>0</v>
      </c>
      <c r="D233" s="83">
        <f>'1.2.Historical Market Map 12-13'!D232</f>
        <v>0</v>
      </c>
      <c r="E233" s="84" t="str">
        <f t="shared" si="9"/>
        <v>0-0 (0)</v>
      </c>
      <c r="F233" s="35">
        <f>IFERROR(ROUND(SUMIFS('Working Sheet'!$AC$4:$AC$250,'Working Sheet'!$T$4:$T$250,B233,'Working Sheet'!$U$4:$U$250,C233,'Working Sheet'!$V$4:$V$250,D233),0),0)</f>
        <v>0</v>
      </c>
      <c r="G233" s="122">
        <f>COUNTIFS('Working Sheet'!$T$4:$T$250,B233,'Working Sheet'!$U$4:$U$250,C233,'Working Sheet'!$V$4:$V$250,D233)</f>
        <v>232</v>
      </c>
      <c r="I233" s="8"/>
      <c r="J233" s="8"/>
      <c r="K233" s="8"/>
      <c r="L233" s="8"/>
      <c r="M233" s="8"/>
      <c r="O233" s="8"/>
      <c r="P233" s="8"/>
      <c r="Q233" s="8"/>
      <c r="R233" s="8"/>
      <c r="S233" s="8"/>
      <c r="U233" s="8"/>
      <c r="V233" s="8"/>
      <c r="W233" s="8"/>
      <c r="X233" s="8"/>
      <c r="Y233" s="8"/>
      <c r="Z233" s="8"/>
      <c r="AA233" s="8"/>
      <c r="AC233" s="8"/>
      <c r="AD233" s="8"/>
      <c r="AE233" s="8"/>
      <c r="AF233" s="8"/>
      <c r="AG233" s="8"/>
      <c r="AH233" s="8"/>
      <c r="AI233" s="8"/>
      <c r="AK233" s="8"/>
      <c r="AL233" s="8"/>
      <c r="AM233" s="8"/>
      <c r="AN233" s="8"/>
      <c r="AO233" s="8"/>
      <c r="AP233" s="8"/>
      <c r="AQ233" s="8"/>
      <c r="AS233" s="8"/>
      <c r="AT233" s="8"/>
      <c r="AU233" s="8"/>
      <c r="AV233" s="8"/>
      <c r="AW233" s="8"/>
      <c r="AX233" s="8"/>
      <c r="AY233" s="8"/>
    </row>
    <row r="234" spans="1:51" ht="16.5" customHeight="1" x14ac:dyDescent="0.25">
      <c r="A234" s="83">
        <f>'1.2.Historical Market Map 12-13'!A233</f>
        <v>0</v>
      </c>
      <c r="B234" s="83">
        <f>'1.2.Historical Market Map 12-13'!B233</f>
        <v>0</v>
      </c>
      <c r="C234" s="83">
        <f>'1.2.Historical Market Map 12-13'!C233</f>
        <v>0</v>
      </c>
      <c r="D234" s="83">
        <f>'1.2.Historical Market Map 12-13'!D233</f>
        <v>0</v>
      </c>
      <c r="E234" s="84" t="str">
        <f t="shared" si="9"/>
        <v>0-0 (0)</v>
      </c>
      <c r="F234" s="35">
        <f>IFERROR(ROUND(SUMIFS('Working Sheet'!$AC$4:$AC$250,'Working Sheet'!$T$4:$T$250,B234,'Working Sheet'!$U$4:$U$250,C234,'Working Sheet'!$V$4:$V$250,D234),0),0)</f>
        <v>0</v>
      </c>
      <c r="G234" s="122">
        <f>COUNTIFS('Working Sheet'!$T$4:$T$250,B234,'Working Sheet'!$U$4:$U$250,C234,'Working Sheet'!$V$4:$V$250,D234)</f>
        <v>232</v>
      </c>
      <c r="I234" s="8"/>
      <c r="J234" s="8"/>
      <c r="K234" s="8"/>
      <c r="L234" s="8"/>
      <c r="M234" s="8"/>
      <c r="O234" s="8"/>
      <c r="P234" s="8"/>
      <c r="Q234" s="8"/>
      <c r="R234" s="8"/>
      <c r="S234" s="8"/>
      <c r="U234" s="8"/>
      <c r="V234" s="8"/>
      <c r="W234" s="8"/>
      <c r="X234" s="8"/>
      <c r="Y234" s="8"/>
      <c r="Z234" s="8"/>
      <c r="AA234" s="8"/>
      <c r="AC234" s="8"/>
      <c r="AD234" s="8"/>
      <c r="AE234" s="8"/>
      <c r="AF234" s="8"/>
      <c r="AG234" s="8"/>
      <c r="AH234" s="8"/>
      <c r="AI234" s="8"/>
      <c r="AK234" s="8"/>
      <c r="AL234" s="8"/>
      <c r="AM234" s="8"/>
      <c r="AN234" s="8"/>
      <c r="AO234" s="8"/>
      <c r="AP234" s="8"/>
      <c r="AQ234" s="8"/>
      <c r="AS234" s="8"/>
      <c r="AT234" s="8"/>
      <c r="AU234" s="8"/>
      <c r="AV234" s="8"/>
      <c r="AW234" s="8"/>
      <c r="AX234" s="8"/>
      <c r="AY234" s="8"/>
    </row>
    <row r="235" spans="1:51" ht="16.5" customHeight="1" x14ac:dyDescent="0.25">
      <c r="A235" s="83">
        <f>'1.2.Historical Market Map 12-13'!A234</f>
        <v>0</v>
      </c>
      <c r="B235" s="83">
        <f>'1.2.Historical Market Map 12-13'!B234</f>
        <v>0</v>
      </c>
      <c r="C235" s="83">
        <f>'1.2.Historical Market Map 12-13'!C234</f>
        <v>0</v>
      </c>
      <c r="D235" s="83">
        <f>'1.2.Historical Market Map 12-13'!D234</f>
        <v>0</v>
      </c>
      <c r="E235" s="84" t="str">
        <f t="shared" si="9"/>
        <v>0-0 (0)</v>
      </c>
      <c r="F235" s="35">
        <f>IFERROR(ROUND(SUMIFS('Working Sheet'!$AC$4:$AC$250,'Working Sheet'!$T$4:$T$250,B235,'Working Sheet'!$U$4:$U$250,C235,'Working Sheet'!$V$4:$V$250,D235),0),0)</f>
        <v>0</v>
      </c>
      <c r="G235" s="122">
        <f>COUNTIFS('Working Sheet'!$T$4:$T$250,B235,'Working Sheet'!$U$4:$U$250,C235,'Working Sheet'!$V$4:$V$250,D235)</f>
        <v>232</v>
      </c>
      <c r="I235" s="8"/>
      <c r="J235" s="8"/>
      <c r="K235" s="8"/>
      <c r="L235" s="8"/>
      <c r="M235" s="8"/>
      <c r="O235" s="8"/>
      <c r="P235" s="8"/>
      <c r="Q235" s="8"/>
      <c r="R235" s="8"/>
      <c r="S235" s="8"/>
      <c r="U235" s="8"/>
      <c r="V235" s="8"/>
      <c r="W235" s="8"/>
      <c r="X235" s="8"/>
      <c r="Y235" s="8"/>
      <c r="Z235" s="8"/>
      <c r="AA235" s="8"/>
      <c r="AC235" s="8"/>
      <c r="AD235" s="8"/>
      <c r="AE235" s="8"/>
      <c r="AF235" s="8"/>
      <c r="AG235" s="8"/>
      <c r="AH235" s="8"/>
      <c r="AI235" s="8"/>
      <c r="AK235" s="8"/>
      <c r="AL235" s="8"/>
      <c r="AM235" s="8"/>
      <c r="AN235" s="8"/>
      <c r="AO235" s="8"/>
      <c r="AP235" s="8"/>
      <c r="AQ235" s="8"/>
      <c r="AS235" s="8"/>
      <c r="AT235" s="8"/>
      <c r="AU235" s="8"/>
      <c r="AV235" s="8"/>
      <c r="AW235" s="8"/>
      <c r="AX235" s="8"/>
      <c r="AY235" s="8"/>
    </row>
    <row r="236" spans="1:51" ht="16.5" customHeight="1" x14ac:dyDescent="0.25">
      <c r="A236" s="83">
        <f>'1.2.Historical Market Map 12-13'!A235</f>
        <v>0</v>
      </c>
      <c r="B236" s="83">
        <f>'1.2.Historical Market Map 12-13'!B235</f>
        <v>0</v>
      </c>
      <c r="C236" s="83">
        <f>'1.2.Historical Market Map 12-13'!C235</f>
        <v>0</v>
      </c>
      <c r="D236" s="83">
        <f>'1.2.Historical Market Map 12-13'!D235</f>
        <v>0</v>
      </c>
      <c r="E236" s="84" t="str">
        <f t="shared" si="9"/>
        <v>0-0 (0)</v>
      </c>
      <c r="F236" s="35">
        <f>IFERROR(ROUND(SUMIFS('Working Sheet'!$AC$4:$AC$250,'Working Sheet'!$T$4:$T$250,B236,'Working Sheet'!$U$4:$U$250,C236,'Working Sheet'!$V$4:$V$250,D236),0),0)</f>
        <v>0</v>
      </c>
      <c r="G236" s="122">
        <f>COUNTIFS('Working Sheet'!$T$4:$T$250,B236,'Working Sheet'!$U$4:$U$250,C236,'Working Sheet'!$V$4:$V$250,D236)</f>
        <v>232</v>
      </c>
      <c r="I236" s="8"/>
      <c r="J236" s="8"/>
      <c r="K236" s="8"/>
      <c r="L236" s="8"/>
      <c r="M236" s="8"/>
      <c r="O236" s="8"/>
      <c r="P236" s="8"/>
      <c r="Q236" s="8"/>
      <c r="R236" s="8"/>
      <c r="S236" s="8"/>
      <c r="U236" s="8"/>
      <c r="V236" s="8"/>
      <c r="W236" s="8"/>
      <c r="X236" s="8"/>
      <c r="Y236" s="8"/>
      <c r="Z236" s="8"/>
      <c r="AA236" s="8"/>
      <c r="AC236" s="8"/>
      <c r="AD236" s="8"/>
      <c r="AE236" s="8"/>
      <c r="AF236" s="8"/>
      <c r="AG236" s="8"/>
      <c r="AH236" s="8"/>
      <c r="AI236" s="8"/>
      <c r="AK236" s="8"/>
      <c r="AL236" s="8"/>
      <c r="AM236" s="8"/>
      <c r="AN236" s="8"/>
      <c r="AO236" s="8"/>
      <c r="AP236" s="8"/>
      <c r="AQ236" s="8"/>
      <c r="AS236" s="8"/>
      <c r="AT236" s="8"/>
      <c r="AU236" s="8"/>
      <c r="AV236" s="8"/>
      <c r="AW236" s="8"/>
      <c r="AX236" s="8"/>
      <c r="AY236" s="8"/>
    </row>
    <row r="237" spans="1:51" ht="16.5" customHeight="1" x14ac:dyDescent="0.25">
      <c r="A237" s="83">
        <f>'1.2.Historical Market Map 12-13'!A236</f>
        <v>0</v>
      </c>
      <c r="B237" s="83">
        <f>'1.2.Historical Market Map 12-13'!B236</f>
        <v>0</v>
      </c>
      <c r="C237" s="83">
        <f>'1.2.Historical Market Map 12-13'!C236</f>
        <v>0</v>
      </c>
      <c r="D237" s="83">
        <f>'1.2.Historical Market Map 12-13'!D236</f>
        <v>0</v>
      </c>
      <c r="E237" s="84" t="str">
        <f t="shared" si="9"/>
        <v>0-0 (0)</v>
      </c>
      <c r="F237" s="35">
        <f>IFERROR(ROUND(SUMIFS('Working Sheet'!$AC$4:$AC$250,'Working Sheet'!$T$4:$T$250,B237,'Working Sheet'!$U$4:$U$250,C237,'Working Sheet'!$V$4:$V$250,D237),0),0)</f>
        <v>0</v>
      </c>
      <c r="G237" s="122">
        <f>COUNTIFS('Working Sheet'!$T$4:$T$250,B237,'Working Sheet'!$U$4:$U$250,C237,'Working Sheet'!$V$4:$V$250,D237)</f>
        <v>232</v>
      </c>
      <c r="I237" s="8"/>
      <c r="J237" s="8"/>
      <c r="K237" s="8"/>
      <c r="L237" s="8"/>
      <c r="M237" s="8"/>
      <c r="O237" s="8"/>
      <c r="P237" s="8"/>
      <c r="Q237" s="8"/>
      <c r="R237" s="8"/>
      <c r="S237" s="8"/>
      <c r="U237" s="8"/>
      <c r="V237" s="8"/>
      <c r="W237" s="8"/>
      <c r="X237" s="8"/>
      <c r="Y237" s="8"/>
      <c r="Z237" s="8"/>
      <c r="AA237" s="8"/>
      <c r="AC237" s="8"/>
      <c r="AD237" s="8"/>
      <c r="AE237" s="8"/>
      <c r="AF237" s="8"/>
      <c r="AG237" s="8"/>
      <c r="AH237" s="8"/>
      <c r="AI237" s="8"/>
      <c r="AK237" s="8"/>
      <c r="AL237" s="8"/>
      <c r="AM237" s="8"/>
      <c r="AN237" s="8"/>
      <c r="AO237" s="8"/>
      <c r="AP237" s="8"/>
      <c r="AQ237" s="8"/>
      <c r="AS237" s="8"/>
      <c r="AT237" s="8"/>
      <c r="AU237" s="8"/>
      <c r="AV237" s="8"/>
      <c r="AW237" s="8"/>
      <c r="AX237" s="8"/>
      <c r="AY237" s="8"/>
    </row>
    <row r="238" spans="1:51" ht="16.5" customHeight="1" x14ac:dyDescent="0.25">
      <c r="A238" s="83">
        <f>'1.2.Historical Market Map 12-13'!A237</f>
        <v>0</v>
      </c>
      <c r="B238" s="83">
        <f>'1.2.Historical Market Map 12-13'!B237</f>
        <v>0</v>
      </c>
      <c r="C238" s="83">
        <f>'1.2.Historical Market Map 12-13'!C237</f>
        <v>0</v>
      </c>
      <c r="D238" s="83">
        <f>'1.2.Historical Market Map 12-13'!D237</f>
        <v>0</v>
      </c>
      <c r="E238" s="84" t="str">
        <f t="shared" si="9"/>
        <v>0-0 (0)</v>
      </c>
      <c r="F238" s="35">
        <f>IFERROR(ROUND(SUMIFS('Working Sheet'!$AC$4:$AC$250,'Working Sheet'!$T$4:$T$250,B238,'Working Sheet'!$U$4:$U$250,C238,'Working Sheet'!$V$4:$V$250,D238),0),0)</f>
        <v>0</v>
      </c>
      <c r="G238" s="122">
        <f>COUNTIFS('Working Sheet'!$T$4:$T$250,B238,'Working Sheet'!$U$4:$U$250,C238,'Working Sheet'!$V$4:$V$250,D238)</f>
        <v>232</v>
      </c>
      <c r="I238" s="8"/>
      <c r="J238" s="8"/>
      <c r="K238" s="8"/>
      <c r="L238" s="8"/>
      <c r="M238" s="8"/>
      <c r="O238" s="8"/>
      <c r="P238" s="8"/>
      <c r="Q238" s="8"/>
      <c r="R238" s="8"/>
      <c r="S238" s="8"/>
      <c r="U238" s="8"/>
      <c r="V238" s="8"/>
      <c r="W238" s="8"/>
      <c r="X238" s="8"/>
      <c r="Y238" s="8"/>
      <c r="Z238" s="8"/>
      <c r="AA238" s="8"/>
      <c r="AC238" s="8"/>
      <c r="AD238" s="8"/>
      <c r="AE238" s="8"/>
      <c r="AF238" s="8"/>
      <c r="AG238" s="8"/>
      <c r="AH238" s="8"/>
      <c r="AI238" s="8"/>
      <c r="AK238" s="8"/>
      <c r="AL238" s="8"/>
      <c r="AM238" s="8"/>
      <c r="AN238" s="8"/>
      <c r="AO238" s="8"/>
      <c r="AP238" s="8"/>
      <c r="AQ238" s="8"/>
      <c r="AS238" s="8"/>
      <c r="AT238" s="8"/>
      <c r="AU238" s="8"/>
      <c r="AV238" s="8"/>
      <c r="AW238" s="8"/>
      <c r="AX238" s="8"/>
      <c r="AY238" s="8"/>
    </row>
    <row r="239" spans="1:51" ht="16.5" customHeight="1" x14ac:dyDescent="0.25">
      <c r="A239" s="83">
        <f>'1.2.Historical Market Map 12-13'!A238</f>
        <v>0</v>
      </c>
      <c r="B239" s="83">
        <f>'1.2.Historical Market Map 12-13'!B238</f>
        <v>0</v>
      </c>
      <c r="C239" s="83">
        <f>'1.2.Historical Market Map 12-13'!C238</f>
        <v>0</v>
      </c>
      <c r="D239" s="83">
        <f>'1.2.Historical Market Map 12-13'!D238</f>
        <v>0</v>
      </c>
      <c r="E239" s="84" t="str">
        <f t="shared" si="9"/>
        <v>0-0 (0)</v>
      </c>
      <c r="F239" s="35">
        <f>IFERROR(ROUND(SUMIFS('Working Sheet'!$AC$4:$AC$250,'Working Sheet'!$T$4:$T$250,B239,'Working Sheet'!$U$4:$U$250,C239,'Working Sheet'!$V$4:$V$250,D239),0),0)</f>
        <v>0</v>
      </c>
      <c r="G239" s="122">
        <f>COUNTIFS('Working Sheet'!$T$4:$T$250,B239,'Working Sheet'!$U$4:$U$250,C239,'Working Sheet'!$V$4:$V$250,D239)</f>
        <v>232</v>
      </c>
      <c r="I239" s="8"/>
      <c r="J239" s="8"/>
      <c r="K239" s="8"/>
      <c r="L239" s="8"/>
      <c r="M239" s="8"/>
      <c r="O239" s="8"/>
      <c r="P239" s="8"/>
      <c r="Q239" s="8"/>
      <c r="R239" s="8"/>
      <c r="S239" s="8"/>
      <c r="U239" s="8"/>
      <c r="V239" s="8"/>
      <c r="W239" s="8"/>
      <c r="X239" s="8"/>
      <c r="Y239" s="8"/>
      <c r="Z239" s="8"/>
      <c r="AA239" s="8"/>
      <c r="AC239" s="8"/>
      <c r="AD239" s="8"/>
      <c r="AE239" s="8"/>
      <c r="AF239" s="8"/>
      <c r="AG239" s="8"/>
      <c r="AH239" s="8"/>
      <c r="AI239" s="8"/>
      <c r="AK239" s="8"/>
      <c r="AL239" s="8"/>
      <c r="AM239" s="8"/>
      <c r="AN239" s="8"/>
      <c r="AO239" s="8"/>
      <c r="AP239" s="8"/>
      <c r="AQ239" s="8"/>
      <c r="AS239" s="8"/>
      <c r="AT239" s="8"/>
      <c r="AU239" s="8"/>
      <c r="AV239" s="8"/>
      <c r="AW239" s="8"/>
      <c r="AX239" s="8"/>
      <c r="AY239" s="8"/>
    </row>
    <row r="240" spans="1:51" ht="16.5" customHeight="1" x14ac:dyDescent="0.25">
      <c r="A240" s="83">
        <f>'1.2.Historical Market Map 12-13'!A239</f>
        <v>0</v>
      </c>
      <c r="B240" s="83">
        <f>'1.2.Historical Market Map 12-13'!B239</f>
        <v>0</v>
      </c>
      <c r="C240" s="83">
        <f>'1.2.Historical Market Map 12-13'!C239</f>
        <v>0</v>
      </c>
      <c r="D240" s="83">
        <f>'1.2.Historical Market Map 12-13'!D239</f>
        <v>0</v>
      </c>
      <c r="E240" s="84" t="str">
        <f t="shared" si="9"/>
        <v>0-0 (0)</v>
      </c>
      <c r="F240" s="35">
        <f>IFERROR(ROUND(SUMIFS('Working Sheet'!$AC$4:$AC$250,'Working Sheet'!$T$4:$T$250,B240,'Working Sheet'!$U$4:$U$250,C240,'Working Sheet'!$V$4:$V$250,D240),0),0)</f>
        <v>0</v>
      </c>
      <c r="G240" s="122">
        <f>COUNTIFS('Working Sheet'!$T$4:$T$250,B240,'Working Sheet'!$U$4:$U$250,C240,'Working Sheet'!$V$4:$V$250,D240)</f>
        <v>232</v>
      </c>
      <c r="I240" s="8"/>
      <c r="J240" s="8"/>
      <c r="K240" s="8"/>
      <c r="L240" s="8"/>
      <c r="M240" s="8"/>
      <c r="O240" s="8"/>
      <c r="P240" s="8"/>
      <c r="Q240" s="8"/>
      <c r="R240" s="8"/>
      <c r="S240" s="8"/>
      <c r="U240" s="8"/>
      <c r="V240" s="8"/>
      <c r="W240" s="8"/>
      <c r="X240" s="8"/>
      <c r="Y240" s="8"/>
      <c r="Z240" s="8"/>
      <c r="AA240" s="8"/>
      <c r="AC240" s="8"/>
      <c r="AD240" s="8"/>
      <c r="AE240" s="8"/>
      <c r="AF240" s="8"/>
      <c r="AG240" s="8"/>
      <c r="AH240" s="8"/>
      <c r="AI240" s="8"/>
      <c r="AK240" s="8"/>
      <c r="AL240" s="8"/>
      <c r="AM240" s="8"/>
      <c r="AN240" s="8"/>
      <c r="AO240" s="8"/>
      <c r="AP240" s="8"/>
      <c r="AQ240" s="8"/>
      <c r="AS240" s="8"/>
      <c r="AT240" s="8"/>
      <c r="AU240" s="8"/>
      <c r="AV240" s="8"/>
      <c r="AW240" s="8"/>
      <c r="AX240" s="8"/>
      <c r="AY240" s="8"/>
    </row>
    <row r="241" spans="1:51" ht="16.5" customHeight="1" x14ac:dyDescent="0.25">
      <c r="A241" s="83">
        <f>'1.2.Historical Market Map 12-13'!A240</f>
        <v>0</v>
      </c>
      <c r="B241" s="83">
        <f>'1.2.Historical Market Map 12-13'!B240</f>
        <v>0</v>
      </c>
      <c r="C241" s="83">
        <f>'1.2.Historical Market Map 12-13'!C240</f>
        <v>0</v>
      </c>
      <c r="D241" s="83">
        <f>'1.2.Historical Market Map 12-13'!D240</f>
        <v>0</v>
      </c>
      <c r="E241" s="84" t="str">
        <f t="shared" si="9"/>
        <v>0-0 (0)</v>
      </c>
      <c r="F241" s="35">
        <f>IFERROR(ROUND(SUMIFS('Working Sheet'!$AC$4:$AC$250,'Working Sheet'!$T$4:$T$250,B241,'Working Sheet'!$U$4:$U$250,C241,'Working Sheet'!$V$4:$V$250,D241),0),0)</f>
        <v>0</v>
      </c>
      <c r="G241" s="122">
        <f>COUNTIFS('Working Sheet'!$T$4:$T$250,B241,'Working Sheet'!$U$4:$U$250,C241,'Working Sheet'!$V$4:$V$250,D241)</f>
        <v>232</v>
      </c>
      <c r="I241" s="8"/>
      <c r="J241" s="8"/>
      <c r="K241" s="8"/>
      <c r="L241" s="8"/>
      <c r="M241" s="8"/>
      <c r="O241" s="8"/>
      <c r="P241" s="8"/>
      <c r="Q241" s="8"/>
      <c r="R241" s="8"/>
      <c r="S241" s="8"/>
      <c r="U241" s="8"/>
      <c r="V241" s="8"/>
      <c r="W241" s="8"/>
      <c r="X241" s="8"/>
      <c r="Y241" s="8"/>
      <c r="Z241" s="8"/>
      <c r="AA241" s="8"/>
      <c r="AC241" s="8"/>
      <c r="AD241" s="8"/>
      <c r="AE241" s="8"/>
      <c r="AF241" s="8"/>
      <c r="AG241" s="8"/>
      <c r="AH241" s="8"/>
      <c r="AI241" s="8"/>
      <c r="AK241" s="8"/>
      <c r="AL241" s="8"/>
      <c r="AM241" s="8"/>
      <c r="AN241" s="8"/>
      <c r="AO241" s="8"/>
      <c r="AP241" s="8"/>
      <c r="AQ241" s="8"/>
      <c r="AS241" s="8"/>
      <c r="AT241" s="8"/>
      <c r="AU241" s="8"/>
      <c r="AV241" s="8"/>
      <c r="AW241" s="8"/>
      <c r="AX241" s="8"/>
      <c r="AY241" s="8"/>
    </row>
    <row r="242" spans="1:51" ht="16.5" customHeight="1" x14ac:dyDescent="0.25">
      <c r="A242" s="83">
        <f>'1.2.Historical Market Map 12-13'!A241</f>
        <v>0</v>
      </c>
      <c r="B242" s="83">
        <f>'1.2.Historical Market Map 12-13'!B241</f>
        <v>0</v>
      </c>
      <c r="C242" s="83">
        <f>'1.2.Historical Market Map 12-13'!C241</f>
        <v>0</v>
      </c>
      <c r="D242" s="83">
        <f>'1.2.Historical Market Map 12-13'!D241</f>
        <v>0</v>
      </c>
      <c r="E242" s="84" t="str">
        <f t="shared" si="9"/>
        <v>0-0 (0)</v>
      </c>
      <c r="F242" s="35">
        <f>IFERROR(ROUND(SUMIFS('Working Sheet'!$AC$4:$AC$250,'Working Sheet'!$T$4:$T$250,B242,'Working Sheet'!$U$4:$U$250,C242,'Working Sheet'!$V$4:$V$250,D242),0),0)</f>
        <v>0</v>
      </c>
      <c r="G242" s="122">
        <f>COUNTIFS('Working Sheet'!$T$4:$T$250,B242,'Working Sheet'!$U$4:$U$250,C242,'Working Sheet'!$V$4:$V$250,D242)</f>
        <v>232</v>
      </c>
      <c r="I242" s="8"/>
      <c r="J242" s="8"/>
      <c r="K242" s="8"/>
      <c r="L242" s="8"/>
      <c r="M242" s="8"/>
      <c r="O242" s="8"/>
      <c r="P242" s="8"/>
      <c r="Q242" s="8"/>
      <c r="R242" s="8"/>
      <c r="S242" s="8"/>
      <c r="U242" s="8"/>
      <c r="V242" s="8"/>
      <c r="W242" s="8"/>
      <c r="X242" s="8"/>
      <c r="Y242" s="8"/>
      <c r="Z242" s="8"/>
      <c r="AA242" s="8"/>
      <c r="AC242" s="8"/>
      <c r="AD242" s="8"/>
      <c r="AE242" s="8"/>
      <c r="AF242" s="8"/>
      <c r="AG242" s="8"/>
      <c r="AH242" s="8"/>
      <c r="AI242" s="8"/>
      <c r="AK242" s="8"/>
      <c r="AL242" s="8"/>
      <c r="AM242" s="8"/>
      <c r="AN242" s="8"/>
      <c r="AO242" s="8"/>
      <c r="AP242" s="8"/>
      <c r="AQ242" s="8"/>
      <c r="AS242" s="8"/>
      <c r="AT242" s="8"/>
      <c r="AU242" s="8"/>
      <c r="AV242" s="8"/>
      <c r="AW242" s="8"/>
      <c r="AX242" s="8"/>
      <c r="AY242" s="8"/>
    </row>
    <row r="243" spans="1:51" ht="16.5" customHeight="1" x14ac:dyDescent="0.25">
      <c r="A243" s="83">
        <f>'1.2.Historical Market Map 12-13'!A242</f>
        <v>0</v>
      </c>
      <c r="B243" s="83">
        <f>'1.2.Historical Market Map 12-13'!B242</f>
        <v>0</v>
      </c>
      <c r="C243" s="83">
        <f>'1.2.Historical Market Map 12-13'!C242</f>
        <v>0</v>
      </c>
      <c r="D243" s="83">
        <f>'1.2.Historical Market Map 12-13'!D242</f>
        <v>0</v>
      </c>
      <c r="E243" s="84" t="str">
        <f t="shared" si="9"/>
        <v>0-0 (0)</v>
      </c>
      <c r="F243" s="35">
        <f>IFERROR(ROUND(SUMIFS('Working Sheet'!$AC$4:$AC$250,'Working Sheet'!$T$4:$T$250,B243,'Working Sheet'!$U$4:$U$250,C243,'Working Sheet'!$V$4:$V$250,D243),0),0)</f>
        <v>0</v>
      </c>
      <c r="G243" s="122">
        <f>COUNTIFS('Working Sheet'!$T$4:$T$250,B243,'Working Sheet'!$U$4:$U$250,C243,'Working Sheet'!$V$4:$V$250,D243)</f>
        <v>232</v>
      </c>
      <c r="I243" s="8"/>
      <c r="J243" s="8"/>
      <c r="K243" s="8"/>
      <c r="L243" s="8"/>
      <c r="M243" s="8"/>
      <c r="O243" s="8"/>
      <c r="P243" s="8"/>
      <c r="Q243" s="8"/>
      <c r="R243" s="8"/>
      <c r="S243" s="8"/>
      <c r="U243" s="8"/>
      <c r="V243" s="8"/>
      <c r="W243" s="8"/>
      <c r="X243" s="8"/>
      <c r="Y243" s="8"/>
      <c r="Z243" s="8"/>
      <c r="AA243" s="8"/>
      <c r="AC243" s="8"/>
      <c r="AD243" s="8"/>
      <c r="AE243" s="8"/>
      <c r="AF243" s="8"/>
      <c r="AG243" s="8"/>
      <c r="AH243" s="8"/>
      <c r="AI243" s="8"/>
      <c r="AK243" s="8"/>
      <c r="AL243" s="8"/>
      <c r="AM243" s="8"/>
      <c r="AN243" s="8"/>
      <c r="AO243" s="8"/>
      <c r="AP243" s="8"/>
      <c r="AQ243" s="8"/>
      <c r="AS243" s="8"/>
      <c r="AT243" s="8"/>
      <c r="AU243" s="8"/>
      <c r="AV243" s="8"/>
      <c r="AW243" s="8"/>
      <c r="AX243" s="8"/>
      <c r="AY243" s="8"/>
    </row>
    <row r="244" spans="1:51" ht="16.5" customHeight="1" x14ac:dyDescent="0.25">
      <c r="A244" s="83">
        <f>'1.2.Historical Market Map 12-13'!A243</f>
        <v>0</v>
      </c>
      <c r="B244" s="83">
        <f>'1.2.Historical Market Map 12-13'!B243</f>
        <v>0</v>
      </c>
      <c r="C244" s="83">
        <f>'1.2.Historical Market Map 12-13'!C243</f>
        <v>0</v>
      </c>
      <c r="D244" s="83">
        <f>'1.2.Historical Market Map 12-13'!D243</f>
        <v>0</v>
      </c>
      <c r="E244" s="84" t="str">
        <f t="shared" si="9"/>
        <v>0-0 (0)</v>
      </c>
      <c r="F244" s="35">
        <f>IFERROR(ROUND(SUMIFS('Working Sheet'!$AC$4:$AC$250,'Working Sheet'!$T$4:$T$250,B244,'Working Sheet'!$U$4:$U$250,C244,'Working Sheet'!$V$4:$V$250,D244),0),0)</f>
        <v>0</v>
      </c>
      <c r="G244" s="122">
        <f>COUNTIFS('Working Sheet'!$T$4:$T$250,B244,'Working Sheet'!$U$4:$U$250,C244,'Working Sheet'!$V$4:$V$250,D244)</f>
        <v>232</v>
      </c>
      <c r="I244" s="18"/>
      <c r="J244" s="18"/>
      <c r="K244" s="18"/>
      <c r="L244" s="18"/>
      <c r="M244" s="18"/>
      <c r="O244" s="18"/>
      <c r="P244" s="18"/>
      <c r="Q244" s="18"/>
      <c r="R244" s="18"/>
      <c r="S244" s="18"/>
      <c r="U244" s="18"/>
      <c r="V244" s="18"/>
      <c r="W244" s="18"/>
      <c r="X244" s="18"/>
      <c r="Y244" s="18"/>
      <c r="Z244" s="18"/>
      <c r="AA244" s="18"/>
      <c r="AC244" s="18"/>
      <c r="AD244" s="18"/>
      <c r="AE244" s="18"/>
      <c r="AF244" s="18"/>
      <c r="AG244" s="18"/>
      <c r="AH244" s="18"/>
      <c r="AI244" s="18"/>
      <c r="AK244" s="18"/>
      <c r="AL244" s="18"/>
      <c r="AM244" s="18"/>
      <c r="AN244" s="18"/>
      <c r="AO244" s="18"/>
      <c r="AP244" s="18"/>
      <c r="AQ244" s="18"/>
      <c r="AS244" s="18"/>
      <c r="AT244" s="18"/>
      <c r="AU244" s="18"/>
      <c r="AV244" s="18"/>
      <c r="AW244" s="18"/>
      <c r="AX244" s="18"/>
      <c r="AY244" s="18"/>
    </row>
    <row r="245" spans="1:51" ht="16.5" customHeight="1" x14ac:dyDescent="0.25">
      <c r="A245" s="83">
        <f>'1.2.Historical Market Map 12-13'!A244</f>
        <v>0</v>
      </c>
      <c r="B245" s="83">
        <f>'1.2.Historical Market Map 12-13'!B244</f>
        <v>0</v>
      </c>
      <c r="C245" s="83">
        <f>'1.2.Historical Market Map 12-13'!C244</f>
        <v>0</v>
      </c>
      <c r="D245" s="83">
        <f>'1.2.Historical Market Map 12-13'!D244</f>
        <v>0</v>
      </c>
      <c r="E245" s="84" t="str">
        <f t="shared" si="9"/>
        <v>0-0 (0)</v>
      </c>
      <c r="F245" s="35">
        <f>IFERROR(ROUND(SUMIFS('Working Sheet'!$AC$4:$AC$250,'Working Sheet'!$T$4:$T$250,B245,'Working Sheet'!$U$4:$U$250,C245,'Working Sheet'!$V$4:$V$250,D245),0),0)</f>
        <v>0</v>
      </c>
      <c r="G245" s="122">
        <f>COUNTIFS('Working Sheet'!$T$4:$T$250,B245,'Working Sheet'!$U$4:$U$250,C245,'Working Sheet'!$V$4:$V$250,D245)</f>
        <v>232</v>
      </c>
      <c r="I245" s="8"/>
      <c r="J245" s="8"/>
      <c r="K245" s="8"/>
      <c r="L245" s="8"/>
      <c r="M245" s="8"/>
      <c r="O245" s="8"/>
      <c r="P245" s="8"/>
      <c r="Q245" s="8"/>
      <c r="R245" s="8"/>
      <c r="S245" s="8"/>
      <c r="U245" s="8"/>
      <c r="V245" s="8"/>
      <c r="W245" s="8"/>
      <c r="X245" s="8"/>
      <c r="Y245" s="8"/>
      <c r="Z245" s="8"/>
      <c r="AA245" s="8"/>
      <c r="AC245" s="8"/>
      <c r="AD245" s="8"/>
      <c r="AE245" s="8"/>
      <c r="AF245" s="8"/>
      <c r="AG245" s="8"/>
      <c r="AH245" s="8"/>
      <c r="AI245" s="8"/>
      <c r="AK245" s="8"/>
      <c r="AL245" s="8"/>
      <c r="AM245" s="8"/>
      <c r="AN245" s="8"/>
      <c r="AO245" s="8"/>
      <c r="AP245" s="8"/>
      <c r="AQ245" s="8"/>
      <c r="AS245" s="8"/>
      <c r="AT245" s="8"/>
      <c r="AU245" s="8"/>
      <c r="AV245" s="8"/>
      <c r="AW245" s="8"/>
      <c r="AX245" s="8"/>
      <c r="AY245" s="8"/>
    </row>
    <row r="246" spans="1:51" ht="16.5" customHeight="1" x14ac:dyDescent="0.25">
      <c r="A246" s="83">
        <f>'1.2.Historical Market Map 12-13'!A245</f>
        <v>0</v>
      </c>
      <c r="B246" s="83">
        <f>'1.2.Historical Market Map 12-13'!B245</f>
        <v>0</v>
      </c>
      <c r="C246" s="83">
        <f>'1.2.Historical Market Map 12-13'!C245</f>
        <v>0</v>
      </c>
      <c r="D246" s="83">
        <f>'1.2.Historical Market Map 12-13'!D245</f>
        <v>0</v>
      </c>
      <c r="E246" s="84" t="str">
        <f t="shared" si="9"/>
        <v>0-0 (0)</v>
      </c>
      <c r="F246" s="35">
        <f>IFERROR(ROUND(SUMIFS('Working Sheet'!$AC$4:$AC$250,'Working Sheet'!$T$4:$T$250,B246,'Working Sheet'!$U$4:$U$250,C246,'Working Sheet'!$V$4:$V$250,D246),0),0)</f>
        <v>0</v>
      </c>
      <c r="G246" s="122">
        <f>COUNTIFS('Working Sheet'!$T$4:$T$250,B246,'Working Sheet'!$U$4:$U$250,C246,'Working Sheet'!$V$4:$V$250,D246)</f>
        <v>232</v>
      </c>
      <c r="I246" s="8"/>
      <c r="J246" s="8"/>
      <c r="K246" s="8"/>
      <c r="L246" s="8"/>
      <c r="M246" s="8"/>
      <c r="O246" s="8"/>
      <c r="P246" s="8"/>
      <c r="Q246" s="8"/>
      <c r="R246" s="8"/>
      <c r="S246" s="8"/>
      <c r="U246" s="8"/>
      <c r="V246" s="8"/>
      <c r="W246" s="8"/>
      <c r="X246" s="8"/>
      <c r="Y246" s="8"/>
      <c r="Z246" s="8"/>
      <c r="AA246" s="8"/>
      <c r="AC246" s="8"/>
      <c r="AD246" s="8"/>
      <c r="AE246" s="8"/>
      <c r="AF246" s="8"/>
      <c r="AG246" s="8"/>
      <c r="AH246" s="8"/>
      <c r="AI246" s="8"/>
      <c r="AK246" s="8"/>
      <c r="AL246" s="8"/>
      <c r="AM246" s="8"/>
      <c r="AN246" s="8"/>
      <c r="AO246" s="8"/>
      <c r="AP246" s="8"/>
      <c r="AQ246" s="8"/>
      <c r="AS246" s="8"/>
      <c r="AT246" s="8"/>
      <c r="AU246" s="8"/>
      <c r="AV246" s="8"/>
      <c r="AW246" s="8"/>
      <c r="AX246" s="8"/>
      <c r="AY246" s="8"/>
    </row>
    <row r="247" spans="1:51" ht="16.5" customHeight="1" x14ac:dyDescent="0.25">
      <c r="A247" s="83">
        <f>'1.2.Historical Market Map 12-13'!A246</f>
        <v>0</v>
      </c>
      <c r="B247" s="83">
        <f>'1.2.Historical Market Map 12-13'!B246</f>
        <v>0</v>
      </c>
      <c r="C247" s="83">
        <f>'1.2.Historical Market Map 12-13'!C246</f>
        <v>0</v>
      </c>
      <c r="D247" s="83">
        <f>'1.2.Historical Market Map 12-13'!D246</f>
        <v>0</v>
      </c>
      <c r="E247" s="84" t="str">
        <f t="shared" si="9"/>
        <v>0-0 (0)</v>
      </c>
      <c r="F247" s="35">
        <f>IFERROR(ROUND(SUMIFS('Working Sheet'!$AC$4:$AC$250,'Working Sheet'!$T$4:$T$250,B247,'Working Sheet'!$U$4:$U$250,C247,'Working Sheet'!$V$4:$V$250,D247),0),0)</f>
        <v>0</v>
      </c>
      <c r="G247" s="122">
        <f>COUNTIFS('Working Sheet'!$T$4:$T$250,B247,'Working Sheet'!$U$4:$U$250,C247,'Working Sheet'!$V$4:$V$250,D247)</f>
        <v>232</v>
      </c>
      <c r="I247" s="8"/>
      <c r="J247" s="8"/>
      <c r="K247" s="8"/>
      <c r="L247" s="8"/>
      <c r="M247" s="8"/>
      <c r="O247" s="8"/>
      <c r="P247" s="8"/>
      <c r="Q247" s="8"/>
      <c r="R247" s="8"/>
      <c r="S247" s="8"/>
      <c r="U247" s="8"/>
      <c r="V247" s="8"/>
      <c r="W247" s="8"/>
      <c r="X247" s="8"/>
      <c r="Y247" s="8"/>
      <c r="Z247" s="8"/>
      <c r="AA247" s="8"/>
      <c r="AC247" s="8"/>
      <c r="AD247" s="8"/>
      <c r="AE247" s="8"/>
      <c r="AF247" s="8"/>
      <c r="AG247" s="8"/>
      <c r="AH247" s="8"/>
      <c r="AI247" s="8"/>
      <c r="AK247" s="8"/>
      <c r="AL247" s="8"/>
      <c r="AM247" s="8"/>
      <c r="AN247" s="8"/>
      <c r="AO247" s="8"/>
      <c r="AP247" s="8"/>
      <c r="AQ247" s="8"/>
      <c r="AS247" s="8"/>
      <c r="AT247" s="8"/>
      <c r="AU247" s="8"/>
      <c r="AV247" s="8"/>
      <c r="AW247" s="8"/>
      <c r="AX247" s="8"/>
      <c r="AY247" s="8"/>
    </row>
    <row r="248" spans="1:51" ht="16.5" customHeight="1" x14ac:dyDescent="0.25">
      <c r="A248" s="83">
        <f>'1.2.Historical Market Map 12-13'!A247</f>
        <v>0</v>
      </c>
      <c r="B248" s="83">
        <f>'1.2.Historical Market Map 12-13'!B247</f>
        <v>0</v>
      </c>
      <c r="C248" s="83">
        <f>'1.2.Historical Market Map 12-13'!C247</f>
        <v>0</v>
      </c>
      <c r="D248" s="83">
        <f>'1.2.Historical Market Map 12-13'!D247</f>
        <v>0</v>
      </c>
      <c r="E248" s="84" t="str">
        <f t="shared" si="9"/>
        <v>0-0 (0)</v>
      </c>
      <c r="F248" s="35">
        <f>IFERROR(ROUND(SUMIFS('Working Sheet'!$AC$4:$AC$250,'Working Sheet'!$T$4:$T$250,B248,'Working Sheet'!$U$4:$U$250,C248,'Working Sheet'!$V$4:$V$250,D248),0),0)</f>
        <v>0</v>
      </c>
      <c r="G248" s="122">
        <f>COUNTIFS('Working Sheet'!$T$4:$T$250,B248,'Working Sheet'!$U$4:$U$250,C248,'Working Sheet'!$V$4:$V$250,D248)</f>
        <v>232</v>
      </c>
      <c r="I248" s="8"/>
      <c r="J248" s="8"/>
      <c r="K248" s="8"/>
      <c r="L248" s="8"/>
      <c r="M248" s="8"/>
      <c r="O248" s="8"/>
      <c r="P248" s="8"/>
      <c r="Q248" s="8"/>
      <c r="R248" s="8"/>
      <c r="S248" s="8"/>
      <c r="U248" s="8"/>
      <c r="V248" s="8"/>
      <c r="W248" s="8"/>
      <c r="X248" s="8"/>
      <c r="Y248" s="8"/>
      <c r="Z248" s="8"/>
      <c r="AA248" s="8"/>
      <c r="AC248" s="8"/>
      <c r="AD248" s="8"/>
      <c r="AE248" s="8"/>
      <c r="AF248" s="8"/>
      <c r="AG248" s="8"/>
      <c r="AH248" s="8"/>
      <c r="AI248" s="8"/>
      <c r="AK248" s="8"/>
      <c r="AL248" s="8"/>
      <c r="AM248" s="8"/>
      <c r="AN248" s="8"/>
      <c r="AO248" s="8"/>
      <c r="AP248" s="8"/>
      <c r="AQ248" s="8"/>
      <c r="AS248" s="8"/>
      <c r="AT248" s="8"/>
      <c r="AU248" s="8"/>
      <c r="AV248" s="8"/>
      <c r="AW248" s="8"/>
      <c r="AX248" s="8"/>
      <c r="AY248" s="8"/>
    </row>
    <row r="249" spans="1:51" ht="16.5" customHeight="1" x14ac:dyDescent="0.25">
      <c r="A249" s="83">
        <f>'1.2.Historical Market Map 12-13'!A248</f>
        <v>0</v>
      </c>
      <c r="B249" s="83">
        <f>'1.2.Historical Market Map 12-13'!B248</f>
        <v>0</v>
      </c>
      <c r="C249" s="83">
        <f>'1.2.Historical Market Map 12-13'!C248</f>
        <v>0</v>
      </c>
      <c r="D249" s="83">
        <f>'1.2.Historical Market Map 12-13'!D248</f>
        <v>0</v>
      </c>
      <c r="E249" s="84" t="str">
        <f t="shared" si="9"/>
        <v>0-0 (0)</v>
      </c>
      <c r="F249" s="35">
        <f>IFERROR(ROUND(SUMIFS('Working Sheet'!$AC$4:$AC$250,'Working Sheet'!$T$4:$T$250,B249,'Working Sheet'!$U$4:$U$250,C249,'Working Sheet'!$V$4:$V$250,D249),0),0)</f>
        <v>0</v>
      </c>
      <c r="G249" s="122">
        <f>COUNTIFS('Working Sheet'!$T$4:$T$250,B249,'Working Sheet'!$U$4:$U$250,C249,'Working Sheet'!$V$4:$V$250,D249)</f>
        <v>232</v>
      </c>
      <c r="I249" s="8"/>
      <c r="J249" s="8"/>
      <c r="K249" s="8"/>
      <c r="L249" s="8"/>
      <c r="M249" s="8"/>
      <c r="O249" s="8"/>
      <c r="P249" s="8"/>
      <c r="Q249" s="8"/>
      <c r="R249" s="8"/>
      <c r="S249" s="8"/>
      <c r="U249" s="8"/>
      <c r="V249" s="8"/>
      <c r="W249" s="8"/>
      <c r="X249" s="8"/>
      <c r="Y249" s="8"/>
      <c r="Z249" s="8"/>
      <c r="AA249" s="8"/>
      <c r="AC249" s="8"/>
      <c r="AD249" s="8"/>
      <c r="AE249" s="8"/>
      <c r="AF249" s="8"/>
      <c r="AG249" s="8"/>
      <c r="AH249" s="8"/>
      <c r="AI249" s="8"/>
      <c r="AK249" s="8"/>
      <c r="AL249" s="8"/>
      <c r="AM249" s="8"/>
      <c r="AN249" s="8"/>
      <c r="AO249" s="8"/>
      <c r="AP249" s="8"/>
      <c r="AQ249" s="8"/>
      <c r="AS249" s="8"/>
      <c r="AT249" s="8"/>
      <c r="AU249" s="8"/>
      <c r="AV249" s="8"/>
      <c r="AW249" s="8"/>
      <c r="AX249" s="8"/>
      <c r="AY249" s="8"/>
    </row>
    <row r="250" spans="1:51" ht="16.5" customHeight="1" x14ac:dyDescent="0.25">
      <c r="A250" s="83">
        <f>'1.2.Historical Market Map 12-13'!A249</f>
        <v>0</v>
      </c>
      <c r="B250" s="83">
        <f>'1.2.Historical Market Map 12-13'!B249</f>
        <v>0</v>
      </c>
      <c r="C250" s="83">
        <f>'1.2.Historical Market Map 12-13'!C249</f>
        <v>0</v>
      </c>
      <c r="D250" s="83">
        <f>'1.2.Historical Market Map 12-13'!D249</f>
        <v>0</v>
      </c>
      <c r="E250" s="84" t="str">
        <f t="shared" si="9"/>
        <v>0-0 (0)</v>
      </c>
      <c r="F250" s="35">
        <f>IFERROR(ROUND(SUMIFS('Working Sheet'!$AC$4:$AC$250,'Working Sheet'!$T$4:$T$250,B250,'Working Sheet'!$U$4:$U$250,C250,'Working Sheet'!$V$4:$V$250,D250),0),0)</f>
        <v>0</v>
      </c>
      <c r="G250" s="122">
        <f>COUNTIFS('Working Sheet'!$T$4:$T$250,B250,'Working Sheet'!$U$4:$U$250,C250,'Working Sheet'!$V$4:$V$250,D250)</f>
        <v>232</v>
      </c>
      <c r="I250" s="8"/>
      <c r="J250" s="8"/>
      <c r="K250" s="8"/>
      <c r="L250" s="8"/>
      <c r="M250" s="8"/>
      <c r="O250" s="8"/>
      <c r="P250" s="8"/>
      <c r="Q250" s="8"/>
      <c r="R250" s="8"/>
      <c r="S250" s="8"/>
      <c r="U250" s="8"/>
      <c r="V250" s="8"/>
      <c r="W250" s="8"/>
      <c r="X250" s="8"/>
      <c r="Y250" s="8"/>
      <c r="Z250" s="8"/>
      <c r="AA250" s="8"/>
      <c r="AC250" s="8"/>
      <c r="AD250" s="8"/>
      <c r="AE250" s="8"/>
      <c r="AF250" s="8"/>
      <c r="AG250" s="8"/>
      <c r="AH250" s="8"/>
      <c r="AI250" s="8"/>
      <c r="AK250" s="8"/>
      <c r="AL250" s="8"/>
      <c r="AM250" s="8"/>
      <c r="AN250" s="8"/>
      <c r="AO250" s="8"/>
      <c r="AP250" s="8"/>
      <c r="AQ250" s="8"/>
      <c r="AS250" s="8"/>
      <c r="AT250" s="8"/>
      <c r="AU250" s="8"/>
      <c r="AV250" s="8"/>
      <c r="AW250" s="8"/>
      <c r="AX250" s="8"/>
      <c r="AY250" s="8"/>
    </row>
    <row r="251" spans="1:51" ht="16.5" customHeight="1" x14ac:dyDescent="0.25">
      <c r="A251" s="83">
        <f>'1.2.Historical Market Map 12-13'!A250</f>
        <v>0</v>
      </c>
      <c r="B251" s="83">
        <f>'1.2.Historical Market Map 12-13'!B250</f>
        <v>0</v>
      </c>
      <c r="C251" s="83">
        <f>'1.2.Historical Market Map 12-13'!C250</f>
        <v>0</v>
      </c>
      <c r="D251" s="83">
        <f>'1.2.Historical Market Map 12-13'!D250</f>
        <v>0</v>
      </c>
      <c r="E251" s="84" t="str">
        <f t="shared" si="9"/>
        <v>0-0 (0)</v>
      </c>
      <c r="F251" s="35">
        <f>IFERROR(ROUND(SUMIFS('Working Sheet'!$AC$4:$AC$250,'Working Sheet'!$T$4:$T$250,B251,'Working Sheet'!$U$4:$U$250,C251,'Working Sheet'!$V$4:$V$250,D251),0),0)</f>
        <v>0</v>
      </c>
      <c r="G251" s="122">
        <f>COUNTIFS('Working Sheet'!$T$4:$T$250,B251,'Working Sheet'!$U$4:$U$250,C251,'Working Sheet'!$V$4:$V$250,D251)</f>
        <v>232</v>
      </c>
      <c r="I251" s="8"/>
      <c r="J251" s="8"/>
      <c r="K251" s="8"/>
      <c r="L251" s="8"/>
      <c r="M251" s="8"/>
      <c r="O251" s="8"/>
      <c r="P251" s="8"/>
      <c r="Q251" s="8"/>
      <c r="R251" s="8"/>
      <c r="S251" s="8"/>
      <c r="U251" s="8"/>
      <c r="V251" s="8"/>
      <c r="W251" s="8"/>
      <c r="X251" s="8"/>
      <c r="Y251" s="8"/>
      <c r="Z251" s="8"/>
      <c r="AA251" s="8"/>
      <c r="AC251" s="8"/>
      <c r="AD251" s="8"/>
      <c r="AE251" s="8"/>
      <c r="AF251" s="8"/>
      <c r="AG251" s="8"/>
      <c r="AH251" s="8"/>
      <c r="AI251" s="8"/>
      <c r="AK251" s="8"/>
      <c r="AL251" s="8"/>
      <c r="AM251" s="8"/>
      <c r="AN251" s="8"/>
      <c r="AO251" s="8"/>
      <c r="AP251" s="8"/>
      <c r="AQ251" s="8"/>
      <c r="AS251" s="8"/>
      <c r="AT251" s="8"/>
      <c r="AU251" s="8"/>
      <c r="AV251" s="8"/>
      <c r="AW251" s="8"/>
      <c r="AX251" s="8"/>
      <c r="AY251" s="8"/>
    </row>
    <row r="252" spans="1:51" ht="16.5" customHeight="1" x14ac:dyDescent="0.25">
      <c r="A252" s="83">
        <f>'1.2.Historical Market Map 12-13'!A251</f>
        <v>0</v>
      </c>
      <c r="B252" s="83">
        <f>'1.2.Historical Market Map 12-13'!B251</f>
        <v>0</v>
      </c>
      <c r="C252" s="83">
        <f>'1.2.Historical Market Map 12-13'!C251</f>
        <v>0</v>
      </c>
      <c r="D252" s="83">
        <f>'1.2.Historical Market Map 12-13'!D251</f>
        <v>0</v>
      </c>
      <c r="E252" s="84" t="str">
        <f t="shared" si="9"/>
        <v>0-0 (0)</v>
      </c>
      <c r="F252" s="35">
        <f>IFERROR(ROUND(SUMIFS('Working Sheet'!$AC$4:$AC$250,'Working Sheet'!$T$4:$T$250,B252,'Working Sheet'!$U$4:$U$250,C252,'Working Sheet'!$V$4:$V$250,D252),0),0)</f>
        <v>0</v>
      </c>
      <c r="G252" s="122">
        <f>COUNTIFS('Working Sheet'!$T$4:$T$250,B252,'Working Sheet'!$U$4:$U$250,C252,'Working Sheet'!$V$4:$V$250,D252)</f>
        <v>232</v>
      </c>
      <c r="I252" s="8"/>
      <c r="J252" s="8"/>
      <c r="K252" s="8"/>
      <c r="L252" s="8"/>
      <c r="M252" s="8"/>
      <c r="O252" s="8"/>
      <c r="P252" s="8"/>
      <c r="Q252" s="8"/>
      <c r="R252" s="8"/>
      <c r="S252" s="8"/>
      <c r="U252" s="8"/>
      <c r="V252" s="8"/>
      <c r="W252" s="8"/>
      <c r="X252" s="8"/>
      <c r="Y252" s="8"/>
      <c r="Z252" s="8"/>
      <c r="AA252" s="8"/>
      <c r="AC252" s="8"/>
      <c r="AD252" s="8"/>
      <c r="AE252" s="8"/>
      <c r="AF252" s="8"/>
      <c r="AG252" s="8"/>
      <c r="AH252" s="8"/>
      <c r="AI252" s="8"/>
      <c r="AK252" s="8"/>
      <c r="AL252" s="8"/>
      <c r="AM252" s="8"/>
      <c r="AN252" s="8"/>
      <c r="AO252" s="8"/>
      <c r="AP252" s="8"/>
      <c r="AQ252" s="8"/>
      <c r="AS252" s="8"/>
      <c r="AT252" s="8"/>
      <c r="AU252" s="8"/>
      <c r="AV252" s="8"/>
      <c r="AW252" s="8"/>
      <c r="AX252" s="8"/>
      <c r="AY252" s="8"/>
    </row>
    <row r="253" spans="1:51" ht="16.5" customHeight="1" x14ac:dyDescent="0.25">
      <c r="A253" s="83">
        <f>'1.2.Historical Market Map 12-13'!A252</f>
        <v>0</v>
      </c>
      <c r="B253" s="83">
        <f>'1.2.Historical Market Map 12-13'!B252</f>
        <v>0</v>
      </c>
      <c r="C253" s="83">
        <f>'1.2.Historical Market Map 12-13'!C252</f>
        <v>0</v>
      </c>
      <c r="D253" s="83">
        <f>'1.2.Historical Market Map 12-13'!D252</f>
        <v>0</v>
      </c>
      <c r="E253" s="84" t="str">
        <f t="shared" si="9"/>
        <v>0-0 (0)</v>
      </c>
      <c r="F253" s="35">
        <f>IFERROR(ROUND(SUMIFS('Working Sheet'!$AC$4:$AC$250,'Working Sheet'!$T$4:$T$250,B253,'Working Sheet'!$U$4:$U$250,C253,'Working Sheet'!$V$4:$V$250,D253),0),0)</f>
        <v>0</v>
      </c>
      <c r="G253" s="122">
        <f>COUNTIFS('Working Sheet'!$T$4:$T$250,B253,'Working Sheet'!$U$4:$U$250,C253,'Working Sheet'!$V$4:$V$250,D253)</f>
        <v>232</v>
      </c>
      <c r="I253" s="8"/>
      <c r="J253" s="8"/>
      <c r="K253" s="8"/>
      <c r="L253" s="8"/>
      <c r="M253" s="8"/>
      <c r="O253" s="8"/>
      <c r="P253" s="8"/>
      <c r="Q253" s="8"/>
      <c r="R253" s="8"/>
      <c r="S253" s="8"/>
      <c r="U253" s="8"/>
      <c r="V253" s="8"/>
      <c r="W253" s="8"/>
      <c r="X253" s="8"/>
      <c r="Y253" s="8"/>
      <c r="Z253" s="8"/>
      <c r="AA253" s="8"/>
      <c r="AC253" s="8"/>
      <c r="AD253" s="8"/>
      <c r="AE253" s="8"/>
      <c r="AF253" s="8"/>
      <c r="AG253" s="8"/>
      <c r="AH253" s="8"/>
      <c r="AI253" s="8"/>
      <c r="AK253" s="8"/>
      <c r="AL253" s="8"/>
      <c r="AM253" s="8"/>
      <c r="AN253" s="8"/>
      <c r="AO253" s="8"/>
      <c r="AP253" s="8"/>
      <c r="AQ253" s="8"/>
      <c r="AS253" s="8"/>
      <c r="AT253" s="8"/>
      <c r="AU253" s="8"/>
      <c r="AV253" s="8"/>
      <c r="AW253" s="8"/>
      <c r="AX253" s="8"/>
      <c r="AY253" s="8"/>
    </row>
  </sheetData>
  <autoFilter ref="A6:AZ253"/>
  <mergeCells count="6">
    <mergeCell ref="AS5:AY5"/>
    <mergeCell ref="I5:M5"/>
    <mergeCell ref="O5:S5"/>
    <mergeCell ref="U5:AA5"/>
    <mergeCell ref="AC5:AI5"/>
    <mergeCell ref="AK5:AQ5"/>
  </mergeCells>
  <conditionalFormatting sqref="G7:G253">
    <cfRule type="cellIs" dxfId="21" priority="3" operator="equal">
      <formula>1</formula>
    </cfRule>
    <cfRule type="cellIs" dxfId="20" priority="4" operator="equal">
      <formula>0</formula>
    </cfRule>
  </conditionalFormatting>
  <dataValidations count="1">
    <dataValidation type="list" allowBlank="1" showInputMessage="1" showErrorMessage="1" sqref="A7:D253">
      <formula1>teams</formula1>
    </dataValidation>
  </dataValidation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3:BP101"/>
  <sheetViews>
    <sheetView zoomScale="70" zoomScaleNormal="70" workbookViewId="0">
      <selection activeCell="AE38" sqref="AE38"/>
    </sheetView>
  </sheetViews>
  <sheetFormatPr defaultColWidth="9.140625" defaultRowHeight="16.5" x14ac:dyDescent="0.3"/>
  <cols>
    <col min="1" max="1" width="20.28515625" style="1" bestFit="1" customWidth="1"/>
    <col min="2" max="2" width="11.140625" style="1" customWidth="1"/>
    <col min="3" max="3" width="12.7109375" style="1" customWidth="1"/>
    <col min="4" max="4" width="13" style="1" customWidth="1"/>
    <col min="5" max="5" width="13.140625" style="1" customWidth="1"/>
    <col min="6" max="6" width="13.85546875" style="1" customWidth="1"/>
    <col min="7" max="7" width="11.5703125" style="1" customWidth="1"/>
    <col min="8" max="8" width="5.7109375" style="1" customWidth="1"/>
    <col min="9" max="9" width="1.28515625" style="250" customWidth="1"/>
    <col min="10" max="10" width="5.7109375" style="1" customWidth="1"/>
    <col min="11" max="11" width="20.28515625" style="1" bestFit="1" customWidth="1"/>
    <col min="12" max="12" width="8.28515625" style="1" bestFit="1" customWidth="1"/>
    <col min="13" max="13" width="13.7109375" style="1" customWidth="1"/>
    <col min="14" max="16" width="8.28515625" style="1" bestFit="1" customWidth="1"/>
    <col min="17" max="26" width="8.28515625" style="1" customWidth="1"/>
    <col min="27" max="27" width="9.7109375" style="1" customWidth="1"/>
    <col min="28" max="28" width="8.28515625" style="1" bestFit="1" customWidth="1"/>
    <col min="29" max="29" width="8.28515625" style="1" customWidth="1"/>
    <col min="30" max="30" width="10.42578125" style="1" customWidth="1"/>
    <col min="31" max="31" width="10.5703125" style="1" bestFit="1" customWidth="1"/>
    <col min="32" max="32" width="5.7109375" style="1" customWidth="1"/>
    <col min="33" max="33" width="1.28515625" style="250" customWidth="1"/>
    <col min="34" max="34" width="5.7109375" style="1" customWidth="1"/>
    <col min="35" max="35" width="22.85546875" style="1" customWidth="1"/>
    <col min="36" max="36" width="9.28515625" style="1" bestFit="1" customWidth="1"/>
    <col min="37" max="37" width="9.140625" style="1"/>
    <col min="38" max="38" width="9.28515625" style="1" bestFit="1" customWidth="1"/>
    <col min="39" max="39" width="12.5703125" style="1" customWidth="1"/>
    <col min="40" max="40" width="3.140625" style="1" customWidth="1"/>
    <col min="41" max="41" width="13" style="1" customWidth="1"/>
    <col min="42" max="42" width="9.140625" style="1"/>
    <col min="43" max="43" width="15" style="1" customWidth="1"/>
    <col min="44" max="44" width="3.140625" style="1" customWidth="1"/>
    <col min="45" max="45" width="14.5703125" style="1" customWidth="1"/>
    <col min="46" max="46" width="9.140625" style="1"/>
    <col min="47" max="47" width="15" style="1" customWidth="1"/>
    <col min="48" max="48" width="3.140625" style="1" customWidth="1"/>
    <col min="49" max="49" width="15" style="1" customWidth="1"/>
    <col min="50" max="50" width="9.140625" style="1"/>
    <col min="51" max="51" width="15" style="1" customWidth="1"/>
    <col min="52" max="52" width="3.28515625" style="1" customWidth="1"/>
    <col min="53" max="53" width="9.140625" style="1"/>
    <col min="54" max="54" width="10.42578125" style="1" customWidth="1"/>
    <col min="55" max="55" width="5.7109375" style="1" customWidth="1"/>
    <col min="56" max="56" width="1.28515625" style="250" customWidth="1"/>
    <col min="57" max="57" width="5.7109375" style="1" customWidth="1"/>
    <col min="58" max="58" width="15.140625" style="1" customWidth="1"/>
    <col min="59" max="59" width="9.140625" style="1"/>
    <col min="60" max="60" width="18.5703125" style="1" customWidth="1"/>
    <col min="61" max="61" width="19" style="1" customWidth="1"/>
    <col min="62" max="62" width="18.28515625" style="1" customWidth="1"/>
    <col min="63" max="63" width="11" style="1" customWidth="1"/>
    <col min="64" max="64" width="13.42578125" style="1" customWidth="1"/>
    <col min="65" max="65" width="13.28515625" style="1" customWidth="1"/>
    <col min="66" max="66" width="10.7109375" style="1" customWidth="1"/>
    <col min="67" max="67" width="13.28515625" style="1" customWidth="1"/>
    <col min="68" max="68" width="12.5703125" style="1" customWidth="1"/>
    <col min="69" max="16384" width="9.140625" style="1"/>
  </cols>
  <sheetData>
    <row r="3" spans="1:68" x14ac:dyDescent="0.3">
      <c r="K3" s="2"/>
      <c r="L3" s="258" t="s">
        <v>773</v>
      </c>
      <c r="AI3" s="2"/>
      <c r="BF3" s="2"/>
    </row>
    <row r="4" spans="1:68" x14ac:dyDescent="0.3">
      <c r="A4" s="2" t="s">
        <v>749</v>
      </c>
      <c r="K4" s="2" t="s">
        <v>724</v>
      </c>
      <c r="L4" s="262">
        <v>0.3</v>
      </c>
      <c r="AI4" s="2" t="s">
        <v>725</v>
      </c>
      <c r="AJ4" s="70">
        <f>SUM(AJ6:AJ101)</f>
        <v>679</v>
      </c>
      <c r="AK4" s="145"/>
      <c r="AL4" s="70">
        <f>SUM(AL6:AL101)</f>
        <v>682</v>
      </c>
      <c r="AM4" s="145"/>
      <c r="AO4" s="241" t="s">
        <v>730</v>
      </c>
      <c r="AS4" s="241" t="s">
        <v>731</v>
      </c>
      <c r="AW4" s="241" t="s">
        <v>732</v>
      </c>
      <c r="BF4" s="2" t="s">
        <v>726</v>
      </c>
      <c r="BJ4" s="245">
        <f>SUM(BJ6:BJ101)</f>
        <v>0</v>
      </c>
      <c r="BM4" s="245">
        <f>SUM(BM6:BM101)</f>
        <v>0</v>
      </c>
      <c r="BO4" s="245">
        <f>SUM(BO6:BO101)</f>
        <v>0</v>
      </c>
    </row>
    <row r="5" spans="1:68" s="127" customFormat="1" ht="49.5" x14ac:dyDescent="0.3">
      <c r="A5" s="24" t="s">
        <v>2</v>
      </c>
      <c r="B5" s="24" t="s">
        <v>724</v>
      </c>
      <c r="C5" s="24" t="s">
        <v>725</v>
      </c>
      <c r="D5" s="24" t="s">
        <v>726</v>
      </c>
      <c r="E5" s="24" t="s">
        <v>727</v>
      </c>
      <c r="F5" s="24" t="s">
        <v>728</v>
      </c>
      <c r="G5" s="24" t="s">
        <v>747</v>
      </c>
      <c r="I5" s="251"/>
      <c r="K5" s="24" t="s">
        <v>2</v>
      </c>
      <c r="L5" s="24" t="s">
        <v>668</v>
      </c>
      <c r="M5" s="24" t="s">
        <v>794</v>
      </c>
      <c r="N5" s="24" t="s">
        <v>669</v>
      </c>
      <c r="O5" s="191"/>
      <c r="P5" s="191"/>
      <c r="Q5" s="191"/>
      <c r="R5" s="191"/>
      <c r="S5" s="191"/>
      <c r="T5" s="191"/>
      <c r="U5" s="191"/>
      <c r="V5" s="191"/>
      <c r="W5" s="191"/>
      <c r="X5" s="191"/>
      <c r="Y5" s="191"/>
      <c r="Z5" s="191"/>
      <c r="AA5" s="191"/>
      <c r="AB5" s="191"/>
      <c r="AC5" s="191"/>
      <c r="AD5" s="191"/>
      <c r="AE5" s="191"/>
      <c r="AG5" s="251"/>
      <c r="AI5" s="252" t="s">
        <v>1</v>
      </c>
      <c r="AJ5" s="252" t="s">
        <v>667</v>
      </c>
      <c r="AK5" s="252" t="s">
        <v>733</v>
      </c>
      <c r="AL5" s="252" t="s">
        <v>734</v>
      </c>
      <c r="AM5" s="252" t="s">
        <v>2</v>
      </c>
      <c r="AO5" s="252" t="s">
        <v>186</v>
      </c>
      <c r="AP5" s="252" t="s">
        <v>735</v>
      </c>
      <c r="AQ5" s="252" t="s">
        <v>325</v>
      </c>
      <c r="AS5" s="252" t="s">
        <v>186</v>
      </c>
      <c r="AT5" s="252" t="s">
        <v>735</v>
      </c>
      <c r="AU5" s="252" t="s">
        <v>325</v>
      </c>
      <c r="AW5" s="252" t="s">
        <v>186</v>
      </c>
      <c r="AX5" s="252" t="s">
        <v>735</v>
      </c>
      <c r="AY5" s="252" t="s">
        <v>325</v>
      </c>
      <c r="BA5" s="252" t="s">
        <v>736</v>
      </c>
      <c r="BB5" s="252" t="s">
        <v>735</v>
      </c>
      <c r="BD5" s="251"/>
      <c r="BF5" s="252" t="s">
        <v>737</v>
      </c>
      <c r="BG5" s="252" t="s">
        <v>738</v>
      </c>
      <c r="BH5" s="252" t="s">
        <v>748</v>
      </c>
      <c r="BI5" s="252" t="s">
        <v>739</v>
      </c>
      <c r="BJ5" s="253" t="s">
        <v>746</v>
      </c>
      <c r="BK5" s="252" t="s">
        <v>740</v>
      </c>
      <c r="BL5" s="252" t="s">
        <v>741</v>
      </c>
      <c r="BM5" s="252" t="s">
        <v>742</v>
      </c>
      <c r="BN5" s="252" t="s">
        <v>743</v>
      </c>
      <c r="BO5" s="252" t="s">
        <v>744</v>
      </c>
      <c r="BP5" s="252" t="s">
        <v>745</v>
      </c>
    </row>
    <row r="6" spans="1:68" x14ac:dyDescent="0.3">
      <c r="A6" s="23" t="str">
        <f>Masters!D3</f>
        <v>4x2 FF Haulage</v>
      </c>
      <c r="B6" s="236">
        <f>N6</f>
        <v>0</v>
      </c>
      <c r="C6" s="236">
        <f>SUMIFS($AL$6:$AL$101,$AM$6:$AM$101,A6)</f>
        <v>0</v>
      </c>
      <c r="D6" s="236">
        <f>SUMIFS($BO$6:$BO$101,$BP$6:$BP$101,A6)</f>
        <v>0</v>
      </c>
      <c r="E6" s="256">
        <f>IFERROR(ROUND(AVERAGEIF(B6:D6,"&gt;0"),0),0)</f>
        <v>0</v>
      </c>
      <c r="F6" s="256"/>
      <c r="G6" s="256">
        <f>IFERROR(ROUND(AVERAGEIF(E6:F6,"&gt;0"),0),0)</f>
        <v>0</v>
      </c>
      <c r="K6" s="23" t="str">
        <f>Masters!D3</f>
        <v>4x2 FF Haulage</v>
      </c>
      <c r="L6" s="236">
        <f>4*($L$4*AE27+(1-$L$4)*AE47)</f>
        <v>0</v>
      </c>
      <c r="M6" s="256"/>
      <c r="N6" s="255">
        <f>IFERROR(L6*(1+M6),0)</f>
        <v>0</v>
      </c>
      <c r="O6" s="259"/>
      <c r="P6" s="259"/>
      <c r="Q6" s="259"/>
      <c r="R6" s="259"/>
      <c r="S6" s="259"/>
      <c r="T6" s="259"/>
      <c r="U6" s="259"/>
      <c r="V6" s="259"/>
      <c r="W6" s="259"/>
      <c r="X6" s="259"/>
      <c r="Y6" s="259"/>
      <c r="Z6" s="259"/>
      <c r="AA6" s="192"/>
      <c r="AB6" s="260"/>
      <c r="AC6" s="260"/>
      <c r="AD6" s="259"/>
      <c r="AE6" s="260"/>
      <c r="AI6" s="263" t="str">
        <f>'1.1.Base'!H6</f>
        <v>Parcel Loads</v>
      </c>
      <c r="AJ6" s="257">
        <f>SUMIFS('1.2.Historical Market Map 12-13'!$F$6:$F$250,'1.2.Historical Market Map 12-13'!$C$6:$C$250,'2.2.ATS-Statistical (FY 13-14)'!AI6)</f>
        <v>174</v>
      </c>
      <c r="AK6" s="244">
        <v>0</v>
      </c>
      <c r="AL6" s="257">
        <f>ROUND(AJ6*(1+AK6),0)</f>
        <v>174</v>
      </c>
      <c r="AM6" s="244"/>
      <c r="AO6" s="243"/>
      <c r="AP6" s="244"/>
      <c r="AQ6" s="243"/>
      <c r="AS6" s="243"/>
      <c r="AT6" s="244"/>
      <c r="AU6" s="243"/>
      <c r="AW6" s="243"/>
      <c r="AX6" s="244"/>
      <c r="AY6" s="243"/>
      <c r="BA6" s="243"/>
      <c r="BB6" s="244"/>
      <c r="BF6" s="242"/>
      <c r="BG6" s="243"/>
      <c r="BH6" s="246"/>
      <c r="BI6" s="244"/>
      <c r="BJ6" s="247">
        <f>(BH6*BI6)</f>
        <v>0</v>
      </c>
      <c r="BK6" s="243"/>
      <c r="BL6" s="243"/>
      <c r="BM6" s="247">
        <f t="shared" ref="BM6:BM69" si="0">IFERROR(BJ6/BK6/BL6,0)</f>
        <v>0</v>
      </c>
      <c r="BN6" s="243"/>
      <c r="BO6" s="247">
        <f>BM6-BN6</f>
        <v>0</v>
      </c>
      <c r="BP6" s="243"/>
    </row>
    <row r="7" spans="1:68" x14ac:dyDescent="0.3">
      <c r="A7" s="23" t="str">
        <f>Masters!D4</f>
        <v>4x2 SF Haulage</v>
      </c>
      <c r="B7" s="236">
        <f t="shared" ref="B7:B20" si="1">N7</f>
        <v>0</v>
      </c>
      <c r="C7" s="236">
        <f t="shared" ref="C7:C20" si="2">SUMIFS($AL$6:$AL$101,$AM$6:$AM$101,A7)</f>
        <v>0</v>
      </c>
      <c r="D7" s="236">
        <f t="shared" ref="D7:D20" si="3">SUMIFS($BO$6:$BO$101,$BP$6:$BP$101,A7)</f>
        <v>0</v>
      </c>
      <c r="E7" s="256">
        <f t="shared" ref="E7:E20" si="4">IFERROR(ROUND(AVERAGEIF(B7:D7,"&gt;0"),0),0)</f>
        <v>0</v>
      </c>
      <c r="F7" s="256"/>
      <c r="G7" s="256">
        <f t="shared" ref="G7:G20" si="5">IFERROR(ROUND(AVERAGEIF(E7:F7,"&gt;0"),0),0)</f>
        <v>0</v>
      </c>
      <c r="K7" s="23" t="str">
        <f>Masters!D4</f>
        <v>4x2 SF Haulage</v>
      </c>
      <c r="L7" s="236">
        <f t="shared" ref="L7:L20" si="6">4*($L$4*AE28+(1-$L$4)*AE48)</f>
        <v>0</v>
      </c>
      <c r="M7" s="256"/>
      <c r="N7" s="255">
        <f t="shared" ref="N7:N20" si="7">IFERROR(L7*(1+M7),0)</f>
        <v>0</v>
      </c>
      <c r="O7" s="259"/>
      <c r="P7" s="259"/>
      <c r="Q7" s="259"/>
      <c r="R7" s="259"/>
      <c r="S7" s="259"/>
      <c r="T7" s="259"/>
      <c r="U7" s="259"/>
      <c r="V7" s="259"/>
      <c r="W7" s="259"/>
      <c r="X7" s="259"/>
      <c r="Y7" s="259"/>
      <c r="Z7" s="259"/>
      <c r="AA7" s="192"/>
      <c r="AB7" s="260"/>
      <c r="AC7" s="260"/>
      <c r="AD7" s="259"/>
      <c r="AE7" s="260"/>
      <c r="AI7" s="263" t="str">
        <f>'1.1.Base'!H7</f>
        <v>Market Load</v>
      </c>
      <c r="AJ7" s="257">
        <f>SUMIFS('1.2.Historical Market Map 12-13'!$F$6:$F$250,'1.2.Historical Market Map 12-13'!$C$6:$C$250,'2.2.ATS-Statistical (FY 13-14)'!AI7)</f>
        <v>172</v>
      </c>
      <c r="AK7" s="244">
        <v>0</v>
      </c>
      <c r="AL7" s="257">
        <f t="shared" ref="AL7:AL70" si="8">ROUND(AJ7*(1+AK7),0)</f>
        <v>172</v>
      </c>
      <c r="AM7" s="244"/>
      <c r="AO7" s="243"/>
      <c r="AP7" s="244"/>
      <c r="AQ7" s="243"/>
      <c r="AS7" s="243"/>
      <c r="AT7" s="244"/>
      <c r="AU7" s="243"/>
      <c r="AW7" s="243"/>
      <c r="AX7" s="244"/>
      <c r="AY7" s="243"/>
      <c r="BA7" s="243"/>
      <c r="BB7" s="244"/>
      <c r="BF7" s="242"/>
      <c r="BG7" s="243"/>
      <c r="BH7" s="246"/>
      <c r="BI7" s="244"/>
      <c r="BJ7" s="247">
        <f t="shared" ref="BJ7:BJ73" si="9">(BH7*BI7)</f>
        <v>0</v>
      </c>
      <c r="BK7" s="243"/>
      <c r="BL7" s="243"/>
      <c r="BM7" s="247">
        <f t="shared" si="0"/>
        <v>0</v>
      </c>
      <c r="BN7" s="243"/>
      <c r="BO7" s="247">
        <f t="shared" ref="BO7:BO73" si="10">BM7-BN7</f>
        <v>0</v>
      </c>
      <c r="BP7" s="243"/>
    </row>
    <row r="8" spans="1:68" x14ac:dyDescent="0.3">
      <c r="A8" s="23" t="str">
        <f>Masters!D5</f>
        <v>6x2 MAV</v>
      </c>
      <c r="B8" s="236">
        <f t="shared" si="1"/>
        <v>0</v>
      </c>
      <c r="C8" s="236">
        <f t="shared" si="2"/>
        <v>0</v>
      </c>
      <c r="D8" s="236">
        <f t="shared" si="3"/>
        <v>0</v>
      </c>
      <c r="E8" s="256">
        <f t="shared" si="4"/>
        <v>0</v>
      </c>
      <c r="F8" s="256"/>
      <c r="G8" s="256">
        <f t="shared" si="5"/>
        <v>0</v>
      </c>
      <c r="K8" s="23" t="str">
        <f>Masters!D5</f>
        <v>6x2 MAV</v>
      </c>
      <c r="L8" s="236">
        <f t="shared" si="6"/>
        <v>0</v>
      </c>
      <c r="M8" s="256"/>
      <c r="N8" s="255">
        <f t="shared" si="7"/>
        <v>0</v>
      </c>
      <c r="O8" s="259"/>
      <c r="P8" s="259"/>
      <c r="Q8" s="259"/>
      <c r="R8" s="259"/>
      <c r="S8" s="259"/>
      <c r="T8" s="259"/>
      <c r="U8" s="259"/>
      <c r="V8" s="259"/>
      <c r="W8" s="259"/>
      <c r="X8" s="259"/>
      <c r="Y8" s="259"/>
      <c r="Z8" s="259"/>
      <c r="AA8" s="192"/>
      <c r="AB8" s="260"/>
      <c r="AC8" s="260"/>
      <c r="AD8" s="259"/>
      <c r="AE8" s="260"/>
      <c r="AI8" s="263" t="str">
        <f>'1.1.Base'!H8</f>
        <v>Fish/Meat</v>
      </c>
      <c r="AJ8" s="257">
        <f>SUMIFS('1.2.Historical Market Map 12-13'!$F$6:$F$250,'1.2.Historical Market Map 12-13'!$C$6:$C$250,'2.2.ATS-Statistical (FY 13-14)'!AI8)</f>
        <v>10</v>
      </c>
      <c r="AK8" s="244">
        <v>0</v>
      </c>
      <c r="AL8" s="257">
        <f t="shared" si="8"/>
        <v>10</v>
      </c>
      <c r="AM8" s="244"/>
      <c r="AO8" s="243"/>
      <c r="AP8" s="244"/>
      <c r="AQ8" s="243"/>
      <c r="AS8" s="243"/>
      <c r="AT8" s="244"/>
      <c r="AU8" s="243"/>
      <c r="AW8" s="243"/>
      <c r="AX8" s="244"/>
      <c r="AY8" s="243"/>
      <c r="BA8" s="243"/>
      <c r="BB8" s="244"/>
      <c r="BF8" s="242"/>
      <c r="BG8" s="243"/>
      <c r="BH8" s="246"/>
      <c r="BI8" s="244"/>
      <c r="BJ8" s="247">
        <f t="shared" si="9"/>
        <v>0</v>
      </c>
      <c r="BK8" s="243"/>
      <c r="BL8" s="243"/>
      <c r="BM8" s="247">
        <f t="shared" si="0"/>
        <v>0</v>
      </c>
      <c r="BN8" s="243"/>
      <c r="BO8" s="247">
        <f t="shared" si="10"/>
        <v>0</v>
      </c>
      <c r="BP8" s="243"/>
    </row>
    <row r="9" spans="1:68" x14ac:dyDescent="0.3">
      <c r="A9" s="23" t="str">
        <f>Masters!D6</f>
        <v>8x2 MAV</v>
      </c>
      <c r="B9" s="236">
        <f t="shared" si="1"/>
        <v>0</v>
      </c>
      <c r="C9" s="236">
        <f t="shared" si="2"/>
        <v>0</v>
      </c>
      <c r="D9" s="236">
        <f t="shared" si="3"/>
        <v>0</v>
      </c>
      <c r="E9" s="256">
        <f>IFERROR(ROUND(AVERAGEIF(B9:D9,"&gt;0"),0),0)</f>
        <v>0</v>
      </c>
      <c r="F9" s="256"/>
      <c r="G9" s="256">
        <f t="shared" si="5"/>
        <v>0</v>
      </c>
      <c r="K9" s="23" t="str">
        <f>Masters!D6</f>
        <v>8x2 MAV</v>
      </c>
      <c r="L9" s="236">
        <f t="shared" si="6"/>
        <v>0</v>
      </c>
      <c r="M9" s="256"/>
      <c r="N9" s="255">
        <f t="shared" si="7"/>
        <v>0</v>
      </c>
      <c r="O9" s="259"/>
      <c r="P9" s="259"/>
      <c r="Q9" s="259"/>
      <c r="R9" s="259"/>
      <c r="S9" s="259"/>
      <c r="T9" s="259"/>
      <c r="U9" s="259"/>
      <c r="V9" s="259"/>
      <c r="W9" s="259"/>
      <c r="X9" s="259"/>
      <c r="Y9" s="259"/>
      <c r="Z9" s="259"/>
      <c r="AA9" s="192"/>
      <c r="AB9" s="260"/>
      <c r="AC9" s="260"/>
      <c r="AD9" s="259"/>
      <c r="AE9" s="260"/>
      <c r="AI9" s="263" t="str">
        <f>'1.1.Base'!H9</f>
        <v>Cement (Bagged)</v>
      </c>
      <c r="AJ9" s="257">
        <f>SUMIFS('1.2.Historical Market Map 12-13'!$F$6:$F$250,'1.2.Historical Market Map 12-13'!$C$6:$C$250,'2.2.ATS-Statistical (FY 13-14)'!AI9)</f>
        <v>131</v>
      </c>
      <c r="AK9" s="244">
        <v>0</v>
      </c>
      <c r="AL9" s="257">
        <f t="shared" si="8"/>
        <v>131</v>
      </c>
      <c r="AM9" s="244"/>
      <c r="AO9" s="243"/>
      <c r="AP9" s="244"/>
      <c r="AQ9" s="243"/>
      <c r="AS9" s="243"/>
      <c r="AT9" s="244"/>
      <c r="AU9" s="243"/>
      <c r="AW9" s="243"/>
      <c r="AX9" s="244"/>
      <c r="AY9" s="243"/>
      <c r="BA9" s="243"/>
      <c r="BB9" s="244"/>
      <c r="BF9" s="242"/>
      <c r="BG9" s="243"/>
      <c r="BH9" s="246"/>
      <c r="BI9" s="244"/>
      <c r="BJ9" s="247">
        <f t="shared" si="9"/>
        <v>0</v>
      </c>
      <c r="BK9" s="243"/>
      <c r="BL9" s="243"/>
      <c r="BM9" s="247">
        <f t="shared" si="0"/>
        <v>0</v>
      </c>
      <c r="BN9" s="243"/>
      <c r="BO9" s="247">
        <f t="shared" si="10"/>
        <v>0</v>
      </c>
      <c r="BP9" s="243"/>
    </row>
    <row r="10" spans="1:68" x14ac:dyDescent="0.3">
      <c r="A10" s="23" t="str">
        <f>Masters!D7</f>
        <v>10x2 MAV</v>
      </c>
      <c r="B10" s="236">
        <f t="shared" si="1"/>
        <v>0</v>
      </c>
      <c r="C10" s="236">
        <f t="shared" si="2"/>
        <v>0</v>
      </c>
      <c r="D10" s="236">
        <f t="shared" si="3"/>
        <v>0</v>
      </c>
      <c r="E10" s="256">
        <f>IFERROR(ROUND(AVERAGEIF(B10:D10,"&gt;0"),0),0)</f>
        <v>0</v>
      </c>
      <c r="F10" s="256"/>
      <c r="G10" s="256">
        <f t="shared" si="5"/>
        <v>0</v>
      </c>
      <c r="K10" s="23" t="str">
        <f>Masters!D7</f>
        <v>10x2 MAV</v>
      </c>
      <c r="L10" s="236">
        <f t="shared" si="6"/>
        <v>0</v>
      </c>
      <c r="M10" s="256"/>
      <c r="N10" s="255">
        <f t="shared" si="7"/>
        <v>0</v>
      </c>
      <c r="O10" s="259"/>
      <c r="P10" s="259"/>
      <c r="Q10" s="259"/>
      <c r="R10" s="259"/>
      <c r="S10" s="259"/>
      <c r="T10" s="259"/>
      <c r="U10" s="259"/>
      <c r="V10" s="259"/>
      <c r="W10" s="259"/>
      <c r="X10" s="259"/>
      <c r="Y10" s="259"/>
      <c r="Z10" s="259"/>
      <c r="AA10" s="192"/>
      <c r="AB10" s="260"/>
      <c r="AC10" s="260"/>
      <c r="AD10" s="259"/>
      <c r="AE10" s="260"/>
      <c r="AI10" s="263" t="str">
        <f>'1.1.Base'!H10</f>
        <v>Sand</v>
      </c>
      <c r="AJ10" s="257">
        <f>SUMIFS('1.2.Historical Market Map 12-13'!$F$6:$F$250,'1.2.Historical Market Map 12-13'!$C$6:$C$250,'2.2.ATS-Statistical (FY 13-14)'!AI10)</f>
        <v>53</v>
      </c>
      <c r="AK10" s="244">
        <v>0</v>
      </c>
      <c r="AL10" s="257">
        <f t="shared" si="8"/>
        <v>53</v>
      </c>
      <c r="AM10" s="244"/>
      <c r="AO10" s="243"/>
      <c r="AP10" s="244"/>
      <c r="AQ10" s="243"/>
      <c r="AS10" s="243"/>
      <c r="AT10" s="244"/>
      <c r="AU10" s="243"/>
      <c r="AW10" s="243"/>
      <c r="AX10" s="244"/>
      <c r="AY10" s="243"/>
      <c r="BA10" s="243"/>
      <c r="BB10" s="244"/>
      <c r="BF10" s="242"/>
      <c r="BG10" s="243"/>
      <c r="BH10" s="246"/>
      <c r="BI10" s="244"/>
      <c r="BJ10" s="247">
        <f t="shared" si="9"/>
        <v>0</v>
      </c>
      <c r="BK10" s="243"/>
      <c r="BL10" s="243"/>
      <c r="BM10" s="247">
        <f t="shared" si="0"/>
        <v>0</v>
      </c>
      <c r="BN10" s="243"/>
      <c r="BO10" s="247">
        <f t="shared" si="10"/>
        <v>0</v>
      </c>
      <c r="BP10" s="243"/>
    </row>
    <row r="11" spans="1:68" x14ac:dyDescent="0.3">
      <c r="A11" s="23" t="str">
        <f>Masters!D8</f>
        <v>6x4 MAV</v>
      </c>
      <c r="B11" s="236">
        <f t="shared" si="1"/>
        <v>0</v>
      </c>
      <c r="C11" s="236">
        <f t="shared" si="2"/>
        <v>0</v>
      </c>
      <c r="D11" s="236">
        <f t="shared" si="3"/>
        <v>0</v>
      </c>
      <c r="E11" s="256">
        <f t="shared" si="4"/>
        <v>0</v>
      </c>
      <c r="F11" s="256"/>
      <c r="G11" s="256">
        <f t="shared" si="5"/>
        <v>0</v>
      </c>
      <c r="K11" s="23" t="str">
        <f>Masters!D8</f>
        <v>6x4 MAV</v>
      </c>
      <c r="L11" s="236">
        <f t="shared" si="6"/>
        <v>0</v>
      </c>
      <c r="M11" s="256"/>
      <c r="N11" s="255">
        <f t="shared" si="7"/>
        <v>0</v>
      </c>
      <c r="O11" s="259"/>
      <c r="P11" s="259"/>
      <c r="Q11" s="259"/>
      <c r="R11" s="259"/>
      <c r="S11" s="259"/>
      <c r="T11" s="259"/>
      <c r="U11" s="259"/>
      <c r="V11" s="259"/>
      <c r="W11" s="259"/>
      <c r="X11" s="259"/>
      <c r="Y11" s="259"/>
      <c r="Z11" s="259"/>
      <c r="AA11" s="192"/>
      <c r="AB11" s="260"/>
      <c r="AC11" s="260"/>
      <c r="AD11" s="259"/>
      <c r="AE11" s="260"/>
      <c r="AI11" s="263" t="str">
        <f>'1.1.Base'!H11</f>
        <v>Brick/Clay</v>
      </c>
      <c r="AJ11" s="257">
        <f>SUMIFS('1.2.Historical Market Map 12-13'!$F$6:$F$250,'1.2.Historical Market Map 12-13'!$C$6:$C$250,'2.2.ATS-Statistical (FY 13-14)'!AI11)</f>
        <v>53</v>
      </c>
      <c r="AK11" s="244">
        <v>0.05</v>
      </c>
      <c r="AL11" s="257">
        <f t="shared" si="8"/>
        <v>56</v>
      </c>
      <c r="AM11" s="244"/>
      <c r="AO11" s="243"/>
      <c r="AP11" s="244"/>
      <c r="AQ11" s="243"/>
      <c r="AS11" s="243"/>
      <c r="AT11" s="244"/>
      <c r="AU11" s="243"/>
      <c r="AW11" s="243"/>
      <c r="AX11" s="244"/>
      <c r="AY11" s="243"/>
      <c r="BA11" s="243"/>
      <c r="BB11" s="244"/>
      <c r="BF11" s="242"/>
      <c r="BG11" s="243"/>
      <c r="BH11" s="246"/>
      <c r="BI11" s="244"/>
      <c r="BJ11" s="247">
        <f t="shared" si="9"/>
        <v>0</v>
      </c>
      <c r="BK11" s="243"/>
      <c r="BL11" s="243"/>
      <c r="BM11" s="247">
        <f t="shared" si="0"/>
        <v>0</v>
      </c>
      <c r="BN11" s="243"/>
      <c r="BO11" s="247">
        <f t="shared" si="10"/>
        <v>0</v>
      </c>
      <c r="BP11" s="243"/>
    </row>
    <row r="12" spans="1:68" x14ac:dyDescent="0.3">
      <c r="A12" s="23" t="str">
        <f>Masters!D9</f>
        <v>Tractor</v>
      </c>
      <c r="B12" s="236">
        <f t="shared" si="1"/>
        <v>0</v>
      </c>
      <c r="C12" s="236">
        <f t="shared" si="2"/>
        <v>0</v>
      </c>
      <c r="D12" s="236">
        <f t="shared" si="3"/>
        <v>0</v>
      </c>
      <c r="E12" s="256">
        <f t="shared" si="4"/>
        <v>0</v>
      </c>
      <c r="F12" s="256"/>
      <c r="G12" s="256">
        <f t="shared" si="5"/>
        <v>0</v>
      </c>
      <c r="K12" s="23" t="str">
        <f>Masters!D9</f>
        <v>Tractor</v>
      </c>
      <c r="L12" s="236">
        <f t="shared" si="6"/>
        <v>0</v>
      </c>
      <c r="M12" s="256"/>
      <c r="N12" s="255">
        <f t="shared" si="7"/>
        <v>0</v>
      </c>
      <c r="O12" s="259"/>
      <c r="P12" s="259"/>
      <c r="Q12" s="259"/>
      <c r="R12" s="259"/>
      <c r="S12" s="259"/>
      <c r="T12" s="259"/>
      <c r="U12" s="259"/>
      <c r="V12" s="259"/>
      <c r="W12" s="259"/>
      <c r="X12" s="259"/>
      <c r="Y12" s="259"/>
      <c r="Z12" s="259"/>
      <c r="AA12" s="192"/>
      <c r="AB12" s="260"/>
      <c r="AC12" s="260"/>
      <c r="AD12" s="259"/>
      <c r="AE12" s="260"/>
      <c r="AI12" s="263" t="str">
        <f>'1.1.Base'!H12</f>
        <v>Steel/Iron products</v>
      </c>
      <c r="AJ12" s="257">
        <f>SUMIFS('1.2.Historical Market Map 12-13'!$F$6:$F$250,'1.2.Historical Market Map 12-13'!$C$6:$C$250,'2.2.ATS-Statistical (FY 13-14)'!AI12)</f>
        <v>48</v>
      </c>
      <c r="AK12" s="244">
        <v>0</v>
      </c>
      <c r="AL12" s="257">
        <f t="shared" si="8"/>
        <v>48</v>
      </c>
      <c r="AM12" s="244"/>
      <c r="AO12" s="243"/>
      <c r="AP12" s="244"/>
      <c r="AQ12" s="243"/>
      <c r="AS12" s="243"/>
      <c r="AT12" s="244"/>
      <c r="AU12" s="243"/>
      <c r="AW12" s="243"/>
      <c r="AX12" s="244"/>
      <c r="AY12" s="243"/>
      <c r="BA12" s="243"/>
      <c r="BB12" s="244"/>
      <c r="BF12" s="242"/>
      <c r="BG12" s="243"/>
      <c r="BH12" s="246"/>
      <c r="BI12" s="244"/>
      <c r="BJ12" s="247">
        <f t="shared" si="9"/>
        <v>0</v>
      </c>
      <c r="BK12" s="243"/>
      <c r="BL12" s="243"/>
      <c r="BM12" s="247">
        <f t="shared" si="0"/>
        <v>0</v>
      </c>
      <c r="BN12" s="243"/>
      <c r="BO12" s="247">
        <f t="shared" si="10"/>
        <v>0</v>
      </c>
      <c r="BP12" s="243"/>
    </row>
    <row r="13" spans="1:68" x14ac:dyDescent="0.3">
      <c r="A13" s="23" t="str">
        <f>Masters!D10</f>
        <v>4x2 FF Tipper</v>
      </c>
      <c r="B13" s="236">
        <f t="shared" si="1"/>
        <v>0</v>
      </c>
      <c r="C13" s="236">
        <f t="shared" si="2"/>
        <v>0</v>
      </c>
      <c r="D13" s="236">
        <f t="shared" si="3"/>
        <v>0</v>
      </c>
      <c r="E13" s="256">
        <f t="shared" si="4"/>
        <v>0</v>
      </c>
      <c r="F13" s="256"/>
      <c r="G13" s="256">
        <f t="shared" si="5"/>
        <v>0</v>
      </c>
      <c r="K13" s="23" t="str">
        <f>Masters!D10</f>
        <v>4x2 FF Tipper</v>
      </c>
      <c r="L13" s="236">
        <f t="shared" si="6"/>
        <v>0</v>
      </c>
      <c r="M13" s="256"/>
      <c r="N13" s="255">
        <f t="shared" si="7"/>
        <v>0</v>
      </c>
      <c r="O13" s="259"/>
      <c r="P13" s="259"/>
      <c r="Q13" s="259"/>
      <c r="R13" s="259"/>
      <c r="S13" s="259"/>
      <c r="T13" s="259"/>
      <c r="U13" s="259"/>
      <c r="V13" s="259"/>
      <c r="W13" s="259"/>
      <c r="X13" s="259"/>
      <c r="Y13" s="259"/>
      <c r="Z13" s="259"/>
      <c r="AA13" s="192"/>
      <c r="AB13" s="260"/>
      <c r="AC13" s="260"/>
      <c r="AD13" s="259"/>
      <c r="AE13" s="260"/>
      <c r="AI13" s="263" t="str">
        <f>'1.1.Base'!H13</f>
        <v>Blue Metal</v>
      </c>
      <c r="AJ13" s="257">
        <f>SUMIFS('1.2.Historical Market Map 12-13'!$F$6:$F$250,'1.2.Historical Market Map 12-13'!$C$6:$C$250,'2.2.ATS-Statistical (FY 13-14)'!AI13)</f>
        <v>0</v>
      </c>
      <c r="AK13" s="244">
        <v>0</v>
      </c>
      <c r="AL13" s="257">
        <f t="shared" si="8"/>
        <v>0</v>
      </c>
      <c r="AM13" s="244"/>
      <c r="AO13" s="243"/>
      <c r="AP13" s="244"/>
      <c r="AQ13" s="243"/>
      <c r="AS13" s="243"/>
      <c r="AT13" s="244"/>
      <c r="AU13" s="243"/>
      <c r="AW13" s="243"/>
      <c r="AX13" s="244"/>
      <c r="AY13" s="243"/>
      <c r="BA13" s="243"/>
      <c r="BB13" s="244"/>
      <c r="BF13" s="242"/>
      <c r="BG13" s="243"/>
      <c r="BH13" s="246"/>
      <c r="BI13" s="244"/>
      <c r="BJ13" s="247">
        <f t="shared" si="9"/>
        <v>0</v>
      </c>
      <c r="BK13" s="243"/>
      <c r="BL13" s="243"/>
      <c r="BM13" s="247">
        <f t="shared" si="0"/>
        <v>0</v>
      </c>
      <c r="BN13" s="243"/>
      <c r="BO13" s="247">
        <f t="shared" si="10"/>
        <v>0</v>
      </c>
      <c r="BP13" s="243"/>
    </row>
    <row r="14" spans="1:68" ht="33" x14ac:dyDescent="0.3">
      <c r="A14" s="23" t="str">
        <f>Masters!D11</f>
        <v>4x2 SF Tipper</v>
      </c>
      <c r="B14" s="236">
        <f t="shared" si="1"/>
        <v>0</v>
      </c>
      <c r="C14" s="236">
        <f t="shared" si="2"/>
        <v>0</v>
      </c>
      <c r="D14" s="236">
        <f t="shared" si="3"/>
        <v>0</v>
      </c>
      <c r="E14" s="256">
        <f t="shared" si="4"/>
        <v>0</v>
      </c>
      <c r="F14" s="256"/>
      <c r="G14" s="256">
        <f t="shared" si="5"/>
        <v>0</v>
      </c>
      <c r="K14" s="23" t="str">
        <f>Masters!D11</f>
        <v>4x2 SF Tipper</v>
      </c>
      <c r="L14" s="236">
        <f t="shared" si="6"/>
        <v>0</v>
      </c>
      <c r="M14" s="256"/>
      <c r="N14" s="255">
        <f t="shared" si="7"/>
        <v>0</v>
      </c>
      <c r="O14" s="259"/>
      <c r="P14" s="259"/>
      <c r="Q14" s="259"/>
      <c r="R14" s="259"/>
      <c r="S14" s="259"/>
      <c r="T14" s="259"/>
      <c r="U14" s="259"/>
      <c r="V14" s="259"/>
      <c r="W14" s="259"/>
      <c r="X14" s="259"/>
      <c r="Y14" s="259"/>
      <c r="Z14" s="259"/>
      <c r="AA14" s="192"/>
      <c r="AB14" s="260"/>
      <c r="AC14" s="260"/>
      <c r="AD14" s="259"/>
      <c r="AE14" s="260"/>
      <c r="AI14" s="263" t="str">
        <f>'1.1.Base'!H14</f>
        <v>Other Applications - Hardwares</v>
      </c>
      <c r="AJ14" s="257">
        <f>SUMIFS('1.2.Historical Market Map 12-13'!$F$6:$F$250,'1.2.Historical Market Map 12-13'!$C$6:$C$250,'2.2.ATS-Statistical (FY 13-14)'!AI14)</f>
        <v>36</v>
      </c>
      <c r="AK14" s="244">
        <v>0</v>
      </c>
      <c r="AL14" s="257">
        <f t="shared" si="8"/>
        <v>36</v>
      </c>
      <c r="AM14" s="244"/>
      <c r="AO14" s="243"/>
      <c r="AP14" s="244"/>
      <c r="AQ14" s="243"/>
      <c r="AS14" s="243"/>
      <c r="AT14" s="244"/>
      <c r="AU14" s="243"/>
      <c r="AW14" s="243"/>
      <c r="AX14" s="244"/>
      <c r="AY14" s="243"/>
      <c r="BA14" s="243"/>
      <c r="BB14" s="244"/>
      <c r="BF14" s="242"/>
      <c r="BG14" s="243"/>
      <c r="BH14" s="246"/>
      <c r="BI14" s="244"/>
      <c r="BJ14" s="247">
        <f t="shared" si="9"/>
        <v>0</v>
      </c>
      <c r="BK14" s="243"/>
      <c r="BL14" s="243"/>
      <c r="BM14" s="247">
        <f t="shared" si="0"/>
        <v>0</v>
      </c>
      <c r="BN14" s="243"/>
      <c r="BO14" s="247">
        <f t="shared" si="10"/>
        <v>0</v>
      </c>
      <c r="BP14" s="243"/>
    </row>
    <row r="15" spans="1:68" ht="33" x14ac:dyDescent="0.3">
      <c r="A15" s="23" t="str">
        <f>Masters!D12</f>
        <v>6x4 Tipper</v>
      </c>
      <c r="B15" s="236">
        <f t="shared" si="1"/>
        <v>0</v>
      </c>
      <c r="C15" s="236">
        <f t="shared" si="2"/>
        <v>0</v>
      </c>
      <c r="D15" s="236">
        <f t="shared" si="3"/>
        <v>0</v>
      </c>
      <c r="E15" s="256">
        <f t="shared" si="4"/>
        <v>0</v>
      </c>
      <c r="F15" s="256"/>
      <c r="G15" s="256">
        <f t="shared" si="5"/>
        <v>0</v>
      </c>
      <c r="K15" s="23" t="str">
        <f>Masters!D12</f>
        <v>6x4 Tipper</v>
      </c>
      <c r="L15" s="236">
        <f t="shared" si="6"/>
        <v>0</v>
      </c>
      <c r="M15" s="256"/>
      <c r="N15" s="255">
        <f t="shared" si="7"/>
        <v>0</v>
      </c>
      <c r="O15" s="259"/>
      <c r="P15" s="259"/>
      <c r="Q15" s="259"/>
      <c r="R15" s="259"/>
      <c r="S15" s="259"/>
      <c r="T15" s="259"/>
      <c r="U15" s="259"/>
      <c r="V15" s="259"/>
      <c r="W15" s="259"/>
      <c r="X15" s="259"/>
      <c r="Y15" s="259"/>
      <c r="Z15" s="259"/>
      <c r="AA15" s="192"/>
      <c r="AB15" s="260"/>
      <c r="AC15" s="260"/>
      <c r="AD15" s="259"/>
      <c r="AE15" s="260"/>
      <c r="AI15" s="263" t="str">
        <f>'1.1.Base'!H15</f>
        <v>Other Applications - Harvester</v>
      </c>
      <c r="AJ15" s="257">
        <f>SUMIFS('1.2.Historical Market Map 12-13'!$F$6:$F$250,'1.2.Historical Market Map 12-13'!$C$6:$C$250,'2.2.ATS-Statistical (FY 13-14)'!AI15)</f>
        <v>2</v>
      </c>
      <c r="AK15" s="244">
        <v>0</v>
      </c>
      <c r="AL15" s="257">
        <f t="shared" si="8"/>
        <v>2</v>
      </c>
      <c r="AM15" s="244"/>
      <c r="AO15" s="243"/>
      <c r="AP15" s="244"/>
      <c r="AQ15" s="243"/>
      <c r="AS15" s="243"/>
      <c r="AT15" s="244"/>
      <c r="AU15" s="243"/>
      <c r="AW15" s="243"/>
      <c r="AX15" s="244"/>
      <c r="AY15" s="243"/>
      <c r="BA15" s="243"/>
      <c r="BB15" s="244"/>
      <c r="BF15" s="242"/>
      <c r="BG15" s="243"/>
      <c r="BH15" s="246"/>
      <c r="BI15" s="244"/>
      <c r="BJ15" s="247">
        <f t="shared" si="9"/>
        <v>0</v>
      </c>
      <c r="BK15" s="243"/>
      <c r="BL15" s="243"/>
      <c r="BM15" s="247">
        <f t="shared" si="0"/>
        <v>0</v>
      </c>
      <c r="BN15" s="243"/>
      <c r="BO15" s="247">
        <f t="shared" si="10"/>
        <v>0</v>
      </c>
      <c r="BP15" s="243"/>
    </row>
    <row r="16" spans="1:68" x14ac:dyDescent="0.3">
      <c r="A16" s="23" t="str">
        <f>Masters!D13</f>
        <v>8x4 Tipper</v>
      </c>
      <c r="B16" s="236">
        <f t="shared" si="1"/>
        <v>0</v>
      </c>
      <c r="C16" s="236">
        <f t="shared" si="2"/>
        <v>0</v>
      </c>
      <c r="D16" s="236">
        <f t="shared" si="3"/>
        <v>0</v>
      </c>
      <c r="E16" s="256">
        <f t="shared" si="4"/>
        <v>0</v>
      </c>
      <c r="F16" s="256"/>
      <c r="G16" s="256">
        <f t="shared" si="5"/>
        <v>0</v>
      </c>
      <c r="K16" s="23" t="str">
        <f>Masters!D13</f>
        <v>8x4 Tipper</v>
      </c>
      <c r="L16" s="236">
        <f t="shared" si="6"/>
        <v>0</v>
      </c>
      <c r="M16" s="256"/>
      <c r="N16" s="255">
        <f t="shared" si="7"/>
        <v>0</v>
      </c>
      <c r="O16" s="259"/>
      <c r="P16" s="259"/>
      <c r="Q16" s="259"/>
      <c r="R16" s="259"/>
      <c r="S16" s="259"/>
      <c r="T16" s="259"/>
      <c r="U16" s="259"/>
      <c r="V16" s="259"/>
      <c r="W16" s="259"/>
      <c r="X16" s="259"/>
      <c r="Y16" s="259"/>
      <c r="Z16" s="259"/>
      <c r="AA16" s="192"/>
      <c r="AB16" s="260"/>
      <c r="AC16" s="260"/>
      <c r="AD16" s="259"/>
      <c r="AE16" s="260"/>
      <c r="AI16" s="263">
        <f>'1.1.Base'!H16</f>
        <v>0</v>
      </c>
      <c r="AJ16" s="257">
        <f>SUMIFS('1.2.Historical Market Map 12-13'!$F$6:$F$250,'1.2.Historical Market Map 12-13'!$C$6:$C$250,'2.2.ATS-Statistical (FY 13-14)'!AI16)</f>
        <v>0</v>
      </c>
      <c r="AK16" s="244">
        <v>0</v>
      </c>
      <c r="AL16" s="257">
        <f t="shared" si="8"/>
        <v>0</v>
      </c>
      <c r="AM16" s="244"/>
      <c r="AO16" s="243"/>
      <c r="AP16" s="244"/>
      <c r="AQ16" s="243"/>
      <c r="AS16" s="243"/>
      <c r="AT16" s="244"/>
      <c r="AU16" s="243"/>
      <c r="AW16" s="243"/>
      <c r="AX16" s="244"/>
      <c r="AY16" s="243"/>
      <c r="BA16" s="243"/>
      <c r="BB16" s="244"/>
      <c r="BF16" s="242"/>
      <c r="BG16" s="243"/>
      <c r="BH16" s="246"/>
      <c r="BI16" s="244"/>
      <c r="BJ16" s="247">
        <f t="shared" si="9"/>
        <v>0</v>
      </c>
      <c r="BK16" s="243"/>
      <c r="BL16" s="243"/>
      <c r="BM16" s="247">
        <f t="shared" si="0"/>
        <v>0</v>
      </c>
      <c r="BN16" s="243"/>
      <c r="BO16" s="247">
        <f t="shared" si="10"/>
        <v>0</v>
      </c>
      <c r="BP16" s="243"/>
    </row>
    <row r="17" spans="1:68" x14ac:dyDescent="0.3">
      <c r="A17" s="23" t="str">
        <f>Masters!D14</f>
        <v>ICV Goods</v>
      </c>
      <c r="B17" s="236">
        <f t="shared" si="1"/>
        <v>748.63285935036879</v>
      </c>
      <c r="C17" s="236">
        <f t="shared" si="2"/>
        <v>0</v>
      </c>
      <c r="D17" s="236">
        <f t="shared" si="3"/>
        <v>0</v>
      </c>
      <c r="E17" s="256">
        <f t="shared" si="4"/>
        <v>749</v>
      </c>
      <c r="F17" s="256"/>
      <c r="G17" s="256">
        <f t="shared" si="5"/>
        <v>749</v>
      </c>
      <c r="K17" s="23" t="str">
        <f>Masters!D14</f>
        <v>ICV Goods</v>
      </c>
      <c r="L17" s="236">
        <f t="shared" si="6"/>
        <v>748.63285935036879</v>
      </c>
      <c r="M17" s="256"/>
      <c r="N17" s="255">
        <f t="shared" si="7"/>
        <v>748.63285935036879</v>
      </c>
      <c r="O17" s="259"/>
      <c r="P17" s="259"/>
      <c r="Q17" s="259"/>
      <c r="R17" s="259"/>
      <c r="S17" s="259"/>
      <c r="T17" s="259"/>
      <c r="U17" s="259"/>
      <c r="V17" s="259"/>
      <c r="W17" s="259"/>
      <c r="X17" s="259"/>
      <c r="Y17" s="259"/>
      <c r="Z17" s="259"/>
      <c r="AA17" s="192"/>
      <c r="AB17" s="260"/>
      <c r="AC17" s="260"/>
      <c r="AD17" s="259"/>
      <c r="AE17" s="260"/>
      <c r="AI17" s="263">
        <f>'1.1.Base'!H17</f>
        <v>0</v>
      </c>
      <c r="AJ17" s="257">
        <f>SUMIFS('1.2.Historical Market Map 12-13'!$F$6:$F$250,'1.2.Historical Market Map 12-13'!$C$6:$C$250,'2.2.ATS-Statistical (FY 13-14)'!AI17)</f>
        <v>0</v>
      </c>
      <c r="AK17" s="244">
        <v>0</v>
      </c>
      <c r="AL17" s="257">
        <f t="shared" si="8"/>
        <v>0</v>
      </c>
      <c r="AM17" s="244"/>
      <c r="AO17" s="243"/>
      <c r="AP17" s="244"/>
      <c r="AQ17" s="243"/>
      <c r="AS17" s="243"/>
      <c r="AT17" s="244"/>
      <c r="AU17" s="243"/>
      <c r="AW17" s="243"/>
      <c r="AX17" s="244"/>
      <c r="AY17" s="243"/>
      <c r="BA17" s="243"/>
      <c r="BB17" s="244"/>
      <c r="BF17" s="242"/>
      <c r="BG17" s="243"/>
      <c r="BH17" s="246"/>
      <c r="BI17" s="244"/>
      <c r="BJ17" s="247">
        <f t="shared" si="9"/>
        <v>0</v>
      </c>
      <c r="BK17" s="243"/>
      <c r="BL17" s="243"/>
      <c r="BM17" s="247">
        <f t="shared" si="0"/>
        <v>0</v>
      </c>
      <c r="BN17" s="243"/>
      <c r="BO17" s="247">
        <f t="shared" si="10"/>
        <v>0</v>
      </c>
      <c r="BP17" s="243"/>
    </row>
    <row r="18" spans="1:68" x14ac:dyDescent="0.3">
      <c r="A18" s="23" t="str">
        <f>Masters!D15</f>
        <v>MDV Bus</v>
      </c>
      <c r="B18" s="236">
        <f t="shared" si="1"/>
        <v>0</v>
      </c>
      <c r="C18" s="236">
        <f t="shared" si="2"/>
        <v>0</v>
      </c>
      <c r="D18" s="236">
        <f t="shared" si="3"/>
        <v>0</v>
      </c>
      <c r="E18" s="256">
        <f t="shared" si="4"/>
        <v>0</v>
      </c>
      <c r="F18" s="256"/>
      <c r="G18" s="256">
        <f t="shared" si="5"/>
        <v>0</v>
      </c>
      <c r="K18" s="23" t="str">
        <f>Masters!D15</f>
        <v>MDV Bus</v>
      </c>
      <c r="L18" s="236">
        <f t="shared" si="6"/>
        <v>0</v>
      </c>
      <c r="M18" s="256"/>
      <c r="N18" s="255">
        <f t="shared" si="7"/>
        <v>0</v>
      </c>
      <c r="O18" s="259"/>
      <c r="P18" s="259"/>
      <c r="Q18" s="259"/>
      <c r="R18" s="259"/>
      <c r="S18" s="259"/>
      <c r="T18" s="259"/>
      <c r="U18" s="259"/>
      <c r="V18" s="259"/>
      <c r="W18" s="259"/>
      <c r="X18" s="259"/>
      <c r="Y18" s="259"/>
      <c r="Z18" s="259"/>
      <c r="AA18" s="192"/>
      <c r="AB18" s="260"/>
      <c r="AC18" s="260"/>
      <c r="AD18" s="259"/>
      <c r="AE18" s="260"/>
      <c r="AI18" s="263">
        <f>'1.1.Base'!H18</f>
        <v>0</v>
      </c>
      <c r="AJ18" s="257">
        <f>SUMIFS('1.2.Historical Market Map 12-13'!$F$6:$F$250,'1.2.Historical Market Map 12-13'!$C$6:$C$250,'2.2.ATS-Statistical (FY 13-14)'!AI18)</f>
        <v>0</v>
      </c>
      <c r="AK18" s="244">
        <v>0</v>
      </c>
      <c r="AL18" s="257">
        <f t="shared" si="8"/>
        <v>0</v>
      </c>
      <c r="AM18" s="244"/>
      <c r="AO18" s="243"/>
      <c r="AP18" s="244"/>
      <c r="AQ18" s="243"/>
      <c r="AS18" s="243"/>
      <c r="AT18" s="244"/>
      <c r="AU18" s="243"/>
      <c r="AW18" s="243"/>
      <c r="AX18" s="244"/>
      <c r="AY18" s="243"/>
      <c r="BA18" s="243"/>
      <c r="BB18" s="244"/>
      <c r="BF18" s="242"/>
      <c r="BG18" s="243"/>
      <c r="BH18" s="246"/>
      <c r="BI18" s="244"/>
      <c r="BJ18" s="247">
        <f>(BH18*BI18)</f>
        <v>0</v>
      </c>
      <c r="BK18" s="243"/>
      <c r="BL18" s="243"/>
      <c r="BM18" s="247">
        <f t="shared" si="0"/>
        <v>0</v>
      </c>
      <c r="BN18" s="243"/>
      <c r="BO18" s="247">
        <f>BM18-BN18</f>
        <v>0</v>
      </c>
      <c r="BP18" s="243"/>
    </row>
    <row r="19" spans="1:68" x14ac:dyDescent="0.3">
      <c r="A19" s="23" t="str">
        <f>Masters!D16</f>
        <v>ICV Bus</v>
      </c>
      <c r="B19" s="236">
        <f t="shared" si="1"/>
        <v>0</v>
      </c>
      <c r="C19" s="236">
        <f t="shared" si="2"/>
        <v>0</v>
      </c>
      <c r="D19" s="236">
        <f t="shared" si="3"/>
        <v>0</v>
      </c>
      <c r="E19" s="256">
        <f t="shared" si="4"/>
        <v>0</v>
      </c>
      <c r="F19" s="256"/>
      <c r="G19" s="256">
        <f t="shared" si="5"/>
        <v>0</v>
      </c>
      <c r="K19" s="23" t="str">
        <f>Masters!D16</f>
        <v>ICV Bus</v>
      </c>
      <c r="L19" s="236">
        <f t="shared" si="6"/>
        <v>0</v>
      </c>
      <c r="M19" s="256"/>
      <c r="N19" s="255">
        <f t="shared" si="7"/>
        <v>0</v>
      </c>
      <c r="O19" s="259"/>
      <c r="P19" s="259"/>
      <c r="Q19" s="259"/>
      <c r="R19" s="259"/>
      <c r="S19" s="259"/>
      <c r="T19" s="259"/>
      <c r="U19" s="259"/>
      <c r="V19" s="259"/>
      <c r="W19" s="259"/>
      <c r="X19" s="259"/>
      <c r="Y19" s="259"/>
      <c r="Z19" s="259"/>
      <c r="AA19" s="192"/>
      <c r="AB19" s="260"/>
      <c r="AC19" s="260"/>
      <c r="AD19" s="259"/>
      <c r="AE19" s="260"/>
      <c r="AI19" s="263">
        <f>'1.1.Base'!H19</f>
        <v>0</v>
      </c>
      <c r="AJ19" s="257">
        <f>SUMIFS('1.2.Historical Market Map 12-13'!$F$6:$F$250,'1.2.Historical Market Map 12-13'!$C$6:$C$250,'2.2.ATS-Statistical (FY 13-14)'!AI19)</f>
        <v>0</v>
      </c>
      <c r="AK19" s="244">
        <v>0</v>
      </c>
      <c r="AL19" s="257">
        <f t="shared" si="8"/>
        <v>0</v>
      </c>
      <c r="AM19" s="244"/>
      <c r="AO19" s="243"/>
      <c r="AP19" s="244"/>
      <c r="AQ19" s="243"/>
      <c r="AS19" s="243"/>
      <c r="AT19" s="244"/>
      <c r="AU19" s="243"/>
      <c r="AW19" s="243"/>
      <c r="AX19" s="244"/>
      <c r="AY19" s="243"/>
      <c r="BA19" s="243"/>
      <c r="BB19" s="244"/>
      <c r="BF19" s="242"/>
      <c r="BG19" s="243"/>
      <c r="BH19" s="246"/>
      <c r="BI19" s="244"/>
      <c r="BJ19" s="247">
        <f t="shared" si="9"/>
        <v>0</v>
      </c>
      <c r="BK19" s="243"/>
      <c r="BL19" s="243"/>
      <c r="BM19" s="247">
        <f t="shared" si="0"/>
        <v>0</v>
      </c>
      <c r="BN19" s="243"/>
      <c r="BO19" s="247">
        <f t="shared" si="10"/>
        <v>0</v>
      </c>
      <c r="BP19" s="243"/>
    </row>
    <row r="20" spans="1:68" x14ac:dyDescent="0.3">
      <c r="A20" s="23" t="str">
        <f>Masters!D17</f>
        <v>LCV Bus</v>
      </c>
      <c r="B20" s="236">
        <f t="shared" si="1"/>
        <v>0</v>
      </c>
      <c r="C20" s="236">
        <f t="shared" si="2"/>
        <v>0</v>
      </c>
      <c r="D20" s="236">
        <f t="shared" si="3"/>
        <v>0</v>
      </c>
      <c r="E20" s="256">
        <f t="shared" si="4"/>
        <v>0</v>
      </c>
      <c r="F20" s="256"/>
      <c r="G20" s="256">
        <f t="shared" si="5"/>
        <v>0</v>
      </c>
      <c r="K20" s="23" t="str">
        <f>Masters!D17</f>
        <v>LCV Bus</v>
      </c>
      <c r="L20" s="236">
        <f t="shared" si="6"/>
        <v>0</v>
      </c>
      <c r="M20" s="256"/>
      <c r="N20" s="255">
        <f t="shared" si="7"/>
        <v>0</v>
      </c>
      <c r="O20" s="259"/>
      <c r="P20" s="259"/>
      <c r="Q20" s="259"/>
      <c r="R20" s="259"/>
      <c r="S20" s="259"/>
      <c r="T20" s="259"/>
      <c r="U20" s="259"/>
      <c r="V20" s="259"/>
      <c r="W20" s="259"/>
      <c r="X20" s="259"/>
      <c r="Y20" s="259"/>
      <c r="Z20" s="259"/>
      <c r="AA20" s="192"/>
      <c r="AB20" s="260"/>
      <c r="AC20" s="260"/>
      <c r="AD20" s="259"/>
      <c r="AE20" s="260"/>
      <c r="AI20" s="263">
        <f>'1.1.Base'!H20</f>
        <v>0</v>
      </c>
      <c r="AJ20" s="257">
        <f>SUMIFS('1.2.Historical Market Map 12-13'!$F$6:$F$250,'1.2.Historical Market Map 12-13'!$C$6:$C$250,'2.2.ATS-Statistical (FY 13-14)'!AI20)</f>
        <v>0</v>
      </c>
      <c r="AK20" s="244">
        <v>0</v>
      </c>
      <c r="AL20" s="257">
        <f t="shared" si="8"/>
        <v>0</v>
      </c>
      <c r="AM20" s="244"/>
      <c r="AO20" s="243"/>
      <c r="AP20" s="244"/>
      <c r="AQ20" s="243"/>
      <c r="AS20" s="243"/>
      <c r="AT20" s="244"/>
      <c r="AU20" s="243"/>
      <c r="AW20" s="243"/>
      <c r="AX20" s="244"/>
      <c r="AY20" s="243"/>
      <c r="BA20" s="243"/>
      <c r="BB20" s="244"/>
      <c r="BF20" s="242"/>
      <c r="BG20" s="243"/>
      <c r="BH20" s="246"/>
      <c r="BI20" s="244"/>
      <c r="BJ20" s="247">
        <f t="shared" si="9"/>
        <v>0</v>
      </c>
      <c r="BK20" s="243"/>
      <c r="BL20" s="243"/>
      <c r="BM20" s="247">
        <f t="shared" si="0"/>
        <v>0</v>
      </c>
      <c r="BN20" s="243"/>
      <c r="BO20" s="247">
        <f t="shared" si="10"/>
        <v>0</v>
      </c>
      <c r="BP20" s="243"/>
    </row>
    <row r="21" spans="1:68" x14ac:dyDescent="0.3">
      <c r="A21" s="23" t="s">
        <v>156</v>
      </c>
      <c r="B21" s="254">
        <f t="shared" ref="B21:G21" si="11">SUM(B6:B20)</f>
        <v>748.63285935036879</v>
      </c>
      <c r="C21" s="254">
        <f t="shared" si="11"/>
        <v>0</v>
      </c>
      <c r="D21" s="254">
        <f t="shared" si="11"/>
        <v>0</v>
      </c>
      <c r="E21" s="254">
        <f t="shared" si="11"/>
        <v>749</v>
      </c>
      <c r="F21" s="254">
        <f t="shared" si="11"/>
        <v>0</v>
      </c>
      <c r="G21" s="254">
        <f t="shared" si="11"/>
        <v>749</v>
      </c>
      <c r="K21" s="23" t="s">
        <v>156</v>
      </c>
      <c r="L21" s="254">
        <f>SUM(L6:L20)</f>
        <v>748.63285935036879</v>
      </c>
      <c r="M21" s="254"/>
      <c r="N21" s="254">
        <f t="shared" ref="N21" si="12">SUM(N6:N20)</f>
        <v>748.63285935036879</v>
      </c>
      <c r="O21" s="261"/>
      <c r="P21" s="261"/>
      <c r="Q21" s="261"/>
      <c r="R21" s="261"/>
      <c r="S21" s="261"/>
      <c r="T21" s="261"/>
      <c r="U21" s="261"/>
      <c r="V21" s="261"/>
      <c r="W21" s="261"/>
      <c r="X21" s="261"/>
      <c r="Y21" s="261"/>
      <c r="Z21" s="261"/>
      <c r="AA21" s="261"/>
      <c r="AB21" s="261"/>
      <c r="AC21" s="261"/>
      <c r="AD21" s="261"/>
      <c r="AE21" s="261"/>
      <c r="AI21" s="263">
        <f>'1.1.Base'!H21</f>
        <v>0</v>
      </c>
      <c r="AJ21" s="257">
        <f>SUMIFS('1.2.Historical Market Map 12-13'!$F$6:$F$250,'1.2.Historical Market Map 12-13'!$C$6:$C$250,'2.2.ATS-Statistical (FY 13-14)'!AI21)</f>
        <v>0</v>
      </c>
      <c r="AK21" s="244">
        <v>0</v>
      </c>
      <c r="AL21" s="257">
        <f t="shared" si="8"/>
        <v>0</v>
      </c>
      <c r="AM21" s="244"/>
      <c r="AO21" s="243"/>
      <c r="AP21" s="244"/>
      <c r="AQ21" s="243"/>
      <c r="AS21" s="243"/>
      <c r="AT21" s="244"/>
      <c r="AU21" s="243"/>
      <c r="AW21" s="243"/>
      <c r="AX21" s="244"/>
      <c r="AY21" s="243"/>
      <c r="BA21" s="243"/>
      <c r="BB21" s="244"/>
      <c r="BF21" s="242"/>
      <c r="BG21" s="243"/>
      <c r="BH21" s="246"/>
      <c r="BI21" s="244"/>
      <c r="BJ21" s="247">
        <f t="shared" si="9"/>
        <v>0</v>
      </c>
      <c r="BK21" s="243"/>
      <c r="BL21" s="243"/>
      <c r="BM21" s="247">
        <f t="shared" si="0"/>
        <v>0</v>
      </c>
      <c r="BN21" s="243"/>
      <c r="BO21" s="247">
        <f t="shared" si="10"/>
        <v>0</v>
      </c>
      <c r="BP21" s="243"/>
    </row>
    <row r="22" spans="1:68" x14ac:dyDescent="0.3">
      <c r="AI22" s="263">
        <f>'1.1.Base'!H22</f>
        <v>0</v>
      </c>
      <c r="AJ22" s="257">
        <f>SUMIFS('1.2.Historical Market Map 12-13'!$F$6:$F$250,'1.2.Historical Market Map 12-13'!$C$6:$C$250,'2.2.ATS-Statistical (FY 13-14)'!AI22)</f>
        <v>0</v>
      </c>
      <c r="AK22" s="244">
        <v>0</v>
      </c>
      <c r="AL22" s="257">
        <f t="shared" si="8"/>
        <v>0</v>
      </c>
      <c r="AM22" s="244"/>
      <c r="AO22" s="243"/>
      <c r="AP22" s="244"/>
      <c r="AQ22" s="243"/>
      <c r="AS22" s="243"/>
      <c r="AT22" s="244"/>
      <c r="AU22" s="243"/>
      <c r="AW22" s="243"/>
      <c r="AX22" s="244"/>
      <c r="AY22" s="243"/>
      <c r="BA22" s="243"/>
      <c r="BB22" s="244"/>
      <c r="BF22" s="242"/>
      <c r="BG22" s="243"/>
      <c r="BH22" s="246"/>
      <c r="BI22" s="244"/>
      <c r="BJ22" s="247">
        <f t="shared" si="9"/>
        <v>0</v>
      </c>
      <c r="BK22" s="243"/>
      <c r="BL22" s="243"/>
      <c r="BM22" s="247">
        <f t="shared" si="0"/>
        <v>0</v>
      </c>
      <c r="BN22" s="243"/>
      <c r="BO22" s="247">
        <f t="shared" si="10"/>
        <v>0</v>
      </c>
      <c r="BP22" s="243"/>
    </row>
    <row r="23" spans="1:68" x14ac:dyDescent="0.3">
      <c r="AI23" s="263">
        <f>'1.1.Base'!H23</f>
        <v>0</v>
      </c>
      <c r="AJ23" s="257">
        <f>SUMIFS('1.2.Historical Market Map 12-13'!$F$6:$F$250,'1.2.Historical Market Map 12-13'!$C$6:$C$250,'2.2.ATS-Statistical (FY 13-14)'!AI23)</f>
        <v>0</v>
      </c>
      <c r="AK23" s="244">
        <v>0</v>
      </c>
      <c r="AL23" s="257">
        <f t="shared" si="8"/>
        <v>0</v>
      </c>
      <c r="AM23" s="244"/>
      <c r="AO23" s="243"/>
      <c r="AP23" s="244"/>
      <c r="AQ23" s="243"/>
      <c r="AS23" s="243"/>
      <c r="AT23" s="244"/>
      <c r="AU23" s="243"/>
      <c r="AW23" s="243"/>
      <c r="AX23" s="244"/>
      <c r="AY23" s="243"/>
      <c r="BA23" s="243"/>
      <c r="BB23" s="244"/>
      <c r="BF23" s="242"/>
      <c r="BG23" s="243"/>
      <c r="BH23" s="246"/>
      <c r="BI23" s="244"/>
      <c r="BJ23" s="247">
        <f t="shared" si="9"/>
        <v>0</v>
      </c>
      <c r="BK23" s="243"/>
      <c r="BL23" s="243"/>
      <c r="BM23" s="247">
        <f t="shared" si="0"/>
        <v>0</v>
      </c>
      <c r="BN23" s="243"/>
      <c r="BO23" s="247">
        <f t="shared" si="10"/>
        <v>0</v>
      </c>
      <c r="BP23" s="243"/>
    </row>
    <row r="24" spans="1:68" x14ac:dyDescent="0.3">
      <c r="AI24" s="263">
        <f>'1.1.Base'!H24</f>
        <v>0</v>
      </c>
      <c r="AJ24" s="257">
        <f>SUMIFS('1.2.Historical Market Map 12-13'!$F$6:$F$250,'1.2.Historical Market Map 12-13'!$C$6:$C$250,'2.2.ATS-Statistical (FY 13-14)'!AI24)</f>
        <v>0</v>
      </c>
      <c r="AK24" s="244">
        <v>0</v>
      </c>
      <c r="AL24" s="257">
        <f t="shared" si="8"/>
        <v>0</v>
      </c>
      <c r="AM24" s="244"/>
      <c r="AO24" s="243"/>
      <c r="AP24" s="244"/>
      <c r="AQ24" s="243"/>
      <c r="AS24" s="243"/>
      <c r="AT24" s="244"/>
      <c r="AU24" s="243"/>
      <c r="AW24" s="243"/>
      <c r="AX24" s="244"/>
      <c r="AY24" s="243"/>
      <c r="BA24" s="243"/>
      <c r="BB24" s="244"/>
      <c r="BF24" s="242"/>
      <c r="BG24" s="248"/>
      <c r="BH24" s="249"/>
      <c r="BI24" s="248"/>
      <c r="BJ24" s="247">
        <f t="shared" si="9"/>
        <v>0</v>
      </c>
      <c r="BK24" s="243"/>
      <c r="BL24" s="243"/>
      <c r="BM24" s="247">
        <f t="shared" si="0"/>
        <v>0</v>
      </c>
      <c r="BN24" s="248"/>
      <c r="BO24" s="247">
        <f t="shared" si="10"/>
        <v>0</v>
      </c>
      <c r="BP24" s="248"/>
    </row>
    <row r="25" spans="1:68" x14ac:dyDescent="0.3">
      <c r="K25" s="258" t="s">
        <v>795</v>
      </c>
      <c r="AI25" s="263">
        <f>'1.1.Base'!H25</f>
        <v>0</v>
      </c>
      <c r="AJ25" s="257">
        <f>SUMIFS('1.2.Historical Market Map 12-13'!$F$6:$F$250,'1.2.Historical Market Map 12-13'!$C$6:$C$250,'2.2.ATS-Statistical (FY 13-14)'!AI25)</f>
        <v>0</v>
      </c>
      <c r="AK25" s="244">
        <v>0</v>
      </c>
      <c r="AL25" s="257">
        <f t="shared" si="8"/>
        <v>0</v>
      </c>
      <c r="AM25" s="244"/>
      <c r="AO25" s="243"/>
      <c r="AP25" s="244"/>
      <c r="AQ25" s="243"/>
      <c r="AS25" s="243"/>
      <c r="AT25" s="244"/>
      <c r="AU25" s="243"/>
      <c r="AW25" s="243"/>
      <c r="AX25" s="244"/>
      <c r="AY25" s="243"/>
      <c r="BA25" s="243"/>
      <c r="BB25" s="244"/>
      <c r="BF25" s="242"/>
      <c r="BG25" s="243"/>
      <c r="BH25" s="246"/>
      <c r="BI25" s="243"/>
      <c r="BJ25" s="247">
        <f t="shared" si="9"/>
        <v>0</v>
      </c>
      <c r="BK25" s="243"/>
      <c r="BL25" s="243"/>
      <c r="BM25" s="247">
        <f t="shared" si="0"/>
        <v>0</v>
      </c>
      <c r="BN25" s="243"/>
      <c r="BO25" s="247">
        <f t="shared" si="10"/>
        <v>0</v>
      </c>
      <c r="BP25" s="243"/>
    </row>
    <row r="26" spans="1:68" ht="55.5" customHeight="1" x14ac:dyDescent="0.3">
      <c r="K26" s="24" t="s">
        <v>2</v>
      </c>
      <c r="L26" s="24" t="s">
        <v>753</v>
      </c>
      <c r="M26" s="24" t="s">
        <v>754</v>
      </c>
      <c r="N26" s="24" t="s">
        <v>755</v>
      </c>
      <c r="O26" s="24" t="s">
        <v>756</v>
      </c>
      <c r="P26" s="24" t="s">
        <v>757</v>
      </c>
      <c r="Q26" s="24" t="s">
        <v>758</v>
      </c>
      <c r="R26" s="24" t="s">
        <v>759</v>
      </c>
      <c r="S26" s="24" t="s">
        <v>760</v>
      </c>
      <c r="T26" s="24" t="s">
        <v>761</v>
      </c>
      <c r="U26" s="24" t="s">
        <v>762</v>
      </c>
      <c r="V26" s="24" t="s">
        <v>763</v>
      </c>
      <c r="W26" s="24" t="s">
        <v>764</v>
      </c>
      <c r="X26" s="24" t="s">
        <v>765</v>
      </c>
      <c r="Y26" s="24" t="s">
        <v>766</v>
      </c>
      <c r="Z26" s="24" t="s">
        <v>767</v>
      </c>
      <c r="AA26" s="24" t="s">
        <v>768</v>
      </c>
      <c r="AB26" s="24" t="s">
        <v>769</v>
      </c>
      <c r="AC26" s="24" t="s">
        <v>770</v>
      </c>
      <c r="AD26" s="24" t="s">
        <v>771</v>
      </c>
      <c r="AE26" s="24" t="s">
        <v>772</v>
      </c>
      <c r="AI26" s="263">
        <f>'1.1.Base'!H26</f>
        <v>0</v>
      </c>
      <c r="AJ26" s="257">
        <f>SUMIFS('1.2.Historical Market Map 12-13'!$F$6:$F$250,'1.2.Historical Market Map 12-13'!$C$6:$C$250,'2.2.ATS-Statistical (FY 13-14)'!AI26)</f>
        <v>0</v>
      </c>
      <c r="AK26" s="244">
        <v>0</v>
      </c>
      <c r="AL26" s="257">
        <f t="shared" si="8"/>
        <v>0</v>
      </c>
      <c r="AM26" s="244"/>
      <c r="AO26" s="243"/>
      <c r="AP26" s="244"/>
      <c r="AQ26" s="243"/>
      <c r="AS26" s="243"/>
      <c r="AT26" s="244"/>
      <c r="AU26" s="243"/>
      <c r="AW26" s="243"/>
      <c r="AX26" s="244"/>
      <c r="AY26" s="243"/>
      <c r="BA26" s="243"/>
      <c r="BB26" s="244"/>
      <c r="BF26" s="242"/>
      <c r="BG26" s="243"/>
      <c r="BH26" s="246"/>
      <c r="BI26" s="243"/>
      <c r="BJ26" s="247">
        <f t="shared" si="9"/>
        <v>0</v>
      </c>
      <c r="BK26" s="243"/>
      <c r="BL26" s="243"/>
      <c r="BM26" s="247">
        <f t="shared" si="0"/>
        <v>0</v>
      </c>
      <c r="BN26" s="243"/>
      <c r="BO26" s="247">
        <f t="shared" si="10"/>
        <v>0</v>
      </c>
      <c r="BP26" s="243"/>
    </row>
    <row r="27" spans="1:68" x14ac:dyDescent="0.3">
      <c r="K27" s="23" t="str">
        <f>Masters!D3</f>
        <v>4x2 FF Haulage</v>
      </c>
      <c r="L27" s="236">
        <f>'Historical Segment Data'!C4</f>
        <v>0</v>
      </c>
      <c r="M27" s="236">
        <f>'Historical Segment Data'!D4</f>
        <v>0</v>
      </c>
      <c r="N27" s="236">
        <f>'Historical Segment Data'!E4</f>
        <v>0</v>
      </c>
      <c r="O27" s="236">
        <f>'Historical Segment Data'!F4</f>
        <v>0</v>
      </c>
      <c r="P27" s="236">
        <f>'Historical Segment Data'!G4</f>
        <v>0</v>
      </c>
      <c r="Q27" s="236">
        <f>'Historical Segment Data'!H4</f>
        <v>0</v>
      </c>
      <c r="R27" s="236">
        <f>'Historical Segment Data'!I4</f>
        <v>0</v>
      </c>
      <c r="S27" s="236">
        <f>'Historical Segment Data'!J4</f>
        <v>0</v>
      </c>
      <c r="T27" s="236">
        <f>'Historical Segment Data'!K4</f>
        <v>0</v>
      </c>
      <c r="U27" s="236">
        <f>'Historical Segment Data'!L4</f>
        <v>0</v>
      </c>
      <c r="V27" s="236">
        <f>'Historical Segment Data'!M4</f>
        <v>0</v>
      </c>
      <c r="W27" s="236">
        <f>'Historical Segment Data'!N4</f>
        <v>0</v>
      </c>
      <c r="X27" s="236">
        <f>'Historical Segment Data'!O4</f>
        <v>0</v>
      </c>
      <c r="Y27" s="236">
        <f>'Historical Segment Data'!P4</f>
        <v>0</v>
      </c>
      <c r="Z27" s="236">
        <f>'Historical Segment Data'!Q4</f>
        <v>0</v>
      </c>
      <c r="AA27" s="236">
        <f>'Historical Segment Data'!R4</f>
        <v>0</v>
      </c>
      <c r="AB27" s="236">
        <f>'Historical Segment Data'!S4</f>
        <v>0</v>
      </c>
      <c r="AC27" s="236">
        <f>'Historical Segment Data'!T4</f>
        <v>0</v>
      </c>
      <c r="AD27" s="236">
        <f>'Historical Segment Data'!U4</f>
        <v>0</v>
      </c>
      <c r="AE27" s="236">
        <f>'Historical Segment Data'!V4</f>
        <v>0</v>
      </c>
      <c r="AI27" s="263">
        <f>'1.1.Base'!H27</f>
        <v>0</v>
      </c>
      <c r="AJ27" s="257">
        <f>SUMIFS('1.2.Historical Market Map 12-13'!$F$6:$F$250,'1.2.Historical Market Map 12-13'!$C$6:$C$250,'2.2.ATS-Statistical (FY 13-14)'!AI27)</f>
        <v>0</v>
      </c>
      <c r="AK27" s="244">
        <v>0</v>
      </c>
      <c r="AL27" s="257">
        <f t="shared" si="8"/>
        <v>0</v>
      </c>
      <c r="AM27" s="244"/>
      <c r="AO27" s="243"/>
      <c r="AP27" s="244"/>
      <c r="AQ27" s="243"/>
      <c r="AS27" s="243"/>
      <c r="AT27" s="244"/>
      <c r="AU27" s="243"/>
      <c r="AW27" s="243"/>
      <c r="AX27" s="244"/>
      <c r="AY27" s="243"/>
      <c r="BA27" s="243"/>
      <c r="BB27" s="244"/>
      <c r="BF27" s="242"/>
      <c r="BG27" s="243"/>
      <c r="BH27" s="246"/>
      <c r="BI27" s="243"/>
      <c r="BJ27" s="247">
        <f t="shared" si="9"/>
        <v>0</v>
      </c>
      <c r="BK27" s="243"/>
      <c r="BL27" s="243"/>
      <c r="BM27" s="247">
        <f t="shared" si="0"/>
        <v>0</v>
      </c>
      <c r="BN27" s="243"/>
      <c r="BO27" s="247">
        <f t="shared" si="10"/>
        <v>0</v>
      </c>
      <c r="BP27" s="243"/>
    </row>
    <row r="28" spans="1:68" x14ac:dyDescent="0.3">
      <c r="K28" s="23" t="str">
        <f>Masters!D4</f>
        <v>4x2 SF Haulage</v>
      </c>
      <c r="L28" s="236">
        <f>'Historical Segment Data'!C5</f>
        <v>0</v>
      </c>
      <c r="M28" s="236">
        <f>'Historical Segment Data'!D5</f>
        <v>0</v>
      </c>
      <c r="N28" s="236">
        <f>'Historical Segment Data'!E5</f>
        <v>0</v>
      </c>
      <c r="O28" s="236">
        <f>'Historical Segment Data'!F5</f>
        <v>0</v>
      </c>
      <c r="P28" s="236">
        <f>'Historical Segment Data'!G5</f>
        <v>0</v>
      </c>
      <c r="Q28" s="236">
        <f>'Historical Segment Data'!H5</f>
        <v>0</v>
      </c>
      <c r="R28" s="236">
        <f>'Historical Segment Data'!I5</f>
        <v>0</v>
      </c>
      <c r="S28" s="236">
        <f>'Historical Segment Data'!J5</f>
        <v>0</v>
      </c>
      <c r="T28" s="236">
        <f>'Historical Segment Data'!K5</f>
        <v>0</v>
      </c>
      <c r="U28" s="236">
        <f>'Historical Segment Data'!L5</f>
        <v>0</v>
      </c>
      <c r="V28" s="236">
        <f>'Historical Segment Data'!M5</f>
        <v>0</v>
      </c>
      <c r="W28" s="236">
        <f>'Historical Segment Data'!N5</f>
        <v>0</v>
      </c>
      <c r="X28" s="236">
        <f>'Historical Segment Data'!O5</f>
        <v>0</v>
      </c>
      <c r="Y28" s="236">
        <f>'Historical Segment Data'!P5</f>
        <v>0</v>
      </c>
      <c r="Z28" s="236">
        <f>'Historical Segment Data'!Q5</f>
        <v>0</v>
      </c>
      <c r="AA28" s="236">
        <f>'Historical Segment Data'!R5</f>
        <v>0</v>
      </c>
      <c r="AB28" s="236">
        <f>'Historical Segment Data'!S5</f>
        <v>0</v>
      </c>
      <c r="AC28" s="236">
        <f>'Historical Segment Data'!T5</f>
        <v>0</v>
      </c>
      <c r="AD28" s="236">
        <f>'Historical Segment Data'!U5</f>
        <v>0</v>
      </c>
      <c r="AE28" s="236">
        <f>'Historical Segment Data'!V5</f>
        <v>0</v>
      </c>
      <c r="AI28" s="263">
        <f>'1.1.Base'!H28</f>
        <v>0</v>
      </c>
      <c r="AJ28" s="257">
        <f>SUMIFS('1.2.Historical Market Map 12-13'!$F$6:$F$250,'1.2.Historical Market Map 12-13'!$C$6:$C$250,'2.2.ATS-Statistical (FY 13-14)'!AI28)</f>
        <v>0</v>
      </c>
      <c r="AK28" s="244">
        <v>0</v>
      </c>
      <c r="AL28" s="257">
        <f t="shared" si="8"/>
        <v>0</v>
      </c>
      <c r="AM28" s="244"/>
      <c r="AO28" s="243"/>
      <c r="AP28" s="244"/>
      <c r="AQ28" s="243"/>
      <c r="AS28" s="243"/>
      <c r="AT28" s="244"/>
      <c r="AU28" s="243"/>
      <c r="AW28" s="243"/>
      <c r="AX28" s="244"/>
      <c r="AY28" s="243"/>
      <c r="BA28" s="243"/>
      <c r="BB28" s="244"/>
      <c r="BF28" s="242"/>
      <c r="BG28" s="248"/>
      <c r="BH28" s="249"/>
      <c r="BI28" s="248"/>
      <c r="BJ28" s="247">
        <f t="shared" si="9"/>
        <v>0</v>
      </c>
      <c r="BK28" s="243"/>
      <c r="BL28" s="243"/>
      <c r="BM28" s="247">
        <f t="shared" si="0"/>
        <v>0</v>
      </c>
      <c r="BN28" s="248"/>
      <c r="BO28" s="247">
        <f t="shared" si="10"/>
        <v>0</v>
      </c>
      <c r="BP28" s="248"/>
    </row>
    <row r="29" spans="1:68" x14ac:dyDescent="0.3">
      <c r="K29" s="23" t="str">
        <f>Masters!D5</f>
        <v>6x2 MAV</v>
      </c>
      <c r="L29" s="236">
        <f>'Historical Segment Data'!C6</f>
        <v>0</v>
      </c>
      <c r="M29" s="236">
        <f>'Historical Segment Data'!D6</f>
        <v>0</v>
      </c>
      <c r="N29" s="236">
        <f>'Historical Segment Data'!E6</f>
        <v>0</v>
      </c>
      <c r="O29" s="236">
        <f>'Historical Segment Data'!F6</f>
        <v>0</v>
      </c>
      <c r="P29" s="236">
        <f>'Historical Segment Data'!G6</f>
        <v>0</v>
      </c>
      <c r="Q29" s="236">
        <f>'Historical Segment Data'!H6</f>
        <v>0</v>
      </c>
      <c r="R29" s="236">
        <f>'Historical Segment Data'!I6</f>
        <v>0</v>
      </c>
      <c r="S29" s="236">
        <f>'Historical Segment Data'!J6</f>
        <v>0</v>
      </c>
      <c r="T29" s="236">
        <f>'Historical Segment Data'!K6</f>
        <v>0</v>
      </c>
      <c r="U29" s="236">
        <f>'Historical Segment Data'!L6</f>
        <v>0</v>
      </c>
      <c r="V29" s="236">
        <f>'Historical Segment Data'!M6</f>
        <v>0</v>
      </c>
      <c r="W29" s="236">
        <f>'Historical Segment Data'!N6</f>
        <v>0</v>
      </c>
      <c r="X29" s="236">
        <f>'Historical Segment Data'!O6</f>
        <v>0</v>
      </c>
      <c r="Y29" s="236">
        <f>'Historical Segment Data'!P6</f>
        <v>0</v>
      </c>
      <c r="Z29" s="236">
        <f>'Historical Segment Data'!Q6</f>
        <v>0</v>
      </c>
      <c r="AA29" s="236">
        <f>'Historical Segment Data'!R6</f>
        <v>0</v>
      </c>
      <c r="AB29" s="236">
        <f>'Historical Segment Data'!S6</f>
        <v>0</v>
      </c>
      <c r="AC29" s="236">
        <f>'Historical Segment Data'!T6</f>
        <v>0</v>
      </c>
      <c r="AD29" s="236">
        <f>'Historical Segment Data'!U6</f>
        <v>0</v>
      </c>
      <c r="AE29" s="236">
        <f>'Historical Segment Data'!V6</f>
        <v>0</v>
      </c>
      <c r="AI29" s="263">
        <f>'1.1.Base'!H29</f>
        <v>0</v>
      </c>
      <c r="AJ29" s="257">
        <f>SUMIFS('1.2.Historical Market Map 12-13'!$F$6:$F$250,'1.2.Historical Market Map 12-13'!$C$6:$C$250,'2.2.ATS-Statistical (FY 13-14)'!AI29)</f>
        <v>0</v>
      </c>
      <c r="AK29" s="244">
        <v>0</v>
      </c>
      <c r="AL29" s="257">
        <f t="shared" si="8"/>
        <v>0</v>
      </c>
      <c r="AM29" s="244"/>
      <c r="AO29" s="243"/>
      <c r="AP29" s="244"/>
      <c r="AQ29" s="243"/>
      <c r="AS29" s="243"/>
      <c r="AT29" s="244"/>
      <c r="AU29" s="243"/>
      <c r="AW29" s="243"/>
      <c r="AX29" s="244"/>
      <c r="AY29" s="243"/>
      <c r="BA29" s="243"/>
      <c r="BB29" s="244"/>
      <c r="BF29" s="242"/>
      <c r="BG29" s="243"/>
      <c r="BH29" s="246"/>
      <c r="BI29" s="243"/>
      <c r="BJ29" s="247">
        <f t="shared" si="9"/>
        <v>0</v>
      </c>
      <c r="BK29" s="243"/>
      <c r="BL29" s="243"/>
      <c r="BM29" s="247">
        <f t="shared" si="0"/>
        <v>0</v>
      </c>
      <c r="BN29" s="243"/>
      <c r="BO29" s="247">
        <f t="shared" si="10"/>
        <v>0</v>
      </c>
      <c r="BP29" s="243"/>
    </row>
    <row r="30" spans="1:68" x14ac:dyDescent="0.3">
      <c r="K30" s="23" t="str">
        <f>Masters!D6</f>
        <v>8x2 MAV</v>
      </c>
      <c r="L30" s="236">
        <f>'Historical Segment Data'!C7</f>
        <v>0</v>
      </c>
      <c r="M30" s="236">
        <f>'Historical Segment Data'!D7</f>
        <v>0</v>
      </c>
      <c r="N30" s="236">
        <f>'Historical Segment Data'!E7</f>
        <v>0</v>
      </c>
      <c r="O30" s="236">
        <f>'Historical Segment Data'!F7</f>
        <v>0</v>
      </c>
      <c r="P30" s="236">
        <f>'Historical Segment Data'!G7</f>
        <v>0</v>
      </c>
      <c r="Q30" s="236">
        <f>'Historical Segment Data'!H7</f>
        <v>0</v>
      </c>
      <c r="R30" s="236">
        <f>'Historical Segment Data'!I7</f>
        <v>0</v>
      </c>
      <c r="S30" s="236">
        <f>'Historical Segment Data'!J7</f>
        <v>0</v>
      </c>
      <c r="T30" s="236">
        <f>'Historical Segment Data'!K7</f>
        <v>0</v>
      </c>
      <c r="U30" s="236">
        <f>'Historical Segment Data'!L7</f>
        <v>0</v>
      </c>
      <c r="V30" s="236">
        <f>'Historical Segment Data'!M7</f>
        <v>0</v>
      </c>
      <c r="W30" s="236">
        <f>'Historical Segment Data'!N7</f>
        <v>0</v>
      </c>
      <c r="X30" s="236">
        <f>'Historical Segment Data'!O7</f>
        <v>0</v>
      </c>
      <c r="Y30" s="236">
        <f>'Historical Segment Data'!P7</f>
        <v>0</v>
      </c>
      <c r="Z30" s="236">
        <f>'Historical Segment Data'!Q7</f>
        <v>0</v>
      </c>
      <c r="AA30" s="236">
        <f>'Historical Segment Data'!R7</f>
        <v>0</v>
      </c>
      <c r="AB30" s="236">
        <f>'Historical Segment Data'!S7</f>
        <v>0</v>
      </c>
      <c r="AC30" s="236">
        <f>'Historical Segment Data'!T7</f>
        <v>0</v>
      </c>
      <c r="AD30" s="236">
        <f>'Historical Segment Data'!U7</f>
        <v>0</v>
      </c>
      <c r="AE30" s="236">
        <f>'Historical Segment Data'!V7</f>
        <v>0</v>
      </c>
      <c r="AI30" s="263">
        <f>'1.1.Base'!H30</f>
        <v>0</v>
      </c>
      <c r="AJ30" s="257">
        <f>SUMIFS('1.2.Historical Market Map 12-13'!$F$6:$F$250,'1.2.Historical Market Map 12-13'!$C$6:$C$250,'2.2.ATS-Statistical (FY 13-14)'!AI30)</f>
        <v>0</v>
      </c>
      <c r="AK30" s="244">
        <v>0</v>
      </c>
      <c r="AL30" s="257">
        <f t="shared" si="8"/>
        <v>0</v>
      </c>
      <c r="AM30" s="244"/>
      <c r="AO30" s="243"/>
      <c r="AP30" s="244"/>
      <c r="AQ30" s="243"/>
      <c r="AS30" s="243"/>
      <c r="AT30" s="244"/>
      <c r="AU30" s="243"/>
      <c r="AW30" s="243"/>
      <c r="AX30" s="244"/>
      <c r="AY30" s="243"/>
      <c r="BA30" s="243"/>
      <c r="BB30" s="244"/>
      <c r="BF30" s="242"/>
      <c r="BG30" s="243"/>
      <c r="BH30" s="246"/>
      <c r="BI30" s="243"/>
      <c r="BJ30" s="247">
        <f t="shared" si="9"/>
        <v>0</v>
      </c>
      <c r="BK30" s="243"/>
      <c r="BL30" s="243"/>
      <c r="BM30" s="247">
        <f t="shared" si="0"/>
        <v>0</v>
      </c>
      <c r="BN30" s="243"/>
      <c r="BO30" s="247">
        <f t="shared" si="10"/>
        <v>0</v>
      </c>
      <c r="BP30" s="243"/>
    </row>
    <row r="31" spans="1:68" x14ac:dyDescent="0.3">
      <c r="K31" s="23" t="str">
        <f>Masters!D7</f>
        <v>10x2 MAV</v>
      </c>
      <c r="L31" s="236">
        <f>'Historical Segment Data'!C8</f>
        <v>0</v>
      </c>
      <c r="M31" s="236">
        <f>'Historical Segment Data'!D8</f>
        <v>0</v>
      </c>
      <c r="N31" s="236">
        <f>'Historical Segment Data'!E8</f>
        <v>0</v>
      </c>
      <c r="O31" s="236">
        <f>'Historical Segment Data'!F8</f>
        <v>0</v>
      </c>
      <c r="P31" s="236">
        <f>'Historical Segment Data'!G8</f>
        <v>0</v>
      </c>
      <c r="Q31" s="236">
        <f>'Historical Segment Data'!H8</f>
        <v>0</v>
      </c>
      <c r="R31" s="236">
        <f>'Historical Segment Data'!I8</f>
        <v>0</v>
      </c>
      <c r="S31" s="236">
        <f>'Historical Segment Data'!J8</f>
        <v>0</v>
      </c>
      <c r="T31" s="236">
        <f>'Historical Segment Data'!K8</f>
        <v>0</v>
      </c>
      <c r="U31" s="236">
        <f>'Historical Segment Data'!L8</f>
        <v>0</v>
      </c>
      <c r="V31" s="236">
        <f>'Historical Segment Data'!M8</f>
        <v>0</v>
      </c>
      <c r="W31" s="236">
        <f>'Historical Segment Data'!N8</f>
        <v>0</v>
      </c>
      <c r="X31" s="236">
        <f>'Historical Segment Data'!O8</f>
        <v>0</v>
      </c>
      <c r="Y31" s="236">
        <f>'Historical Segment Data'!P8</f>
        <v>0</v>
      </c>
      <c r="Z31" s="236">
        <f>'Historical Segment Data'!Q8</f>
        <v>0</v>
      </c>
      <c r="AA31" s="236">
        <f>'Historical Segment Data'!R8</f>
        <v>0</v>
      </c>
      <c r="AB31" s="236">
        <f>'Historical Segment Data'!S8</f>
        <v>0</v>
      </c>
      <c r="AC31" s="236">
        <f>'Historical Segment Data'!T8</f>
        <v>0</v>
      </c>
      <c r="AD31" s="236">
        <f>'Historical Segment Data'!U8</f>
        <v>0</v>
      </c>
      <c r="AE31" s="236">
        <f>'Historical Segment Data'!V8</f>
        <v>0</v>
      </c>
      <c r="AI31" s="263">
        <f>'1.1.Base'!H31</f>
        <v>0</v>
      </c>
      <c r="AJ31" s="257">
        <f>SUMIFS('1.2.Historical Market Map 12-13'!$F$6:$F$250,'1.2.Historical Market Map 12-13'!$C$6:$C$250,'2.2.ATS-Statistical (FY 13-14)'!AI31)</f>
        <v>0</v>
      </c>
      <c r="AK31" s="244">
        <v>0</v>
      </c>
      <c r="AL31" s="257">
        <f t="shared" si="8"/>
        <v>0</v>
      </c>
      <c r="AM31" s="244"/>
      <c r="AO31" s="243"/>
      <c r="AP31" s="244"/>
      <c r="AQ31" s="243"/>
      <c r="AS31" s="243"/>
      <c r="AT31" s="244"/>
      <c r="AU31" s="243"/>
      <c r="AW31" s="243"/>
      <c r="AX31" s="244"/>
      <c r="AY31" s="243"/>
      <c r="BA31" s="243"/>
      <c r="BB31" s="244"/>
      <c r="BF31" s="242"/>
      <c r="BG31" s="243"/>
      <c r="BH31" s="243"/>
      <c r="BI31" s="243"/>
      <c r="BJ31" s="247">
        <f t="shared" si="9"/>
        <v>0</v>
      </c>
      <c r="BK31" s="243"/>
      <c r="BL31" s="243"/>
      <c r="BM31" s="247">
        <f t="shared" si="0"/>
        <v>0</v>
      </c>
      <c r="BN31" s="243"/>
      <c r="BO31" s="247">
        <f t="shared" si="10"/>
        <v>0</v>
      </c>
      <c r="BP31" s="243"/>
    </row>
    <row r="32" spans="1:68" x14ac:dyDescent="0.3">
      <c r="K32" s="23" t="str">
        <f>Masters!D8</f>
        <v>6x4 MAV</v>
      </c>
      <c r="L32" s="236">
        <f>'Historical Segment Data'!C9</f>
        <v>0</v>
      </c>
      <c r="M32" s="236">
        <f>'Historical Segment Data'!D9</f>
        <v>0</v>
      </c>
      <c r="N32" s="236">
        <f>'Historical Segment Data'!E9</f>
        <v>0</v>
      </c>
      <c r="O32" s="236">
        <f>'Historical Segment Data'!F9</f>
        <v>0</v>
      </c>
      <c r="P32" s="236">
        <f>'Historical Segment Data'!G9</f>
        <v>0</v>
      </c>
      <c r="Q32" s="236">
        <f>'Historical Segment Data'!H9</f>
        <v>0</v>
      </c>
      <c r="R32" s="236">
        <f>'Historical Segment Data'!I9</f>
        <v>0</v>
      </c>
      <c r="S32" s="236">
        <f>'Historical Segment Data'!J9</f>
        <v>0</v>
      </c>
      <c r="T32" s="236">
        <f>'Historical Segment Data'!K9</f>
        <v>0</v>
      </c>
      <c r="U32" s="236">
        <f>'Historical Segment Data'!L9</f>
        <v>0</v>
      </c>
      <c r="V32" s="236">
        <f>'Historical Segment Data'!M9</f>
        <v>0</v>
      </c>
      <c r="W32" s="236">
        <f>'Historical Segment Data'!N9</f>
        <v>0</v>
      </c>
      <c r="X32" s="236">
        <f>'Historical Segment Data'!O9</f>
        <v>0</v>
      </c>
      <c r="Y32" s="236">
        <f>'Historical Segment Data'!P9</f>
        <v>0</v>
      </c>
      <c r="Z32" s="236">
        <f>'Historical Segment Data'!Q9</f>
        <v>0</v>
      </c>
      <c r="AA32" s="236">
        <f>'Historical Segment Data'!R9</f>
        <v>0</v>
      </c>
      <c r="AB32" s="236">
        <f>'Historical Segment Data'!S9</f>
        <v>0</v>
      </c>
      <c r="AC32" s="236">
        <f>'Historical Segment Data'!T9</f>
        <v>0</v>
      </c>
      <c r="AD32" s="236">
        <f>'Historical Segment Data'!U9</f>
        <v>0</v>
      </c>
      <c r="AE32" s="236">
        <f>'Historical Segment Data'!V9</f>
        <v>0</v>
      </c>
      <c r="AI32" s="263">
        <f>'1.1.Base'!H32</f>
        <v>0</v>
      </c>
      <c r="AJ32" s="257">
        <f>SUMIFS('1.2.Historical Market Map 12-13'!$F$6:$F$250,'1.2.Historical Market Map 12-13'!$C$6:$C$250,'2.2.ATS-Statistical (FY 13-14)'!AI32)</f>
        <v>0</v>
      </c>
      <c r="AK32" s="244">
        <v>0</v>
      </c>
      <c r="AL32" s="257">
        <f t="shared" si="8"/>
        <v>0</v>
      </c>
      <c r="AM32" s="244"/>
      <c r="AO32" s="243"/>
      <c r="AP32" s="244"/>
      <c r="AQ32" s="243"/>
      <c r="AS32" s="243"/>
      <c r="AT32" s="244"/>
      <c r="AU32" s="243"/>
      <c r="AW32" s="243"/>
      <c r="AX32" s="244"/>
      <c r="AY32" s="243"/>
      <c r="BA32" s="243"/>
      <c r="BB32" s="244"/>
      <c r="BF32" s="242"/>
      <c r="BG32" s="248"/>
      <c r="BH32" s="248"/>
      <c r="BI32" s="248"/>
      <c r="BJ32" s="247">
        <f t="shared" si="9"/>
        <v>0</v>
      </c>
      <c r="BK32" s="243"/>
      <c r="BL32" s="243"/>
      <c r="BM32" s="247">
        <f t="shared" si="0"/>
        <v>0</v>
      </c>
      <c r="BN32" s="248"/>
      <c r="BO32" s="247">
        <f t="shared" si="10"/>
        <v>0</v>
      </c>
      <c r="BP32" s="248"/>
    </row>
    <row r="33" spans="11:68" x14ac:dyDescent="0.3">
      <c r="K33" s="23" t="str">
        <f>Masters!D9</f>
        <v>Tractor</v>
      </c>
      <c r="L33" s="236">
        <f>'Historical Segment Data'!C10</f>
        <v>0</v>
      </c>
      <c r="M33" s="236">
        <f>'Historical Segment Data'!D10</f>
        <v>0</v>
      </c>
      <c r="N33" s="236">
        <f>'Historical Segment Data'!E10</f>
        <v>0</v>
      </c>
      <c r="O33" s="236">
        <f>'Historical Segment Data'!F10</f>
        <v>0</v>
      </c>
      <c r="P33" s="236">
        <f>'Historical Segment Data'!G10</f>
        <v>0</v>
      </c>
      <c r="Q33" s="236">
        <f>'Historical Segment Data'!H10</f>
        <v>0</v>
      </c>
      <c r="R33" s="236">
        <f>'Historical Segment Data'!I10</f>
        <v>0</v>
      </c>
      <c r="S33" s="236">
        <f>'Historical Segment Data'!J10</f>
        <v>0</v>
      </c>
      <c r="T33" s="236">
        <f>'Historical Segment Data'!K10</f>
        <v>0</v>
      </c>
      <c r="U33" s="236">
        <f>'Historical Segment Data'!L10</f>
        <v>0</v>
      </c>
      <c r="V33" s="236">
        <f>'Historical Segment Data'!M10</f>
        <v>0</v>
      </c>
      <c r="W33" s="236">
        <f>'Historical Segment Data'!N10</f>
        <v>0</v>
      </c>
      <c r="X33" s="236">
        <f>'Historical Segment Data'!O10</f>
        <v>0</v>
      </c>
      <c r="Y33" s="236">
        <f>'Historical Segment Data'!P10</f>
        <v>0</v>
      </c>
      <c r="Z33" s="236">
        <f>'Historical Segment Data'!Q10</f>
        <v>0</v>
      </c>
      <c r="AA33" s="236">
        <f>'Historical Segment Data'!R10</f>
        <v>0</v>
      </c>
      <c r="AB33" s="236">
        <f>'Historical Segment Data'!S10</f>
        <v>0</v>
      </c>
      <c r="AC33" s="236">
        <f>'Historical Segment Data'!T10</f>
        <v>0</v>
      </c>
      <c r="AD33" s="236">
        <f>'Historical Segment Data'!U10</f>
        <v>0</v>
      </c>
      <c r="AE33" s="236">
        <f>'Historical Segment Data'!V10</f>
        <v>0</v>
      </c>
      <c r="AI33" s="263">
        <f>'1.1.Base'!H33</f>
        <v>0</v>
      </c>
      <c r="AJ33" s="257">
        <f>SUMIFS('1.2.Historical Market Map 12-13'!$F$6:$F$250,'1.2.Historical Market Map 12-13'!$C$6:$C$250,'2.2.ATS-Statistical (FY 13-14)'!AI33)</f>
        <v>0</v>
      </c>
      <c r="AK33" s="244">
        <v>0</v>
      </c>
      <c r="AL33" s="257">
        <f t="shared" si="8"/>
        <v>0</v>
      </c>
      <c r="AM33" s="244"/>
      <c r="AO33" s="243"/>
      <c r="AP33" s="244"/>
      <c r="AQ33" s="243"/>
      <c r="AS33" s="243"/>
      <c r="AT33" s="244"/>
      <c r="AU33" s="243"/>
      <c r="AW33" s="243"/>
      <c r="AX33" s="244"/>
      <c r="AY33" s="243"/>
      <c r="BA33" s="243"/>
      <c r="BB33" s="244"/>
      <c r="BF33" s="242"/>
      <c r="BG33" s="243"/>
      <c r="BH33" s="243"/>
      <c r="BI33" s="243"/>
      <c r="BJ33" s="247">
        <f t="shared" si="9"/>
        <v>0</v>
      </c>
      <c r="BK33" s="243"/>
      <c r="BL33" s="243"/>
      <c r="BM33" s="247">
        <f t="shared" si="0"/>
        <v>0</v>
      </c>
      <c r="BN33" s="243"/>
      <c r="BO33" s="247">
        <f t="shared" si="10"/>
        <v>0</v>
      </c>
      <c r="BP33" s="243"/>
    </row>
    <row r="34" spans="11:68" x14ac:dyDescent="0.3">
      <c r="K34" s="23" t="str">
        <f>Masters!D10</f>
        <v>4x2 FF Tipper</v>
      </c>
      <c r="L34" s="236">
        <f>'Historical Segment Data'!C11</f>
        <v>0</v>
      </c>
      <c r="M34" s="236">
        <f>'Historical Segment Data'!D11</f>
        <v>0</v>
      </c>
      <c r="N34" s="236">
        <f>'Historical Segment Data'!E11</f>
        <v>0</v>
      </c>
      <c r="O34" s="236">
        <f>'Historical Segment Data'!F11</f>
        <v>0</v>
      </c>
      <c r="P34" s="236">
        <f>'Historical Segment Data'!G11</f>
        <v>0</v>
      </c>
      <c r="Q34" s="236">
        <f>'Historical Segment Data'!H11</f>
        <v>0</v>
      </c>
      <c r="R34" s="236">
        <f>'Historical Segment Data'!I11</f>
        <v>0</v>
      </c>
      <c r="S34" s="236">
        <f>'Historical Segment Data'!J11</f>
        <v>0</v>
      </c>
      <c r="T34" s="236">
        <f>'Historical Segment Data'!K11</f>
        <v>0</v>
      </c>
      <c r="U34" s="236">
        <f>'Historical Segment Data'!L11</f>
        <v>0</v>
      </c>
      <c r="V34" s="236">
        <f>'Historical Segment Data'!M11</f>
        <v>0</v>
      </c>
      <c r="W34" s="236">
        <f>'Historical Segment Data'!N11</f>
        <v>0</v>
      </c>
      <c r="X34" s="236">
        <f>'Historical Segment Data'!O11</f>
        <v>0</v>
      </c>
      <c r="Y34" s="236">
        <f>'Historical Segment Data'!P11</f>
        <v>0</v>
      </c>
      <c r="Z34" s="236">
        <f>'Historical Segment Data'!Q11</f>
        <v>0</v>
      </c>
      <c r="AA34" s="236">
        <f>'Historical Segment Data'!R11</f>
        <v>0</v>
      </c>
      <c r="AB34" s="236">
        <f>'Historical Segment Data'!S11</f>
        <v>0</v>
      </c>
      <c r="AC34" s="236">
        <f>'Historical Segment Data'!T11</f>
        <v>0</v>
      </c>
      <c r="AD34" s="236">
        <f>'Historical Segment Data'!U11</f>
        <v>0</v>
      </c>
      <c r="AE34" s="236">
        <f>'Historical Segment Data'!V11</f>
        <v>0</v>
      </c>
      <c r="AI34" s="263">
        <f>'1.1.Base'!H34</f>
        <v>0</v>
      </c>
      <c r="AJ34" s="257">
        <f>SUMIFS('1.2.Historical Market Map 12-13'!$F$6:$F$250,'1.2.Historical Market Map 12-13'!$C$6:$C$250,'2.2.ATS-Statistical (FY 13-14)'!AI34)</f>
        <v>0</v>
      </c>
      <c r="AK34" s="244">
        <v>0</v>
      </c>
      <c r="AL34" s="257">
        <f t="shared" si="8"/>
        <v>0</v>
      </c>
      <c r="AM34" s="244"/>
      <c r="AO34" s="243"/>
      <c r="AP34" s="244"/>
      <c r="AQ34" s="243"/>
      <c r="AS34" s="243"/>
      <c r="AT34" s="244"/>
      <c r="AU34" s="243"/>
      <c r="AW34" s="243"/>
      <c r="AX34" s="244"/>
      <c r="AY34" s="243"/>
      <c r="BA34" s="243"/>
      <c r="BB34" s="244"/>
      <c r="BF34" s="242"/>
      <c r="BG34" s="243"/>
      <c r="BH34" s="243"/>
      <c r="BI34" s="243"/>
      <c r="BJ34" s="247">
        <f t="shared" si="9"/>
        <v>0</v>
      </c>
      <c r="BK34" s="243"/>
      <c r="BL34" s="243"/>
      <c r="BM34" s="247">
        <f t="shared" si="0"/>
        <v>0</v>
      </c>
      <c r="BN34" s="243"/>
      <c r="BO34" s="247">
        <f t="shared" si="10"/>
        <v>0</v>
      </c>
      <c r="BP34" s="243"/>
    </row>
    <row r="35" spans="11:68" x14ac:dyDescent="0.3">
      <c r="K35" s="23" t="str">
        <f>Masters!D11</f>
        <v>4x2 SF Tipper</v>
      </c>
      <c r="L35" s="236">
        <f>'Historical Segment Data'!C12</f>
        <v>0</v>
      </c>
      <c r="M35" s="236">
        <f>'Historical Segment Data'!D12</f>
        <v>0</v>
      </c>
      <c r="N35" s="236">
        <f>'Historical Segment Data'!E12</f>
        <v>0</v>
      </c>
      <c r="O35" s="236">
        <f>'Historical Segment Data'!F12</f>
        <v>0</v>
      </c>
      <c r="P35" s="236">
        <f>'Historical Segment Data'!G12</f>
        <v>0</v>
      </c>
      <c r="Q35" s="236">
        <f>'Historical Segment Data'!H12</f>
        <v>0</v>
      </c>
      <c r="R35" s="236">
        <f>'Historical Segment Data'!I12</f>
        <v>0</v>
      </c>
      <c r="S35" s="236">
        <f>'Historical Segment Data'!J12</f>
        <v>0</v>
      </c>
      <c r="T35" s="236">
        <f>'Historical Segment Data'!K12</f>
        <v>0</v>
      </c>
      <c r="U35" s="236">
        <f>'Historical Segment Data'!L12</f>
        <v>0</v>
      </c>
      <c r="V35" s="236">
        <f>'Historical Segment Data'!M12</f>
        <v>0</v>
      </c>
      <c r="W35" s="236">
        <f>'Historical Segment Data'!N12</f>
        <v>0</v>
      </c>
      <c r="X35" s="236">
        <f>'Historical Segment Data'!O12</f>
        <v>0</v>
      </c>
      <c r="Y35" s="236">
        <f>'Historical Segment Data'!P12</f>
        <v>0</v>
      </c>
      <c r="Z35" s="236">
        <f>'Historical Segment Data'!Q12</f>
        <v>0</v>
      </c>
      <c r="AA35" s="236">
        <f>'Historical Segment Data'!R12</f>
        <v>0</v>
      </c>
      <c r="AB35" s="236">
        <f>'Historical Segment Data'!S12</f>
        <v>0</v>
      </c>
      <c r="AC35" s="236">
        <f>'Historical Segment Data'!T12</f>
        <v>0</v>
      </c>
      <c r="AD35" s="236">
        <f>'Historical Segment Data'!U12</f>
        <v>0</v>
      </c>
      <c r="AE35" s="236">
        <f>'Historical Segment Data'!V12</f>
        <v>0</v>
      </c>
      <c r="AI35" s="263">
        <f>'1.1.Base'!H35</f>
        <v>0</v>
      </c>
      <c r="AJ35" s="257">
        <f>SUMIFS('1.2.Historical Market Map 12-13'!$F$6:$F$250,'1.2.Historical Market Map 12-13'!$C$6:$C$250,'2.2.ATS-Statistical (FY 13-14)'!AI35)</f>
        <v>0</v>
      </c>
      <c r="AK35" s="244">
        <v>0</v>
      </c>
      <c r="AL35" s="257">
        <f t="shared" si="8"/>
        <v>0</v>
      </c>
      <c r="AM35" s="244"/>
      <c r="AO35" s="243"/>
      <c r="AP35" s="244"/>
      <c r="AQ35" s="243"/>
      <c r="AS35" s="243"/>
      <c r="AT35" s="244"/>
      <c r="AU35" s="243"/>
      <c r="AW35" s="243"/>
      <c r="AX35" s="244"/>
      <c r="AY35" s="243"/>
      <c r="BA35" s="243"/>
      <c r="BB35" s="244"/>
      <c r="BF35" s="242"/>
      <c r="BG35" s="243"/>
      <c r="BH35" s="243"/>
      <c r="BI35" s="243"/>
      <c r="BJ35" s="247">
        <f t="shared" si="9"/>
        <v>0</v>
      </c>
      <c r="BK35" s="243"/>
      <c r="BL35" s="243"/>
      <c r="BM35" s="247">
        <f t="shared" si="0"/>
        <v>0</v>
      </c>
      <c r="BN35" s="243"/>
      <c r="BO35" s="247">
        <f t="shared" si="10"/>
        <v>0</v>
      </c>
      <c r="BP35" s="243"/>
    </row>
    <row r="36" spans="11:68" x14ac:dyDescent="0.3">
      <c r="K36" s="23" t="str">
        <f>Masters!D12</f>
        <v>6x4 Tipper</v>
      </c>
      <c r="L36" s="236">
        <f>'Historical Segment Data'!C13</f>
        <v>0</v>
      </c>
      <c r="M36" s="236">
        <f>'Historical Segment Data'!D13</f>
        <v>0</v>
      </c>
      <c r="N36" s="236">
        <f>'Historical Segment Data'!E13</f>
        <v>0</v>
      </c>
      <c r="O36" s="236">
        <f>'Historical Segment Data'!F13</f>
        <v>0</v>
      </c>
      <c r="P36" s="236">
        <f>'Historical Segment Data'!G13</f>
        <v>0</v>
      </c>
      <c r="Q36" s="236">
        <f>'Historical Segment Data'!H13</f>
        <v>0</v>
      </c>
      <c r="R36" s="236">
        <f>'Historical Segment Data'!I13</f>
        <v>0</v>
      </c>
      <c r="S36" s="236">
        <f>'Historical Segment Data'!J13</f>
        <v>0</v>
      </c>
      <c r="T36" s="236">
        <f>'Historical Segment Data'!K13</f>
        <v>0</v>
      </c>
      <c r="U36" s="236">
        <f>'Historical Segment Data'!L13</f>
        <v>0</v>
      </c>
      <c r="V36" s="236">
        <f>'Historical Segment Data'!M13</f>
        <v>0</v>
      </c>
      <c r="W36" s="236">
        <f>'Historical Segment Data'!N13</f>
        <v>0</v>
      </c>
      <c r="X36" s="236">
        <f>'Historical Segment Data'!O13</f>
        <v>0</v>
      </c>
      <c r="Y36" s="236">
        <f>'Historical Segment Data'!P13</f>
        <v>0</v>
      </c>
      <c r="Z36" s="236">
        <f>'Historical Segment Data'!Q13</f>
        <v>0</v>
      </c>
      <c r="AA36" s="236">
        <f>'Historical Segment Data'!R13</f>
        <v>0</v>
      </c>
      <c r="AB36" s="236">
        <f>'Historical Segment Data'!S13</f>
        <v>0</v>
      </c>
      <c r="AC36" s="236">
        <f>'Historical Segment Data'!T13</f>
        <v>0</v>
      </c>
      <c r="AD36" s="236">
        <f>'Historical Segment Data'!U13</f>
        <v>0</v>
      </c>
      <c r="AE36" s="236">
        <f>'Historical Segment Data'!V13</f>
        <v>0</v>
      </c>
      <c r="AI36" s="263">
        <f>'1.1.Base'!H36</f>
        <v>0</v>
      </c>
      <c r="AJ36" s="257">
        <f>SUMIFS('1.2.Historical Market Map 12-13'!$F$6:$F$250,'1.2.Historical Market Map 12-13'!$C$6:$C$250,'2.2.ATS-Statistical (FY 13-14)'!AI36)</f>
        <v>0</v>
      </c>
      <c r="AK36" s="244">
        <v>0</v>
      </c>
      <c r="AL36" s="257">
        <f t="shared" si="8"/>
        <v>0</v>
      </c>
      <c r="AM36" s="244"/>
      <c r="AO36" s="243"/>
      <c r="AP36" s="244"/>
      <c r="AQ36" s="243"/>
      <c r="AS36" s="243"/>
      <c r="AT36" s="244"/>
      <c r="AU36" s="243"/>
      <c r="AW36" s="243"/>
      <c r="AX36" s="244"/>
      <c r="AY36" s="243"/>
      <c r="BA36" s="243"/>
      <c r="BB36" s="244"/>
      <c r="BF36" s="242"/>
      <c r="BG36" s="248"/>
      <c r="BH36" s="248"/>
      <c r="BI36" s="248"/>
      <c r="BJ36" s="247">
        <f t="shared" si="9"/>
        <v>0</v>
      </c>
      <c r="BK36" s="243"/>
      <c r="BL36" s="243"/>
      <c r="BM36" s="247">
        <f t="shared" si="0"/>
        <v>0</v>
      </c>
      <c r="BN36" s="248"/>
      <c r="BO36" s="247">
        <f t="shared" si="10"/>
        <v>0</v>
      </c>
      <c r="BP36" s="248"/>
    </row>
    <row r="37" spans="11:68" x14ac:dyDescent="0.3">
      <c r="K37" s="23" t="str">
        <f>Masters!D13</f>
        <v>8x4 Tipper</v>
      </c>
      <c r="L37" s="236">
        <f>'Historical Segment Data'!C14</f>
        <v>0</v>
      </c>
      <c r="M37" s="236">
        <f>'Historical Segment Data'!D14</f>
        <v>0</v>
      </c>
      <c r="N37" s="236">
        <f>'Historical Segment Data'!E14</f>
        <v>0</v>
      </c>
      <c r="O37" s="236">
        <f>'Historical Segment Data'!F14</f>
        <v>0</v>
      </c>
      <c r="P37" s="236">
        <f>'Historical Segment Data'!G14</f>
        <v>0</v>
      </c>
      <c r="Q37" s="236">
        <f>'Historical Segment Data'!H14</f>
        <v>0</v>
      </c>
      <c r="R37" s="236">
        <f>'Historical Segment Data'!I14</f>
        <v>0</v>
      </c>
      <c r="S37" s="236">
        <f>'Historical Segment Data'!J14</f>
        <v>0</v>
      </c>
      <c r="T37" s="236">
        <f>'Historical Segment Data'!K14</f>
        <v>0</v>
      </c>
      <c r="U37" s="236">
        <f>'Historical Segment Data'!L14</f>
        <v>0</v>
      </c>
      <c r="V37" s="236">
        <f>'Historical Segment Data'!M14</f>
        <v>0</v>
      </c>
      <c r="W37" s="236">
        <f>'Historical Segment Data'!N14</f>
        <v>0</v>
      </c>
      <c r="X37" s="236">
        <f>'Historical Segment Data'!O14</f>
        <v>0</v>
      </c>
      <c r="Y37" s="236">
        <f>'Historical Segment Data'!P14</f>
        <v>0</v>
      </c>
      <c r="Z37" s="236">
        <f>'Historical Segment Data'!Q14</f>
        <v>0</v>
      </c>
      <c r="AA37" s="236">
        <f>'Historical Segment Data'!R14</f>
        <v>0</v>
      </c>
      <c r="AB37" s="236">
        <f>'Historical Segment Data'!S14</f>
        <v>0</v>
      </c>
      <c r="AC37" s="236">
        <f>'Historical Segment Data'!T14</f>
        <v>0</v>
      </c>
      <c r="AD37" s="236">
        <f>'Historical Segment Data'!U14</f>
        <v>0</v>
      </c>
      <c r="AE37" s="236">
        <f>'Historical Segment Data'!V14</f>
        <v>0</v>
      </c>
      <c r="AI37" s="263">
        <f>'1.1.Base'!H37</f>
        <v>0</v>
      </c>
      <c r="AJ37" s="257">
        <f>SUMIFS('1.2.Historical Market Map 12-13'!$F$6:$F$250,'1.2.Historical Market Map 12-13'!$C$6:$C$250,'2.2.ATS-Statistical (FY 13-14)'!AI37)</f>
        <v>0</v>
      </c>
      <c r="AK37" s="244">
        <v>0</v>
      </c>
      <c r="AL37" s="257">
        <f t="shared" si="8"/>
        <v>0</v>
      </c>
      <c r="AM37" s="244"/>
      <c r="AO37" s="243"/>
      <c r="AP37" s="244"/>
      <c r="AQ37" s="243"/>
      <c r="AS37" s="243"/>
      <c r="AT37" s="244"/>
      <c r="AU37" s="243"/>
      <c r="AW37" s="243"/>
      <c r="AX37" s="244"/>
      <c r="AY37" s="243"/>
      <c r="BA37" s="243"/>
      <c r="BB37" s="244"/>
      <c r="BF37" s="242"/>
      <c r="BG37" s="243"/>
      <c r="BH37" s="243"/>
      <c r="BI37" s="243"/>
      <c r="BJ37" s="247">
        <f t="shared" si="9"/>
        <v>0</v>
      </c>
      <c r="BK37" s="243"/>
      <c r="BL37" s="243"/>
      <c r="BM37" s="247">
        <f t="shared" si="0"/>
        <v>0</v>
      </c>
      <c r="BN37" s="243"/>
      <c r="BO37" s="247">
        <f t="shared" si="10"/>
        <v>0</v>
      </c>
      <c r="BP37" s="243"/>
    </row>
    <row r="38" spans="11:68" x14ac:dyDescent="0.3">
      <c r="K38" s="23" t="str">
        <f>Masters!D14</f>
        <v>ICV Goods</v>
      </c>
      <c r="L38" s="236">
        <f>'Historical Segment Data'!C15</f>
        <v>171</v>
      </c>
      <c r="M38" s="236">
        <f>'Historical Segment Data'!D15</f>
        <v>177</v>
      </c>
      <c r="N38" s="236">
        <f>'Historical Segment Data'!E15</f>
        <v>61</v>
      </c>
      <c r="O38" s="236">
        <f>'Historical Segment Data'!F15</f>
        <v>120</v>
      </c>
      <c r="P38" s="236">
        <f>'Historical Segment Data'!G15</f>
        <v>98</v>
      </c>
      <c r="Q38" s="236">
        <f>'Historical Segment Data'!H15</f>
        <v>175</v>
      </c>
      <c r="R38" s="236">
        <f>'Historical Segment Data'!I15</f>
        <v>143</v>
      </c>
      <c r="S38" s="236">
        <f>'Historical Segment Data'!J15</f>
        <v>298</v>
      </c>
      <c r="T38" s="236">
        <f>'Historical Segment Data'!K15</f>
        <v>186</v>
      </c>
      <c r="U38" s="236">
        <f>'Historical Segment Data'!L15</f>
        <v>268</v>
      </c>
      <c r="V38" s="236">
        <f>'Historical Segment Data'!M15</f>
        <v>196</v>
      </c>
      <c r="W38" s="236">
        <f>'Historical Segment Data'!N15</f>
        <v>349</v>
      </c>
      <c r="X38" s="236">
        <f>'Historical Segment Data'!O15</f>
        <v>185</v>
      </c>
      <c r="Y38" s="236">
        <f>'Historical Segment Data'!P15</f>
        <v>199</v>
      </c>
      <c r="Z38" s="236">
        <f>'Historical Segment Data'!Q15</f>
        <v>188</v>
      </c>
      <c r="AA38" s="236">
        <f>'Historical Segment Data'!R15</f>
        <v>268</v>
      </c>
      <c r="AB38" s="236">
        <f>'Historical Segment Data'!S15</f>
        <v>170</v>
      </c>
      <c r="AC38" s="236">
        <f>'Historical Segment Data'!T15</f>
        <v>157</v>
      </c>
      <c r="AD38" s="236">
        <f>'Historical Segment Data'!U15</f>
        <v>153</v>
      </c>
      <c r="AE38" s="236">
        <f>'Historical Segment Data'!V15</f>
        <v>199</v>
      </c>
      <c r="AI38" s="263">
        <f>'1.1.Base'!H38</f>
        <v>0</v>
      </c>
      <c r="AJ38" s="257">
        <f>SUMIFS('1.2.Historical Market Map 12-13'!$F$6:$F$250,'1.2.Historical Market Map 12-13'!$C$6:$C$250,'2.2.ATS-Statistical (FY 13-14)'!AI38)</f>
        <v>0</v>
      </c>
      <c r="AK38" s="244">
        <v>0</v>
      </c>
      <c r="AL38" s="257">
        <f t="shared" si="8"/>
        <v>0</v>
      </c>
      <c r="AM38" s="244"/>
      <c r="AO38" s="243"/>
      <c r="AP38" s="244"/>
      <c r="AQ38" s="243"/>
      <c r="AS38" s="243"/>
      <c r="AT38" s="244"/>
      <c r="AU38" s="243"/>
      <c r="AW38" s="243"/>
      <c r="AX38" s="244"/>
      <c r="AY38" s="243"/>
      <c r="BA38" s="243"/>
      <c r="BB38" s="244"/>
      <c r="BF38" s="242"/>
      <c r="BG38" s="243"/>
      <c r="BH38" s="243"/>
      <c r="BI38" s="243"/>
      <c r="BJ38" s="247">
        <f t="shared" si="9"/>
        <v>0</v>
      </c>
      <c r="BK38" s="243"/>
      <c r="BL38" s="243"/>
      <c r="BM38" s="247">
        <f t="shared" si="0"/>
        <v>0</v>
      </c>
      <c r="BN38" s="243"/>
      <c r="BO38" s="247">
        <f t="shared" si="10"/>
        <v>0</v>
      </c>
      <c r="BP38" s="243"/>
    </row>
    <row r="39" spans="11:68" x14ac:dyDescent="0.3">
      <c r="K39" s="23" t="str">
        <f>Masters!D15</f>
        <v>MDV Bus</v>
      </c>
      <c r="L39" s="236">
        <f>'Historical Segment Data'!C16</f>
        <v>0</v>
      </c>
      <c r="M39" s="236">
        <f>'Historical Segment Data'!D16</f>
        <v>0</v>
      </c>
      <c r="N39" s="236">
        <f>'Historical Segment Data'!E16</f>
        <v>0</v>
      </c>
      <c r="O39" s="236">
        <f>'Historical Segment Data'!F16</f>
        <v>0</v>
      </c>
      <c r="P39" s="236">
        <f>'Historical Segment Data'!G16</f>
        <v>0</v>
      </c>
      <c r="Q39" s="236">
        <f>'Historical Segment Data'!H16</f>
        <v>0</v>
      </c>
      <c r="R39" s="236">
        <f>'Historical Segment Data'!I16</f>
        <v>0</v>
      </c>
      <c r="S39" s="236">
        <f>'Historical Segment Data'!J16</f>
        <v>0</v>
      </c>
      <c r="T39" s="236">
        <f>'Historical Segment Data'!K16</f>
        <v>0</v>
      </c>
      <c r="U39" s="236">
        <f>'Historical Segment Data'!L16</f>
        <v>0</v>
      </c>
      <c r="V39" s="236">
        <f>'Historical Segment Data'!M16</f>
        <v>0</v>
      </c>
      <c r="W39" s="236">
        <f>'Historical Segment Data'!N16</f>
        <v>0</v>
      </c>
      <c r="X39" s="236">
        <f>'Historical Segment Data'!O16</f>
        <v>0</v>
      </c>
      <c r="Y39" s="236">
        <f>'Historical Segment Data'!P16</f>
        <v>0</v>
      </c>
      <c r="Z39" s="236">
        <f>'Historical Segment Data'!Q16</f>
        <v>0</v>
      </c>
      <c r="AA39" s="236">
        <f>'Historical Segment Data'!R16</f>
        <v>0</v>
      </c>
      <c r="AB39" s="236">
        <f>'Historical Segment Data'!S16</f>
        <v>0</v>
      </c>
      <c r="AC39" s="236">
        <f>'Historical Segment Data'!T16</f>
        <v>0</v>
      </c>
      <c r="AD39" s="236">
        <f>'Historical Segment Data'!U16</f>
        <v>0</v>
      </c>
      <c r="AE39" s="236">
        <f>'Historical Segment Data'!V16</f>
        <v>0</v>
      </c>
      <c r="AI39" s="263">
        <f>'1.1.Base'!H39</f>
        <v>0</v>
      </c>
      <c r="AJ39" s="257">
        <f>SUMIFS('1.2.Historical Market Map 12-13'!$F$6:$F$250,'1.2.Historical Market Map 12-13'!$C$6:$C$250,'2.2.ATS-Statistical (FY 13-14)'!AI39)</f>
        <v>0</v>
      </c>
      <c r="AK39" s="244">
        <v>0</v>
      </c>
      <c r="AL39" s="257">
        <f t="shared" si="8"/>
        <v>0</v>
      </c>
      <c r="AM39" s="244"/>
      <c r="AO39" s="243"/>
      <c r="AP39" s="244"/>
      <c r="AQ39" s="243"/>
      <c r="AS39" s="243"/>
      <c r="AT39" s="244"/>
      <c r="AU39" s="243"/>
      <c r="AW39" s="243"/>
      <c r="AX39" s="244"/>
      <c r="AY39" s="243"/>
      <c r="BA39" s="243"/>
      <c r="BB39" s="244"/>
      <c r="BF39" s="242"/>
      <c r="BG39" s="243"/>
      <c r="BH39" s="243"/>
      <c r="BI39" s="243"/>
      <c r="BJ39" s="247">
        <f t="shared" si="9"/>
        <v>0</v>
      </c>
      <c r="BK39" s="243"/>
      <c r="BL39" s="243"/>
      <c r="BM39" s="247">
        <f t="shared" si="0"/>
        <v>0</v>
      </c>
      <c r="BN39" s="243"/>
      <c r="BO39" s="247">
        <f t="shared" si="10"/>
        <v>0</v>
      </c>
      <c r="BP39" s="243"/>
    </row>
    <row r="40" spans="11:68" x14ac:dyDescent="0.3">
      <c r="K40" s="23" t="str">
        <f>Masters!D16</f>
        <v>ICV Bus</v>
      </c>
      <c r="L40" s="236">
        <f>'Historical Segment Data'!C17</f>
        <v>0</v>
      </c>
      <c r="M40" s="236">
        <f>'Historical Segment Data'!D17</f>
        <v>0</v>
      </c>
      <c r="N40" s="236">
        <f>'Historical Segment Data'!E17</f>
        <v>0</v>
      </c>
      <c r="O40" s="236">
        <f>'Historical Segment Data'!F17</f>
        <v>0</v>
      </c>
      <c r="P40" s="236">
        <f>'Historical Segment Data'!G17</f>
        <v>0</v>
      </c>
      <c r="Q40" s="236">
        <f>'Historical Segment Data'!H17</f>
        <v>0</v>
      </c>
      <c r="R40" s="236">
        <f>'Historical Segment Data'!I17</f>
        <v>0</v>
      </c>
      <c r="S40" s="236">
        <f>'Historical Segment Data'!J17</f>
        <v>0</v>
      </c>
      <c r="T40" s="236">
        <f>'Historical Segment Data'!K17</f>
        <v>0</v>
      </c>
      <c r="U40" s="236">
        <f>'Historical Segment Data'!L17</f>
        <v>0</v>
      </c>
      <c r="V40" s="236">
        <f>'Historical Segment Data'!M17</f>
        <v>0</v>
      </c>
      <c r="W40" s="236">
        <f>'Historical Segment Data'!N17</f>
        <v>0</v>
      </c>
      <c r="X40" s="236">
        <f>'Historical Segment Data'!O17</f>
        <v>0</v>
      </c>
      <c r="Y40" s="236">
        <f>'Historical Segment Data'!P17</f>
        <v>0</v>
      </c>
      <c r="Z40" s="236">
        <f>'Historical Segment Data'!Q17</f>
        <v>0</v>
      </c>
      <c r="AA40" s="236">
        <f>'Historical Segment Data'!R17</f>
        <v>0</v>
      </c>
      <c r="AB40" s="236">
        <f>'Historical Segment Data'!S17</f>
        <v>0</v>
      </c>
      <c r="AC40" s="236">
        <f>'Historical Segment Data'!T17</f>
        <v>0</v>
      </c>
      <c r="AD40" s="236">
        <f>'Historical Segment Data'!U17</f>
        <v>0</v>
      </c>
      <c r="AE40" s="236">
        <f>'Historical Segment Data'!V17</f>
        <v>0</v>
      </c>
      <c r="AI40" s="263">
        <f>'1.1.Base'!H40</f>
        <v>0</v>
      </c>
      <c r="AJ40" s="257">
        <f>SUMIFS('1.2.Historical Market Map 12-13'!$F$6:$F$250,'1.2.Historical Market Map 12-13'!$C$6:$C$250,'2.2.ATS-Statistical (FY 13-14)'!AI40)</f>
        <v>0</v>
      </c>
      <c r="AK40" s="244">
        <v>0</v>
      </c>
      <c r="AL40" s="257">
        <f t="shared" si="8"/>
        <v>0</v>
      </c>
      <c r="AM40" s="244"/>
      <c r="AO40" s="243"/>
      <c r="AP40" s="244"/>
      <c r="AQ40" s="243"/>
      <c r="AS40" s="243"/>
      <c r="AT40" s="244"/>
      <c r="AU40" s="243"/>
      <c r="AW40" s="243"/>
      <c r="AX40" s="244"/>
      <c r="AY40" s="243"/>
      <c r="BA40" s="243"/>
      <c r="BB40" s="244"/>
      <c r="BF40" s="242"/>
      <c r="BG40" s="243"/>
      <c r="BH40" s="243"/>
      <c r="BI40" s="243"/>
      <c r="BJ40" s="247">
        <f t="shared" si="9"/>
        <v>0</v>
      </c>
      <c r="BK40" s="243"/>
      <c r="BL40" s="243"/>
      <c r="BM40" s="247">
        <f t="shared" si="0"/>
        <v>0</v>
      </c>
      <c r="BN40" s="243"/>
      <c r="BO40" s="247">
        <f t="shared" si="10"/>
        <v>0</v>
      </c>
      <c r="BP40" s="243"/>
    </row>
    <row r="41" spans="11:68" x14ac:dyDescent="0.3">
      <c r="K41" s="23" t="str">
        <f>Masters!D17</f>
        <v>LCV Bus</v>
      </c>
      <c r="L41" s="236">
        <f>'Historical Segment Data'!C18</f>
        <v>0</v>
      </c>
      <c r="M41" s="236">
        <f>'Historical Segment Data'!D18</f>
        <v>0</v>
      </c>
      <c r="N41" s="236">
        <f>'Historical Segment Data'!E18</f>
        <v>0</v>
      </c>
      <c r="O41" s="236">
        <f>'Historical Segment Data'!F18</f>
        <v>0</v>
      </c>
      <c r="P41" s="236">
        <f>'Historical Segment Data'!G18</f>
        <v>0</v>
      </c>
      <c r="Q41" s="236">
        <f>'Historical Segment Data'!H18</f>
        <v>0</v>
      </c>
      <c r="R41" s="236">
        <f>'Historical Segment Data'!I18</f>
        <v>0</v>
      </c>
      <c r="S41" s="236">
        <f>'Historical Segment Data'!J18</f>
        <v>0</v>
      </c>
      <c r="T41" s="236">
        <f>'Historical Segment Data'!K18</f>
        <v>0</v>
      </c>
      <c r="U41" s="236">
        <f>'Historical Segment Data'!L18</f>
        <v>0</v>
      </c>
      <c r="V41" s="236">
        <f>'Historical Segment Data'!M18</f>
        <v>0</v>
      </c>
      <c r="W41" s="236">
        <f>'Historical Segment Data'!N18</f>
        <v>0</v>
      </c>
      <c r="X41" s="236">
        <f>'Historical Segment Data'!O18</f>
        <v>0</v>
      </c>
      <c r="Y41" s="236">
        <f>'Historical Segment Data'!P18</f>
        <v>0</v>
      </c>
      <c r="Z41" s="236">
        <f>'Historical Segment Data'!Q18</f>
        <v>0</v>
      </c>
      <c r="AA41" s="236">
        <f>'Historical Segment Data'!R18</f>
        <v>0</v>
      </c>
      <c r="AB41" s="236">
        <f>'Historical Segment Data'!S18</f>
        <v>0</v>
      </c>
      <c r="AC41" s="236">
        <f>'Historical Segment Data'!T18</f>
        <v>0</v>
      </c>
      <c r="AD41" s="236">
        <f>'Historical Segment Data'!U18</f>
        <v>0</v>
      </c>
      <c r="AE41" s="236">
        <f>'Historical Segment Data'!V18</f>
        <v>0</v>
      </c>
      <c r="AI41" s="263">
        <f>'1.1.Base'!H41</f>
        <v>0</v>
      </c>
      <c r="AJ41" s="257">
        <f>SUMIFS('1.2.Historical Market Map 12-13'!$F$6:$F$250,'1.2.Historical Market Map 12-13'!$C$6:$C$250,'2.2.ATS-Statistical (FY 13-14)'!AI41)</f>
        <v>0</v>
      </c>
      <c r="AK41" s="244">
        <v>0</v>
      </c>
      <c r="AL41" s="257">
        <f t="shared" si="8"/>
        <v>0</v>
      </c>
      <c r="AM41" s="244"/>
      <c r="AO41" s="243"/>
      <c r="AP41" s="244"/>
      <c r="AQ41" s="243"/>
      <c r="AS41" s="243"/>
      <c r="AT41" s="244"/>
      <c r="AU41" s="243"/>
      <c r="AW41" s="243"/>
      <c r="AX41" s="244"/>
      <c r="AY41" s="243"/>
      <c r="BA41" s="243"/>
      <c r="BB41" s="244"/>
      <c r="BF41" s="242"/>
      <c r="BG41" s="243"/>
      <c r="BH41" s="243"/>
      <c r="BI41" s="243"/>
      <c r="BJ41" s="247">
        <f t="shared" si="9"/>
        <v>0</v>
      </c>
      <c r="BK41" s="243"/>
      <c r="BL41" s="243"/>
      <c r="BM41" s="247">
        <f t="shared" si="0"/>
        <v>0</v>
      </c>
      <c r="BN41" s="243"/>
      <c r="BO41" s="247">
        <f t="shared" si="10"/>
        <v>0</v>
      </c>
      <c r="BP41" s="243"/>
    </row>
    <row r="42" spans="11:68" x14ac:dyDescent="0.3">
      <c r="K42" s="23" t="s">
        <v>156</v>
      </c>
      <c r="L42" s="254">
        <f t="shared" ref="L42:AE42" si="13">SUM(L27:L41)</f>
        <v>171</v>
      </c>
      <c r="M42" s="254">
        <f t="shared" si="13"/>
        <v>177</v>
      </c>
      <c r="N42" s="254">
        <f t="shared" si="13"/>
        <v>61</v>
      </c>
      <c r="O42" s="254">
        <f t="shared" si="13"/>
        <v>120</v>
      </c>
      <c r="P42" s="254">
        <f t="shared" si="13"/>
        <v>98</v>
      </c>
      <c r="Q42" s="254">
        <f t="shared" si="13"/>
        <v>175</v>
      </c>
      <c r="R42" s="254">
        <f t="shared" si="13"/>
        <v>143</v>
      </c>
      <c r="S42" s="254">
        <f t="shared" si="13"/>
        <v>298</v>
      </c>
      <c r="T42" s="254">
        <f t="shared" si="13"/>
        <v>186</v>
      </c>
      <c r="U42" s="254">
        <f t="shared" si="13"/>
        <v>268</v>
      </c>
      <c r="V42" s="254">
        <f t="shared" si="13"/>
        <v>196</v>
      </c>
      <c r="W42" s="254">
        <f t="shared" si="13"/>
        <v>349</v>
      </c>
      <c r="X42" s="254">
        <f t="shared" si="13"/>
        <v>185</v>
      </c>
      <c r="Y42" s="254">
        <f t="shared" si="13"/>
        <v>199</v>
      </c>
      <c r="Z42" s="254">
        <f t="shared" si="13"/>
        <v>188</v>
      </c>
      <c r="AA42" s="254">
        <f t="shared" si="13"/>
        <v>268</v>
      </c>
      <c r="AB42" s="254">
        <f t="shared" si="13"/>
        <v>170</v>
      </c>
      <c r="AC42" s="254">
        <f t="shared" si="13"/>
        <v>157</v>
      </c>
      <c r="AD42" s="254">
        <f t="shared" si="13"/>
        <v>153</v>
      </c>
      <c r="AE42" s="254">
        <f t="shared" si="13"/>
        <v>199</v>
      </c>
      <c r="AI42" s="263">
        <f>'1.1.Base'!H42</f>
        <v>0</v>
      </c>
      <c r="AJ42" s="257">
        <f>SUMIFS('1.2.Historical Market Map 12-13'!$F$6:$F$250,'1.2.Historical Market Map 12-13'!$C$6:$C$250,'2.2.ATS-Statistical (FY 13-14)'!AI42)</f>
        <v>0</v>
      </c>
      <c r="AK42" s="244">
        <v>0</v>
      </c>
      <c r="AL42" s="257">
        <f t="shared" si="8"/>
        <v>0</v>
      </c>
      <c r="AM42" s="244"/>
      <c r="AO42" s="243"/>
      <c r="AP42" s="244"/>
      <c r="AQ42" s="243"/>
      <c r="AS42" s="243"/>
      <c r="AT42" s="244"/>
      <c r="AU42" s="243"/>
      <c r="AW42" s="243"/>
      <c r="AX42" s="244"/>
      <c r="AY42" s="243"/>
      <c r="BA42" s="243"/>
      <c r="BB42" s="244"/>
      <c r="BF42" s="242"/>
      <c r="BG42" s="243"/>
      <c r="BH42" s="243"/>
      <c r="BI42" s="243"/>
      <c r="BJ42" s="247">
        <f t="shared" si="9"/>
        <v>0</v>
      </c>
      <c r="BK42" s="243"/>
      <c r="BL42" s="243"/>
      <c r="BM42" s="247">
        <f t="shared" si="0"/>
        <v>0</v>
      </c>
      <c r="BN42" s="243"/>
      <c r="BO42" s="247">
        <f t="shared" si="10"/>
        <v>0</v>
      </c>
      <c r="BP42" s="243"/>
    </row>
    <row r="43" spans="11:68" x14ac:dyDescent="0.3">
      <c r="AI43" s="263">
        <f>'1.1.Base'!H43</f>
        <v>0</v>
      </c>
      <c r="AJ43" s="257">
        <f>SUMIFS('1.2.Historical Market Map 12-13'!$F$6:$F$250,'1.2.Historical Market Map 12-13'!$C$6:$C$250,'2.2.ATS-Statistical (FY 13-14)'!AI43)</f>
        <v>0</v>
      </c>
      <c r="AK43" s="244">
        <v>0</v>
      </c>
      <c r="AL43" s="257">
        <f t="shared" si="8"/>
        <v>0</v>
      </c>
      <c r="AM43" s="244"/>
      <c r="AO43" s="243"/>
      <c r="AP43" s="244"/>
      <c r="AQ43" s="243"/>
      <c r="AS43" s="243"/>
      <c r="AT43" s="244"/>
      <c r="AU43" s="243"/>
      <c r="AW43" s="243"/>
      <c r="AX43" s="244"/>
      <c r="AY43" s="243"/>
      <c r="BA43" s="243"/>
      <c r="BB43" s="244"/>
      <c r="BF43" s="242"/>
      <c r="BG43" s="243"/>
      <c r="BH43" s="243"/>
      <c r="BI43" s="243"/>
      <c r="BJ43" s="247">
        <f t="shared" si="9"/>
        <v>0</v>
      </c>
      <c r="BK43" s="243"/>
      <c r="BL43" s="243"/>
      <c r="BM43" s="247">
        <f t="shared" si="0"/>
        <v>0</v>
      </c>
      <c r="BN43" s="243"/>
      <c r="BO43" s="247">
        <f t="shared" si="10"/>
        <v>0</v>
      </c>
      <c r="BP43" s="243"/>
    </row>
    <row r="44" spans="11:68" x14ac:dyDescent="0.3">
      <c r="AI44" s="263">
        <f>'1.1.Base'!H44</f>
        <v>0</v>
      </c>
      <c r="AJ44" s="257">
        <f>SUMIFS('1.2.Historical Market Map 12-13'!$F$6:$F$250,'1.2.Historical Market Map 12-13'!$C$6:$C$250,'2.2.ATS-Statistical (FY 13-14)'!AI44)</f>
        <v>0</v>
      </c>
      <c r="AK44" s="244">
        <v>0</v>
      </c>
      <c r="AL44" s="257">
        <f t="shared" si="8"/>
        <v>0</v>
      </c>
      <c r="AM44" s="244"/>
      <c r="AO44" s="243"/>
      <c r="AP44" s="244"/>
      <c r="AQ44" s="243"/>
      <c r="AS44" s="243"/>
      <c r="AT44" s="244"/>
      <c r="AU44" s="243"/>
      <c r="AW44" s="243"/>
      <c r="AX44" s="244"/>
      <c r="AY44" s="243"/>
      <c r="BA44" s="243"/>
      <c r="BB44" s="244"/>
      <c r="BF44" s="242"/>
      <c r="BG44" s="243"/>
      <c r="BH44" s="243"/>
      <c r="BI44" s="243"/>
      <c r="BJ44" s="247">
        <f t="shared" si="9"/>
        <v>0</v>
      </c>
      <c r="BK44" s="243"/>
      <c r="BL44" s="243"/>
      <c r="BM44" s="247">
        <f t="shared" si="0"/>
        <v>0</v>
      </c>
      <c r="BN44" s="243"/>
      <c r="BO44" s="247">
        <f t="shared" si="10"/>
        <v>0</v>
      </c>
      <c r="BP44" s="243"/>
    </row>
    <row r="45" spans="11:68" x14ac:dyDescent="0.3">
      <c r="K45" s="258" t="s">
        <v>796</v>
      </c>
      <c r="AI45" s="263">
        <f>'1.1.Base'!H45</f>
        <v>0</v>
      </c>
      <c r="AJ45" s="257">
        <f>SUMIFS('1.2.Historical Market Map 12-13'!$F$6:$F$250,'1.2.Historical Market Map 12-13'!$C$6:$C$250,'2.2.ATS-Statistical (FY 13-14)'!AI45)</f>
        <v>0</v>
      </c>
      <c r="AK45" s="244">
        <v>0</v>
      </c>
      <c r="AL45" s="257">
        <f t="shared" si="8"/>
        <v>0</v>
      </c>
      <c r="AM45" s="244"/>
      <c r="AO45" s="243"/>
      <c r="AP45" s="244"/>
      <c r="AQ45" s="243"/>
      <c r="AS45" s="243"/>
      <c r="AT45" s="244"/>
      <c r="AU45" s="243"/>
      <c r="AW45" s="243"/>
      <c r="AX45" s="244"/>
      <c r="AY45" s="243"/>
      <c r="BA45" s="243"/>
      <c r="BB45" s="244"/>
      <c r="BF45" s="242"/>
      <c r="BG45" s="243"/>
      <c r="BH45" s="243"/>
      <c r="BI45" s="243"/>
      <c r="BJ45" s="247">
        <f t="shared" si="9"/>
        <v>0</v>
      </c>
      <c r="BK45" s="243"/>
      <c r="BL45" s="243"/>
      <c r="BM45" s="247">
        <f t="shared" si="0"/>
        <v>0</v>
      </c>
      <c r="BN45" s="243"/>
      <c r="BO45" s="247">
        <f t="shared" si="10"/>
        <v>0</v>
      </c>
      <c r="BP45" s="243"/>
    </row>
    <row r="46" spans="11:68" ht="33" x14ac:dyDescent="0.3">
      <c r="K46" s="24" t="s">
        <v>2</v>
      </c>
      <c r="L46" s="24" t="s">
        <v>753</v>
      </c>
      <c r="M46" s="24" t="s">
        <v>754</v>
      </c>
      <c r="N46" s="24" t="s">
        <v>755</v>
      </c>
      <c r="O46" s="24" t="s">
        <v>756</v>
      </c>
      <c r="P46" s="24" t="s">
        <v>757</v>
      </c>
      <c r="Q46" s="24" t="s">
        <v>758</v>
      </c>
      <c r="R46" s="24" t="s">
        <v>759</v>
      </c>
      <c r="S46" s="24" t="s">
        <v>760</v>
      </c>
      <c r="T46" s="24" t="s">
        <v>761</v>
      </c>
      <c r="U46" s="24" t="s">
        <v>762</v>
      </c>
      <c r="V46" s="24" t="s">
        <v>763</v>
      </c>
      <c r="W46" s="24" t="s">
        <v>764</v>
      </c>
      <c r="X46" s="24" t="s">
        <v>765</v>
      </c>
      <c r="Y46" s="24" t="s">
        <v>766</v>
      </c>
      <c r="Z46" s="24" t="s">
        <v>767</v>
      </c>
      <c r="AA46" s="24" t="s">
        <v>768</v>
      </c>
      <c r="AB46" s="24" t="s">
        <v>769</v>
      </c>
      <c r="AC46" s="24" t="s">
        <v>770</v>
      </c>
      <c r="AD46" s="24" t="s">
        <v>771</v>
      </c>
      <c r="AE46" s="24" t="s">
        <v>772</v>
      </c>
      <c r="AI46" s="242"/>
      <c r="AJ46" s="243"/>
      <c r="AK46" s="244"/>
      <c r="AL46" s="257">
        <f t="shared" si="8"/>
        <v>0</v>
      </c>
      <c r="AM46" s="244"/>
      <c r="AO46" s="243"/>
      <c r="AP46" s="244"/>
      <c r="AQ46" s="243"/>
      <c r="AS46" s="243"/>
      <c r="AT46" s="244"/>
      <c r="AU46" s="243"/>
      <c r="AW46" s="243"/>
      <c r="AX46" s="244"/>
      <c r="AY46" s="243"/>
      <c r="BA46" s="243"/>
      <c r="BB46" s="244"/>
      <c r="BF46" s="242"/>
      <c r="BG46" s="243"/>
      <c r="BH46" s="243"/>
      <c r="BI46" s="243"/>
      <c r="BJ46" s="247">
        <f t="shared" si="9"/>
        <v>0</v>
      </c>
      <c r="BK46" s="243"/>
      <c r="BL46" s="243"/>
      <c r="BM46" s="247">
        <f t="shared" si="0"/>
        <v>0</v>
      </c>
      <c r="BN46" s="243"/>
      <c r="BO46" s="247">
        <f t="shared" si="10"/>
        <v>0</v>
      </c>
      <c r="BP46" s="243"/>
    </row>
    <row r="47" spans="11:68" x14ac:dyDescent="0.3">
      <c r="K47" s="23" t="str">
        <f>Masters!D3</f>
        <v>4x2 FF Haulage</v>
      </c>
      <c r="L47" s="236"/>
      <c r="M47" s="236">
        <f>AVERAGE(L27:M27)</f>
        <v>0</v>
      </c>
      <c r="N47" s="236">
        <f>$L$4*M27+(1-$L$4)*M47</f>
        <v>0</v>
      </c>
      <c r="O47" s="236">
        <f t="shared" ref="O47:AE47" si="14">$L$4*N27+(1-$L$4)*N47</f>
        <v>0</v>
      </c>
      <c r="P47" s="236">
        <f t="shared" si="14"/>
        <v>0</v>
      </c>
      <c r="Q47" s="236">
        <f t="shared" si="14"/>
        <v>0</v>
      </c>
      <c r="R47" s="236">
        <f t="shared" si="14"/>
        <v>0</v>
      </c>
      <c r="S47" s="236">
        <f t="shared" si="14"/>
        <v>0</v>
      </c>
      <c r="T47" s="236">
        <f t="shared" si="14"/>
        <v>0</v>
      </c>
      <c r="U47" s="236">
        <f t="shared" si="14"/>
        <v>0</v>
      </c>
      <c r="V47" s="236">
        <f t="shared" si="14"/>
        <v>0</v>
      </c>
      <c r="W47" s="236">
        <f t="shared" si="14"/>
        <v>0</v>
      </c>
      <c r="X47" s="236">
        <f t="shared" si="14"/>
        <v>0</v>
      </c>
      <c r="Y47" s="236">
        <f t="shared" si="14"/>
        <v>0</v>
      </c>
      <c r="Z47" s="236">
        <f t="shared" si="14"/>
        <v>0</v>
      </c>
      <c r="AA47" s="236">
        <f t="shared" si="14"/>
        <v>0</v>
      </c>
      <c r="AB47" s="236">
        <f t="shared" si="14"/>
        <v>0</v>
      </c>
      <c r="AC47" s="236">
        <f t="shared" si="14"/>
        <v>0</v>
      </c>
      <c r="AD47" s="236">
        <f t="shared" si="14"/>
        <v>0</v>
      </c>
      <c r="AE47" s="236">
        <f t="shared" si="14"/>
        <v>0</v>
      </c>
      <c r="AI47" s="242"/>
      <c r="AJ47" s="243"/>
      <c r="AK47" s="244"/>
      <c r="AL47" s="257">
        <f t="shared" si="8"/>
        <v>0</v>
      </c>
      <c r="AM47" s="244"/>
      <c r="AO47" s="243"/>
      <c r="AP47" s="244"/>
      <c r="AQ47" s="243"/>
      <c r="AS47" s="243"/>
      <c r="AT47" s="244"/>
      <c r="AU47" s="243"/>
      <c r="AW47" s="243"/>
      <c r="AX47" s="244"/>
      <c r="AY47" s="243"/>
      <c r="BA47" s="243"/>
      <c r="BB47" s="244"/>
      <c r="BF47" s="242"/>
      <c r="BG47" s="243"/>
      <c r="BH47" s="243"/>
      <c r="BI47" s="243"/>
      <c r="BJ47" s="247">
        <f t="shared" si="9"/>
        <v>0</v>
      </c>
      <c r="BK47" s="243"/>
      <c r="BL47" s="243"/>
      <c r="BM47" s="247">
        <f t="shared" si="0"/>
        <v>0</v>
      </c>
      <c r="BN47" s="243"/>
      <c r="BO47" s="247">
        <f t="shared" si="10"/>
        <v>0</v>
      </c>
      <c r="BP47" s="243"/>
    </row>
    <row r="48" spans="11:68" x14ac:dyDescent="0.3">
      <c r="K48" s="23" t="str">
        <f>Masters!D4</f>
        <v>4x2 SF Haulage</v>
      </c>
      <c r="L48" s="236"/>
      <c r="M48" s="236">
        <f t="shared" ref="M48:M61" si="15">AVERAGE(L28:M28)</f>
        <v>0</v>
      </c>
      <c r="N48" s="236">
        <f t="shared" ref="N48:AE48" si="16">$L$4*M28+(1-$L$4)*M48</f>
        <v>0</v>
      </c>
      <c r="O48" s="236">
        <f t="shared" si="16"/>
        <v>0</v>
      </c>
      <c r="P48" s="236">
        <f t="shared" si="16"/>
        <v>0</v>
      </c>
      <c r="Q48" s="236">
        <f t="shared" si="16"/>
        <v>0</v>
      </c>
      <c r="R48" s="236">
        <f t="shared" si="16"/>
        <v>0</v>
      </c>
      <c r="S48" s="236">
        <f t="shared" si="16"/>
        <v>0</v>
      </c>
      <c r="T48" s="236">
        <f t="shared" si="16"/>
        <v>0</v>
      </c>
      <c r="U48" s="236">
        <f t="shared" si="16"/>
        <v>0</v>
      </c>
      <c r="V48" s="236">
        <f t="shared" si="16"/>
        <v>0</v>
      </c>
      <c r="W48" s="236">
        <f t="shared" si="16"/>
        <v>0</v>
      </c>
      <c r="X48" s="236">
        <f t="shared" si="16"/>
        <v>0</v>
      </c>
      <c r="Y48" s="236">
        <f t="shared" si="16"/>
        <v>0</v>
      </c>
      <c r="Z48" s="236">
        <f t="shared" si="16"/>
        <v>0</v>
      </c>
      <c r="AA48" s="236">
        <f t="shared" si="16"/>
        <v>0</v>
      </c>
      <c r="AB48" s="236">
        <f t="shared" si="16"/>
        <v>0</v>
      </c>
      <c r="AC48" s="236">
        <f t="shared" si="16"/>
        <v>0</v>
      </c>
      <c r="AD48" s="236">
        <f t="shared" si="16"/>
        <v>0</v>
      </c>
      <c r="AE48" s="236">
        <f t="shared" si="16"/>
        <v>0</v>
      </c>
      <c r="AI48" s="242"/>
      <c r="AJ48" s="243"/>
      <c r="AK48" s="244"/>
      <c r="AL48" s="257">
        <f t="shared" si="8"/>
        <v>0</v>
      </c>
      <c r="AM48" s="244"/>
      <c r="AO48" s="243"/>
      <c r="AP48" s="244"/>
      <c r="AQ48" s="243"/>
      <c r="AS48" s="243"/>
      <c r="AT48" s="244"/>
      <c r="AU48" s="243"/>
      <c r="AW48" s="243"/>
      <c r="AX48" s="244"/>
      <c r="AY48" s="243"/>
      <c r="BA48" s="243"/>
      <c r="BB48" s="244"/>
      <c r="BF48" s="242"/>
      <c r="BG48" s="243"/>
      <c r="BH48" s="243"/>
      <c r="BI48" s="243"/>
      <c r="BJ48" s="247">
        <f t="shared" si="9"/>
        <v>0</v>
      </c>
      <c r="BK48" s="243"/>
      <c r="BL48" s="243"/>
      <c r="BM48" s="247">
        <f t="shared" si="0"/>
        <v>0</v>
      </c>
      <c r="BN48" s="243"/>
      <c r="BO48" s="247">
        <f t="shared" si="10"/>
        <v>0</v>
      </c>
      <c r="BP48" s="243"/>
    </row>
    <row r="49" spans="11:68" x14ac:dyDescent="0.3">
      <c r="K49" s="23" t="str">
        <f>Masters!D5</f>
        <v>6x2 MAV</v>
      </c>
      <c r="L49" s="236"/>
      <c r="M49" s="236">
        <f t="shared" si="15"/>
        <v>0</v>
      </c>
      <c r="N49" s="236">
        <f t="shared" ref="N49:AE49" si="17">$L$4*M29+(1-$L$4)*M49</f>
        <v>0</v>
      </c>
      <c r="O49" s="236">
        <f t="shared" si="17"/>
        <v>0</v>
      </c>
      <c r="P49" s="236">
        <f t="shared" si="17"/>
        <v>0</v>
      </c>
      <c r="Q49" s="236">
        <f t="shared" si="17"/>
        <v>0</v>
      </c>
      <c r="R49" s="236">
        <f t="shared" si="17"/>
        <v>0</v>
      </c>
      <c r="S49" s="236">
        <f t="shared" si="17"/>
        <v>0</v>
      </c>
      <c r="T49" s="236">
        <f t="shared" si="17"/>
        <v>0</v>
      </c>
      <c r="U49" s="236">
        <f t="shared" si="17"/>
        <v>0</v>
      </c>
      <c r="V49" s="236">
        <f t="shared" si="17"/>
        <v>0</v>
      </c>
      <c r="W49" s="236">
        <f t="shared" si="17"/>
        <v>0</v>
      </c>
      <c r="X49" s="236">
        <f t="shared" si="17"/>
        <v>0</v>
      </c>
      <c r="Y49" s="236">
        <f t="shared" si="17"/>
        <v>0</v>
      </c>
      <c r="Z49" s="236">
        <f t="shared" si="17"/>
        <v>0</v>
      </c>
      <c r="AA49" s="236">
        <f t="shared" si="17"/>
        <v>0</v>
      </c>
      <c r="AB49" s="236">
        <f t="shared" si="17"/>
        <v>0</v>
      </c>
      <c r="AC49" s="236">
        <f t="shared" si="17"/>
        <v>0</v>
      </c>
      <c r="AD49" s="236">
        <f t="shared" si="17"/>
        <v>0</v>
      </c>
      <c r="AE49" s="236">
        <f t="shared" si="17"/>
        <v>0</v>
      </c>
      <c r="AI49" s="242"/>
      <c r="AJ49" s="243"/>
      <c r="AK49" s="244"/>
      <c r="AL49" s="257">
        <f t="shared" si="8"/>
        <v>0</v>
      </c>
      <c r="AM49" s="244"/>
      <c r="AO49" s="243"/>
      <c r="AP49" s="244"/>
      <c r="AQ49" s="243"/>
      <c r="AS49" s="243"/>
      <c r="AT49" s="244"/>
      <c r="AU49" s="243"/>
      <c r="AW49" s="243"/>
      <c r="AX49" s="244"/>
      <c r="AY49" s="243"/>
      <c r="BA49" s="243"/>
      <c r="BB49" s="244"/>
      <c r="BF49" s="242"/>
      <c r="BG49" s="243"/>
      <c r="BH49" s="243"/>
      <c r="BI49" s="243"/>
      <c r="BJ49" s="247">
        <f t="shared" si="9"/>
        <v>0</v>
      </c>
      <c r="BK49" s="243"/>
      <c r="BL49" s="243"/>
      <c r="BM49" s="247">
        <f t="shared" si="0"/>
        <v>0</v>
      </c>
      <c r="BN49" s="243"/>
      <c r="BO49" s="247">
        <f t="shared" si="10"/>
        <v>0</v>
      </c>
      <c r="BP49" s="243"/>
    </row>
    <row r="50" spans="11:68" x14ac:dyDescent="0.3">
      <c r="K50" s="23" t="str">
        <f>Masters!D6</f>
        <v>8x2 MAV</v>
      </c>
      <c r="L50" s="236"/>
      <c r="M50" s="236">
        <f t="shared" si="15"/>
        <v>0</v>
      </c>
      <c r="N50" s="236">
        <f t="shared" ref="N50:AE50" si="18">$L$4*M30+(1-$L$4)*M50</f>
        <v>0</v>
      </c>
      <c r="O50" s="236">
        <f t="shared" si="18"/>
        <v>0</v>
      </c>
      <c r="P50" s="236">
        <f t="shared" si="18"/>
        <v>0</v>
      </c>
      <c r="Q50" s="236">
        <f t="shared" si="18"/>
        <v>0</v>
      </c>
      <c r="R50" s="236">
        <f t="shared" si="18"/>
        <v>0</v>
      </c>
      <c r="S50" s="236">
        <f t="shared" si="18"/>
        <v>0</v>
      </c>
      <c r="T50" s="236">
        <f t="shared" si="18"/>
        <v>0</v>
      </c>
      <c r="U50" s="236">
        <f t="shared" si="18"/>
        <v>0</v>
      </c>
      <c r="V50" s="236">
        <f t="shared" si="18"/>
        <v>0</v>
      </c>
      <c r="W50" s="236">
        <f t="shared" si="18"/>
        <v>0</v>
      </c>
      <c r="X50" s="236">
        <f t="shared" si="18"/>
        <v>0</v>
      </c>
      <c r="Y50" s="236">
        <f t="shared" si="18"/>
        <v>0</v>
      </c>
      <c r="Z50" s="236">
        <f t="shared" si="18"/>
        <v>0</v>
      </c>
      <c r="AA50" s="236">
        <f t="shared" si="18"/>
        <v>0</v>
      </c>
      <c r="AB50" s="236">
        <f t="shared" si="18"/>
        <v>0</v>
      </c>
      <c r="AC50" s="236">
        <f t="shared" si="18"/>
        <v>0</v>
      </c>
      <c r="AD50" s="236">
        <f t="shared" si="18"/>
        <v>0</v>
      </c>
      <c r="AE50" s="236">
        <f t="shared" si="18"/>
        <v>0</v>
      </c>
      <c r="AI50" s="242"/>
      <c r="AJ50" s="243"/>
      <c r="AK50" s="244"/>
      <c r="AL50" s="257">
        <f t="shared" si="8"/>
        <v>0</v>
      </c>
      <c r="AM50" s="244"/>
      <c r="AO50" s="243"/>
      <c r="AP50" s="244"/>
      <c r="AQ50" s="243"/>
      <c r="AS50" s="243"/>
      <c r="AT50" s="244"/>
      <c r="AU50" s="243"/>
      <c r="AW50" s="243"/>
      <c r="AX50" s="244"/>
      <c r="AY50" s="243"/>
      <c r="BA50" s="243"/>
      <c r="BB50" s="244"/>
      <c r="BF50" s="242"/>
      <c r="BG50" s="243"/>
      <c r="BH50" s="243"/>
      <c r="BI50" s="243"/>
      <c r="BJ50" s="247">
        <f t="shared" si="9"/>
        <v>0</v>
      </c>
      <c r="BK50" s="243"/>
      <c r="BL50" s="243"/>
      <c r="BM50" s="247">
        <f t="shared" si="0"/>
        <v>0</v>
      </c>
      <c r="BN50" s="243"/>
      <c r="BO50" s="247">
        <f t="shared" si="10"/>
        <v>0</v>
      </c>
      <c r="BP50" s="243"/>
    </row>
    <row r="51" spans="11:68" x14ac:dyDescent="0.3">
      <c r="K51" s="23" t="str">
        <f>Masters!D7</f>
        <v>10x2 MAV</v>
      </c>
      <c r="L51" s="236"/>
      <c r="M51" s="236">
        <f t="shared" si="15"/>
        <v>0</v>
      </c>
      <c r="N51" s="236">
        <f t="shared" ref="N51:AE51" si="19">$L$4*M31+(1-$L$4)*M51</f>
        <v>0</v>
      </c>
      <c r="O51" s="236">
        <f t="shared" si="19"/>
        <v>0</v>
      </c>
      <c r="P51" s="236">
        <f t="shared" si="19"/>
        <v>0</v>
      </c>
      <c r="Q51" s="236">
        <f t="shared" si="19"/>
        <v>0</v>
      </c>
      <c r="R51" s="236">
        <f t="shared" si="19"/>
        <v>0</v>
      </c>
      <c r="S51" s="236">
        <f t="shared" si="19"/>
        <v>0</v>
      </c>
      <c r="T51" s="236">
        <f t="shared" si="19"/>
        <v>0</v>
      </c>
      <c r="U51" s="236">
        <f t="shared" si="19"/>
        <v>0</v>
      </c>
      <c r="V51" s="236">
        <f t="shared" si="19"/>
        <v>0</v>
      </c>
      <c r="W51" s="236">
        <f t="shared" si="19"/>
        <v>0</v>
      </c>
      <c r="X51" s="236">
        <f t="shared" si="19"/>
        <v>0</v>
      </c>
      <c r="Y51" s="236">
        <f t="shared" si="19"/>
        <v>0</v>
      </c>
      <c r="Z51" s="236">
        <f t="shared" si="19"/>
        <v>0</v>
      </c>
      <c r="AA51" s="236">
        <f t="shared" si="19"/>
        <v>0</v>
      </c>
      <c r="AB51" s="236">
        <f t="shared" si="19"/>
        <v>0</v>
      </c>
      <c r="AC51" s="236">
        <f t="shared" si="19"/>
        <v>0</v>
      </c>
      <c r="AD51" s="236">
        <f t="shared" si="19"/>
        <v>0</v>
      </c>
      <c r="AE51" s="236">
        <f t="shared" si="19"/>
        <v>0</v>
      </c>
      <c r="AI51" s="242"/>
      <c r="AJ51" s="243"/>
      <c r="AK51" s="244"/>
      <c r="AL51" s="257">
        <f t="shared" si="8"/>
        <v>0</v>
      </c>
      <c r="AM51" s="244"/>
      <c r="AO51" s="243"/>
      <c r="AP51" s="244"/>
      <c r="AQ51" s="243"/>
      <c r="AS51" s="243"/>
      <c r="AT51" s="244"/>
      <c r="AU51" s="243"/>
      <c r="AW51" s="243"/>
      <c r="AX51" s="244"/>
      <c r="AY51" s="243"/>
      <c r="BA51" s="243"/>
      <c r="BB51" s="244"/>
      <c r="BF51" s="242"/>
      <c r="BG51" s="243"/>
      <c r="BH51" s="243"/>
      <c r="BI51" s="243"/>
      <c r="BJ51" s="247">
        <f t="shared" si="9"/>
        <v>0</v>
      </c>
      <c r="BK51" s="243"/>
      <c r="BL51" s="243"/>
      <c r="BM51" s="247">
        <f t="shared" si="0"/>
        <v>0</v>
      </c>
      <c r="BN51" s="243"/>
      <c r="BO51" s="247">
        <f t="shared" si="10"/>
        <v>0</v>
      </c>
      <c r="BP51" s="243"/>
    </row>
    <row r="52" spans="11:68" x14ac:dyDescent="0.3">
      <c r="K52" s="23" t="str">
        <f>Masters!D8</f>
        <v>6x4 MAV</v>
      </c>
      <c r="L52" s="236"/>
      <c r="M52" s="236">
        <f t="shared" si="15"/>
        <v>0</v>
      </c>
      <c r="N52" s="236">
        <f t="shared" ref="N52:AE52" si="20">$L$4*M32+(1-$L$4)*M52</f>
        <v>0</v>
      </c>
      <c r="O52" s="236">
        <f t="shared" si="20"/>
        <v>0</v>
      </c>
      <c r="P52" s="236">
        <f t="shared" si="20"/>
        <v>0</v>
      </c>
      <c r="Q52" s="236">
        <f t="shared" si="20"/>
        <v>0</v>
      </c>
      <c r="R52" s="236">
        <f t="shared" si="20"/>
        <v>0</v>
      </c>
      <c r="S52" s="236">
        <f t="shared" si="20"/>
        <v>0</v>
      </c>
      <c r="T52" s="236">
        <f t="shared" si="20"/>
        <v>0</v>
      </c>
      <c r="U52" s="236">
        <f t="shared" si="20"/>
        <v>0</v>
      </c>
      <c r="V52" s="236">
        <f t="shared" si="20"/>
        <v>0</v>
      </c>
      <c r="W52" s="236">
        <f t="shared" si="20"/>
        <v>0</v>
      </c>
      <c r="X52" s="236">
        <f t="shared" si="20"/>
        <v>0</v>
      </c>
      <c r="Y52" s="236">
        <f t="shared" si="20"/>
        <v>0</v>
      </c>
      <c r="Z52" s="236">
        <f t="shared" si="20"/>
        <v>0</v>
      </c>
      <c r="AA52" s="236">
        <f t="shared" si="20"/>
        <v>0</v>
      </c>
      <c r="AB52" s="236">
        <f t="shared" si="20"/>
        <v>0</v>
      </c>
      <c r="AC52" s="236">
        <f t="shared" si="20"/>
        <v>0</v>
      </c>
      <c r="AD52" s="236">
        <f t="shared" si="20"/>
        <v>0</v>
      </c>
      <c r="AE52" s="236">
        <f t="shared" si="20"/>
        <v>0</v>
      </c>
      <c r="AI52" s="242"/>
      <c r="AJ52" s="243"/>
      <c r="AK52" s="244"/>
      <c r="AL52" s="257">
        <f t="shared" si="8"/>
        <v>0</v>
      </c>
      <c r="AM52" s="244"/>
      <c r="AO52" s="243"/>
      <c r="AP52" s="244"/>
      <c r="AQ52" s="243"/>
      <c r="AS52" s="243"/>
      <c r="AT52" s="244"/>
      <c r="AU52" s="243"/>
      <c r="AW52" s="243"/>
      <c r="AX52" s="244"/>
      <c r="AY52" s="243"/>
      <c r="BA52" s="243"/>
      <c r="BB52" s="244"/>
      <c r="BF52" s="242"/>
      <c r="BG52" s="243"/>
      <c r="BH52" s="243"/>
      <c r="BI52" s="243"/>
      <c r="BJ52" s="247">
        <f t="shared" si="9"/>
        <v>0</v>
      </c>
      <c r="BK52" s="243"/>
      <c r="BL52" s="243"/>
      <c r="BM52" s="247">
        <f t="shared" si="0"/>
        <v>0</v>
      </c>
      <c r="BN52" s="243"/>
      <c r="BO52" s="247">
        <f t="shared" si="10"/>
        <v>0</v>
      </c>
      <c r="BP52" s="243"/>
    </row>
    <row r="53" spans="11:68" x14ac:dyDescent="0.3">
      <c r="K53" s="23" t="str">
        <f>Masters!D9</f>
        <v>Tractor</v>
      </c>
      <c r="L53" s="236"/>
      <c r="M53" s="236">
        <f t="shared" si="15"/>
        <v>0</v>
      </c>
      <c r="N53" s="236">
        <f t="shared" ref="N53:AE53" si="21">$L$4*M33+(1-$L$4)*M53</f>
        <v>0</v>
      </c>
      <c r="O53" s="236">
        <f t="shared" si="21"/>
        <v>0</v>
      </c>
      <c r="P53" s="236">
        <f t="shared" si="21"/>
        <v>0</v>
      </c>
      <c r="Q53" s="236">
        <f t="shared" si="21"/>
        <v>0</v>
      </c>
      <c r="R53" s="236">
        <f t="shared" si="21"/>
        <v>0</v>
      </c>
      <c r="S53" s="236">
        <f t="shared" si="21"/>
        <v>0</v>
      </c>
      <c r="T53" s="236">
        <f t="shared" si="21"/>
        <v>0</v>
      </c>
      <c r="U53" s="236">
        <f t="shared" si="21"/>
        <v>0</v>
      </c>
      <c r="V53" s="236">
        <f t="shared" si="21"/>
        <v>0</v>
      </c>
      <c r="W53" s="236">
        <f t="shared" si="21"/>
        <v>0</v>
      </c>
      <c r="X53" s="236">
        <f t="shared" si="21"/>
        <v>0</v>
      </c>
      <c r="Y53" s="236">
        <f t="shared" si="21"/>
        <v>0</v>
      </c>
      <c r="Z53" s="236">
        <f t="shared" si="21"/>
        <v>0</v>
      </c>
      <c r="AA53" s="236">
        <f t="shared" si="21"/>
        <v>0</v>
      </c>
      <c r="AB53" s="236">
        <f t="shared" si="21"/>
        <v>0</v>
      </c>
      <c r="AC53" s="236">
        <f t="shared" si="21"/>
        <v>0</v>
      </c>
      <c r="AD53" s="236">
        <f t="shared" si="21"/>
        <v>0</v>
      </c>
      <c r="AE53" s="236">
        <f t="shared" si="21"/>
        <v>0</v>
      </c>
      <c r="AI53" s="242"/>
      <c r="AJ53" s="243"/>
      <c r="AK53" s="244"/>
      <c r="AL53" s="257">
        <f t="shared" si="8"/>
        <v>0</v>
      </c>
      <c r="AM53" s="244"/>
      <c r="AO53" s="243"/>
      <c r="AP53" s="244"/>
      <c r="AQ53" s="243"/>
      <c r="AS53" s="243"/>
      <c r="AT53" s="244"/>
      <c r="AU53" s="243"/>
      <c r="AW53" s="243"/>
      <c r="AX53" s="244"/>
      <c r="AY53" s="243"/>
      <c r="BA53" s="243"/>
      <c r="BB53" s="244"/>
      <c r="BF53" s="242"/>
      <c r="BG53" s="243"/>
      <c r="BH53" s="243"/>
      <c r="BI53" s="243"/>
      <c r="BJ53" s="247">
        <f t="shared" si="9"/>
        <v>0</v>
      </c>
      <c r="BK53" s="243"/>
      <c r="BL53" s="243"/>
      <c r="BM53" s="247">
        <f t="shared" si="0"/>
        <v>0</v>
      </c>
      <c r="BN53" s="243"/>
      <c r="BO53" s="247">
        <f t="shared" si="10"/>
        <v>0</v>
      </c>
      <c r="BP53" s="243"/>
    </row>
    <row r="54" spans="11:68" x14ac:dyDescent="0.3">
      <c r="K54" s="23" t="str">
        <f>Masters!D10</f>
        <v>4x2 FF Tipper</v>
      </c>
      <c r="L54" s="236"/>
      <c r="M54" s="236">
        <f t="shared" si="15"/>
        <v>0</v>
      </c>
      <c r="N54" s="236">
        <f t="shared" ref="N54:AE54" si="22">$L$4*M34+(1-$L$4)*M54</f>
        <v>0</v>
      </c>
      <c r="O54" s="236">
        <f t="shared" si="22"/>
        <v>0</v>
      </c>
      <c r="P54" s="236">
        <f t="shared" si="22"/>
        <v>0</v>
      </c>
      <c r="Q54" s="236">
        <f t="shared" si="22"/>
        <v>0</v>
      </c>
      <c r="R54" s="236">
        <f t="shared" si="22"/>
        <v>0</v>
      </c>
      <c r="S54" s="236">
        <f t="shared" si="22"/>
        <v>0</v>
      </c>
      <c r="T54" s="236">
        <f t="shared" si="22"/>
        <v>0</v>
      </c>
      <c r="U54" s="236">
        <f t="shared" si="22"/>
        <v>0</v>
      </c>
      <c r="V54" s="236">
        <f t="shared" si="22"/>
        <v>0</v>
      </c>
      <c r="W54" s="236">
        <f t="shared" si="22"/>
        <v>0</v>
      </c>
      <c r="X54" s="236">
        <f t="shared" si="22"/>
        <v>0</v>
      </c>
      <c r="Y54" s="236">
        <f t="shared" si="22"/>
        <v>0</v>
      </c>
      <c r="Z54" s="236">
        <f t="shared" si="22"/>
        <v>0</v>
      </c>
      <c r="AA54" s="236">
        <f t="shared" si="22"/>
        <v>0</v>
      </c>
      <c r="AB54" s="236">
        <f t="shared" si="22"/>
        <v>0</v>
      </c>
      <c r="AC54" s="236">
        <f t="shared" si="22"/>
        <v>0</v>
      </c>
      <c r="AD54" s="236">
        <f t="shared" si="22"/>
        <v>0</v>
      </c>
      <c r="AE54" s="236">
        <f t="shared" si="22"/>
        <v>0</v>
      </c>
      <c r="AI54" s="242"/>
      <c r="AJ54" s="243"/>
      <c r="AK54" s="244"/>
      <c r="AL54" s="257">
        <f t="shared" si="8"/>
        <v>0</v>
      </c>
      <c r="AM54" s="244"/>
      <c r="AO54" s="243"/>
      <c r="AP54" s="244"/>
      <c r="AQ54" s="243"/>
      <c r="AS54" s="243"/>
      <c r="AT54" s="244"/>
      <c r="AU54" s="243"/>
      <c r="AW54" s="243"/>
      <c r="AX54" s="244"/>
      <c r="AY54" s="243"/>
      <c r="BA54" s="243"/>
      <c r="BB54" s="244"/>
      <c r="BF54" s="242"/>
      <c r="BG54" s="243"/>
      <c r="BH54" s="243"/>
      <c r="BI54" s="243"/>
      <c r="BJ54" s="247">
        <f t="shared" si="9"/>
        <v>0</v>
      </c>
      <c r="BK54" s="243"/>
      <c r="BL54" s="243"/>
      <c r="BM54" s="247">
        <f t="shared" si="0"/>
        <v>0</v>
      </c>
      <c r="BN54" s="243"/>
      <c r="BO54" s="247">
        <f t="shared" si="10"/>
        <v>0</v>
      </c>
      <c r="BP54" s="243"/>
    </row>
    <row r="55" spans="11:68" x14ac:dyDescent="0.3">
      <c r="K55" s="23" t="str">
        <f>Masters!D11</f>
        <v>4x2 SF Tipper</v>
      </c>
      <c r="L55" s="236"/>
      <c r="M55" s="236">
        <f t="shared" si="15"/>
        <v>0</v>
      </c>
      <c r="N55" s="236">
        <f t="shared" ref="N55:AE55" si="23">$L$4*M35+(1-$L$4)*M55</f>
        <v>0</v>
      </c>
      <c r="O55" s="236">
        <f t="shared" si="23"/>
        <v>0</v>
      </c>
      <c r="P55" s="236">
        <f t="shared" si="23"/>
        <v>0</v>
      </c>
      <c r="Q55" s="236">
        <f t="shared" si="23"/>
        <v>0</v>
      </c>
      <c r="R55" s="236">
        <f t="shared" si="23"/>
        <v>0</v>
      </c>
      <c r="S55" s="236">
        <f t="shared" si="23"/>
        <v>0</v>
      </c>
      <c r="T55" s="236">
        <f t="shared" si="23"/>
        <v>0</v>
      </c>
      <c r="U55" s="236">
        <f t="shared" si="23"/>
        <v>0</v>
      </c>
      <c r="V55" s="236">
        <f t="shared" si="23"/>
        <v>0</v>
      </c>
      <c r="W55" s="236">
        <f t="shared" si="23"/>
        <v>0</v>
      </c>
      <c r="X55" s="236">
        <f t="shared" si="23"/>
        <v>0</v>
      </c>
      <c r="Y55" s="236">
        <f t="shared" si="23"/>
        <v>0</v>
      </c>
      <c r="Z55" s="236">
        <f t="shared" si="23"/>
        <v>0</v>
      </c>
      <c r="AA55" s="236">
        <f t="shared" si="23"/>
        <v>0</v>
      </c>
      <c r="AB55" s="236">
        <f t="shared" si="23"/>
        <v>0</v>
      </c>
      <c r="AC55" s="236">
        <f t="shared" si="23"/>
        <v>0</v>
      </c>
      <c r="AD55" s="236">
        <f t="shared" si="23"/>
        <v>0</v>
      </c>
      <c r="AE55" s="236">
        <f t="shared" si="23"/>
        <v>0</v>
      </c>
      <c r="AI55" s="242"/>
      <c r="AJ55" s="243"/>
      <c r="AK55" s="244"/>
      <c r="AL55" s="257">
        <f t="shared" si="8"/>
        <v>0</v>
      </c>
      <c r="AM55" s="244"/>
      <c r="AO55" s="243"/>
      <c r="AP55" s="244"/>
      <c r="AQ55" s="243"/>
      <c r="AS55" s="243"/>
      <c r="AT55" s="244"/>
      <c r="AU55" s="243"/>
      <c r="AW55" s="243"/>
      <c r="AX55" s="244"/>
      <c r="AY55" s="243"/>
      <c r="BA55" s="243"/>
      <c r="BB55" s="244"/>
      <c r="BF55" s="242"/>
      <c r="BG55" s="243"/>
      <c r="BH55" s="243"/>
      <c r="BI55" s="243"/>
      <c r="BJ55" s="247">
        <f t="shared" si="9"/>
        <v>0</v>
      </c>
      <c r="BK55" s="243"/>
      <c r="BL55" s="243"/>
      <c r="BM55" s="247">
        <f t="shared" si="0"/>
        <v>0</v>
      </c>
      <c r="BN55" s="243"/>
      <c r="BO55" s="247">
        <f t="shared" si="10"/>
        <v>0</v>
      </c>
      <c r="BP55" s="243"/>
    </row>
    <row r="56" spans="11:68" x14ac:dyDescent="0.3">
      <c r="K56" s="23" t="str">
        <f>Masters!D12</f>
        <v>6x4 Tipper</v>
      </c>
      <c r="L56" s="236"/>
      <c r="M56" s="236">
        <f t="shared" si="15"/>
        <v>0</v>
      </c>
      <c r="N56" s="236">
        <f t="shared" ref="N56:AE56" si="24">$L$4*M36+(1-$L$4)*M56</f>
        <v>0</v>
      </c>
      <c r="O56" s="236">
        <f t="shared" si="24"/>
        <v>0</v>
      </c>
      <c r="P56" s="236">
        <f t="shared" si="24"/>
        <v>0</v>
      </c>
      <c r="Q56" s="236">
        <f t="shared" si="24"/>
        <v>0</v>
      </c>
      <c r="R56" s="236">
        <f t="shared" si="24"/>
        <v>0</v>
      </c>
      <c r="S56" s="236">
        <f t="shared" si="24"/>
        <v>0</v>
      </c>
      <c r="T56" s="236">
        <f t="shared" si="24"/>
        <v>0</v>
      </c>
      <c r="U56" s="236">
        <f t="shared" si="24"/>
        <v>0</v>
      </c>
      <c r="V56" s="236">
        <f t="shared" si="24"/>
        <v>0</v>
      </c>
      <c r="W56" s="236">
        <f t="shared" si="24"/>
        <v>0</v>
      </c>
      <c r="X56" s="236">
        <f t="shared" si="24"/>
        <v>0</v>
      </c>
      <c r="Y56" s="236">
        <f t="shared" si="24"/>
        <v>0</v>
      </c>
      <c r="Z56" s="236">
        <f t="shared" si="24"/>
        <v>0</v>
      </c>
      <c r="AA56" s="236">
        <f t="shared" si="24"/>
        <v>0</v>
      </c>
      <c r="AB56" s="236">
        <f t="shared" si="24"/>
        <v>0</v>
      </c>
      <c r="AC56" s="236">
        <f t="shared" si="24"/>
        <v>0</v>
      </c>
      <c r="AD56" s="236">
        <f t="shared" si="24"/>
        <v>0</v>
      </c>
      <c r="AE56" s="236">
        <f t="shared" si="24"/>
        <v>0</v>
      </c>
      <c r="AI56" s="242"/>
      <c r="AJ56" s="243"/>
      <c r="AK56" s="244"/>
      <c r="AL56" s="257">
        <f t="shared" si="8"/>
        <v>0</v>
      </c>
      <c r="AM56" s="244"/>
      <c r="AO56" s="243"/>
      <c r="AP56" s="244"/>
      <c r="AQ56" s="243"/>
      <c r="AS56" s="243"/>
      <c r="AT56" s="244"/>
      <c r="AU56" s="243"/>
      <c r="AW56" s="243"/>
      <c r="AX56" s="244"/>
      <c r="AY56" s="243"/>
      <c r="BA56" s="243"/>
      <c r="BB56" s="244"/>
      <c r="BF56" s="242"/>
      <c r="BG56" s="243"/>
      <c r="BH56" s="243"/>
      <c r="BI56" s="243"/>
      <c r="BJ56" s="247">
        <f t="shared" si="9"/>
        <v>0</v>
      </c>
      <c r="BK56" s="243"/>
      <c r="BL56" s="243"/>
      <c r="BM56" s="247">
        <f t="shared" si="0"/>
        <v>0</v>
      </c>
      <c r="BN56" s="243"/>
      <c r="BO56" s="247">
        <f t="shared" si="10"/>
        <v>0</v>
      </c>
      <c r="BP56" s="243"/>
    </row>
    <row r="57" spans="11:68" x14ac:dyDescent="0.3">
      <c r="K57" s="23" t="str">
        <f>Masters!D13</f>
        <v>8x4 Tipper</v>
      </c>
      <c r="L57" s="236"/>
      <c r="M57" s="236">
        <f t="shared" si="15"/>
        <v>0</v>
      </c>
      <c r="N57" s="236">
        <f t="shared" ref="N57:AE57" si="25">$L$4*M37+(1-$L$4)*M57</f>
        <v>0</v>
      </c>
      <c r="O57" s="236">
        <f t="shared" si="25"/>
        <v>0</v>
      </c>
      <c r="P57" s="236">
        <f t="shared" si="25"/>
        <v>0</v>
      </c>
      <c r="Q57" s="236">
        <f t="shared" si="25"/>
        <v>0</v>
      </c>
      <c r="R57" s="236">
        <f t="shared" si="25"/>
        <v>0</v>
      </c>
      <c r="S57" s="236">
        <f t="shared" si="25"/>
        <v>0</v>
      </c>
      <c r="T57" s="236">
        <f t="shared" si="25"/>
        <v>0</v>
      </c>
      <c r="U57" s="236">
        <f t="shared" si="25"/>
        <v>0</v>
      </c>
      <c r="V57" s="236">
        <f t="shared" si="25"/>
        <v>0</v>
      </c>
      <c r="W57" s="236">
        <f t="shared" si="25"/>
        <v>0</v>
      </c>
      <c r="X57" s="236">
        <f t="shared" si="25"/>
        <v>0</v>
      </c>
      <c r="Y57" s="236">
        <f t="shared" si="25"/>
        <v>0</v>
      </c>
      <c r="Z57" s="236">
        <f t="shared" si="25"/>
        <v>0</v>
      </c>
      <c r="AA57" s="236">
        <f t="shared" si="25"/>
        <v>0</v>
      </c>
      <c r="AB57" s="236">
        <f t="shared" si="25"/>
        <v>0</v>
      </c>
      <c r="AC57" s="236">
        <f t="shared" si="25"/>
        <v>0</v>
      </c>
      <c r="AD57" s="236">
        <f t="shared" si="25"/>
        <v>0</v>
      </c>
      <c r="AE57" s="236">
        <f t="shared" si="25"/>
        <v>0</v>
      </c>
      <c r="AI57" s="242"/>
      <c r="AJ57" s="243"/>
      <c r="AK57" s="244"/>
      <c r="AL57" s="257">
        <f t="shared" si="8"/>
        <v>0</v>
      </c>
      <c r="AM57" s="244"/>
      <c r="AO57" s="243"/>
      <c r="AP57" s="244"/>
      <c r="AQ57" s="243"/>
      <c r="AS57" s="243"/>
      <c r="AT57" s="244"/>
      <c r="AU57" s="243"/>
      <c r="AW57" s="243"/>
      <c r="AX57" s="244"/>
      <c r="AY57" s="243"/>
      <c r="BA57" s="243"/>
      <c r="BB57" s="244"/>
      <c r="BF57" s="242"/>
      <c r="BG57" s="243"/>
      <c r="BH57" s="243"/>
      <c r="BI57" s="243"/>
      <c r="BJ57" s="247">
        <f t="shared" si="9"/>
        <v>0</v>
      </c>
      <c r="BK57" s="243"/>
      <c r="BL57" s="243"/>
      <c r="BM57" s="247">
        <f t="shared" si="0"/>
        <v>0</v>
      </c>
      <c r="BN57" s="243"/>
      <c r="BO57" s="247">
        <f t="shared" si="10"/>
        <v>0</v>
      </c>
      <c r="BP57" s="243"/>
    </row>
    <row r="58" spans="11:68" x14ac:dyDescent="0.3">
      <c r="K58" s="23" t="str">
        <f>Masters!D14</f>
        <v>ICV Goods</v>
      </c>
      <c r="L58" s="236"/>
      <c r="M58" s="236">
        <f t="shared" si="15"/>
        <v>174</v>
      </c>
      <c r="N58" s="236">
        <f t="shared" ref="N58:AE58" si="26">$L$4*M38+(1-$L$4)*M58</f>
        <v>174.9</v>
      </c>
      <c r="O58" s="236">
        <f t="shared" si="26"/>
        <v>140.72999999999999</v>
      </c>
      <c r="P58" s="236">
        <f t="shared" si="26"/>
        <v>134.51099999999997</v>
      </c>
      <c r="Q58" s="236">
        <f t="shared" si="26"/>
        <v>123.55769999999998</v>
      </c>
      <c r="R58" s="236">
        <f t="shared" si="26"/>
        <v>138.99038999999999</v>
      </c>
      <c r="S58" s="236">
        <f t="shared" si="26"/>
        <v>140.19327299999998</v>
      </c>
      <c r="T58" s="236">
        <f t="shared" si="26"/>
        <v>187.53529109999997</v>
      </c>
      <c r="U58" s="236">
        <f t="shared" si="26"/>
        <v>187.07470376999999</v>
      </c>
      <c r="V58" s="236">
        <f t="shared" si="26"/>
        <v>211.35229263899998</v>
      </c>
      <c r="W58" s="236">
        <f t="shared" si="26"/>
        <v>206.74660484729998</v>
      </c>
      <c r="X58" s="236">
        <f t="shared" si="26"/>
        <v>249.42262339310997</v>
      </c>
      <c r="Y58" s="236">
        <f t="shared" si="26"/>
        <v>230.09583637517696</v>
      </c>
      <c r="Z58" s="236">
        <f t="shared" si="26"/>
        <v>220.76708546262384</v>
      </c>
      <c r="AA58" s="236">
        <f t="shared" si="26"/>
        <v>210.93695982383667</v>
      </c>
      <c r="AB58" s="236">
        <f t="shared" si="26"/>
        <v>228.05587187668567</v>
      </c>
      <c r="AC58" s="236">
        <f t="shared" si="26"/>
        <v>210.63911031367996</v>
      </c>
      <c r="AD58" s="236">
        <f t="shared" si="26"/>
        <v>194.54737721957596</v>
      </c>
      <c r="AE58" s="236">
        <f t="shared" si="26"/>
        <v>182.08316405370317</v>
      </c>
      <c r="AI58" s="242"/>
      <c r="AJ58" s="243"/>
      <c r="AK58" s="244"/>
      <c r="AL58" s="257">
        <f t="shared" si="8"/>
        <v>0</v>
      </c>
      <c r="AM58" s="244"/>
      <c r="AO58" s="243"/>
      <c r="AP58" s="244"/>
      <c r="AQ58" s="243"/>
      <c r="AS58" s="243"/>
      <c r="AT58" s="244"/>
      <c r="AU58" s="243"/>
      <c r="AW58" s="243"/>
      <c r="AX58" s="244"/>
      <c r="AY58" s="243"/>
      <c r="BA58" s="243"/>
      <c r="BB58" s="244"/>
      <c r="BF58" s="242"/>
      <c r="BG58" s="243"/>
      <c r="BH58" s="243"/>
      <c r="BI58" s="243"/>
      <c r="BJ58" s="247">
        <f t="shared" si="9"/>
        <v>0</v>
      </c>
      <c r="BK58" s="243"/>
      <c r="BL58" s="243"/>
      <c r="BM58" s="247">
        <f t="shared" si="0"/>
        <v>0</v>
      </c>
      <c r="BN58" s="243"/>
      <c r="BO58" s="247">
        <f t="shared" si="10"/>
        <v>0</v>
      </c>
      <c r="BP58" s="243"/>
    </row>
    <row r="59" spans="11:68" x14ac:dyDescent="0.3">
      <c r="K59" s="23" t="str">
        <f>Masters!D15</f>
        <v>MDV Bus</v>
      </c>
      <c r="L59" s="236"/>
      <c r="M59" s="236">
        <f t="shared" si="15"/>
        <v>0</v>
      </c>
      <c r="N59" s="236">
        <f t="shared" ref="N59:AE59" si="27">$L$4*M39+(1-$L$4)*M59</f>
        <v>0</v>
      </c>
      <c r="O59" s="236">
        <f t="shared" si="27"/>
        <v>0</v>
      </c>
      <c r="P59" s="236">
        <f t="shared" si="27"/>
        <v>0</v>
      </c>
      <c r="Q59" s="236">
        <f t="shared" si="27"/>
        <v>0</v>
      </c>
      <c r="R59" s="236">
        <f t="shared" si="27"/>
        <v>0</v>
      </c>
      <c r="S59" s="236">
        <f t="shared" si="27"/>
        <v>0</v>
      </c>
      <c r="T59" s="236">
        <f t="shared" si="27"/>
        <v>0</v>
      </c>
      <c r="U59" s="236">
        <f t="shared" si="27"/>
        <v>0</v>
      </c>
      <c r="V59" s="236">
        <f t="shared" si="27"/>
        <v>0</v>
      </c>
      <c r="W59" s="236">
        <f t="shared" si="27"/>
        <v>0</v>
      </c>
      <c r="X59" s="236">
        <f t="shared" si="27"/>
        <v>0</v>
      </c>
      <c r="Y59" s="236">
        <f t="shared" si="27"/>
        <v>0</v>
      </c>
      <c r="Z59" s="236">
        <f t="shared" si="27"/>
        <v>0</v>
      </c>
      <c r="AA59" s="236">
        <f t="shared" si="27"/>
        <v>0</v>
      </c>
      <c r="AB59" s="236">
        <f t="shared" si="27"/>
        <v>0</v>
      </c>
      <c r="AC59" s="236">
        <f t="shared" si="27"/>
        <v>0</v>
      </c>
      <c r="AD59" s="236">
        <f t="shared" si="27"/>
        <v>0</v>
      </c>
      <c r="AE59" s="236">
        <f t="shared" si="27"/>
        <v>0</v>
      </c>
      <c r="AI59" s="242"/>
      <c r="AJ59" s="243"/>
      <c r="AK59" s="244"/>
      <c r="AL59" s="257">
        <f t="shared" si="8"/>
        <v>0</v>
      </c>
      <c r="AM59" s="244"/>
      <c r="AO59" s="243"/>
      <c r="AP59" s="244"/>
      <c r="AQ59" s="243"/>
      <c r="AS59" s="243"/>
      <c r="AT59" s="244"/>
      <c r="AU59" s="243"/>
      <c r="AW59" s="243"/>
      <c r="AX59" s="244"/>
      <c r="AY59" s="243"/>
      <c r="BA59" s="243"/>
      <c r="BB59" s="244"/>
      <c r="BF59" s="242"/>
      <c r="BG59" s="243"/>
      <c r="BH59" s="243"/>
      <c r="BI59" s="243"/>
      <c r="BJ59" s="247">
        <f t="shared" si="9"/>
        <v>0</v>
      </c>
      <c r="BK59" s="243"/>
      <c r="BL59" s="243"/>
      <c r="BM59" s="247">
        <f t="shared" si="0"/>
        <v>0</v>
      </c>
      <c r="BN59" s="243"/>
      <c r="BO59" s="247">
        <f t="shared" si="10"/>
        <v>0</v>
      </c>
      <c r="BP59" s="243"/>
    </row>
    <row r="60" spans="11:68" x14ac:dyDescent="0.3">
      <c r="K60" s="23" t="str">
        <f>Masters!D16</f>
        <v>ICV Bus</v>
      </c>
      <c r="L60" s="236"/>
      <c r="M60" s="236">
        <f t="shared" si="15"/>
        <v>0</v>
      </c>
      <c r="N60" s="236">
        <f t="shared" ref="N60:AE60" si="28">$L$4*M40+(1-$L$4)*M60</f>
        <v>0</v>
      </c>
      <c r="O60" s="236">
        <f t="shared" si="28"/>
        <v>0</v>
      </c>
      <c r="P60" s="236">
        <f t="shared" si="28"/>
        <v>0</v>
      </c>
      <c r="Q60" s="236">
        <f t="shared" si="28"/>
        <v>0</v>
      </c>
      <c r="R60" s="236">
        <f t="shared" si="28"/>
        <v>0</v>
      </c>
      <c r="S60" s="236">
        <f t="shared" si="28"/>
        <v>0</v>
      </c>
      <c r="T60" s="236">
        <f t="shared" si="28"/>
        <v>0</v>
      </c>
      <c r="U60" s="236">
        <f t="shared" si="28"/>
        <v>0</v>
      </c>
      <c r="V60" s="236">
        <f t="shared" si="28"/>
        <v>0</v>
      </c>
      <c r="W60" s="236">
        <f t="shared" si="28"/>
        <v>0</v>
      </c>
      <c r="X60" s="236">
        <f t="shared" si="28"/>
        <v>0</v>
      </c>
      <c r="Y60" s="236">
        <f t="shared" si="28"/>
        <v>0</v>
      </c>
      <c r="Z60" s="236">
        <f t="shared" si="28"/>
        <v>0</v>
      </c>
      <c r="AA60" s="236">
        <f t="shared" si="28"/>
        <v>0</v>
      </c>
      <c r="AB60" s="236">
        <f t="shared" si="28"/>
        <v>0</v>
      </c>
      <c r="AC60" s="236">
        <f t="shared" si="28"/>
        <v>0</v>
      </c>
      <c r="AD60" s="236">
        <f t="shared" si="28"/>
        <v>0</v>
      </c>
      <c r="AE60" s="236">
        <f t="shared" si="28"/>
        <v>0</v>
      </c>
      <c r="AI60" s="242"/>
      <c r="AJ60" s="243"/>
      <c r="AK60" s="244"/>
      <c r="AL60" s="257">
        <f t="shared" si="8"/>
        <v>0</v>
      </c>
      <c r="AM60" s="244"/>
      <c r="AO60" s="243"/>
      <c r="AP60" s="244"/>
      <c r="AQ60" s="243"/>
      <c r="AS60" s="243"/>
      <c r="AT60" s="244"/>
      <c r="AU60" s="243"/>
      <c r="AW60" s="243"/>
      <c r="AX60" s="244"/>
      <c r="AY60" s="243"/>
      <c r="BA60" s="243"/>
      <c r="BB60" s="244"/>
      <c r="BF60" s="242"/>
      <c r="BG60" s="243"/>
      <c r="BH60" s="243"/>
      <c r="BI60" s="243"/>
      <c r="BJ60" s="247">
        <f t="shared" si="9"/>
        <v>0</v>
      </c>
      <c r="BK60" s="243"/>
      <c r="BL60" s="243"/>
      <c r="BM60" s="247">
        <f t="shared" si="0"/>
        <v>0</v>
      </c>
      <c r="BN60" s="243"/>
      <c r="BO60" s="247">
        <f t="shared" si="10"/>
        <v>0</v>
      </c>
      <c r="BP60" s="243"/>
    </row>
    <row r="61" spans="11:68" x14ac:dyDescent="0.3">
      <c r="K61" s="23" t="str">
        <f>Masters!D17</f>
        <v>LCV Bus</v>
      </c>
      <c r="L61" s="236"/>
      <c r="M61" s="236">
        <f t="shared" si="15"/>
        <v>0</v>
      </c>
      <c r="N61" s="236">
        <f t="shared" ref="N61:AE61" si="29">$L$4*M41+(1-$L$4)*M61</f>
        <v>0</v>
      </c>
      <c r="O61" s="236">
        <f t="shared" si="29"/>
        <v>0</v>
      </c>
      <c r="P61" s="236">
        <f t="shared" si="29"/>
        <v>0</v>
      </c>
      <c r="Q61" s="236">
        <f t="shared" si="29"/>
        <v>0</v>
      </c>
      <c r="R61" s="236">
        <f t="shared" si="29"/>
        <v>0</v>
      </c>
      <c r="S61" s="236">
        <f t="shared" si="29"/>
        <v>0</v>
      </c>
      <c r="T61" s="236">
        <f t="shared" si="29"/>
        <v>0</v>
      </c>
      <c r="U61" s="236">
        <f t="shared" si="29"/>
        <v>0</v>
      </c>
      <c r="V61" s="236">
        <f t="shared" si="29"/>
        <v>0</v>
      </c>
      <c r="W61" s="236">
        <f t="shared" si="29"/>
        <v>0</v>
      </c>
      <c r="X61" s="236">
        <f t="shared" si="29"/>
        <v>0</v>
      </c>
      <c r="Y61" s="236">
        <f t="shared" si="29"/>
        <v>0</v>
      </c>
      <c r="Z61" s="236">
        <f t="shared" si="29"/>
        <v>0</v>
      </c>
      <c r="AA61" s="236">
        <f t="shared" si="29"/>
        <v>0</v>
      </c>
      <c r="AB61" s="236">
        <f t="shared" si="29"/>
        <v>0</v>
      </c>
      <c r="AC61" s="236">
        <f t="shared" si="29"/>
        <v>0</v>
      </c>
      <c r="AD61" s="236">
        <f t="shared" si="29"/>
        <v>0</v>
      </c>
      <c r="AE61" s="236">
        <f t="shared" si="29"/>
        <v>0</v>
      </c>
      <c r="AI61" s="242"/>
      <c r="AJ61" s="243"/>
      <c r="AK61" s="244"/>
      <c r="AL61" s="257">
        <f t="shared" si="8"/>
        <v>0</v>
      </c>
      <c r="AM61" s="244"/>
      <c r="AO61" s="243"/>
      <c r="AP61" s="244"/>
      <c r="AQ61" s="243"/>
      <c r="AS61" s="243"/>
      <c r="AT61" s="244"/>
      <c r="AU61" s="243"/>
      <c r="AW61" s="243"/>
      <c r="AX61" s="244"/>
      <c r="AY61" s="243"/>
      <c r="BA61" s="243"/>
      <c r="BB61" s="244"/>
      <c r="BF61" s="242"/>
      <c r="BG61" s="243"/>
      <c r="BH61" s="243"/>
      <c r="BI61" s="243"/>
      <c r="BJ61" s="247">
        <f t="shared" si="9"/>
        <v>0</v>
      </c>
      <c r="BK61" s="243"/>
      <c r="BL61" s="243"/>
      <c r="BM61" s="247">
        <f t="shared" si="0"/>
        <v>0</v>
      </c>
      <c r="BN61" s="243"/>
      <c r="BO61" s="247">
        <f t="shared" si="10"/>
        <v>0</v>
      </c>
      <c r="BP61" s="243"/>
    </row>
    <row r="62" spans="11:68" x14ac:dyDescent="0.3">
      <c r="K62" s="23" t="s">
        <v>156</v>
      </c>
      <c r="L62" s="254">
        <f t="shared" ref="L62:AE62" si="30">SUM(L47:L61)</f>
        <v>0</v>
      </c>
      <c r="M62" s="254">
        <f t="shared" si="30"/>
        <v>174</v>
      </c>
      <c r="N62" s="254">
        <f t="shared" si="30"/>
        <v>174.9</v>
      </c>
      <c r="O62" s="254">
        <f t="shared" si="30"/>
        <v>140.72999999999999</v>
      </c>
      <c r="P62" s="254">
        <f t="shared" si="30"/>
        <v>134.51099999999997</v>
      </c>
      <c r="Q62" s="254">
        <f t="shared" si="30"/>
        <v>123.55769999999998</v>
      </c>
      <c r="R62" s="254">
        <f t="shared" si="30"/>
        <v>138.99038999999999</v>
      </c>
      <c r="S62" s="254">
        <f t="shared" si="30"/>
        <v>140.19327299999998</v>
      </c>
      <c r="T62" s="254">
        <f t="shared" si="30"/>
        <v>187.53529109999997</v>
      </c>
      <c r="U62" s="254">
        <f t="shared" si="30"/>
        <v>187.07470376999999</v>
      </c>
      <c r="V62" s="254">
        <f t="shared" si="30"/>
        <v>211.35229263899998</v>
      </c>
      <c r="W62" s="254">
        <f t="shared" si="30"/>
        <v>206.74660484729998</v>
      </c>
      <c r="X62" s="254">
        <f t="shared" si="30"/>
        <v>249.42262339310997</v>
      </c>
      <c r="Y62" s="254">
        <f t="shared" si="30"/>
        <v>230.09583637517696</v>
      </c>
      <c r="Z62" s="254">
        <f t="shared" si="30"/>
        <v>220.76708546262384</v>
      </c>
      <c r="AA62" s="254">
        <f t="shared" si="30"/>
        <v>210.93695982383667</v>
      </c>
      <c r="AB62" s="254">
        <f t="shared" si="30"/>
        <v>228.05587187668567</v>
      </c>
      <c r="AC62" s="254">
        <f t="shared" si="30"/>
        <v>210.63911031367996</v>
      </c>
      <c r="AD62" s="254">
        <f t="shared" si="30"/>
        <v>194.54737721957596</v>
      </c>
      <c r="AE62" s="254">
        <f t="shared" si="30"/>
        <v>182.08316405370317</v>
      </c>
      <c r="AI62" s="242"/>
      <c r="AJ62" s="243"/>
      <c r="AK62" s="244"/>
      <c r="AL62" s="257">
        <f t="shared" si="8"/>
        <v>0</v>
      </c>
      <c r="AM62" s="244"/>
      <c r="AO62" s="243"/>
      <c r="AP62" s="244"/>
      <c r="AQ62" s="243"/>
      <c r="AS62" s="243"/>
      <c r="AT62" s="244"/>
      <c r="AU62" s="243"/>
      <c r="AW62" s="243"/>
      <c r="AX62" s="244"/>
      <c r="AY62" s="243"/>
      <c r="BA62" s="243"/>
      <c r="BB62" s="244"/>
      <c r="BF62" s="242"/>
      <c r="BG62" s="243"/>
      <c r="BH62" s="243"/>
      <c r="BI62" s="243"/>
      <c r="BJ62" s="247">
        <f t="shared" si="9"/>
        <v>0</v>
      </c>
      <c r="BK62" s="243"/>
      <c r="BL62" s="243"/>
      <c r="BM62" s="247">
        <f t="shared" si="0"/>
        <v>0</v>
      </c>
      <c r="BN62" s="243"/>
      <c r="BO62" s="247">
        <f t="shared" si="10"/>
        <v>0</v>
      </c>
      <c r="BP62" s="243"/>
    </row>
    <row r="63" spans="11:68" x14ac:dyDescent="0.3">
      <c r="AI63" s="242"/>
      <c r="AJ63" s="243"/>
      <c r="AK63" s="244"/>
      <c r="AL63" s="257">
        <f t="shared" si="8"/>
        <v>0</v>
      </c>
      <c r="AM63" s="244"/>
      <c r="AO63" s="243"/>
      <c r="AP63" s="244"/>
      <c r="AQ63" s="243"/>
      <c r="AS63" s="243"/>
      <c r="AT63" s="244"/>
      <c r="AU63" s="243"/>
      <c r="AW63" s="243"/>
      <c r="AX63" s="244"/>
      <c r="AY63" s="243"/>
      <c r="BA63" s="243"/>
      <c r="BB63" s="244"/>
      <c r="BF63" s="242"/>
      <c r="BG63" s="243"/>
      <c r="BH63" s="243"/>
      <c r="BI63" s="243"/>
      <c r="BJ63" s="247">
        <f t="shared" si="9"/>
        <v>0</v>
      </c>
      <c r="BK63" s="243"/>
      <c r="BL63" s="243"/>
      <c r="BM63" s="247">
        <f t="shared" si="0"/>
        <v>0</v>
      </c>
      <c r="BN63" s="243"/>
      <c r="BO63" s="247">
        <f t="shared" si="10"/>
        <v>0</v>
      </c>
      <c r="BP63" s="243"/>
    </row>
    <row r="64" spans="11:68" x14ac:dyDescent="0.3">
      <c r="AI64" s="242"/>
      <c r="AJ64" s="243"/>
      <c r="AK64" s="244"/>
      <c r="AL64" s="257">
        <f t="shared" si="8"/>
        <v>0</v>
      </c>
      <c r="AM64" s="244"/>
      <c r="AO64" s="243"/>
      <c r="AP64" s="244"/>
      <c r="AQ64" s="243"/>
      <c r="AS64" s="243"/>
      <c r="AT64" s="244"/>
      <c r="AU64" s="243"/>
      <c r="AW64" s="243"/>
      <c r="AX64" s="244"/>
      <c r="AY64" s="243"/>
      <c r="BA64" s="243"/>
      <c r="BB64" s="244"/>
      <c r="BF64" s="242"/>
      <c r="BG64" s="243"/>
      <c r="BH64" s="243"/>
      <c r="BI64" s="243"/>
      <c r="BJ64" s="247">
        <f t="shared" si="9"/>
        <v>0</v>
      </c>
      <c r="BK64" s="243"/>
      <c r="BL64" s="243"/>
      <c r="BM64" s="247">
        <f t="shared" si="0"/>
        <v>0</v>
      </c>
      <c r="BN64" s="243"/>
      <c r="BO64" s="247">
        <f t="shared" si="10"/>
        <v>0</v>
      </c>
      <c r="BP64" s="243"/>
    </row>
    <row r="65" spans="35:68" x14ac:dyDescent="0.3">
      <c r="AI65" s="242"/>
      <c r="AJ65" s="243"/>
      <c r="AK65" s="244"/>
      <c r="AL65" s="257">
        <f t="shared" si="8"/>
        <v>0</v>
      </c>
      <c r="AM65" s="244"/>
      <c r="AO65" s="243"/>
      <c r="AP65" s="244"/>
      <c r="AQ65" s="243"/>
      <c r="AS65" s="243"/>
      <c r="AT65" s="244"/>
      <c r="AU65" s="243"/>
      <c r="AW65" s="243"/>
      <c r="AX65" s="244"/>
      <c r="AY65" s="243"/>
      <c r="BA65" s="243"/>
      <c r="BB65" s="244"/>
      <c r="BF65" s="242"/>
      <c r="BG65" s="243"/>
      <c r="BH65" s="243"/>
      <c r="BI65" s="243"/>
      <c r="BJ65" s="247">
        <f t="shared" si="9"/>
        <v>0</v>
      </c>
      <c r="BK65" s="243"/>
      <c r="BL65" s="243"/>
      <c r="BM65" s="247">
        <f t="shared" si="0"/>
        <v>0</v>
      </c>
      <c r="BN65" s="243"/>
      <c r="BO65" s="247">
        <f t="shared" si="10"/>
        <v>0</v>
      </c>
      <c r="BP65" s="243"/>
    </row>
    <row r="66" spans="35:68" x14ac:dyDescent="0.3">
      <c r="AI66" s="242"/>
      <c r="AJ66" s="243"/>
      <c r="AK66" s="244"/>
      <c r="AL66" s="257">
        <f t="shared" si="8"/>
        <v>0</v>
      </c>
      <c r="AM66" s="244"/>
      <c r="AO66" s="243"/>
      <c r="AP66" s="244"/>
      <c r="AQ66" s="243"/>
      <c r="AS66" s="243"/>
      <c r="AT66" s="244"/>
      <c r="AU66" s="243"/>
      <c r="AW66" s="243"/>
      <c r="AX66" s="244"/>
      <c r="AY66" s="243"/>
      <c r="BA66" s="243"/>
      <c r="BB66" s="244"/>
      <c r="BF66" s="242"/>
      <c r="BG66" s="243"/>
      <c r="BH66" s="243"/>
      <c r="BI66" s="243"/>
      <c r="BJ66" s="247">
        <f t="shared" si="9"/>
        <v>0</v>
      </c>
      <c r="BK66" s="243"/>
      <c r="BL66" s="243"/>
      <c r="BM66" s="247">
        <f t="shared" si="0"/>
        <v>0</v>
      </c>
      <c r="BN66" s="243"/>
      <c r="BO66" s="247">
        <f t="shared" si="10"/>
        <v>0</v>
      </c>
      <c r="BP66" s="243"/>
    </row>
    <row r="67" spans="35:68" x14ac:dyDescent="0.3">
      <c r="AI67" s="242"/>
      <c r="AJ67" s="243"/>
      <c r="AK67" s="244"/>
      <c r="AL67" s="257">
        <f t="shared" si="8"/>
        <v>0</v>
      </c>
      <c r="AM67" s="244"/>
      <c r="AO67" s="243"/>
      <c r="AP67" s="244"/>
      <c r="AQ67" s="243"/>
      <c r="AS67" s="243"/>
      <c r="AT67" s="244"/>
      <c r="AU67" s="243"/>
      <c r="AW67" s="243"/>
      <c r="AX67" s="244"/>
      <c r="AY67" s="243"/>
      <c r="BA67" s="243"/>
      <c r="BB67" s="244"/>
      <c r="BF67" s="242"/>
      <c r="BG67" s="243"/>
      <c r="BH67" s="243"/>
      <c r="BI67" s="243"/>
      <c r="BJ67" s="247">
        <f t="shared" si="9"/>
        <v>0</v>
      </c>
      <c r="BK67" s="243"/>
      <c r="BL67" s="243"/>
      <c r="BM67" s="247">
        <f t="shared" si="0"/>
        <v>0</v>
      </c>
      <c r="BN67" s="243"/>
      <c r="BO67" s="247">
        <f t="shared" si="10"/>
        <v>0</v>
      </c>
      <c r="BP67" s="243"/>
    </row>
    <row r="68" spans="35:68" x14ac:dyDescent="0.3">
      <c r="AI68" s="242"/>
      <c r="AJ68" s="243"/>
      <c r="AK68" s="244"/>
      <c r="AL68" s="257">
        <f t="shared" si="8"/>
        <v>0</v>
      </c>
      <c r="AM68" s="244"/>
      <c r="AO68" s="243"/>
      <c r="AP68" s="244"/>
      <c r="AQ68" s="243"/>
      <c r="AS68" s="243"/>
      <c r="AT68" s="244"/>
      <c r="AU68" s="243"/>
      <c r="AW68" s="243"/>
      <c r="AX68" s="244"/>
      <c r="AY68" s="243"/>
      <c r="BA68" s="243"/>
      <c r="BB68" s="244"/>
      <c r="BF68" s="242"/>
      <c r="BG68" s="243"/>
      <c r="BH68" s="243"/>
      <c r="BI68" s="243"/>
      <c r="BJ68" s="247">
        <f t="shared" si="9"/>
        <v>0</v>
      </c>
      <c r="BK68" s="243"/>
      <c r="BL68" s="243"/>
      <c r="BM68" s="247">
        <f t="shared" si="0"/>
        <v>0</v>
      </c>
      <c r="BN68" s="243"/>
      <c r="BO68" s="247">
        <f t="shared" si="10"/>
        <v>0</v>
      </c>
      <c r="BP68" s="243"/>
    </row>
    <row r="69" spans="35:68" x14ac:dyDescent="0.3">
      <c r="AI69" s="242"/>
      <c r="AJ69" s="243"/>
      <c r="AK69" s="244"/>
      <c r="AL69" s="257">
        <f t="shared" si="8"/>
        <v>0</v>
      </c>
      <c r="AM69" s="244"/>
      <c r="AO69" s="243"/>
      <c r="AP69" s="244"/>
      <c r="AQ69" s="243"/>
      <c r="AS69" s="243"/>
      <c r="AT69" s="244"/>
      <c r="AU69" s="243"/>
      <c r="AW69" s="243"/>
      <c r="AX69" s="244"/>
      <c r="AY69" s="243"/>
      <c r="BA69" s="243"/>
      <c r="BB69" s="244"/>
      <c r="BF69" s="242"/>
      <c r="BG69" s="243"/>
      <c r="BH69" s="243"/>
      <c r="BI69" s="243"/>
      <c r="BJ69" s="247">
        <f t="shared" si="9"/>
        <v>0</v>
      </c>
      <c r="BK69" s="243"/>
      <c r="BL69" s="243"/>
      <c r="BM69" s="247">
        <f t="shared" si="0"/>
        <v>0</v>
      </c>
      <c r="BN69" s="243"/>
      <c r="BO69" s="247">
        <f t="shared" si="10"/>
        <v>0</v>
      </c>
      <c r="BP69" s="243"/>
    </row>
    <row r="70" spans="35:68" x14ac:dyDescent="0.3">
      <c r="AI70" s="242"/>
      <c r="AJ70" s="243"/>
      <c r="AK70" s="244"/>
      <c r="AL70" s="257">
        <f t="shared" si="8"/>
        <v>0</v>
      </c>
      <c r="AM70" s="244"/>
      <c r="AO70" s="243"/>
      <c r="AP70" s="244"/>
      <c r="AQ70" s="243"/>
      <c r="AS70" s="243"/>
      <c r="AT70" s="244"/>
      <c r="AU70" s="243"/>
      <c r="AW70" s="243"/>
      <c r="AX70" s="244"/>
      <c r="AY70" s="243"/>
      <c r="BA70" s="243"/>
      <c r="BB70" s="244"/>
      <c r="BF70" s="242"/>
      <c r="BG70" s="243"/>
      <c r="BH70" s="243"/>
      <c r="BI70" s="243"/>
      <c r="BJ70" s="247">
        <f t="shared" si="9"/>
        <v>0</v>
      </c>
      <c r="BK70" s="243"/>
      <c r="BL70" s="243"/>
      <c r="BM70" s="247">
        <f t="shared" ref="BM70:BM101" si="31">IFERROR(BJ70/BK70/BL70,0)</f>
        <v>0</v>
      </c>
      <c r="BN70" s="243"/>
      <c r="BO70" s="247">
        <f t="shared" si="10"/>
        <v>0</v>
      </c>
      <c r="BP70" s="243"/>
    </row>
    <row r="71" spans="35:68" x14ac:dyDescent="0.3">
      <c r="AI71" s="242"/>
      <c r="AJ71" s="243"/>
      <c r="AK71" s="244"/>
      <c r="AL71" s="257">
        <f t="shared" ref="AL71:AL101" si="32">ROUND(AJ71*(1+AK71),0)</f>
        <v>0</v>
      </c>
      <c r="AM71" s="244"/>
      <c r="AO71" s="243"/>
      <c r="AP71" s="244"/>
      <c r="AQ71" s="243"/>
      <c r="AS71" s="243"/>
      <c r="AT71" s="244"/>
      <c r="AU71" s="243"/>
      <c r="AW71" s="243"/>
      <c r="AX71" s="244"/>
      <c r="AY71" s="243"/>
      <c r="BA71" s="243"/>
      <c r="BB71" s="244"/>
      <c r="BF71" s="242"/>
      <c r="BG71" s="243"/>
      <c r="BH71" s="243"/>
      <c r="BI71" s="243"/>
      <c r="BJ71" s="247">
        <f t="shared" si="9"/>
        <v>0</v>
      </c>
      <c r="BK71" s="243"/>
      <c r="BL71" s="243"/>
      <c r="BM71" s="247">
        <f t="shared" si="31"/>
        <v>0</v>
      </c>
      <c r="BN71" s="243"/>
      <c r="BO71" s="247">
        <f t="shared" si="10"/>
        <v>0</v>
      </c>
      <c r="BP71" s="243"/>
    </row>
    <row r="72" spans="35:68" x14ac:dyDescent="0.3">
      <c r="AI72" s="242"/>
      <c r="AJ72" s="243"/>
      <c r="AK72" s="244"/>
      <c r="AL72" s="257">
        <f t="shared" si="32"/>
        <v>0</v>
      </c>
      <c r="AM72" s="244"/>
      <c r="AO72" s="243"/>
      <c r="AP72" s="244"/>
      <c r="AQ72" s="243"/>
      <c r="AS72" s="243"/>
      <c r="AT72" s="244"/>
      <c r="AU72" s="243"/>
      <c r="AW72" s="243"/>
      <c r="AX72" s="244"/>
      <c r="AY72" s="243"/>
      <c r="BA72" s="243"/>
      <c r="BB72" s="244"/>
      <c r="BF72" s="242"/>
      <c r="BG72" s="243"/>
      <c r="BH72" s="243"/>
      <c r="BI72" s="243"/>
      <c r="BJ72" s="247">
        <f t="shared" si="9"/>
        <v>0</v>
      </c>
      <c r="BK72" s="243"/>
      <c r="BL72" s="243"/>
      <c r="BM72" s="247">
        <f t="shared" si="31"/>
        <v>0</v>
      </c>
      <c r="BN72" s="243"/>
      <c r="BO72" s="247">
        <f t="shared" si="10"/>
        <v>0</v>
      </c>
      <c r="BP72" s="243"/>
    </row>
    <row r="73" spans="35:68" x14ac:dyDescent="0.3">
      <c r="AI73" s="242"/>
      <c r="AJ73" s="243"/>
      <c r="AK73" s="244"/>
      <c r="AL73" s="257">
        <f t="shared" si="32"/>
        <v>0</v>
      </c>
      <c r="AM73" s="244"/>
      <c r="AO73" s="243"/>
      <c r="AP73" s="244"/>
      <c r="AQ73" s="243"/>
      <c r="AS73" s="243"/>
      <c r="AT73" s="244"/>
      <c r="AU73" s="243"/>
      <c r="AW73" s="243"/>
      <c r="AX73" s="244"/>
      <c r="AY73" s="243"/>
      <c r="BA73" s="243"/>
      <c r="BB73" s="244"/>
      <c r="BF73" s="242"/>
      <c r="BG73" s="243"/>
      <c r="BH73" s="243"/>
      <c r="BI73" s="243"/>
      <c r="BJ73" s="247">
        <f t="shared" si="9"/>
        <v>0</v>
      </c>
      <c r="BK73" s="243"/>
      <c r="BL73" s="243"/>
      <c r="BM73" s="247">
        <f t="shared" si="31"/>
        <v>0</v>
      </c>
      <c r="BN73" s="243"/>
      <c r="BO73" s="247">
        <f t="shared" si="10"/>
        <v>0</v>
      </c>
      <c r="BP73" s="243"/>
    </row>
    <row r="74" spans="35:68" x14ac:dyDescent="0.3">
      <c r="AI74" s="242"/>
      <c r="AJ74" s="243"/>
      <c r="AK74" s="244"/>
      <c r="AL74" s="257">
        <f t="shared" si="32"/>
        <v>0</v>
      </c>
      <c r="AM74" s="244"/>
      <c r="AO74" s="243"/>
      <c r="AP74" s="244"/>
      <c r="AQ74" s="243"/>
      <c r="AS74" s="243"/>
      <c r="AT74" s="244"/>
      <c r="AU74" s="243"/>
      <c r="AW74" s="243"/>
      <c r="AX74" s="244"/>
      <c r="AY74" s="243"/>
      <c r="BA74" s="243"/>
      <c r="BB74" s="244"/>
      <c r="BF74" s="242"/>
      <c r="BG74" s="243"/>
      <c r="BH74" s="243"/>
      <c r="BI74" s="243"/>
      <c r="BJ74" s="247">
        <f t="shared" ref="BJ74:BJ101" si="33">(BH74*BI74)</f>
        <v>0</v>
      </c>
      <c r="BK74" s="243"/>
      <c r="BL74" s="243"/>
      <c r="BM74" s="247">
        <f t="shared" si="31"/>
        <v>0</v>
      </c>
      <c r="BN74" s="243"/>
      <c r="BO74" s="247">
        <f t="shared" ref="BO74:BO101" si="34">BM74-BN74</f>
        <v>0</v>
      </c>
      <c r="BP74" s="243"/>
    </row>
    <row r="75" spans="35:68" x14ac:dyDescent="0.3">
      <c r="AI75" s="242"/>
      <c r="AJ75" s="243"/>
      <c r="AK75" s="244"/>
      <c r="AL75" s="257">
        <f t="shared" si="32"/>
        <v>0</v>
      </c>
      <c r="AM75" s="244"/>
      <c r="AO75" s="243"/>
      <c r="AP75" s="244"/>
      <c r="AQ75" s="243"/>
      <c r="AS75" s="243"/>
      <c r="AT75" s="244"/>
      <c r="AU75" s="243"/>
      <c r="AW75" s="243"/>
      <c r="AX75" s="244"/>
      <c r="AY75" s="243"/>
      <c r="BA75" s="243"/>
      <c r="BB75" s="244"/>
      <c r="BF75" s="242"/>
      <c r="BG75" s="243"/>
      <c r="BH75" s="243"/>
      <c r="BI75" s="243"/>
      <c r="BJ75" s="247">
        <f t="shared" si="33"/>
        <v>0</v>
      </c>
      <c r="BK75" s="243"/>
      <c r="BL75" s="243"/>
      <c r="BM75" s="247">
        <f t="shared" si="31"/>
        <v>0</v>
      </c>
      <c r="BN75" s="243"/>
      <c r="BO75" s="247">
        <f t="shared" si="34"/>
        <v>0</v>
      </c>
      <c r="BP75" s="243"/>
    </row>
    <row r="76" spans="35:68" x14ac:dyDescent="0.3">
      <c r="AI76" s="242"/>
      <c r="AJ76" s="243"/>
      <c r="AK76" s="244"/>
      <c r="AL76" s="257">
        <f t="shared" si="32"/>
        <v>0</v>
      </c>
      <c r="AM76" s="244"/>
      <c r="AO76" s="243"/>
      <c r="AP76" s="244"/>
      <c r="AQ76" s="243"/>
      <c r="AS76" s="243"/>
      <c r="AT76" s="244"/>
      <c r="AU76" s="243"/>
      <c r="AW76" s="243"/>
      <c r="AX76" s="244"/>
      <c r="AY76" s="243"/>
      <c r="BA76" s="243"/>
      <c r="BB76" s="244"/>
      <c r="BF76" s="242"/>
      <c r="BG76" s="243"/>
      <c r="BH76" s="243"/>
      <c r="BI76" s="243"/>
      <c r="BJ76" s="247">
        <f t="shared" si="33"/>
        <v>0</v>
      </c>
      <c r="BK76" s="243"/>
      <c r="BL76" s="243"/>
      <c r="BM76" s="247">
        <f t="shared" si="31"/>
        <v>0</v>
      </c>
      <c r="BN76" s="243"/>
      <c r="BO76" s="247">
        <f t="shared" si="34"/>
        <v>0</v>
      </c>
      <c r="BP76" s="243"/>
    </row>
    <row r="77" spans="35:68" x14ac:dyDescent="0.3">
      <c r="AI77" s="242"/>
      <c r="AJ77" s="243"/>
      <c r="AK77" s="244"/>
      <c r="AL77" s="257">
        <f t="shared" si="32"/>
        <v>0</v>
      </c>
      <c r="AM77" s="244"/>
      <c r="AO77" s="243"/>
      <c r="AP77" s="244"/>
      <c r="AQ77" s="243"/>
      <c r="AS77" s="243"/>
      <c r="AT77" s="244"/>
      <c r="AU77" s="243"/>
      <c r="AW77" s="243"/>
      <c r="AX77" s="244"/>
      <c r="AY77" s="243"/>
      <c r="BA77" s="243"/>
      <c r="BB77" s="244"/>
      <c r="BF77" s="242"/>
      <c r="BG77" s="243"/>
      <c r="BH77" s="243"/>
      <c r="BI77" s="243"/>
      <c r="BJ77" s="247">
        <f t="shared" si="33"/>
        <v>0</v>
      </c>
      <c r="BK77" s="243"/>
      <c r="BL77" s="243"/>
      <c r="BM77" s="247">
        <f t="shared" si="31"/>
        <v>0</v>
      </c>
      <c r="BN77" s="243"/>
      <c r="BO77" s="247">
        <f t="shared" si="34"/>
        <v>0</v>
      </c>
      <c r="BP77" s="243"/>
    </row>
    <row r="78" spans="35:68" x14ac:dyDescent="0.3">
      <c r="AI78" s="242"/>
      <c r="AJ78" s="243"/>
      <c r="AK78" s="244"/>
      <c r="AL78" s="257">
        <f t="shared" si="32"/>
        <v>0</v>
      </c>
      <c r="AM78" s="244"/>
      <c r="AO78" s="243"/>
      <c r="AP78" s="244"/>
      <c r="AQ78" s="243"/>
      <c r="AS78" s="243"/>
      <c r="AT78" s="244"/>
      <c r="AU78" s="243"/>
      <c r="AW78" s="243"/>
      <c r="AX78" s="244"/>
      <c r="AY78" s="243"/>
      <c r="BA78" s="243"/>
      <c r="BB78" s="244"/>
      <c r="BF78" s="242"/>
      <c r="BG78" s="243"/>
      <c r="BH78" s="243"/>
      <c r="BI78" s="243"/>
      <c r="BJ78" s="247">
        <f t="shared" si="33"/>
        <v>0</v>
      </c>
      <c r="BK78" s="243"/>
      <c r="BL78" s="243"/>
      <c r="BM78" s="247">
        <f t="shared" si="31"/>
        <v>0</v>
      </c>
      <c r="BN78" s="243"/>
      <c r="BO78" s="247">
        <f t="shared" si="34"/>
        <v>0</v>
      </c>
      <c r="BP78" s="243"/>
    </row>
    <row r="79" spans="35:68" x14ac:dyDescent="0.3">
      <c r="AI79" s="242"/>
      <c r="AJ79" s="243"/>
      <c r="AK79" s="244"/>
      <c r="AL79" s="257">
        <f t="shared" si="32"/>
        <v>0</v>
      </c>
      <c r="AM79" s="244"/>
      <c r="AO79" s="243"/>
      <c r="AP79" s="244"/>
      <c r="AQ79" s="243"/>
      <c r="AS79" s="243"/>
      <c r="AT79" s="244"/>
      <c r="AU79" s="243"/>
      <c r="AW79" s="243"/>
      <c r="AX79" s="244"/>
      <c r="AY79" s="243"/>
      <c r="BA79" s="243"/>
      <c r="BB79" s="244"/>
      <c r="BF79" s="242"/>
      <c r="BG79" s="243"/>
      <c r="BH79" s="243"/>
      <c r="BI79" s="243"/>
      <c r="BJ79" s="247">
        <f t="shared" si="33"/>
        <v>0</v>
      </c>
      <c r="BK79" s="243"/>
      <c r="BL79" s="243"/>
      <c r="BM79" s="247">
        <f t="shared" si="31"/>
        <v>0</v>
      </c>
      <c r="BN79" s="243"/>
      <c r="BO79" s="247">
        <f t="shared" si="34"/>
        <v>0</v>
      </c>
      <c r="BP79" s="243"/>
    </row>
    <row r="80" spans="35:68" x14ac:dyDescent="0.3">
      <c r="AI80" s="242"/>
      <c r="AJ80" s="243"/>
      <c r="AK80" s="244"/>
      <c r="AL80" s="257">
        <f t="shared" si="32"/>
        <v>0</v>
      </c>
      <c r="AM80" s="244"/>
      <c r="AO80" s="243"/>
      <c r="AP80" s="244"/>
      <c r="AQ80" s="243"/>
      <c r="AS80" s="243"/>
      <c r="AT80" s="244"/>
      <c r="AU80" s="243"/>
      <c r="AW80" s="243"/>
      <c r="AX80" s="244"/>
      <c r="AY80" s="243"/>
      <c r="BA80" s="243"/>
      <c r="BB80" s="244"/>
      <c r="BF80" s="242"/>
      <c r="BG80" s="243"/>
      <c r="BH80" s="243"/>
      <c r="BI80" s="243"/>
      <c r="BJ80" s="247">
        <f t="shared" si="33"/>
        <v>0</v>
      </c>
      <c r="BK80" s="243"/>
      <c r="BL80" s="243"/>
      <c r="BM80" s="247">
        <f t="shared" si="31"/>
        <v>0</v>
      </c>
      <c r="BN80" s="243"/>
      <c r="BO80" s="247">
        <f t="shared" si="34"/>
        <v>0</v>
      </c>
      <c r="BP80" s="243"/>
    </row>
    <row r="81" spans="35:68" x14ac:dyDescent="0.3">
      <c r="AI81" s="242"/>
      <c r="AJ81" s="243"/>
      <c r="AK81" s="244"/>
      <c r="AL81" s="257">
        <f t="shared" si="32"/>
        <v>0</v>
      </c>
      <c r="AM81" s="244"/>
      <c r="AO81" s="243"/>
      <c r="AP81" s="244"/>
      <c r="AQ81" s="243"/>
      <c r="AS81" s="243"/>
      <c r="AT81" s="244"/>
      <c r="AU81" s="243"/>
      <c r="AW81" s="243"/>
      <c r="AX81" s="244"/>
      <c r="AY81" s="243"/>
      <c r="BA81" s="243"/>
      <c r="BB81" s="244"/>
      <c r="BF81" s="242"/>
      <c r="BG81" s="243"/>
      <c r="BH81" s="243"/>
      <c r="BI81" s="243"/>
      <c r="BJ81" s="247">
        <f t="shared" si="33"/>
        <v>0</v>
      </c>
      <c r="BK81" s="243"/>
      <c r="BL81" s="243"/>
      <c r="BM81" s="247">
        <f t="shared" si="31"/>
        <v>0</v>
      </c>
      <c r="BN81" s="243"/>
      <c r="BO81" s="247">
        <f t="shared" si="34"/>
        <v>0</v>
      </c>
      <c r="BP81" s="243"/>
    </row>
    <row r="82" spans="35:68" x14ac:dyDescent="0.3">
      <c r="AI82" s="242"/>
      <c r="AJ82" s="243"/>
      <c r="AK82" s="244"/>
      <c r="AL82" s="257">
        <f t="shared" si="32"/>
        <v>0</v>
      </c>
      <c r="AM82" s="244"/>
      <c r="AO82" s="243"/>
      <c r="AP82" s="244"/>
      <c r="AQ82" s="243"/>
      <c r="AS82" s="243"/>
      <c r="AT82" s="244"/>
      <c r="AU82" s="243"/>
      <c r="AW82" s="243"/>
      <c r="AX82" s="244"/>
      <c r="AY82" s="243"/>
      <c r="BA82" s="243"/>
      <c r="BB82" s="244"/>
      <c r="BF82" s="242"/>
      <c r="BG82" s="243"/>
      <c r="BH82" s="243"/>
      <c r="BI82" s="243"/>
      <c r="BJ82" s="247">
        <f t="shared" si="33"/>
        <v>0</v>
      </c>
      <c r="BK82" s="243"/>
      <c r="BL82" s="243"/>
      <c r="BM82" s="247">
        <f t="shared" si="31"/>
        <v>0</v>
      </c>
      <c r="BN82" s="243"/>
      <c r="BO82" s="247">
        <f t="shared" si="34"/>
        <v>0</v>
      </c>
      <c r="BP82" s="243"/>
    </row>
    <row r="83" spans="35:68" x14ac:dyDescent="0.3">
      <c r="AI83" s="242"/>
      <c r="AJ83" s="243"/>
      <c r="AK83" s="244"/>
      <c r="AL83" s="257">
        <f t="shared" si="32"/>
        <v>0</v>
      </c>
      <c r="AM83" s="244"/>
      <c r="AO83" s="243"/>
      <c r="AP83" s="244"/>
      <c r="AQ83" s="243"/>
      <c r="AS83" s="243"/>
      <c r="AT83" s="244"/>
      <c r="AU83" s="243"/>
      <c r="AW83" s="243"/>
      <c r="AX83" s="244"/>
      <c r="AY83" s="243"/>
      <c r="BA83" s="243"/>
      <c r="BB83" s="244"/>
      <c r="BF83" s="242"/>
      <c r="BG83" s="243"/>
      <c r="BH83" s="243"/>
      <c r="BI83" s="243"/>
      <c r="BJ83" s="247">
        <f t="shared" si="33"/>
        <v>0</v>
      </c>
      <c r="BK83" s="243"/>
      <c r="BL83" s="243"/>
      <c r="BM83" s="247">
        <f t="shared" si="31"/>
        <v>0</v>
      </c>
      <c r="BN83" s="243"/>
      <c r="BO83" s="247">
        <f t="shared" si="34"/>
        <v>0</v>
      </c>
      <c r="BP83" s="243"/>
    </row>
    <row r="84" spans="35:68" x14ac:dyDescent="0.3">
      <c r="AI84" s="242"/>
      <c r="AJ84" s="243"/>
      <c r="AK84" s="244"/>
      <c r="AL84" s="257">
        <f t="shared" si="32"/>
        <v>0</v>
      </c>
      <c r="AM84" s="244"/>
      <c r="AO84" s="243"/>
      <c r="AP84" s="244"/>
      <c r="AQ84" s="243"/>
      <c r="AS84" s="243"/>
      <c r="AT84" s="244"/>
      <c r="AU84" s="243"/>
      <c r="AW84" s="243"/>
      <c r="AX84" s="244"/>
      <c r="AY84" s="243"/>
      <c r="BA84" s="243"/>
      <c r="BB84" s="244"/>
      <c r="BF84" s="242"/>
      <c r="BG84" s="243"/>
      <c r="BH84" s="243"/>
      <c r="BI84" s="243"/>
      <c r="BJ84" s="247">
        <f t="shared" si="33"/>
        <v>0</v>
      </c>
      <c r="BK84" s="243"/>
      <c r="BL84" s="243"/>
      <c r="BM84" s="247">
        <f t="shared" si="31"/>
        <v>0</v>
      </c>
      <c r="BN84" s="243"/>
      <c r="BO84" s="247">
        <f t="shared" si="34"/>
        <v>0</v>
      </c>
      <c r="BP84" s="243"/>
    </row>
    <row r="85" spans="35:68" x14ac:dyDescent="0.3">
      <c r="AI85" s="242"/>
      <c r="AJ85" s="243"/>
      <c r="AK85" s="244"/>
      <c r="AL85" s="257">
        <f t="shared" si="32"/>
        <v>0</v>
      </c>
      <c r="AM85" s="244"/>
      <c r="AO85" s="243"/>
      <c r="AP85" s="244"/>
      <c r="AQ85" s="243"/>
      <c r="AS85" s="243"/>
      <c r="AT85" s="244"/>
      <c r="AU85" s="243"/>
      <c r="AW85" s="243"/>
      <c r="AX85" s="244"/>
      <c r="AY85" s="243"/>
      <c r="BA85" s="243"/>
      <c r="BB85" s="244"/>
      <c r="BF85" s="242"/>
      <c r="BG85" s="243"/>
      <c r="BH85" s="243"/>
      <c r="BI85" s="243"/>
      <c r="BJ85" s="247">
        <f t="shared" si="33"/>
        <v>0</v>
      </c>
      <c r="BK85" s="243"/>
      <c r="BL85" s="243"/>
      <c r="BM85" s="247">
        <f t="shared" si="31"/>
        <v>0</v>
      </c>
      <c r="BN85" s="243"/>
      <c r="BO85" s="247">
        <f t="shared" si="34"/>
        <v>0</v>
      </c>
      <c r="BP85" s="243"/>
    </row>
    <row r="86" spans="35:68" x14ac:dyDescent="0.3">
      <c r="AI86" s="242"/>
      <c r="AJ86" s="243"/>
      <c r="AK86" s="244"/>
      <c r="AL86" s="257">
        <f t="shared" si="32"/>
        <v>0</v>
      </c>
      <c r="AM86" s="244"/>
      <c r="AO86" s="243"/>
      <c r="AP86" s="244"/>
      <c r="AQ86" s="243"/>
      <c r="AS86" s="243"/>
      <c r="AT86" s="244"/>
      <c r="AU86" s="243"/>
      <c r="AW86" s="243"/>
      <c r="AX86" s="244"/>
      <c r="AY86" s="243"/>
      <c r="BA86" s="243"/>
      <c r="BB86" s="244"/>
      <c r="BF86" s="242"/>
      <c r="BG86" s="243"/>
      <c r="BH86" s="243"/>
      <c r="BI86" s="243"/>
      <c r="BJ86" s="247">
        <f t="shared" si="33"/>
        <v>0</v>
      </c>
      <c r="BK86" s="243"/>
      <c r="BL86" s="243"/>
      <c r="BM86" s="247">
        <f t="shared" si="31"/>
        <v>0</v>
      </c>
      <c r="BN86" s="243"/>
      <c r="BO86" s="247">
        <f t="shared" si="34"/>
        <v>0</v>
      </c>
      <c r="BP86" s="243"/>
    </row>
    <row r="87" spans="35:68" x14ac:dyDescent="0.3">
      <c r="AI87" s="242"/>
      <c r="AJ87" s="243"/>
      <c r="AK87" s="244"/>
      <c r="AL87" s="257">
        <f t="shared" si="32"/>
        <v>0</v>
      </c>
      <c r="AM87" s="244"/>
      <c r="AO87" s="243"/>
      <c r="AP87" s="244"/>
      <c r="AQ87" s="243"/>
      <c r="AS87" s="243"/>
      <c r="AT87" s="244"/>
      <c r="AU87" s="243"/>
      <c r="AW87" s="243"/>
      <c r="AX87" s="244"/>
      <c r="AY87" s="243"/>
      <c r="BA87" s="243"/>
      <c r="BB87" s="244"/>
      <c r="BF87" s="242"/>
      <c r="BG87" s="243"/>
      <c r="BH87" s="243"/>
      <c r="BI87" s="243"/>
      <c r="BJ87" s="247">
        <f t="shared" si="33"/>
        <v>0</v>
      </c>
      <c r="BK87" s="243"/>
      <c r="BL87" s="243"/>
      <c r="BM87" s="247">
        <f t="shared" si="31"/>
        <v>0</v>
      </c>
      <c r="BN87" s="243"/>
      <c r="BO87" s="247">
        <f t="shared" si="34"/>
        <v>0</v>
      </c>
      <c r="BP87" s="243"/>
    </row>
    <row r="88" spans="35:68" x14ac:dyDescent="0.3">
      <c r="AI88" s="242"/>
      <c r="AJ88" s="243"/>
      <c r="AK88" s="244"/>
      <c r="AL88" s="257">
        <f t="shared" si="32"/>
        <v>0</v>
      </c>
      <c r="AM88" s="244"/>
      <c r="AO88" s="243"/>
      <c r="AP88" s="244"/>
      <c r="AQ88" s="243"/>
      <c r="AS88" s="243"/>
      <c r="AT88" s="244"/>
      <c r="AU88" s="243"/>
      <c r="AW88" s="243"/>
      <c r="AX88" s="244"/>
      <c r="AY88" s="243"/>
      <c r="BA88" s="243"/>
      <c r="BB88" s="244"/>
      <c r="BF88" s="242"/>
      <c r="BG88" s="243"/>
      <c r="BH88" s="243"/>
      <c r="BI88" s="243"/>
      <c r="BJ88" s="247">
        <f t="shared" si="33"/>
        <v>0</v>
      </c>
      <c r="BK88" s="243"/>
      <c r="BL88" s="243"/>
      <c r="BM88" s="247">
        <f t="shared" si="31"/>
        <v>0</v>
      </c>
      <c r="BN88" s="243"/>
      <c r="BO88" s="247">
        <f t="shared" si="34"/>
        <v>0</v>
      </c>
      <c r="BP88" s="243"/>
    </row>
    <row r="89" spans="35:68" x14ac:dyDescent="0.3">
      <c r="AI89" s="242"/>
      <c r="AJ89" s="243"/>
      <c r="AK89" s="244"/>
      <c r="AL89" s="257">
        <f t="shared" si="32"/>
        <v>0</v>
      </c>
      <c r="AM89" s="244"/>
      <c r="AO89" s="243"/>
      <c r="AP89" s="244"/>
      <c r="AQ89" s="243"/>
      <c r="AS89" s="243"/>
      <c r="AT89" s="244"/>
      <c r="AU89" s="243"/>
      <c r="AW89" s="243"/>
      <c r="AX89" s="244"/>
      <c r="AY89" s="243"/>
      <c r="BA89" s="243"/>
      <c r="BB89" s="244"/>
      <c r="BF89" s="242"/>
      <c r="BG89" s="243"/>
      <c r="BH89" s="243"/>
      <c r="BI89" s="243"/>
      <c r="BJ89" s="247">
        <f t="shared" si="33"/>
        <v>0</v>
      </c>
      <c r="BK89" s="243"/>
      <c r="BL89" s="243"/>
      <c r="BM89" s="247">
        <f t="shared" si="31"/>
        <v>0</v>
      </c>
      <c r="BN89" s="243"/>
      <c r="BO89" s="247">
        <f t="shared" si="34"/>
        <v>0</v>
      </c>
      <c r="BP89" s="243"/>
    </row>
    <row r="90" spans="35:68" x14ac:dyDescent="0.3">
      <c r="AI90" s="242"/>
      <c r="AJ90" s="243"/>
      <c r="AK90" s="244"/>
      <c r="AL90" s="257">
        <f t="shared" si="32"/>
        <v>0</v>
      </c>
      <c r="AM90" s="244"/>
      <c r="AO90" s="243"/>
      <c r="AP90" s="244"/>
      <c r="AQ90" s="243"/>
      <c r="AS90" s="243"/>
      <c r="AT90" s="244"/>
      <c r="AU90" s="243"/>
      <c r="AW90" s="243"/>
      <c r="AX90" s="244"/>
      <c r="AY90" s="243"/>
      <c r="BA90" s="243"/>
      <c r="BB90" s="244"/>
      <c r="BF90" s="242"/>
      <c r="BG90" s="243"/>
      <c r="BH90" s="243"/>
      <c r="BI90" s="243"/>
      <c r="BJ90" s="247">
        <f t="shared" si="33"/>
        <v>0</v>
      </c>
      <c r="BK90" s="243"/>
      <c r="BL90" s="243"/>
      <c r="BM90" s="247">
        <f t="shared" si="31"/>
        <v>0</v>
      </c>
      <c r="BN90" s="243"/>
      <c r="BO90" s="247">
        <f t="shared" si="34"/>
        <v>0</v>
      </c>
      <c r="BP90" s="243"/>
    </row>
    <row r="91" spans="35:68" x14ac:dyDescent="0.3">
      <c r="AI91" s="242"/>
      <c r="AJ91" s="243"/>
      <c r="AK91" s="244"/>
      <c r="AL91" s="257">
        <f t="shared" si="32"/>
        <v>0</v>
      </c>
      <c r="AM91" s="244"/>
      <c r="AO91" s="243"/>
      <c r="AP91" s="244"/>
      <c r="AQ91" s="243"/>
      <c r="AS91" s="243"/>
      <c r="AT91" s="244"/>
      <c r="AU91" s="243"/>
      <c r="AW91" s="243"/>
      <c r="AX91" s="244"/>
      <c r="AY91" s="243"/>
      <c r="BA91" s="243"/>
      <c r="BB91" s="244"/>
      <c r="BF91" s="242"/>
      <c r="BG91" s="243"/>
      <c r="BH91" s="243"/>
      <c r="BI91" s="243"/>
      <c r="BJ91" s="247">
        <f t="shared" si="33"/>
        <v>0</v>
      </c>
      <c r="BK91" s="243"/>
      <c r="BL91" s="243"/>
      <c r="BM91" s="247">
        <f t="shared" si="31"/>
        <v>0</v>
      </c>
      <c r="BN91" s="243"/>
      <c r="BO91" s="247">
        <f t="shared" si="34"/>
        <v>0</v>
      </c>
      <c r="BP91" s="243"/>
    </row>
    <row r="92" spans="35:68" x14ac:dyDescent="0.3">
      <c r="AI92" s="242"/>
      <c r="AJ92" s="243"/>
      <c r="AK92" s="244"/>
      <c r="AL92" s="257">
        <f t="shared" si="32"/>
        <v>0</v>
      </c>
      <c r="AM92" s="244"/>
      <c r="AO92" s="243"/>
      <c r="AP92" s="244"/>
      <c r="AQ92" s="243"/>
      <c r="AS92" s="243"/>
      <c r="AT92" s="244"/>
      <c r="AU92" s="243"/>
      <c r="AW92" s="243"/>
      <c r="AX92" s="244"/>
      <c r="AY92" s="243"/>
      <c r="BA92" s="243"/>
      <c r="BB92" s="244"/>
      <c r="BF92" s="242"/>
      <c r="BG92" s="243"/>
      <c r="BH92" s="243"/>
      <c r="BI92" s="243"/>
      <c r="BJ92" s="247">
        <f t="shared" si="33"/>
        <v>0</v>
      </c>
      <c r="BK92" s="243"/>
      <c r="BL92" s="243"/>
      <c r="BM92" s="247">
        <f t="shared" si="31"/>
        <v>0</v>
      </c>
      <c r="BN92" s="243"/>
      <c r="BO92" s="247">
        <f t="shared" si="34"/>
        <v>0</v>
      </c>
      <c r="BP92" s="243"/>
    </row>
    <row r="93" spans="35:68" x14ac:dyDescent="0.3">
      <c r="AI93" s="242"/>
      <c r="AJ93" s="243"/>
      <c r="AK93" s="244"/>
      <c r="AL93" s="257">
        <f t="shared" si="32"/>
        <v>0</v>
      </c>
      <c r="AM93" s="244"/>
      <c r="AO93" s="243"/>
      <c r="AP93" s="244"/>
      <c r="AQ93" s="243"/>
      <c r="AS93" s="243"/>
      <c r="AT93" s="244"/>
      <c r="AU93" s="243"/>
      <c r="AW93" s="243"/>
      <c r="AX93" s="244"/>
      <c r="AY93" s="243"/>
      <c r="BA93" s="243"/>
      <c r="BB93" s="244"/>
      <c r="BF93" s="242"/>
      <c r="BG93" s="243"/>
      <c r="BH93" s="243"/>
      <c r="BI93" s="243"/>
      <c r="BJ93" s="247">
        <f t="shared" si="33"/>
        <v>0</v>
      </c>
      <c r="BK93" s="243"/>
      <c r="BL93" s="243"/>
      <c r="BM93" s="247">
        <f t="shared" si="31"/>
        <v>0</v>
      </c>
      <c r="BN93" s="243"/>
      <c r="BO93" s="247">
        <f t="shared" si="34"/>
        <v>0</v>
      </c>
      <c r="BP93" s="243"/>
    </row>
    <row r="94" spans="35:68" x14ac:dyDescent="0.3">
      <c r="AI94" s="242"/>
      <c r="AJ94" s="243"/>
      <c r="AK94" s="244"/>
      <c r="AL94" s="257">
        <f t="shared" si="32"/>
        <v>0</v>
      </c>
      <c r="AM94" s="244"/>
      <c r="AO94" s="243"/>
      <c r="AP94" s="244"/>
      <c r="AQ94" s="243"/>
      <c r="AS94" s="243"/>
      <c r="AT94" s="244"/>
      <c r="AU94" s="243"/>
      <c r="AW94" s="243"/>
      <c r="AX94" s="244"/>
      <c r="AY94" s="243"/>
      <c r="BA94" s="243"/>
      <c r="BB94" s="244"/>
      <c r="BF94" s="242"/>
      <c r="BG94" s="243"/>
      <c r="BH94" s="243"/>
      <c r="BI94" s="243"/>
      <c r="BJ94" s="247">
        <f t="shared" si="33"/>
        <v>0</v>
      </c>
      <c r="BK94" s="243"/>
      <c r="BL94" s="243"/>
      <c r="BM94" s="247">
        <f t="shared" si="31"/>
        <v>0</v>
      </c>
      <c r="BN94" s="243"/>
      <c r="BO94" s="247">
        <f t="shared" si="34"/>
        <v>0</v>
      </c>
      <c r="BP94" s="243"/>
    </row>
    <row r="95" spans="35:68" x14ac:dyDescent="0.3">
      <c r="AI95" s="242"/>
      <c r="AJ95" s="243"/>
      <c r="AK95" s="244"/>
      <c r="AL95" s="257">
        <f t="shared" si="32"/>
        <v>0</v>
      </c>
      <c r="AM95" s="244"/>
      <c r="AO95" s="243"/>
      <c r="AP95" s="244"/>
      <c r="AQ95" s="243"/>
      <c r="AS95" s="243"/>
      <c r="AT95" s="244"/>
      <c r="AU95" s="243"/>
      <c r="AW95" s="243"/>
      <c r="AX95" s="244"/>
      <c r="AY95" s="243"/>
      <c r="BA95" s="243"/>
      <c r="BB95" s="244"/>
      <c r="BF95" s="242"/>
      <c r="BG95" s="243"/>
      <c r="BH95" s="243"/>
      <c r="BI95" s="243"/>
      <c r="BJ95" s="247">
        <f t="shared" si="33"/>
        <v>0</v>
      </c>
      <c r="BK95" s="243"/>
      <c r="BL95" s="243"/>
      <c r="BM95" s="247">
        <f t="shared" si="31"/>
        <v>0</v>
      </c>
      <c r="BN95" s="243"/>
      <c r="BO95" s="247">
        <f t="shared" si="34"/>
        <v>0</v>
      </c>
      <c r="BP95" s="243"/>
    </row>
    <row r="96" spans="35:68" x14ac:dyDescent="0.3">
      <c r="AI96" s="242"/>
      <c r="AJ96" s="243"/>
      <c r="AK96" s="244"/>
      <c r="AL96" s="257">
        <f t="shared" si="32"/>
        <v>0</v>
      </c>
      <c r="AM96" s="244"/>
      <c r="AO96" s="243"/>
      <c r="AP96" s="244"/>
      <c r="AQ96" s="243"/>
      <c r="AS96" s="243"/>
      <c r="AT96" s="244"/>
      <c r="AU96" s="243"/>
      <c r="AW96" s="243"/>
      <c r="AX96" s="244"/>
      <c r="AY96" s="243"/>
      <c r="BA96" s="243"/>
      <c r="BB96" s="244"/>
      <c r="BF96" s="242"/>
      <c r="BG96" s="243"/>
      <c r="BH96" s="243"/>
      <c r="BI96" s="243"/>
      <c r="BJ96" s="247">
        <f t="shared" si="33"/>
        <v>0</v>
      </c>
      <c r="BK96" s="243"/>
      <c r="BL96" s="243"/>
      <c r="BM96" s="247">
        <f t="shared" si="31"/>
        <v>0</v>
      </c>
      <c r="BN96" s="243"/>
      <c r="BO96" s="247">
        <f t="shared" si="34"/>
        <v>0</v>
      </c>
      <c r="BP96" s="243"/>
    </row>
    <row r="97" spans="35:68" x14ac:dyDescent="0.3">
      <c r="AI97" s="242"/>
      <c r="AJ97" s="243"/>
      <c r="AK97" s="244"/>
      <c r="AL97" s="257">
        <f t="shared" si="32"/>
        <v>0</v>
      </c>
      <c r="AM97" s="244"/>
      <c r="AO97" s="243"/>
      <c r="AP97" s="244"/>
      <c r="AQ97" s="243"/>
      <c r="AS97" s="243"/>
      <c r="AT97" s="244"/>
      <c r="AU97" s="243"/>
      <c r="AW97" s="243"/>
      <c r="AX97" s="244"/>
      <c r="AY97" s="243"/>
      <c r="BA97" s="243"/>
      <c r="BB97" s="244"/>
      <c r="BF97" s="242"/>
      <c r="BG97" s="243"/>
      <c r="BH97" s="243"/>
      <c r="BI97" s="243"/>
      <c r="BJ97" s="247">
        <f t="shared" si="33"/>
        <v>0</v>
      </c>
      <c r="BK97" s="243"/>
      <c r="BL97" s="243"/>
      <c r="BM97" s="247">
        <f t="shared" si="31"/>
        <v>0</v>
      </c>
      <c r="BN97" s="243"/>
      <c r="BO97" s="247">
        <f t="shared" si="34"/>
        <v>0</v>
      </c>
      <c r="BP97" s="243"/>
    </row>
    <row r="98" spans="35:68" x14ac:dyDescent="0.3">
      <c r="AI98" s="242"/>
      <c r="AJ98" s="243"/>
      <c r="AK98" s="244"/>
      <c r="AL98" s="257">
        <f t="shared" si="32"/>
        <v>0</v>
      </c>
      <c r="AM98" s="244"/>
      <c r="AO98" s="243"/>
      <c r="AP98" s="244"/>
      <c r="AQ98" s="243"/>
      <c r="AS98" s="243"/>
      <c r="AT98" s="244"/>
      <c r="AU98" s="243"/>
      <c r="AW98" s="243"/>
      <c r="AX98" s="244"/>
      <c r="AY98" s="243"/>
      <c r="BA98" s="243"/>
      <c r="BB98" s="244"/>
      <c r="BF98" s="242"/>
      <c r="BG98" s="243"/>
      <c r="BH98" s="243"/>
      <c r="BI98" s="243"/>
      <c r="BJ98" s="247">
        <f t="shared" si="33"/>
        <v>0</v>
      </c>
      <c r="BK98" s="243"/>
      <c r="BL98" s="243"/>
      <c r="BM98" s="247">
        <f t="shared" si="31"/>
        <v>0</v>
      </c>
      <c r="BN98" s="243"/>
      <c r="BO98" s="247">
        <f t="shared" si="34"/>
        <v>0</v>
      </c>
      <c r="BP98" s="243"/>
    </row>
    <row r="99" spans="35:68" x14ac:dyDescent="0.3">
      <c r="AI99" s="242"/>
      <c r="AJ99" s="243"/>
      <c r="AK99" s="244"/>
      <c r="AL99" s="257">
        <f t="shared" si="32"/>
        <v>0</v>
      </c>
      <c r="AM99" s="244"/>
      <c r="AO99" s="243"/>
      <c r="AP99" s="244"/>
      <c r="AQ99" s="243"/>
      <c r="AS99" s="243"/>
      <c r="AT99" s="244"/>
      <c r="AU99" s="243"/>
      <c r="AW99" s="243"/>
      <c r="AX99" s="244"/>
      <c r="AY99" s="243"/>
      <c r="BA99" s="243"/>
      <c r="BB99" s="244"/>
      <c r="BF99" s="242"/>
      <c r="BG99" s="243"/>
      <c r="BH99" s="243"/>
      <c r="BI99" s="243"/>
      <c r="BJ99" s="247">
        <f t="shared" si="33"/>
        <v>0</v>
      </c>
      <c r="BK99" s="243"/>
      <c r="BL99" s="243"/>
      <c r="BM99" s="247">
        <f t="shared" si="31"/>
        <v>0</v>
      </c>
      <c r="BN99" s="243"/>
      <c r="BO99" s="247">
        <f t="shared" si="34"/>
        <v>0</v>
      </c>
      <c r="BP99" s="243"/>
    </row>
    <row r="100" spans="35:68" x14ac:dyDescent="0.3">
      <c r="AI100" s="242"/>
      <c r="AJ100" s="243"/>
      <c r="AK100" s="244"/>
      <c r="AL100" s="257">
        <f t="shared" si="32"/>
        <v>0</v>
      </c>
      <c r="AM100" s="244"/>
      <c r="AO100" s="243"/>
      <c r="AP100" s="244"/>
      <c r="AQ100" s="243"/>
      <c r="AS100" s="243"/>
      <c r="AT100" s="244"/>
      <c r="AU100" s="243"/>
      <c r="AW100" s="243"/>
      <c r="AX100" s="244"/>
      <c r="AY100" s="243"/>
      <c r="BA100" s="243"/>
      <c r="BB100" s="244"/>
      <c r="BF100" s="242"/>
      <c r="BG100" s="243"/>
      <c r="BH100" s="243"/>
      <c r="BI100" s="243"/>
      <c r="BJ100" s="247">
        <f t="shared" si="33"/>
        <v>0</v>
      </c>
      <c r="BK100" s="243"/>
      <c r="BL100" s="243"/>
      <c r="BM100" s="247">
        <f t="shared" si="31"/>
        <v>0</v>
      </c>
      <c r="BN100" s="243"/>
      <c r="BO100" s="247">
        <f t="shared" si="34"/>
        <v>0</v>
      </c>
      <c r="BP100" s="243"/>
    </row>
    <row r="101" spans="35:68" x14ac:dyDescent="0.3">
      <c r="AI101" s="242"/>
      <c r="AJ101" s="243"/>
      <c r="AK101" s="244"/>
      <c r="AL101" s="257">
        <f t="shared" si="32"/>
        <v>0</v>
      </c>
      <c r="AM101" s="244"/>
      <c r="AO101" s="243"/>
      <c r="AP101" s="244"/>
      <c r="AQ101" s="243"/>
      <c r="AS101" s="243"/>
      <c r="AT101" s="244"/>
      <c r="AU101" s="243"/>
      <c r="AW101" s="243"/>
      <c r="AX101" s="244"/>
      <c r="AY101" s="243"/>
      <c r="BA101" s="243"/>
      <c r="BB101" s="244"/>
      <c r="BF101" s="242"/>
      <c r="BG101" s="243"/>
      <c r="BH101" s="243"/>
      <c r="BI101" s="243"/>
      <c r="BJ101" s="247">
        <f t="shared" si="33"/>
        <v>0</v>
      </c>
      <c r="BK101" s="243"/>
      <c r="BL101" s="243"/>
      <c r="BM101" s="247">
        <f t="shared" si="31"/>
        <v>0</v>
      </c>
      <c r="BN101" s="243"/>
      <c r="BO101" s="247">
        <f t="shared" si="34"/>
        <v>0</v>
      </c>
      <c r="BP101" s="243"/>
    </row>
  </sheetData>
  <dataValidations count="2">
    <dataValidation type="list" allowBlank="1" showInputMessage="1" showErrorMessage="1" sqref="BP6:BP101 AM6:AM101">
      <formula1>subsegments</formula1>
    </dataValidation>
    <dataValidation type="list" allowBlank="1" showInputMessage="1" showErrorMessage="1" sqref="BF6:BF101">
      <formula1>applicationmaster</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O252"/>
  <sheetViews>
    <sheetView zoomScale="70" zoomScaleNormal="70" workbookViewId="0">
      <pane xSplit="4" ySplit="5" topLeftCell="E6" activePane="bottomRight" state="frozen"/>
      <selection activeCell="AJ6" sqref="AJ6"/>
      <selection pane="topRight" activeCell="AJ6" sqref="AJ6"/>
      <selection pane="bottomLeft" activeCell="AJ6" sqref="AJ6"/>
      <selection pane="bottomRight" activeCell="J6" sqref="J6"/>
    </sheetView>
  </sheetViews>
  <sheetFormatPr defaultColWidth="9.140625" defaultRowHeight="16.5" outlineLevelCol="1" x14ac:dyDescent="0.25"/>
  <cols>
    <col min="1" max="2" width="24.7109375" style="19" customWidth="1"/>
    <col min="3" max="3" width="20" style="19" customWidth="1"/>
    <col min="4" max="4" width="16.7109375" style="19" customWidth="1"/>
    <col min="5" max="5" width="44.42578125" style="19" bestFit="1" customWidth="1"/>
    <col min="6" max="6" width="19.7109375" style="19" customWidth="1"/>
    <col min="7" max="7" width="26.7109375" style="19" bestFit="1" customWidth="1"/>
    <col min="8" max="8" width="3.85546875" style="19" customWidth="1"/>
    <col min="9" max="9" width="2.42578125" style="19" customWidth="1"/>
    <col min="10" max="13" width="20.7109375" style="19" customWidth="1"/>
    <col min="14" max="14" width="2.7109375" style="19" customWidth="1"/>
    <col min="15" max="15" width="36.85546875" style="19" bestFit="1" customWidth="1"/>
    <col min="16" max="16" width="11.7109375" style="19" customWidth="1"/>
    <col min="17" max="19" width="11.7109375" style="19" customWidth="1" outlineLevel="1"/>
    <col min="20" max="20" width="21.140625" style="19" customWidth="1" outlineLevel="1"/>
    <col min="21" max="21" width="2.42578125" style="19" customWidth="1"/>
    <col min="22" max="22" width="31.140625" style="19" bestFit="1" customWidth="1"/>
    <col min="23" max="23" width="11.7109375" style="19" customWidth="1"/>
    <col min="24" max="26" width="11.7109375" style="19" customWidth="1" outlineLevel="1"/>
    <col min="27" max="27" width="21.140625" style="19" customWidth="1" outlineLevel="1"/>
    <col min="28" max="28" width="2.42578125" style="19" customWidth="1"/>
    <col min="29" max="29" width="41.7109375" style="19" bestFit="1" customWidth="1"/>
    <col min="30" max="30" width="11.7109375" style="19" customWidth="1"/>
    <col min="31" max="33" width="11.7109375" style="19" customWidth="1" outlineLevel="1"/>
    <col min="34" max="34" width="21.140625" style="19" customWidth="1" outlineLevel="1"/>
    <col min="35" max="35" width="2.42578125" style="19" customWidth="1"/>
    <col min="36" max="36" width="42.28515625" style="19" bestFit="1" customWidth="1"/>
    <col min="37" max="37" width="11.7109375" style="19" customWidth="1"/>
    <col min="38" max="40" width="11.7109375" style="19" customWidth="1" outlineLevel="1"/>
    <col min="41" max="41" width="21.140625" style="19" customWidth="1" outlineLevel="1"/>
    <col min="42" max="42" width="2.42578125" style="19" customWidth="1"/>
    <col min="43" max="16384" width="9.140625" style="19"/>
  </cols>
  <sheetData>
    <row r="1" spans="1:41" s="3" customFormat="1" x14ac:dyDescent="0.25">
      <c r="A1" s="13" t="s">
        <v>880</v>
      </c>
      <c r="B1" s="306" t="str">
        <f>'1.1.Base'!L20</f>
        <v>Q3</v>
      </c>
      <c r="F1" s="130" t="s">
        <v>447</v>
      </c>
      <c r="G1" s="121">
        <f>COUNTIF(H6:H250,0)</f>
        <v>0</v>
      </c>
    </row>
    <row r="2" spans="1:41" s="3" customFormat="1" x14ac:dyDescent="0.25">
      <c r="A2" s="13" t="s">
        <v>965</v>
      </c>
      <c r="B2" s="306" t="str">
        <f>'1.1.Base'!L17</f>
        <v>AO Chennai</v>
      </c>
      <c r="F2" s="130" t="s">
        <v>448</v>
      </c>
      <c r="G2" s="121">
        <f>'Working Sheet'!AA2-'1.4.Fwd TIV-Field Inputs'!G4</f>
        <v>0</v>
      </c>
    </row>
    <row r="3" spans="1:41" s="3" customFormat="1" x14ac:dyDescent="0.25"/>
    <row r="4" spans="1:41" s="3" customFormat="1" x14ac:dyDescent="0.25">
      <c r="G4" s="31">
        <f>SUM(G6:G252)</f>
        <v>74</v>
      </c>
      <c r="J4" s="31">
        <f t="shared" ref="J4:M4" si="0">SUM(J6:J252)</f>
        <v>74</v>
      </c>
      <c r="K4" s="31">
        <f t="shared" si="0"/>
        <v>21</v>
      </c>
      <c r="L4" s="31">
        <f t="shared" si="0"/>
        <v>27</v>
      </c>
      <c r="M4" s="31">
        <f t="shared" si="0"/>
        <v>26</v>
      </c>
      <c r="O4" s="31"/>
      <c r="P4" s="31">
        <f t="shared" ref="P4:S4" si="1">SUM(P6:P252)</f>
        <v>80</v>
      </c>
      <c r="Q4" s="31">
        <f t="shared" si="1"/>
        <v>30</v>
      </c>
      <c r="R4" s="31">
        <f t="shared" si="1"/>
        <v>33</v>
      </c>
      <c r="S4" s="31">
        <f t="shared" si="1"/>
        <v>17</v>
      </c>
      <c r="T4" s="31"/>
      <c r="V4" s="31"/>
      <c r="W4" s="31">
        <f t="shared" ref="W4:Z4" si="2">SUM(W6:W252)</f>
        <v>70</v>
      </c>
      <c r="X4" s="31">
        <f t="shared" si="2"/>
        <v>26</v>
      </c>
      <c r="Y4" s="31">
        <f t="shared" si="2"/>
        <v>28</v>
      </c>
      <c r="Z4" s="31">
        <f t="shared" si="2"/>
        <v>16</v>
      </c>
      <c r="AA4" s="31"/>
      <c r="AC4" s="31"/>
      <c r="AD4" s="31">
        <f t="shared" ref="AD4:AG4" si="3">SUM(AD6:AD252)</f>
        <v>85</v>
      </c>
      <c r="AE4" s="31">
        <f t="shared" si="3"/>
        <v>37</v>
      </c>
      <c r="AF4" s="31">
        <f t="shared" si="3"/>
        <v>29</v>
      </c>
      <c r="AG4" s="31">
        <f t="shared" si="3"/>
        <v>19</v>
      </c>
      <c r="AH4" s="31"/>
      <c r="AJ4" s="31"/>
      <c r="AK4" s="31">
        <f t="shared" ref="AK4:AN4" si="4">SUM(AK6:AK252)</f>
        <v>80</v>
      </c>
      <c r="AL4" s="31">
        <f t="shared" si="4"/>
        <v>28</v>
      </c>
      <c r="AM4" s="31">
        <f t="shared" si="4"/>
        <v>29</v>
      </c>
      <c r="AN4" s="31">
        <f t="shared" si="4"/>
        <v>23</v>
      </c>
      <c r="AO4" s="31"/>
    </row>
    <row r="5" spans="1:41" ht="33" x14ac:dyDescent="0.25">
      <c r="A5" s="13" t="s">
        <v>172</v>
      </c>
      <c r="B5" s="85" t="s">
        <v>0</v>
      </c>
      <c r="C5" s="85" t="s">
        <v>1</v>
      </c>
      <c r="D5" s="85" t="s">
        <v>2</v>
      </c>
      <c r="E5" s="13" t="s">
        <v>146</v>
      </c>
      <c r="F5" s="37" t="s">
        <v>564</v>
      </c>
      <c r="G5" s="37" t="s">
        <v>163</v>
      </c>
      <c r="J5" s="37" t="s">
        <v>304</v>
      </c>
      <c r="K5" s="37" t="s">
        <v>322</v>
      </c>
      <c r="L5" s="37" t="s">
        <v>323</v>
      </c>
      <c r="M5" s="37" t="s">
        <v>324</v>
      </c>
      <c r="O5" s="37" t="s">
        <v>164</v>
      </c>
      <c r="P5" s="37" t="s">
        <v>288</v>
      </c>
      <c r="Q5" s="37" t="s">
        <v>289</v>
      </c>
      <c r="R5" s="37" t="s">
        <v>290</v>
      </c>
      <c r="S5" s="37" t="s">
        <v>291</v>
      </c>
      <c r="T5" s="37" t="s">
        <v>165</v>
      </c>
      <c r="V5" s="37" t="s">
        <v>166</v>
      </c>
      <c r="W5" s="37" t="s">
        <v>288</v>
      </c>
      <c r="X5" s="37" t="s">
        <v>289</v>
      </c>
      <c r="Y5" s="37" t="s">
        <v>290</v>
      </c>
      <c r="Z5" s="37" t="s">
        <v>291</v>
      </c>
      <c r="AA5" s="37" t="s">
        <v>165</v>
      </c>
      <c r="AC5" s="37" t="s">
        <v>167</v>
      </c>
      <c r="AD5" s="37" t="s">
        <v>288</v>
      </c>
      <c r="AE5" s="37" t="s">
        <v>289</v>
      </c>
      <c r="AF5" s="37" t="s">
        <v>290</v>
      </c>
      <c r="AG5" s="37" t="s">
        <v>291</v>
      </c>
      <c r="AH5" s="37" t="s">
        <v>165</v>
      </c>
      <c r="AJ5" s="37" t="s">
        <v>168</v>
      </c>
      <c r="AK5" s="37" t="s">
        <v>288</v>
      </c>
      <c r="AL5" s="37" t="s">
        <v>289</v>
      </c>
      <c r="AM5" s="37" t="s">
        <v>290</v>
      </c>
      <c r="AN5" s="37" t="s">
        <v>291</v>
      </c>
      <c r="AO5" s="37" t="s">
        <v>165</v>
      </c>
    </row>
    <row r="6" spans="1:41" s="3" customFormat="1" ht="16.5" customHeight="1" x14ac:dyDescent="0.25">
      <c r="A6" s="83" t="str">
        <f>'1.2.Historical Market Map 12-13'!A6</f>
        <v>ICV -MADHAVARAM</v>
      </c>
      <c r="B6" s="83" t="str">
        <f>'1.2.Historical Market Map 12-13'!B6</f>
        <v>PARRYS</v>
      </c>
      <c r="C6" s="83" t="str">
        <f>'1.2.Historical Market Map 12-13'!C6</f>
        <v>Parcel Loads</v>
      </c>
      <c r="D6" s="83" t="str">
        <f>'1.2.Historical Market Map 12-13'!D6</f>
        <v>ICV Goods</v>
      </c>
      <c r="E6" s="84" t="str">
        <f t="shared" ref="E6:E69" si="5">B6&amp;"-"&amp;C6&amp;" ("&amp;D6&amp;")"</f>
        <v>PARRYS-Parcel Loads (ICV Goods)</v>
      </c>
      <c r="F6" s="84">
        <f>IF($B$1="Q1",'2.1.ATS-Field (FY 13-14)'!J7,IF($B$1="Q2",'2.1.ATS-Field (FY 13-14)'!K7,IF($B$1="Q3",'2.1.ATS-Field (FY 13-14)'!L7,'2.1.ATS-Field (FY 13-14)'!M7)))</f>
        <v>8</v>
      </c>
      <c r="G6" s="35">
        <f>IF($B$1="Q1",IFERROR(ROUND(SUMIFS('Working Sheet'!$Y$4:$Y$250,'Working Sheet'!$T$4:$T$250,B6,'Working Sheet'!$U$4:$U$250,C6,'Working Sheet'!$V$4:$V$250,D6),0),0),IF($B$1="Q2",IFERROR(ROUND(SUMIFS('Working Sheet'!$Z$4:$Z$250,'Working Sheet'!$T$4:$T$250,B6,'Working Sheet'!$U$4:$U$250,C6,'Working Sheet'!$V$4:$V$250,D6),0),0),IF($B$1="Q3",IFERROR(ROUND(SUMIFS('Working Sheet'!$AA$4:$AA$250,'Working Sheet'!$T$4:$T$250,B6,'Working Sheet'!$U$4:$U$250,C6,'Working Sheet'!$V$4:$V$250,D6),0),0),IFERROR(ROUND(SUMIFS('Working Sheet'!$AB$4:$AB$250,'Working Sheet'!$T$4:$T$250,B6,'Working Sheet'!$U$4:$U$250,C6,'Working Sheet'!$V$4:$V$250,D6),0),0))))</f>
        <v>13</v>
      </c>
      <c r="H6" s="122">
        <f>COUNTIFS('Working Sheet'!$T$4:$T$250,'1.4.Fwd TIV-Field Inputs'!B6,'Working Sheet'!$U$4:$U$250,'1.4.Fwd TIV-Field Inputs'!C6,'Working Sheet'!$V$4:$V$250,'1.4.Fwd TIV-Field Inputs'!D6)</f>
        <v>1</v>
      </c>
      <c r="J6" s="11">
        <v>8</v>
      </c>
      <c r="K6" s="11">
        <v>2</v>
      </c>
      <c r="L6" s="11">
        <v>4</v>
      </c>
      <c r="M6" s="11">
        <v>2</v>
      </c>
      <c r="O6" s="327" t="s">
        <v>1043</v>
      </c>
      <c r="P6" s="11">
        <v>10</v>
      </c>
      <c r="Q6" s="11">
        <v>5</v>
      </c>
      <c r="R6" s="11">
        <v>3</v>
      </c>
      <c r="S6" s="11">
        <v>2</v>
      </c>
      <c r="T6" s="11"/>
      <c r="V6" s="11" t="s">
        <v>1064</v>
      </c>
      <c r="W6" s="11">
        <v>10</v>
      </c>
      <c r="X6" s="11">
        <v>5</v>
      </c>
      <c r="Y6" s="11">
        <v>5</v>
      </c>
      <c r="Z6" s="11">
        <v>0</v>
      </c>
      <c r="AA6" s="11"/>
      <c r="AC6" s="11" t="s">
        <v>1079</v>
      </c>
      <c r="AD6" s="11">
        <v>10</v>
      </c>
      <c r="AE6" s="11">
        <v>3</v>
      </c>
      <c r="AF6" s="11">
        <v>3</v>
      </c>
      <c r="AG6" s="11">
        <v>4</v>
      </c>
      <c r="AH6" s="11"/>
      <c r="AJ6" s="11" t="s">
        <v>1106</v>
      </c>
      <c r="AK6" s="11">
        <v>5</v>
      </c>
      <c r="AL6" s="11">
        <v>2</v>
      </c>
      <c r="AM6" s="11">
        <v>3</v>
      </c>
      <c r="AN6" s="11">
        <v>0</v>
      </c>
      <c r="AO6" s="11"/>
    </row>
    <row r="7" spans="1:41" s="3" customFormat="1" ht="16.5" customHeight="1" x14ac:dyDescent="0.25">
      <c r="A7" s="83" t="str">
        <f>'1.2.Historical Market Map 12-13'!A7</f>
        <v>ICV -MADHAVARAM</v>
      </c>
      <c r="B7" s="83" t="str">
        <f>'1.2.Historical Market Map 12-13'!B7</f>
        <v>PARRYS</v>
      </c>
      <c r="C7" s="83" t="str">
        <f>'1.2.Historical Market Map 12-13'!C7</f>
        <v>Market Load</v>
      </c>
      <c r="D7" s="83" t="str">
        <f>'1.2.Historical Market Map 12-13'!D7</f>
        <v>ICV Goods</v>
      </c>
      <c r="E7" s="84" t="str">
        <f t="shared" si="5"/>
        <v>PARRYS-Market Load (ICV Goods)</v>
      </c>
      <c r="F7" s="84">
        <f>IF($B$1="Q1",'2.1.ATS-Field (FY 13-14)'!J8,IF($B$1="Q2",'2.1.ATS-Field (FY 13-14)'!K8,IF($B$1="Q3",'2.1.ATS-Field (FY 13-14)'!L8,'2.1.ATS-Field (FY 13-14)'!M8)))</f>
        <v>17</v>
      </c>
      <c r="G7" s="35">
        <f>IF($B$1="Q1",IFERROR(ROUND(SUMIFS('Working Sheet'!$Y$4:$Y$250,'Working Sheet'!$T$4:$T$250,B7,'Working Sheet'!$U$4:$U$250,C7,'Working Sheet'!$V$4:$V$250,D7),0),0),IF($B$1="Q2",IFERROR(ROUND(SUMIFS('Working Sheet'!$Z$4:$Z$250,'Working Sheet'!$T$4:$T$250,B7,'Working Sheet'!$U$4:$U$250,C7,'Working Sheet'!$V$4:$V$250,D7),0),0),IF($B$1="Q3",IFERROR(ROUND(SUMIFS('Working Sheet'!$AA$4:$AA$250,'Working Sheet'!$T$4:$T$250,B7,'Working Sheet'!$U$4:$U$250,C7,'Working Sheet'!$V$4:$V$250,D7),0),0),IFERROR(ROUND(SUMIFS('Working Sheet'!$AB$4:$AB$250,'Working Sheet'!$T$4:$T$250,B7,'Working Sheet'!$U$4:$U$250,C7,'Working Sheet'!$V$4:$V$250,D7),0),0))))</f>
        <v>7</v>
      </c>
      <c r="H7" s="122">
        <f>COUNTIFS('Working Sheet'!$T$4:$T$250,'1.4.Fwd TIV-Field Inputs'!B7,'Working Sheet'!$U$4:$U$250,'1.4.Fwd TIV-Field Inputs'!C7,'Working Sheet'!$V$4:$V$250,'1.4.Fwd TIV-Field Inputs'!D7)</f>
        <v>1</v>
      </c>
      <c r="J7" s="11">
        <v>17</v>
      </c>
      <c r="K7" s="11">
        <v>4</v>
      </c>
      <c r="L7" s="11">
        <v>5</v>
      </c>
      <c r="M7" s="11">
        <v>8</v>
      </c>
      <c r="O7" s="327" t="s">
        <v>1044</v>
      </c>
      <c r="P7" s="11">
        <v>10</v>
      </c>
      <c r="Q7" s="11">
        <v>5</v>
      </c>
      <c r="R7" s="11">
        <v>2</v>
      </c>
      <c r="S7" s="11">
        <v>3</v>
      </c>
      <c r="T7" s="11"/>
      <c r="V7" s="11" t="s">
        <v>1065</v>
      </c>
      <c r="W7" s="11">
        <v>5</v>
      </c>
      <c r="X7" s="11">
        <v>3</v>
      </c>
      <c r="Y7" s="11">
        <v>0</v>
      </c>
      <c r="Z7" s="11">
        <v>2</v>
      </c>
      <c r="AA7" s="11"/>
      <c r="AC7" s="11" t="s">
        <v>1080</v>
      </c>
      <c r="AD7" s="11">
        <v>5</v>
      </c>
      <c r="AE7" s="11">
        <v>2</v>
      </c>
      <c r="AF7" s="11">
        <v>2</v>
      </c>
      <c r="AG7" s="11">
        <v>1</v>
      </c>
      <c r="AH7" s="11"/>
      <c r="AJ7" s="11" t="s">
        <v>1107</v>
      </c>
      <c r="AK7" s="11">
        <v>5</v>
      </c>
      <c r="AL7" s="11">
        <v>1</v>
      </c>
      <c r="AM7" s="11">
        <v>3</v>
      </c>
      <c r="AN7" s="11">
        <v>1</v>
      </c>
      <c r="AO7" s="11"/>
    </row>
    <row r="8" spans="1:41" s="3" customFormat="1" ht="16.5" customHeight="1" x14ac:dyDescent="0.25">
      <c r="A8" s="83" t="str">
        <f>'1.2.Historical Market Map 12-13'!A8</f>
        <v>ICV -MADHAVARAM</v>
      </c>
      <c r="B8" s="83" t="str">
        <f>'1.2.Historical Market Map 12-13'!B8</f>
        <v>PARRYS</v>
      </c>
      <c r="C8" s="83" t="str">
        <f>'1.2.Historical Market Map 12-13'!C8</f>
        <v>Cement (Bagged)</v>
      </c>
      <c r="D8" s="83" t="str">
        <f>'1.2.Historical Market Map 12-13'!D8</f>
        <v>ICV Goods</v>
      </c>
      <c r="E8" s="84" t="str">
        <f t="shared" si="5"/>
        <v>PARRYS-Cement (Bagged) (ICV Goods)</v>
      </c>
      <c r="F8" s="84">
        <f>IF($B$1="Q1",'2.1.ATS-Field (FY 13-14)'!J9,IF($B$1="Q2",'2.1.ATS-Field (FY 13-14)'!K9,IF($B$1="Q3",'2.1.ATS-Field (FY 13-14)'!L9,'2.1.ATS-Field (FY 13-14)'!M9)))</f>
        <v>0</v>
      </c>
      <c r="G8" s="35">
        <f>IF($B$1="Q1",IFERROR(ROUND(SUMIFS('Working Sheet'!$Y$4:$Y$250,'Working Sheet'!$T$4:$T$250,B8,'Working Sheet'!$U$4:$U$250,C8,'Working Sheet'!$V$4:$V$250,D8),0),0),IF($B$1="Q2",IFERROR(ROUND(SUMIFS('Working Sheet'!$Z$4:$Z$250,'Working Sheet'!$T$4:$T$250,B8,'Working Sheet'!$U$4:$U$250,C8,'Working Sheet'!$V$4:$V$250,D8),0),0),IF($B$1="Q3",IFERROR(ROUND(SUMIFS('Working Sheet'!$AA$4:$AA$250,'Working Sheet'!$T$4:$T$250,B8,'Working Sheet'!$U$4:$U$250,C8,'Working Sheet'!$V$4:$V$250,D8),0),0),IFERROR(ROUND(SUMIFS('Working Sheet'!$AB$4:$AB$250,'Working Sheet'!$T$4:$T$250,B8,'Working Sheet'!$U$4:$U$250,C8,'Working Sheet'!$V$4:$V$250,D8),0),0))))</f>
        <v>6</v>
      </c>
      <c r="H8" s="122">
        <f>COUNTIFS('Working Sheet'!$T$4:$T$250,'1.4.Fwd TIV-Field Inputs'!B8,'Working Sheet'!$U$4:$U$250,'1.4.Fwd TIV-Field Inputs'!C8,'Working Sheet'!$V$4:$V$250,'1.4.Fwd TIV-Field Inputs'!D8)</f>
        <v>1</v>
      </c>
      <c r="J8" s="11">
        <v>0</v>
      </c>
      <c r="K8" s="11">
        <v>0</v>
      </c>
      <c r="L8" s="11">
        <v>0</v>
      </c>
      <c r="M8" s="11">
        <v>0</v>
      </c>
      <c r="O8" s="327" t="s">
        <v>1045</v>
      </c>
      <c r="P8" s="11">
        <v>5</v>
      </c>
      <c r="Q8" s="11">
        <v>0</v>
      </c>
      <c r="R8" s="11">
        <v>5</v>
      </c>
      <c r="S8" s="11">
        <v>0</v>
      </c>
      <c r="T8" s="11"/>
      <c r="V8" s="11" t="s">
        <v>1066</v>
      </c>
      <c r="W8" s="11">
        <v>0</v>
      </c>
      <c r="X8" s="11">
        <v>0</v>
      </c>
      <c r="Y8" s="11">
        <v>0</v>
      </c>
      <c r="Z8" s="11">
        <v>0</v>
      </c>
      <c r="AA8" s="11"/>
      <c r="AC8" s="11" t="s">
        <v>1081</v>
      </c>
      <c r="AD8" s="11">
        <v>5</v>
      </c>
      <c r="AE8" s="11">
        <v>2</v>
      </c>
      <c r="AF8" s="11">
        <v>2</v>
      </c>
      <c r="AG8" s="11">
        <v>1</v>
      </c>
      <c r="AH8" s="11"/>
      <c r="AJ8" s="11" t="s">
        <v>1108</v>
      </c>
      <c r="AK8" s="11">
        <v>5</v>
      </c>
      <c r="AL8" s="11">
        <v>3</v>
      </c>
      <c r="AM8" s="11">
        <v>1</v>
      </c>
      <c r="AN8" s="11">
        <v>1</v>
      </c>
      <c r="AO8" s="11"/>
    </row>
    <row r="9" spans="1:41" s="3" customFormat="1" ht="16.5" customHeight="1" x14ac:dyDescent="0.25">
      <c r="A9" s="83" t="str">
        <f>'1.2.Historical Market Map 12-13'!A9</f>
        <v>ICV -MADHAVARAM</v>
      </c>
      <c r="B9" s="83" t="str">
        <f>'1.2.Historical Market Map 12-13'!B9</f>
        <v>PARRYS</v>
      </c>
      <c r="C9" s="83" t="str">
        <f>'1.2.Historical Market Map 12-13'!C9</f>
        <v>Steel/Iron products</v>
      </c>
      <c r="D9" s="83" t="str">
        <f>'1.2.Historical Market Map 12-13'!D9</f>
        <v>ICV Goods</v>
      </c>
      <c r="E9" s="84" t="str">
        <f t="shared" si="5"/>
        <v>PARRYS-Steel/Iron products (ICV Goods)</v>
      </c>
      <c r="F9" s="84">
        <f>IF($B$1="Q1",'2.1.ATS-Field (FY 13-14)'!J10,IF($B$1="Q2",'2.1.ATS-Field (FY 13-14)'!K10,IF($B$1="Q3",'2.1.ATS-Field (FY 13-14)'!L10,'2.1.ATS-Field (FY 13-14)'!M10)))</f>
        <v>4</v>
      </c>
      <c r="G9" s="35">
        <f>IF($B$1="Q1",IFERROR(ROUND(SUMIFS('Working Sheet'!$Y$4:$Y$250,'Working Sheet'!$T$4:$T$250,B9,'Working Sheet'!$U$4:$U$250,C9,'Working Sheet'!$V$4:$V$250,D9),0),0),IF($B$1="Q2",IFERROR(ROUND(SUMIFS('Working Sheet'!$Z$4:$Z$250,'Working Sheet'!$T$4:$T$250,B9,'Working Sheet'!$U$4:$U$250,C9,'Working Sheet'!$V$4:$V$250,D9),0),0),IF($B$1="Q3",IFERROR(ROUND(SUMIFS('Working Sheet'!$AA$4:$AA$250,'Working Sheet'!$T$4:$T$250,B9,'Working Sheet'!$U$4:$U$250,C9,'Working Sheet'!$V$4:$V$250,D9),0),0),IFERROR(ROUND(SUMIFS('Working Sheet'!$AB$4:$AB$250,'Working Sheet'!$T$4:$T$250,B9,'Working Sheet'!$U$4:$U$250,C9,'Working Sheet'!$V$4:$V$250,D9),0),0))))</f>
        <v>5</v>
      </c>
      <c r="H9" s="122">
        <f>COUNTIFS('Working Sheet'!$T$4:$T$250,'1.4.Fwd TIV-Field Inputs'!B9,'Working Sheet'!$U$4:$U$250,'1.4.Fwd TIV-Field Inputs'!C9,'Working Sheet'!$V$4:$V$250,'1.4.Fwd TIV-Field Inputs'!D9)</f>
        <v>1</v>
      </c>
      <c r="J9" s="11">
        <v>4</v>
      </c>
      <c r="K9" s="11">
        <v>2</v>
      </c>
      <c r="L9" s="11">
        <v>2</v>
      </c>
      <c r="M9" s="11">
        <v>0</v>
      </c>
      <c r="O9" s="327" t="s">
        <v>1046</v>
      </c>
      <c r="P9" s="11">
        <v>5</v>
      </c>
      <c r="Q9" s="11">
        <v>1</v>
      </c>
      <c r="R9" s="11">
        <v>2</v>
      </c>
      <c r="S9" s="11">
        <v>2</v>
      </c>
      <c r="T9" s="11"/>
      <c r="V9" s="11" t="s">
        <v>1067</v>
      </c>
      <c r="W9" s="11">
        <v>5</v>
      </c>
      <c r="X9" s="11">
        <v>0</v>
      </c>
      <c r="Y9" s="11">
        <v>3</v>
      </c>
      <c r="Z9" s="11">
        <v>2</v>
      </c>
      <c r="AA9" s="11"/>
      <c r="AC9" s="11" t="s">
        <v>1082</v>
      </c>
      <c r="AD9" s="11">
        <v>5</v>
      </c>
      <c r="AE9" s="11">
        <v>1</v>
      </c>
      <c r="AF9" s="11">
        <v>2</v>
      </c>
      <c r="AG9" s="11">
        <v>2</v>
      </c>
      <c r="AH9" s="11"/>
      <c r="AJ9" s="11" t="s">
        <v>1094</v>
      </c>
      <c r="AK9" s="11">
        <v>5</v>
      </c>
      <c r="AL9" s="11">
        <v>1</v>
      </c>
      <c r="AM9" s="11">
        <v>1</v>
      </c>
      <c r="AN9" s="11">
        <v>3</v>
      </c>
      <c r="AO9" s="11"/>
    </row>
    <row r="10" spans="1:41" s="3" customFormat="1" ht="16.5" customHeight="1" x14ac:dyDescent="0.25">
      <c r="A10" s="83" t="str">
        <f>'1.2.Historical Market Map 12-13'!A10</f>
        <v>ICV -MADHAVARAM</v>
      </c>
      <c r="B10" s="83" t="str">
        <f>'1.2.Historical Market Map 12-13'!B10</f>
        <v>PARRYS</v>
      </c>
      <c r="C10" s="83" t="str">
        <f>'1.2.Historical Market Map 12-13'!C10</f>
        <v>Other Applications - Hardwares</v>
      </c>
      <c r="D10" s="83" t="str">
        <f>'1.2.Historical Market Map 12-13'!D10</f>
        <v>ICV Goods</v>
      </c>
      <c r="E10" s="84" t="str">
        <f t="shared" si="5"/>
        <v>PARRYS-Other Applications - Hardwares (ICV Goods)</v>
      </c>
      <c r="F10" s="84">
        <f>IF($B$1="Q1",'2.1.ATS-Field (FY 13-14)'!J11,IF($B$1="Q2",'2.1.ATS-Field (FY 13-14)'!K11,IF($B$1="Q3",'2.1.ATS-Field (FY 13-14)'!L11,'2.1.ATS-Field (FY 13-14)'!M11)))</f>
        <v>6</v>
      </c>
      <c r="G10" s="35">
        <f>IF($B$1="Q1",IFERROR(ROUND(SUMIFS('Working Sheet'!$Y$4:$Y$250,'Working Sheet'!$T$4:$T$250,B10,'Working Sheet'!$U$4:$U$250,C10,'Working Sheet'!$V$4:$V$250,D10),0),0),IF($B$1="Q2",IFERROR(ROUND(SUMIFS('Working Sheet'!$Z$4:$Z$250,'Working Sheet'!$T$4:$T$250,B10,'Working Sheet'!$U$4:$U$250,C10,'Working Sheet'!$V$4:$V$250,D10),0),0),IF($B$1="Q3",IFERROR(ROUND(SUMIFS('Working Sheet'!$AA$4:$AA$250,'Working Sheet'!$T$4:$T$250,B10,'Working Sheet'!$U$4:$U$250,C10,'Working Sheet'!$V$4:$V$250,D10),0),0),IFERROR(ROUND(SUMIFS('Working Sheet'!$AB$4:$AB$250,'Working Sheet'!$T$4:$T$250,B10,'Working Sheet'!$U$4:$U$250,C10,'Working Sheet'!$V$4:$V$250,D10),0),0))))</f>
        <v>4</v>
      </c>
      <c r="H10" s="122">
        <f>COUNTIFS('Working Sheet'!$T$4:$T$250,'1.4.Fwd TIV-Field Inputs'!B10,'Working Sheet'!$U$4:$U$250,'1.4.Fwd TIV-Field Inputs'!C10,'Working Sheet'!$V$4:$V$250,'1.4.Fwd TIV-Field Inputs'!D10)</f>
        <v>1</v>
      </c>
      <c r="J10" s="11">
        <v>6</v>
      </c>
      <c r="K10" s="11">
        <v>2</v>
      </c>
      <c r="L10" s="11">
        <v>2</v>
      </c>
      <c r="M10" s="11">
        <v>2</v>
      </c>
      <c r="O10" s="327" t="s">
        <v>1047</v>
      </c>
      <c r="P10" s="11">
        <v>5</v>
      </c>
      <c r="Q10" s="11">
        <v>2</v>
      </c>
      <c r="R10" s="11">
        <v>2</v>
      </c>
      <c r="S10" s="11">
        <v>1</v>
      </c>
      <c r="T10" s="11"/>
      <c r="V10" s="11" t="s">
        <v>1068</v>
      </c>
      <c r="W10" s="11">
        <v>5</v>
      </c>
      <c r="X10" s="11">
        <v>2</v>
      </c>
      <c r="Y10" s="11">
        <v>1</v>
      </c>
      <c r="Z10" s="11">
        <v>2</v>
      </c>
      <c r="AA10" s="11"/>
      <c r="AC10" s="11" t="s">
        <v>1083</v>
      </c>
      <c r="AD10" s="11">
        <v>5</v>
      </c>
      <c r="AE10" s="11">
        <v>3</v>
      </c>
      <c r="AF10" s="11">
        <v>2</v>
      </c>
      <c r="AG10" s="11">
        <v>0</v>
      </c>
      <c r="AH10" s="11"/>
      <c r="AJ10" s="11" t="s">
        <v>1095</v>
      </c>
      <c r="AK10" s="11">
        <v>5</v>
      </c>
      <c r="AL10" s="11">
        <v>2</v>
      </c>
      <c r="AM10" s="11">
        <v>1</v>
      </c>
      <c r="AN10" s="11">
        <v>2</v>
      </c>
      <c r="AO10" s="11"/>
    </row>
    <row r="11" spans="1:41" s="3" customFormat="1" ht="16.5" customHeight="1" x14ac:dyDescent="0.25">
      <c r="A11" s="83" t="str">
        <f>'1.2.Historical Market Map 12-13'!A11</f>
        <v>ICV -MADHAVARAM</v>
      </c>
      <c r="B11" s="83" t="str">
        <f>'1.2.Historical Market Map 12-13'!B11</f>
        <v>PARRYS</v>
      </c>
      <c r="C11" s="83" t="str">
        <f>'1.2.Historical Market Map 12-13'!C11</f>
        <v>Fish/Meat</v>
      </c>
      <c r="D11" s="83" t="str">
        <f>'1.2.Historical Market Map 12-13'!D11</f>
        <v>ICV Goods</v>
      </c>
      <c r="E11" s="84" t="str">
        <f t="shared" si="5"/>
        <v>PARRYS-Fish/Meat (ICV Goods)</v>
      </c>
      <c r="F11" s="84">
        <f>IF($B$1="Q1",'2.1.ATS-Field (FY 13-14)'!J12,IF($B$1="Q2",'2.1.ATS-Field (FY 13-14)'!K12,IF($B$1="Q3",'2.1.ATS-Field (FY 13-14)'!L12,'2.1.ATS-Field (FY 13-14)'!M12)))</f>
        <v>3</v>
      </c>
      <c r="G11" s="35">
        <f>IF($B$1="Q1",IFERROR(ROUND(SUMIFS('Working Sheet'!$Y$4:$Y$250,'Working Sheet'!$T$4:$T$250,B11,'Working Sheet'!$U$4:$U$250,C11,'Working Sheet'!$V$4:$V$250,D11),0),0),IF($B$1="Q2",IFERROR(ROUND(SUMIFS('Working Sheet'!$Z$4:$Z$250,'Working Sheet'!$T$4:$T$250,B11,'Working Sheet'!$U$4:$U$250,C11,'Working Sheet'!$V$4:$V$250,D11),0),0),IF($B$1="Q3",IFERROR(ROUND(SUMIFS('Working Sheet'!$AA$4:$AA$250,'Working Sheet'!$T$4:$T$250,B11,'Working Sheet'!$U$4:$U$250,C11,'Working Sheet'!$V$4:$V$250,D11),0),0),IFERROR(ROUND(SUMIFS('Working Sheet'!$AB$4:$AB$250,'Working Sheet'!$T$4:$T$250,B11,'Working Sheet'!$U$4:$U$250,C11,'Working Sheet'!$V$4:$V$250,D11),0),0))))</f>
        <v>1</v>
      </c>
      <c r="H11" s="122">
        <f>COUNTIFS('Working Sheet'!$T$4:$T$250,'1.4.Fwd TIV-Field Inputs'!B11,'Working Sheet'!$U$4:$U$250,'1.4.Fwd TIV-Field Inputs'!C11,'Working Sheet'!$V$4:$V$250,'1.4.Fwd TIV-Field Inputs'!D11)</f>
        <v>1</v>
      </c>
      <c r="J11" s="11">
        <v>3</v>
      </c>
      <c r="K11" s="11">
        <v>2</v>
      </c>
      <c r="L11" s="11">
        <v>1</v>
      </c>
      <c r="M11" s="11">
        <v>0</v>
      </c>
      <c r="O11" s="327" t="s">
        <v>1048</v>
      </c>
      <c r="P11" s="11">
        <v>5</v>
      </c>
      <c r="Q11" s="11">
        <v>1</v>
      </c>
      <c r="R11" s="11">
        <v>2</v>
      </c>
      <c r="S11" s="11">
        <v>2</v>
      </c>
      <c r="T11" s="11"/>
      <c r="V11" s="11" t="s">
        <v>1069</v>
      </c>
      <c r="W11" s="11">
        <v>5</v>
      </c>
      <c r="X11" s="11">
        <v>3</v>
      </c>
      <c r="Y11" s="11">
        <v>2</v>
      </c>
      <c r="Z11" s="11">
        <v>0</v>
      </c>
      <c r="AA11" s="11"/>
      <c r="AC11" s="11" t="s">
        <v>1084</v>
      </c>
      <c r="AD11" s="11">
        <v>5</v>
      </c>
      <c r="AE11" s="11">
        <v>3</v>
      </c>
      <c r="AF11" s="11">
        <v>0</v>
      </c>
      <c r="AG11" s="11">
        <v>2</v>
      </c>
      <c r="AH11" s="11"/>
      <c r="AJ11" s="11" t="s">
        <v>1096</v>
      </c>
      <c r="AK11" s="11">
        <v>5</v>
      </c>
      <c r="AL11" s="11">
        <v>3</v>
      </c>
      <c r="AM11" s="11">
        <v>1</v>
      </c>
      <c r="AN11" s="11">
        <v>1</v>
      </c>
      <c r="AO11" s="11"/>
    </row>
    <row r="12" spans="1:41" s="3" customFormat="1" ht="16.5" customHeight="1" x14ac:dyDescent="0.25">
      <c r="A12" s="83" t="str">
        <f>'1.2.Historical Market Map 12-13'!A12</f>
        <v>ICV -MADHAVARAM</v>
      </c>
      <c r="B12" s="83" t="str">
        <f>'1.2.Historical Market Map 12-13'!B12</f>
        <v>MADHAVARAM</v>
      </c>
      <c r="C12" s="83" t="str">
        <f>'1.2.Historical Market Map 12-13'!C12</f>
        <v>Cement (Bagged)</v>
      </c>
      <c r="D12" s="83" t="str">
        <f>'1.2.Historical Market Map 12-13'!D12</f>
        <v>ICV Goods</v>
      </c>
      <c r="E12" s="84" t="str">
        <f t="shared" si="5"/>
        <v>MADHAVARAM-Cement (Bagged) (ICV Goods)</v>
      </c>
      <c r="F12" s="84">
        <f>IF($B$1="Q1",'2.1.ATS-Field (FY 13-14)'!J13,IF($B$1="Q2",'2.1.ATS-Field (FY 13-14)'!K13,IF($B$1="Q3",'2.1.ATS-Field (FY 13-14)'!L13,'2.1.ATS-Field (FY 13-14)'!M13)))</f>
        <v>2</v>
      </c>
      <c r="G12" s="35">
        <f>IF($B$1="Q1",IFERROR(ROUND(SUMIFS('Working Sheet'!$Y$4:$Y$250,'Working Sheet'!$T$4:$T$250,B12,'Working Sheet'!$U$4:$U$250,C12,'Working Sheet'!$V$4:$V$250,D12),0),0),IF($B$1="Q2",IFERROR(ROUND(SUMIFS('Working Sheet'!$Z$4:$Z$250,'Working Sheet'!$T$4:$T$250,B12,'Working Sheet'!$U$4:$U$250,C12,'Working Sheet'!$V$4:$V$250,D12),0),0),IF($B$1="Q3",IFERROR(ROUND(SUMIFS('Working Sheet'!$AA$4:$AA$250,'Working Sheet'!$T$4:$T$250,B12,'Working Sheet'!$U$4:$U$250,C12,'Working Sheet'!$V$4:$V$250,D12),0),0),IFERROR(ROUND(SUMIFS('Working Sheet'!$AB$4:$AB$250,'Working Sheet'!$T$4:$T$250,B12,'Working Sheet'!$U$4:$U$250,C12,'Working Sheet'!$V$4:$V$250,D12),0),0))))</f>
        <v>8</v>
      </c>
      <c r="H12" s="122">
        <f>COUNTIFS('Working Sheet'!$T$4:$T$250,'1.4.Fwd TIV-Field Inputs'!B12,'Working Sheet'!$U$4:$U$250,'1.4.Fwd TIV-Field Inputs'!C12,'Working Sheet'!$V$4:$V$250,'1.4.Fwd TIV-Field Inputs'!D12)</f>
        <v>1</v>
      </c>
      <c r="J12" s="11">
        <v>2</v>
      </c>
      <c r="K12" s="11">
        <v>2</v>
      </c>
      <c r="L12" s="11">
        <v>0</v>
      </c>
      <c r="M12" s="11">
        <v>0</v>
      </c>
      <c r="O12" s="327" t="s">
        <v>1049</v>
      </c>
      <c r="P12" s="11">
        <v>5</v>
      </c>
      <c r="Q12" s="11">
        <v>2</v>
      </c>
      <c r="R12" s="11">
        <v>3</v>
      </c>
      <c r="S12" s="11">
        <v>0</v>
      </c>
      <c r="T12" s="11"/>
      <c r="V12" s="11" t="s">
        <v>1070</v>
      </c>
      <c r="W12" s="11">
        <v>5</v>
      </c>
      <c r="X12" s="11">
        <v>0</v>
      </c>
      <c r="Y12" s="11">
        <v>5</v>
      </c>
      <c r="Z12" s="11">
        <v>0</v>
      </c>
      <c r="AA12" s="11"/>
      <c r="AC12" s="11" t="s">
        <v>1085</v>
      </c>
      <c r="AD12" s="11">
        <v>10</v>
      </c>
      <c r="AE12" s="11">
        <v>3</v>
      </c>
      <c r="AF12" s="11">
        <v>4</v>
      </c>
      <c r="AG12" s="11">
        <v>3</v>
      </c>
      <c r="AH12" s="11"/>
      <c r="AJ12" s="11" t="s">
        <v>1097</v>
      </c>
      <c r="AK12" s="11">
        <v>10</v>
      </c>
      <c r="AL12" s="11">
        <v>5</v>
      </c>
      <c r="AM12" s="11">
        <v>5</v>
      </c>
      <c r="AN12" s="11">
        <v>0</v>
      </c>
      <c r="AO12" s="11"/>
    </row>
    <row r="13" spans="1:41" s="3" customFormat="1" ht="16.5" customHeight="1" x14ac:dyDescent="0.25">
      <c r="A13" s="83" t="str">
        <f>'1.2.Historical Market Map 12-13'!A13</f>
        <v>ICV -MADHAVARAM</v>
      </c>
      <c r="B13" s="83" t="str">
        <f>'1.2.Historical Market Map 12-13'!B13</f>
        <v>MADHAVARAM</v>
      </c>
      <c r="C13" s="83" t="str">
        <f>'1.2.Historical Market Map 12-13'!C13</f>
        <v>Parcel Loads</v>
      </c>
      <c r="D13" s="83" t="str">
        <f>'1.2.Historical Market Map 12-13'!D13</f>
        <v>ICV Goods</v>
      </c>
      <c r="E13" s="84" t="str">
        <f t="shared" si="5"/>
        <v>MADHAVARAM-Parcel Loads (ICV Goods)</v>
      </c>
      <c r="F13" s="84">
        <f>IF($B$1="Q1",'2.1.ATS-Field (FY 13-14)'!J14,IF($B$1="Q2",'2.1.ATS-Field (FY 13-14)'!K14,IF($B$1="Q3",'2.1.ATS-Field (FY 13-14)'!L14,'2.1.ATS-Field (FY 13-14)'!M14)))</f>
        <v>6</v>
      </c>
      <c r="G13" s="35">
        <f>IF($B$1="Q1",IFERROR(ROUND(SUMIFS('Working Sheet'!$Y$4:$Y$250,'Working Sheet'!$T$4:$T$250,B13,'Working Sheet'!$U$4:$U$250,C13,'Working Sheet'!$V$4:$V$250,D13),0),0),IF($B$1="Q2",IFERROR(ROUND(SUMIFS('Working Sheet'!$Z$4:$Z$250,'Working Sheet'!$T$4:$T$250,B13,'Working Sheet'!$U$4:$U$250,C13,'Working Sheet'!$V$4:$V$250,D13),0),0),IF($B$1="Q3",IFERROR(ROUND(SUMIFS('Working Sheet'!$AA$4:$AA$250,'Working Sheet'!$T$4:$T$250,B13,'Working Sheet'!$U$4:$U$250,C13,'Working Sheet'!$V$4:$V$250,D13),0),0),IFERROR(ROUND(SUMIFS('Working Sheet'!$AB$4:$AB$250,'Working Sheet'!$T$4:$T$250,B13,'Working Sheet'!$U$4:$U$250,C13,'Working Sheet'!$V$4:$V$250,D13),0),0))))</f>
        <v>6</v>
      </c>
      <c r="H13" s="122">
        <f>COUNTIFS('Working Sheet'!$T$4:$T$250,'1.4.Fwd TIV-Field Inputs'!B13,'Working Sheet'!$U$4:$U$250,'1.4.Fwd TIV-Field Inputs'!C13,'Working Sheet'!$V$4:$V$250,'1.4.Fwd TIV-Field Inputs'!D13)</f>
        <v>1</v>
      </c>
      <c r="J13" s="11">
        <v>6</v>
      </c>
      <c r="K13" s="11">
        <v>2</v>
      </c>
      <c r="L13" s="11">
        <v>2</v>
      </c>
      <c r="M13" s="11">
        <v>2</v>
      </c>
      <c r="O13" s="327" t="s">
        <v>1057</v>
      </c>
      <c r="P13" s="11">
        <v>5</v>
      </c>
      <c r="Q13" s="11">
        <v>1</v>
      </c>
      <c r="R13" s="11">
        <v>2</v>
      </c>
      <c r="S13" s="11">
        <v>2</v>
      </c>
      <c r="T13" s="11"/>
      <c r="V13" s="11" t="s">
        <v>1071</v>
      </c>
      <c r="W13" s="11">
        <v>5</v>
      </c>
      <c r="X13" s="11">
        <v>0</v>
      </c>
      <c r="Y13" s="11">
        <v>0</v>
      </c>
      <c r="Z13" s="11">
        <v>5</v>
      </c>
      <c r="AA13" s="11"/>
      <c r="AC13" s="11" t="s">
        <v>1086</v>
      </c>
      <c r="AD13" s="11">
        <v>5</v>
      </c>
      <c r="AE13" s="11">
        <v>5</v>
      </c>
      <c r="AF13" s="11">
        <v>0</v>
      </c>
      <c r="AG13" s="11">
        <v>0</v>
      </c>
      <c r="AH13" s="11"/>
      <c r="AJ13" s="11" t="s">
        <v>1098</v>
      </c>
      <c r="AK13" s="11">
        <v>5</v>
      </c>
      <c r="AL13" s="11">
        <v>0</v>
      </c>
      <c r="AM13" s="11">
        <v>2</v>
      </c>
      <c r="AN13" s="11">
        <v>3</v>
      </c>
      <c r="AO13" s="11"/>
    </row>
    <row r="14" spans="1:41" s="3" customFormat="1" ht="16.5" customHeight="1" x14ac:dyDescent="0.25">
      <c r="A14" s="83" t="str">
        <f>'1.2.Historical Market Map 12-13'!A14</f>
        <v>ICV -MADHAVARAM</v>
      </c>
      <c r="B14" s="83" t="str">
        <f>'1.2.Historical Market Map 12-13'!B14</f>
        <v>MADHAVARAM</v>
      </c>
      <c r="C14" s="83" t="str">
        <f>'1.2.Historical Market Map 12-13'!C14</f>
        <v>Market Load</v>
      </c>
      <c r="D14" s="83" t="str">
        <f>'1.2.Historical Market Map 12-13'!D14</f>
        <v>ICV Goods</v>
      </c>
      <c r="E14" s="84" t="str">
        <f t="shared" si="5"/>
        <v>MADHAVARAM-Market Load (ICV Goods)</v>
      </c>
      <c r="F14" s="84">
        <f>IF($B$1="Q1",'2.1.ATS-Field (FY 13-14)'!J15,IF($B$1="Q2",'2.1.ATS-Field (FY 13-14)'!K15,IF($B$1="Q3",'2.1.ATS-Field (FY 13-14)'!L15,'2.1.ATS-Field (FY 13-14)'!M15)))</f>
        <v>9</v>
      </c>
      <c r="G14" s="35">
        <f>IF($B$1="Q1",IFERROR(ROUND(SUMIFS('Working Sheet'!$Y$4:$Y$250,'Working Sheet'!$T$4:$T$250,B14,'Working Sheet'!$U$4:$U$250,C14,'Working Sheet'!$V$4:$V$250,D14),0),0),IF($B$1="Q2",IFERROR(ROUND(SUMIFS('Working Sheet'!$Z$4:$Z$250,'Working Sheet'!$T$4:$T$250,B14,'Working Sheet'!$U$4:$U$250,C14,'Working Sheet'!$V$4:$V$250,D14),0),0),IF($B$1="Q3",IFERROR(ROUND(SUMIFS('Working Sheet'!$AA$4:$AA$250,'Working Sheet'!$T$4:$T$250,B14,'Working Sheet'!$U$4:$U$250,C14,'Working Sheet'!$V$4:$V$250,D14),0),0),IFERROR(ROUND(SUMIFS('Working Sheet'!$AB$4:$AB$250,'Working Sheet'!$T$4:$T$250,B14,'Working Sheet'!$U$4:$U$250,C14,'Working Sheet'!$V$4:$V$250,D14),0),0))))</f>
        <v>5</v>
      </c>
      <c r="H14" s="122">
        <f>COUNTIFS('Working Sheet'!$T$4:$T$250,'1.4.Fwd TIV-Field Inputs'!B14,'Working Sheet'!$U$4:$U$250,'1.4.Fwd TIV-Field Inputs'!C14,'Working Sheet'!$V$4:$V$250,'1.4.Fwd TIV-Field Inputs'!D14)</f>
        <v>1</v>
      </c>
      <c r="J14" s="11">
        <v>9</v>
      </c>
      <c r="K14" s="11">
        <v>2</v>
      </c>
      <c r="L14" s="11">
        <v>4</v>
      </c>
      <c r="M14" s="11">
        <v>3</v>
      </c>
      <c r="O14" s="327" t="s">
        <v>1050</v>
      </c>
      <c r="P14" s="11">
        <v>5</v>
      </c>
      <c r="Q14" s="11">
        <v>2</v>
      </c>
      <c r="R14" s="11">
        <v>2</v>
      </c>
      <c r="S14" s="11">
        <v>1</v>
      </c>
      <c r="T14" s="11"/>
      <c r="V14" s="11" t="s">
        <v>1072</v>
      </c>
      <c r="W14" s="11">
        <v>5</v>
      </c>
      <c r="X14" s="11">
        <v>2</v>
      </c>
      <c r="Y14" s="11">
        <v>2</v>
      </c>
      <c r="Z14" s="11">
        <v>1</v>
      </c>
      <c r="AA14" s="11"/>
      <c r="AC14" s="11" t="s">
        <v>1087</v>
      </c>
      <c r="AD14" s="11">
        <v>5</v>
      </c>
      <c r="AE14" s="11">
        <v>2</v>
      </c>
      <c r="AF14" s="11">
        <v>3</v>
      </c>
      <c r="AG14" s="11">
        <v>0</v>
      </c>
      <c r="AH14" s="11"/>
      <c r="AJ14" s="11" t="s">
        <v>1099</v>
      </c>
      <c r="AK14" s="11">
        <v>5</v>
      </c>
      <c r="AL14" s="11">
        <v>0</v>
      </c>
      <c r="AM14" s="11">
        <v>5</v>
      </c>
      <c r="AN14" s="11">
        <v>0</v>
      </c>
      <c r="AO14" s="11"/>
    </row>
    <row r="15" spans="1:41" s="3" customFormat="1" ht="16.5" customHeight="1" x14ac:dyDescent="0.25">
      <c r="A15" s="83" t="str">
        <f>'1.2.Historical Market Map 12-13'!A15</f>
        <v>ICV -MADHAVARAM</v>
      </c>
      <c r="B15" s="83" t="str">
        <f>'1.2.Historical Market Map 12-13'!B15</f>
        <v>MADHAVARAM</v>
      </c>
      <c r="C15" s="83" t="str">
        <f>'1.2.Historical Market Map 12-13'!C15</f>
        <v>Sand</v>
      </c>
      <c r="D15" s="83" t="str">
        <f>'1.2.Historical Market Map 12-13'!D15</f>
        <v>ICV Goods</v>
      </c>
      <c r="E15" s="84" t="str">
        <f t="shared" si="5"/>
        <v>MADHAVARAM-Sand (ICV Goods)</v>
      </c>
      <c r="F15" s="84">
        <f>IF($B$1="Q1",'2.1.ATS-Field (FY 13-14)'!J16,IF($B$1="Q2",'2.1.ATS-Field (FY 13-14)'!K16,IF($B$1="Q3",'2.1.ATS-Field (FY 13-14)'!L16,'2.1.ATS-Field (FY 13-14)'!M16)))</f>
        <v>0</v>
      </c>
      <c r="G15" s="35">
        <f>IF($B$1="Q1",IFERROR(ROUND(SUMIFS('Working Sheet'!$Y$4:$Y$250,'Working Sheet'!$T$4:$T$250,B15,'Working Sheet'!$U$4:$U$250,C15,'Working Sheet'!$V$4:$V$250,D15),0),0),IF($B$1="Q2",IFERROR(ROUND(SUMIFS('Working Sheet'!$Z$4:$Z$250,'Working Sheet'!$T$4:$T$250,B15,'Working Sheet'!$U$4:$U$250,C15,'Working Sheet'!$V$4:$V$250,D15),0),0),IF($B$1="Q3",IFERROR(ROUND(SUMIFS('Working Sheet'!$AA$4:$AA$250,'Working Sheet'!$T$4:$T$250,B15,'Working Sheet'!$U$4:$U$250,C15,'Working Sheet'!$V$4:$V$250,D15),0),0),IFERROR(ROUND(SUMIFS('Working Sheet'!$AB$4:$AB$250,'Working Sheet'!$T$4:$T$250,B15,'Working Sheet'!$U$4:$U$250,C15,'Working Sheet'!$V$4:$V$250,D15),0),0))))</f>
        <v>2</v>
      </c>
      <c r="H15" s="122">
        <f>COUNTIFS('Working Sheet'!$T$4:$T$250,'1.4.Fwd TIV-Field Inputs'!B15,'Working Sheet'!$U$4:$U$250,'1.4.Fwd TIV-Field Inputs'!C15,'Working Sheet'!$V$4:$V$250,'1.4.Fwd TIV-Field Inputs'!D15)</f>
        <v>1</v>
      </c>
      <c r="J15" s="11">
        <v>0</v>
      </c>
      <c r="K15" s="11">
        <v>0</v>
      </c>
      <c r="L15" s="11">
        <v>0</v>
      </c>
      <c r="M15" s="11">
        <v>0</v>
      </c>
      <c r="O15" s="327" t="s">
        <v>1051</v>
      </c>
      <c r="P15" s="11">
        <v>5</v>
      </c>
      <c r="Q15" s="11">
        <v>1</v>
      </c>
      <c r="R15" s="11">
        <v>2</v>
      </c>
      <c r="S15" s="11">
        <v>2</v>
      </c>
      <c r="T15" s="11"/>
      <c r="V15" s="11" t="s">
        <v>1073</v>
      </c>
      <c r="W15" s="11">
        <v>5</v>
      </c>
      <c r="X15" s="11">
        <v>0</v>
      </c>
      <c r="Y15" s="11">
        <v>2</v>
      </c>
      <c r="Z15" s="11">
        <v>3</v>
      </c>
      <c r="AA15" s="11"/>
      <c r="AC15" s="11" t="s">
        <v>1088</v>
      </c>
      <c r="AD15" s="11">
        <v>0</v>
      </c>
      <c r="AE15" s="11">
        <v>0</v>
      </c>
      <c r="AF15" s="11">
        <v>0</v>
      </c>
      <c r="AG15" s="11">
        <v>0</v>
      </c>
      <c r="AH15" s="11"/>
      <c r="AJ15" s="11" t="s">
        <v>1100</v>
      </c>
      <c r="AK15" s="11">
        <v>0</v>
      </c>
      <c r="AL15" s="11">
        <v>0</v>
      </c>
      <c r="AM15" s="11">
        <v>0</v>
      </c>
      <c r="AN15" s="11">
        <v>0</v>
      </c>
      <c r="AO15" s="11"/>
    </row>
    <row r="16" spans="1:41" s="3" customFormat="1" ht="16.5" customHeight="1" x14ac:dyDescent="0.25">
      <c r="A16" s="83" t="str">
        <f>'1.2.Historical Market Map 12-13'!A16</f>
        <v>ICV -MADHAVARAM</v>
      </c>
      <c r="B16" s="83" t="str">
        <f>'1.2.Historical Market Map 12-13'!B16</f>
        <v>MADHAVARAM</v>
      </c>
      <c r="C16" s="83" t="str">
        <f>'1.2.Historical Market Map 12-13'!C16</f>
        <v>Brick/Clay</v>
      </c>
      <c r="D16" s="83" t="str">
        <f>'1.2.Historical Market Map 12-13'!D16</f>
        <v>ICV Goods</v>
      </c>
      <c r="E16" s="84" t="str">
        <f t="shared" si="5"/>
        <v>MADHAVARAM-Brick/Clay (ICV Goods)</v>
      </c>
      <c r="F16" s="84">
        <f>IF($B$1="Q1",'2.1.ATS-Field (FY 13-14)'!J17,IF($B$1="Q2",'2.1.ATS-Field (FY 13-14)'!K17,IF($B$1="Q3",'2.1.ATS-Field (FY 13-14)'!L17,'2.1.ATS-Field (FY 13-14)'!M17)))</f>
        <v>6</v>
      </c>
      <c r="G16" s="35">
        <f>IF($B$1="Q1",IFERROR(ROUND(SUMIFS('Working Sheet'!$Y$4:$Y$250,'Working Sheet'!$T$4:$T$250,B16,'Working Sheet'!$U$4:$U$250,C16,'Working Sheet'!$V$4:$V$250,D16),0),0),IF($B$1="Q2",IFERROR(ROUND(SUMIFS('Working Sheet'!$Z$4:$Z$250,'Working Sheet'!$T$4:$T$250,B16,'Working Sheet'!$U$4:$U$250,C16,'Working Sheet'!$V$4:$V$250,D16),0),0),IF($B$1="Q3",IFERROR(ROUND(SUMIFS('Working Sheet'!$AA$4:$AA$250,'Working Sheet'!$T$4:$T$250,B16,'Working Sheet'!$U$4:$U$250,C16,'Working Sheet'!$V$4:$V$250,D16),0),0),IFERROR(ROUND(SUMIFS('Working Sheet'!$AB$4:$AB$250,'Working Sheet'!$T$4:$T$250,B16,'Working Sheet'!$U$4:$U$250,C16,'Working Sheet'!$V$4:$V$250,D16),0),0))))</f>
        <v>2</v>
      </c>
      <c r="H16" s="122">
        <f>COUNTIFS('Working Sheet'!$T$4:$T$250,'1.4.Fwd TIV-Field Inputs'!B16,'Working Sheet'!$U$4:$U$250,'1.4.Fwd TIV-Field Inputs'!C16,'Working Sheet'!$V$4:$V$250,'1.4.Fwd TIV-Field Inputs'!D16)</f>
        <v>1</v>
      </c>
      <c r="J16" s="11">
        <v>6</v>
      </c>
      <c r="K16" s="11">
        <v>0</v>
      </c>
      <c r="L16" s="11">
        <v>3</v>
      </c>
      <c r="M16" s="11">
        <v>3</v>
      </c>
      <c r="O16" s="327" t="s">
        <v>1052</v>
      </c>
      <c r="P16" s="11">
        <v>0</v>
      </c>
      <c r="Q16" s="11">
        <v>0</v>
      </c>
      <c r="R16" s="11">
        <v>0</v>
      </c>
      <c r="S16" s="11">
        <v>0</v>
      </c>
      <c r="T16" s="11"/>
      <c r="V16" s="11" t="s">
        <v>1074</v>
      </c>
      <c r="W16" s="11">
        <v>0</v>
      </c>
      <c r="X16" s="11">
        <v>0</v>
      </c>
      <c r="Y16" s="11">
        <v>0</v>
      </c>
      <c r="Z16" s="11">
        <v>0</v>
      </c>
      <c r="AA16" s="11"/>
      <c r="AC16" s="11" t="s">
        <v>1089</v>
      </c>
      <c r="AD16" s="11">
        <v>5</v>
      </c>
      <c r="AE16" s="11">
        <v>2</v>
      </c>
      <c r="AF16" s="11">
        <v>3</v>
      </c>
      <c r="AG16" s="11">
        <v>0</v>
      </c>
      <c r="AH16" s="11"/>
      <c r="AJ16" s="11" t="s">
        <v>1101</v>
      </c>
      <c r="AK16" s="11">
        <v>5</v>
      </c>
      <c r="AL16" s="11">
        <v>1</v>
      </c>
      <c r="AM16" s="11">
        <v>1</v>
      </c>
      <c r="AN16" s="11">
        <v>3</v>
      </c>
      <c r="AO16" s="11"/>
    </row>
    <row r="17" spans="1:41" s="3" customFormat="1" ht="16.5" customHeight="1" x14ac:dyDescent="0.25">
      <c r="A17" s="83" t="str">
        <f>'1.2.Historical Market Map 12-13'!A17</f>
        <v>ICV -MADHAVARAM</v>
      </c>
      <c r="B17" s="83" t="str">
        <f>'1.2.Historical Market Map 12-13'!B17</f>
        <v>GUMMIDIPOONDY</v>
      </c>
      <c r="C17" s="83" t="str">
        <f>'1.2.Historical Market Map 12-13'!C17</f>
        <v>Market Load</v>
      </c>
      <c r="D17" s="83" t="str">
        <f>'1.2.Historical Market Map 12-13'!D17</f>
        <v>ICV Goods</v>
      </c>
      <c r="E17" s="84" t="str">
        <f t="shared" si="5"/>
        <v>GUMMIDIPOONDY-Market Load (ICV Goods)</v>
      </c>
      <c r="F17" s="84">
        <f>IF($B$1="Q1",'2.1.ATS-Field (FY 13-14)'!J18,IF($B$1="Q2",'2.1.ATS-Field (FY 13-14)'!K18,IF($B$1="Q3",'2.1.ATS-Field (FY 13-14)'!L18,'2.1.ATS-Field (FY 13-14)'!M18)))</f>
        <v>7</v>
      </c>
      <c r="G17" s="35">
        <f>IF($B$1="Q1",IFERROR(ROUND(SUMIFS('Working Sheet'!$Y$4:$Y$250,'Working Sheet'!$T$4:$T$250,B17,'Working Sheet'!$U$4:$U$250,C17,'Working Sheet'!$V$4:$V$250,D17),0),0),IF($B$1="Q2",IFERROR(ROUND(SUMIFS('Working Sheet'!$Z$4:$Z$250,'Working Sheet'!$T$4:$T$250,B17,'Working Sheet'!$U$4:$U$250,C17,'Working Sheet'!$V$4:$V$250,D17),0),0),IF($B$1="Q3",IFERROR(ROUND(SUMIFS('Working Sheet'!$AA$4:$AA$250,'Working Sheet'!$T$4:$T$250,B17,'Working Sheet'!$U$4:$U$250,C17,'Working Sheet'!$V$4:$V$250,D17),0),0),IFERROR(ROUND(SUMIFS('Working Sheet'!$AB$4:$AB$250,'Working Sheet'!$T$4:$T$250,B17,'Working Sheet'!$U$4:$U$250,C17,'Working Sheet'!$V$4:$V$250,D17),0),0))))</f>
        <v>7</v>
      </c>
      <c r="H17" s="122">
        <f>COUNTIFS('Working Sheet'!$T$4:$T$250,'1.4.Fwd TIV-Field Inputs'!B17,'Working Sheet'!$U$4:$U$250,'1.4.Fwd TIV-Field Inputs'!C17,'Working Sheet'!$V$4:$V$250,'1.4.Fwd TIV-Field Inputs'!D17)</f>
        <v>1</v>
      </c>
      <c r="J17" s="11">
        <v>7</v>
      </c>
      <c r="K17" s="11">
        <v>3</v>
      </c>
      <c r="L17" s="11">
        <v>2</v>
      </c>
      <c r="M17" s="11">
        <v>2</v>
      </c>
      <c r="O17" s="327" t="s">
        <v>1053</v>
      </c>
      <c r="P17" s="11">
        <v>5</v>
      </c>
      <c r="Q17" s="11">
        <v>2</v>
      </c>
      <c r="R17" s="11">
        <v>3</v>
      </c>
      <c r="S17" s="11">
        <v>0</v>
      </c>
      <c r="T17" s="11"/>
      <c r="V17" s="11" t="s">
        <v>1075</v>
      </c>
      <c r="W17" s="11">
        <v>5</v>
      </c>
      <c r="X17" s="11">
        <v>3</v>
      </c>
      <c r="Y17" s="11">
        <v>1</v>
      </c>
      <c r="Z17" s="11">
        <v>1</v>
      </c>
      <c r="AA17" s="11"/>
      <c r="AC17" s="11" t="s">
        <v>1090</v>
      </c>
      <c r="AD17" s="11">
        <v>10</v>
      </c>
      <c r="AE17" s="11">
        <v>5</v>
      </c>
      <c r="AF17" s="11">
        <v>3</v>
      </c>
      <c r="AG17" s="11">
        <v>2</v>
      </c>
      <c r="AH17" s="11"/>
      <c r="AJ17" s="11" t="s">
        <v>1102</v>
      </c>
      <c r="AK17" s="11">
        <v>10</v>
      </c>
      <c r="AL17" s="11">
        <v>2</v>
      </c>
      <c r="AM17" s="11">
        <v>3</v>
      </c>
      <c r="AN17" s="11">
        <v>5</v>
      </c>
      <c r="AO17" s="11"/>
    </row>
    <row r="18" spans="1:41" s="3" customFormat="1" ht="16.5" customHeight="1" x14ac:dyDescent="0.25">
      <c r="A18" s="83" t="str">
        <f>'1.2.Historical Market Map 12-13'!A18</f>
        <v>ICV -MADHAVARAM</v>
      </c>
      <c r="B18" s="83" t="str">
        <f>'1.2.Historical Market Map 12-13'!B18</f>
        <v>GUMMIDIPOONDY</v>
      </c>
      <c r="C18" s="83" t="str">
        <f>'1.2.Historical Market Map 12-13'!C18</f>
        <v>Sand</v>
      </c>
      <c r="D18" s="83" t="str">
        <f>'1.2.Historical Market Map 12-13'!D18</f>
        <v>ICV Goods</v>
      </c>
      <c r="E18" s="84" t="str">
        <f t="shared" si="5"/>
        <v>GUMMIDIPOONDY-Sand (ICV Goods)</v>
      </c>
      <c r="F18" s="84">
        <f>IF($B$1="Q1",'2.1.ATS-Field (FY 13-14)'!J19,IF($B$1="Q2",'2.1.ATS-Field (FY 13-14)'!K19,IF($B$1="Q3",'2.1.ATS-Field (FY 13-14)'!L19,'2.1.ATS-Field (FY 13-14)'!M19)))</f>
        <v>0</v>
      </c>
      <c r="G18" s="35">
        <f>IF($B$1="Q1",IFERROR(ROUND(SUMIFS('Working Sheet'!$Y$4:$Y$250,'Working Sheet'!$T$4:$T$250,B18,'Working Sheet'!$U$4:$U$250,C18,'Working Sheet'!$V$4:$V$250,D18),0),0),IF($B$1="Q2",IFERROR(ROUND(SUMIFS('Working Sheet'!$Z$4:$Z$250,'Working Sheet'!$T$4:$T$250,B18,'Working Sheet'!$U$4:$U$250,C18,'Working Sheet'!$V$4:$V$250,D18),0),0),IF($B$1="Q3",IFERROR(ROUND(SUMIFS('Working Sheet'!$AA$4:$AA$250,'Working Sheet'!$T$4:$T$250,B18,'Working Sheet'!$U$4:$U$250,C18,'Working Sheet'!$V$4:$V$250,D18),0),0),IFERROR(ROUND(SUMIFS('Working Sheet'!$AB$4:$AB$250,'Working Sheet'!$T$4:$T$250,B18,'Working Sheet'!$U$4:$U$250,C18,'Working Sheet'!$V$4:$V$250,D18),0),0))))</f>
        <v>4</v>
      </c>
      <c r="H18" s="122">
        <f>COUNTIFS('Working Sheet'!$T$4:$T$250,'1.4.Fwd TIV-Field Inputs'!B18,'Working Sheet'!$U$4:$U$250,'1.4.Fwd TIV-Field Inputs'!C18,'Working Sheet'!$V$4:$V$250,'1.4.Fwd TIV-Field Inputs'!D18)</f>
        <v>1</v>
      </c>
      <c r="J18" s="11">
        <v>0</v>
      </c>
      <c r="K18" s="11">
        <v>0</v>
      </c>
      <c r="L18" s="11">
        <v>0</v>
      </c>
      <c r="M18" s="11">
        <v>0</v>
      </c>
      <c r="O18" s="327" t="s">
        <v>1054</v>
      </c>
      <c r="P18" s="11">
        <v>5</v>
      </c>
      <c r="Q18" s="11">
        <v>0</v>
      </c>
      <c r="R18" s="11">
        <v>3</v>
      </c>
      <c r="S18" s="11">
        <v>2</v>
      </c>
      <c r="T18" s="11"/>
      <c r="V18" s="11" t="s">
        <v>1076</v>
      </c>
      <c r="W18" s="11">
        <v>5</v>
      </c>
      <c r="X18" s="11">
        <v>3</v>
      </c>
      <c r="Y18" s="11">
        <v>2</v>
      </c>
      <c r="Z18" s="11">
        <v>0</v>
      </c>
      <c r="AA18" s="11"/>
      <c r="AC18" s="11" t="s">
        <v>1091</v>
      </c>
      <c r="AD18" s="11">
        <v>5</v>
      </c>
      <c r="AE18" s="11">
        <v>1</v>
      </c>
      <c r="AF18" s="11">
        <v>2</v>
      </c>
      <c r="AG18" s="11">
        <v>2</v>
      </c>
      <c r="AH18" s="11"/>
      <c r="AJ18" s="11" t="s">
        <v>1103</v>
      </c>
      <c r="AK18" s="11">
        <v>5</v>
      </c>
      <c r="AL18" s="11">
        <v>1</v>
      </c>
      <c r="AM18" s="11">
        <v>2</v>
      </c>
      <c r="AN18" s="11">
        <v>2</v>
      </c>
      <c r="AO18" s="11"/>
    </row>
    <row r="19" spans="1:41" s="3" customFormat="1" ht="16.5" customHeight="1" x14ac:dyDescent="0.25">
      <c r="A19" s="83" t="str">
        <f>'1.2.Historical Market Map 12-13'!A19</f>
        <v>ICV -MADHAVARAM</v>
      </c>
      <c r="B19" s="83" t="str">
        <f>'1.2.Historical Market Map 12-13'!B19</f>
        <v>GUMMIDIPOONDY</v>
      </c>
      <c r="C19" s="83" t="str">
        <f>'1.2.Historical Market Map 12-13'!C19</f>
        <v>Brick/Clay</v>
      </c>
      <c r="D19" s="83" t="str">
        <f>'1.2.Historical Market Map 12-13'!D19</f>
        <v>ICV Goods</v>
      </c>
      <c r="E19" s="84" t="str">
        <f t="shared" si="5"/>
        <v>GUMMIDIPOONDY-Brick/Clay (ICV Goods)</v>
      </c>
      <c r="F19" s="84">
        <f>IF($B$1="Q1",'2.1.ATS-Field (FY 13-14)'!J20,IF($B$1="Q2",'2.1.ATS-Field (FY 13-14)'!K20,IF($B$1="Q3",'2.1.ATS-Field (FY 13-14)'!L20,'2.1.ATS-Field (FY 13-14)'!M20)))</f>
        <v>4</v>
      </c>
      <c r="G19" s="35">
        <f>IF($B$1="Q1",IFERROR(ROUND(SUMIFS('Working Sheet'!$Y$4:$Y$250,'Working Sheet'!$T$4:$T$250,B19,'Working Sheet'!$U$4:$U$250,C19,'Working Sheet'!$V$4:$V$250,D19),0),0),IF($B$1="Q2",IFERROR(ROUND(SUMIFS('Working Sheet'!$Z$4:$Z$250,'Working Sheet'!$T$4:$T$250,B19,'Working Sheet'!$U$4:$U$250,C19,'Working Sheet'!$V$4:$V$250,D19),0),0),IF($B$1="Q3",IFERROR(ROUND(SUMIFS('Working Sheet'!$AA$4:$AA$250,'Working Sheet'!$T$4:$T$250,B19,'Working Sheet'!$U$4:$U$250,C19,'Working Sheet'!$V$4:$V$250,D19),0),0),IFERROR(ROUND(SUMIFS('Working Sheet'!$AB$4:$AB$250,'Working Sheet'!$T$4:$T$250,B19,'Working Sheet'!$U$4:$U$250,C19,'Working Sheet'!$V$4:$V$250,D19),0),0))))</f>
        <v>4</v>
      </c>
      <c r="H19" s="122">
        <f>COUNTIFS('Working Sheet'!$T$4:$T$250,'1.4.Fwd TIV-Field Inputs'!B19,'Working Sheet'!$U$4:$U$250,'1.4.Fwd TIV-Field Inputs'!C19,'Working Sheet'!$V$4:$V$250,'1.4.Fwd TIV-Field Inputs'!D19)</f>
        <v>1</v>
      </c>
      <c r="J19" s="11">
        <v>4</v>
      </c>
      <c r="K19" s="11">
        <v>0</v>
      </c>
      <c r="L19" s="11">
        <v>2</v>
      </c>
      <c r="M19" s="11">
        <v>2</v>
      </c>
      <c r="O19" s="327" t="s">
        <v>1055</v>
      </c>
      <c r="P19" s="11">
        <v>5</v>
      </c>
      <c r="Q19" s="11">
        <v>4</v>
      </c>
      <c r="R19" s="11">
        <v>1</v>
      </c>
      <c r="S19" s="11">
        <v>0</v>
      </c>
      <c r="T19" s="11"/>
      <c r="V19" s="11" t="s">
        <v>1077</v>
      </c>
      <c r="W19" s="11">
        <v>5</v>
      </c>
      <c r="X19" s="11">
        <v>2</v>
      </c>
      <c r="Y19" s="11">
        <v>3</v>
      </c>
      <c r="Z19" s="11">
        <v>0</v>
      </c>
      <c r="AA19" s="11"/>
      <c r="AC19" s="11" t="s">
        <v>1092</v>
      </c>
      <c r="AD19" s="11">
        <v>5</v>
      </c>
      <c r="AE19" s="11">
        <v>2</v>
      </c>
      <c r="AF19" s="11">
        <v>1</v>
      </c>
      <c r="AG19" s="11">
        <v>2</v>
      </c>
      <c r="AH19" s="11"/>
      <c r="AJ19" s="11" t="s">
        <v>1104</v>
      </c>
      <c r="AK19" s="11">
        <v>5</v>
      </c>
      <c r="AL19" s="11">
        <v>2</v>
      </c>
      <c r="AM19" s="11">
        <v>1</v>
      </c>
      <c r="AN19" s="11">
        <v>2</v>
      </c>
      <c r="AO19" s="11"/>
    </row>
    <row r="20" spans="1:41" s="3" customFormat="1" ht="16.5" customHeight="1" x14ac:dyDescent="0.25">
      <c r="A20" s="83" t="str">
        <f>'1.2.Historical Market Map 12-13'!A20</f>
        <v>ICV -MADHAVARAM</v>
      </c>
      <c r="B20" s="83" t="str">
        <f>'1.2.Historical Market Map 12-13'!B20</f>
        <v>GUMMIDIPOONDY</v>
      </c>
      <c r="C20" s="83" t="str">
        <f>'1.2.Historical Market Map 12-13'!C20</f>
        <v>Other Applications - Harvester</v>
      </c>
      <c r="D20" s="83" t="str">
        <f>'1.2.Historical Market Map 12-13'!D20</f>
        <v>ICV Goods</v>
      </c>
      <c r="E20" s="84" t="str">
        <f t="shared" si="5"/>
        <v>GUMMIDIPOONDY-Other Applications - Harvester (ICV Goods)</v>
      </c>
      <c r="F20" s="84">
        <f>IF($B$1="Q1",'2.1.ATS-Field (FY 13-14)'!J21,IF($B$1="Q2",'2.1.ATS-Field (FY 13-14)'!K21,IF($B$1="Q3",'2.1.ATS-Field (FY 13-14)'!L21,'2.1.ATS-Field (FY 13-14)'!M21)))</f>
        <v>2</v>
      </c>
      <c r="G20" s="35">
        <f>IF($B$1="Q1",IFERROR(ROUND(SUMIFS('Working Sheet'!$Y$4:$Y$250,'Working Sheet'!$T$4:$T$250,B20,'Working Sheet'!$U$4:$U$250,C20,'Working Sheet'!$V$4:$V$250,D20),0),0),IF($B$1="Q2",IFERROR(ROUND(SUMIFS('Working Sheet'!$Z$4:$Z$250,'Working Sheet'!$T$4:$T$250,B20,'Working Sheet'!$U$4:$U$250,C20,'Working Sheet'!$V$4:$V$250,D20),0),0),IF($B$1="Q3",IFERROR(ROUND(SUMIFS('Working Sheet'!$AA$4:$AA$250,'Working Sheet'!$T$4:$T$250,B20,'Working Sheet'!$U$4:$U$250,C20,'Working Sheet'!$V$4:$V$250,D20),0),0),IFERROR(ROUND(SUMIFS('Working Sheet'!$AB$4:$AB$250,'Working Sheet'!$T$4:$T$250,B20,'Working Sheet'!$U$4:$U$250,C20,'Working Sheet'!$V$4:$V$250,D20),0),0))))</f>
        <v>0</v>
      </c>
      <c r="H20" s="122">
        <f>COUNTIFS('Working Sheet'!$T$4:$T$250,'1.4.Fwd TIV-Field Inputs'!B20,'Working Sheet'!$U$4:$U$250,'1.4.Fwd TIV-Field Inputs'!C20,'Working Sheet'!$V$4:$V$250,'1.4.Fwd TIV-Field Inputs'!D20)</f>
        <v>1</v>
      </c>
      <c r="J20" s="8">
        <v>2</v>
      </c>
      <c r="K20" s="11">
        <v>0</v>
      </c>
      <c r="L20" s="11">
        <v>0</v>
      </c>
      <c r="M20" s="11">
        <v>2</v>
      </c>
      <c r="O20" s="328" t="s">
        <v>1056</v>
      </c>
      <c r="P20" s="8">
        <v>5</v>
      </c>
      <c r="Q20" s="8">
        <v>4</v>
      </c>
      <c r="R20" s="8">
        <v>1</v>
      </c>
      <c r="S20" s="8">
        <v>0</v>
      </c>
      <c r="T20" s="8"/>
      <c r="V20" s="8" t="s">
        <v>1078</v>
      </c>
      <c r="W20" s="8">
        <v>5</v>
      </c>
      <c r="X20" s="8">
        <v>3</v>
      </c>
      <c r="Y20" s="8">
        <v>2</v>
      </c>
      <c r="Z20" s="8">
        <v>0</v>
      </c>
      <c r="AA20" s="8"/>
      <c r="AC20" s="8" t="s">
        <v>1093</v>
      </c>
      <c r="AD20" s="8">
        <v>5</v>
      </c>
      <c r="AE20" s="8">
        <v>3</v>
      </c>
      <c r="AF20" s="8">
        <v>2</v>
      </c>
      <c r="AG20" s="8">
        <v>0</v>
      </c>
      <c r="AH20" s="8"/>
      <c r="AJ20" s="8" t="s">
        <v>1105</v>
      </c>
      <c r="AK20" s="8">
        <v>5</v>
      </c>
      <c r="AL20" s="8">
        <v>5</v>
      </c>
      <c r="AM20" s="8">
        <v>0</v>
      </c>
      <c r="AN20" s="8">
        <v>0</v>
      </c>
      <c r="AO20" s="8"/>
    </row>
    <row r="21" spans="1:41" s="3" customFormat="1" ht="16.5" customHeight="1" x14ac:dyDescent="0.25">
      <c r="A21" s="83">
        <f>'1.2.Historical Market Map 12-13'!A21</f>
        <v>0</v>
      </c>
      <c r="B21" s="83">
        <f>'1.2.Historical Market Map 12-13'!B21</f>
        <v>0</v>
      </c>
      <c r="C21" s="83">
        <f>'1.2.Historical Market Map 12-13'!C21</f>
        <v>0</v>
      </c>
      <c r="D21" s="83">
        <f>'1.2.Historical Market Map 12-13'!D21</f>
        <v>0</v>
      </c>
      <c r="E21" s="84" t="str">
        <f t="shared" si="5"/>
        <v>0-0 (0)</v>
      </c>
      <c r="F21" s="84">
        <f>IF($B$1="Q1",'2.1.ATS-Field (FY 13-14)'!J22,IF($B$1="Q2",'2.1.ATS-Field (FY 13-14)'!K22,IF($B$1="Q3",'2.1.ATS-Field (FY 13-14)'!L22,'2.1.ATS-Field (FY 13-14)'!M22)))</f>
        <v>0</v>
      </c>
      <c r="G21" s="35">
        <f>IF($B$1="Q1",IFERROR(ROUND(SUMIFS('Working Sheet'!$Y$4:$Y$250,'Working Sheet'!$T$4:$T$250,B21,'Working Sheet'!$U$4:$U$250,C21,'Working Sheet'!$V$4:$V$250,D21),0),0),IF($B$1="Q2",IFERROR(ROUND(SUMIFS('Working Sheet'!$Z$4:$Z$250,'Working Sheet'!$T$4:$T$250,B21,'Working Sheet'!$U$4:$U$250,C21,'Working Sheet'!$V$4:$V$250,D21),0),0),IF($B$1="Q3",IFERROR(ROUND(SUMIFS('Working Sheet'!$AA$4:$AA$250,'Working Sheet'!$T$4:$T$250,B21,'Working Sheet'!$U$4:$U$250,C21,'Working Sheet'!$V$4:$V$250,D21),0),0),IFERROR(ROUND(SUMIFS('Working Sheet'!$AB$4:$AB$250,'Working Sheet'!$T$4:$T$250,B21,'Working Sheet'!$U$4:$U$250,C21,'Working Sheet'!$V$4:$V$250,D21),0),0))))</f>
        <v>0</v>
      </c>
      <c r="H21" s="122">
        <f>COUNTIFS('Working Sheet'!$T$4:$T$250,'1.4.Fwd TIV-Field Inputs'!B21,'Working Sheet'!$U$4:$U$250,'1.4.Fwd TIV-Field Inputs'!C21,'Working Sheet'!$V$4:$V$250,'1.4.Fwd TIV-Field Inputs'!D21)</f>
        <v>232</v>
      </c>
      <c r="J21" s="11"/>
      <c r="K21" s="11"/>
      <c r="L21" s="11"/>
      <c r="M21" s="11"/>
      <c r="O21" s="11"/>
      <c r="P21" s="8"/>
      <c r="Q21" s="8"/>
      <c r="R21" s="8"/>
      <c r="S21" s="8"/>
      <c r="T21" s="8"/>
      <c r="V21" s="8"/>
      <c r="W21" s="8"/>
      <c r="X21" s="8"/>
      <c r="Y21" s="8"/>
      <c r="Z21" s="8"/>
      <c r="AA21" s="8"/>
      <c r="AC21" s="8"/>
      <c r="AD21" s="8"/>
      <c r="AE21" s="8"/>
      <c r="AF21" s="8"/>
      <c r="AG21" s="8"/>
      <c r="AH21" s="8"/>
      <c r="AJ21" s="8"/>
      <c r="AK21" s="8"/>
      <c r="AL21" s="8"/>
      <c r="AM21" s="8"/>
      <c r="AN21" s="8"/>
      <c r="AO21" s="8"/>
    </row>
    <row r="22" spans="1:41" s="3" customFormat="1" ht="16.5" customHeight="1" x14ac:dyDescent="0.25">
      <c r="A22" s="83">
        <f>'1.2.Historical Market Map 12-13'!A22</f>
        <v>0</v>
      </c>
      <c r="B22" s="83">
        <f>'1.2.Historical Market Map 12-13'!B22</f>
        <v>0</v>
      </c>
      <c r="C22" s="83">
        <f>'1.2.Historical Market Map 12-13'!C22</f>
        <v>0</v>
      </c>
      <c r="D22" s="83">
        <f>'1.2.Historical Market Map 12-13'!D22</f>
        <v>0</v>
      </c>
      <c r="E22" s="84" t="str">
        <f t="shared" si="5"/>
        <v>0-0 (0)</v>
      </c>
      <c r="F22" s="84">
        <f>IF($B$1="Q1",'2.1.ATS-Field (FY 13-14)'!J23,IF($B$1="Q2",'2.1.ATS-Field (FY 13-14)'!K23,IF($B$1="Q3",'2.1.ATS-Field (FY 13-14)'!L23,'2.1.ATS-Field (FY 13-14)'!M23)))</f>
        <v>0</v>
      </c>
      <c r="G22" s="35">
        <f>IF($B$1="Q1",IFERROR(ROUND(SUMIFS('Working Sheet'!$Y$4:$Y$250,'Working Sheet'!$T$4:$T$250,B22,'Working Sheet'!$U$4:$U$250,C22,'Working Sheet'!$V$4:$V$250,D22),0),0),IF($B$1="Q2",IFERROR(ROUND(SUMIFS('Working Sheet'!$Z$4:$Z$250,'Working Sheet'!$T$4:$T$250,B22,'Working Sheet'!$U$4:$U$250,C22,'Working Sheet'!$V$4:$V$250,D22),0),0),IF($B$1="Q3",IFERROR(ROUND(SUMIFS('Working Sheet'!$AA$4:$AA$250,'Working Sheet'!$T$4:$T$250,B22,'Working Sheet'!$U$4:$U$250,C22,'Working Sheet'!$V$4:$V$250,D22),0),0),IFERROR(ROUND(SUMIFS('Working Sheet'!$AB$4:$AB$250,'Working Sheet'!$T$4:$T$250,B22,'Working Sheet'!$U$4:$U$250,C22,'Working Sheet'!$V$4:$V$250,D22),0),0))))</f>
        <v>0</v>
      </c>
      <c r="H22" s="122">
        <f>COUNTIFS('Working Sheet'!$T$4:$T$250,'1.4.Fwd TIV-Field Inputs'!B22,'Working Sheet'!$U$4:$U$250,'1.4.Fwd TIV-Field Inputs'!C22,'Working Sheet'!$V$4:$V$250,'1.4.Fwd TIV-Field Inputs'!D22)</f>
        <v>232</v>
      </c>
      <c r="J22" s="11"/>
      <c r="K22" s="11"/>
      <c r="L22" s="11"/>
      <c r="M22" s="11"/>
      <c r="O22" s="11"/>
      <c r="P22" s="8"/>
      <c r="Q22" s="8"/>
      <c r="R22" s="8"/>
      <c r="S22" s="8"/>
      <c r="T22" s="8"/>
      <c r="V22" s="8"/>
      <c r="W22" s="8"/>
      <c r="X22" s="8"/>
      <c r="Y22" s="8"/>
      <c r="Z22" s="8"/>
      <c r="AA22" s="8"/>
      <c r="AC22" s="8"/>
      <c r="AD22" s="8"/>
      <c r="AE22" s="8"/>
      <c r="AF22" s="8"/>
      <c r="AG22" s="8"/>
      <c r="AH22" s="8"/>
      <c r="AJ22" s="8"/>
      <c r="AK22" s="8"/>
      <c r="AL22" s="8"/>
      <c r="AM22" s="8"/>
      <c r="AN22" s="8"/>
      <c r="AO22" s="8"/>
    </row>
    <row r="23" spans="1:41" s="3" customFormat="1" ht="16.5" customHeight="1" x14ac:dyDescent="0.25">
      <c r="A23" s="83">
        <f>'1.2.Historical Market Map 12-13'!A23</f>
        <v>0</v>
      </c>
      <c r="B23" s="83">
        <f>'1.2.Historical Market Map 12-13'!B23</f>
        <v>0</v>
      </c>
      <c r="C23" s="83">
        <f>'1.2.Historical Market Map 12-13'!C23</f>
        <v>0</v>
      </c>
      <c r="D23" s="83">
        <f>'1.2.Historical Market Map 12-13'!D23</f>
        <v>0</v>
      </c>
      <c r="E23" s="84" t="str">
        <f t="shared" si="5"/>
        <v>0-0 (0)</v>
      </c>
      <c r="F23" s="84">
        <f>IF($B$1="Q1",'2.1.ATS-Field (FY 13-14)'!J24,IF($B$1="Q2",'2.1.ATS-Field (FY 13-14)'!K24,IF($B$1="Q3",'2.1.ATS-Field (FY 13-14)'!L24,'2.1.ATS-Field (FY 13-14)'!M24)))</f>
        <v>0</v>
      </c>
      <c r="G23" s="35">
        <f>IF($B$1="Q1",IFERROR(ROUND(SUMIFS('Working Sheet'!$Y$4:$Y$250,'Working Sheet'!$T$4:$T$250,B23,'Working Sheet'!$U$4:$U$250,C23,'Working Sheet'!$V$4:$V$250,D23),0),0),IF($B$1="Q2",IFERROR(ROUND(SUMIFS('Working Sheet'!$Z$4:$Z$250,'Working Sheet'!$T$4:$T$250,B23,'Working Sheet'!$U$4:$U$250,C23,'Working Sheet'!$V$4:$V$250,D23),0),0),IF($B$1="Q3",IFERROR(ROUND(SUMIFS('Working Sheet'!$AA$4:$AA$250,'Working Sheet'!$T$4:$T$250,B23,'Working Sheet'!$U$4:$U$250,C23,'Working Sheet'!$V$4:$V$250,D23),0),0),IFERROR(ROUND(SUMIFS('Working Sheet'!$AB$4:$AB$250,'Working Sheet'!$T$4:$T$250,B23,'Working Sheet'!$U$4:$U$250,C23,'Working Sheet'!$V$4:$V$250,D23),0),0))))</f>
        <v>0</v>
      </c>
      <c r="H23" s="122">
        <f>COUNTIFS('Working Sheet'!$T$4:$T$250,'1.4.Fwd TIV-Field Inputs'!B23,'Working Sheet'!$U$4:$U$250,'1.4.Fwd TIV-Field Inputs'!C23,'Working Sheet'!$V$4:$V$250,'1.4.Fwd TIV-Field Inputs'!D23)</f>
        <v>232</v>
      </c>
      <c r="J23" s="11"/>
      <c r="K23" s="11"/>
      <c r="L23" s="11"/>
      <c r="M23" s="11"/>
      <c r="O23" s="11"/>
      <c r="P23" s="8"/>
      <c r="Q23" s="8"/>
      <c r="R23" s="8"/>
      <c r="S23" s="8"/>
      <c r="T23" s="8"/>
      <c r="V23" s="8"/>
      <c r="W23" s="8"/>
      <c r="X23" s="8"/>
      <c r="Y23" s="8"/>
      <c r="Z23" s="8"/>
      <c r="AA23" s="8"/>
      <c r="AC23" s="8"/>
      <c r="AD23" s="8"/>
      <c r="AE23" s="8"/>
      <c r="AF23" s="8"/>
      <c r="AG23" s="8"/>
      <c r="AH23" s="8"/>
      <c r="AJ23" s="8"/>
      <c r="AK23" s="8"/>
      <c r="AL23" s="8"/>
      <c r="AM23" s="8"/>
      <c r="AN23" s="8"/>
      <c r="AO23" s="8"/>
    </row>
    <row r="24" spans="1:41" s="3" customFormat="1" ht="16.5" customHeight="1" x14ac:dyDescent="0.25">
      <c r="A24" s="83">
        <f>'1.2.Historical Market Map 12-13'!A24</f>
        <v>0</v>
      </c>
      <c r="B24" s="83">
        <f>'1.2.Historical Market Map 12-13'!B24</f>
        <v>0</v>
      </c>
      <c r="C24" s="83">
        <f>'1.2.Historical Market Map 12-13'!C24</f>
        <v>0</v>
      </c>
      <c r="D24" s="83">
        <f>'1.2.Historical Market Map 12-13'!D24</f>
        <v>0</v>
      </c>
      <c r="E24" s="84" t="str">
        <f t="shared" si="5"/>
        <v>0-0 (0)</v>
      </c>
      <c r="F24" s="84">
        <f>IF($B$1="Q1",'2.1.ATS-Field (FY 13-14)'!J25,IF($B$1="Q2",'2.1.ATS-Field (FY 13-14)'!K25,IF($B$1="Q3",'2.1.ATS-Field (FY 13-14)'!L25,'2.1.ATS-Field (FY 13-14)'!M25)))</f>
        <v>0</v>
      </c>
      <c r="G24" s="35">
        <f>IF($B$1="Q1",IFERROR(ROUND(SUMIFS('Working Sheet'!$Y$4:$Y$250,'Working Sheet'!$T$4:$T$250,B24,'Working Sheet'!$U$4:$U$250,C24,'Working Sheet'!$V$4:$V$250,D24),0),0),IF($B$1="Q2",IFERROR(ROUND(SUMIFS('Working Sheet'!$Z$4:$Z$250,'Working Sheet'!$T$4:$T$250,B24,'Working Sheet'!$U$4:$U$250,C24,'Working Sheet'!$V$4:$V$250,D24),0),0),IF($B$1="Q3",IFERROR(ROUND(SUMIFS('Working Sheet'!$AA$4:$AA$250,'Working Sheet'!$T$4:$T$250,B24,'Working Sheet'!$U$4:$U$250,C24,'Working Sheet'!$V$4:$V$250,D24),0),0),IFERROR(ROUND(SUMIFS('Working Sheet'!$AB$4:$AB$250,'Working Sheet'!$T$4:$T$250,B24,'Working Sheet'!$U$4:$U$250,C24,'Working Sheet'!$V$4:$V$250,D24),0),0))))</f>
        <v>0</v>
      </c>
      <c r="H24" s="122">
        <f>COUNTIFS('Working Sheet'!$T$4:$T$250,'1.4.Fwd TIV-Field Inputs'!B24,'Working Sheet'!$U$4:$U$250,'1.4.Fwd TIV-Field Inputs'!C24,'Working Sheet'!$V$4:$V$250,'1.4.Fwd TIV-Field Inputs'!D24)</f>
        <v>232</v>
      </c>
      <c r="J24" s="11"/>
      <c r="K24" s="11"/>
      <c r="L24" s="11"/>
      <c r="M24" s="11"/>
      <c r="O24" s="11"/>
      <c r="P24" s="8"/>
      <c r="Q24" s="8"/>
      <c r="R24" s="8"/>
      <c r="S24" s="8"/>
      <c r="T24" s="8"/>
      <c r="V24" s="8"/>
      <c r="W24" s="8"/>
      <c r="X24" s="8"/>
      <c r="Y24" s="8"/>
      <c r="Z24" s="8"/>
      <c r="AA24" s="8"/>
      <c r="AC24" s="8"/>
      <c r="AD24" s="8"/>
      <c r="AE24" s="8"/>
      <c r="AF24" s="8"/>
      <c r="AG24" s="8"/>
      <c r="AH24" s="8"/>
      <c r="AJ24" s="8"/>
      <c r="AK24" s="8"/>
      <c r="AL24" s="8"/>
      <c r="AM24" s="8"/>
      <c r="AN24" s="8"/>
      <c r="AO24" s="8"/>
    </row>
    <row r="25" spans="1:41" s="3" customFormat="1" ht="16.5" customHeight="1" x14ac:dyDescent="0.25">
      <c r="A25" s="83">
        <f>'1.2.Historical Market Map 12-13'!A25</f>
        <v>0</v>
      </c>
      <c r="B25" s="83">
        <f>'1.2.Historical Market Map 12-13'!B25</f>
        <v>0</v>
      </c>
      <c r="C25" s="83">
        <f>'1.2.Historical Market Map 12-13'!C25</f>
        <v>0</v>
      </c>
      <c r="D25" s="83">
        <f>'1.2.Historical Market Map 12-13'!D25</f>
        <v>0</v>
      </c>
      <c r="E25" s="84" t="str">
        <f t="shared" si="5"/>
        <v>0-0 (0)</v>
      </c>
      <c r="F25" s="84">
        <f>IF($B$1="Q1",'2.1.ATS-Field (FY 13-14)'!J26,IF($B$1="Q2",'2.1.ATS-Field (FY 13-14)'!K26,IF($B$1="Q3",'2.1.ATS-Field (FY 13-14)'!L26,'2.1.ATS-Field (FY 13-14)'!M26)))</f>
        <v>0</v>
      </c>
      <c r="G25" s="35">
        <f>IF($B$1="Q1",IFERROR(ROUND(SUMIFS('Working Sheet'!$Y$4:$Y$250,'Working Sheet'!$T$4:$T$250,B25,'Working Sheet'!$U$4:$U$250,C25,'Working Sheet'!$V$4:$V$250,D25),0),0),IF($B$1="Q2",IFERROR(ROUND(SUMIFS('Working Sheet'!$Z$4:$Z$250,'Working Sheet'!$T$4:$T$250,B25,'Working Sheet'!$U$4:$U$250,C25,'Working Sheet'!$V$4:$V$250,D25),0),0),IF($B$1="Q3",IFERROR(ROUND(SUMIFS('Working Sheet'!$AA$4:$AA$250,'Working Sheet'!$T$4:$T$250,B25,'Working Sheet'!$U$4:$U$250,C25,'Working Sheet'!$V$4:$V$250,D25),0),0),IFERROR(ROUND(SUMIFS('Working Sheet'!$AB$4:$AB$250,'Working Sheet'!$T$4:$T$250,B25,'Working Sheet'!$U$4:$U$250,C25,'Working Sheet'!$V$4:$V$250,D25),0),0))))</f>
        <v>0</v>
      </c>
      <c r="H25" s="122">
        <f>COUNTIFS('Working Sheet'!$T$4:$T$250,'1.4.Fwd TIV-Field Inputs'!B25,'Working Sheet'!$U$4:$U$250,'1.4.Fwd TIV-Field Inputs'!C25,'Working Sheet'!$V$4:$V$250,'1.4.Fwd TIV-Field Inputs'!D25)</f>
        <v>232</v>
      </c>
      <c r="J25" s="11"/>
      <c r="K25" s="11"/>
      <c r="L25" s="11"/>
      <c r="M25" s="11"/>
      <c r="O25" s="11"/>
      <c r="P25" s="8"/>
      <c r="Q25" s="8"/>
      <c r="R25" s="8"/>
      <c r="S25" s="8"/>
      <c r="T25" s="8"/>
      <c r="V25" s="8"/>
      <c r="W25" s="8"/>
      <c r="X25" s="8"/>
      <c r="Y25" s="8"/>
      <c r="Z25" s="8"/>
      <c r="AA25" s="8"/>
      <c r="AC25" s="8"/>
      <c r="AD25" s="8"/>
      <c r="AE25" s="8"/>
      <c r="AF25" s="8"/>
      <c r="AG25" s="8"/>
      <c r="AH25" s="8"/>
      <c r="AJ25" s="8"/>
      <c r="AK25" s="8"/>
      <c r="AL25" s="8"/>
      <c r="AM25" s="8"/>
      <c r="AN25" s="8"/>
      <c r="AO25" s="8"/>
    </row>
    <row r="26" spans="1:41" s="3" customFormat="1" ht="16.5" customHeight="1" x14ac:dyDescent="0.25">
      <c r="A26" s="83">
        <f>'1.2.Historical Market Map 12-13'!A26</f>
        <v>0</v>
      </c>
      <c r="B26" s="83">
        <f>'1.2.Historical Market Map 12-13'!B26</f>
        <v>0</v>
      </c>
      <c r="C26" s="83">
        <f>'1.2.Historical Market Map 12-13'!C26</f>
        <v>0</v>
      </c>
      <c r="D26" s="83">
        <f>'1.2.Historical Market Map 12-13'!D26</f>
        <v>0</v>
      </c>
      <c r="E26" s="84" t="str">
        <f t="shared" si="5"/>
        <v>0-0 (0)</v>
      </c>
      <c r="F26" s="84">
        <f>IF($B$1="Q1",'2.1.ATS-Field (FY 13-14)'!J27,IF($B$1="Q2",'2.1.ATS-Field (FY 13-14)'!K27,IF($B$1="Q3",'2.1.ATS-Field (FY 13-14)'!L27,'2.1.ATS-Field (FY 13-14)'!M27)))</f>
        <v>0</v>
      </c>
      <c r="G26" s="35">
        <f>IF($B$1="Q1",IFERROR(ROUND(SUMIFS('Working Sheet'!$Y$4:$Y$250,'Working Sheet'!$T$4:$T$250,B26,'Working Sheet'!$U$4:$U$250,C26,'Working Sheet'!$V$4:$V$250,D26),0),0),IF($B$1="Q2",IFERROR(ROUND(SUMIFS('Working Sheet'!$Z$4:$Z$250,'Working Sheet'!$T$4:$T$250,B26,'Working Sheet'!$U$4:$U$250,C26,'Working Sheet'!$V$4:$V$250,D26),0),0),IF($B$1="Q3",IFERROR(ROUND(SUMIFS('Working Sheet'!$AA$4:$AA$250,'Working Sheet'!$T$4:$T$250,B26,'Working Sheet'!$U$4:$U$250,C26,'Working Sheet'!$V$4:$V$250,D26),0),0),IFERROR(ROUND(SUMIFS('Working Sheet'!$AB$4:$AB$250,'Working Sheet'!$T$4:$T$250,B26,'Working Sheet'!$U$4:$U$250,C26,'Working Sheet'!$V$4:$V$250,D26),0),0))))</f>
        <v>0</v>
      </c>
      <c r="H26" s="122">
        <f>COUNTIFS('Working Sheet'!$T$4:$T$250,'1.4.Fwd TIV-Field Inputs'!B26,'Working Sheet'!$U$4:$U$250,'1.4.Fwd TIV-Field Inputs'!C26,'Working Sheet'!$V$4:$V$250,'1.4.Fwd TIV-Field Inputs'!D26)</f>
        <v>232</v>
      </c>
      <c r="J26" s="11"/>
      <c r="K26" s="11"/>
      <c r="L26" s="11"/>
      <c r="M26" s="11"/>
      <c r="O26" s="11"/>
      <c r="P26" s="8"/>
      <c r="Q26" s="8"/>
      <c r="R26" s="8"/>
      <c r="S26" s="8"/>
      <c r="T26" s="8"/>
      <c r="V26" s="8"/>
      <c r="W26" s="8"/>
      <c r="X26" s="8"/>
      <c r="Y26" s="8"/>
      <c r="Z26" s="8"/>
      <c r="AA26" s="8"/>
      <c r="AC26" s="8"/>
      <c r="AD26" s="8"/>
      <c r="AE26" s="8"/>
      <c r="AF26" s="8"/>
      <c r="AG26" s="8"/>
      <c r="AH26" s="8"/>
      <c r="AJ26" s="8"/>
      <c r="AK26" s="8"/>
      <c r="AL26" s="8"/>
      <c r="AM26" s="8"/>
      <c r="AN26" s="8"/>
      <c r="AO26" s="8"/>
    </row>
    <row r="27" spans="1:41" s="3" customFormat="1" ht="16.5" customHeight="1" x14ac:dyDescent="0.25">
      <c r="A27" s="83">
        <f>'1.2.Historical Market Map 12-13'!A27</f>
        <v>0</v>
      </c>
      <c r="B27" s="83">
        <f>'1.2.Historical Market Map 12-13'!B27</f>
        <v>0</v>
      </c>
      <c r="C27" s="83">
        <f>'1.2.Historical Market Map 12-13'!C27</f>
        <v>0</v>
      </c>
      <c r="D27" s="83">
        <f>'1.2.Historical Market Map 12-13'!D27</f>
        <v>0</v>
      </c>
      <c r="E27" s="84" t="str">
        <f t="shared" si="5"/>
        <v>0-0 (0)</v>
      </c>
      <c r="F27" s="84">
        <f>IF($B$1="Q1",'2.1.ATS-Field (FY 13-14)'!J28,IF($B$1="Q2",'2.1.ATS-Field (FY 13-14)'!K28,IF($B$1="Q3",'2.1.ATS-Field (FY 13-14)'!L28,'2.1.ATS-Field (FY 13-14)'!M28)))</f>
        <v>0</v>
      </c>
      <c r="G27" s="35">
        <f>IF($B$1="Q1",IFERROR(ROUND(SUMIFS('Working Sheet'!$Y$4:$Y$250,'Working Sheet'!$T$4:$T$250,B27,'Working Sheet'!$U$4:$U$250,C27,'Working Sheet'!$V$4:$V$250,D27),0),0),IF($B$1="Q2",IFERROR(ROUND(SUMIFS('Working Sheet'!$Z$4:$Z$250,'Working Sheet'!$T$4:$T$250,B27,'Working Sheet'!$U$4:$U$250,C27,'Working Sheet'!$V$4:$V$250,D27),0),0),IF($B$1="Q3",IFERROR(ROUND(SUMIFS('Working Sheet'!$AA$4:$AA$250,'Working Sheet'!$T$4:$T$250,B27,'Working Sheet'!$U$4:$U$250,C27,'Working Sheet'!$V$4:$V$250,D27),0),0),IFERROR(ROUND(SUMIFS('Working Sheet'!$AB$4:$AB$250,'Working Sheet'!$T$4:$T$250,B27,'Working Sheet'!$U$4:$U$250,C27,'Working Sheet'!$V$4:$V$250,D27),0),0))))</f>
        <v>0</v>
      </c>
      <c r="H27" s="122">
        <f>COUNTIFS('Working Sheet'!$T$4:$T$250,'1.4.Fwd TIV-Field Inputs'!B27,'Working Sheet'!$U$4:$U$250,'1.4.Fwd TIV-Field Inputs'!C27,'Working Sheet'!$V$4:$V$250,'1.4.Fwd TIV-Field Inputs'!D27)</f>
        <v>232</v>
      </c>
      <c r="J27" s="11"/>
      <c r="K27" s="11"/>
      <c r="L27" s="11"/>
      <c r="M27" s="11"/>
      <c r="O27" s="11"/>
      <c r="P27" s="8"/>
      <c r="Q27" s="8"/>
      <c r="R27" s="8"/>
      <c r="S27" s="8"/>
      <c r="T27" s="8"/>
      <c r="V27" s="8"/>
      <c r="W27" s="8"/>
      <c r="X27" s="8"/>
      <c r="Y27" s="8"/>
      <c r="Z27" s="8"/>
      <c r="AA27" s="8"/>
      <c r="AC27" s="8"/>
      <c r="AD27" s="8"/>
      <c r="AE27" s="8"/>
      <c r="AF27" s="8"/>
      <c r="AG27" s="8"/>
      <c r="AH27" s="8"/>
      <c r="AJ27" s="8"/>
      <c r="AK27" s="8"/>
      <c r="AL27" s="8"/>
      <c r="AM27" s="8"/>
      <c r="AN27" s="8"/>
      <c r="AO27" s="8"/>
    </row>
    <row r="28" spans="1:41" s="3" customFormat="1" ht="16.5" customHeight="1" x14ac:dyDescent="0.25">
      <c r="A28" s="83">
        <f>'1.2.Historical Market Map 12-13'!A28</f>
        <v>0</v>
      </c>
      <c r="B28" s="83">
        <f>'1.2.Historical Market Map 12-13'!B28</f>
        <v>0</v>
      </c>
      <c r="C28" s="83">
        <f>'1.2.Historical Market Map 12-13'!C28</f>
        <v>0</v>
      </c>
      <c r="D28" s="83">
        <f>'1.2.Historical Market Map 12-13'!D28</f>
        <v>0</v>
      </c>
      <c r="E28" s="84" t="str">
        <f t="shared" si="5"/>
        <v>0-0 (0)</v>
      </c>
      <c r="F28" s="84">
        <f>IF($B$1="Q1",'2.1.ATS-Field (FY 13-14)'!J29,IF($B$1="Q2",'2.1.ATS-Field (FY 13-14)'!K29,IF($B$1="Q3",'2.1.ATS-Field (FY 13-14)'!L29,'2.1.ATS-Field (FY 13-14)'!M29)))</f>
        <v>0</v>
      </c>
      <c r="G28" s="35">
        <f>IF($B$1="Q1",IFERROR(ROUND(SUMIFS('Working Sheet'!$Y$4:$Y$250,'Working Sheet'!$T$4:$T$250,B28,'Working Sheet'!$U$4:$U$250,C28,'Working Sheet'!$V$4:$V$250,D28),0),0),IF($B$1="Q2",IFERROR(ROUND(SUMIFS('Working Sheet'!$Z$4:$Z$250,'Working Sheet'!$T$4:$T$250,B28,'Working Sheet'!$U$4:$U$250,C28,'Working Sheet'!$V$4:$V$250,D28),0),0),IF($B$1="Q3",IFERROR(ROUND(SUMIFS('Working Sheet'!$AA$4:$AA$250,'Working Sheet'!$T$4:$T$250,B28,'Working Sheet'!$U$4:$U$250,C28,'Working Sheet'!$V$4:$V$250,D28),0),0),IFERROR(ROUND(SUMIFS('Working Sheet'!$AB$4:$AB$250,'Working Sheet'!$T$4:$T$250,B28,'Working Sheet'!$U$4:$U$250,C28,'Working Sheet'!$V$4:$V$250,D28),0),0))))</f>
        <v>0</v>
      </c>
      <c r="H28" s="122">
        <f>COUNTIFS('Working Sheet'!$T$4:$T$250,'1.4.Fwd TIV-Field Inputs'!B28,'Working Sheet'!$U$4:$U$250,'1.4.Fwd TIV-Field Inputs'!C28,'Working Sheet'!$V$4:$V$250,'1.4.Fwd TIV-Field Inputs'!D28)</f>
        <v>232</v>
      </c>
      <c r="J28" s="11"/>
      <c r="K28" s="11"/>
      <c r="L28" s="11"/>
      <c r="M28" s="11"/>
      <c r="O28" s="11"/>
      <c r="P28" s="8"/>
      <c r="Q28" s="8"/>
      <c r="R28" s="8"/>
      <c r="S28" s="8"/>
      <c r="T28" s="8"/>
      <c r="V28" s="8"/>
      <c r="W28" s="8"/>
      <c r="X28" s="8"/>
      <c r="Y28" s="8"/>
      <c r="Z28" s="8"/>
      <c r="AA28" s="8"/>
      <c r="AC28" s="8"/>
      <c r="AD28" s="8"/>
      <c r="AE28" s="8"/>
      <c r="AF28" s="8"/>
      <c r="AG28" s="8"/>
      <c r="AH28" s="8"/>
      <c r="AJ28" s="8"/>
      <c r="AK28" s="8"/>
      <c r="AL28" s="8"/>
      <c r="AM28" s="8"/>
      <c r="AN28" s="8"/>
      <c r="AO28" s="8"/>
    </row>
    <row r="29" spans="1:41" s="3" customFormat="1" ht="16.5" customHeight="1" x14ac:dyDescent="0.25">
      <c r="A29" s="83">
        <f>'1.2.Historical Market Map 12-13'!A29</f>
        <v>0</v>
      </c>
      <c r="B29" s="83">
        <f>'1.2.Historical Market Map 12-13'!B29</f>
        <v>0</v>
      </c>
      <c r="C29" s="83">
        <f>'1.2.Historical Market Map 12-13'!C29</f>
        <v>0</v>
      </c>
      <c r="D29" s="83">
        <f>'1.2.Historical Market Map 12-13'!D29</f>
        <v>0</v>
      </c>
      <c r="E29" s="84" t="str">
        <f t="shared" si="5"/>
        <v>0-0 (0)</v>
      </c>
      <c r="F29" s="84">
        <f>IF($B$1="Q1",'2.1.ATS-Field (FY 13-14)'!J30,IF($B$1="Q2",'2.1.ATS-Field (FY 13-14)'!K30,IF($B$1="Q3",'2.1.ATS-Field (FY 13-14)'!L30,'2.1.ATS-Field (FY 13-14)'!M30)))</f>
        <v>0</v>
      </c>
      <c r="G29" s="35">
        <f>IF($B$1="Q1",IFERROR(ROUND(SUMIFS('Working Sheet'!$Y$4:$Y$250,'Working Sheet'!$T$4:$T$250,B29,'Working Sheet'!$U$4:$U$250,C29,'Working Sheet'!$V$4:$V$250,D29),0),0),IF($B$1="Q2",IFERROR(ROUND(SUMIFS('Working Sheet'!$Z$4:$Z$250,'Working Sheet'!$T$4:$T$250,B29,'Working Sheet'!$U$4:$U$250,C29,'Working Sheet'!$V$4:$V$250,D29),0),0),IF($B$1="Q3",IFERROR(ROUND(SUMIFS('Working Sheet'!$AA$4:$AA$250,'Working Sheet'!$T$4:$T$250,B29,'Working Sheet'!$U$4:$U$250,C29,'Working Sheet'!$V$4:$V$250,D29),0),0),IFERROR(ROUND(SUMIFS('Working Sheet'!$AB$4:$AB$250,'Working Sheet'!$T$4:$T$250,B29,'Working Sheet'!$U$4:$U$250,C29,'Working Sheet'!$V$4:$V$250,D29),0),0))))</f>
        <v>0</v>
      </c>
      <c r="H29" s="122">
        <f>COUNTIFS('Working Sheet'!$T$4:$T$250,'1.4.Fwd TIV-Field Inputs'!B29,'Working Sheet'!$U$4:$U$250,'1.4.Fwd TIV-Field Inputs'!C29,'Working Sheet'!$V$4:$V$250,'1.4.Fwd TIV-Field Inputs'!D29)</f>
        <v>232</v>
      </c>
      <c r="J29" s="11"/>
      <c r="K29" s="11"/>
      <c r="L29" s="11"/>
      <c r="M29" s="11"/>
      <c r="O29" s="11"/>
      <c r="P29" s="8"/>
      <c r="Q29" s="8"/>
      <c r="R29" s="8"/>
      <c r="S29" s="8"/>
      <c r="T29" s="8"/>
      <c r="V29" s="8"/>
      <c r="W29" s="8"/>
      <c r="X29" s="8"/>
      <c r="Y29" s="8"/>
      <c r="Z29" s="8"/>
      <c r="AA29" s="8"/>
      <c r="AC29" s="8"/>
      <c r="AD29" s="8"/>
      <c r="AE29" s="8"/>
      <c r="AF29" s="8"/>
      <c r="AG29" s="8"/>
      <c r="AH29" s="8"/>
      <c r="AJ29" s="8"/>
      <c r="AK29" s="8"/>
      <c r="AL29" s="8"/>
      <c r="AM29" s="8"/>
      <c r="AN29" s="8"/>
      <c r="AO29" s="8"/>
    </row>
    <row r="30" spans="1:41" s="3" customFormat="1" ht="16.5" customHeight="1" x14ac:dyDescent="0.25">
      <c r="A30" s="83">
        <f>'1.2.Historical Market Map 12-13'!A30</f>
        <v>0</v>
      </c>
      <c r="B30" s="83">
        <f>'1.2.Historical Market Map 12-13'!B30</f>
        <v>0</v>
      </c>
      <c r="C30" s="83">
        <f>'1.2.Historical Market Map 12-13'!C30</f>
        <v>0</v>
      </c>
      <c r="D30" s="83">
        <f>'1.2.Historical Market Map 12-13'!D30</f>
        <v>0</v>
      </c>
      <c r="E30" s="84" t="str">
        <f t="shared" si="5"/>
        <v>0-0 (0)</v>
      </c>
      <c r="F30" s="84">
        <f>IF($B$1="Q1",'2.1.ATS-Field (FY 13-14)'!J31,IF($B$1="Q2",'2.1.ATS-Field (FY 13-14)'!K31,IF($B$1="Q3",'2.1.ATS-Field (FY 13-14)'!L31,'2.1.ATS-Field (FY 13-14)'!M31)))</f>
        <v>0</v>
      </c>
      <c r="G30" s="35">
        <f>IF($B$1="Q1",IFERROR(ROUND(SUMIFS('Working Sheet'!$Y$4:$Y$250,'Working Sheet'!$T$4:$T$250,B30,'Working Sheet'!$U$4:$U$250,C30,'Working Sheet'!$V$4:$V$250,D30),0),0),IF($B$1="Q2",IFERROR(ROUND(SUMIFS('Working Sheet'!$Z$4:$Z$250,'Working Sheet'!$T$4:$T$250,B30,'Working Sheet'!$U$4:$U$250,C30,'Working Sheet'!$V$4:$V$250,D30),0),0),IF($B$1="Q3",IFERROR(ROUND(SUMIFS('Working Sheet'!$AA$4:$AA$250,'Working Sheet'!$T$4:$T$250,B30,'Working Sheet'!$U$4:$U$250,C30,'Working Sheet'!$V$4:$V$250,D30),0),0),IFERROR(ROUND(SUMIFS('Working Sheet'!$AB$4:$AB$250,'Working Sheet'!$T$4:$T$250,B30,'Working Sheet'!$U$4:$U$250,C30,'Working Sheet'!$V$4:$V$250,D30),0),0))))</f>
        <v>0</v>
      </c>
      <c r="H30" s="122">
        <f>COUNTIFS('Working Sheet'!$T$4:$T$250,'1.4.Fwd TIV-Field Inputs'!B30,'Working Sheet'!$U$4:$U$250,'1.4.Fwd TIV-Field Inputs'!C30,'Working Sheet'!$V$4:$V$250,'1.4.Fwd TIV-Field Inputs'!D30)</f>
        <v>232</v>
      </c>
      <c r="J30" s="11"/>
      <c r="K30" s="11"/>
      <c r="L30" s="11"/>
      <c r="M30" s="11"/>
      <c r="O30" s="11"/>
      <c r="P30" s="8"/>
      <c r="Q30" s="8"/>
      <c r="R30" s="8"/>
      <c r="S30" s="8"/>
      <c r="T30" s="8"/>
      <c r="V30" s="8"/>
      <c r="W30" s="8"/>
      <c r="X30" s="8"/>
      <c r="Y30" s="8"/>
      <c r="Z30" s="8"/>
      <c r="AA30" s="8"/>
      <c r="AC30" s="8"/>
      <c r="AD30" s="8"/>
      <c r="AE30" s="8"/>
      <c r="AF30" s="8"/>
      <c r="AG30" s="8"/>
      <c r="AH30" s="8"/>
      <c r="AJ30" s="8"/>
      <c r="AK30" s="8"/>
      <c r="AL30" s="8"/>
      <c r="AM30" s="8"/>
      <c r="AN30" s="8"/>
      <c r="AO30" s="8"/>
    </row>
    <row r="31" spans="1:41" s="3" customFormat="1" ht="16.5" customHeight="1" x14ac:dyDescent="0.25">
      <c r="A31" s="83">
        <f>'1.2.Historical Market Map 12-13'!A31</f>
        <v>0</v>
      </c>
      <c r="B31" s="83">
        <f>'1.2.Historical Market Map 12-13'!B31</f>
        <v>0</v>
      </c>
      <c r="C31" s="83">
        <f>'1.2.Historical Market Map 12-13'!C31</f>
        <v>0</v>
      </c>
      <c r="D31" s="83">
        <f>'1.2.Historical Market Map 12-13'!D31</f>
        <v>0</v>
      </c>
      <c r="E31" s="84" t="str">
        <f t="shared" si="5"/>
        <v>0-0 (0)</v>
      </c>
      <c r="F31" s="84">
        <f>IF($B$1="Q1",'2.1.ATS-Field (FY 13-14)'!J32,IF($B$1="Q2",'2.1.ATS-Field (FY 13-14)'!K32,IF($B$1="Q3",'2.1.ATS-Field (FY 13-14)'!L32,'2.1.ATS-Field (FY 13-14)'!M32)))</f>
        <v>0</v>
      </c>
      <c r="G31" s="35">
        <f>IF($B$1="Q1",IFERROR(ROUND(SUMIFS('Working Sheet'!$Y$4:$Y$250,'Working Sheet'!$T$4:$T$250,B31,'Working Sheet'!$U$4:$U$250,C31,'Working Sheet'!$V$4:$V$250,D31),0),0),IF($B$1="Q2",IFERROR(ROUND(SUMIFS('Working Sheet'!$Z$4:$Z$250,'Working Sheet'!$T$4:$T$250,B31,'Working Sheet'!$U$4:$U$250,C31,'Working Sheet'!$V$4:$V$250,D31),0),0),IF($B$1="Q3",IFERROR(ROUND(SUMIFS('Working Sheet'!$AA$4:$AA$250,'Working Sheet'!$T$4:$T$250,B31,'Working Sheet'!$U$4:$U$250,C31,'Working Sheet'!$V$4:$V$250,D31),0),0),IFERROR(ROUND(SUMIFS('Working Sheet'!$AB$4:$AB$250,'Working Sheet'!$T$4:$T$250,B31,'Working Sheet'!$U$4:$U$250,C31,'Working Sheet'!$V$4:$V$250,D31),0),0))))</f>
        <v>0</v>
      </c>
      <c r="H31" s="122">
        <f>COUNTIFS('Working Sheet'!$T$4:$T$250,'1.4.Fwd TIV-Field Inputs'!B31,'Working Sheet'!$U$4:$U$250,'1.4.Fwd TIV-Field Inputs'!C31,'Working Sheet'!$V$4:$V$250,'1.4.Fwd TIV-Field Inputs'!D31)</f>
        <v>232</v>
      </c>
      <c r="J31" s="11"/>
      <c r="K31" s="11"/>
      <c r="L31" s="11"/>
      <c r="M31" s="11"/>
      <c r="O31" s="11"/>
      <c r="P31" s="8"/>
      <c r="Q31" s="8"/>
      <c r="R31" s="8"/>
      <c r="S31" s="8"/>
      <c r="T31" s="8"/>
      <c r="V31" s="8"/>
      <c r="W31" s="8"/>
      <c r="X31" s="8"/>
      <c r="Y31" s="8"/>
      <c r="Z31" s="8"/>
      <c r="AA31" s="8"/>
      <c r="AC31" s="8"/>
      <c r="AD31" s="8"/>
      <c r="AE31" s="8"/>
      <c r="AF31" s="8"/>
      <c r="AG31" s="8"/>
      <c r="AH31" s="8"/>
      <c r="AJ31" s="8"/>
      <c r="AK31" s="8"/>
      <c r="AL31" s="8"/>
      <c r="AM31" s="8"/>
      <c r="AN31" s="8"/>
      <c r="AO31" s="8"/>
    </row>
    <row r="32" spans="1:41" s="3" customFormat="1" ht="16.5" customHeight="1" x14ac:dyDescent="0.25">
      <c r="A32" s="83">
        <f>'1.2.Historical Market Map 12-13'!A32</f>
        <v>0</v>
      </c>
      <c r="B32" s="83">
        <f>'1.2.Historical Market Map 12-13'!B32</f>
        <v>0</v>
      </c>
      <c r="C32" s="83">
        <f>'1.2.Historical Market Map 12-13'!C32</f>
        <v>0</v>
      </c>
      <c r="D32" s="83">
        <f>'1.2.Historical Market Map 12-13'!D32</f>
        <v>0</v>
      </c>
      <c r="E32" s="84" t="str">
        <f t="shared" si="5"/>
        <v>0-0 (0)</v>
      </c>
      <c r="F32" s="84">
        <f>IF($B$1="Q1",'2.1.ATS-Field (FY 13-14)'!J33,IF($B$1="Q2",'2.1.ATS-Field (FY 13-14)'!K33,IF($B$1="Q3",'2.1.ATS-Field (FY 13-14)'!L33,'2.1.ATS-Field (FY 13-14)'!M33)))</f>
        <v>0</v>
      </c>
      <c r="G32" s="35">
        <f>IF($B$1="Q1",IFERROR(ROUND(SUMIFS('Working Sheet'!$Y$4:$Y$250,'Working Sheet'!$T$4:$T$250,B32,'Working Sheet'!$U$4:$U$250,C32,'Working Sheet'!$V$4:$V$250,D32),0),0),IF($B$1="Q2",IFERROR(ROUND(SUMIFS('Working Sheet'!$Z$4:$Z$250,'Working Sheet'!$T$4:$T$250,B32,'Working Sheet'!$U$4:$U$250,C32,'Working Sheet'!$V$4:$V$250,D32),0),0),IF($B$1="Q3",IFERROR(ROUND(SUMIFS('Working Sheet'!$AA$4:$AA$250,'Working Sheet'!$T$4:$T$250,B32,'Working Sheet'!$U$4:$U$250,C32,'Working Sheet'!$V$4:$V$250,D32),0),0),IFERROR(ROUND(SUMIFS('Working Sheet'!$AB$4:$AB$250,'Working Sheet'!$T$4:$T$250,B32,'Working Sheet'!$U$4:$U$250,C32,'Working Sheet'!$V$4:$V$250,D32),0),0))))</f>
        <v>0</v>
      </c>
      <c r="H32" s="122">
        <f>COUNTIFS('Working Sheet'!$T$4:$T$250,'1.4.Fwd TIV-Field Inputs'!B32,'Working Sheet'!$U$4:$U$250,'1.4.Fwd TIV-Field Inputs'!C32,'Working Sheet'!$V$4:$V$250,'1.4.Fwd TIV-Field Inputs'!D32)</f>
        <v>232</v>
      </c>
      <c r="J32" s="11"/>
      <c r="K32" s="11"/>
      <c r="L32" s="11"/>
      <c r="M32" s="11"/>
      <c r="O32" s="11"/>
      <c r="P32" s="8"/>
      <c r="Q32" s="8"/>
      <c r="R32" s="8"/>
      <c r="S32" s="8"/>
      <c r="T32" s="8"/>
      <c r="V32" s="8"/>
      <c r="W32" s="8"/>
      <c r="X32" s="8"/>
      <c r="Y32" s="8"/>
      <c r="Z32" s="8"/>
      <c r="AA32" s="8"/>
      <c r="AC32" s="8"/>
      <c r="AD32" s="8"/>
      <c r="AE32" s="8"/>
      <c r="AF32" s="8"/>
      <c r="AG32" s="8"/>
      <c r="AH32" s="8"/>
      <c r="AJ32" s="8"/>
      <c r="AK32" s="8"/>
      <c r="AL32" s="8"/>
      <c r="AM32" s="8"/>
      <c r="AN32" s="8"/>
      <c r="AO32" s="8"/>
    </row>
    <row r="33" spans="1:41" s="3" customFormat="1" ht="16.5" customHeight="1" x14ac:dyDescent="0.25">
      <c r="A33" s="83">
        <f>'1.2.Historical Market Map 12-13'!A33</f>
        <v>0</v>
      </c>
      <c r="B33" s="83">
        <f>'1.2.Historical Market Map 12-13'!B33</f>
        <v>0</v>
      </c>
      <c r="C33" s="83">
        <f>'1.2.Historical Market Map 12-13'!C33</f>
        <v>0</v>
      </c>
      <c r="D33" s="83">
        <f>'1.2.Historical Market Map 12-13'!D33</f>
        <v>0</v>
      </c>
      <c r="E33" s="84" t="str">
        <f t="shared" si="5"/>
        <v>0-0 (0)</v>
      </c>
      <c r="F33" s="84">
        <f>IF($B$1="Q1",'2.1.ATS-Field (FY 13-14)'!J34,IF($B$1="Q2",'2.1.ATS-Field (FY 13-14)'!K34,IF($B$1="Q3",'2.1.ATS-Field (FY 13-14)'!L34,'2.1.ATS-Field (FY 13-14)'!M34)))</f>
        <v>0</v>
      </c>
      <c r="G33" s="35">
        <f>IF($B$1="Q1",IFERROR(ROUND(SUMIFS('Working Sheet'!$Y$4:$Y$250,'Working Sheet'!$T$4:$T$250,B33,'Working Sheet'!$U$4:$U$250,C33,'Working Sheet'!$V$4:$V$250,D33),0),0),IF($B$1="Q2",IFERROR(ROUND(SUMIFS('Working Sheet'!$Z$4:$Z$250,'Working Sheet'!$T$4:$T$250,B33,'Working Sheet'!$U$4:$U$250,C33,'Working Sheet'!$V$4:$V$250,D33),0),0),IF($B$1="Q3",IFERROR(ROUND(SUMIFS('Working Sheet'!$AA$4:$AA$250,'Working Sheet'!$T$4:$T$250,B33,'Working Sheet'!$U$4:$U$250,C33,'Working Sheet'!$V$4:$V$250,D33),0),0),IFERROR(ROUND(SUMIFS('Working Sheet'!$AB$4:$AB$250,'Working Sheet'!$T$4:$T$250,B33,'Working Sheet'!$U$4:$U$250,C33,'Working Sheet'!$V$4:$V$250,D33),0),0))))</f>
        <v>0</v>
      </c>
      <c r="H33" s="122">
        <f>COUNTIFS('Working Sheet'!$T$4:$T$250,'1.4.Fwd TIV-Field Inputs'!B33,'Working Sheet'!$U$4:$U$250,'1.4.Fwd TIV-Field Inputs'!C33,'Working Sheet'!$V$4:$V$250,'1.4.Fwd TIV-Field Inputs'!D33)</f>
        <v>232</v>
      </c>
      <c r="J33" s="11"/>
      <c r="K33" s="11"/>
      <c r="L33" s="11"/>
      <c r="M33" s="11"/>
      <c r="O33" s="11"/>
      <c r="P33" s="8"/>
      <c r="Q33" s="8"/>
      <c r="R33" s="8"/>
      <c r="S33" s="8"/>
      <c r="T33" s="8"/>
      <c r="V33" s="8"/>
      <c r="W33" s="8"/>
      <c r="X33" s="8"/>
      <c r="Y33" s="8"/>
      <c r="Z33" s="8"/>
      <c r="AA33" s="8"/>
      <c r="AC33" s="8"/>
      <c r="AD33" s="8"/>
      <c r="AE33" s="8"/>
      <c r="AF33" s="8"/>
      <c r="AG33" s="8"/>
      <c r="AH33" s="8"/>
      <c r="AJ33" s="8"/>
      <c r="AK33" s="8"/>
      <c r="AL33" s="8"/>
      <c r="AM33" s="8"/>
      <c r="AN33" s="8"/>
      <c r="AO33" s="8"/>
    </row>
    <row r="34" spans="1:41" s="3" customFormat="1" ht="16.5" customHeight="1" x14ac:dyDescent="0.25">
      <c r="A34" s="83">
        <f>'1.2.Historical Market Map 12-13'!A34</f>
        <v>0</v>
      </c>
      <c r="B34" s="83">
        <f>'1.2.Historical Market Map 12-13'!B34</f>
        <v>0</v>
      </c>
      <c r="C34" s="83">
        <f>'1.2.Historical Market Map 12-13'!C34</f>
        <v>0</v>
      </c>
      <c r="D34" s="83">
        <f>'1.2.Historical Market Map 12-13'!D34</f>
        <v>0</v>
      </c>
      <c r="E34" s="84" t="str">
        <f t="shared" si="5"/>
        <v>0-0 (0)</v>
      </c>
      <c r="F34" s="84">
        <f>IF($B$1="Q1",'2.1.ATS-Field (FY 13-14)'!J35,IF($B$1="Q2",'2.1.ATS-Field (FY 13-14)'!K35,IF($B$1="Q3",'2.1.ATS-Field (FY 13-14)'!L35,'2.1.ATS-Field (FY 13-14)'!M35)))</f>
        <v>0</v>
      </c>
      <c r="G34" s="35">
        <f>IF($B$1="Q1",IFERROR(ROUND(SUMIFS('Working Sheet'!$Y$4:$Y$250,'Working Sheet'!$T$4:$T$250,B34,'Working Sheet'!$U$4:$U$250,C34,'Working Sheet'!$V$4:$V$250,D34),0),0),IF($B$1="Q2",IFERROR(ROUND(SUMIFS('Working Sheet'!$Z$4:$Z$250,'Working Sheet'!$T$4:$T$250,B34,'Working Sheet'!$U$4:$U$250,C34,'Working Sheet'!$V$4:$V$250,D34),0),0),IF($B$1="Q3",IFERROR(ROUND(SUMIFS('Working Sheet'!$AA$4:$AA$250,'Working Sheet'!$T$4:$T$250,B34,'Working Sheet'!$U$4:$U$250,C34,'Working Sheet'!$V$4:$V$250,D34),0),0),IFERROR(ROUND(SUMIFS('Working Sheet'!$AB$4:$AB$250,'Working Sheet'!$T$4:$T$250,B34,'Working Sheet'!$U$4:$U$250,C34,'Working Sheet'!$V$4:$V$250,D34),0),0))))</f>
        <v>0</v>
      </c>
      <c r="H34" s="122">
        <f>COUNTIFS('Working Sheet'!$T$4:$T$250,'1.4.Fwd TIV-Field Inputs'!B34,'Working Sheet'!$U$4:$U$250,'1.4.Fwd TIV-Field Inputs'!C34,'Working Sheet'!$V$4:$V$250,'1.4.Fwd TIV-Field Inputs'!D34)</f>
        <v>232</v>
      </c>
      <c r="J34" s="11"/>
      <c r="K34" s="11"/>
      <c r="L34" s="11"/>
      <c r="M34" s="11"/>
      <c r="O34" s="11"/>
      <c r="P34" s="8"/>
      <c r="Q34" s="8"/>
      <c r="R34" s="8"/>
      <c r="S34" s="8"/>
      <c r="T34" s="8"/>
      <c r="V34" s="8"/>
      <c r="W34" s="8"/>
      <c r="X34" s="8"/>
      <c r="Y34" s="8"/>
      <c r="Z34" s="8"/>
      <c r="AA34" s="8"/>
      <c r="AC34" s="8"/>
      <c r="AD34" s="8"/>
      <c r="AE34" s="8"/>
      <c r="AF34" s="8"/>
      <c r="AG34" s="8"/>
      <c r="AH34" s="8"/>
      <c r="AJ34" s="8"/>
      <c r="AK34" s="8"/>
      <c r="AL34" s="8"/>
      <c r="AM34" s="8"/>
      <c r="AN34" s="8"/>
      <c r="AO34" s="8"/>
    </row>
    <row r="35" spans="1:41" s="3" customFormat="1" ht="16.5" customHeight="1" x14ac:dyDescent="0.25">
      <c r="A35" s="83">
        <f>'1.2.Historical Market Map 12-13'!A35</f>
        <v>0</v>
      </c>
      <c r="B35" s="83">
        <f>'1.2.Historical Market Map 12-13'!B35</f>
        <v>0</v>
      </c>
      <c r="C35" s="83">
        <f>'1.2.Historical Market Map 12-13'!C35</f>
        <v>0</v>
      </c>
      <c r="D35" s="83">
        <f>'1.2.Historical Market Map 12-13'!D35</f>
        <v>0</v>
      </c>
      <c r="E35" s="84" t="str">
        <f t="shared" si="5"/>
        <v>0-0 (0)</v>
      </c>
      <c r="F35" s="84">
        <f>IF($B$1="Q1",'2.1.ATS-Field (FY 13-14)'!J36,IF($B$1="Q2",'2.1.ATS-Field (FY 13-14)'!K36,IF($B$1="Q3",'2.1.ATS-Field (FY 13-14)'!L36,'2.1.ATS-Field (FY 13-14)'!M36)))</f>
        <v>0</v>
      </c>
      <c r="G35" s="35">
        <f>IF($B$1="Q1",IFERROR(ROUND(SUMIFS('Working Sheet'!$Y$4:$Y$250,'Working Sheet'!$T$4:$T$250,B35,'Working Sheet'!$U$4:$U$250,C35,'Working Sheet'!$V$4:$V$250,D35),0),0),IF($B$1="Q2",IFERROR(ROUND(SUMIFS('Working Sheet'!$Z$4:$Z$250,'Working Sheet'!$T$4:$T$250,B35,'Working Sheet'!$U$4:$U$250,C35,'Working Sheet'!$V$4:$V$250,D35),0),0),IF($B$1="Q3",IFERROR(ROUND(SUMIFS('Working Sheet'!$AA$4:$AA$250,'Working Sheet'!$T$4:$T$250,B35,'Working Sheet'!$U$4:$U$250,C35,'Working Sheet'!$V$4:$V$250,D35),0),0),IFERROR(ROUND(SUMIFS('Working Sheet'!$AB$4:$AB$250,'Working Sheet'!$T$4:$T$250,B35,'Working Sheet'!$U$4:$U$250,C35,'Working Sheet'!$V$4:$V$250,D35),0),0))))</f>
        <v>0</v>
      </c>
      <c r="H35" s="122">
        <f>COUNTIFS('Working Sheet'!$T$4:$T$250,'1.4.Fwd TIV-Field Inputs'!B35,'Working Sheet'!$U$4:$U$250,'1.4.Fwd TIV-Field Inputs'!C35,'Working Sheet'!$V$4:$V$250,'1.4.Fwd TIV-Field Inputs'!D35)</f>
        <v>232</v>
      </c>
      <c r="J35" s="11"/>
      <c r="K35" s="11"/>
      <c r="L35" s="11"/>
      <c r="M35" s="11"/>
      <c r="O35" s="11"/>
      <c r="P35" s="8"/>
      <c r="Q35" s="8"/>
      <c r="R35" s="8"/>
      <c r="S35" s="8"/>
      <c r="T35" s="8"/>
      <c r="V35" s="8"/>
      <c r="W35" s="8"/>
      <c r="X35" s="8"/>
      <c r="Y35" s="8"/>
      <c r="Z35" s="8"/>
      <c r="AA35" s="8"/>
      <c r="AC35" s="8"/>
      <c r="AD35" s="8"/>
      <c r="AE35" s="8"/>
      <c r="AF35" s="8"/>
      <c r="AG35" s="8"/>
      <c r="AH35" s="8"/>
      <c r="AJ35" s="8"/>
      <c r="AK35" s="8"/>
      <c r="AL35" s="8"/>
      <c r="AM35" s="8"/>
      <c r="AN35" s="8"/>
      <c r="AO35" s="8"/>
    </row>
    <row r="36" spans="1:41" s="3" customFormat="1" ht="16.5" customHeight="1" x14ac:dyDescent="0.25">
      <c r="A36" s="83">
        <f>'1.2.Historical Market Map 12-13'!A36</f>
        <v>0</v>
      </c>
      <c r="B36" s="83">
        <f>'1.2.Historical Market Map 12-13'!B36</f>
        <v>0</v>
      </c>
      <c r="C36" s="83">
        <f>'1.2.Historical Market Map 12-13'!C36</f>
        <v>0</v>
      </c>
      <c r="D36" s="83">
        <f>'1.2.Historical Market Map 12-13'!D36</f>
        <v>0</v>
      </c>
      <c r="E36" s="84" t="str">
        <f t="shared" si="5"/>
        <v>0-0 (0)</v>
      </c>
      <c r="F36" s="84">
        <f>IF($B$1="Q1",'2.1.ATS-Field (FY 13-14)'!J37,IF($B$1="Q2",'2.1.ATS-Field (FY 13-14)'!K37,IF($B$1="Q3",'2.1.ATS-Field (FY 13-14)'!L37,'2.1.ATS-Field (FY 13-14)'!M37)))</f>
        <v>0</v>
      </c>
      <c r="G36" s="35">
        <f>IF($B$1="Q1",IFERROR(ROUND(SUMIFS('Working Sheet'!$Y$4:$Y$250,'Working Sheet'!$T$4:$T$250,B36,'Working Sheet'!$U$4:$U$250,C36,'Working Sheet'!$V$4:$V$250,D36),0),0),IF($B$1="Q2",IFERROR(ROUND(SUMIFS('Working Sheet'!$Z$4:$Z$250,'Working Sheet'!$T$4:$T$250,B36,'Working Sheet'!$U$4:$U$250,C36,'Working Sheet'!$V$4:$V$250,D36),0),0),IF($B$1="Q3",IFERROR(ROUND(SUMIFS('Working Sheet'!$AA$4:$AA$250,'Working Sheet'!$T$4:$T$250,B36,'Working Sheet'!$U$4:$U$250,C36,'Working Sheet'!$V$4:$V$250,D36),0),0),IFERROR(ROUND(SUMIFS('Working Sheet'!$AB$4:$AB$250,'Working Sheet'!$T$4:$T$250,B36,'Working Sheet'!$U$4:$U$250,C36,'Working Sheet'!$V$4:$V$250,D36),0),0))))</f>
        <v>0</v>
      </c>
      <c r="H36" s="122">
        <f>COUNTIFS('Working Sheet'!$T$4:$T$250,'1.4.Fwd TIV-Field Inputs'!B36,'Working Sheet'!$U$4:$U$250,'1.4.Fwd TIV-Field Inputs'!C36,'Working Sheet'!$V$4:$V$250,'1.4.Fwd TIV-Field Inputs'!D36)</f>
        <v>232</v>
      </c>
      <c r="J36" s="11"/>
      <c r="K36" s="11"/>
      <c r="L36" s="11"/>
      <c r="M36" s="11"/>
      <c r="O36" s="11"/>
      <c r="P36" s="8"/>
      <c r="Q36" s="8"/>
      <c r="R36" s="8"/>
      <c r="S36" s="8"/>
      <c r="T36" s="8"/>
      <c r="V36" s="8"/>
      <c r="W36" s="8"/>
      <c r="X36" s="8"/>
      <c r="Y36" s="8"/>
      <c r="Z36" s="8"/>
      <c r="AA36" s="8"/>
      <c r="AC36" s="8"/>
      <c r="AD36" s="8"/>
      <c r="AE36" s="8"/>
      <c r="AF36" s="8"/>
      <c r="AG36" s="8"/>
      <c r="AH36" s="8"/>
      <c r="AJ36" s="8"/>
      <c r="AK36" s="8"/>
      <c r="AL36" s="8"/>
      <c r="AM36" s="8"/>
      <c r="AN36" s="8"/>
      <c r="AO36" s="8"/>
    </row>
    <row r="37" spans="1:41" s="3" customFormat="1" ht="16.5" customHeight="1" x14ac:dyDescent="0.25">
      <c r="A37" s="83">
        <f>'1.2.Historical Market Map 12-13'!A37</f>
        <v>0</v>
      </c>
      <c r="B37" s="83">
        <f>'1.2.Historical Market Map 12-13'!B37</f>
        <v>0</v>
      </c>
      <c r="C37" s="83">
        <f>'1.2.Historical Market Map 12-13'!C37</f>
        <v>0</v>
      </c>
      <c r="D37" s="83">
        <f>'1.2.Historical Market Map 12-13'!D37</f>
        <v>0</v>
      </c>
      <c r="E37" s="84" t="str">
        <f t="shared" si="5"/>
        <v>0-0 (0)</v>
      </c>
      <c r="F37" s="84">
        <f>IF($B$1="Q1",'2.1.ATS-Field (FY 13-14)'!J38,IF($B$1="Q2",'2.1.ATS-Field (FY 13-14)'!K38,IF($B$1="Q3",'2.1.ATS-Field (FY 13-14)'!L38,'2.1.ATS-Field (FY 13-14)'!M38)))</f>
        <v>0</v>
      </c>
      <c r="G37" s="35">
        <f>IF($B$1="Q1",IFERROR(ROUND(SUMIFS('Working Sheet'!$Y$4:$Y$250,'Working Sheet'!$T$4:$T$250,B37,'Working Sheet'!$U$4:$U$250,C37,'Working Sheet'!$V$4:$V$250,D37),0),0),IF($B$1="Q2",IFERROR(ROUND(SUMIFS('Working Sheet'!$Z$4:$Z$250,'Working Sheet'!$T$4:$T$250,B37,'Working Sheet'!$U$4:$U$250,C37,'Working Sheet'!$V$4:$V$250,D37),0),0),IF($B$1="Q3",IFERROR(ROUND(SUMIFS('Working Sheet'!$AA$4:$AA$250,'Working Sheet'!$T$4:$T$250,B37,'Working Sheet'!$U$4:$U$250,C37,'Working Sheet'!$V$4:$V$250,D37),0),0),IFERROR(ROUND(SUMIFS('Working Sheet'!$AB$4:$AB$250,'Working Sheet'!$T$4:$T$250,B37,'Working Sheet'!$U$4:$U$250,C37,'Working Sheet'!$V$4:$V$250,D37),0),0))))</f>
        <v>0</v>
      </c>
      <c r="H37" s="122">
        <f>COUNTIFS('Working Sheet'!$T$4:$T$250,'1.4.Fwd TIV-Field Inputs'!B37,'Working Sheet'!$U$4:$U$250,'1.4.Fwd TIV-Field Inputs'!C37,'Working Sheet'!$V$4:$V$250,'1.4.Fwd TIV-Field Inputs'!D37)</f>
        <v>232</v>
      </c>
      <c r="J37" s="11"/>
      <c r="K37" s="11"/>
      <c r="L37" s="11"/>
      <c r="M37" s="11"/>
      <c r="O37" s="11"/>
      <c r="P37" s="8"/>
      <c r="Q37" s="8"/>
      <c r="R37" s="8"/>
      <c r="S37" s="8"/>
      <c r="T37" s="8"/>
      <c r="V37" s="8"/>
      <c r="W37" s="8"/>
      <c r="X37" s="8"/>
      <c r="Y37" s="8"/>
      <c r="Z37" s="8"/>
      <c r="AA37" s="8"/>
      <c r="AC37" s="8"/>
      <c r="AD37" s="8"/>
      <c r="AE37" s="8"/>
      <c r="AF37" s="8"/>
      <c r="AG37" s="8"/>
      <c r="AH37" s="8"/>
      <c r="AJ37" s="8"/>
      <c r="AK37" s="8"/>
      <c r="AL37" s="8"/>
      <c r="AM37" s="8"/>
      <c r="AN37" s="8"/>
      <c r="AO37" s="8"/>
    </row>
    <row r="38" spans="1:41" s="3" customFormat="1" ht="16.5" customHeight="1" x14ac:dyDescent="0.25">
      <c r="A38" s="83">
        <f>'1.2.Historical Market Map 12-13'!A38</f>
        <v>0</v>
      </c>
      <c r="B38" s="83">
        <f>'1.2.Historical Market Map 12-13'!B38</f>
        <v>0</v>
      </c>
      <c r="C38" s="83">
        <f>'1.2.Historical Market Map 12-13'!C38</f>
        <v>0</v>
      </c>
      <c r="D38" s="83">
        <f>'1.2.Historical Market Map 12-13'!D38</f>
        <v>0</v>
      </c>
      <c r="E38" s="84" t="str">
        <f t="shared" si="5"/>
        <v>0-0 (0)</v>
      </c>
      <c r="F38" s="84">
        <f>IF($B$1="Q1",'2.1.ATS-Field (FY 13-14)'!J39,IF($B$1="Q2",'2.1.ATS-Field (FY 13-14)'!K39,IF($B$1="Q3",'2.1.ATS-Field (FY 13-14)'!L39,'2.1.ATS-Field (FY 13-14)'!M39)))</f>
        <v>0</v>
      </c>
      <c r="G38" s="35">
        <f>IF($B$1="Q1",IFERROR(ROUND(SUMIFS('Working Sheet'!$Y$4:$Y$250,'Working Sheet'!$T$4:$T$250,B38,'Working Sheet'!$U$4:$U$250,C38,'Working Sheet'!$V$4:$V$250,D38),0),0),IF($B$1="Q2",IFERROR(ROUND(SUMIFS('Working Sheet'!$Z$4:$Z$250,'Working Sheet'!$T$4:$T$250,B38,'Working Sheet'!$U$4:$U$250,C38,'Working Sheet'!$V$4:$V$250,D38),0),0),IF($B$1="Q3",IFERROR(ROUND(SUMIFS('Working Sheet'!$AA$4:$AA$250,'Working Sheet'!$T$4:$T$250,B38,'Working Sheet'!$U$4:$U$250,C38,'Working Sheet'!$V$4:$V$250,D38),0),0),IFERROR(ROUND(SUMIFS('Working Sheet'!$AB$4:$AB$250,'Working Sheet'!$T$4:$T$250,B38,'Working Sheet'!$U$4:$U$250,C38,'Working Sheet'!$V$4:$V$250,D38),0),0))))</f>
        <v>0</v>
      </c>
      <c r="H38" s="122">
        <f>COUNTIFS('Working Sheet'!$T$4:$T$250,'1.4.Fwd TIV-Field Inputs'!B38,'Working Sheet'!$U$4:$U$250,'1.4.Fwd TIV-Field Inputs'!C38,'Working Sheet'!$V$4:$V$250,'1.4.Fwd TIV-Field Inputs'!D38)</f>
        <v>232</v>
      </c>
      <c r="J38" s="11"/>
      <c r="K38" s="11"/>
      <c r="L38" s="11"/>
      <c r="M38" s="11"/>
      <c r="O38" s="11"/>
      <c r="P38" s="8"/>
      <c r="Q38" s="8"/>
      <c r="R38" s="8"/>
      <c r="S38" s="8"/>
      <c r="T38" s="8"/>
      <c r="V38" s="8"/>
      <c r="W38" s="8"/>
      <c r="X38" s="8"/>
      <c r="Y38" s="8"/>
      <c r="Z38" s="8"/>
      <c r="AA38" s="8"/>
      <c r="AC38" s="8"/>
      <c r="AD38" s="8"/>
      <c r="AE38" s="8"/>
      <c r="AF38" s="8"/>
      <c r="AG38" s="8"/>
      <c r="AH38" s="8"/>
      <c r="AJ38" s="8"/>
      <c r="AK38" s="8"/>
      <c r="AL38" s="8"/>
      <c r="AM38" s="8"/>
      <c r="AN38" s="8"/>
      <c r="AO38" s="8"/>
    </row>
    <row r="39" spans="1:41" s="3" customFormat="1" ht="16.5" customHeight="1" x14ac:dyDescent="0.25">
      <c r="A39" s="83">
        <f>'1.2.Historical Market Map 12-13'!A39</f>
        <v>0</v>
      </c>
      <c r="B39" s="83">
        <f>'1.2.Historical Market Map 12-13'!B39</f>
        <v>0</v>
      </c>
      <c r="C39" s="83">
        <f>'1.2.Historical Market Map 12-13'!C39</f>
        <v>0</v>
      </c>
      <c r="D39" s="83">
        <f>'1.2.Historical Market Map 12-13'!D39</f>
        <v>0</v>
      </c>
      <c r="E39" s="84" t="str">
        <f t="shared" si="5"/>
        <v>0-0 (0)</v>
      </c>
      <c r="F39" s="84">
        <f>IF($B$1="Q1",'2.1.ATS-Field (FY 13-14)'!J40,IF($B$1="Q2",'2.1.ATS-Field (FY 13-14)'!K40,IF($B$1="Q3",'2.1.ATS-Field (FY 13-14)'!L40,'2.1.ATS-Field (FY 13-14)'!M40)))</f>
        <v>0</v>
      </c>
      <c r="G39" s="35">
        <f>IF($B$1="Q1",IFERROR(ROUND(SUMIFS('Working Sheet'!$Y$4:$Y$250,'Working Sheet'!$T$4:$T$250,B39,'Working Sheet'!$U$4:$U$250,C39,'Working Sheet'!$V$4:$V$250,D39),0),0),IF($B$1="Q2",IFERROR(ROUND(SUMIFS('Working Sheet'!$Z$4:$Z$250,'Working Sheet'!$T$4:$T$250,B39,'Working Sheet'!$U$4:$U$250,C39,'Working Sheet'!$V$4:$V$250,D39),0),0),IF($B$1="Q3",IFERROR(ROUND(SUMIFS('Working Sheet'!$AA$4:$AA$250,'Working Sheet'!$T$4:$T$250,B39,'Working Sheet'!$U$4:$U$250,C39,'Working Sheet'!$V$4:$V$250,D39),0),0),IFERROR(ROUND(SUMIFS('Working Sheet'!$AB$4:$AB$250,'Working Sheet'!$T$4:$T$250,B39,'Working Sheet'!$U$4:$U$250,C39,'Working Sheet'!$V$4:$V$250,D39),0),0))))</f>
        <v>0</v>
      </c>
      <c r="H39" s="122">
        <f>COUNTIFS('Working Sheet'!$T$4:$T$250,'1.4.Fwd TIV-Field Inputs'!B39,'Working Sheet'!$U$4:$U$250,'1.4.Fwd TIV-Field Inputs'!C39,'Working Sheet'!$V$4:$V$250,'1.4.Fwd TIV-Field Inputs'!D39)</f>
        <v>232</v>
      </c>
      <c r="J39" s="11"/>
      <c r="K39" s="11"/>
      <c r="L39" s="11"/>
      <c r="M39" s="11"/>
      <c r="O39" s="11"/>
      <c r="P39" s="8"/>
      <c r="Q39" s="8"/>
      <c r="R39" s="8"/>
      <c r="S39" s="8"/>
      <c r="T39" s="8"/>
      <c r="V39" s="8"/>
      <c r="W39" s="8"/>
      <c r="X39" s="8"/>
      <c r="Y39" s="8"/>
      <c r="Z39" s="8"/>
      <c r="AA39" s="8"/>
      <c r="AC39" s="8"/>
      <c r="AD39" s="8"/>
      <c r="AE39" s="8"/>
      <c r="AF39" s="8"/>
      <c r="AG39" s="8"/>
      <c r="AH39" s="8"/>
      <c r="AJ39" s="8"/>
      <c r="AK39" s="8"/>
      <c r="AL39" s="8"/>
      <c r="AM39" s="8"/>
      <c r="AN39" s="8"/>
      <c r="AO39" s="8"/>
    </row>
    <row r="40" spans="1:41" s="3" customFormat="1" ht="16.5" customHeight="1" x14ac:dyDescent="0.25">
      <c r="A40" s="83">
        <f>'1.2.Historical Market Map 12-13'!A40</f>
        <v>0</v>
      </c>
      <c r="B40" s="83">
        <f>'1.2.Historical Market Map 12-13'!B40</f>
        <v>0</v>
      </c>
      <c r="C40" s="83">
        <f>'1.2.Historical Market Map 12-13'!C40</f>
        <v>0</v>
      </c>
      <c r="D40" s="83">
        <f>'1.2.Historical Market Map 12-13'!D40</f>
        <v>0</v>
      </c>
      <c r="E40" s="84" t="str">
        <f t="shared" si="5"/>
        <v>0-0 (0)</v>
      </c>
      <c r="F40" s="84">
        <f>IF($B$1="Q1",'2.1.ATS-Field (FY 13-14)'!J41,IF($B$1="Q2",'2.1.ATS-Field (FY 13-14)'!K41,IF($B$1="Q3",'2.1.ATS-Field (FY 13-14)'!L41,'2.1.ATS-Field (FY 13-14)'!M41)))</f>
        <v>0</v>
      </c>
      <c r="G40" s="35">
        <f>IF($B$1="Q1",IFERROR(ROUND(SUMIFS('Working Sheet'!$Y$4:$Y$250,'Working Sheet'!$T$4:$T$250,B40,'Working Sheet'!$U$4:$U$250,C40,'Working Sheet'!$V$4:$V$250,D40),0),0),IF($B$1="Q2",IFERROR(ROUND(SUMIFS('Working Sheet'!$Z$4:$Z$250,'Working Sheet'!$T$4:$T$250,B40,'Working Sheet'!$U$4:$U$250,C40,'Working Sheet'!$V$4:$V$250,D40),0),0),IF($B$1="Q3",IFERROR(ROUND(SUMIFS('Working Sheet'!$AA$4:$AA$250,'Working Sheet'!$T$4:$T$250,B40,'Working Sheet'!$U$4:$U$250,C40,'Working Sheet'!$V$4:$V$250,D40),0),0),IFERROR(ROUND(SUMIFS('Working Sheet'!$AB$4:$AB$250,'Working Sheet'!$T$4:$T$250,B40,'Working Sheet'!$U$4:$U$250,C40,'Working Sheet'!$V$4:$V$250,D40),0),0))))</f>
        <v>0</v>
      </c>
      <c r="H40" s="122">
        <f>COUNTIFS('Working Sheet'!$T$4:$T$250,'1.4.Fwd TIV-Field Inputs'!B40,'Working Sheet'!$U$4:$U$250,'1.4.Fwd TIV-Field Inputs'!C40,'Working Sheet'!$V$4:$V$250,'1.4.Fwd TIV-Field Inputs'!D40)</f>
        <v>232</v>
      </c>
      <c r="J40" s="11"/>
      <c r="K40" s="11"/>
      <c r="L40" s="11"/>
      <c r="M40" s="11"/>
      <c r="O40" s="11"/>
      <c r="P40" s="8"/>
      <c r="Q40" s="8"/>
      <c r="R40" s="8"/>
      <c r="S40" s="8"/>
      <c r="T40" s="8"/>
      <c r="V40" s="8"/>
      <c r="W40" s="8"/>
      <c r="X40" s="8"/>
      <c r="Y40" s="8"/>
      <c r="Z40" s="8"/>
      <c r="AA40" s="8"/>
      <c r="AC40" s="8"/>
      <c r="AD40" s="8"/>
      <c r="AE40" s="8"/>
      <c r="AF40" s="8"/>
      <c r="AG40" s="8"/>
      <c r="AH40" s="8"/>
      <c r="AJ40" s="8"/>
      <c r="AK40" s="8"/>
      <c r="AL40" s="8"/>
      <c r="AM40" s="8"/>
      <c r="AN40" s="8"/>
      <c r="AO40" s="8"/>
    </row>
    <row r="41" spans="1:41" s="3" customFormat="1" ht="16.5" customHeight="1" x14ac:dyDescent="0.25">
      <c r="A41" s="83">
        <f>'1.2.Historical Market Map 12-13'!A41</f>
        <v>0</v>
      </c>
      <c r="B41" s="83">
        <f>'1.2.Historical Market Map 12-13'!B41</f>
        <v>0</v>
      </c>
      <c r="C41" s="83">
        <f>'1.2.Historical Market Map 12-13'!C41</f>
        <v>0</v>
      </c>
      <c r="D41" s="83">
        <f>'1.2.Historical Market Map 12-13'!D41</f>
        <v>0</v>
      </c>
      <c r="E41" s="84" t="str">
        <f t="shared" si="5"/>
        <v>0-0 (0)</v>
      </c>
      <c r="F41" s="84">
        <f>IF($B$1="Q1",'2.1.ATS-Field (FY 13-14)'!J42,IF($B$1="Q2",'2.1.ATS-Field (FY 13-14)'!K42,IF($B$1="Q3",'2.1.ATS-Field (FY 13-14)'!L42,'2.1.ATS-Field (FY 13-14)'!M42)))</f>
        <v>0</v>
      </c>
      <c r="G41" s="35">
        <f>IF($B$1="Q1",IFERROR(ROUND(SUMIFS('Working Sheet'!$Y$4:$Y$250,'Working Sheet'!$T$4:$T$250,B41,'Working Sheet'!$U$4:$U$250,C41,'Working Sheet'!$V$4:$V$250,D41),0),0),IF($B$1="Q2",IFERROR(ROUND(SUMIFS('Working Sheet'!$Z$4:$Z$250,'Working Sheet'!$T$4:$T$250,B41,'Working Sheet'!$U$4:$U$250,C41,'Working Sheet'!$V$4:$V$250,D41),0),0),IF($B$1="Q3",IFERROR(ROUND(SUMIFS('Working Sheet'!$AA$4:$AA$250,'Working Sheet'!$T$4:$T$250,B41,'Working Sheet'!$U$4:$U$250,C41,'Working Sheet'!$V$4:$V$250,D41),0),0),IFERROR(ROUND(SUMIFS('Working Sheet'!$AB$4:$AB$250,'Working Sheet'!$T$4:$T$250,B41,'Working Sheet'!$U$4:$U$250,C41,'Working Sheet'!$V$4:$V$250,D41),0),0))))</f>
        <v>0</v>
      </c>
      <c r="H41" s="122">
        <f>COUNTIFS('Working Sheet'!$T$4:$T$250,'1.4.Fwd TIV-Field Inputs'!B41,'Working Sheet'!$U$4:$U$250,'1.4.Fwd TIV-Field Inputs'!C41,'Working Sheet'!$V$4:$V$250,'1.4.Fwd TIV-Field Inputs'!D41)</f>
        <v>232</v>
      </c>
      <c r="J41" s="11"/>
      <c r="K41" s="11"/>
      <c r="L41" s="11"/>
      <c r="M41" s="11"/>
      <c r="O41" s="11"/>
      <c r="P41" s="8"/>
      <c r="Q41" s="8"/>
      <c r="R41" s="8"/>
      <c r="S41" s="8"/>
      <c r="T41" s="8"/>
      <c r="V41" s="8"/>
      <c r="W41" s="8"/>
      <c r="X41" s="8"/>
      <c r="Y41" s="8"/>
      <c r="Z41" s="8"/>
      <c r="AA41" s="8"/>
      <c r="AC41" s="8"/>
      <c r="AD41" s="8"/>
      <c r="AE41" s="8"/>
      <c r="AF41" s="8"/>
      <c r="AG41" s="8"/>
      <c r="AH41" s="8"/>
      <c r="AJ41" s="8"/>
      <c r="AK41" s="8"/>
      <c r="AL41" s="8"/>
      <c r="AM41" s="8"/>
      <c r="AN41" s="8"/>
      <c r="AO41" s="8"/>
    </row>
    <row r="42" spans="1:41" s="3" customFormat="1" x14ac:dyDescent="0.25">
      <c r="A42" s="83">
        <f>'1.2.Historical Market Map 12-13'!A42</f>
        <v>0</v>
      </c>
      <c r="B42" s="83">
        <f>'1.2.Historical Market Map 12-13'!B42</f>
        <v>0</v>
      </c>
      <c r="C42" s="83">
        <f>'1.2.Historical Market Map 12-13'!C42</f>
        <v>0</v>
      </c>
      <c r="D42" s="83">
        <f>'1.2.Historical Market Map 12-13'!D42</f>
        <v>0</v>
      </c>
      <c r="E42" s="84" t="str">
        <f t="shared" si="5"/>
        <v>0-0 (0)</v>
      </c>
      <c r="F42" s="84">
        <f>IF($B$1="Q1",'2.1.ATS-Field (FY 13-14)'!J43,IF($B$1="Q2",'2.1.ATS-Field (FY 13-14)'!K43,IF($B$1="Q3",'2.1.ATS-Field (FY 13-14)'!L43,'2.1.ATS-Field (FY 13-14)'!M43)))</f>
        <v>0</v>
      </c>
      <c r="G42" s="35">
        <f>IF($B$1="Q1",IFERROR(ROUND(SUMIFS('Working Sheet'!$Y$4:$Y$250,'Working Sheet'!$T$4:$T$250,B42,'Working Sheet'!$U$4:$U$250,C42,'Working Sheet'!$V$4:$V$250,D42),0),0),IF($B$1="Q2",IFERROR(ROUND(SUMIFS('Working Sheet'!$Z$4:$Z$250,'Working Sheet'!$T$4:$T$250,B42,'Working Sheet'!$U$4:$U$250,C42,'Working Sheet'!$V$4:$V$250,D42),0),0),IF($B$1="Q3",IFERROR(ROUND(SUMIFS('Working Sheet'!$AA$4:$AA$250,'Working Sheet'!$T$4:$T$250,B42,'Working Sheet'!$U$4:$U$250,C42,'Working Sheet'!$V$4:$V$250,D42),0),0),IFERROR(ROUND(SUMIFS('Working Sheet'!$AB$4:$AB$250,'Working Sheet'!$T$4:$T$250,B42,'Working Sheet'!$U$4:$U$250,C42,'Working Sheet'!$V$4:$V$250,D42),0),0))))</f>
        <v>0</v>
      </c>
      <c r="H42" s="122">
        <f>COUNTIFS('Working Sheet'!$T$4:$T$250,'1.4.Fwd TIV-Field Inputs'!B42,'Working Sheet'!$U$4:$U$250,'1.4.Fwd TIV-Field Inputs'!C42,'Working Sheet'!$V$4:$V$250,'1.4.Fwd TIV-Field Inputs'!D42)</f>
        <v>232</v>
      </c>
      <c r="J42" s="11"/>
      <c r="K42" s="11"/>
      <c r="L42" s="11"/>
      <c r="M42" s="11"/>
      <c r="O42" s="11"/>
      <c r="P42" s="8"/>
      <c r="Q42" s="8"/>
      <c r="R42" s="8"/>
      <c r="S42" s="8"/>
      <c r="T42" s="8"/>
      <c r="V42" s="8"/>
      <c r="W42" s="8"/>
      <c r="X42" s="8"/>
      <c r="Y42" s="8"/>
      <c r="Z42" s="8"/>
      <c r="AA42" s="8"/>
      <c r="AC42" s="8"/>
      <c r="AD42" s="8"/>
      <c r="AE42" s="8"/>
      <c r="AF42" s="8"/>
      <c r="AG42" s="8"/>
      <c r="AH42" s="8"/>
      <c r="AJ42" s="8"/>
      <c r="AK42" s="8"/>
      <c r="AL42" s="8"/>
      <c r="AM42" s="8"/>
      <c r="AN42" s="8"/>
      <c r="AO42" s="8"/>
    </row>
    <row r="43" spans="1:41" s="3" customFormat="1" x14ac:dyDescent="0.25">
      <c r="A43" s="83">
        <f>'1.2.Historical Market Map 12-13'!A43</f>
        <v>0</v>
      </c>
      <c r="B43" s="83">
        <f>'1.2.Historical Market Map 12-13'!B43</f>
        <v>0</v>
      </c>
      <c r="C43" s="83">
        <f>'1.2.Historical Market Map 12-13'!C43</f>
        <v>0</v>
      </c>
      <c r="D43" s="83">
        <f>'1.2.Historical Market Map 12-13'!D43</f>
        <v>0</v>
      </c>
      <c r="E43" s="84" t="str">
        <f t="shared" si="5"/>
        <v>0-0 (0)</v>
      </c>
      <c r="F43" s="84">
        <f>IF($B$1="Q1",'2.1.ATS-Field (FY 13-14)'!J44,IF($B$1="Q2",'2.1.ATS-Field (FY 13-14)'!K44,IF($B$1="Q3",'2.1.ATS-Field (FY 13-14)'!L44,'2.1.ATS-Field (FY 13-14)'!M44)))</f>
        <v>0</v>
      </c>
      <c r="G43" s="35">
        <f>IF($B$1="Q1",IFERROR(ROUND(SUMIFS('Working Sheet'!$Y$4:$Y$250,'Working Sheet'!$T$4:$T$250,B43,'Working Sheet'!$U$4:$U$250,C43,'Working Sheet'!$V$4:$V$250,D43),0),0),IF($B$1="Q2",IFERROR(ROUND(SUMIFS('Working Sheet'!$Z$4:$Z$250,'Working Sheet'!$T$4:$T$250,B43,'Working Sheet'!$U$4:$U$250,C43,'Working Sheet'!$V$4:$V$250,D43),0),0),IF($B$1="Q3",IFERROR(ROUND(SUMIFS('Working Sheet'!$AA$4:$AA$250,'Working Sheet'!$T$4:$T$250,B43,'Working Sheet'!$U$4:$U$250,C43,'Working Sheet'!$V$4:$V$250,D43),0),0),IFERROR(ROUND(SUMIFS('Working Sheet'!$AB$4:$AB$250,'Working Sheet'!$T$4:$T$250,B43,'Working Sheet'!$U$4:$U$250,C43,'Working Sheet'!$V$4:$V$250,D43),0),0))))</f>
        <v>0</v>
      </c>
      <c r="H43" s="122">
        <f>COUNTIFS('Working Sheet'!$T$4:$T$250,'1.4.Fwd TIV-Field Inputs'!B43,'Working Sheet'!$U$4:$U$250,'1.4.Fwd TIV-Field Inputs'!C43,'Working Sheet'!$V$4:$V$250,'1.4.Fwd TIV-Field Inputs'!D43)</f>
        <v>232</v>
      </c>
      <c r="J43" s="11"/>
      <c r="K43" s="11"/>
      <c r="L43" s="11"/>
      <c r="M43" s="11"/>
      <c r="O43" s="11"/>
      <c r="P43" s="8"/>
      <c r="Q43" s="8"/>
      <c r="R43" s="8"/>
      <c r="S43" s="8"/>
      <c r="T43" s="8"/>
      <c r="V43" s="8"/>
      <c r="W43" s="8"/>
      <c r="X43" s="8"/>
      <c r="Y43" s="8"/>
      <c r="Z43" s="8"/>
      <c r="AA43" s="8"/>
      <c r="AC43" s="8"/>
      <c r="AD43" s="8"/>
      <c r="AE43" s="8"/>
      <c r="AF43" s="8"/>
      <c r="AG43" s="8"/>
      <c r="AH43" s="8"/>
      <c r="AJ43" s="8"/>
      <c r="AK43" s="8"/>
      <c r="AL43" s="8"/>
      <c r="AM43" s="8"/>
      <c r="AN43" s="8"/>
      <c r="AO43" s="8"/>
    </row>
    <row r="44" spans="1:41" s="3" customFormat="1" ht="16.5" customHeight="1" x14ac:dyDescent="0.25">
      <c r="A44" s="83">
        <f>'1.2.Historical Market Map 12-13'!A44</f>
        <v>0</v>
      </c>
      <c r="B44" s="83">
        <f>'1.2.Historical Market Map 12-13'!B44</f>
        <v>0</v>
      </c>
      <c r="C44" s="83">
        <f>'1.2.Historical Market Map 12-13'!C44</f>
        <v>0</v>
      </c>
      <c r="D44" s="83">
        <f>'1.2.Historical Market Map 12-13'!D44</f>
        <v>0</v>
      </c>
      <c r="E44" s="84" t="str">
        <f t="shared" si="5"/>
        <v>0-0 (0)</v>
      </c>
      <c r="F44" s="84">
        <f>IF($B$1="Q1",'2.1.ATS-Field (FY 13-14)'!J45,IF($B$1="Q2",'2.1.ATS-Field (FY 13-14)'!K45,IF($B$1="Q3",'2.1.ATS-Field (FY 13-14)'!L45,'2.1.ATS-Field (FY 13-14)'!M45)))</f>
        <v>0</v>
      </c>
      <c r="G44" s="35">
        <f>IF($B$1="Q1",IFERROR(ROUND(SUMIFS('Working Sheet'!$Y$4:$Y$250,'Working Sheet'!$T$4:$T$250,B44,'Working Sheet'!$U$4:$U$250,C44,'Working Sheet'!$V$4:$V$250,D44),0),0),IF($B$1="Q2",IFERROR(ROUND(SUMIFS('Working Sheet'!$Z$4:$Z$250,'Working Sheet'!$T$4:$T$250,B44,'Working Sheet'!$U$4:$U$250,C44,'Working Sheet'!$V$4:$V$250,D44),0),0),IF($B$1="Q3",IFERROR(ROUND(SUMIFS('Working Sheet'!$AA$4:$AA$250,'Working Sheet'!$T$4:$T$250,B44,'Working Sheet'!$U$4:$U$250,C44,'Working Sheet'!$V$4:$V$250,D44),0),0),IFERROR(ROUND(SUMIFS('Working Sheet'!$AB$4:$AB$250,'Working Sheet'!$T$4:$T$250,B44,'Working Sheet'!$U$4:$U$250,C44,'Working Sheet'!$V$4:$V$250,D44),0),0))))</f>
        <v>0</v>
      </c>
      <c r="H44" s="122">
        <f>COUNTIFS('Working Sheet'!$T$4:$T$250,'1.4.Fwd TIV-Field Inputs'!B44,'Working Sheet'!$U$4:$U$250,'1.4.Fwd TIV-Field Inputs'!C44,'Working Sheet'!$V$4:$V$250,'1.4.Fwd TIV-Field Inputs'!D44)</f>
        <v>232</v>
      </c>
      <c r="J44" s="11"/>
      <c r="K44" s="11"/>
      <c r="L44" s="11"/>
      <c r="M44" s="11"/>
      <c r="O44" s="11"/>
      <c r="P44" s="8"/>
      <c r="Q44" s="8"/>
      <c r="R44" s="8"/>
      <c r="S44" s="8"/>
      <c r="T44" s="8"/>
      <c r="V44" s="8"/>
      <c r="W44" s="8"/>
      <c r="X44" s="8"/>
      <c r="Y44" s="8"/>
      <c r="Z44" s="8"/>
      <c r="AA44" s="8"/>
      <c r="AC44" s="8"/>
      <c r="AD44" s="8"/>
      <c r="AE44" s="8"/>
      <c r="AF44" s="8"/>
      <c r="AG44" s="8"/>
      <c r="AH44" s="8"/>
      <c r="AJ44" s="8"/>
      <c r="AK44" s="8"/>
      <c r="AL44" s="8"/>
      <c r="AM44" s="8"/>
      <c r="AN44" s="8"/>
      <c r="AO44" s="8"/>
    </row>
    <row r="45" spans="1:41" s="3" customFormat="1" ht="16.5" customHeight="1" x14ac:dyDescent="0.25">
      <c r="A45" s="83">
        <f>'1.2.Historical Market Map 12-13'!A45</f>
        <v>0</v>
      </c>
      <c r="B45" s="83">
        <f>'1.2.Historical Market Map 12-13'!B45</f>
        <v>0</v>
      </c>
      <c r="C45" s="83">
        <f>'1.2.Historical Market Map 12-13'!C45</f>
        <v>0</v>
      </c>
      <c r="D45" s="83">
        <f>'1.2.Historical Market Map 12-13'!D45</f>
        <v>0</v>
      </c>
      <c r="E45" s="84" t="str">
        <f t="shared" si="5"/>
        <v>0-0 (0)</v>
      </c>
      <c r="F45" s="84">
        <f>IF($B$1="Q1",'2.1.ATS-Field (FY 13-14)'!J46,IF($B$1="Q2",'2.1.ATS-Field (FY 13-14)'!K46,IF($B$1="Q3",'2.1.ATS-Field (FY 13-14)'!L46,'2.1.ATS-Field (FY 13-14)'!M46)))</f>
        <v>0</v>
      </c>
      <c r="G45" s="35">
        <f>IF($B$1="Q1",IFERROR(ROUND(SUMIFS('Working Sheet'!$Y$4:$Y$250,'Working Sheet'!$T$4:$T$250,B45,'Working Sheet'!$U$4:$U$250,C45,'Working Sheet'!$V$4:$V$250,D45),0),0),IF($B$1="Q2",IFERROR(ROUND(SUMIFS('Working Sheet'!$Z$4:$Z$250,'Working Sheet'!$T$4:$T$250,B45,'Working Sheet'!$U$4:$U$250,C45,'Working Sheet'!$V$4:$V$250,D45),0),0),IF($B$1="Q3",IFERROR(ROUND(SUMIFS('Working Sheet'!$AA$4:$AA$250,'Working Sheet'!$T$4:$T$250,B45,'Working Sheet'!$U$4:$U$250,C45,'Working Sheet'!$V$4:$V$250,D45),0),0),IFERROR(ROUND(SUMIFS('Working Sheet'!$AB$4:$AB$250,'Working Sheet'!$T$4:$T$250,B45,'Working Sheet'!$U$4:$U$250,C45,'Working Sheet'!$V$4:$V$250,D45),0),0))))</f>
        <v>0</v>
      </c>
      <c r="H45" s="122">
        <f>COUNTIFS('Working Sheet'!$T$4:$T$250,'1.4.Fwd TIV-Field Inputs'!B45,'Working Sheet'!$U$4:$U$250,'1.4.Fwd TIV-Field Inputs'!C45,'Working Sheet'!$V$4:$V$250,'1.4.Fwd TIV-Field Inputs'!D45)</f>
        <v>232</v>
      </c>
      <c r="J45" s="11"/>
      <c r="K45" s="11"/>
      <c r="L45" s="11"/>
      <c r="M45" s="11"/>
      <c r="O45" s="11"/>
      <c r="P45" s="8"/>
      <c r="Q45" s="8"/>
      <c r="R45" s="8"/>
      <c r="S45" s="8"/>
      <c r="T45" s="8"/>
      <c r="V45" s="8"/>
      <c r="W45" s="8"/>
      <c r="X45" s="8"/>
      <c r="Y45" s="8"/>
      <c r="Z45" s="8"/>
      <c r="AA45" s="8"/>
      <c r="AC45" s="8"/>
      <c r="AD45" s="8"/>
      <c r="AE45" s="8"/>
      <c r="AF45" s="8"/>
      <c r="AG45" s="8"/>
      <c r="AH45" s="8"/>
      <c r="AJ45" s="8"/>
      <c r="AK45" s="8"/>
      <c r="AL45" s="8"/>
      <c r="AM45" s="8"/>
      <c r="AN45" s="8"/>
      <c r="AO45" s="8"/>
    </row>
    <row r="46" spans="1:41" s="3" customFormat="1" ht="16.5" customHeight="1" x14ac:dyDescent="0.25">
      <c r="A46" s="83">
        <f>'1.2.Historical Market Map 12-13'!A46</f>
        <v>0</v>
      </c>
      <c r="B46" s="83">
        <f>'1.2.Historical Market Map 12-13'!B46</f>
        <v>0</v>
      </c>
      <c r="C46" s="83">
        <f>'1.2.Historical Market Map 12-13'!C46</f>
        <v>0</v>
      </c>
      <c r="D46" s="83">
        <f>'1.2.Historical Market Map 12-13'!D46</f>
        <v>0</v>
      </c>
      <c r="E46" s="84" t="str">
        <f t="shared" si="5"/>
        <v>0-0 (0)</v>
      </c>
      <c r="F46" s="84">
        <f>IF($B$1="Q1",'2.1.ATS-Field (FY 13-14)'!J47,IF($B$1="Q2",'2.1.ATS-Field (FY 13-14)'!K47,IF($B$1="Q3",'2.1.ATS-Field (FY 13-14)'!L47,'2.1.ATS-Field (FY 13-14)'!M47)))</f>
        <v>0</v>
      </c>
      <c r="G46" s="35">
        <f>IF($B$1="Q1",IFERROR(ROUND(SUMIFS('Working Sheet'!$Y$4:$Y$250,'Working Sheet'!$T$4:$T$250,B46,'Working Sheet'!$U$4:$U$250,C46,'Working Sheet'!$V$4:$V$250,D46),0),0),IF($B$1="Q2",IFERROR(ROUND(SUMIFS('Working Sheet'!$Z$4:$Z$250,'Working Sheet'!$T$4:$T$250,B46,'Working Sheet'!$U$4:$U$250,C46,'Working Sheet'!$V$4:$V$250,D46),0),0),IF($B$1="Q3",IFERROR(ROUND(SUMIFS('Working Sheet'!$AA$4:$AA$250,'Working Sheet'!$T$4:$T$250,B46,'Working Sheet'!$U$4:$U$250,C46,'Working Sheet'!$V$4:$V$250,D46),0),0),IFERROR(ROUND(SUMIFS('Working Sheet'!$AB$4:$AB$250,'Working Sheet'!$T$4:$T$250,B46,'Working Sheet'!$U$4:$U$250,C46,'Working Sheet'!$V$4:$V$250,D46),0),0))))</f>
        <v>0</v>
      </c>
      <c r="H46" s="122">
        <f>COUNTIFS('Working Sheet'!$T$4:$T$250,'1.4.Fwd TIV-Field Inputs'!B46,'Working Sheet'!$U$4:$U$250,'1.4.Fwd TIV-Field Inputs'!C46,'Working Sheet'!$V$4:$V$250,'1.4.Fwd TIV-Field Inputs'!D46)</f>
        <v>232</v>
      </c>
      <c r="J46" s="11"/>
      <c r="K46" s="11"/>
      <c r="L46" s="11"/>
      <c r="M46" s="11"/>
      <c r="O46" s="11"/>
      <c r="P46" s="8"/>
      <c r="Q46" s="8"/>
      <c r="R46" s="8"/>
      <c r="S46" s="8"/>
      <c r="T46" s="8"/>
      <c r="V46" s="8"/>
      <c r="W46" s="8"/>
      <c r="X46" s="8"/>
      <c r="Y46" s="8"/>
      <c r="Z46" s="8"/>
      <c r="AA46" s="8"/>
      <c r="AC46" s="8"/>
      <c r="AD46" s="8"/>
      <c r="AE46" s="8"/>
      <c r="AF46" s="8"/>
      <c r="AG46" s="8"/>
      <c r="AH46" s="8"/>
      <c r="AJ46" s="8"/>
      <c r="AK46" s="8"/>
      <c r="AL46" s="8"/>
      <c r="AM46" s="8"/>
      <c r="AN46" s="8"/>
      <c r="AO46" s="8"/>
    </row>
    <row r="47" spans="1:41" s="3" customFormat="1" x14ac:dyDescent="0.25">
      <c r="A47" s="83">
        <f>'1.2.Historical Market Map 12-13'!A47</f>
        <v>0</v>
      </c>
      <c r="B47" s="83">
        <f>'1.2.Historical Market Map 12-13'!B47</f>
        <v>0</v>
      </c>
      <c r="C47" s="83">
        <f>'1.2.Historical Market Map 12-13'!C47</f>
        <v>0</v>
      </c>
      <c r="D47" s="83">
        <f>'1.2.Historical Market Map 12-13'!D47</f>
        <v>0</v>
      </c>
      <c r="E47" s="84" t="str">
        <f t="shared" si="5"/>
        <v>0-0 (0)</v>
      </c>
      <c r="F47" s="84">
        <f>IF($B$1="Q1",'2.1.ATS-Field (FY 13-14)'!J48,IF($B$1="Q2",'2.1.ATS-Field (FY 13-14)'!K48,IF($B$1="Q3",'2.1.ATS-Field (FY 13-14)'!L48,'2.1.ATS-Field (FY 13-14)'!M48)))</f>
        <v>0</v>
      </c>
      <c r="G47" s="35">
        <f>IF($B$1="Q1",IFERROR(ROUND(SUMIFS('Working Sheet'!$Y$4:$Y$250,'Working Sheet'!$T$4:$T$250,B47,'Working Sheet'!$U$4:$U$250,C47,'Working Sheet'!$V$4:$V$250,D47),0),0),IF($B$1="Q2",IFERROR(ROUND(SUMIFS('Working Sheet'!$Z$4:$Z$250,'Working Sheet'!$T$4:$T$250,B47,'Working Sheet'!$U$4:$U$250,C47,'Working Sheet'!$V$4:$V$250,D47),0),0),IF($B$1="Q3",IFERROR(ROUND(SUMIFS('Working Sheet'!$AA$4:$AA$250,'Working Sheet'!$T$4:$T$250,B47,'Working Sheet'!$U$4:$U$250,C47,'Working Sheet'!$V$4:$V$250,D47),0),0),IFERROR(ROUND(SUMIFS('Working Sheet'!$AB$4:$AB$250,'Working Sheet'!$T$4:$T$250,B47,'Working Sheet'!$U$4:$U$250,C47,'Working Sheet'!$V$4:$V$250,D47),0),0))))</f>
        <v>0</v>
      </c>
      <c r="H47" s="122">
        <f>COUNTIFS('Working Sheet'!$T$4:$T$250,'1.4.Fwd TIV-Field Inputs'!B47,'Working Sheet'!$U$4:$U$250,'1.4.Fwd TIV-Field Inputs'!C47,'Working Sheet'!$V$4:$V$250,'1.4.Fwd TIV-Field Inputs'!D47)</f>
        <v>232</v>
      </c>
      <c r="J47" s="11"/>
      <c r="K47" s="11"/>
      <c r="L47" s="11"/>
      <c r="M47" s="11"/>
      <c r="O47" s="11"/>
      <c r="P47" s="8"/>
      <c r="Q47" s="8"/>
      <c r="R47" s="8"/>
      <c r="S47" s="8"/>
      <c r="T47" s="8"/>
      <c r="V47" s="8"/>
      <c r="W47" s="8"/>
      <c r="X47" s="8"/>
      <c r="Y47" s="8"/>
      <c r="Z47" s="8"/>
      <c r="AA47" s="8"/>
      <c r="AC47" s="8"/>
      <c r="AD47" s="8"/>
      <c r="AE47" s="8"/>
      <c r="AF47" s="8"/>
      <c r="AG47" s="8"/>
      <c r="AH47" s="8"/>
      <c r="AJ47" s="8"/>
      <c r="AK47" s="8"/>
      <c r="AL47" s="8"/>
      <c r="AM47" s="8"/>
      <c r="AN47" s="8"/>
      <c r="AO47" s="8"/>
    </row>
    <row r="48" spans="1:41" s="3" customFormat="1" ht="16.5" customHeight="1" x14ac:dyDescent="0.25">
      <c r="A48" s="83">
        <f>'1.2.Historical Market Map 12-13'!A48</f>
        <v>0</v>
      </c>
      <c r="B48" s="83">
        <f>'1.2.Historical Market Map 12-13'!B48</f>
        <v>0</v>
      </c>
      <c r="C48" s="83">
        <f>'1.2.Historical Market Map 12-13'!C48</f>
        <v>0</v>
      </c>
      <c r="D48" s="83">
        <f>'1.2.Historical Market Map 12-13'!D48</f>
        <v>0</v>
      </c>
      <c r="E48" s="84" t="str">
        <f t="shared" si="5"/>
        <v>0-0 (0)</v>
      </c>
      <c r="F48" s="84">
        <f>IF($B$1="Q1",'2.1.ATS-Field (FY 13-14)'!J49,IF($B$1="Q2",'2.1.ATS-Field (FY 13-14)'!K49,IF($B$1="Q3",'2.1.ATS-Field (FY 13-14)'!L49,'2.1.ATS-Field (FY 13-14)'!M49)))</f>
        <v>0</v>
      </c>
      <c r="G48" s="35">
        <f>IF($B$1="Q1",IFERROR(ROUND(SUMIFS('Working Sheet'!$Y$4:$Y$250,'Working Sheet'!$T$4:$T$250,B48,'Working Sheet'!$U$4:$U$250,C48,'Working Sheet'!$V$4:$V$250,D48),0),0),IF($B$1="Q2",IFERROR(ROUND(SUMIFS('Working Sheet'!$Z$4:$Z$250,'Working Sheet'!$T$4:$T$250,B48,'Working Sheet'!$U$4:$U$250,C48,'Working Sheet'!$V$4:$V$250,D48),0),0),IF($B$1="Q3",IFERROR(ROUND(SUMIFS('Working Sheet'!$AA$4:$AA$250,'Working Sheet'!$T$4:$T$250,B48,'Working Sheet'!$U$4:$U$250,C48,'Working Sheet'!$V$4:$V$250,D48),0),0),IFERROR(ROUND(SUMIFS('Working Sheet'!$AB$4:$AB$250,'Working Sheet'!$T$4:$T$250,B48,'Working Sheet'!$U$4:$U$250,C48,'Working Sheet'!$V$4:$V$250,D48),0),0))))</f>
        <v>0</v>
      </c>
      <c r="H48" s="122">
        <f>COUNTIFS('Working Sheet'!$T$4:$T$250,'1.4.Fwd TIV-Field Inputs'!B48,'Working Sheet'!$U$4:$U$250,'1.4.Fwd TIV-Field Inputs'!C48,'Working Sheet'!$V$4:$V$250,'1.4.Fwd TIV-Field Inputs'!D48)</f>
        <v>232</v>
      </c>
      <c r="J48" s="11"/>
      <c r="K48" s="11"/>
      <c r="L48" s="11"/>
      <c r="M48" s="11"/>
      <c r="O48" s="11"/>
      <c r="P48" s="8"/>
      <c r="Q48" s="8"/>
      <c r="R48" s="8"/>
      <c r="S48" s="8"/>
      <c r="T48" s="8"/>
      <c r="V48" s="8"/>
      <c r="W48" s="8"/>
      <c r="X48" s="8"/>
      <c r="Y48" s="8"/>
      <c r="Z48" s="8"/>
      <c r="AA48" s="8"/>
      <c r="AC48" s="8"/>
      <c r="AD48" s="8"/>
      <c r="AE48" s="8"/>
      <c r="AF48" s="8"/>
      <c r="AG48" s="8"/>
      <c r="AH48" s="8"/>
      <c r="AJ48" s="8"/>
      <c r="AK48" s="8"/>
      <c r="AL48" s="8"/>
      <c r="AM48" s="8"/>
      <c r="AN48" s="8"/>
      <c r="AO48" s="8"/>
    </row>
    <row r="49" spans="1:41" s="3" customFormat="1" ht="16.5" customHeight="1" x14ac:dyDescent="0.25">
      <c r="A49" s="83">
        <f>'1.2.Historical Market Map 12-13'!A49</f>
        <v>0</v>
      </c>
      <c r="B49" s="83">
        <f>'1.2.Historical Market Map 12-13'!B49</f>
        <v>0</v>
      </c>
      <c r="C49" s="83">
        <f>'1.2.Historical Market Map 12-13'!C49</f>
        <v>0</v>
      </c>
      <c r="D49" s="83">
        <f>'1.2.Historical Market Map 12-13'!D49</f>
        <v>0</v>
      </c>
      <c r="E49" s="84" t="str">
        <f t="shared" si="5"/>
        <v>0-0 (0)</v>
      </c>
      <c r="F49" s="84">
        <f>IF($B$1="Q1",'2.1.ATS-Field (FY 13-14)'!J50,IF($B$1="Q2",'2.1.ATS-Field (FY 13-14)'!K50,IF($B$1="Q3",'2.1.ATS-Field (FY 13-14)'!L50,'2.1.ATS-Field (FY 13-14)'!M50)))</f>
        <v>0</v>
      </c>
      <c r="G49" s="35">
        <f>IF($B$1="Q1",IFERROR(ROUND(SUMIFS('Working Sheet'!$Y$4:$Y$250,'Working Sheet'!$T$4:$T$250,B49,'Working Sheet'!$U$4:$U$250,C49,'Working Sheet'!$V$4:$V$250,D49),0),0),IF($B$1="Q2",IFERROR(ROUND(SUMIFS('Working Sheet'!$Z$4:$Z$250,'Working Sheet'!$T$4:$T$250,B49,'Working Sheet'!$U$4:$U$250,C49,'Working Sheet'!$V$4:$V$250,D49),0),0),IF($B$1="Q3",IFERROR(ROUND(SUMIFS('Working Sheet'!$AA$4:$AA$250,'Working Sheet'!$T$4:$T$250,B49,'Working Sheet'!$U$4:$U$250,C49,'Working Sheet'!$V$4:$V$250,D49),0),0),IFERROR(ROUND(SUMIFS('Working Sheet'!$AB$4:$AB$250,'Working Sheet'!$T$4:$T$250,B49,'Working Sheet'!$U$4:$U$250,C49,'Working Sheet'!$V$4:$V$250,D49),0),0))))</f>
        <v>0</v>
      </c>
      <c r="H49" s="122">
        <f>COUNTIFS('Working Sheet'!$T$4:$T$250,'1.4.Fwd TIV-Field Inputs'!B49,'Working Sheet'!$U$4:$U$250,'1.4.Fwd TIV-Field Inputs'!C49,'Working Sheet'!$V$4:$V$250,'1.4.Fwd TIV-Field Inputs'!D49)</f>
        <v>232</v>
      </c>
      <c r="J49" s="11"/>
      <c r="K49" s="11"/>
      <c r="L49" s="11"/>
      <c r="M49" s="11"/>
      <c r="O49" s="11"/>
      <c r="P49" s="8"/>
      <c r="Q49" s="8"/>
      <c r="R49" s="8"/>
      <c r="S49" s="8"/>
      <c r="T49" s="8"/>
      <c r="V49" s="8"/>
      <c r="W49" s="8"/>
      <c r="X49" s="8"/>
      <c r="Y49" s="8"/>
      <c r="Z49" s="8"/>
      <c r="AA49" s="8"/>
      <c r="AC49" s="8"/>
      <c r="AD49" s="8"/>
      <c r="AE49" s="8"/>
      <c r="AF49" s="8"/>
      <c r="AG49" s="8"/>
      <c r="AH49" s="8"/>
      <c r="AJ49" s="8"/>
      <c r="AK49" s="8"/>
      <c r="AL49" s="8"/>
      <c r="AM49" s="8"/>
      <c r="AN49" s="8"/>
      <c r="AO49" s="8"/>
    </row>
    <row r="50" spans="1:41" s="3" customFormat="1" ht="16.5" customHeight="1" x14ac:dyDescent="0.25">
      <c r="A50" s="83">
        <f>'1.2.Historical Market Map 12-13'!A50</f>
        <v>0</v>
      </c>
      <c r="B50" s="83">
        <f>'1.2.Historical Market Map 12-13'!B50</f>
        <v>0</v>
      </c>
      <c r="C50" s="83">
        <f>'1.2.Historical Market Map 12-13'!C50</f>
        <v>0</v>
      </c>
      <c r="D50" s="83">
        <f>'1.2.Historical Market Map 12-13'!D50</f>
        <v>0</v>
      </c>
      <c r="E50" s="84" t="str">
        <f t="shared" si="5"/>
        <v>0-0 (0)</v>
      </c>
      <c r="F50" s="84">
        <f>IF($B$1="Q1",'2.1.ATS-Field (FY 13-14)'!J51,IF($B$1="Q2",'2.1.ATS-Field (FY 13-14)'!K51,IF($B$1="Q3",'2.1.ATS-Field (FY 13-14)'!L51,'2.1.ATS-Field (FY 13-14)'!M51)))</f>
        <v>0</v>
      </c>
      <c r="G50" s="35">
        <f>IF($B$1="Q1",IFERROR(ROUND(SUMIFS('Working Sheet'!$Y$4:$Y$250,'Working Sheet'!$T$4:$T$250,B50,'Working Sheet'!$U$4:$U$250,C50,'Working Sheet'!$V$4:$V$250,D50),0),0),IF($B$1="Q2",IFERROR(ROUND(SUMIFS('Working Sheet'!$Z$4:$Z$250,'Working Sheet'!$T$4:$T$250,B50,'Working Sheet'!$U$4:$U$250,C50,'Working Sheet'!$V$4:$V$250,D50),0),0),IF($B$1="Q3",IFERROR(ROUND(SUMIFS('Working Sheet'!$AA$4:$AA$250,'Working Sheet'!$T$4:$T$250,B50,'Working Sheet'!$U$4:$U$250,C50,'Working Sheet'!$V$4:$V$250,D50),0),0),IFERROR(ROUND(SUMIFS('Working Sheet'!$AB$4:$AB$250,'Working Sheet'!$T$4:$T$250,B50,'Working Sheet'!$U$4:$U$250,C50,'Working Sheet'!$V$4:$V$250,D50),0),0))))</f>
        <v>0</v>
      </c>
      <c r="H50" s="122">
        <f>COUNTIFS('Working Sheet'!$T$4:$T$250,'1.4.Fwd TIV-Field Inputs'!B50,'Working Sheet'!$U$4:$U$250,'1.4.Fwd TIV-Field Inputs'!C50,'Working Sheet'!$V$4:$V$250,'1.4.Fwd TIV-Field Inputs'!D50)</f>
        <v>232</v>
      </c>
      <c r="J50" s="11"/>
      <c r="K50" s="11"/>
      <c r="L50" s="11"/>
      <c r="M50" s="11"/>
      <c r="O50" s="11"/>
      <c r="P50" s="8"/>
      <c r="Q50" s="8"/>
      <c r="R50" s="8"/>
      <c r="S50" s="8"/>
      <c r="T50" s="8"/>
      <c r="V50" s="8"/>
      <c r="W50" s="8"/>
      <c r="X50" s="8"/>
      <c r="Y50" s="8"/>
      <c r="Z50" s="8"/>
      <c r="AA50" s="8"/>
      <c r="AC50" s="8"/>
      <c r="AD50" s="8"/>
      <c r="AE50" s="8"/>
      <c r="AF50" s="8"/>
      <c r="AG50" s="8"/>
      <c r="AH50" s="8"/>
      <c r="AJ50" s="8"/>
      <c r="AK50" s="8"/>
      <c r="AL50" s="8"/>
      <c r="AM50" s="8"/>
      <c r="AN50" s="8"/>
      <c r="AO50" s="8"/>
    </row>
    <row r="51" spans="1:41" s="3" customFormat="1" ht="16.5" customHeight="1" x14ac:dyDescent="0.25">
      <c r="A51" s="83">
        <f>'1.2.Historical Market Map 12-13'!A51</f>
        <v>0</v>
      </c>
      <c r="B51" s="83">
        <f>'1.2.Historical Market Map 12-13'!B51</f>
        <v>0</v>
      </c>
      <c r="C51" s="83">
        <f>'1.2.Historical Market Map 12-13'!C51</f>
        <v>0</v>
      </c>
      <c r="D51" s="83">
        <f>'1.2.Historical Market Map 12-13'!D51</f>
        <v>0</v>
      </c>
      <c r="E51" s="84" t="str">
        <f t="shared" si="5"/>
        <v>0-0 (0)</v>
      </c>
      <c r="F51" s="84">
        <f>IF($B$1="Q1",'2.1.ATS-Field (FY 13-14)'!J52,IF($B$1="Q2",'2.1.ATS-Field (FY 13-14)'!K52,IF($B$1="Q3",'2.1.ATS-Field (FY 13-14)'!L52,'2.1.ATS-Field (FY 13-14)'!M52)))</f>
        <v>0</v>
      </c>
      <c r="G51" s="35">
        <f>IF($B$1="Q1",IFERROR(ROUND(SUMIFS('Working Sheet'!$Y$4:$Y$250,'Working Sheet'!$T$4:$T$250,B51,'Working Sheet'!$U$4:$U$250,C51,'Working Sheet'!$V$4:$V$250,D51),0),0),IF($B$1="Q2",IFERROR(ROUND(SUMIFS('Working Sheet'!$Z$4:$Z$250,'Working Sheet'!$T$4:$T$250,B51,'Working Sheet'!$U$4:$U$250,C51,'Working Sheet'!$V$4:$V$250,D51),0),0),IF($B$1="Q3",IFERROR(ROUND(SUMIFS('Working Sheet'!$AA$4:$AA$250,'Working Sheet'!$T$4:$T$250,B51,'Working Sheet'!$U$4:$U$250,C51,'Working Sheet'!$V$4:$V$250,D51),0),0),IFERROR(ROUND(SUMIFS('Working Sheet'!$AB$4:$AB$250,'Working Sheet'!$T$4:$T$250,B51,'Working Sheet'!$U$4:$U$250,C51,'Working Sheet'!$V$4:$V$250,D51),0),0))))</f>
        <v>0</v>
      </c>
      <c r="H51" s="122">
        <f>COUNTIFS('Working Sheet'!$T$4:$T$250,'1.4.Fwd TIV-Field Inputs'!B51,'Working Sheet'!$U$4:$U$250,'1.4.Fwd TIV-Field Inputs'!C51,'Working Sheet'!$V$4:$V$250,'1.4.Fwd TIV-Field Inputs'!D51)</f>
        <v>232</v>
      </c>
      <c r="J51" s="11"/>
      <c r="K51" s="11"/>
      <c r="L51" s="11"/>
      <c r="M51" s="11"/>
      <c r="O51" s="11"/>
      <c r="P51" s="8"/>
      <c r="Q51" s="8"/>
      <c r="R51" s="8"/>
      <c r="S51" s="8"/>
      <c r="T51" s="8"/>
      <c r="V51" s="8"/>
      <c r="W51" s="8"/>
      <c r="X51" s="8"/>
      <c r="Y51" s="8"/>
      <c r="Z51" s="8"/>
      <c r="AA51" s="8"/>
      <c r="AC51" s="8"/>
      <c r="AD51" s="8"/>
      <c r="AE51" s="8"/>
      <c r="AF51" s="8"/>
      <c r="AG51" s="8"/>
      <c r="AH51" s="8"/>
      <c r="AJ51" s="8"/>
      <c r="AK51" s="8"/>
      <c r="AL51" s="8"/>
      <c r="AM51" s="8"/>
      <c r="AN51" s="8"/>
      <c r="AO51" s="8"/>
    </row>
    <row r="52" spans="1:41" s="3" customFormat="1" ht="16.5" customHeight="1" x14ac:dyDescent="0.25">
      <c r="A52" s="83">
        <f>'1.2.Historical Market Map 12-13'!A52</f>
        <v>0</v>
      </c>
      <c r="B52" s="83">
        <f>'1.2.Historical Market Map 12-13'!B52</f>
        <v>0</v>
      </c>
      <c r="C52" s="83">
        <f>'1.2.Historical Market Map 12-13'!C52</f>
        <v>0</v>
      </c>
      <c r="D52" s="83">
        <f>'1.2.Historical Market Map 12-13'!D52</f>
        <v>0</v>
      </c>
      <c r="E52" s="84" t="str">
        <f t="shared" si="5"/>
        <v>0-0 (0)</v>
      </c>
      <c r="F52" s="84">
        <f>IF($B$1="Q1",'2.1.ATS-Field (FY 13-14)'!J53,IF($B$1="Q2",'2.1.ATS-Field (FY 13-14)'!K53,IF($B$1="Q3",'2.1.ATS-Field (FY 13-14)'!L53,'2.1.ATS-Field (FY 13-14)'!M53)))</f>
        <v>0</v>
      </c>
      <c r="G52" s="35">
        <f>IF($B$1="Q1",IFERROR(ROUND(SUMIFS('Working Sheet'!$Y$4:$Y$250,'Working Sheet'!$T$4:$T$250,B52,'Working Sheet'!$U$4:$U$250,C52,'Working Sheet'!$V$4:$V$250,D52),0),0),IF($B$1="Q2",IFERROR(ROUND(SUMIFS('Working Sheet'!$Z$4:$Z$250,'Working Sheet'!$T$4:$T$250,B52,'Working Sheet'!$U$4:$U$250,C52,'Working Sheet'!$V$4:$V$250,D52),0),0),IF($B$1="Q3",IFERROR(ROUND(SUMIFS('Working Sheet'!$AA$4:$AA$250,'Working Sheet'!$T$4:$T$250,B52,'Working Sheet'!$U$4:$U$250,C52,'Working Sheet'!$V$4:$V$250,D52),0),0),IFERROR(ROUND(SUMIFS('Working Sheet'!$AB$4:$AB$250,'Working Sheet'!$T$4:$T$250,B52,'Working Sheet'!$U$4:$U$250,C52,'Working Sheet'!$V$4:$V$250,D52),0),0))))</f>
        <v>0</v>
      </c>
      <c r="H52" s="122">
        <f>COUNTIFS('Working Sheet'!$T$4:$T$250,'1.4.Fwd TIV-Field Inputs'!B52,'Working Sheet'!$U$4:$U$250,'1.4.Fwd TIV-Field Inputs'!C52,'Working Sheet'!$V$4:$V$250,'1.4.Fwd TIV-Field Inputs'!D52)</f>
        <v>232</v>
      </c>
      <c r="J52" s="11"/>
      <c r="K52" s="11"/>
      <c r="L52" s="11"/>
      <c r="M52" s="11"/>
      <c r="O52" s="11"/>
      <c r="P52" s="8"/>
      <c r="Q52" s="8"/>
      <c r="R52" s="8"/>
      <c r="S52" s="8"/>
      <c r="T52" s="8"/>
      <c r="V52" s="8"/>
      <c r="W52" s="8"/>
      <c r="X52" s="8"/>
      <c r="Y52" s="8"/>
      <c r="Z52" s="8"/>
      <c r="AA52" s="8"/>
      <c r="AC52" s="8"/>
      <c r="AD52" s="8"/>
      <c r="AE52" s="8"/>
      <c r="AF52" s="8"/>
      <c r="AG52" s="8"/>
      <c r="AH52" s="8"/>
      <c r="AJ52" s="8"/>
      <c r="AK52" s="8"/>
      <c r="AL52" s="8"/>
      <c r="AM52" s="8"/>
      <c r="AN52" s="8"/>
      <c r="AO52" s="8"/>
    </row>
    <row r="53" spans="1:41" s="3" customFormat="1" ht="16.5" customHeight="1" x14ac:dyDescent="0.25">
      <c r="A53" s="83">
        <f>'1.2.Historical Market Map 12-13'!A53</f>
        <v>0</v>
      </c>
      <c r="B53" s="83">
        <f>'1.2.Historical Market Map 12-13'!B53</f>
        <v>0</v>
      </c>
      <c r="C53" s="83">
        <f>'1.2.Historical Market Map 12-13'!C53</f>
        <v>0</v>
      </c>
      <c r="D53" s="83">
        <f>'1.2.Historical Market Map 12-13'!D53</f>
        <v>0</v>
      </c>
      <c r="E53" s="84" t="str">
        <f t="shared" si="5"/>
        <v>0-0 (0)</v>
      </c>
      <c r="F53" s="84">
        <f>IF($B$1="Q1",'2.1.ATS-Field (FY 13-14)'!J54,IF($B$1="Q2",'2.1.ATS-Field (FY 13-14)'!K54,IF($B$1="Q3",'2.1.ATS-Field (FY 13-14)'!L54,'2.1.ATS-Field (FY 13-14)'!M54)))</f>
        <v>0</v>
      </c>
      <c r="G53" s="35">
        <f>IF($B$1="Q1",IFERROR(ROUND(SUMIFS('Working Sheet'!$Y$4:$Y$250,'Working Sheet'!$T$4:$T$250,B53,'Working Sheet'!$U$4:$U$250,C53,'Working Sheet'!$V$4:$V$250,D53),0),0),IF($B$1="Q2",IFERROR(ROUND(SUMIFS('Working Sheet'!$Z$4:$Z$250,'Working Sheet'!$T$4:$T$250,B53,'Working Sheet'!$U$4:$U$250,C53,'Working Sheet'!$V$4:$V$250,D53),0),0),IF($B$1="Q3",IFERROR(ROUND(SUMIFS('Working Sheet'!$AA$4:$AA$250,'Working Sheet'!$T$4:$T$250,B53,'Working Sheet'!$U$4:$U$250,C53,'Working Sheet'!$V$4:$V$250,D53),0),0),IFERROR(ROUND(SUMIFS('Working Sheet'!$AB$4:$AB$250,'Working Sheet'!$T$4:$T$250,B53,'Working Sheet'!$U$4:$U$250,C53,'Working Sheet'!$V$4:$V$250,D53),0),0))))</f>
        <v>0</v>
      </c>
      <c r="H53" s="122">
        <f>COUNTIFS('Working Sheet'!$T$4:$T$250,'1.4.Fwd TIV-Field Inputs'!B53,'Working Sheet'!$U$4:$U$250,'1.4.Fwd TIV-Field Inputs'!C53,'Working Sheet'!$V$4:$V$250,'1.4.Fwd TIV-Field Inputs'!D53)</f>
        <v>232</v>
      </c>
      <c r="J53" s="11"/>
      <c r="K53" s="11"/>
      <c r="L53" s="11"/>
      <c r="M53" s="11"/>
      <c r="O53" s="11"/>
      <c r="P53" s="8"/>
      <c r="Q53" s="8"/>
      <c r="R53" s="8"/>
      <c r="S53" s="8"/>
      <c r="T53" s="8"/>
      <c r="V53" s="8"/>
      <c r="W53" s="8"/>
      <c r="X53" s="8"/>
      <c r="Y53" s="8"/>
      <c r="Z53" s="8"/>
      <c r="AA53" s="8"/>
      <c r="AC53" s="8"/>
      <c r="AD53" s="8"/>
      <c r="AE53" s="8"/>
      <c r="AF53" s="8"/>
      <c r="AG53" s="8"/>
      <c r="AH53" s="8"/>
      <c r="AJ53" s="8"/>
      <c r="AK53" s="8"/>
      <c r="AL53" s="8"/>
      <c r="AM53" s="8"/>
      <c r="AN53" s="8"/>
      <c r="AO53" s="8"/>
    </row>
    <row r="54" spans="1:41" s="3" customFormat="1" ht="16.5" customHeight="1" x14ac:dyDescent="0.25">
      <c r="A54" s="83">
        <f>'1.2.Historical Market Map 12-13'!A54</f>
        <v>0</v>
      </c>
      <c r="B54" s="83">
        <f>'1.2.Historical Market Map 12-13'!B54</f>
        <v>0</v>
      </c>
      <c r="C54" s="83">
        <f>'1.2.Historical Market Map 12-13'!C54</f>
        <v>0</v>
      </c>
      <c r="D54" s="83">
        <f>'1.2.Historical Market Map 12-13'!D54</f>
        <v>0</v>
      </c>
      <c r="E54" s="84" t="str">
        <f t="shared" si="5"/>
        <v>0-0 (0)</v>
      </c>
      <c r="F54" s="84">
        <f>IF($B$1="Q1",'2.1.ATS-Field (FY 13-14)'!J55,IF($B$1="Q2",'2.1.ATS-Field (FY 13-14)'!K55,IF($B$1="Q3",'2.1.ATS-Field (FY 13-14)'!L55,'2.1.ATS-Field (FY 13-14)'!M55)))</f>
        <v>0</v>
      </c>
      <c r="G54" s="35">
        <f>IF($B$1="Q1",IFERROR(ROUND(SUMIFS('Working Sheet'!$Y$4:$Y$250,'Working Sheet'!$T$4:$T$250,B54,'Working Sheet'!$U$4:$U$250,C54,'Working Sheet'!$V$4:$V$250,D54),0),0),IF($B$1="Q2",IFERROR(ROUND(SUMIFS('Working Sheet'!$Z$4:$Z$250,'Working Sheet'!$T$4:$T$250,B54,'Working Sheet'!$U$4:$U$250,C54,'Working Sheet'!$V$4:$V$250,D54),0),0),IF($B$1="Q3",IFERROR(ROUND(SUMIFS('Working Sheet'!$AA$4:$AA$250,'Working Sheet'!$T$4:$T$250,B54,'Working Sheet'!$U$4:$U$250,C54,'Working Sheet'!$V$4:$V$250,D54),0),0),IFERROR(ROUND(SUMIFS('Working Sheet'!$AB$4:$AB$250,'Working Sheet'!$T$4:$T$250,B54,'Working Sheet'!$U$4:$U$250,C54,'Working Sheet'!$V$4:$V$250,D54),0),0))))</f>
        <v>0</v>
      </c>
      <c r="H54" s="122">
        <f>COUNTIFS('Working Sheet'!$T$4:$T$250,'1.4.Fwd TIV-Field Inputs'!B54,'Working Sheet'!$U$4:$U$250,'1.4.Fwd TIV-Field Inputs'!C54,'Working Sheet'!$V$4:$V$250,'1.4.Fwd TIV-Field Inputs'!D54)</f>
        <v>232</v>
      </c>
      <c r="J54" s="11"/>
      <c r="K54" s="11"/>
      <c r="L54" s="11"/>
      <c r="M54" s="11"/>
      <c r="O54" s="11"/>
      <c r="P54" s="8"/>
      <c r="Q54" s="8"/>
      <c r="R54" s="8"/>
      <c r="S54" s="8"/>
      <c r="T54" s="8"/>
      <c r="V54" s="8"/>
      <c r="W54" s="8"/>
      <c r="X54" s="8"/>
      <c r="Y54" s="8"/>
      <c r="Z54" s="8"/>
      <c r="AA54" s="8"/>
      <c r="AC54" s="8"/>
      <c r="AD54" s="8"/>
      <c r="AE54" s="8"/>
      <c r="AF54" s="8"/>
      <c r="AG54" s="8"/>
      <c r="AH54" s="8"/>
      <c r="AJ54" s="8"/>
      <c r="AK54" s="8"/>
      <c r="AL54" s="8"/>
      <c r="AM54" s="8"/>
      <c r="AN54" s="8"/>
      <c r="AO54" s="8"/>
    </row>
    <row r="55" spans="1:41" s="3" customFormat="1" ht="16.5" customHeight="1" x14ac:dyDescent="0.25">
      <c r="A55" s="83">
        <f>'1.2.Historical Market Map 12-13'!A55</f>
        <v>0</v>
      </c>
      <c r="B55" s="83">
        <f>'1.2.Historical Market Map 12-13'!B55</f>
        <v>0</v>
      </c>
      <c r="C55" s="83">
        <f>'1.2.Historical Market Map 12-13'!C55</f>
        <v>0</v>
      </c>
      <c r="D55" s="83">
        <f>'1.2.Historical Market Map 12-13'!D55</f>
        <v>0</v>
      </c>
      <c r="E55" s="84" t="str">
        <f t="shared" si="5"/>
        <v>0-0 (0)</v>
      </c>
      <c r="F55" s="84">
        <f>IF($B$1="Q1",'2.1.ATS-Field (FY 13-14)'!J56,IF($B$1="Q2",'2.1.ATS-Field (FY 13-14)'!K56,IF($B$1="Q3",'2.1.ATS-Field (FY 13-14)'!L56,'2.1.ATS-Field (FY 13-14)'!M56)))</f>
        <v>0</v>
      </c>
      <c r="G55" s="35">
        <f>IF($B$1="Q1",IFERROR(ROUND(SUMIFS('Working Sheet'!$Y$4:$Y$250,'Working Sheet'!$T$4:$T$250,B55,'Working Sheet'!$U$4:$U$250,C55,'Working Sheet'!$V$4:$V$250,D55),0),0),IF($B$1="Q2",IFERROR(ROUND(SUMIFS('Working Sheet'!$Z$4:$Z$250,'Working Sheet'!$T$4:$T$250,B55,'Working Sheet'!$U$4:$U$250,C55,'Working Sheet'!$V$4:$V$250,D55),0),0),IF($B$1="Q3",IFERROR(ROUND(SUMIFS('Working Sheet'!$AA$4:$AA$250,'Working Sheet'!$T$4:$T$250,B55,'Working Sheet'!$U$4:$U$250,C55,'Working Sheet'!$V$4:$V$250,D55),0),0),IFERROR(ROUND(SUMIFS('Working Sheet'!$AB$4:$AB$250,'Working Sheet'!$T$4:$T$250,B55,'Working Sheet'!$U$4:$U$250,C55,'Working Sheet'!$V$4:$V$250,D55),0),0))))</f>
        <v>0</v>
      </c>
      <c r="H55" s="122">
        <f>COUNTIFS('Working Sheet'!$T$4:$T$250,'1.4.Fwd TIV-Field Inputs'!B55,'Working Sheet'!$U$4:$U$250,'1.4.Fwd TIV-Field Inputs'!C55,'Working Sheet'!$V$4:$V$250,'1.4.Fwd TIV-Field Inputs'!D55)</f>
        <v>232</v>
      </c>
      <c r="J55" s="11"/>
      <c r="K55" s="11"/>
      <c r="L55" s="11"/>
      <c r="M55" s="11"/>
      <c r="O55" s="11"/>
      <c r="P55" s="8"/>
      <c r="Q55" s="8"/>
      <c r="R55" s="8"/>
      <c r="S55" s="8"/>
      <c r="T55" s="8"/>
      <c r="V55" s="8"/>
      <c r="W55" s="8"/>
      <c r="X55" s="8"/>
      <c r="Y55" s="8"/>
      <c r="Z55" s="8"/>
      <c r="AA55" s="8"/>
      <c r="AC55" s="8"/>
      <c r="AD55" s="8"/>
      <c r="AE55" s="8"/>
      <c r="AF55" s="8"/>
      <c r="AG55" s="8"/>
      <c r="AH55" s="8"/>
      <c r="AJ55" s="8"/>
      <c r="AK55" s="8"/>
      <c r="AL55" s="8"/>
      <c r="AM55" s="8"/>
      <c r="AN55" s="8"/>
      <c r="AO55" s="8"/>
    </row>
    <row r="56" spans="1:41" s="3" customFormat="1" x14ac:dyDescent="0.25">
      <c r="A56" s="83">
        <f>'1.2.Historical Market Map 12-13'!A56</f>
        <v>0</v>
      </c>
      <c r="B56" s="83">
        <f>'1.2.Historical Market Map 12-13'!B56</f>
        <v>0</v>
      </c>
      <c r="C56" s="83">
        <f>'1.2.Historical Market Map 12-13'!C56</f>
        <v>0</v>
      </c>
      <c r="D56" s="83">
        <f>'1.2.Historical Market Map 12-13'!D56</f>
        <v>0</v>
      </c>
      <c r="E56" s="84" t="str">
        <f t="shared" si="5"/>
        <v>0-0 (0)</v>
      </c>
      <c r="F56" s="84">
        <f>IF($B$1="Q1",'2.1.ATS-Field (FY 13-14)'!J57,IF($B$1="Q2",'2.1.ATS-Field (FY 13-14)'!K57,IF($B$1="Q3",'2.1.ATS-Field (FY 13-14)'!L57,'2.1.ATS-Field (FY 13-14)'!M57)))</f>
        <v>0</v>
      </c>
      <c r="G56" s="35">
        <f>IF($B$1="Q1",IFERROR(ROUND(SUMIFS('Working Sheet'!$Y$4:$Y$250,'Working Sheet'!$T$4:$T$250,B56,'Working Sheet'!$U$4:$U$250,C56,'Working Sheet'!$V$4:$V$250,D56),0),0),IF($B$1="Q2",IFERROR(ROUND(SUMIFS('Working Sheet'!$Z$4:$Z$250,'Working Sheet'!$T$4:$T$250,B56,'Working Sheet'!$U$4:$U$250,C56,'Working Sheet'!$V$4:$V$250,D56),0),0),IF($B$1="Q3",IFERROR(ROUND(SUMIFS('Working Sheet'!$AA$4:$AA$250,'Working Sheet'!$T$4:$T$250,B56,'Working Sheet'!$U$4:$U$250,C56,'Working Sheet'!$V$4:$V$250,D56),0),0),IFERROR(ROUND(SUMIFS('Working Sheet'!$AB$4:$AB$250,'Working Sheet'!$T$4:$T$250,B56,'Working Sheet'!$U$4:$U$250,C56,'Working Sheet'!$V$4:$V$250,D56),0),0))))</f>
        <v>0</v>
      </c>
      <c r="H56" s="122">
        <f>COUNTIFS('Working Sheet'!$T$4:$T$250,'1.4.Fwd TIV-Field Inputs'!B56,'Working Sheet'!$U$4:$U$250,'1.4.Fwd TIV-Field Inputs'!C56,'Working Sheet'!$V$4:$V$250,'1.4.Fwd TIV-Field Inputs'!D56)</f>
        <v>232</v>
      </c>
      <c r="J56" s="11"/>
      <c r="K56" s="11"/>
      <c r="L56" s="11"/>
      <c r="M56" s="11"/>
      <c r="O56" s="11"/>
      <c r="P56" s="8"/>
      <c r="Q56" s="8"/>
      <c r="R56" s="8"/>
      <c r="S56" s="8"/>
      <c r="T56" s="8"/>
      <c r="V56" s="8"/>
      <c r="W56" s="8"/>
      <c r="X56" s="8"/>
      <c r="Y56" s="8"/>
      <c r="Z56" s="8"/>
      <c r="AA56" s="8"/>
      <c r="AC56" s="8"/>
      <c r="AD56" s="8"/>
      <c r="AE56" s="8"/>
      <c r="AF56" s="8"/>
      <c r="AG56" s="8"/>
      <c r="AH56" s="8"/>
      <c r="AJ56" s="8"/>
      <c r="AK56" s="8"/>
      <c r="AL56" s="8"/>
      <c r="AM56" s="8"/>
      <c r="AN56" s="8"/>
      <c r="AO56" s="8"/>
    </row>
    <row r="57" spans="1:41" s="3" customFormat="1" ht="16.5" customHeight="1" x14ac:dyDescent="0.25">
      <c r="A57" s="83">
        <f>'1.2.Historical Market Map 12-13'!A57</f>
        <v>0</v>
      </c>
      <c r="B57" s="83">
        <f>'1.2.Historical Market Map 12-13'!B57</f>
        <v>0</v>
      </c>
      <c r="C57" s="83">
        <f>'1.2.Historical Market Map 12-13'!C57</f>
        <v>0</v>
      </c>
      <c r="D57" s="83">
        <f>'1.2.Historical Market Map 12-13'!D57</f>
        <v>0</v>
      </c>
      <c r="E57" s="84" t="str">
        <f t="shared" si="5"/>
        <v>0-0 (0)</v>
      </c>
      <c r="F57" s="84">
        <f>IF($B$1="Q1",'2.1.ATS-Field (FY 13-14)'!J58,IF($B$1="Q2",'2.1.ATS-Field (FY 13-14)'!K58,IF($B$1="Q3",'2.1.ATS-Field (FY 13-14)'!L58,'2.1.ATS-Field (FY 13-14)'!M58)))</f>
        <v>0</v>
      </c>
      <c r="G57" s="35">
        <f>IF($B$1="Q1",IFERROR(ROUND(SUMIFS('Working Sheet'!$Y$4:$Y$250,'Working Sheet'!$T$4:$T$250,B57,'Working Sheet'!$U$4:$U$250,C57,'Working Sheet'!$V$4:$V$250,D57),0),0),IF($B$1="Q2",IFERROR(ROUND(SUMIFS('Working Sheet'!$Z$4:$Z$250,'Working Sheet'!$T$4:$T$250,B57,'Working Sheet'!$U$4:$U$250,C57,'Working Sheet'!$V$4:$V$250,D57),0),0),IF($B$1="Q3",IFERROR(ROUND(SUMIFS('Working Sheet'!$AA$4:$AA$250,'Working Sheet'!$T$4:$T$250,B57,'Working Sheet'!$U$4:$U$250,C57,'Working Sheet'!$V$4:$V$250,D57),0),0),IFERROR(ROUND(SUMIFS('Working Sheet'!$AB$4:$AB$250,'Working Sheet'!$T$4:$T$250,B57,'Working Sheet'!$U$4:$U$250,C57,'Working Sheet'!$V$4:$V$250,D57),0),0))))</f>
        <v>0</v>
      </c>
      <c r="H57" s="122">
        <f>COUNTIFS('Working Sheet'!$T$4:$T$250,'1.4.Fwd TIV-Field Inputs'!B57,'Working Sheet'!$U$4:$U$250,'1.4.Fwd TIV-Field Inputs'!C57,'Working Sheet'!$V$4:$V$250,'1.4.Fwd TIV-Field Inputs'!D57)</f>
        <v>232</v>
      </c>
      <c r="J57" s="11"/>
      <c r="K57" s="11"/>
      <c r="L57" s="11"/>
      <c r="M57" s="11"/>
      <c r="O57" s="11"/>
      <c r="P57" s="8"/>
      <c r="Q57" s="8"/>
      <c r="R57" s="8"/>
      <c r="S57" s="8"/>
      <c r="T57" s="8"/>
      <c r="V57" s="8"/>
      <c r="W57" s="8"/>
      <c r="X57" s="8"/>
      <c r="Y57" s="8"/>
      <c r="Z57" s="8"/>
      <c r="AA57" s="8"/>
      <c r="AC57" s="8"/>
      <c r="AD57" s="8"/>
      <c r="AE57" s="8"/>
      <c r="AF57" s="8"/>
      <c r="AG57" s="8"/>
      <c r="AH57" s="8"/>
      <c r="AJ57" s="8"/>
      <c r="AK57" s="8"/>
      <c r="AL57" s="8"/>
      <c r="AM57" s="8"/>
      <c r="AN57" s="8"/>
      <c r="AO57" s="8"/>
    </row>
    <row r="58" spans="1:41" s="3" customFormat="1" ht="16.5" customHeight="1" x14ac:dyDescent="0.25">
      <c r="A58" s="83">
        <f>'1.2.Historical Market Map 12-13'!A58</f>
        <v>0</v>
      </c>
      <c r="B58" s="83">
        <f>'1.2.Historical Market Map 12-13'!B58</f>
        <v>0</v>
      </c>
      <c r="C58" s="83">
        <f>'1.2.Historical Market Map 12-13'!C58</f>
        <v>0</v>
      </c>
      <c r="D58" s="83">
        <f>'1.2.Historical Market Map 12-13'!D58</f>
        <v>0</v>
      </c>
      <c r="E58" s="84" t="str">
        <f t="shared" si="5"/>
        <v>0-0 (0)</v>
      </c>
      <c r="F58" s="84">
        <f>IF($B$1="Q1",'2.1.ATS-Field (FY 13-14)'!J59,IF($B$1="Q2",'2.1.ATS-Field (FY 13-14)'!K59,IF($B$1="Q3",'2.1.ATS-Field (FY 13-14)'!L59,'2.1.ATS-Field (FY 13-14)'!M59)))</f>
        <v>0</v>
      </c>
      <c r="G58" s="35">
        <f>IF($B$1="Q1",IFERROR(ROUND(SUMIFS('Working Sheet'!$Y$4:$Y$250,'Working Sheet'!$T$4:$T$250,B58,'Working Sheet'!$U$4:$U$250,C58,'Working Sheet'!$V$4:$V$250,D58),0),0),IF($B$1="Q2",IFERROR(ROUND(SUMIFS('Working Sheet'!$Z$4:$Z$250,'Working Sheet'!$T$4:$T$250,B58,'Working Sheet'!$U$4:$U$250,C58,'Working Sheet'!$V$4:$V$250,D58),0),0),IF($B$1="Q3",IFERROR(ROUND(SUMIFS('Working Sheet'!$AA$4:$AA$250,'Working Sheet'!$T$4:$T$250,B58,'Working Sheet'!$U$4:$U$250,C58,'Working Sheet'!$V$4:$V$250,D58),0),0),IFERROR(ROUND(SUMIFS('Working Sheet'!$AB$4:$AB$250,'Working Sheet'!$T$4:$T$250,B58,'Working Sheet'!$U$4:$U$250,C58,'Working Sheet'!$V$4:$V$250,D58),0),0))))</f>
        <v>0</v>
      </c>
      <c r="H58" s="122">
        <f>COUNTIFS('Working Sheet'!$T$4:$T$250,'1.4.Fwd TIV-Field Inputs'!B58,'Working Sheet'!$U$4:$U$250,'1.4.Fwd TIV-Field Inputs'!C58,'Working Sheet'!$V$4:$V$250,'1.4.Fwd TIV-Field Inputs'!D58)</f>
        <v>232</v>
      </c>
      <c r="J58" s="11"/>
      <c r="K58" s="11"/>
      <c r="L58" s="11"/>
      <c r="M58" s="11"/>
      <c r="O58" s="11"/>
      <c r="P58" s="8"/>
      <c r="Q58" s="8"/>
      <c r="R58" s="8"/>
      <c r="S58" s="8"/>
      <c r="T58" s="8"/>
      <c r="V58" s="8"/>
      <c r="W58" s="8"/>
      <c r="X58" s="8"/>
      <c r="Y58" s="8"/>
      <c r="Z58" s="8"/>
      <c r="AA58" s="8"/>
      <c r="AC58" s="8"/>
      <c r="AD58" s="8"/>
      <c r="AE58" s="8"/>
      <c r="AF58" s="8"/>
      <c r="AG58" s="8"/>
      <c r="AH58" s="8"/>
      <c r="AJ58" s="8"/>
      <c r="AK58" s="8"/>
      <c r="AL58" s="8"/>
      <c r="AM58" s="8"/>
      <c r="AN58" s="8"/>
      <c r="AO58" s="8"/>
    </row>
    <row r="59" spans="1:41" s="3" customFormat="1" ht="16.5" customHeight="1" x14ac:dyDescent="0.25">
      <c r="A59" s="83">
        <f>'1.2.Historical Market Map 12-13'!A59</f>
        <v>0</v>
      </c>
      <c r="B59" s="83">
        <f>'1.2.Historical Market Map 12-13'!B59</f>
        <v>0</v>
      </c>
      <c r="C59" s="83">
        <f>'1.2.Historical Market Map 12-13'!C59</f>
        <v>0</v>
      </c>
      <c r="D59" s="83">
        <f>'1.2.Historical Market Map 12-13'!D59</f>
        <v>0</v>
      </c>
      <c r="E59" s="84" t="str">
        <f t="shared" si="5"/>
        <v>0-0 (0)</v>
      </c>
      <c r="F59" s="84">
        <f>IF($B$1="Q1",'2.1.ATS-Field (FY 13-14)'!J60,IF($B$1="Q2",'2.1.ATS-Field (FY 13-14)'!K60,IF($B$1="Q3",'2.1.ATS-Field (FY 13-14)'!L60,'2.1.ATS-Field (FY 13-14)'!M60)))</f>
        <v>0</v>
      </c>
      <c r="G59" s="35">
        <f>IF($B$1="Q1",IFERROR(ROUND(SUMIFS('Working Sheet'!$Y$4:$Y$250,'Working Sheet'!$T$4:$T$250,B59,'Working Sheet'!$U$4:$U$250,C59,'Working Sheet'!$V$4:$V$250,D59),0),0),IF($B$1="Q2",IFERROR(ROUND(SUMIFS('Working Sheet'!$Z$4:$Z$250,'Working Sheet'!$T$4:$T$250,B59,'Working Sheet'!$U$4:$U$250,C59,'Working Sheet'!$V$4:$V$250,D59),0),0),IF($B$1="Q3",IFERROR(ROUND(SUMIFS('Working Sheet'!$AA$4:$AA$250,'Working Sheet'!$T$4:$T$250,B59,'Working Sheet'!$U$4:$U$250,C59,'Working Sheet'!$V$4:$V$250,D59),0),0),IFERROR(ROUND(SUMIFS('Working Sheet'!$AB$4:$AB$250,'Working Sheet'!$T$4:$T$250,B59,'Working Sheet'!$U$4:$U$250,C59,'Working Sheet'!$V$4:$V$250,D59),0),0))))</f>
        <v>0</v>
      </c>
      <c r="H59" s="122">
        <f>COUNTIFS('Working Sheet'!$T$4:$T$250,'1.4.Fwd TIV-Field Inputs'!B59,'Working Sheet'!$U$4:$U$250,'1.4.Fwd TIV-Field Inputs'!C59,'Working Sheet'!$V$4:$V$250,'1.4.Fwd TIV-Field Inputs'!D59)</f>
        <v>232</v>
      </c>
      <c r="J59" s="11"/>
      <c r="K59" s="11"/>
      <c r="L59" s="11"/>
      <c r="M59" s="11"/>
      <c r="O59" s="11"/>
      <c r="P59" s="8"/>
      <c r="Q59" s="8"/>
      <c r="R59" s="8"/>
      <c r="S59" s="8"/>
      <c r="T59" s="8"/>
      <c r="V59" s="8"/>
      <c r="W59" s="8"/>
      <c r="X59" s="8"/>
      <c r="Y59" s="8"/>
      <c r="Z59" s="8"/>
      <c r="AA59" s="8"/>
      <c r="AC59" s="8"/>
      <c r="AD59" s="8"/>
      <c r="AE59" s="8"/>
      <c r="AF59" s="8"/>
      <c r="AG59" s="8"/>
      <c r="AH59" s="8"/>
      <c r="AJ59" s="8"/>
      <c r="AK59" s="8"/>
      <c r="AL59" s="8"/>
      <c r="AM59" s="8"/>
      <c r="AN59" s="8"/>
      <c r="AO59" s="8"/>
    </row>
    <row r="60" spans="1:41" s="3" customFormat="1" x14ac:dyDescent="0.25">
      <c r="A60" s="83">
        <f>'1.2.Historical Market Map 12-13'!A60</f>
        <v>0</v>
      </c>
      <c r="B60" s="83">
        <f>'1.2.Historical Market Map 12-13'!B60</f>
        <v>0</v>
      </c>
      <c r="C60" s="83">
        <f>'1.2.Historical Market Map 12-13'!C60</f>
        <v>0</v>
      </c>
      <c r="D60" s="83">
        <f>'1.2.Historical Market Map 12-13'!D60</f>
        <v>0</v>
      </c>
      <c r="E60" s="84" t="str">
        <f t="shared" si="5"/>
        <v>0-0 (0)</v>
      </c>
      <c r="F60" s="84">
        <f>IF($B$1="Q1",'2.1.ATS-Field (FY 13-14)'!J61,IF($B$1="Q2",'2.1.ATS-Field (FY 13-14)'!K61,IF($B$1="Q3",'2.1.ATS-Field (FY 13-14)'!L61,'2.1.ATS-Field (FY 13-14)'!M61)))</f>
        <v>0</v>
      </c>
      <c r="G60" s="35">
        <f>IF($B$1="Q1",IFERROR(ROUND(SUMIFS('Working Sheet'!$Y$4:$Y$250,'Working Sheet'!$T$4:$T$250,B60,'Working Sheet'!$U$4:$U$250,C60,'Working Sheet'!$V$4:$V$250,D60),0),0),IF($B$1="Q2",IFERROR(ROUND(SUMIFS('Working Sheet'!$Z$4:$Z$250,'Working Sheet'!$T$4:$T$250,B60,'Working Sheet'!$U$4:$U$250,C60,'Working Sheet'!$V$4:$V$250,D60),0),0),IF($B$1="Q3",IFERROR(ROUND(SUMIFS('Working Sheet'!$AA$4:$AA$250,'Working Sheet'!$T$4:$T$250,B60,'Working Sheet'!$U$4:$U$250,C60,'Working Sheet'!$V$4:$V$250,D60),0),0),IFERROR(ROUND(SUMIFS('Working Sheet'!$AB$4:$AB$250,'Working Sheet'!$T$4:$T$250,B60,'Working Sheet'!$U$4:$U$250,C60,'Working Sheet'!$V$4:$V$250,D60),0),0))))</f>
        <v>0</v>
      </c>
      <c r="H60" s="122">
        <f>COUNTIFS('Working Sheet'!$T$4:$T$250,'1.4.Fwd TIV-Field Inputs'!B60,'Working Sheet'!$U$4:$U$250,'1.4.Fwd TIV-Field Inputs'!C60,'Working Sheet'!$V$4:$V$250,'1.4.Fwd TIV-Field Inputs'!D60)</f>
        <v>232</v>
      </c>
      <c r="J60" s="11"/>
      <c r="K60" s="11"/>
      <c r="L60" s="11"/>
      <c r="M60" s="11"/>
      <c r="O60" s="11"/>
      <c r="P60" s="8"/>
      <c r="Q60" s="8"/>
      <c r="R60" s="8"/>
      <c r="S60" s="8"/>
      <c r="T60" s="8"/>
      <c r="V60" s="8"/>
      <c r="W60" s="8"/>
      <c r="X60" s="8"/>
      <c r="Y60" s="8"/>
      <c r="Z60" s="8"/>
      <c r="AA60" s="8"/>
      <c r="AC60" s="8"/>
      <c r="AD60" s="8"/>
      <c r="AE60" s="8"/>
      <c r="AF60" s="8"/>
      <c r="AG60" s="8"/>
      <c r="AH60" s="8"/>
      <c r="AJ60" s="8"/>
      <c r="AK60" s="8"/>
      <c r="AL60" s="8"/>
      <c r="AM60" s="8"/>
      <c r="AN60" s="8"/>
      <c r="AO60" s="8"/>
    </row>
    <row r="61" spans="1:41" s="3" customFormat="1" x14ac:dyDescent="0.25">
      <c r="A61" s="83">
        <f>'1.2.Historical Market Map 12-13'!A61</f>
        <v>0</v>
      </c>
      <c r="B61" s="83">
        <f>'1.2.Historical Market Map 12-13'!B61</f>
        <v>0</v>
      </c>
      <c r="C61" s="83">
        <f>'1.2.Historical Market Map 12-13'!C61</f>
        <v>0</v>
      </c>
      <c r="D61" s="83">
        <f>'1.2.Historical Market Map 12-13'!D61</f>
        <v>0</v>
      </c>
      <c r="E61" s="84" t="str">
        <f t="shared" si="5"/>
        <v>0-0 (0)</v>
      </c>
      <c r="F61" s="84">
        <f>IF($B$1="Q1",'2.1.ATS-Field (FY 13-14)'!J62,IF($B$1="Q2",'2.1.ATS-Field (FY 13-14)'!K62,IF($B$1="Q3",'2.1.ATS-Field (FY 13-14)'!L62,'2.1.ATS-Field (FY 13-14)'!M62)))</f>
        <v>0</v>
      </c>
      <c r="G61" s="35">
        <f>IF($B$1="Q1",IFERROR(ROUND(SUMIFS('Working Sheet'!$Y$4:$Y$250,'Working Sheet'!$T$4:$T$250,B61,'Working Sheet'!$U$4:$U$250,C61,'Working Sheet'!$V$4:$V$250,D61),0),0),IF($B$1="Q2",IFERROR(ROUND(SUMIFS('Working Sheet'!$Z$4:$Z$250,'Working Sheet'!$T$4:$T$250,B61,'Working Sheet'!$U$4:$U$250,C61,'Working Sheet'!$V$4:$V$250,D61),0),0),IF($B$1="Q3",IFERROR(ROUND(SUMIFS('Working Sheet'!$AA$4:$AA$250,'Working Sheet'!$T$4:$T$250,B61,'Working Sheet'!$U$4:$U$250,C61,'Working Sheet'!$V$4:$V$250,D61),0),0),IFERROR(ROUND(SUMIFS('Working Sheet'!$AB$4:$AB$250,'Working Sheet'!$T$4:$T$250,B61,'Working Sheet'!$U$4:$U$250,C61,'Working Sheet'!$V$4:$V$250,D61),0),0))))</f>
        <v>0</v>
      </c>
      <c r="H61" s="122">
        <f>COUNTIFS('Working Sheet'!$T$4:$T$250,'1.4.Fwd TIV-Field Inputs'!B61,'Working Sheet'!$U$4:$U$250,'1.4.Fwd TIV-Field Inputs'!C61,'Working Sheet'!$V$4:$V$250,'1.4.Fwd TIV-Field Inputs'!D61)</f>
        <v>232</v>
      </c>
      <c r="J61" s="11"/>
      <c r="K61" s="11"/>
      <c r="L61" s="11"/>
      <c r="M61" s="11"/>
      <c r="O61" s="11"/>
      <c r="P61" s="8"/>
      <c r="Q61" s="8"/>
      <c r="R61" s="8"/>
      <c r="S61" s="8"/>
      <c r="T61" s="8"/>
      <c r="V61" s="8"/>
      <c r="W61" s="8"/>
      <c r="X61" s="8"/>
      <c r="Y61" s="8"/>
      <c r="Z61" s="8"/>
      <c r="AA61" s="8"/>
      <c r="AC61" s="8"/>
      <c r="AD61" s="8"/>
      <c r="AE61" s="8"/>
      <c r="AF61" s="8"/>
      <c r="AG61" s="8"/>
      <c r="AH61" s="8"/>
      <c r="AJ61" s="8"/>
      <c r="AK61" s="8"/>
      <c r="AL61" s="8"/>
      <c r="AM61" s="8"/>
      <c r="AN61" s="8"/>
      <c r="AO61" s="8"/>
    </row>
    <row r="62" spans="1:41" s="3" customFormat="1" ht="16.5" customHeight="1" x14ac:dyDescent="0.25">
      <c r="A62" s="83">
        <f>'1.2.Historical Market Map 12-13'!A62</f>
        <v>0</v>
      </c>
      <c r="B62" s="83">
        <f>'1.2.Historical Market Map 12-13'!B62</f>
        <v>0</v>
      </c>
      <c r="C62" s="83">
        <f>'1.2.Historical Market Map 12-13'!C62</f>
        <v>0</v>
      </c>
      <c r="D62" s="83">
        <f>'1.2.Historical Market Map 12-13'!D62</f>
        <v>0</v>
      </c>
      <c r="E62" s="84" t="str">
        <f t="shared" si="5"/>
        <v>0-0 (0)</v>
      </c>
      <c r="F62" s="84">
        <f>IF($B$1="Q1",'2.1.ATS-Field (FY 13-14)'!J63,IF($B$1="Q2",'2.1.ATS-Field (FY 13-14)'!K63,IF($B$1="Q3",'2.1.ATS-Field (FY 13-14)'!L63,'2.1.ATS-Field (FY 13-14)'!M63)))</f>
        <v>0</v>
      </c>
      <c r="G62" s="35">
        <f>IF($B$1="Q1",IFERROR(ROUND(SUMIFS('Working Sheet'!$Y$4:$Y$250,'Working Sheet'!$T$4:$T$250,B62,'Working Sheet'!$U$4:$U$250,C62,'Working Sheet'!$V$4:$V$250,D62),0),0),IF($B$1="Q2",IFERROR(ROUND(SUMIFS('Working Sheet'!$Z$4:$Z$250,'Working Sheet'!$T$4:$T$250,B62,'Working Sheet'!$U$4:$U$250,C62,'Working Sheet'!$V$4:$V$250,D62),0),0),IF($B$1="Q3",IFERROR(ROUND(SUMIFS('Working Sheet'!$AA$4:$AA$250,'Working Sheet'!$T$4:$T$250,B62,'Working Sheet'!$U$4:$U$250,C62,'Working Sheet'!$V$4:$V$250,D62),0),0),IFERROR(ROUND(SUMIFS('Working Sheet'!$AB$4:$AB$250,'Working Sheet'!$T$4:$T$250,B62,'Working Sheet'!$U$4:$U$250,C62,'Working Sheet'!$V$4:$V$250,D62),0),0))))</f>
        <v>0</v>
      </c>
      <c r="H62" s="122">
        <f>COUNTIFS('Working Sheet'!$T$4:$T$250,'1.4.Fwd TIV-Field Inputs'!B62,'Working Sheet'!$U$4:$U$250,'1.4.Fwd TIV-Field Inputs'!C62,'Working Sheet'!$V$4:$V$250,'1.4.Fwd TIV-Field Inputs'!D62)</f>
        <v>232</v>
      </c>
      <c r="J62" s="11"/>
      <c r="K62" s="11"/>
      <c r="L62" s="11"/>
      <c r="M62" s="11"/>
      <c r="O62" s="11"/>
      <c r="P62" s="8"/>
      <c r="Q62" s="8"/>
      <c r="R62" s="8"/>
      <c r="S62" s="8"/>
      <c r="T62" s="8"/>
      <c r="V62" s="8"/>
      <c r="W62" s="8"/>
      <c r="X62" s="8"/>
      <c r="Y62" s="8"/>
      <c r="Z62" s="8"/>
      <c r="AA62" s="8"/>
      <c r="AC62" s="8"/>
      <c r="AD62" s="8"/>
      <c r="AE62" s="8"/>
      <c r="AF62" s="8"/>
      <c r="AG62" s="8"/>
      <c r="AH62" s="8"/>
      <c r="AJ62" s="8"/>
      <c r="AK62" s="8"/>
      <c r="AL62" s="8"/>
      <c r="AM62" s="8"/>
      <c r="AN62" s="8"/>
      <c r="AO62" s="8"/>
    </row>
    <row r="63" spans="1:41" s="3" customFormat="1" ht="16.5" customHeight="1" x14ac:dyDescent="0.25">
      <c r="A63" s="83">
        <f>'1.2.Historical Market Map 12-13'!A63</f>
        <v>0</v>
      </c>
      <c r="B63" s="83">
        <f>'1.2.Historical Market Map 12-13'!B63</f>
        <v>0</v>
      </c>
      <c r="C63" s="83">
        <f>'1.2.Historical Market Map 12-13'!C63</f>
        <v>0</v>
      </c>
      <c r="D63" s="83">
        <f>'1.2.Historical Market Map 12-13'!D63</f>
        <v>0</v>
      </c>
      <c r="E63" s="84" t="str">
        <f t="shared" si="5"/>
        <v>0-0 (0)</v>
      </c>
      <c r="F63" s="84">
        <f>IF($B$1="Q1",'2.1.ATS-Field (FY 13-14)'!J64,IF($B$1="Q2",'2.1.ATS-Field (FY 13-14)'!K64,IF($B$1="Q3",'2.1.ATS-Field (FY 13-14)'!L64,'2.1.ATS-Field (FY 13-14)'!M64)))</f>
        <v>0</v>
      </c>
      <c r="G63" s="35">
        <f>IF($B$1="Q1",IFERROR(ROUND(SUMIFS('Working Sheet'!$Y$4:$Y$250,'Working Sheet'!$T$4:$T$250,B63,'Working Sheet'!$U$4:$U$250,C63,'Working Sheet'!$V$4:$V$250,D63),0),0),IF($B$1="Q2",IFERROR(ROUND(SUMIFS('Working Sheet'!$Z$4:$Z$250,'Working Sheet'!$T$4:$T$250,B63,'Working Sheet'!$U$4:$U$250,C63,'Working Sheet'!$V$4:$V$250,D63),0),0),IF($B$1="Q3",IFERROR(ROUND(SUMIFS('Working Sheet'!$AA$4:$AA$250,'Working Sheet'!$T$4:$T$250,B63,'Working Sheet'!$U$4:$U$250,C63,'Working Sheet'!$V$4:$V$250,D63),0),0),IFERROR(ROUND(SUMIFS('Working Sheet'!$AB$4:$AB$250,'Working Sheet'!$T$4:$T$250,B63,'Working Sheet'!$U$4:$U$250,C63,'Working Sheet'!$V$4:$V$250,D63),0),0))))</f>
        <v>0</v>
      </c>
      <c r="H63" s="122">
        <f>COUNTIFS('Working Sheet'!$T$4:$T$250,'1.4.Fwd TIV-Field Inputs'!B63,'Working Sheet'!$U$4:$U$250,'1.4.Fwd TIV-Field Inputs'!C63,'Working Sheet'!$V$4:$V$250,'1.4.Fwd TIV-Field Inputs'!D63)</f>
        <v>232</v>
      </c>
      <c r="J63" s="11"/>
      <c r="K63" s="11"/>
      <c r="L63" s="11"/>
      <c r="M63" s="11"/>
      <c r="O63" s="11"/>
      <c r="P63" s="8"/>
      <c r="Q63" s="8"/>
      <c r="R63" s="8"/>
      <c r="S63" s="8"/>
      <c r="T63" s="8"/>
      <c r="V63" s="8"/>
      <c r="W63" s="8"/>
      <c r="X63" s="8"/>
      <c r="Y63" s="8"/>
      <c r="Z63" s="8"/>
      <c r="AA63" s="8"/>
      <c r="AC63" s="8"/>
      <c r="AD63" s="8"/>
      <c r="AE63" s="8"/>
      <c r="AF63" s="8"/>
      <c r="AG63" s="8"/>
      <c r="AH63" s="8"/>
      <c r="AJ63" s="8"/>
      <c r="AK63" s="8"/>
      <c r="AL63" s="8"/>
      <c r="AM63" s="8"/>
      <c r="AN63" s="8"/>
      <c r="AO63" s="8"/>
    </row>
    <row r="64" spans="1:41" s="3" customFormat="1" ht="16.5" customHeight="1" x14ac:dyDescent="0.25">
      <c r="A64" s="83">
        <f>'1.2.Historical Market Map 12-13'!A64</f>
        <v>0</v>
      </c>
      <c r="B64" s="83">
        <f>'1.2.Historical Market Map 12-13'!B64</f>
        <v>0</v>
      </c>
      <c r="C64" s="83">
        <f>'1.2.Historical Market Map 12-13'!C64</f>
        <v>0</v>
      </c>
      <c r="D64" s="83">
        <f>'1.2.Historical Market Map 12-13'!D64</f>
        <v>0</v>
      </c>
      <c r="E64" s="84" t="str">
        <f t="shared" si="5"/>
        <v>0-0 (0)</v>
      </c>
      <c r="F64" s="84">
        <f>IF($B$1="Q1",'2.1.ATS-Field (FY 13-14)'!J65,IF($B$1="Q2",'2.1.ATS-Field (FY 13-14)'!K65,IF($B$1="Q3",'2.1.ATS-Field (FY 13-14)'!L65,'2.1.ATS-Field (FY 13-14)'!M65)))</f>
        <v>0</v>
      </c>
      <c r="G64" s="35">
        <f>IF($B$1="Q1",IFERROR(ROUND(SUMIFS('Working Sheet'!$Y$4:$Y$250,'Working Sheet'!$T$4:$T$250,B64,'Working Sheet'!$U$4:$U$250,C64,'Working Sheet'!$V$4:$V$250,D64),0),0),IF($B$1="Q2",IFERROR(ROUND(SUMIFS('Working Sheet'!$Z$4:$Z$250,'Working Sheet'!$T$4:$T$250,B64,'Working Sheet'!$U$4:$U$250,C64,'Working Sheet'!$V$4:$V$250,D64),0),0),IF($B$1="Q3",IFERROR(ROUND(SUMIFS('Working Sheet'!$AA$4:$AA$250,'Working Sheet'!$T$4:$T$250,B64,'Working Sheet'!$U$4:$U$250,C64,'Working Sheet'!$V$4:$V$250,D64),0),0),IFERROR(ROUND(SUMIFS('Working Sheet'!$AB$4:$AB$250,'Working Sheet'!$T$4:$T$250,B64,'Working Sheet'!$U$4:$U$250,C64,'Working Sheet'!$V$4:$V$250,D64),0),0))))</f>
        <v>0</v>
      </c>
      <c r="H64" s="122">
        <f>COUNTIFS('Working Sheet'!$T$4:$T$250,'1.4.Fwd TIV-Field Inputs'!B64,'Working Sheet'!$U$4:$U$250,'1.4.Fwd TIV-Field Inputs'!C64,'Working Sheet'!$V$4:$V$250,'1.4.Fwd TIV-Field Inputs'!D64)</f>
        <v>232</v>
      </c>
      <c r="J64" s="11"/>
      <c r="K64" s="11"/>
      <c r="L64" s="11"/>
      <c r="M64" s="11"/>
      <c r="O64" s="11"/>
      <c r="P64" s="8"/>
      <c r="Q64" s="8"/>
      <c r="R64" s="8"/>
      <c r="S64" s="8"/>
      <c r="T64" s="8"/>
      <c r="V64" s="8"/>
      <c r="W64" s="8"/>
      <c r="X64" s="8"/>
      <c r="Y64" s="8"/>
      <c r="Z64" s="8"/>
      <c r="AA64" s="8"/>
      <c r="AC64" s="8"/>
      <c r="AD64" s="8"/>
      <c r="AE64" s="8"/>
      <c r="AF64" s="8"/>
      <c r="AG64" s="8"/>
      <c r="AH64" s="8"/>
      <c r="AJ64" s="8"/>
      <c r="AK64" s="8"/>
      <c r="AL64" s="8"/>
      <c r="AM64" s="8"/>
      <c r="AN64" s="8"/>
      <c r="AO64" s="8"/>
    </row>
    <row r="65" spans="1:41" s="3" customFormat="1" ht="16.5" customHeight="1" x14ac:dyDescent="0.25">
      <c r="A65" s="83">
        <f>'1.2.Historical Market Map 12-13'!A65</f>
        <v>0</v>
      </c>
      <c r="B65" s="83">
        <f>'1.2.Historical Market Map 12-13'!B65</f>
        <v>0</v>
      </c>
      <c r="C65" s="83">
        <f>'1.2.Historical Market Map 12-13'!C65</f>
        <v>0</v>
      </c>
      <c r="D65" s="83">
        <f>'1.2.Historical Market Map 12-13'!D65</f>
        <v>0</v>
      </c>
      <c r="E65" s="84" t="str">
        <f t="shared" si="5"/>
        <v>0-0 (0)</v>
      </c>
      <c r="F65" s="84">
        <f>IF($B$1="Q1",'2.1.ATS-Field (FY 13-14)'!J66,IF($B$1="Q2",'2.1.ATS-Field (FY 13-14)'!K66,IF($B$1="Q3",'2.1.ATS-Field (FY 13-14)'!L66,'2.1.ATS-Field (FY 13-14)'!M66)))</f>
        <v>0</v>
      </c>
      <c r="G65" s="35">
        <f>IF($B$1="Q1",IFERROR(ROUND(SUMIFS('Working Sheet'!$Y$4:$Y$250,'Working Sheet'!$T$4:$T$250,B65,'Working Sheet'!$U$4:$U$250,C65,'Working Sheet'!$V$4:$V$250,D65),0),0),IF($B$1="Q2",IFERROR(ROUND(SUMIFS('Working Sheet'!$Z$4:$Z$250,'Working Sheet'!$T$4:$T$250,B65,'Working Sheet'!$U$4:$U$250,C65,'Working Sheet'!$V$4:$V$250,D65),0),0),IF($B$1="Q3",IFERROR(ROUND(SUMIFS('Working Sheet'!$AA$4:$AA$250,'Working Sheet'!$T$4:$T$250,B65,'Working Sheet'!$U$4:$U$250,C65,'Working Sheet'!$V$4:$V$250,D65),0),0),IFERROR(ROUND(SUMIFS('Working Sheet'!$AB$4:$AB$250,'Working Sheet'!$T$4:$T$250,B65,'Working Sheet'!$U$4:$U$250,C65,'Working Sheet'!$V$4:$V$250,D65),0),0))))</f>
        <v>0</v>
      </c>
      <c r="H65" s="122">
        <f>COUNTIFS('Working Sheet'!$T$4:$T$250,'1.4.Fwd TIV-Field Inputs'!B65,'Working Sheet'!$U$4:$U$250,'1.4.Fwd TIV-Field Inputs'!C65,'Working Sheet'!$V$4:$V$250,'1.4.Fwd TIV-Field Inputs'!D65)</f>
        <v>232</v>
      </c>
      <c r="J65" s="11"/>
      <c r="K65" s="11"/>
      <c r="L65" s="11"/>
      <c r="M65" s="11"/>
      <c r="O65" s="11"/>
      <c r="P65" s="8"/>
      <c r="Q65" s="8"/>
      <c r="R65" s="8"/>
      <c r="S65" s="8"/>
      <c r="T65" s="8"/>
      <c r="V65" s="8"/>
      <c r="W65" s="8"/>
      <c r="X65" s="8"/>
      <c r="Y65" s="8"/>
      <c r="Z65" s="8"/>
      <c r="AA65" s="8"/>
      <c r="AC65" s="8"/>
      <c r="AD65" s="8"/>
      <c r="AE65" s="8"/>
      <c r="AF65" s="8"/>
      <c r="AG65" s="8"/>
      <c r="AH65" s="8"/>
      <c r="AJ65" s="8"/>
      <c r="AK65" s="8"/>
      <c r="AL65" s="8"/>
      <c r="AM65" s="8"/>
      <c r="AN65" s="8"/>
      <c r="AO65" s="8"/>
    </row>
    <row r="66" spans="1:41" s="3" customFormat="1" ht="16.5" customHeight="1" x14ac:dyDescent="0.25">
      <c r="A66" s="83">
        <f>'1.2.Historical Market Map 12-13'!A66</f>
        <v>0</v>
      </c>
      <c r="B66" s="83">
        <f>'1.2.Historical Market Map 12-13'!B66</f>
        <v>0</v>
      </c>
      <c r="C66" s="83">
        <f>'1.2.Historical Market Map 12-13'!C66</f>
        <v>0</v>
      </c>
      <c r="D66" s="83">
        <f>'1.2.Historical Market Map 12-13'!D66</f>
        <v>0</v>
      </c>
      <c r="E66" s="84" t="str">
        <f t="shared" si="5"/>
        <v>0-0 (0)</v>
      </c>
      <c r="F66" s="84">
        <f>IF($B$1="Q1",'2.1.ATS-Field (FY 13-14)'!J67,IF($B$1="Q2",'2.1.ATS-Field (FY 13-14)'!K67,IF($B$1="Q3",'2.1.ATS-Field (FY 13-14)'!L67,'2.1.ATS-Field (FY 13-14)'!M67)))</f>
        <v>0</v>
      </c>
      <c r="G66" s="35">
        <f>IF($B$1="Q1",IFERROR(ROUND(SUMIFS('Working Sheet'!$Y$4:$Y$250,'Working Sheet'!$T$4:$T$250,B66,'Working Sheet'!$U$4:$U$250,C66,'Working Sheet'!$V$4:$V$250,D66),0),0),IF($B$1="Q2",IFERROR(ROUND(SUMIFS('Working Sheet'!$Z$4:$Z$250,'Working Sheet'!$T$4:$T$250,B66,'Working Sheet'!$U$4:$U$250,C66,'Working Sheet'!$V$4:$V$250,D66),0),0),IF($B$1="Q3",IFERROR(ROUND(SUMIFS('Working Sheet'!$AA$4:$AA$250,'Working Sheet'!$T$4:$T$250,B66,'Working Sheet'!$U$4:$U$250,C66,'Working Sheet'!$V$4:$V$250,D66),0),0),IFERROR(ROUND(SUMIFS('Working Sheet'!$AB$4:$AB$250,'Working Sheet'!$T$4:$T$250,B66,'Working Sheet'!$U$4:$U$250,C66,'Working Sheet'!$V$4:$V$250,D66),0),0))))</f>
        <v>0</v>
      </c>
      <c r="H66" s="122">
        <f>COUNTIFS('Working Sheet'!$T$4:$T$250,'1.4.Fwd TIV-Field Inputs'!B66,'Working Sheet'!$U$4:$U$250,'1.4.Fwd TIV-Field Inputs'!C66,'Working Sheet'!$V$4:$V$250,'1.4.Fwd TIV-Field Inputs'!D66)</f>
        <v>232</v>
      </c>
      <c r="J66" s="11"/>
      <c r="K66" s="11"/>
      <c r="L66" s="11"/>
      <c r="M66" s="11"/>
      <c r="O66" s="11"/>
      <c r="P66" s="8"/>
      <c r="Q66" s="8"/>
      <c r="R66" s="8"/>
      <c r="S66" s="8"/>
      <c r="T66" s="8"/>
      <c r="V66" s="8"/>
      <c r="W66" s="8"/>
      <c r="X66" s="8"/>
      <c r="Y66" s="8"/>
      <c r="Z66" s="8"/>
      <c r="AA66" s="8"/>
      <c r="AC66" s="8"/>
      <c r="AD66" s="8"/>
      <c r="AE66" s="8"/>
      <c r="AF66" s="8"/>
      <c r="AG66" s="8"/>
      <c r="AH66" s="8"/>
      <c r="AJ66" s="8"/>
      <c r="AK66" s="8"/>
      <c r="AL66" s="8"/>
      <c r="AM66" s="8"/>
      <c r="AN66" s="8"/>
      <c r="AO66" s="8"/>
    </row>
    <row r="67" spans="1:41" s="3" customFormat="1" ht="16.5" customHeight="1" x14ac:dyDescent="0.25">
      <c r="A67" s="83">
        <f>'1.2.Historical Market Map 12-13'!A67</f>
        <v>0</v>
      </c>
      <c r="B67" s="83">
        <f>'1.2.Historical Market Map 12-13'!B67</f>
        <v>0</v>
      </c>
      <c r="C67" s="83">
        <f>'1.2.Historical Market Map 12-13'!C67</f>
        <v>0</v>
      </c>
      <c r="D67" s="83">
        <f>'1.2.Historical Market Map 12-13'!D67</f>
        <v>0</v>
      </c>
      <c r="E67" s="84" t="str">
        <f t="shared" si="5"/>
        <v>0-0 (0)</v>
      </c>
      <c r="F67" s="84">
        <f>IF($B$1="Q1",'2.1.ATS-Field (FY 13-14)'!J68,IF($B$1="Q2",'2.1.ATS-Field (FY 13-14)'!K68,IF($B$1="Q3",'2.1.ATS-Field (FY 13-14)'!L68,'2.1.ATS-Field (FY 13-14)'!M68)))</f>
        <v>0</v>
      </c>
      <c r="G67" s="35">
        <f>IF($B$1="Q1",IFERROR(ROUND(SUMIFS('Working Sheet'!$Y$4:$Y$250,'Working Sheet'!$T$4:$T$250,B67,'Working Sheet'!$U$4:$U$250,C67,'Working Sheet'!$V$4:$V$250,D67),0),0),IF($B$1="Q2",IFERROR(ROUND(SUMIFS('Working Sheet'!$Z$4:$Z$250,'Working Sheet'!$T$4:$T$250,B67,'Working Sheet'!$U$4:$U$250,C67,'Working Sheet'!$V$4:$V$250,D67),0),0),IF($B$1="Q3",IFERROR(ROUND(SUMIFS('Working Sheet'!$AA$4:$AA$250,'Working Sheet'!$T$4:$T$250,B67,'Working Sheet'!$U$4:$U$250,C67,'Working Sheet'!$V$4:$V$250,D67),0),0),IFERROR(ROUND(SUMIFS('Working Sheet'!$AB$4:$AB$250,'Working Sheet'!$T$4:$T$250,B67,'Working Sheet'!$U$4:$U$250,C67,'Working Sheet'!$V$4:$V$250,D67),0),0))))</f>
        <v>0</v>
      </c>
      <c r="H67" s="122">
        <f>COUNTIFS('Working Sheet'!$T$4:$T$250,'1.4.Fwd TIV-Field Inputs'!B67,'Working Sheet'!$U$4:$U$250,'1.4.Fwd TIV-Field Inputs'!C67,'Working Sheet'!$V$4:$V$250,'1.4.Fwd TIV-Field Inputs'!D67)</f>
        <v>232</v>
      </c>
      <c r="J67" s="11"/>
      <c r="K67" s="11"/>
      <c r="L67" s="11"/>
      <c r="M67" s="11"/>
      <c r="O67" s="11"/>
      <c r="P67" s="8"/>
      <c r="Q67" s="8"/>
      <c r="R67" s="8"/>
      <c r="S67" s="8"/>
      <c r="T67" s="8"/>
      <c r="V67" s="8"/>
      <c r="W67" s="8"/>
      <c r="X67" s="8"/>
      <c r="Y67" s="8"/>
      <c r="Z67" s="8"/>
      <c r="AA67" s="8"/>
      <c r="AC67" s="8"/>
      <c r="AD67" s="8"/>
      <c r="AE67" s="8"/>
      <c r="AF67" s="8"/>
      <c r="AG67" s="8"/>
      <c r="AH67" s="8"/>
      <c r="AJ67" s="8"/>
      <c r="AK67" s="8"/>
      <c r="AL67" s="8"/>
      <c r="AM67" s="8"/>
      <c r="AN67" s="8"/>
      <c r="AO67" s="8"/>
    </row>
    <row r="68" spans="1:41" s="3" customFormat="1" ht="16.5" customHeight="1" x14ac:dyDescent="0.25">
      <c r="A68" s="83">
        <f>'1.2.Historical Market Map 12-13'!A68</f>
        <v>0</v>
      </c>
      <c r="B68" s="83">
        <f>'1.2.Historical Market Map 12-13'!B68</f>
        <v>0</v>
      </c>
      <c r="C68" s="83">
        <f>'1.2.Historical Market Map 12-13'!C68</f>
        <v>0</v>
      </c>
      <c r="D68" s="83">
        <f>'1.2.Historical Market Map 12-13'!D68</f>
        <v>0</v>
      </c>
      <c r="E68" s="84" t="str">
        <f t="shared" si="5"/>
        <v>0-0 (0)</v>
      </c>
      <c r="F68" s="84">
        <f>IF($B$1="Q1",'2.1.ATS-Field (FY 13-14)'!J69,IF($B$1="Q2",'2.1.ATS-Field (FY 13-14)'!K69,IF($B$1="Q3",'2.1.ATS-Field (FY 13-14)'!L69,'2.1.ATS-Field (FY 13-14)'!M69)))</f>
        <v>0</v>
      </c>
      <c r="G68" s="35">
        <f>IF($B$1="Q1",IFERROR(ROUND(SUMIFS('Working Sheet'!$Y$4:$Y$250,'Working Sheet'!$T$4:$T$250,B68,'Working Sheet'!$U$4:$U$250,C68,'Working Sheet'!$V$4:$V$250,D68),0),0),IF($B$1="Q2",IFERROR(ROUND(SUMIFS('Working Sheet'!$Z$4:$Z$250,'Working Sheet'!$T$4:$T$250,B68,'Working Sheet'!$U$4:$U$250,C68,'Working Sheet'!$V$4:$V$250,D68),0),0),IF($B$1="Q3",IFERROR(ROUND(SUMIFS('Working Sheet'!$AA$4:$AA$250,'Working Sheet'!$T$4:$T$250,B68,'Working Sheet'!$U$4:$U$250,C68,'Working Sheet'!$V$4:$V$250,D68),0),0),IFERROR(ROUND(SUMIFS('Working Sheet'!$AB$4:$AB$250,'Working Sheet'!$T$4:$T$250,B68,'Working Sheet'!$U$4:$U$250,C68,'Working Sheet'!$V$4:$V$250,D68),0),0))))</f>
        <v>0</v>
      </c>
      <c r="H68" s="122">
        <f>COUNTIFS('Working Sheet'!$T$4:$T$250,'1.4.Fwd TIV-Field Inputs'!B68,'Working Sheet'!$U$4:$U$250,'1.4.Fwd TIV-Field Inputs'!C68,'Working Sheet'!$V$4:$V$250,'1.4.Fwd TIV-Field Inputs'!D68)</f>
        <v>232</v>
      </c>
      <c r="J68" s="11"/>
      <c r="K68" s="11"/>
      <c r="L68" s="11"/>
      <c r="M68" s="11"/>
      <c r="O68" s="11"/>
      <c r="P68" s="8"/>
      <c r="Q68" s="8"/>
      <c r="R68" s="8"/>
      <c r="S68" s="8"/>
      <c r="T68" s="8"/>
      <c r="V68" s="8"/>
      <c r="W68" s="8"/>
      <c r="X68" s="8"/>
      <c r="Y68" s="8"/>
      <c r="Z68" s="8"/>
      <c r="AA68" s="8"/>
      <c r="AC68" s="8"/>
      <c r="AD68" s="8"/>
      <c r="AE68" s="8"/>
      <c r="AF68" s="8"/>
      <c r="AG68" s="8"/>
      <c r="AH68" s="8"/>
      <c r="AJ68" s="8"/>
      <c r="AK68" s="8"/>
      <c r="AL68" s="8"/>
      <c r="AM68" s="8"/>
      <c r="AN68" s="8"/>
      <c r="AO68" s="8"/>
    </row>
    <row r="69" spans="1:41" s="3" customFormat="1" ht="16.5" customHeight="1" x14ac:dyDescent="0.25">
      <c r="A69" s="83">
        <f>'1.2.Historical Market Map 12-13'!A69</f>
        <v>0</v>
      </c>
      <c r="B69" s="83">
        <f>'1.2.Historical Market Map 12-13'!B69</f>
        <v>0</v>
      </c>
      <c r="C69" s="83">
        <f>'1.2.Historical Market Map 12-13'!C69</f>
        <v>0</v>
      </c>
      <c r="D69" s="83">
        <f>'1.2.Historical Market Map 12-13'!D69</f>
        <v>0</v>
      </c>
      <c r="E69" s="84" t="str">
        <f t="shared" si="5"/>
        <v>0-0 (0)</v>
      </c>
      <c r="F69" s="84">
        <f>IF($B$1="Q1",'2.1.ATS-Field (FY 13-14)'!J70,IF($B$1="Q2",'2.1.ATS-Field (FY 13-14)'!K70,IF($B$1="Q3",'2.1.ATS-Field (FY 13-14)'!L70,'2.1.ATS-Field (FY 13-14)'!M70)))</f>
        <v>0</v>
      </c>
      <c r="G69" s="35">
        <f>IF($B$1="Q1",IFERROR(ROUND(SUMIFS('Working Sheet'!$Y$4:$Y$250,'Working Sheet'!$T$4:$T$250,B69,'Working Sheet'!$U$4:$U$250,C69,'Working Sheet'!$V$4:$V$250,D69),0),0),IF($B$1="Q2",IFERROR(ROUND(SUMIFS('Working Sheet'!$Z$4:$Z$250,'Working Sheet'!$T$4:$T$250,B69,'Working Sheet'!$U$4:$U$250,C69,'Working Sheet'!$V$4:$V$250,D69),0),0),IF($B$1="Q3",IFERROR(ROUND(SUMIFS('Working Sheet'!$AA$4:$AA$250,'Working Sheet'!$T$4:$T$250,B69,'Working Sheet'!$U$4:$U$250,C69,'Working Sheet'!$V$4:$V$250,D69),0),0),IFERROR(ROUND(SUMIFS('Working Sheet'!$AB$4:$AB$250,'Working Sheet'!$T$4:$T$250,B69,'Working Sheet'!$U$4:$U$250,C69,'Working Sheet'!$V$4:$V$250,D69),0),0))))</f>
        <v>0</v>
      </c>
      <c r="H69" s="122">
        <f>COUNTIFS('Working Sheet'!$T$4:$T$250,'1.4.Fwd TIV-Field Inputs'!B69,'Working Sheet'!$U$4:$U$250,'1.4.Fwd TIV-Field Inputs'!C69,'Working Sheet'!$V$4:$V$250,'1.4.Fwd TIV-Field Inputs'!D69)</f>
        <v>232</v>
      </c>
      <c r="J69" s="11"/>
      <c r="K69" s="11"/>
      <c r="L69" s="11"/>
      <c r="M69" s="11"/>
      <c r="O69" s="11"/>
      <c r="P69" s="8"/>
      <c r="Q69" s="8"/>
      <c r="R69" s="8"/>
      <c r="S69" s="8"/>
      <c r="T69" s="8"/>
      <c r="V69" s="8"/>
      <c r="W69" s="8"/>
      <c r="X69" s="8"/>
      <c r="Y69" s="8"/>
      <c r="Z69" s="8"/>
      <c r="AA69" s="8"/>
      <c r="AC69" s="8"/>
      <c r="AD69" s="8"/>
      <c r="AE69" s="8"/>
      <c r="AF69" s="8"/>
      <c r="AG69" s="8"/>
      <c r="AH69" s="8"/>
      <c r="AJ69" s="8"/>
      <c r="AK69" s="8"/>
      <c r="AL69" s="8"/>
      <c r="AM69" s="8"/>
      <c r="AN69" s="8"/>
      <c r="AO69" s="8"/>
    </row>
    <row r="70" spans="1:41" s="3" customFormat="1" ht="16.5" customHeight="1" x14ac:dyDescent="0.25">
      <c r="A70" s="83">
        <f>'1.2.Historical Market Map 12-13'!A70</f>
        <v>0</v>
      </c>
      <c r="B70" s="83">
        <f>'1.2.Historical Market Map 12-13'!B70</f>
        <v>0</v>
      </c>
      <c r="C70" s="83">
        <f>'1.2.Historical Market Map 12-13'!C70</f>
        <v>0</v>
      </c>
      <c r="D70" s="83">
        <f>'1.2.Historical Market Map 12-13'!D70</f>
        <v>0</v>
      </c>
      <c r="E70" s="84" t="str">
        <f t="shared" ref="E70:E133" si="6">B70&amp;"-"&amp;C70&amp;" ("&amp;D70&amp;")"</f>
        <v>0-0 (0)</v>
      </c>
      <c r="F70" s="84">
        <f>IF($B$1="Q1",'2.1.ATS-Field (FY 13-14)'!J71,IF($B$1="Q2",'2.1.ATS-Field (FY 13-14)'!K71,IF($B$1="Q3",'2.1.ATS-Field (FY 13-14)'!L71,'2.1.ATS-Field (FY 13-14)'!M71)))</f>
        <v>0</v>
      </c>
      <c r="G70" s="35">
        <f>IF($B$1="Q1",IFERROR(ROUND(SUMIFS('Working Sheet'!$Y$4:$Y$250,'Working Sheet'!$T$4:$T$250,B70,'Working Sheet'!$U$4:$U$250,C70,'Working Sheet'!$V$4:$V$250,D70),0),0),IF($B$1="Q2",IFERROR(ROUND(SUMIFS('Working Sheet'!$Z$4:$Z$250,'Working Sheet'!$T$4:$T$250,B70,'Working Sheet'!$U$4:$U$250,C70,'Working Sheet'!$V$4:$V$250,D70),0),0),IF($B$1="Q3",IFERROR(ROUND(SUMIFS('Working Sheet'!$AA$4:$AA$250,'Working Sheet'!$T$4:$T$250,B70,'Working Sheet'!$U$4:$U$250,C70,'Working Sheet'!$V$4:$V$250,D70),0),0),IFERROR(ROUND(SUMIFS('Working Sheet'!$AB$4:$AB$250,'Working Sheet'!$T$4:$T$250,B70,'Working Sheet'!$U$4:$U$250,C70,'Working Sheet'!$V$4:$V$250,D70),0),0))))</f>
        <v>0</v>
      </c>
      <c r="H70" s="122">
        <f>COUNTIFS('Working Sheet'!$T$4:$T$250,'1.4.Fwd TIV-Field Inputs'!B70,'Working Sheet'!$U$4:$U$250,'1.4.Fwd TIV-Field Inputs'!C70,'Working Sheet'!$V$4:$V$250,'1.4.Fwd TIV-Field Inputs'!D70)</f>
        <v>232</v>
      </c>
      <c r="J70" s="11"/>
      <c r="K70" s="11"/>
      <c r="L70" s="11"/>
      <c r="M70" s="11"/>
      <c r="O70" s="11"/>
      <c r="P70" s="8"/>
      <c r="Q70" s="8"/>
      <c r="R70" s="8"/>
      <c r="S70" s="8"/>
      <c r="T70" s="8"/>
      <c r="V70" s="8"/>
      <c r="W70" s="8"/>
      <c r="X70" s="8"/>
      <c r="Y70" s="8"/>
      <c r="Z70" s="8"/>
      <c r="AA70" s="8"/>
      <c r="AC70" s="8"/>
      <c r="AD70" s="8"/>
      <c r="AE70" s="8"/>
      <c r="AF70" s="8"/>
      <c r="AG70" s="8"/>
      <c r="AH70" s="8"/>
      <c r="AJ70" s="8"/>
      <c r="AK70" s="8"/>
      <c r="AL70" s="8"/>
      <c r="AM70" s="8"/>
      <c r="AN70" s="8"/>
      <c r="AO70" s="8"/>
    </row>
    <row r="71" spans="1:41" s="3" customFormat="1" ht="16.5" customHeight="1" x14ac:dyDescent="0.25">
      <c r="A71" s="83">
        <f>'1.2.Historical Market Map 12-13'!A71</f>
        <v>0</v>
      </c>
      <c r="B71" s="83">
        <f>'1.2.Historical Market Map 12-13'!B71</f>
        <v>0</v>
      </c>
      <c r="C71" s="83">
        <f>'1.2.Historical Market Map 12-13'!C71</f>
        <v>0</v>
      </c>
      <c r="D71" s="83">
        <f>'1.2.Historical Market Map 12-13'!D71</f>
        <v>0</v>
      </c>
      <c r="E71" s="84" t="str">
        <f t="shared" si="6"/>
        <v>0-0 (0)</v>
      </c>
      <c r="F71" s="84">
        <f>IF($B$1="Q1",'2.1.ATS-Field (FY 13-14)'!J72,IF($B$1="Q2",'2.1.ATS-Field (FY 13-14)'!K72,IF($B$1="Q3",'2.1.ATS-Field (FY 13-14)'!L72,'2.1.ATS-Field (FY 13-14)'!M72)))</f>
        <v>0</v>
      </c>
      <c r="G71" s="35">
        <f>IF($B$1="Q1",IFERROR(ROUND(SUMIFS('Working Sheet'!$Y$4:$Y$250,'Working Sheet'!$T$4:$T$250,B71,'Working Sheet'!$U$4:$U$250,C71,'Working Sheet'!$V$4:$V$250,D71),0),0),IF($B$1="Q2",IFERROR(ROUND(SUMIFS('Working Sheet'!$Z$4:$Z$250,'Working Sheet'!$T$4:$T$250,B71,'Working Sheet'!$U$4:$U$250,C71,'Working Sheet'!$V$4:$V$250,D71),0),0),IF($B$1="Q3",IFERROR(ROUND(SUMIFS('Working Sheet'!$AA$4:$AA$250,'Working Sheet'!$T$4:$T$250,B71,'Working Sheet'!$U$4:$U$250,C71,'Working Sheet'!$V$4:$V$250,D71),0),0),IFERROR(ROUND(SUMIFS('Working Sheet'!$AB$4:$AB$250,'Working Sheet'!$T$4:$T$250,B71,'Working Sheet'!$U$4:$U$250,C71,'Working Sheet'!$V$4:$V$250,D71),0),0))))</f>
        <v>0</v>
      </c>
      <c r="H71" s="122">
        <f>COUNTIFS('Working Sheet'!$T$4:$T$250,'1.4.Fwd TIV-Field Inputs'!B71,'Working Sheet'!$U$4:$U$250,'1.4.Fwd TIV-Field Inputs'!C71,'Working Sheet'!$V$4:$V$250,'1.4.Fwd TIV-Field Inputs'!D71)</f>
        <v>232</v>
      </c>
      <c r="J71" s="11"/>
      <c r="K71" s="11"/>
      <c r="L71" s="11"/>
      <c r="M71" s="11"/>
      <c r="O71" s="11"/>
      <c r="P71" s="8"/>
      <c r="Q71" s="8"/>
      <c r="R71" s="8"/>
      <c r="S71" s="8"/>
      <c r="T71" s="8"/>
      <c r="V71" s="8"/>
      <c r="W71" s="8"/>
      <c r="X71" s="8"/>
      <c r="Y71" s="8"/>
      <c r="Z71" s="8"/>
      <c r="AA71" s="8"/>
      <c r="AC71" s="8"/>
      <c r="AD71" s="8"/>
      <c r="AE71" s="8"/>
      <c r="AF71" s="8"/>
      <c r="AG71" s="8"/>
      <c r="AH71" s="8"/>
      <c r="AJ71" s="8"/>
      <c r="AK71" s="8"/>
      <c r="AL71" s="8"/>
      <c r="AM71" s="8"/>
      <c r="AN71" s="8"/>
      <c r="AO71" s="8"/>
    </row>
    <row r="72" spans="1:41" s="3" customFormat="1" ht="16.5" customHeight="1" x14ac:dyDescent="0.25">
      <c r="A72" s="83">
        <f>'1.2.Historical Market Map 12-13'!A72</f>
        <v>0</v>
      </c>
      <c r="B72" s="83">
        <f>'1.2.Historical Market Map 12-13'!B72</f>
        <v>0</v>
      </c>
      <c r="C72" s="83">
        <f>'1.2.Historical Market Map 12-13'!C72</f>
        <v>0</v>
      </c>
      <c r="D72" s="83">
        <f>'1.2.Historical Market Map 12-13'!D72</f>
        <v>0</v>
      </c>
      <c r="E72" s="84" t="str">
        <f t="shared" si="6"/>
        <v>0-0 (0)</v>
      </c>
      <c r="F72" s="84">
        <f>IF($B$1="Q1",'2.1.ATS-Field (FY 13-14)'!J73,IF($B$1="Q2",'2.1.ATS-Field (FY 13-14)'!K73,IF($B$1="Q3",'2.1.ATS-Field (FY 13-14)'!L73,'2.1.ATS-Field (FY 13-14)'!M73)))</f>
        <v>0</v>
      </c>
      <c r="G72" s="35">
        <f>IF($B$1="Q1",IFERROR(ROUND(SUMIFS('Working Sheet'!$Y$4:$Y$250,'Working Sheet'!$T$4:$T$250,B72,'Working Sheet'!$U$4:$U$250,C72,'Working Sheet'!$V$4:$V$250,D72),0),0),IF($B$1="Q2",IFERROR(ROUND(SUMIFS('Working Sheet'!$Z$4:$Z$250,'Working Sheet'!$T$4:$T$250,B72,'Working Sheet'!$U$4:$U$250,C72,'Working Sheet'!$V$4:$V$250,D72),0),0),IF($B$1="Q3",IFERROR(ROUND(SUMIFS('Working Sheet'!$AA$4:$AA$250,'Working Sheet'!$T$4:$T$250,B72,'Working Sheet'!$U$4:$U$250,C72,'Working Sheet'!$V$4:$V$250,D72),0),0),IFERROR(ROUND(SUMIFS('Working Sheet'!$AB$4:$AB$250,'Working Sheet'!$T$4:$T$250,B72,'Working Sheet'!$U$4:$U$250,C72,'Working Sheet'!$V$4:$V$250,D72),0),0))))</f>
        <v>0</v>
      </c>
      <c r="H72" s="122">
        <f>COUNTIFS('Working Sheet'!$T$4:$T$250,'1.4.Fwd TIV-Field Inputs'!B72,'Working Sheet'!$U$4:$U$250,'1.4.Fwd TIV-Field Inputs'!C72,'Working Sheet'!$V$4:$V$250,'1.4.Fwd TIV-Field Inputs'!D72)</f>
        <v>232</v>
      </c>
      <c r="J72" s="11"/>
      <c r="K72" s="11"/>
      <c r="L72" s="11"/>
      <c r="M72" s="11"/>
      <c r="O72" s="11"/>
      <c r="P72" s="8"/>
      <c r="Q72" s="8"/>
      <c r="R72" s="8"/>
      <c r="S72" s="8"/>
      <c r="T72" s="8"/>
      <c r="V72" s="8"/>
      <c r="W72" s="8"/>
      <c r="X72" s="8"/>
      <c r="Y72" s="8"/>
      <c r="Z72" s="8"/>
      <c r="AA72" s="8"/>
      <c r="AC72" s="8"/>
      <c r="AD72" s="8"/>
      <c r="AE72" s="8"/>
      <c r="AF72" s="8"/>
      <c r="AG72" s="8"/>
      <c r="AH72" s="8"/>
      <c r="AJ72" s="8"/>
      <c r="AK72" s="8"/>
      <c r="AL72" s="8"/>
      <c r="AM72" s="8"/>
      <c r="AN72" s="8"/>
      <c r="AO72" s="8"/>
    </row>
    <row r="73" spans="1:41" s="3" customFormat="1" ht="16.5" customHeight="1" x14ac:dyDescent="0.25">
      <c r="A73" s="83">
        <f>'1.2.Historical Market Map 12-13'!A73</f>
        <v>0</v>
      </c>
      <c r="B73" s="83">
        <f>'1.2.Historical Market Map 12-13'!B73</f>
        <v>0</v>
      </c>
      <c r="C73" s="83">
        <f>'1.2.Historical Market Map 12-13'!C73</f>
        <v>0</v>
      </c>
      <c r="D73" s="83">
        <f>'1.2.Historical Market Map 12-13'!D73</f>
        <v>0</v>
      </c>
      <c r="E73" s="84" t="str">
        <f t="shared" si="6"/>
        <v>0-0 (0)</v>
      </c>
      <c r="F73" s="84">
        <f>IF($B$1="Q1",'2.1.ATS-Field (FY 13-14)'!J74,IF($B$1="Q2",'2.1.ATS-Field (FY 13-14)'!K74,IF($B$1="Q3",'2.1.ATS-Field (FY 13-14)'!L74,'2.1.ATS-Field (FY 13-14)'!M74)))</f>
        <v>0</v>
      </c>
      <c r="G73" s="35">
        <f>IF($B$1="Q1",IFERROR(ROUND(SUMIFS('Working Sheet'!$Y$4:$Y$250,'Working Sheet'!$T$4:$T$250,B73,'Working Sheet'!$U$4:$U$250,C73,'Working Sheet'!$V$4:$V$250,D73),0),0),IF($B$1="Q2",IFERROR(ROUND(SUMIFS('Working Sheet'!$Z$4:$Z$250,'Working Sheet'!$T$4:$T$250,B73,'Working Sheet'!$U$4:$U$250,C73,'Working Sheet'!$V$4:$V$250,D73),0),0),IF($B$1="Q3",IFERROR(ROUND(SUMIFS('Working Sheet'!$AA$4:$AA$250,'Working Sheet'!$T$4:$T$250,B73,'Working Sheet'!$U$4:$U$250,C73,'Working Sheet'!$V$4:$V$250,D73),0),0),IFERROR(ROUND(SUMIFS('Working Sheet'!$AB$4:$AB$250,'Working Sheet'!$T$4:$T$250,B73,'Working Sheet'!$U$4:$U$250,C73,'Working Sheet'!$V$4:$V$250,D73),0),0))))</f>
        <v>0</v>
      </c>
      <c r="H73" s="122">
        <f>COUNTIFS('Working Sheet'!$T$4:$T$250,'1.4.Fwd TIV-Field Inputs'!B73,'Working Sheet'!$U$4:$U$250,'1.4.Fwd TIV-Field Inputs'!C73,'Working Sheet'!$V$4:$V$250,'1.4.Fwd TIV-Field Inputs'!D73)</f>
        <v>232</v>
      </c>
      <c r="J73" s="11"/>
      <c r="K73" s="11"/>
      <c r="L73" s="11"/>
      <c r="M73" s="11"/>
      <c r="O73" s="11"/>
      <c r="P73" s="8"/>
      <c r="Q73" s="8"/>
      <c r="R73" s="8"/>
      <c r="S73" s="8"/>
      <c r="T73" s="8"/>
      <c r="V73" s="8"/>
      <c r="W73" s="8"/>
      <c r="X73" s="8"/>
      <c r="Y73" s="8"/>
      <c r="Z73" s="8"/>
      <c r="AA73" s="8"/>
      <c r="AC73" s="8"/>
      <c r="AD73" s="8"/>
      <c r="AE73" s="8"/>
      <c r="AF73" s="8"/>
      <c r="AG73" s="8"/>
      <c r="AH73" s="8"/>
      <c r="AJ73" s="8"/>
      <c r="AK73" s="8"/>
      <c r="AL73" s="8"/>
      <c r="AM73" s="8"/>
      <c r="AN73" s="8"/>
      <c r="AO73" s="8"/>
    </row>
    <row r="74" spans="1:41" s="3" customFormat="1" ht="16.5" customHeight="1" x14ac:dyDescent="0.25">
      <c r="A74" s="83">
        <f>'1.2.Historical Market Map 12-13'!A74</f>
        <v>0</v>
      </c>
      <c r="B74" s="83">
        <f>'1.2.Historical Market Map 12-13'!B74</f>
        <v>0</v>
      </c>
      <c r="C74" s="83">
        <f>'1.2.Historical Market Map 12-13'!C74</f>
        <v>0</v>
      </c>
      <c r="D74" s="83">
        <f>'1.2.Historical Market Map 12-13'!D74</f>
        <v>0</v>
      </c>
      <c r="E74" s="84" t="str">
        <f t="shared" si="6"/>
        <v>0-0 (0)</v>
      </c>
      <c r="F74" s="84">
        <f>IF($B$1="Q1",'2.1.ATS-Field (FY 13-14)'!J75,IF($B$1="Q2",'2.1.ATS-Field (FY 13-14)'!K75,IF($B$1="Q3",'2.1.ATS-Field (FY 13-14)'!L75,'2.1.ATS-Field (FY 13-14)'!M75)))</f>
        <v>0</v>
      </c>
      <c r="G74" s="35">
        <f>IF($B$1="Q1",IFERROR(ROUND(SUMIFS('Working Sheet'!$Y$4:$Y$250,'Working Sheet'!$T$4:$T$250,B74,'Working Sheet'!$U$4:$U$250,C74,'Working Sheet'!$V$4:$V$250,D74),0),0),IF($B$1="Q2",IFERROR(ROUND(SUMIFS('Working Sheet'!$Z$4:$Z$250,'Working Sheet'!$T$4:$T$250,B74,'Working Sheet'!$U$4:$U$250,C74,'Working Sheet'!$V$4:$V$250,D74),0),0),IF($B$1="Q3",IFERROR(ROUND(SUMIFS('Working Sheet'!$AA$4:$AA$250,'Working Sheet'!$T$4:$T$250,B74,'Working Sheet'!$U$4:$U$250,C74,'Working Sheet'!$V$4:$V$250,D74),0),0),IFERROR(ROUND(SUMIFS('Working Sheet'!$AB$4:$AB$250,'Working Sheet'!$T$4:$T$250,B74,'Working Sheet'!$U$4:$U$250,C74,'Working Sheet'!$V$4:$V$250,D74),0),0))))</f>
        <v>0</v>
      </c>
      <c r="H74" s="122">
        <f>COUNTIFS('Working Sheet'!$T$4:$T$250,'1.4.Fwd TIV-Field Inputs'!B74,'Working Sheet'!$U$4:$U$250,'1.4.Fwd TIV-Field Inputs'!C74,'Working Sheet'!$V$4:$V$250,'1.4.Fwd TIV-Field Inputs'!D74)</f>
        <v>232</v>
      </c>
      <c r="J74" s="11"/>
      <c r="K74" s="11"/>
      <c r="L74" s="11"/>
      <c r="M74" s="11"/>
      <c r="O74" s="11"/>
      <c r="P74" s="8"/>
      <c r="Q74" s="8"/>
      <c r="R74" s="8"/>
      <c r="S74" s="8"/>
      <c r="T74" s="8"/>
      <c r="V74" s="8"/>
      <c r="W74" s="8"/>
      <c r="X74" s="8"/>
      <c r="Y74" s="8"/>
      <c r="Z74" s="8"/>
      <c r="AA74" s="8"/>
      <c r="AC74" s="8"/>
      <c r="AD74" s="8"/>
      <c r="AE74" s="8"/>
      <c r="AF74" s="8"/>
      <c r="AG74" s="8"/>
      <c r="AH74" s="8"/>
      <c r="AJ74" s="8"/>
      <c r="AK74" s="8"/>
      <c r="AL74" s="8"/>
      <c r="AM74" s="8"/>
      <c r="AN74" s="8"/>
      <c r="AO74" s="8"/>
    </row>
    <row r="75" spans="1:41" s="3" customFormat="1" ht="16.5" customHeight="1" x14ac:dyDescent="0.25">
      <c r="A75" s="83">
        <f>'1.2.Historical Market Map 12-13'!A75</f>
        <v>0</v>
      </c>
      <c r="B75" s="83">
        <f>'1.2.Historical Market Map 12-13'!B75</f>
        <v>0</v>
      </c>
      <c r="C75" s="83">
        <f>'1.2.Historical Market Map 12-13'!C75</f>
        <v>0</v>
      </c>
      <c r="D75" s="83">
        <f>'1.2.Historical Market Map 12-13'!D75</f>
        <v>0</v>
      </c>
      <c r="E75" s="84" t="str">
        <f t="shared" si="6"/>
        <v>0-0 (0)</v>
      </c>
      <c r="F75" s="84">
        <f>IF($B$1="Q1",'2.1.ATS-Field (FY 13-14)'!J76,IF($B$1="Q2",'2.1.ATS-Field (FY 13-14)'!K76,IF($B$1="Q3",'2.1.ATS-Field (FY 13-14)'!L76,'2.1.ATS-Field (FY 13-14)'!M76)))</f>
        <v>0</v>
      </c>
      <c r="G75" s="35">
        <f>IF($B$1="Q1",IFERROR(ROUND(SUMIFS('Working Sheet'!$Y$4:$Y$250,'Working Sheet'!$T$4:$T$250,B75,'Working Sheet'!$U$4:$U$250,C75,'Working Sheet'!$V$4:$V$250,D75),0),0),IF($B$1="Q2",IFERROR(ROUND(SUMIFS('Working Sheet'!$Z$4:$Z$250,'Working Sheet'!$T$4:$T$250,B75,'Working Sheet'!$U$4:$U$250,C75,'Working Sheet'!$V$4:$V$250,D75),0),0),IF($B$1="Q3",IFERROR(ROUND(SUMIFS('Working Sheet'!$AA$4:$AA$250,'Working Sheet'!$T$4:$T$250,B75,'Working Sheet'!$U$4:$U$250,C75,'Working Sheet'!$V$4:$V$250,D75),0),0),IFERROR(ROUND(SUMIFS('Working Sheet'!$AB$4:$AB$250,'Working Sheet'!$T$4:$T$250,B75,'Working Sheet'!$U$4:$U$250,C75,'Working Sheet'!$V$4:$V$250,D75),0),0))))</f>
        <v>0</v>
      </c>
      <c r="H75" s="122">
        <f>COUNTIFS('Working Sheet'!$T$4:$T$250,'1.4.Fwd TIV-Field Inputs'!B75,'Working Sheet'!$U$4:$U$250,'1.4.Fwd TIV-Field Inputs'!C75,'Working Sheet'!$V$4:$V$250,'1.4.Fwd TIV-Field Inputs'!D75)</f>
        <v>232</v>
      </c>
      <c r="J75" s="11"/>
      <c r="K75" s="11"/>
      <c r="L75" s="11"/>
      <c r="M75" s="11"/>
      <c r="O75" s="11"/>
      <c r="P75" s="8"/>
      <c r="Q75" s="8"/>
      <c r="R75" s="8"/>
      <c r="S75" s="8"/>
      <c r="T75" s="8"/>
      <c r="V75" s="8"/>
      <c r="W75" s="8"/>
      <c r="X75" s="8"/>
      <c r="Y75" s="8"/>
      <c r="Z75" s="8"/>
      <c r="AA75" s="8"/>
      <c r="AC75" s="8"/>
      <c r="AD75" s="8"/>
      <c r="AE75" s="8"/>
      <c r="AF75" s="8"/>
      <c r="AG75" s="8"/>
      <c r="AH75" s="8"/>
      <c r="AJ75" s="8"/>
      <c r="AK75" s="8"/>
      <c r="AL75" s="8"/>
      <c r="AM75" s="8"/>
      <c r="AN75" s="8"/>
      <c r="AO75" s="8"/>
    </row>
    <row r="76" spans="1:41" s="3" customFormat="1" ht="16.5" customHeight="1" x14ac:dyDescent="0.25">
      <c r="A76" s="83">
        <f>'1.2.Historical Market Map 12-13'!A76</f>
        <v>0</v>
      </c>
      <c r="B76" s="83">
        <f>'1.2.Historical Market Map 12-13'!B76</f>
        <v>0</v>
      </c>
      <c r="C76" s="83">
        <f>'1.2.Historical Market Map 12-13'!C76</f>
        <v>0</v>
      </c>
      <c r="D76" s="83">
        <f>'1.2.Historical Market Map 12-13'!D76</f>
        <v>0</v>
      </c>
      <c r="E76" s="84" t="str">
        <f t="shared" si="6"/>
        <v>0-0 (0)</v>
      </c>
      <c r="F76" s="84">
        <f>IF($B$1="Q1",'2.1.ATS-Field (FY 13-14)'!J77,IF($B$1="Q2",'2.1.ATS-Field (FY 13-14)'!K77,IF($B$1="Q3",'2.1.ATS-Field (FY 13-14)'!L77,'2.1.ATS-Field (FY 13-14)'!M77)))</f>
        <v>0</v>
      </c>
      <c r="G76" s="35">
        <f>IF($B$1="Q1",IFERROR(ROUND(SUMIFS('Working Sheet'!$Y$4:$Y$250,'Working Sheet'!$T$4:$T$250,B76,'Working Sheet'!$U$4:$U$250,C76,'Working Sheet'!$V$4:$V$250,D76),0),0),IF($B$1="Q2",IFERROR(ROUND(SUMIFS('Working Sheet'!$Z$4:$Z$250,'Working Sheet'!$T$4:$T$250,B76,'Working Sheet'!$U$4:$U$250,C76,'Working Sheet'!$V$4:$V$250,D76),0),0),IF($B$1="Q3",IFERROR(ROUND(SUMIFS('Working Sheet'!$AA$4:$AA$250,'Working Sheet'!$T$4:$T$250,B76,'Working Sheet'!$U$4:$U$250,C76,'Working Sheet'!$V$4:$V$250,D76),0),0),IFERROR(ROUND(SUMIFS('Working Sheet'!$AB$4:$AB$250,'Working Sheet'!$T$4:$T$250,B76,'Working Sheet'!$U$4:$U$250,C76,'Working Sheet'!$V$4:$V$250,D76),0),0))))</f>
        <v>0</v>
      </c>
      <c r="H76" s="122">
        <f>COUNTIFS('Working Sheet'!$T$4:$T$250,'1.4.Fwd TIV-Field Inputs'!B76,'Working Sheet'!$U$4:$U$250,'1.4.Fwd TIV-Field Inputs'!C76,'Working Sheet'!$V$4:$V$250,'1.4.Fwd TIV-Field Inputs'!D76)</f>
        <v>232</v>
      </c>
      <c r="J76" s="11"/>
      <c r="K76" s="11"/>
      <c r="L76" s="11"/>
      <c r="M76" s="11"/>
      <c r="O76" s="11"/>
      <c r="P76" s="8"/>
      <c r="Q76" s="8"/>
      <c r="R76" s="8"/>
      <c r="S76" s="8"/>
      <c r="T76" s="8"/>
      <c r="V76" s="8"/>
      <c r="W76" s="8"/>
      <c r="X76" s="8"/>
      <c r="Y76" s="8"/>
      <c r="Z76" s="8"/>
      <c r="AA76" s="8"/>
      <c r="AC76" s="8"/>
      <c r="AD76" s="8"/>
      <c r="AE76" s="8"/>
      <c r="AF76" s="8"/>
      <c r="AG76" s="8"/>
      <c r="AH76" s="8"/>
      <c r="AJ76" s="8"/>
      <c r="AK76" s="8"/>
      <c r="AL76" s="8"/>
      <c r="AM76" s="8"/>
      <c r="AN76" s="8"/>
      <c r="AO76" s="8"/>
    </row>
    <row r="77" spans="1:41" s="3" customFormat="1" ht="16.5" customHeight="1" x14ac:dyDescent="0.25">
      <c r="A77" s="83">
        <f>'1.2.Historical Market Map 12-13'!A77</f>
        <v>0</v>
      </c>
      <c r="B77" s="83">
        <f>'1.2.Historical Market Map 12-13'!B77</f>
        <v>0</v>
      </c>
      <c r="C77" s="83">
        <f>'1.2.Historical Market Map 12-13'!C77</f>
        <v>0</v>
      </c>
      <c r="D77" s="83">
        <f>'1.2.Historical Market Map 12-13'!D77</f>
        <v>0</v>
      </c>
      <c r="E77" s="84" t="str">
        <f t="shared" si="6"/>
        <v>0-0 (0)</v>
      </c>
      <c r="F77" s="84">
        <f>IF($B$1="Q1",'2.1.ATS-Field (FY 13-14)'!J78,IF($B$1="Q2",'2.1.ATS-Field (FY 13-14)'!K78,IF($B$1="Q3",'2.1.ATS-Field (FY 13-14)'!L78,'2.1.ATS-Field (FY 13-14)'!M78)))</f>
        <v>0</v>
      </c>
      <c r="G77" s="35">
        <f>IF($B$1="Q1",IFERROR(ROUND(SUMIFS('Working Sheet'!$Y$4:$Y$250,'Working Sheet'!$T$4:$T$250,B77,'Working Sheet'!$U$4:$U$250,C77,'Working Sheet'!$V$4:$V$250,D77),0),0),IF($B$1="Q2",IFERROR(ROUND(SUMIFS('Working Sheet'!$Z$4:$Z$250,'Working Sheet'!$T$4:$T$250,B77,'Working Sheet'!$U$4:$U$250,C77,'Working Sheet'!$V$4:$V$250,D77),0),0),IF($B$1="Q3",IFERROR(ROUND(SUMIFS('Working Sheet'!$AA$4:$AA$250,'Working Sheet'!$T$4:$T$250,B77,'Working Sheet'!$U$4:$U$250,C77,'Working Sheet'!$V$4:$V$250,D77),0),0),IFERROR(ROUND(SUMIFS('Working Sheet'!$AB$4:$AB$250,'Working Sheet'!$T$4:$T$250,B77,'Working Sheet'!$U$4:$U$250,C77,'Working Sheet'!$V$4:$V$250,D77),0),0))))</f>
        <v>0</v>
      </c>
      <c r="H77" s="122">
        <f>COUNTIFS('Working Sheet'!$T$4:$T$250,'1.4.Fwd TIV-Field Inputs'!B77,'Working Sheet'!$U$4:$U$250,'1.4.Fwd TIV-Field Inputs'!C77,'Working Sheet'!$V$4:$V$250,'1.4.Fwd TIV-Field Inputs'!D77)</f>
        <v>232</v>
      </c>
      <c r="J77" s="11"/>
      <c r="K77" s="11"/>
      <c r="L77" s="11"/>
      <c r="M77" s="11"/>
      <c r="O77" s="11"/>
      <c r="P77" s="8"/>
      <c r="Q77" s="8"/>
      <c r="R77" s="8"/>
      <c r="S77" s="8"/>
      <c r="T77" s="8"/>
      <c r="V77" s="8"/>
      <c r="W77" s="8"/>
      <c r="X77" s="8"/>
      <c r="Y77" s="8"/>
      <c r="Z77" s="8"/>
      <c r="AA77" s="8"/>
      <c r="AC77" s="8"/>
      <c r="AD77" s="8"/>
      <c r="AE77" s="8"/>
      <c r="AF77" s="8"/>
      <c r="AG77" s="8"/>
      <c r="AH77" s="8"/>
      <c r="AJ77" s="8"/>
      <c r="AK77" s="8"/>
      <c r="AL77" s="8"/>
      <c r="AM77" s="8"/>
      <c r="AN77" s="8"/>
      <c r="AO77" s="8"/>
    </row>
    <row r="78" spans="1:41" s="3" customFormat="1" ht="16.5" customHeight="1" x14ac:dyDescent="0.25">
      <c r="A78" s="83">
        <f>'1.2.Historical Market Map 12-13'!A78</f>
        <v>0</v>
      </c>
      <c r="B78" s="83">
        <f>'1.2.Historical Market Map 12-13'!B78</f>
        <v>0</v>
      </c>
      <c r="C78" s="83">
        <f>'1.2.Historical Market Map 12-13'!C78</f>
        <v>0</v>
      </c>
      <c r="D78" s="83">
        <f>'1.2.Historical Market Map 12-13'!D78</f>
        <v>0</v>
      </c>
      <c r="E78" s="84" t="str">
        <f t="shared" si="6"/>
        <v>0-0 (0)</v>
      </c>
      <c r="F78" s="84">
        <f>IF($B$1="Q1",'2.1.ATS-Field (FY 13-14)'!J79,IF($B$1="Q2",'2.1.ATS-Field (FY 13-14)'!K79,IF($B$1="Q3",'2.1.ATS-Field (FY 13-14)'!L79,'2.1.ATS-Field (FY 13-14)'!M79)))</f>
        <v>0</v>
      </c>
      <c r="G78" s="35">
        <f>IF($B$1="Q1",IFERROR(ROUND(SUMIFS('Working Sheet'!$Y$4:$Y$250,'Working Sheet'!$T$4:$T$250,B78,'Working Sheet'!$U$4:$U$250,C78,'Working Sheet'!$V$4:$V$250,D78),0),0),IF($B$1="Q2",IFERROR(ROUND(SUMIFS('Working Sheet'!$Z$4:$Z$250,'Working Sheet'!$T$4:$T$250,B78,'Working Sheet'!$U$4:$U$250,C78,'Working Sheet'!$V$4:$V$250,D78),0),0),IF($B$1="Q3",IFERROR(ROUND(SUMIFS('Working Sheet'!$AA$4:$AA$250,'Working Sheet'!$T$4:$T$250,B78,'Working Sheet'!$U$4:$U$250,C78,'Working Sheet'!$V$4:$V$250,D78),0),0),IFERROR(ROUND(SUMIFS('Working Sheet'!$AB$4:$AB$250,'Working Sheet'!$T$4:$T$250,B78,'Working Sheet'!$U$4:$U$250,C78,'Working Sheet'!$V$4:$V$250,D78),0),0))))</f>
        <v>0</v>
      </c>
      <c r="H78" s="122">
        <f>COUNTIFS('Working Sheet'!$T$4:$T$250,'1.4.Fwd TIV-Field Inputs'!B78,'Working Sheet'!$U$4:$U$250,'1.4.Fwd TIV-Field Inputs'!C78,'Working Sheet'!$V$4:$V$250,'1.4.Fwd TIV-Field Inputs'!D78)</f>
        <v>232</v>
      </c>
      <c r="J78" s="11"/>
      <c r="K78" s="11"/>
      <c r="L78" s="11"/>
      <c r="M78" s="11"/>
      <c r="O78" s="11"/>
      <c r="P78" s="8"/>
      <c r="Q78" s="8"/>
      <c r="R78" s="8"/>
      <c r="S78" s="8"/>
      <c r="T78" s="8"/>
      <c r="V78" s="8"/>
      <c r="W78" s="8"/>
      <c r="X78" s="8"/>
      <c r="Y78" s="8"/>
      <c r="Z78" s="8"/>
      <c r="AA78" s="8"/>
      <c r="AC78" s="8"/>
      <c r="AD78" s="8"/>
      <c r="AE78" s="8"/>
      <c r="AF78" s="8"/>
      <c r="AG78" s="8"/>
      <c r="AH78" s="8"/>
      <c r="AJ78" s="8"/>
      <c r="AK78" s="8"/>
      <c r="AL78" s="8"/>
      <c r="AM78" s="8"/>
      <c r="AN78" s="8"/>
      <c r="AO78" s="8"/>
    </row>
    <row r="79" spans="1:41" s="3" customFormat="1" ht="16.5" customHeight="1" x14ac:dyDescent="0.25">
      <c r="A79" s="83">
        <f>'1.2.Historical Market Map 12-13'!A79</f>
        <v>0</v>
      </c>
      <c r="B79" s="83">
        <f>'1.2.Historical Market Map 12-13'!B79</f>
        <v>0</v>
      </c>
      <c r="C79" s="83">
        <f>'1.2.Historical Market Map 12-13'!C79</f>
        <v>0</v>
      </c>
      <c r="D79" s="83">
        <f>'1.2.Historical Market Map 12-13'!D79</f>
        <v>0</v>
      </c>
      <c r="E79" s="84" t="str">
        <f t="shared" si="6"/>
        <v>0-0 (0)</v>
      </c>
      <c r="F79" s="84">
        <f>IF($B$1="Q1",'2.1.ATS-Field (FY 13-14)'!J80,IF($B$1="Q2",'2.1.ATS-Field (FY 13-14)'!K80,IF($B$1="Q3",'2.1.ATS-Field (FY 13-14)'!L80,'2.1.ATS-Field (FY 13-14)'!M80)))</f>
        <v>0</v>
      </c>
      <c r="G79" s="35">
        <f>IF($B$1="Q1",IFERROR(ROUND(SUMIFS('Working Sheet'!$Y$4:$Y$250,'Working Sheet'!$T$4:$T$250,B79,'Working Sheet'!$U$4:$U$250,C79,'Working Sheet'!$V$4:$V$250,D79),0),0),IF($B$1="Q2",IFERROR(ROUND(SUMIFS('Working Sheet'!$Z$4:$Z$250,'Working Sheet'!$T$4:$T$250,B79,'Working Sheet'!$U$4:$U$250,C79,'Working Sheet'!$V$4:$V$250,D79),0),0),IF($B$1="Q3",IFERROR(ROUND(SUMIFS('Working Sheet'!$AA$4:$AA$250,'Working Sheet'!$T$4:$T$250,B79,'Working Sheet'!$U$4:$U$250,C79,'Working Sheet'!$V$4:$V$250,D79),0),0),IFERROR(ROUND(SUMIFS('Working Sheet'!$AB$4:$AB$250,'Working Sheet'!$T$4:$T$250,B79,'Working Sheet'!$U$4:$U$250,C79,'Working Sheet'!$V$4:$V$250,D79),0),0))))</f>
        <v>0</v>
      </c>
      <c r="H79" s="122">
        <f>COUNTIFS('Working Sheet'!$T$4:$T$250,'1.4.Fwd TIV-Field Inputs'!B79,'Working Sheet'!$U$4:$U$250,'1.4.Fwd TIV-Field Inputs'!C79,'Working Sheet'!$V$4:$V$250,'1.4.Fwd TIV-Field Inputs'!D79)</f>
        <v>232</v>
      </c>
      <c r="J79" s="11"/>
      <c r="K79" s="11"/>
      <c r="L79" s="11"/>
      <c r="M79" s="11"/>
      <c r="O79" s="11"/>
      <c r="P79" s="8"/>
      <c r="Q79" s="8"/>
      <c r="R79" s="8"/>
      <c r="S79" s="8"/>
      <c r="T79" s="8"/>
      <c r="V79" s="8"/>
      <c r="W79" s="8"/>
      <c r="X79" s="8"/>
      <c r="Y79" s="8"/>
      <c r="Z79" s="8"/>
      <c r="AA79" s="8"/>
      <c r="AC79" s="8"/>
      <c r="AD79" s="8"/>
      <c r="AE79" s="8"/>
      <c r="AF79" s="8"/>
      <c r="AG79" s="8"/>
      <c r="AH79" s="8"/>
      <c r="AJ79" s="8"/>
      <c r="AK79" s="8"/>
      <c r="AL79" s="8"/>
      <c r="AM79" s="8"/>
      <c r="AN79" s="8"/>
      <c r="AO79" s="8"/>
    </row>
    <row r="80" spans="1:41" s="3" customFormat="1" ht="16.5" customHeight="1" x14ac:dyDescent="0.25">
      <c r="A80" s="83">
        <f>'1.2.Historical Market Map 12-13'!A80</f>
        <v>0</v>
      </c>
      <c r="B80" s="83">
        <f>'1.2.Historical Market Map 12-13'!B80</f>
        <v>0</v>
      </c>
      <c r="C80" s="83">
        <f>'1.2.Historical Market Map 12-13'!C80</f>
        <v>0</v>
      </c>
      <c r="D80" s="83">
        <f>'1.2.Historical Market Map 12-13'!D80</f>
        <v>0</v>
      </c>
      <c r="E80" s="84" t="str">
        <f t="shared" si="6"/>
        <v>0-0 (0)</v>
      </c>
      <c r="F80" s="84">
        <f>IF($B$1="Q1",'2.1.ATS-Field (FY 13-14)'!J81,IF($B$1="Q2",'2.1.ATS-Field (FY 13-14)'!K81,IF($B$1="Q3",'2.1.ATS-Field (FY 13-14)'!L81,'2.1.ATS-Field (FY 13-14)'!M81)))</f>
        <v>0</v>
      </c>
      <c r="G80" s="35">
        <f>IF($B$1="Q1",IFERROR(ROUND(SUMIFS('Working Sheet'!$Y$4:$Y$250,'Working Sheet'!$T$4:$T$250,B80,'Working Sheet'!$U$4:$U$250,C80,'Working Sheet'!$V$4:$V$250,D80),0),0),IF($B$1="Q2",IFERROR(ROUND(SUMIFS('Working Sheet'!$Z$4:$Z$250,'Working Sheet'!$T$4:$T$250,B80,'Working Sheet'!$U$4:$U$250,C80,'Working Sheet'!$V$4:$V$250,D80),0),0),IF($B$1="Q3",IFERROR(ROUND(SUMIFS('Working Sheet'!$AA$4:$AA$250,'Working Sheet'!$T$4:$T$250,B80,'Working Sheet'!$U$4:$U$250,C80,'Working Sheet'!$V$4:$V$250,D80),0),0),IFERROR(ROUND(SUMIFS('Working Sheet'!$AB$4:$AB$250,'Working Sheet'!$T$4:$T$250,B80,'Working Sheet'!$U$4:$U$250,C80,'Working Sheet'!$V$4:$V$250,D80),0),0))))</f>
        <v>0</v>
      </c>
      <c r="H80" s="122">
        <f>COUNTIFS('Working Sheet'!$T$4:$T$250,'1.4.Fwd TIV-Field Inputs'!B80,'Working Sheet'!$U$4:$U$250,'1.4.Fwd TIV-Field Inputs'!C80,'Working Sheet'!$V$4:$V$250,'1.4.Fwd TIV-Field Inputs'!D80)</f>
        <v>232</v>
      </c>
      <c r="J80" s="11"/>
      <c r="K80" s="11"/>
      <c r="L80" s="11"/>
      <c r="M80" s="11"/>
      <c r="O80" s="11"/>
      <c r="P80" s="8"/>
      <c r="Q80" s="8"/>
      <c r="R80" s="8"/>
      <c r="S80" s="8"/>
      <c r="T80" s="8"/>
      <c r="V80" s="8"/>
      <c r="W80" s="8"/>
      <c r="X80" s="8"/>
      <c r="Y80" s="8"/>
      <c r="Z80" s="8"/>
      <c r="AA80" s="8"/>
      <c r="AC80" s="8"/>
      <c r="AD80" s="8"/>
      <c r="AE80" s="8"/>
      <c r="AF80" s="8"/>
      <c r="AG80" s="8"/>
      <c r="AH80" s="8"/>
      <c r="AJ80" s="8"/>
      <c r="AK80" s="8"/>
      <c r="AL80" s="8"/>
      <c r="AM80" s="8"/>
      <c r="AN80" s="8"/>
      <c r="AO80" s="8"/>
    </row>
    <row r="81" spans="1:41" s="3" customFormat="1" ht="16.5" customHeight="1" x14ac:dyDescent="0.25">
      <c r="A81" s="83">
        <f>'1.2.Historical Market Map 12-13'!A81</f>
        <v>0</v>
      </c>
      <c r="B81" s="83">
        <f>'1.2.Historical Market Map 12-13'!B81</f>
        <v>0</v>
      </c>
      <c r="C81" s="83">
        <f>'1.2.Historical Market Map 12-13'!C81</f>
        <v>0</v>
      </c>
      <c r="D81" s="83">
        <f>'1.2.Historical Market Map 12-13'!D81</f>
        <v>0</v>
      </c>
      <c r="E81" s="84" t="str">
        <f t="shared" si="6"/>
        <v>0-0 (0)</v>
      </c>
      <c r="F81" s="84">
        <f>IF($B$1="Q1",'2.1.ATS-Field (FY 13-14)'!J82,IF($B$1="Q2",'2.1.ATS-Field (FY 13-14)'!K82,IF($B$1="Q3",'2.1.ATS-Field (FY 13-14)'!L82,'2.1.ATS-Field (FY 13-14)'!M82)))</f>
        <v>0</v>
      </c>
      <c r="G81" s="35">
        <f>IF($B$1="Q1",IFERROR(ROUND(SUMIFS('Working Sheet'!$Y$4:$Y$250,'Working Sheet'!$T$4:$T$250,B81,'Working Sheet'!$U$4:$U$250,C81,'Working Sheet'!$V$4:$V$250,D81),0),0),IF($B$1="Q2",IFERROR(ROUND(SUMIFS('Working Sheet'!$Z$4:$Z$250,'Working Sheet'!$T$4:$T$250,B81,'Working Sheet'!$U$4:$U$250,C81,'Working Sheet'!$V$4:$V$250,D81),0),0),IF($B$1="Q3",IFERROR(ROUND(SUMIFS('Working Sheet'!$AA$4:$AA$250,'Working Sheet'!$T$4:$T$250,B81,'Working Sheet'!$U$4:$U$250,C81,'Working Sheet'!$V$4:$V$250,D81),0),0),IFERROR(ROUND(SUMIFS('Working Sheet'!$AB$4:$AB$250,'Working Sheet'!$T$4:$T$250,B81,'Working Sheet'!$U$4:$U$250,C81,'Working Sheet'!$V$4:$V$250,D81),0),0))))</f>
        <v>0</v>
      </c>
      <c r="H81" s="122">
        <f>COUNTIFS('Working Sheet'!$T$4:$T$250,'1.4.Fwd TIV-Field Inputs'!B81,'Working Sheet'!$U$4:$U$250,'1.4.Fwd TIV-Field Inputs'!C81,'Working Sheet'!$V$4:$V$250,'1.4.Fwd TIV-Field Inputs'!D81)</f>
        <v>232</v>
      </c>
      <c r="J81" s="11"/>
      <c r="K81" s="11"/>
      <c r="L81" s="11"/>
      <c r="M81" s="11"/>
      <c r="O81" s="11"/>
      <c r="P81" s="8"/>
      <c r="Q81" s="8"/>
      <c r="R81" s="8"/>
      <c r="S81" s="8"/>
      <c r="T81" s="8"/>
      <c r="V81" s="8"/>
      <c r="W81" s="8"/>
      <c r="X81" s="8"/>
      <c r="Y81" s="8"/>
      <c r="Z81" s="8"/>
      <c r="AA81" s="8"/>
      <c r="AC81" s="8"/>
      <c r="AD81" s="8"/>
      <c r="AE81" s="8"/>
      <c r="AF81" s="8"/>
      <c r="AG81" s="8"/>
      <c r="AH81" s="8"/>
      <c r="AJ81" s="8"/>
      <c r="AK81" s="8"/>
      <c r="AL81" s="8"/>
      <c r="AM81" s="8"/>
      <c r="AN81" s="8"/>
      <c r="AO81" s="8"/>
    </row>
    <row r="82" spans="1:41" s="3" customFormat="1" x14ac:dyDescent="0.25">
      <c r="A82" s="83">
        <f>'1.2.Historical Market Map 12-13'!A82</f>
        <v>0</v>
      </c>
      <c r="B82" s="83">
        <f>'1.2.Historical Market Map 12-13'!B82</f>
        <v>0</v>
      </c>
      <c r="C82" s="83">
        <f>'1.2.Historical Market Map 12-13'!C82</f>
        <v>0</v>
      </c>
      <c r="D82" s="83">
        <f>'1.2.Historical Market Map 12-13'!D82</f>
        <v>0</v>
      </c>
      <c r="E82" s="84" t="str">
        <f t="shared" si="6"/>
        <v>0-0 (0)</v>
      </c>
      <c r="F82" s="84">
        <f>IF($B$1="Q1",'2.1.ATS-Field (FY 13-14)'!J83,IF($B$1="Q2",'2.1.ATS-Field (FY 13-14)'!K83,IF($B$1="Q3",'2.1.ATS-Field (FY 13-14)'!L83,'2.1.ATS-Field (FY 13-14)'!M83)))</f>
        <v>0</v>
      </c>
      <c r="G82" s="35">
        <f>IF($B$1="Q1",IFERROR(ROUND(SUMIFS('Working Sheet'!$Y$4:$Y$250,'Working Sheet'!$T$4:$T$250,B82,'Working Sheet'!$U$4:$U$250,C82,'Working Sheet'!$V$4:$V$250,D82),0),0),IF($B$1="Q2",IFERROR(ROUND(SUMIFS('Working Sheet'!$Z$4:$Z$250,'Working Sheet'!$T$4:$T$250,B82,'Working Sheet'!$U$4:$U$250,C82,'Working Sheet'!$V$4:$V$250,D82),0),0),IF($B$1="Q3",IFERROR(ROUND(SUMIFS('Working Sheet'!$AA$4:$AA$250,'Working Sheet'!$T$4:$T$250,B82,'Working Sheet'!$U$4:$U$250,C82,'Working Sheet'!$V$4:$V$250,D82),0),0),IFERROR(ROUND(SUMIFS('Working Sheet'!$AB$4:$AB$250,'Working Sheet'!$T$4:$T$250,B82,'Working Sheet'!$U$4:$U$250,C82,'Working Sheet'!$V$4:$V$250,D82),0),0))))</f>
        <v>0</v>
      </c>
      <c r="H82" s="122">
        <f>COUNTIFS('Working Sheet'!$T$4:$T$250,'1.4.Fwd TIV-Field Inputs'!B82,'Working Sheet'!$U$4:$U$250,'1.4.Fwd TIV-Field Inputs'!C82,'Working Sheet'!$V$4:$V$250,'1.4.Fwd TIV-Field Inputs'!D82)</f>
        <v>232</v>
      </c>
      <c r="J82" s="11"/>
      <c r="K82" s="11"/>
      <c r="L82" s="11"/>
      <c r="M82" s="11"/>
      <c r="O82" s="11"/>
      <c r="P82" s="8"/>
      <c r="Q82" s="8"/>
      <c r="R82" s="8"/>
      <c r="S82" s="8"/>
      <c r="T82" s="8"/>
      <c r="V82" s="8"/>
      <c r="W82" s="8"/>
      <c r="X82" s="8"/>
      <c r="Y82" s="8"/>
      <c r="Z82" s="8"/>
      <c r="AA82" s="8"/>
      <c r="AC82" s="8"/>
      <c r="AD82" s="8"/>
      <c r="AE82" s="8"/>
      <c r="AF82" s="8"/>
      <c r="AG82" s="8"/>
      <c r="AH82" s="8"/>
      <c r="AJ82" s="8"/>
      <c r="AK82" s="8"/>
      <c r="AL82" s="8"/>
      <c r="AM82" s="8"/>
      <c r="AN82" s="8"/>
      <c r="AO82" s="8"/>
    </row>
    <row r="83" spans="1:41" s="3" customFormat="1" ht="16.5" customHeight="1" x14ac:dyDescent="0.25">
      <c r="A83" s="83">
        <f>'1.2.Historical Market Map 12-13'!A83</f>
        <v>0</v>
      </c>
      <c r="B83" s="83">
        <f>'1.2.Historical Market Map 12-13'!B83</f>
        <v>0</v>
      </c>
      <c r="C83" s="83">
        <f>'1.2.Historical Market Map 12-13'!C83</f>
        <v>0</v>
      </c>
      <c r="D83" s="83">
        <f>'1.2.Historical Market Map 12-13'!D83</f>
        <v>0</v>
      </c>
      <c r="E83" s="84" t="str">
        <f t="shared" si="6"/>
        <v>0-0 (0)</v>
      </c>
      <c r="F83" s="84">
        <f>IF($B$1="Q1",'2.1.ATS-Field (FY 13-14)'!J84,IF($B$1="Q2",'2.1.ATS-Field (FY 13-14)'!K84,IF($B$1="Q3",'2.1.ATS-Field (FY 13-14)'!L84,'2.1.ATS-Field (FY 13-14)'!M84)))</f>
        <v>0</v>
      </c>
      <c r="G83" s="35">
        <f>IF($B$1="Q1",IFERROR(ROUND(SUMIFS('Working Sheet'!$Y$4:$Y$250,'Working Sheet'!$T$4:$T$250,B83,'Working Sheet'!$U$4:$U$250,C83,'Working Sheet'!$V$4:$V$250,D83),0),0),IF($B$1="Q2",IFERROR(ROUND(SUMIFS('Working Sheet'!$Z$4:$Z$250,'Working Sheet'!$T$4:$T$250,B83,'Working Sheet'!$U$4:$U$250,C83,'Working Sheet'!$V$4:$V$250,D83),0),0),IF($B$1="Q3",IFERROR(ROUND(SUMIFS('Working Sheet'!$AA$4:$AA$250,'Working Sheet'!$T$4:$T$250,B83,'Working Sheet'!$U$4:$U$250,C83,'Working Sheet'!$V$4:$V$250,D83),0),0),IFERROR(ROUND(SUMIFS('Working Sheet'!$AB$4:$AB$250,'Working Sheet'!$T$4:$T$250,B83,'Working Sheet'!$U$4:$U$250,C83,'Working Sheet'!$V$4:$V$250,D83),0),0))))</f>
        <v>0</v>
      </c>
      <c r="H83" s="122">
        <f>COUNTIFS('Working Sheet'!$T$4:$T$250,'1.4.Fwd TIV-Field Inputs'!B83,'Working Sheet'!$U$4:$U$250,'1.4.Fwd TIV-Field Inputs'!C83,'Working Sheet'!$V$4:$V$250,'1.4.Fwd TIV-Field Inputs'!D83)</f>
        <v>232</v>
      </c>
      <c r="J83" s="11"/>
      <c r="K83" s="11"/>
      <c r="L83" s="11"/>
      <c r="M83" s="11"/>
      <c r="O83" s="11"/>
      <c r="P83" s="8"/>
      <c r="Q83" s="8"/>
      <c r="R83" s="8"/>
      <c r="S83" s="8"/>
      <c r="T83" s="8"/>
      <c r="V83" s="8"/>
      <c r="W83" s="8"/>
      <c r="X83" s="8"/>
      <c r="Y83" s="8"/>
      <c r="Z83" s="8"/>
      <c r="AA83" s="8"/>
      <c r="AC83" s="8"/>
      <c r="AD83" s="8"/>
      <c r="AE83" s="8"/>
      <c r="AF83" s="8"/>
      <c r="AG83" s="8"/>
      <c r="AH83" s="8"/>
      <c r="AJ83" s="8"/>
      <c r="AK83" s="8"/>
      <c r="AL83" s="8"/>
      <c r="AM83" s="8"/>
      <c r="AN83" s="8"/>
      <c r="AO83" s="8"/>
    </row>
    <row r="84" spans="1:41" s="3" customFormat="1" ht="16.5" customHeight="1" x14ac:dyDescent="0.25">
      <c r="A84" s="83">
        <f>'1.2.Historical Market Map 12-13'!A84</f>
        <v>0</v>
      </c>
      <c r="B84" s="83">
        <f>'1.2.Historical Market Map 12-13'!B84</f>
        <v>0</v>
      </c>
      <c r="C84" s="83">
        <f>'1.2.Historical Market Map 12-13'!C84</f>
        <v>0</v>
      </c>
      <c r="D84" s="83">
        <f>'1.2.Historical Market Map 12-13'!D84</f>
        <v>0</v>
      </c>
      <c r="E84" s="84" t="str">
        <f t="shared" si="6"/>
        <v>0-0 (0)</v>
      </c>
      <c r="F84" s="84">
        <f>IF($B$1="Q1",'2.1.ATS-Field (FY 13-14)'!J85,IF($B$1="Q2",'2.1.ATS-Field (FY 13-14)'!K85,IF($B$1="Q3",'2.1.ATS-Field (FY 13-14)'!L85,'2.1.ATS-Field (FY 13-14)'!M85)))</f>
        <v>0</v>
      </c>
      <c r="G84" s="35">
        <f>IF($B$1="Q1",IFERROR(ROUND(SUMIFS('Working Sheet'!$Y$4:$Y$250,'Working Sheet'!$T$4:$T$250,B84,'Working Sheet'!$U$4:$U$250,C84,'Working Sheet'!$V$4:$V$250,D84),0),0),IF($B$1="Q2",IFERROR(ROUND(SUMIFS('Working Sheet'!$Z$4:$Z$250,'Working Sheet'!$T$4:$T$250,B84,'Working Sheet'!$U$4:$U$250,C84,'Working Sheet'!$V$4:$V$250,D84),0),0),IF($B$1="Q3",IFERROR(ROUND(SUMIFS('Working Sheet'!$AA$4:$AA$250,'Working Sheet'!$T$4:$T$250,B84,'Working Sheet'!$U$4:$U$250,C84,'Working Sheet'!$V$4:$V$250,D84),0),0),IFERROR(ROUND(SUMIFS('Working Sheet'!$AB$4:$AB$250,'Working Sheet'!$T$4:$T$250,B84,'Working Sheet'!$U$4:$U$250,C84,'Working Sheet'!$V$4:$V$250,D84),0),0))))</f>
        <v>0</v>
      </c>
      <c r="H84" s="122">
        <f>COUNTIFS('Working Sheet'!$T$4:$T$250,'1.4.Fwd TIV-Field Inputs'!B84,'Working Sheet'!$U$4:$U$250,'1.4.Fwd TIV-Field Inputs'!C84,'Working Sheet'!$V$4:$V$250,'1.4.Fwd TIV-Field Inputs'!D84)</f>
        <v>232</v>
      </c>
      <c r="J84" s="11"/>
      <c r="K84" s="11"/>
      <c r="L84" s="11"/>
      <c r="M84" s="11"/>
      <c r="O84" s="11"/>
      <c r="P84" s="8"/>
      <c r="Q84" s="8"/>
      <c r="R84" s="8"/>
      <c r="S84" s="8"/>
      <c r="T84" s="8"/>
      <c r="V84" s="8"/>
      <c r="W84" s="8"/>
      <c r="X84" s="8"/>
      <c r="Y84" s="8"/>
      <c r="Z84" s="8"/>
      <c r="AA84" s="8"/>
      <c r="AC84" s="8"/>
      <c r="AD84" s="8"/>
      <c r="AE84" s="8"/>
      <c r="AF84" s="8"/>
      <c r="AG84" s="8"/>
      <c r="AH84" s="8"/>
      <c r="AJ84" s="8"/>
      <c r="AK84" s="8"/>
      <c r="AL84" s="8"/>
      <c r="AM84" s="8"/>
      <c r="AN84" s="8"/>
      <c r="AO84" s="8"/>
    </row>
    <row r="85" spans="1:41" s="3" customFormat="1" ht="16.5" customHeight="1" x14ac:dyDescent="0.25">
      <c r="A85" s="83">
        <f>'1.2.Historical Market Map 12-13'!A85</f>
        <v>0</v>
      </c>
      <c r="B85" s="83">
        <f>'1.2.Historical Market Map 12-13'!B85</f>
        <v>0</v>
      </c>
      <c r="C85" s="83">
        <f>'1.2.Historical Market Map 12-13'!C85</f>
        <v>0</v>
      </c>
      <c r="D85" s="83">
        <f>'1.2.Historical Market Map 12-13'!D85</f>
        <v>0</v>
      </c>
      <c r="E85" s="84" t="str">
        <f t="shared" si="6"/>
        <v>0-0 (0)</v>
      </c>
      <c r="F85" s="84">
        <f>IF($B$1="Q1",'2.1.ATS-Field (FY 13-14)'!J86,IF($B$1="Q2",'2.1.ATS-Field (FY 13-14)'!K86,IF($B$1="Q3",'2.1.ATS-Field (FY 13-14)'!L86,'2.1.ATS-Field (FY 13-14)'!M86)))</f>
        <v>0</v>
      </c>
      <c r="G85" s="35">
        <f>IF($B$1="Q1",IFERROR(ROUND(SUMIFS('Working Sheet'!$Y$4:$Y$250,'Working Sheet'!$T$4:$T$250,B85,'Working Sheet'!$U$4:$U$250,C85,'Working Sheet'!$V$4:$V$250,D85),0),0),IF($B$1="Q2",IFERROR(ROUND(SUMIFS('Working Sheet'!$Z$4:$Z$250,'Working Sheet'!$T$4:$T$250,B85,'Working Sheet'!$U$4:$U$250,C85,'Working Sheet'!$V$4:$V$250,D85),0),0),IF($B$1="Q3",IFERROR(ROUND(SUMIFS('Working Sheet'!$AA$4:$AA$250,'Working Sheet'!$T$4:$T$250,B85,'Working Sheet'!$U$4:$U$250,C85,'Working Sheet'!$V$4:$V$250,D85),0),0),IFERROR(ROUND(SUMIFS('Working Sheet'!$AB$4:$AB$250,'Working Sheet'!$T$4:$T$250,B85,'Working Sheet'!$U$4:$U$250,C85,'Working Sheet'!$V$4:$V$250,D85),0),0))))</f>
        <v>0</v>
      </c>
      <c r="H85" s="122">
        <f>COUNTIFS('Working Sheet'!$T$4:$T$250,'1.4.Fwd TIV-Field Inputs'!B85,'Working Sheet'!$U$4:$U$250,'1.4.Fwd TIV-Field Inputs'!C85,'Working Sheet'!$V$4:$V$250,'1.4.Fwd TIV-Field Inputs'!D85)</f>
        <v>232</v>
      </c>
      <c r="J85" s="11"/>
      <c r="K85" s="11"/>
      <c r="L85" s="11"/>
      <c r="M85" s="11"/>
      <c r="O85" s="11"/>
      <c r="P85" s="8"/>
      <c r="Q85" s="8"/>
      <c r="R85" s="8"/>
      <c r="S85" s="8"/>
      <c r="T85" s="8"/>
      <c r="V85" s="8"/>
      <c r="W85" s="8"/>
      <c r="X85" s="8"/>
      <c r="Y85" s="8"/>
      <c r="Z85" s="8"/>
      <c r="AA85" s="8"/>
      <c r="AC85" s="8"/>
      <c r="AD85" s="8"/>
      <c r="AE85" s="8"/>
      <c r="AF85" s="8"/>
      <c r="AG85" s="8"/>
      <c r="AH85" s="8"/>
      <c r="AJ85" s="8"/>
      <c r="AK85" s="8"/>
      <c r="AL85" s="8"/>
      <c r="AM85" s="8"/>
      <c r="AN85" s="8"/>
      <c r="AO85" s="8"/>
    </row>
    <row r="86" spans="1:41" s="3" customFormat="1" ht="16.5" customHeight="1" x14ac:dyDescent="0.25">
      <c r="A86" s="83">
        <f>'1.2.Historical Market Map 12-13'!A86</f>
        <v>0</v>
      </c>
      <c r="B86" s="83">
        <f>'1.2.Historical Market Map 12-13'!B86</f>
        <v>0</v>
      </c>
      <c r="C86" s="83">
        <f>'1.2.Historical Market Map 12-13'!C86</f>
        <v>0</v>
      </c>
      <c r="D86" s="83">
        <f>'1.2.Historical Market Map 12-13'!D86</f>
        <v>0</v>
      </c>
      <c r="E86" s="84" t="str">
        <f t="shared" si="6"/>
        <v>0-0 (0)</v>
      </c>
      <c r="F86" s="84">
        <f>IF($B$1="Q1",'2.1.ATS-Field (FY 13-14)'!J87,IF($B$1="Q2",'2.1.ATS-Field (FY 13-14)'!K87,IF($B$1="Q3",'2.1.ATS-Field (FY 13-14)'!L87,'2.1.ATS-Field (FY 13-14)'!M87)))</f>
        <v>0</v>
      </c>
      <c r="G86" s="35">
        <f>IF($B$1="Q1",IFERROR(ROUND(SUMIFS('Working Sheet'!$Y$4:$Y$250,'Working Sheet'!$T$4:$T$250,B86,'Working Sheet'!$U$4:$U$250,C86,'Working Sheet'!$V$4:$V$250,D86),0),0),IF($B$1="Q2",IFERROR(ROUND(SUMIFS('Working Sheet'!$Z$4:$Z$250,'Working Sheet'!$T$4:$T$250,B86,'Working Sheet'!$U$4:$U$250,C86,'Working Sheet'!$V$4:$V$250,D86),0),0),IF($B$1="Q3",IFERROR(ROUND(SUMIFS('Working Sheet'!$AA$4:$AA$250,'Working Sheet'!$T$4:$T$250,B86,'Working Sheet'!$U$4:$U$250,C86,'Working Sheet'!$V$4:$V$250,D86),0),0),IFERROR(ROUND(SUMIFS('Working Sheet'!$AB$4:$AB$250,'Working Sheet'!$T$4:$T$250,B86,'Working Sheet'!$U$4:$U$250,C86,'Working Sheet'!$V$4:$V$250,D86),0),0))))</f>
        <v>0</v>
      </c>
      <c r="H86" s="122">
        <f>COUNTIFS('Working Sheet'!$T$4:$T$250,'1.4.Fwd TIV-Field Inputs'!B86,'Working Sheet'!$U$4:$U$250,'1.4.Fwd TIV-Field Inputs'!C86,'Working Sheet'!$V$4:$V$250,'1.4.Fwd TIV-Field Inputs'!D86)</f>
        <v>232</v>
      </c>
      <c r="J86" s="11"/>
      <c r="K86" s="11"/>
      <c r="L86" s="11"/>
      <c r="M86" s="11"/>
      <c r="O86" s="11"/>
      <c r="P86" s="8"/>
      <c r="Q86" s="8"/>
      <c r="R86" s="8"/>
      <c r="S86" s="8"/>
      <c r="T86" s="8"/>
      <c r="V86" s="8"/>
      <c r="W86" s="8"/>
      <c r="X86" s="8"/>
      <c r="Y86" s="8"/>
      <c r="Z86" s="8"/>
      <c r="AA86" s="8"/>
      <c r="AC86" s="8"/>
      <c r="AD86" s="8"/>
      <c r="AE86" s="8"/>
      <c r="AF86" s="8"/>
      <c r="AG86" s="8"/>
      <c r="AH86" s="8"/>
      <c r="AJ86" s="8"/>
      <c r="AK86" s="8"/>
      <c r="AL86" s="8"/>
      <c r="AM86" s="8"/>
      <c r="AN86" s="8"/>
      <c r="AO86" s="8"/>
    </row>
    <row r="87" spans="1:41" s="3" customFormat="1" ht="16.5" customHeight="1" x14ac:dyDescent="0.25">
      <c r="A87" s="83">
        <f>'1.2.Historical Market Map 12-13'!A87</f>
        <v>0</v>
      </c>
      <c r="B87" s="83">
        <f>'1.2.Historical Market Map 12-13'!B87</f>
        <v>0</v>
      </c>
      <c r="C87" s="83">
        <f>'1.2.Historical Market Map 12-13'!C87</f>
        <v>0</v>
      </c>
      <c r="D87" s="83">
        <f>'1.2.Historical Market Map 12-13'!D87</f>
        <v>0</v>
      </c>
      <c r="E87" s="84" t="str">
        <f t="shared" si="6"/>
        <v>0-0 (0)</v>
      </c>
      <c r="F87" s="84">
        <f>IF($B$1="Q1",'2.1.ATS-Field (FY 13-14)'!J88,IF($B$1="Q2",'2.1.ATS-Field (FY 13-14)'!K88,IF($B$1="Q3",'2.1.ATS-Field (FY 13-14)'!L88,'2.1.ATS-Field (FY 13-14)'!M88)))</f>
        <v>0</v>
      </c>
      <c r="G87" s="35">
        <f>IF($B$1="Q1",IFERROR(ROUND(SUMIFS('Working Sheet'!$Y$4:$Y$250,'Working Sheet'!$T$4:$T$250,B87,'Working Sheet'!$U$4:$U$250,C87,'Working Sheet'!$V$4:$V$250,D87),0),0),IF($B$1="Q2",IFERROR(ROUND(SUMIFS('Working Sheet'!$Z$4:$Z$250,'Working Sheet'!$T$4:$T$250,B87,'Working Sheet'!$U$4:$U$250,C87,'Working Sheet'!$V$4:$V$250,D87),0),0),IF($B$1="Q3",IFERROR(ROUND(SUMIFS('Working Sheet'!$AA$4:$AA$250,'Working Sheet'!$T$4:$T$250,B87,'Working Sheet'!$U$4:$U$250,C87,'Working Sheet'!$V$4:$V$250,D87),0),0),IFERROR(ROUND(SUMIFS('Working Sheet'!$AB$4:$AB$250,'Working Sheet'!$T$4:$T$250,B87,'Working Sheet'!$U$4:$U$250,C87,'Working Sheet'!$V$4:$V$250,D87),0),0))))</f>
        <v>0</v>
      </c>
      <c r="H87" s="122">
        <f>COUNTIFS('Working Sheet'!$T$4:$T$250,'1.4.Fwd TIV-Field Inputs'!B87,'Working Sheet'!$U$4:$U$250,'1.4.Fwd TIV-Field Inputs'!C87,'Working Sheet'!$V$4:$V$250,'1.4.Fwd TIV-Field Inputs'!D87)</f>
        <v>232</v>
      </c>
      <c r="J87" s="11"/>
      <c r="K87" s="11"/>
      <c r="L87" s="11"/>
      <c r="M87" s="11"/>
      <c r="O87" s="11"/>
      <c r="P87" s="8"/>
      <c r="Q87" s="8"/>
      <c r="R87" s="8"/>
      <c r="S87" s="8"/>
      <c r="T87" s="8"/>
      <c r="V87" s="8"/>
      <c r="W87" s="8"/>
      <c r="X87" s="8"/>
      <c r="Y87" s="8"/>
      <c r="Z87" s="8"/>
      <c r="AA87" s="8"/>
      <c r="AC87" s="8"/>
      <c r="AD87" s="8"/>
      <c r="AE87" s="8"/>
      <c r="AF87" s="8"/>
      <c r="AG87" s="8"/>
      <c r="AH87" s="8"/>
      <c r="AJ87" s="8"/>
      <c r="AK87" s="8"/>
      <c r="AL87" s="8"/>
      <c r="AM87" s="8"/>
      <c r="AN87" s="8"/>
      <c r="AO87" s="8"/>
    </row>
    <row r="88" spans="1:41" s="3" customFormat="1" ht="16.5" customHeight="1" x14ac:dyDescent="0.25">
      <c r="A88" s="83">
        <f>'1.2.Historical Market Map 12-13'!A88</f>
        <v>0</v>
      </c>
      <c r="B88" s="83">
        <f>'1.2.Historical Market Map 12-13'!B88</f>
        <v>0</v>
      </c>
      <c r="C88" s="83">
        <f>'1.2.Historical Market Map 12-13'!C88</f>
        <v>0</v>
      </c>
      <c r="D88" s="83">
        <f>'1.2.Historical Market Map 12-13'!D88</f>
        <v>0</v>
      </c>
      <c r="E88" s="84" t="str">
        <f t="shared" si="6"/>
        <v>0-0 (0)</v>
      </c>
      <c r="F88" s="84">
        <f>IF($B$1="Q1",'2.1.ATS-Field (FY 13-14)'!J89,IF($B$1="Q2",'2.1.ATS-Field (FY 13-14)'!K89,IF($B$1="Q3",'2.1.ATS-Field (FY 13-14)'!L89,'2.1.ATS-Field (FY 13-14)'!M89)))</f>
        <v>0</v>
      </c>
      <c r="G88" s="35">
        <f>IF($B$1="Q1",IFERROR(ROUND(SUMIFS('Working Sheet'!$Y$4:$Y$250,'Working Sheet'!$T$4:$T$250,B88,'Working Sheet'!$U$4:$U$250,C88,'Working Sheet'!$V$4:$V$250,D88),0),0),IF($B$1="Q2",IFERROR(ROUND(SUMIFS('Working Sheet'!$Z$4:$Z$250,'Working Sheet'!$T$4:$T$250,B88,'Working Sheet'!$U$4:$U$250,C88,'Working Sheet'!$V$4:$V$250,D88),0),0),IF($B$1="Q3",IFERROR(ROUND(SUMIFS('Working Sheet'!$AA$4:$AA$250,'Working Sheet'!$T$4:$T$250,B88,'Working Sheet'!$U$4:$U$250,C88,'Working Sheet'!$V$4:$V$250,D88),0),0),IFERROR(ROUND(SUMIFS('Working Sheet'!$AB$4:$AB$250,'Working Sheet'!$T$4:$T$250,B88,'Working Sheet'!$U$4:$U$250,C88,'Working Sheet'!$V$4:$V$250,D88),0),0))))</f>
        <v>0</v>
      </c>
      <c r="H88" s="122">
        <f>COUNTIFS('Working Sheet'!$T$4:$T$250,'1.4.Fwd TIV-Field Inputs'!B88,'Working Sheet'!$U$4:$U$250,'1.4.Fwd TIV-Field Inputs'!C88,'Working Sheet'!$V$4:$V$250,'1.4.Fwd TIV-Field Inputs'!D88)</f>
        <v>232</v>
      </c>
      <c r="J88" s="11"/>
      <c r="K88" s="11"/>
      <c r="L88" s="11"/>
      <c r="M88" s="11"/>
      <c r="O88" s="11"/>
      <c r="P88" s="8"/>
      <c r="Q88" s="8"/>
      <c r="R88" s="8"/>
      <c r="S88" s="8"/>
      <c r="T88" s="8"/>
      <c r="V88" s="8"/>
      <c r="W88" s="8"/>
      <c r="X88" s="8"/>
      <c r="Y88" s="8"/>
      <c r="Z88" s="8"/>
      <c r="AA88" s="8"/>
      <c r="AC88" s="8"/>
      <c r="AD88" s="8"/>
      <c r="AE88" s="8"/>
      <c r="AF88" s="8"/>
      <c r="AG88" s="8"/>
      <c r="AH88" s="8"/>
      <c r="AJ88" s="8"/>
      <c r="AK88" s="8"/>
      <c r="AL88" s="8"/>
      <c r="AM88" s="8"/>
      <c r="AN88" s="8"/>
      <c r="AO88" s="8"/>
    </row>
    <row r="89" spans="1:41" s="3" customFormat="1" ht="16.5" customHeight="1" x14ac:dyDescent="0.25">
      <c r="A89" s="83">
        <f>'1.2.Historical Market Map 12-13'!A89</f>
        <v>0</v>
      </c>
      <c r="B89" s="83">
        <f>'1.2.Historical Market Map 12-13'!B89</f>
        <v>0</v>
      </c>
      <c r="C89" s="83">
        <f>'1.2.Historical Market Map 12-13'!C89</f>
        <v>0</v>
      </c>
      <c r="D89" s="83">
        <f>'1.2.Historical Market Map 12-13'!D89</f>
        <v>0</v>
      </c>
      <c r="E89" s="84" t="str">
        <f t="shared" si="6"/>
        <v>0-0 (0)</v>
      </c>
      <c r="F89" s="84">
        <f>IF($B$1="Q1",'2.1.ATS-Field (FY 13-14)'!J90,IF($B$1="Q2",'2.1.ATS-Field (FY 13-14)'!K90,IF($B$1="Q3",'2.1.ATS-Field (FY 13-14)'!L90,'2.1.ATS-Field (FY 13-14)'!M90)))</f>
        <v>0</v>
      </c>
      <c r="G89" s="35">
        <f>IF($B$1="Q1",IFERROR(ROUND(SUMIFS('Working Sheet'!$Y$4:$Y$250,'Working Sheet'!$T$4:$T$250,B89,'Working Sheet'!$U$4:$U$250,C89,'Working Sheet'!$V$4:$V$250,D89),0),0),IF($B$1="Q2",IFERROR(ROUND(SUMIFS('Working Sheet'!$Z$4:$Z$250,'Working Sheet'!$T$4:$T$250,B89,'Working Sheet'!$U$4:$U$250,C89,'Working Sheet'!$V$4:$V$250,D89),0),0),IF($B$1="Q3",IFERROR(ROUND(SUMIFS('Working Sheet'!$AA$4:$AA$250,'Working Sheet'!$T$4:$T$250,B89,'Working Sheet'!$U$4:$U$250,C89,'Working Sheet'!$V$4:$V$250,D89),0),0),IFERROR(ROUND(SUMIFS('Working Sheet'!$AB$4:$AB$250,'Working Sheet'!$T$4:$T$250,B89,'Working Sheet'!$U$4:$U$250,C89,'Working Sheet'!$V$4:$V$250,D89),0),0))))</f>
        <v>0</v>
      </c>
      <c r="H89" s="122">
        <f>COUNTIFS('Working Sheet'!$T$4:$T$250,'1.4.Fwd TIV-Field Inputs'!B89,'Working Sheet'!$U$4:$U$250,'1.4.Fwd TIV-Field Inputs'!C89,'Working Sheet'!$V$4:$V$250,'1.4.Fwd TIV-Field Inputs'!D89)</f>
        <v>232</v>
      </c>
      <c r="J89" s="11"/>
      <c r="K89" s="11"/>
      <c r="L89" s="11"/>
      <c r="M89" s="11"/>
      <c r="O89" s="11"/>
      <c r="P89" s="8"/>
      <c r="Q89" s="8"/>
      <c r="R89" s="8"/>
      <c r="S89" s="8"/>
      <c r="T89" s="8"/>
      <c r="V89" s="8"/>
      <c r="W89" s="8"/>
      <c r="X89" s="8"/>
      <c r="Y89" s="8"/>
      <c r="Z89" s="8"/>
      <c r="AA89" s="8"/>
      <c r="AC89" s="8"/>
      <c r="AD89" s="8"/>
      <c r="AE89" s="8"/>
      <c r="AF89" s="8"/>
      <c r="AG89" s="8"/>
      <c r="AH89" s="8"/>
      <c r="AJ89" s="8"/>
      <c r="AK89" s="8"/>
      <c r="AL89" s="8"/>
      <c r="AM89" s="8"/>
      <c r="AN89" s="8"/>
      <c r="AO89" s="8"/>
    </row>
    <row r="90" spans="1:41" s="3" customFormat="1" ht="16.5" customHeight="1" x14ac:dyDescent="0.25">
      <c r="A90" s="83">
        <f>'1.2.Historical Market Map 12-13'!A90</f>
        <v>0</v>
      </c>
      <c r="B90" s="83">
        <f>'1.2.Historical Market Map 12-13'!B90</f>
        <v>0</v>
      </c>
      <c r="C90" s="83">
        <f>'1.2.Historical Market Map 12-13'!C90</f>
        <v>0</v>
      </c>
      <c r="D90" s="83">
        <f>'1.2.Historical Market Map 12-13'!D90</f>
        <v>0</v>
      </c>
      <c r="E90" s="84" t="str">
        <f t="shared" si="6"/>
        <v>0-0 (0)</v>
      </c>
      <c r="F90" s="84">
        <f>IF($B$1="Q1",'2.1.ATS-Field (FY 13-14)'!J91,IF($B$1="Q2",'2.1.ATS-Field (FY 13-14)'!K91,IF($B$1="Q3",'2.1.ATS-Field (FY 13-14)'!L91,'2.1.ATS-Field (FY 13-14)'!M91)))</f>
        <v>0</v>
      </c>
      <c r="G90" s="35">
        <f>IF($B$1="Q1",IFERROR(ROUND(SUMIFS('Working Sheet'!$Y$4:$Y$250,'Working Sheet'!$T$4:$T$250,B90,'Working Sheet'!$U$4:$U$250,C90,'Working Sheet'!$V$4:$V$250,D90),0),0),IF($B$1="Q2",IFERROR(ROUND(SUMIFS('Working Sheet'!$Z$4:$Z$250,'Working Sheet'!$T$4:$T$250,B90,'Working Sheet'!$U$4:$U$250,C90,'Working Sheet'!$V$4:$V$250,D90),0),0),IF($B$1="Q3",IFERROR(ROUND(SUMIFS('Working Sheet'!$AA$4:$AA$250,'Working Sheet'!$T$4:$T$250,B90,'Working Sheet'!$U$4:$U$250,C90,'Working Sheet'!$V$4:$V$250,D90),0),0),IFERROR(ROUND(SUMIFS('Working Sheet'!$AB$4:$AB$250,'Working Sheet'!$T$4:$T$250,B90,'Working Sheet'!$U$4:$U$250,C90,'Working Sheet'!$V$4:$V$250,D90),0),0))))</f>
        <v>0</v>
      </c>
      <c r="H90" s="122">
        <f>COUNTIFS('Working Sheet'!$T$4:$T$250,'1.4.Fwd TIV-Field Inputs'!B90,'Working Sheet'!$U$4:$U$250,'1.4.Fwd TIV-Field Inputs'!C90,'Working Sheet'!$V$4:$V$250,'1.4.Fwd TIV-Field Inputs'!D90)</f>
        <v>232</v>
      </c>
      <c r="J90" s="11"/>
      <c r="K90" s="11"/>
      <c r="L90" s="11"/>
      <c r="M90" s="11"/>
      <c r="O90" s="11"/>
      <c r="P90" s="8"/>
      <c r="Q90" s="8"/>
      <c r="R90" s="8"/>
      <c r="S90" s="8"/>
      <c r="T90" s="8"/>
      <c r="V90" s="8"/>
      <c r="W90" s="8"/>
      <c r="X90" s="8"/>
      <c r="Y90" s="8"/>
      <c r="Z90" s="8"/>
      <c r="AA90" s="8"/>
      <c r="AC90" s="8"/>
      <c r="AD90" s="8"/>
      <c r="AE90" s="8"/>
      <c r="AF90" s="8"/>
      <c r="AG90" s="8"/>
      <c r="AH90" s="8"/>
      <c r="AJ90" s="8"/>
      <c r="AK90" s="8"/>
      <c r="AL90" s="8"/>
      <c r="AM90" s="8"/>
      <c r="AN90" s="8"/>
      <c r="AO90" s="8"/>
    </row>
    <row r="91" spans="1:41" s="3" customFormat="1" ht="16.5" customHeight="1" x14ac:dyDescent="0.25">
      <c r="A91" s="83">
        <f>'1.2.Historical Market Map 12-13'!A91</f>
        <v>0</v>
      </c>
      <c r="B91" s="83">
        <f>'1.2.Historical Market Map 12-13'!B91</f>
        <v>0</v>
      </c>
      <c r="C91" s="83">
        <f>'1.2.Historical Market Map 12-13'!C91</f>
        <v>0</v>
      </c>
      <c r="D91" s="83">
        <f>'1.2.Historical Market Map 12-13'!D91</f>
        <v>0</v>
      </c>
      <c r="E91" s="84" t="str">
        <f t="shared" si="6"/>
        <v>0-0 (0)</v>
      </c>
      <c r="F91" s="84">
        <f>IF($B$1="Q1",'2.1.ATS-Field (FY 13-14)'!J92,IF($B$1="Q2",'2.1.ATS-Field (FY 13-14)'!K92,IF($B$1="Q3",'2.1.ATS-Field (FY 13-14)'!L92,'2.1.ATS-Field (FY 13-14)'!M92)))</f>
        <v>0</v>
      </c>
      <c r="G91" s="35">
        <f>IF($B$1="Q1",IFERROR(ROUND(SUMIFS('Working Sheet'!$Y$4:$Y$250,'Working Sheet'!$T$4:$T$250,B91,'Working Sheet'!$U$4:$U$250,C91,'Working Sheet'!$V$4:$V$250,D91),0),0),IF($B$1="Q2",IFERROR(ROUND(SUMIFS('Working Sheet'!$Z$4:$Z$250,'Working Sheet'!$T$4:$T$250,B91,'Working Sheet'!$U$4:$U$250,C91,'Working Sheet'!$V$4:$V$250,D91),0),0),IF($B$1="Q3",IFERROR(ROUND(SUMIFS('Working Sheet'!$AA$4:$AA$250,'Working Sheet'!$T$4:$T$250,B91,'Working Sheet'!$U$4:$U$250,C91,'Working Sheet'!$V$4:$V$250,D91),0),0),IFERROR(ROUND(SUMIFS('Working Sheet'!$AB$4:$AB$250,'Working Sheet'!$T$4:$T$250,B91,'Working Sheet'!$U$4:$U$250,C91,'Working Sheet'!$V$4:$V$250,D91),0),0))))</f>
        <v>0</v>
      </c>
      <c r="H91" s="122">
        <f>COUNTIFS('Working Sheet'!$T$4:$T$250,'1.4.Fwd TIV-Field Inputs'!B91,'Working Sheet'!$U$4:$U$250,'1.4.Fwd TIV-Field Inputs'!C91,'Working Sheet'!$V$4:$V$250,'1.4.Fwd TIV-Field Inputs'!D91)</f>
        <v>232</v>
      </c>
      <c r="J91" s="11"/>
      <c r="K91" s="11"/>
      <c r="L91" s="11"/>
      <c r="M91" s="11"/>
      <c r="O91" s="11"/>
      <c r="P91" s="8"/>
      <c r="Q91" s="8"/>
      <c r="R91" s="8"/>
      <c r="S91" s="8"/>
      <c r="T91" s="8"/>
      <c r="V91" s="8"/>
      <c r="W91" s="8"/>
      <c r="X91" s="8"/>
      <c r="Y91" s="8"/>
      <c r="Z91" s="8"/>
      <c r="AA91" s="8"/>
      <c r="AC91" s="8"/>
      <c r="AD91" s="8"/>
      <c r="AE91" s="8"/>
      <c r="AF91" s="8"/>
      <c r="AG91" s="8"/>
      <c r="AH91" s="8"/>
      <c r="AJ91" s="8"/>
      <c r="AK91" s="8"/>
      <c r="AL91" s="8"/>
      <c r="AM91" s="8"/>
      <c r="AN91" s="8"/>
      <c r="AO91" s="8"/>
    </row>
    <row r="92" spans="1:41" s="3" customFormat="1" ht="16.5" customHeight="1" x14ac:dyDescent="0.25">
      <c r="A92" s="83">
        <f>'1.2.Historical Market Map 12-13'!A92</f>
        <v>0</v>
      </c>
      <c r="B92" s="83">
        <f>'1.2.Historical Market Map 12-13'!B92</f>
        <v>0</v>
      </c>
      <c r="C92" s="83">
        <f>'1.2.Historical Market Map 12-13'!C92</f>
        <v>0</v>
      </c>
      <c r="D92" s="83">
        <f>'1.2.Historical Market Map 12-13'!D92</f>
        <v>0</v>
      </c>
      <c r="E92" s="84" t="str">
        <f t="shared" si="6"/>
        <v>0-0 (0)</v>
      </c>
      <c r="F92" s="84">
        <f>IF($B$1="Q1",'2.1.ATS-Field (FY 13-14)'!J93,IF($B$1="Q2",'2.1.ATS-Field (FY 13-14)'!K93,IF($B$1="Q3",'2.1.ATS-Field (FY 13-14)'!L93,'2.1.ATS-Field (FY 13-14)'!M93)))</f>
        <v>0</v>
      </c>
      <c r="G92" s="35">
        <f>IF($B$1="Q1",IFERROR(ROUND(SUMIFS('Working Sheet'!$Y$4:$Y$250,'Working Sheet'!$T$4:$T$250,B92,'Working Sheet'!$U$4:$U$250,C92,'Working Sheet'!$V$4:$V$250,D92),0),0),IF($B$1="Q2",IFERROR(ROUND(SUMIFS('Working Sheet'!$Z$4:$Z$250,'Working Sheet'!$T$4:$T$250,B92,'Working Sheet'!$U$4:$U$250,C92,'Working Sheet'!$V$4:$V$250,D92),0),0),IF($B$1="Q3",IFERROR(ROUND(SUMIFS('Working Sheet'!$AA$4:$AA$250,'Working Sheet'!$T$4:$T$250,B92,'Working Sheet'!$U$4:$U$250,C92,'Working Sheet'!$V$4:$V$250,D92),0),0),IFERROR(ROUND(SUMIFS('Working Sheet'!$AB$4:$AB$250,'Working Sheet'!$T$4:$T$250,B92,'Working Sheet'!$U$4:$U$250,C92,'Working Sheet'!$V$4:$V$250,D92),0),0))))</f>
        <v>0</v>
      </c>
      <c r="H92" s="122">
        <f>COUNTIFS('Working Sheet'!$T$4:$T$250,'1.4.Fwd TIV-Field Inputs'!B92,'Working Sheet'!$U$4:$U$250,'1.4.Fwd TIV-Field Inputs'!C92,'Working Sheet'!$V$4:$V$250,'1.4.Fwd TIV-Field Inputs'!D92)</f>
        <v>232</v>
      </c>
      <c r="J92" s="11"/>
      <c r="K92" s="11"/>
      <c r="L92" s="11"/>
      <c r="M92" s="11"/>
      <c r="O92" s="11"/>
      <c r="P92" s="8"/>
      <c r="Q92" s="8"/>
      <c r="R92" s="8"/>
      <c r="S92" s="8"/>
      <c r="T92" s="8"/>
      <c r="V92" s="8"/>
      <c r="W92" s="8"/>
      <c r="X92" s="8"/>
      <c r="Y92" s="8"/>
      <c r="Z92" s="8"/>
      <c r="AA92" s="8"/>
      <c r="AC92" s="8"/>
      <c r="AD92" s="8"/>
      <c r="AE92" s="8"/>
      <c r="AF92" s="8"/>
      <c r="AG92" s="8"/>
      <c r="AH92" s="8"/>
      <c r="AJ92" s="8"/>
      <c r="AK92" s="8"/>
      <c r="AL92" s="8"/>
      <c r="AM92" s="8"/>
      <c r="AN92" s="8"/>
      <c r="AO92" s="8"/>
    </row>
    <row r="93" spans="1:41" s="3" customFormat="1" ht="16.5" customHeight="1" x14ac:dyDescent="0.25">
      <c r="A93" s="83">
        <f>'1.2.Historical Market Map 12-13'!A93</f>
        <v>0</v>
      </c>
      <c r="B93" s="83">
        <f>'1.2.Historical Market Map 12-13'!B93</f>
        <v>0</v>
      </c>
      <c r="C93" s="83">
        <f>'1.2.Historical Market Map 12-13'!C93</f>
        <v>0</v>
      </c>
      <c r="D93" s="83">
        <f>'1.2.Historical Market Map 12-13'!D93</f>
        <v>0</v>
      </c>
      <c r="E93" s="84" t="str">
        <f t="shared" si="6"/>
        <v>0-0 (0)</v>
      </c>
      <c r="F93" s="84">
        <f>IF($B$1="Q1",'2.1.ATS-Field (FY 13-14)'!J94,IF($B$1="Q2",'2.1.ATS-Field (FY 13-14)'!K94,IF($B$1="Q3",'2.1.ATS-Field (FY 13-14)'!L94,'2.1.ATS-Field (FY 13-14)'!M94)))</f>
        <v>0</v>
      </c>
      <c r="G93" s="35">
        <f>IF($B$1="Q1",IFERROR(ROUND(SUMIFS('Working Sheet'!$Y$4:$Y$250,'Working Sheet'!$T$4:$T$250,B93,'Working Sheet'!$U$4:$U$250,C93,'Working Sheet'!$V$4:$V$250,D93),0),0),IF($B$1="Q2",IFERROR(ROUND(SUMIFS('Working Sheet'!$Z$4:$Z$250,'Working Sheet'!$T$4:$T$250,B93,'Working Sheet'!$U$4:$U$250,C93,'Working Sheet'!$V$4:$V$250,D93),0),0),IF($B$1="Q3",IFERROR(ROUND(SUMIFS('Working Sheet'!$AA$4:$AA$250,'Working Sheet'!$T$4:$T$250,B93,'Working Sheet'!$U$4:$U$250,C93,'Working Sheet'!$V$4:$V$250,D93),0),0),IFERROR(ROUND(SUMIFS('Working Sheet'!$AB$4:$AB$250,'Working Sheet'!$T$4:$T$250,B93,'Working Sheet'!$U$4:$U$250,C93,'Working Sheet'!$V$4:$V$250,D93),0),0))))</f>
        <v>0</v>
      </c>
      <c r="H93" s="122">
        <f>COUNTIFS('Working Sheet'!$T$4:$T$250,'1.4.Fwd TIV-Field Inputs'!B93,'Working Sheet'!$U$4:$U$250,'1.4.Fwd TIV-Field Inputs'!C93,'Working Sheet'!$V$4:$V$250,'1.4.Fwd TIV-Field Inputs'!D93)</f>
        <v>232</v>
      </c>
      <c r="J93" s="11"/>
      <c r="K93" s="11"/>
      <c r="L93" s="11"/>
      <c r="M93" s="11"/>
      <c r="O93" s="11"/>
      <c r="P93" s="8"/>
      <c r="Q93" s="8"/>
      <c r="R93" s="8"/>
      <c r="S93" s="8"/>
      <c r="T93" s="8"/>
      <c r="V93" s="8"/>
      <c r="W93" s="8"/>
      <c r="X93" s="8"/>
      <c r="Y93" s="8"/>
      <c r="Z93" s="8"/>
      <c r="AA93" s="8"/>
      <c r="AC93" s="8"/>
      <c r="AD93" s="8"/>
      <c r="AE93" s="8"/>
      <c r="AF93" s="8"/>
      <c r="AG93" s="8"/>
      <c r="AH93" s="8"/>
      <c r="AJ93" s="8"/>
      <c r="AK93" s="8"/>
      <c r="AL93" s="8"/>
      <c r="AM93" s="8"/>
      <c r="AN93" s="8"/>
      <c r="AO93" s="8"/>
    </row>
    <row r="94" spans="1:41" s="3" customFormat="1" ht="16.5" customHeight="1" x14ac:dyDescent="0.25">
      <c r="A94" s="83">
        <f>'1.2.Historical Market Map 12-13'!A94</f>
        <v>0</v>
      </c>
      <c r="B94" s="83">
        <f>'1.2.Historical Market Map 12-13'!B94</f>
        <v>0</v>
      </c>
      <c r="C94" s="83">
        <f>'1.2.Historical Market Map 12-13'!C94</f>
        <v>0</v>
      </c>
      <c r="D94" s="83">
        <f>'1.2.Historical Market Map 12-13'!D94</f>
        <v>0</v>
      </c>
      <c r="E94" s="84" t="str">
        <f t="shared" si="6"/>
        <v>0-0 (0)</v>
      </c>
      <c r="F94" s="84">
        <f>IF($B$1="Q1",'2.1.ATS-Field (FY 13-14)'!J95,IF($B$1="Q2",'2.1.ATS-Field (FY 13-14)'!K95,IF($B$1="Q3",'2.1.ATS-Field (FY 13-14)'!L95,'2.1.ATS-Field (FY 13-14)'!M95)))</f>
        <v>0</v>
      </c>
      <c r="G94" s="35">
        <f>IF($B$1="Q1",IFERROR(ROUND(SUMIFS('Working Sheet'!$Y$4:$Y$250,'Working Sheet'!$T$4:$T$250,B94,'Working Sheet'!$U$4:$U$250,C94,'Working Sheet'!$V$4:$V$250,D94),0),0),IF($B$1="Q2",IFERROR(ROUND(SUMIFS('Working Sheet'!$Z$4:$Z$250,'Working Sheet'!$T$4:$T$250,B94,'Working Sheet'!$U$4:$U$250,C94,'Working Sheet'!$V$4:$V$250,D94),0),0),IF($B$1="Q3",IFERROR(ROUND(SUMIFS('Working Sheet'!$AA$4:$AA$250,'Working Sheet'!$T$4:$T$250,B94,'Working Sheet'!$U$4:$U$250,C94,'Working Sheet'!$V$4:$V$250,D94),0),0),IFERROR(ROUND(SUMIFS('Working Sheet'!$AB$4:$AB$250,'Working Sheet'!$T$4:$T$250,B94,'Working Sheet'!$U$4:$U$250,C94,'Working Sheet'!$V$4:$V$250,D94),0),0))))</f>
        <v>0</v>
      </c>
      <c r="H94" s="122">
        <f>COUNTIFS('Working Sheet'!$T$4:$T$250,'1.4.Fwd TIV-Field Inputs'!B94,'Working Sheet'!$U$4:$U$250,'1.4.Fwd TIV-Field Inputs'!C94,'Working Sheet'!$V$4:$V$250,'1.4.Fwd TIV-Field Inputs'!D94)</f>
        <v>232</v>
      </c>
      <c r="J94" s="11"/>
      <c r="K94" s="11"/>
      <c r="L94" s="11"/>
      <c r="M94" s="11"/>
      <c r="O94" s="11"/>
      <c r="P94" s="8"/>
      <c r="Q94" s="8"/>
      <c r="R94" s="8"/>
      <c r="S94" s="8"/>
      <c r="T94" s="8"/>
      <c r="V94" s="8"/>
      <c r="W94" s="8"/>
      <c r="X94" s="8"/>
      <c r="Y94" s="8"/>
      <c r="Z94" s="8"/>
      <c r="AA94" s="8"/>
      <c r="AC94" s="8"/>
      <c r="AD94" s="8"/>
      <c r="AE94" s="8"/>
      <c r="AF94" s="8"/>
      <c r="AG94" s="8"/>
      <c r="AH94" s="8"/>
      <c r="AJ94" s="8"/>
      <c r="AK94" s="8"/>
      <c r="AL94" s="8"/>
      <c r="AM94" s="8"/>
      <c r="AN94" s="8"/>
      <c r="AO94" s="8"/>
    </row>
    <row r="95" spans="1:41" s="3" customFormat="1" ht="16.5" customHeight="1" x14ac:dyDescent="0.25">
      <c r="A95" s="83">
        <f>'1.2.Historical Market Map 12-13'!A95</f>
        <v>0</v>
      </c>
      <c r="B95" s="83">
        <f>'1.2.Historical Market Map 12-13'!B95</f>
        <v>0</v>
      </c>
      <c r="C95" s="83">
        <f>'1.2.Historical Market Map 12-13'!C95</f>
        <v>0</v>
      </c>
      <c r="D95" s="83">
        <f>'1.2.Historical Market Map 12-13'!D95</f>
        <v>0</v>
      </c>
      <c r="E95" s="84" t="str">
        <f t="shared" si="6"/>
        <v>0-0 (0)</v>
      </c>
      <c r="F95" s="84">
        <f>IF($B$1="Q1",'2.1.ATS-Field (FY 13-14)'!J96,IF($B$1="Q2",'2.1.ATS-Field (FY 13-14)'!K96,IF($B$1="Q3",'2.1.ATS-Field (FY 13-14)'!L96,'2.1.ATS-Field (FY 13-14)'!M96)))</f>
        <v>0</v>
      </c>
      <c r="G95" s="35">
        <f>IF($B$1="Q1",IFERROR(ROUND(SUMIFS('Working Sheet'!$Y$4:$Y$250,'Working Sheet'!$T$4:$T$250,B95,'Working Sheet'!$U$4:$U$250,C95,'Working Sheet'!$V$4:$V$250,D95),0),0),IF($B$1="Q2",IFERROR(ROUND(SUMIFS('Working Sheet'!$Z$4:$Z$250,'Working Sheet'!$T$4:$T$250,B95,'Working Sheet'!$U$4:$U$250,C95,'Working Sheet'!$V$4:$V$250,D95),0),0),IF($B$1="Q3",IFERROR(ROUND(SUMIFS('Working Sheet'!$AA$4:$AA$250,'Working Sheet'!$T$4:$T$250,B95,'Working Sheet'!$U$4:$U$250,C95,'Working Sheet'!$V$4:$V$250,D95),0),0),IFERROR(ROUND(SUMIFS('Working Sheet'!$AB$4:$AB$250,'Working Sheet'!$T$4:$T$250,B95,'Working Sheet'!$U$4:$U$250,C95,'Working Sheet'!$V$4:$V$250,D95),0),0))))</f>
        <v>0</v>
      </c>
      <c r="H95" s="122">
        <f>COUNTIFS('Working Sheet'!$T$4:$T$250,'1.4.Fwd TIV-Field Inputs'!B95,'Working Sheet'!$U$4:$U$250,'1.4.Fwd TIV-Field Inputs'!C95,'Working Sheet'!$V$4:$V$250,'1.4.Fwd TIV-Field Inputs'!D95)</f>
        <v>232</v>
      </c>
      <c r="J95" s="11"/>
      <c r="K95" s="11"/>
      <c r="L95" s="11"/>
      <c r="M95" s="11"/>
      <c r="O95" s="11"/>
      <c r="P95" s="8"/>
      <c r="Q95" s="8"/>
      <c r="R95" s="8"/>
      <c r="S95" s="8"/>
      <c r="T95" s="8"/>
      <c r="V95" s="8"/>
      <c r="W95" s="8"/>
      <c r="X95" s="8"/>
      <c r="Y95" s="8"/>
      <c r="Z95" s="8"/>
      <c r="AA95" s="8"/>
      <c r="AC95" s="8"/>
      <c r="AD95" s="8"/>
      <c r="AE95" s="8"/>
      <c r="AF95" s="8"/>
      <c r="AG95" s="8"/>
      <c r="AH95" s="8"/>
      <c r="AJ95" s="8"/>
      <c r="AK95" s="8"/>
      <c r="AL95" s="8"/>
      <c r="AM95" s="8"/>
      <c r="AN95" s="8"/>
      <c r="AO95" s="8"/>
    </row>
    <row r="96" spans="1:41" s="3" customFormat="1" ht="16.5" customHeight="1" x14ac:dyDescent="0.25">
      <c r="A96" s="83">
        <f>'1.2.Historical Market Map 12-13'!A96</f>
        <v>0</v>
      </c>
      <c r="B96" s="83">
        <f>'1.2.Historical Market Map 12-13'!B96</f>
        <v>0</v>
      </c>
      <c r="C96" s="83">
        <f>'1.2.Historical Market Map 12-13'!C96</f>
        <v>0</v>
      </c>
      <c r="D96" s="83">
        <f>'1.2.Historical Market Map 12-13'!D96</f>
        <v>0</v>
      </c>
      <c r="E96" s="84" t="str">
        <f t="shared" si="6"/>
        <v>0-0 (0)</v>
      </c>
      <c r="F96" s="84">
        <f>IF($B$1="Q1",'2.1.ATS-Field (FY 13-14)'!J97,IF($B$1="Q2",'2.1.ATS-Field (FY 13-14)'!K97,IF($B$1="Q3",'2.1.ATS-Field (FY 13-14)'!L97,'2.1.ATS-Field (FY 13-14)'!M97)))</f>
        <v>0</v>
      </c>
      <c r="G96" s="35">
        <f>IF($B$1="Q1",IFERROR(ROUND(SUMIFS('Working Sheet'!$Y$4:$Y$250,'Working Sheet'!$T$4:$T$250,B96,'Working Sheet'!$U$4:$U$250,C96,'Working Sheet'!$V$4:$V$250,D96),0),0),IF($B$1="Q2",IFERROR(ROUND(SUMIFS('Working Sheet'!$Z$4:$Z$250,'Working Sheet'!$T$4:$T$250,B96,'Working Sheet'!$U$4:$U$250,C96,'Working Sheet'!$V$4:$V$250,D96),0),0),IF($B$1="Q3",IFERROR(ROUND(SUMIFS('Working Sheet'!$AA$4:$AA$250,'Working Sheet'!$T$4:$T$250,B96,'Working Sheet'!$U$4:$U$250,C96,'Working Sheet'!$V$4:$V$250,D96),0),0),IFERROR(ROUND(SUMIFS('Working Sheet'!$AB$4:$AB$250,'Working Sheet'!$T$4:$T$250,B96,'Working Sheet'!$U$4:$U$250,C96,'Working Sheet'!$V$4:$V$250,D96),0),0))))</f>
        <v>0</v>
      </c>
      <c r="H96" s="122">
        <f>COUNTIFS('Working Sheet'!$T$4:$T$250,'1.4.Fwd TIV-Field Inputs'!B96,'Working Sheet'!$U$4:$U$250,'1.4.Fwd TIV-Field Inputs'!C96,'Working Sheet'!$V$4:$V$250,'1.4.Fwd TIV-Field Inputs'!D96)</f>
        <v>232</v>
      </c>
      <c r="J96" s="11"/>
      <c r="K96" s="11"/>
      <c r="L96" s="11"/>
      <c r="M96" s="11"/>
      <c r="O96" s="11"/>
      <c r="P96" s="8"/>
      <c r="Q96" s="8"/>
      <c r="R96" s="8"/>
      <c r="S96" s="8"/>
      <c r="T96" s="8"/>
      <c r="V96" s="8"/>
      <c r="W96" s="8"/>
      <c r="X96" s="8"/>
      <c r="Y96" s="8"/>
      <c r="Z96" s="8"/>
      <c r="AA96" s="8"/>
      <c r="AC96" s="8"/>
      <c r="AD96" s="8"/>
      <c r="AE96" s="8"/>
      <c r="AF96" s="8"/>
      <c r="AG96" s="8"/>
      <c r="AH96" s="8"/>
      <c r="AJ96" s="8"/>
      <c r="AK96" s="8"/>
      <c r="AL96" s="8"/>
      <c r="AM96" s="8"/>
      <c r="AN96" s="8"/>
      <c r="AO96" s="8"/>
    </row>
    <row r="97" spans="1:41" s="3" customFormat="1" ht="16.5" customHeight="1" x14ac:dyDescent="0.25">
      <c r="A97" s="83">
        <f>'1.2.Historical Market Map 12-13'!A97</f>
        <v>0</v>
      </c>
      <c r="B97" s="83">
        <f>'1.2.Historical Market Map 12-13'!B97</f>
        <v>0</v>
      </c>
      <c r="C97" s="83">
        <f>'1.2.Historical Market Map 12-13'!C97</f>
        <v>0</v>
      </c>
      <c r="D97" s="83">
        <f>'1.2.Historical Market Map 12-13'!D97</f>
        <v>0</v>
      </c>
      <c r="E97" s="84" t="str">
        <f t="shared" si="6"/>
        <v>0-0 (0)</v>
      </c>
      <c r="F97" s="84">
        <f>IF($B$1="Q1",'2.1.ATS-Field (FY 13-14)'!J98,IF($B$1="Q2",'2.1.ATS-Field (FY 13-14)'!K98,IF($B$1="Q3",'2.1.ATS-Field (FY 13-14)'!L98,'2.1.ATS-Field (FY 13-14)'!M98)))</f>
        <v>0</v>
      </c>
      <c r="G97" s="35">
        <f>IF($B$1="Q1",IFERROR(ROUND(SUMIFS('Working Sheet'!$Y$4:$Y$250,'Working Sheet'!$T$4:$T$250,B97,'Working Sheet'!$U$4:$U$250,C97,'Working Sheet'!$V$4:$V$250,D97),0),0),IF($B$1="Q2",IFERROR(ROUND(SUMIFS('Working Sheet'!$Z$4:$Z$250,'Working Sheet'!$T$4:$T$250,B97,'Working Sheet'!$U$4:$U$250,C97,'Working Sheet'!$V$4:$V$250,D97),0),0),IF($B$1="Q3",IFERROR(ROUND(SUMIFS('Working Sheet'!$AA$4:$AA$250,'Working Sheet'!$T$4:$T$250,B97,'Working Sheet'!$U$4:$U$250,C97,'Working Sheet'!$V$4:$V$250,D97),0),0),IFERROR(ROUND(SUMIFS('Working Sheet'!$AB$4:$AB$250,'Working Sheet'!$T$4:$T$250,B97,'Working Sheet'!$U$4:$U$250,C97,'Working Sheet'!$V$4:$V$250,D97),0),0))))</f>
        <v>0</v>
      </c>
      <c r="H97" s="122">
        <f>COUNTIFS('Working Sheet'!$T$4:$T$250,'1.4.Fwd TIV-Field Inputs'!B97,'Working Sheet'!$U$4:$U$250,'1.4.Fwd TIV-Field Inputs'!C97,'Working Sheet'!$V$4:$V$250,'1.4.Fwd TIV-Field Inputs'!D97)</f>
        <v>232</v>
      </c>
      <c r="J97" s="11"/>
      <c r="K97" s="11"/>
      <c r="L97" s="11"/>
      <c r="M97" s="11"/>
      <c r="O97" s="11"/>
      <c r="P97" s="8"/>
      <c r="Q97" s="8"/>
      <c r="R97" s="8"/>
      <c r="S97" s="8"/>
      <c r="T97" s="8"/>
      <c r="V97" s="8"/>
      <c r="W97" s="8"/>
      <c r="X97" s="8"/>
      <c r="Y97" s="8"/>
      <c r="Z97" s="8"/>
      <c r="AA97" s="8"/>
      <c r="AC97" s="8"/>
      <c r="AD97" s="8"/>
      <c r="AE97" s="8"/>
      <c r="AF97" s="8"/>
      <c r="AG97" s="8"/>
      <c r="AH97" s="8"/>
      <c r="AJ97" s="8"/>
      <c r="AK97" s="8"/>
      <c r="AL97" s="8"/>
      <c r="AM97" s="8"/>
      <c r="AN97" s="8"/>
      <c r="AO97" s="8"/>
    </row>
    <row r="98" spans="1:41" s="3" customFormat="1" ht="16.5" customHeight="1" x14ac:dyDescent="0.25">
      <c r="A98" s="83">
        <f>'1.2.Historical Market Map 12-13'!A98</f>
        <v>0</v>
      </c>
      <c r="B98" s="83">
        <f>'1.2.Historical Market Map 12-13'!B98</f>
        <v>0</v>
      </c>
      <c r="C98" s="83">
        <f>'1.2.Historical Market Map 12-13'!C98</f>
        <v>0</v>
      </c>
      <c r="D98" s="83">
        <f>'1.2.Historical Market Map 12-13'!D98</f>
        <v>0</v>
      </c>
      <c r="E98" s="84" t="str">
        <f t="shared" si="6"/>
        <v>0-0 (0)</v>
      </c>
      <c r="F98" s="84">
        <f>IF($B$1="Q1",'2.1.ATS-Field (FY 13-14)'!J99,IF($B$1="Q2",'2.1.ATS-Field (FY 13-14)'!K99,IF($B$1="Q3",'2.1.ATS-Field (FY 13-14)'!L99,'2.1.ATS-Field (FY 13-14)'!M99)))</f>
        <v>0</v>
      </c>
      <c r="G98" s="35">
        <f>IF($B$1="Q1",IFERROR(ROUND(SUMIFS('Working Sheet'!$Y$4:$Y$250,'Working Sheet'!$T$4:$T$250,B98,'Working Sheet'!$U$4:$U$250,C98,'Working Sheet'!$V$4:$V$250,D98),0),0),IF($B$1="Q2",IFERROR(ROUND(SUMIFS('Working Sheet'!$Z$4:$Z$250,'Working Sheet'!$T$4:$T$250,B98,'Working Sheet'!$U$4:$U$250,C98,'Working Sheet'!$V$4:$V$250,D98),0),0),IF($B$1="Q3",IFERROR(ROUND(SUMIFS('Working Sheet'!$AA$4:$AA$250,'Working Sheet'!$T$4:$T$250,B98,'Working Sheet'!$U$4:$U$250,C98,'Working Sheet'!$V$4:$V$250,D98),0),0),IFERROR(ROUND(SUMIFS('Working Sheet'!$AB$4:$AB$250,'Working Sheet'!$T$4:$T$250,B98,'Working Sheet'!$U$4:$U$250,C98,'Working Sheet'!$V$4:$V$250,D98),0),0))))</f>
        <v>0</v>
      </c>
      <c r="H98" s="122">
        <f>COUNTIFS('Working Sheet'!$T$4:$T$250,'1.4.Fwd TIV-Field Inputs'!B98,'Working Sheet'!$U$4:$U$250,'1.4.Fwd TIV-Field Inputs'!C98,'Working Sheet'!$V$4:$V$250,'1.4.Fwd TIV-Field Inputs'!D98)</f>
        <v>232</v>
      </c>
      <c r="J98" s="11"/>
      <c r="K98" s="11"/>
      <c r="L98" s="11"/>
      <c r="M98" s="11"/>
      <c r="O98" s="11"/>
      <c r="P98" s="8"/>
      <c r="Q98" s="8"/>
      <c r="R98" s="8"/>
      <c r="S98" s="8"/>
      <c r="T98" s="8"/>
      <c r="V98" s="8"/>
      <c r="W98" s="8"/>
      <c r="X98" s="8"/>
      <c r="Y98" s="8"/>
      <c r="Z98" s="8"/>
      <c r="AA98" s="8"/>
      <c r="AC98" s="8"/>
      <c r="AD98" s="8"/>
      <c r="AE98" s="8"/>
      <c r="AF98" s="8"/>
      <c r="AG98" s="8"/>
      <c r="AH98" s="8"/>
      <c r="AJ98" s="8"/>
      <c r="AK98" s="8"/>
      <c r="AL98" s="8"/>
      <c r="AM98" s="8"/>
      <c r="AN98" s="8"/>
      <c r="AO98" s="8"/>
    </row>
    <row r="99" spans="1:41" s="3" customFormat="1" ht="16.5" customHeight="1" x14ac:dyDescent="0.25">
      <c r="A99" s="83">
        <f>'1.2.Historical Market Map 12-13'!A99</f>
        <v>0</v>
      </c>
      <c r="B99" s="83">
        <f>'1.2.Historical Market Map 12-13'!B99</f>
        <v>0</v>
      </c>
      <c r="C99" s="83">
        <f>'1.2.Historical Market Map 12-13'!C99</f>
        <v>0</v>
      </c>
      <c r="D99" s="83">
        <f>'1.2.Historical Market Map 12-13'!D99</f>
        <v>0</v>
      </c>
      <c r="E99" s="84" t="str">
        <f t="shared" si="6"/>
        <v>0-0 (0)</v>
      </c>
      <c r="F99" s="84">
        <f>IF($B$1="Q1",'2.1.ATS-Field (FY 13-14)'!J100,IF($B$1="Q2",'2.1.ATS-Field (FY 13-14)'!K100,IF($B$1="Q3",'2.1.ATS-Field (FY 13-14)'!L100,'2.1.ATS-Field (FY 13-14)'!M100)))</f>
        <v>0</v>
      </c>
      <c r="G99" s="35">
        <f>IF($B$1="Q1",IFERROR(ROUND(SUMIFS('Working Sheet'!$Y$4:$Y$250,'Working Sheet'!$T$4:$T$250,B99,'Working Sheet'!$U$4:$U$250,C99,'Working Sheet'!$V$4:$V$250,D99),0),0),IF($B$1="Q2",IFERROR(ROUND(SUMIFS('Working Sheet'!$Z$4:$Z$250,'Working Sheet'!$T$4:$T$250,B99,'Working Sheet'!$U$4:$U$250,C99,'Working Sheet'!$V$4:$V$250,D99),0),0),IF($B$1="Q3",IFERROR(ROUND(SUMIFS('Working Sheet'!$AA$4:$AA$250,'Working Sheet'!$T$4:$T$250,B99,'Working Sheet'!$U$4:$U$250,C99,'Working Sheet'!$V$4:$V$250,D99),0),0),IFERROR(ROUND(SUMIFS('Working Sheet'!$AB$4:$AB$250,'Working Sheet'!$T$4:$T$250,B99,'Working Sheet'!$U$4:$U$250,C99,'Working Sheet'!$V$4:$V$250,D99),0),0))))</f>
        <v>0</v>
      </c>
      <c r="H99" s="122">
        <f>COUNTIFS('Working Sheet'!$T$4:$T$250,'1.4.Fwd TIV-Field Inputs'!B99,'Working Sheet'!$U$4:$U$250,'1.4.Fwd TIV-Field Inputs'!C99,'Working Sheet'!$V$4:$V$250,'1.4.Fwd TIV-Field Inputs'!D99)</f>
        <v>232</v>
      </c>
      <c r="J99" s="11"/>
      <c r="K99" s="11"/>
      <c r="L99" s="11"/>
      <c r="M99" s="11"/>
      <c r="O99" s="11"/>
      <c r="P99" s="8"/>
      <c r="Q99" s="8"/>
      <c r="R99" s="8"/>
      <c r="S99" s="8"/>
      <c r="T99" s="8"/>
      <c r="V99" s="8"/>
      <c r="W99" s="8"/>
      <c r="X99" s="8"/>
      <c r="Y99" s="8"/>
      <c r="Z99" s="8"/>
      <c r="AA99" s="8"/>
      <c r="AC99" s="8"/>
      <c r="AD99" s="8"/>
      <c r="AE99" s="8"/>
      <c r="AF99" s="8"/>
      <c r="AG99" s="8"/>
      <c r="AH99" s="8"/>
      <c r="AJ99" s="8"/>
      <c r="AK99" s="8"/>
      <c r="AL99" s="8"/>
      <c r="AM99" s="8"/>
      <c r="AN99" s="8"/>
      <c r="AO99" s="8"/>
    </row>
    <row r="100" spans="1:41" s="3" customFormat="1" ht="16.5" customHeight="1" x14ac:dyDescent="0.25">
      <c r="A100" s="83">
        <f>'1.2.Historical Market Map 12-13'!A100</f>
        <v>0</v>
      </c>
      <c r="B100" s="83">
        <f>'1.2.Historical Market Map 12-13'!B100</f>
        <v>0</v>
      </c>
      <c r="C100" s="83">
        <f>'1.2.Historical Market Map 12-13'!C100</f>
        <v>0</v>
      </c>
      <c r="D100" s="83">
        <f>'1.2.Historical Market Map 12-13'!D100</f>
        <v>0</v>
      </c>
      <c r="E100" s="84" t="str">
        <f t="shared" si="6"/>
        <v>0-0 (0)</v>
      </c>
      <c r="F100" s="84">
        <f>IF($B$1="Q1",'2.1.ATS-Field (FY 13-14)'!J101,IF($B$1="Q2",'2.1.ATS-Field (FY 13-14)'!K101,IF($B$1="Q3",'2.1.ATS-Field (FY 13-14)'!L101,'2.1.ATS-Field (FY 13-14)'!M101)))</f>
        <v>0</v>
      </c>
      <c r="G100" s="35">
        <f>IF($B$1="Q1",IFERROR(ROUND(SUMIFS('Working Sheet'!$Y$4:$Y$250,'Working Sheet'!$T$4:$T$250,B100,'Working Sheet'!$U$4:$U$250,C100,'Working Sheet'!$V$4:$V$250,D100),0),0),IF($B$1="Q2",IFERROR(ROUND(SUMIFS('Working Sheet'!$Z$4:$Z$250,'Working Sheet'!$T$4:$T$250,B100,'Working Sheet'!$U$4:$U$250,C100,'Working Sheet'!$V$4:$V$250,D100),0),0),IF($B$1="Q3",IFERROR(ROUND(SUMIFS('Working Sheet'!$AA$4:$AA$250,'Working Sheet'!$T$4:$T$250,B100,'Working Sheet'!$U$4:$U$250,C100,'Working Sheet'!$V$4:$V$250,D100),0),0),IFERROR(ROUND(SUMIFS('Working Sheet'!$AB$4:$AB$250,'Working Sheet'!$T$4:$T$250,B100,'Working Sheet'!$U$4:$U$250,C100,'Working Sheet'!$V$4:$V$250,D100),0),0))))</f>
        <v>0</v>
      </c>
      <c r="H100" s="122">
        <f>COUNTIFS('Working Sheet'!$T$4:$T$250,'1.4.Fwd TIV-Field Inputs'!B100,'Working Sheet'!$U$4:$U$250,'1.4.Fwd TIV-Field Inputs'!C100,'Working Sheet'!$V$4:$V$250,'1.4.Fwd TIV-Field Inputs'!D100)</f>
        <v>232</v>
      </c>
      <c r="J100" s="11"/>
      <c r="K100" s="11"/>
      <c r="L100" s="11"/>
      <c r="M100" s="11"/>
      <c r="O100" s="11"/>
      <c r="P100" s="8"/>
      <c r="Q100" s="8"/>
      <c r="R100" s="8"/>
      <c r="S100" s="8"/>
      <c r="T100" s="8"/>
      <c r="V100" s="8"/>
      <c r="W100" s="8"/>
      <c r="X100" s="8"/>
      <c r="Y100" s="8"/>
      <c r="Z100" s="8"/>
      <c r="AA100" s="8"/>
      <c r="AC100" s="8"/>
      <c r="AD100" s="8"/>
      <c r="AE100" s="8"/>
      <c r="AF100" s="8"/>
      <c r="AG100" s="8"/>
      <c r="AH100" s="8"/>
      <c r="AJ100" s="8"/>
      <c r="AK100" s="8"/>
      <c r="AL100" s="8"/>
      <c r="AM100" s="8"/>
      <c r="AN100" s="8"/>
      <c r="AO100" s="8"/>
    </row>
    <row r="101" spans="1:41" s="3" customFormat="1" ht="16.5" customHeight="1" x14ac:dyDescent="0.25">
      <c r="A101" s="83">
        <f>'1.2.Historical Market Map 12-13'!A101</f>
        <v>0</v>
      </c>
      <c r="B101" s="83">
        <f>'1.2.Historical Market Map 12-13'!B101</f>
        <v>0</v>
      </c>
      <c r="C101" s="83">
        <f>'1.2.Historical Market Map 12-13'!C101</f>
        <v>0</v>
      </c>
      <c r="D101" s="83">
        <f>'1.2.Historical Market Map 12-13'!D101</f>
        <v>0</v>
      </c>
      <c r="E101" s="84" t="str">
        <f t="shared" si="6"/>
        <v>0-0 (0)</v>
      </c>
      <c r="F101" s="84">
        <f>IF($B$1="Q1",'2.1.ATS-Field (FY 13-14)'!J102,IF($B$1="Q2",'2.1.ATS-Field (FY 13-14)'!K102,IF($B$1="Q3",'2.1.ATS-Field (FY 13-14)'!L102,'2.1.ATS-Field (FY 13-14)'!M102)))</f>
        <v>0</v>
      </c>
      <c r="G101" s="35">
        <f>IF($B$1="Q1",IFERROR(ROUND(SUMIFS('Working Sheet'!$Y$4:$Y$250,'Working Sheet'!$T$4:$T$250,B101,'Working Sheet'!$U$4:$U$250,C101,'Working Sheet'!$V$4:$V$250,D101),0),0),IF($B$1="Q2",IFERROR(ROUND(SUMIFS('Working Sheet'!$Z$4:$Z$250,'Working Sheet'!$T$4:$T$250,B101,'Working Sheet'!$U$4:$U$250,C101,'Working Sheet'!$V$4:$V$250,D101),0),0),IF($B$1="Q3",IFERROR(ROUND(SUMIFS('Working Sheet'!$AA$4:$AA$250,'Working Sheet'!$T$4:$T$250,B101,'Working Sheet'!$U$4:$U$250,C101,'Working Sheet'!$V$4:$V$250,D101),0),0),IFERROR(ROUND(SUMIFS('Working Sheet'!$AB$4:$AB$250,'Working Sheet'!$T$4:$T$250,B101,'Working Sheet'!$U$4:$U$250,C101,'Working Sheet'!$V$4:$V$250,D101),0),0))))</f>
        <v>0</v>
      </c>
      <c r="H101" s="122">
        <f>COUNTIFS('Working Sheet'!$T$4:$T$250,'1.4.Fwd TIV-Field Inputs'!B101,'Working Sheet'!$U$4:$U$250,'1.4.Fwd TIV-Field Inputs'!C101,'Working Sheet'!$V$4:$V$250,'1.4.Fwd TIV-Field Inputs'!D101)</f>
        <v>232</v>
      </c>
      <c r="J101" s="11"/>
      <c r="K101" s="11"/>
      <c r="L101" s="11"/>
      <c r="M101" s="11"/>
      <c r="O101" s="11"/>
      <c r="P101" s="8"/>
      <c r="Q101" s="8"/>
      <c r="R101" s="8"/>
      <c r="S101" s="8"/>
      <c r="T101" s="8"/>
      <c r="V101" s="8"/>
      <c r="W101" s="8"/>
      <c r="X101" s="8"/>
      <c r="Y101" s="8"/>
      <c r="Z101" s="8"/>
      <c r="AA101" s="8"/>
      <c r="AC101" s="8"/>
      <c r="AD101" s="8"/>
      <c r="AE101" s="8"/>
      <c r="AF101" s="8"/>
      <c r="AG101" s="8"/>
      <c r="AH101" s="8"/>
      <c r="AJ101" s="8"/>
      <c r="AK101" s="8"/>
      <c r="AL101" s="8"/>
      <c r="AM101" s="8"/>
      <c r="AN101" s="8"/>
      <c r="AO101" s="8"/>
    </row>
    <row r="102" spans="1:41" s="3" customFormat="1" ht="16.5" customHeight="1" x14ac:dyDescent="0.25">
      <c r="A102" s="83">
        <f>'1.2.Historical Market Map 12-13'!A102</f>
        <v>0</v>
      </c>
      <c r="B102" s="83">
        <f>'1.2.Historical Market Map 12-13'!B102</f>
        <v>0</v>
      </c>
      <c r="C102" s="83">
        <f>'1.2.Historical Market Map 12-13'!C102</f>
        <v>0</v>
      </c>
      <c r="D102" s="83">
        <f>'1.2.Historical Market Map 12-13'!D102</f>
        <v>0</v>
      </c>
      <c r="E102" s="84" t="str">
        <f t="shared" si="6"/>
        <v>0-0 (0)</v>
      </c>
      <c r="F102" s="84">
        <f>IF($B$1="Q1",'2.1.ATS-Field (FY 13-14)'!J103,IF($B$1="Q2",'2.1.ATS-Field (FY 13-14)'!K103,IF($B$1="Q3",'2.1.ATS-Field (FY 13-14)'!L103,'2.1.ATS-Field (FY 13-14)'!M103)))</f>
        <v>0</v>
      </c>
      <c r="G102" s="35">
        <f>IF($B$1="Q1",IFERROR(ROUND(SUMIFS('Working Sheet'!$Y$4:$Y$250,'Working Sheet'!$T$4:$T$250,B102,'Working Sheet'!$U$4:$U$250,C102,'Working Sheet'!$V$4:$V$250,D102),0),0),IF($B$1="Q2",IFERROR(ROUND(SUMIFS('Working Sheet'!$Z$4:$Z$250,'Working Sheet'!$T$4:$T$250,B102,'Working Sheet'!$U$4:$U$250,C102,'Working Sheet'!$V$4:$V$250,D102),0),0),IF($B$1="Q3",IFERROR(ROUND(SUMIFS('Working Sheet'!$AA$4:$AA$250,'Working Sheet'!$T$4:$T$250,B102,'Working Sheet'!$U$4:$U$250,C102,'Working Sheet'!$V$4:$V$250,D102),0),0),IFERROR(ROUND(SUMIFS('Working Sheet'!$AB$4:$AB$250,'Working Sheet'!$T$4:$T$250,B102,'Working Sheet'!$U$4:$U$250,C102,'Working Sheet'!$V$4:$V$250,D102),0),0))))</f>
        <v>0</v>
      </c>
      <c r="H102" s="122">
        <f>COUNTIFS('Working Sheet'!$T$4:$T$250,'1.4.Fwd TIV-Field Inputs'!B102,'Working Sheet'!$U$4:$U$250,'1.4.Fwd TIV-Field Inputs'!C102,'Working Sheet'!$V$4:$V$250,'1.4.Fwd TIV-Field Inputs'!D102)</f>
        <v>232</v>
      </c>
      <c r="J102" s="11"/>
      <c r="K102" s="11"/>
      <c r="L102" s="11"/>
      <c r="M102" s="11"/>
      <c r="O102" s="11"/>
      <c r="P102" s="8"/>
      <c r="Q102" s="8"/>
      <c r="R102" s="8"/>
      <c r="S102" s="8"/>
      <c r="T102" s="8"/>
      <c r="V102" s="8"/>
      <c r="W102" s="8"/>
      <c r="X102" s="8"/>
      <c r="Y102" s="8"/>
      <c r="Z102" s="8"/>
      <c r="AA102" s="8"/>
      <c r="AC102" s="8"/>
      <c r="AD102" s="8"/>
      <c r="AE102" s="8"/>
      <c r="AF102" s="8"/>
      <c r="AG102" s="8"/>
      <c r="AH102" s="8"/>
      <c r="AJ102" s="8"/>
      <c r="AK102" s="8"/>
      <c r="AL102" s="8"/>
      <c r="AM102" s="8"/>
      <c r="AN102" s="8"/>
      <c r="AO102" s="8"/>
    </row>
    <row r="103" spans="1:41" s="3" customFormat="1" ht="16.5" customHeight="1" x14ac:dyDescent="0.25">
      <c r="A103" s="83">
        <f>'1.2.Historical Market Map 12-13'!A103</f>
        <v>0</v>
      </c>
      <c r="B103" s="83">
        <f>'1.2.Historical Market Map 12-13'!B103</f>
        <v>0</v>
      </c>
      <c r="C103" s="83">
        <f>'1.2.Historical Market Map 12-13'!C103</f>
        <v>0</v>
      </c>
      <c r="D103" s="83">
        <f>'1.2.Historical Market Map 12-13'!D103</f>
        <v>0</v>
      </c>
      <c r="E103" s="84" t="str">
        <f t="shared" si="6"/>
        <v>0-0 (0)</v>
      </c>
      <c r="F103" s="84">
        <f>IF($B$1="Q1",'2.1.ATS-Field (FY 13-14)'!J104,IF($B$1="Q2",'2.1.ATS-Field (FY 13-14)'!K104,IF($B$1="Q3",'2.1.ATS-Field (FY 13-14)'!L104,'2.1.ATS-Field (FY 13-14)'!M104)))</f>
        <v>0</v>
      </c>
      <c r="G103" s="35">
        <f>IF($B$1="Q1",IFERROR(ROUND(SUMIFS('Working Sheet'!$Y$4:$Y$250,'Working Sheet'!$T$4:$T$250,B103,'Working Sheet'!$U$4:$U$250,C103,'Working Sheet'!$V$4:$V$250,D103),0),0),IF($B$1="Q2",IFERROR(ROUND(SUMIFS('Working Sheet'!$Z$4:$Z$250,'Working Sheet'!$T$4:$T$250,B103,'Working Sheet'!$U$4:$U$250,C103,'Working Sheet'!$V$4:$V$250,D103),0),0),IF($B$1="Q3",IFERROR(ROUND(SUMIFS('Working Sheet'!$AA$4:$AA$250,'Working Sheet'!$T$4:$T$250,B103,'Working Sheet'!$U$4:$U$250,C103,'Working Sheet'!$V$4:$V$250,D103),0),0),IFERROR(ROUND(SUMIFS('Working Sheet'!$AB$4:$AB$250,'Working Sheet'!$T$4:$T$250,B103,'Working Sheet'!$U$4:$U$250,C103,'Working Sheet'!$V$4:$V$250,D103),0),0))))</f>
        <v>0</v>
      </c>
      <c r="H103" s="122">
        <f>COUNTIFS('Working Sheet'!$T$4:$T$250,'1.4.Fwd TIV-Field Inputs'!B103,'Working Sheet'!$U$4:$U$250,'1.4.Fwd TIV-Field Inputs'!C103,'Working Sheet'!$V$4:$V$250,'1.4.Fwd TIV-Field Inputs'!D103)</f>
        <v>232</v>
      </c>
      <c r="J103" s="11"/>
      <c r="K103" s="11"/>
      <c r="L103" s="11"/>
      <c r="M103" s="11"/>
      <c r="O103" s="11"/>
      <c r="P103" s="8"/>
      <c r="Q103" s="8"/>
      <c r="R103" s="8"/>
      <c r="S103" s="8"/>
      <c r="T103" s="8"/>
      <c r="V103" s="8"/>
      <c r="W103" s="8"/>
      <c r="X103" s="8"/>
      <c r="Y103" s="8"/>
      <c r="Z103" s="8"/>
      <c r="AA103" s="8"/>
      <c r="AC103" s="8"/>
      <c r="AD103" s="8"/>
      <c r="AE103" s="8"/>
      <c r="AF103" s="8"/>
      <c r="AG103" s="8"/>
      <c r="AH103" s="8"/>
      <c r="AJ103" s="8"/>
      <c r="AK103" s="8"/>
      <c r="AL103" s="8"/>
      <c r="AM103" s="8"/>
      <c r="AN103" s="8"/>
      <c r="AO103" s="8"/>
    </row>
    <row r="104" spans="1:41" s="3" customFormat="1" ht="16.5" customHeight="1" x14ac:dyDescent="0.25">
      <c r="A104" s="83">
        <f>'1.2.Historical Market Map 12-13'!A104</f>
        <v>0</v>
      </c>
      <c r="B104" s="83">
        <f>'1.2.Historical Market Map 12-13'!B104</f>
        <v>0</v>
      </c>
      <c r="C104" s="83">
        <f>'1.2.Historical Market Map 12-13'!C104</f>
        <v>0</v>
      </c>
      <c r="D104" s="83">
        <f>'1.2.Historical Market Map 12-13'!D104</f>
        <v>0</v>
      </c>
      <c r="E104" s="84" t="str">
        <f t="shared" si="6"/>
        <v>0-0 (0)</v>
      </c>
      <c r="F104" s="84">
        <f>IF($B$1="Q1",'2.1.ATS-Field (FY 13-14)'!J105,IF($B$1="Q2",'2.1.ATS-Field (FY 13-14)'!K105,IF($B$1="Q3",'2.1.ATS-Field (FY 13-14)'!L105,'2.1.ATS-Field (FY 13-14)'!M105)))</f>
        <v>0</v>
      </c>
      <c r="G104" s="35">
        <f>IF($B$1="Q1",IFERROR(ROUND(SUMIFS('Working Sheet'!$Y$4:$Y$250,'Working Sheet'!$T$4:$T$250,B104,'Working Sheet'!$U$4:$U$250,C104,'Working Sheet'!$V$4:$V$250,D104),0),0),IF($B$1="Q2",IFERROR(ROUND(SUMIFS('Working Sheet'!$Z$4:$Z$250,'Working Sheet'!$T$4:$T$250,B104,'Working Sheet'!$U$4:$U$250,C104,'Working Sheet'!$V$4:$V$250,D104),0),0),IF($B$1="Q3",IFERROR(ROUND(SUMIFS('Working Sheet'!$AA$4:$AA$250,'Working Sheet'!$T$4:$T$250,B104,'Working Sheet'!$U$4:$U$250,C104,'Working Sheet'!$V$4:$V$250,D104),0),0),IFERROR(ROUND(SUMIFS('Working Sheet'!$AB$4:$AB$250,'Working Sheet'!$T$4:$T$250,B104,'Working Sheet'!$U$4:$U$250,C104,'Working Sheet'!$V$4:$V$250,D104),0),0))))</f>
        <v>0</v>
      </c>
      <c r="H104" s="122">
        <f>COUNTIFS('Working Sheet'!$T$4:$T$250,'1.4.Fwd TIV-Field Inputs'!B104,'Working Sheet'!$U$4:$U$250,'1.4.Fwd TIV-Field Inputs'!C104,'Working Sheet'!$V$4:$V$250,'1.4.Fwd TIV-Field Inputs'!D104)</f>
        <v>232</v>
      </c>
      <c r="J104" s="11"/>
      <c r="K104" s="11"/>
      <c r="L104" s="11"/>
      <c r="M104" s="11"/>
      <c r="O104" s="11"/>
      <c r="P104" s="8"/>
      <c r="Q104" s="8"/>
      <c r="R104" s="8"/>
      <c r="S104" s="8"/>
      <c r="T104" s="8"/>
      <c r="V104" s="8"/>
      <c r="W104" s="8"/>
      <c r="X104" s="8"/>
      <c r="Y104" s="8"/>
      <c r="Z104" s="8"/>
      <c r="AA104" s="8"/>
      <c r="AC104" s="8"/>
      <c r="AD104" s="8"/>
      <c r="AE104" s="8"/>
      <c r="AF104" s="8"/>
      <c r="AG104" s="8"/>
      <c r="AH104" s="8"/>
      <c r="AJ104" s="8"/>
      <c r="AK104" s="8"/>
      <c r="AL104" s="8"/>
      <c r="AM104" s="8"/>
      <c r="AN104" s="8"/>
      <c r="AO104" s="8"/>
    </row>
    <row r="105" spans="1:41" s="3" customFormat="1" ht="16.5" customHeight="1" x14ac:dyDescent="0.25">
      <c r="A105" s="83">
        <f>'1.2.Historical Market Map 12-13'!A105</f>
        <v>0</v>
      </c>
      <c r="B105" s="83">
        <f>'1.2.Historical Market Map 12-13'!B105</f>
        <v>0</v>
      </c>
      <c r="C105" s="83">
        <f>'1.2.Historical Market Map 12-13'!C105</f>
        <v>0</v>
      </c>
      <c r="D105" s="83">
        <f>'1.2.Historical Market Map 12-13'!D105</f>
        <v>0</v>
      </c>
      <c r="E105" s="84" t="str">
        <f t="shared" si="6"/>
        <v>0-0 (0)</v>
      </c>
      <c r="F105" s="84">
        <f>IF($B$1="Q1",'2.1.ATS-Field (FY 13-14)'!J106,IF($B$1="Q2",'2.1.ATS-Field (FY 13-14)'!K106,IF($B$1="Q3",'2.1.ATS-Field (FY 13-14)'!L106,'2.1.ATS-Field (FY 13-14)'!M106)))</f>
        <v>0</v>
      </c>
      <c r="G105" s="35">
        <f>IF($B$1="Q1",IFERROR(ROUND(SUMIFS('Working Sheet'!$Y$4:$Y$250,'Working Sheet'!$T$4:$T$250,B105,'Working Sheet'!$U$4:$U$250,C105,'Working Sheet'!$V$4:$V$250,D105),0),0),IF($B$1="Q2",IFERROR(ROUND(SUMIFS('Working Sheet'!$Z$4:$Z$250,'Working Sheet'!$T$4:$T$250,B105,'Working Sheet'!$U$4:$U$250,C105,'Working Sheet'!$V$4:$V$250,D105),0),0),IF($B$1="Q3",IFERROR(ROUND(SUMIFS('Working Sheet'!$AA$4:$AA$250,'Working Sheet'!$T$4:$T$250,B105,'Working Sheet'!$U$4:$U$250,C105,'Working Sheet'!$V$4:$V$250,D105),0),0),IFERROR(ROUND(SUMIFS('Working Sheet'!$AB$4:$AB$250,'Working Sheet'!$T$4:$T$250,B105,'Working Sheet'!$U$4:$U$250,C105,'Working Sheet'!$V$4:$V$250,D105),0),0))))</f>
        <v>0</v>
      </c>
      <c r="H105" s="122">
        <f>COUNTIFS('Working Sheet'!$T$4:$T$250,'1.4.Fwd TIV-Field Inputs'!B105,'Working Sheet'!$U$4:$U$250,'1.4.Fwd TIV-Field Inputs'!C105,'Working Sheet'!$V$4:$V$250,'1.4.Fwd TIV-Field Inputs'!D105)</f>
        <v>232</v>
      </c>
      <c r="J105" s="11"/>
      <c r="K105" s="11"/>
      <c r="L105" s="11"/>
      <c r="M105" s="11"/>
      <c r="O105" s="11"/>
      <c r="P105" s="8"/>
      <c r="Q105" s="8"/>
      <c r="R105" s="8"/>
      <c r="S105" s="8"/>
      <c r="T105" s="8"/>
      <c r="V105" s="8"/>
      <c r="W105" s="8"/>
      <c r="X105" s="8"/>
      <c r="Y105" s="8"/>
      <c r="Z105" s="8"/>
      <c r="AA105" s="8"/>
      <c r="AC105" s="8"/>
      <c r="AD105" s="8"/>
      <c r="AE105" s="8"/>
      <c r="AF105" s="8"/>
      <c r="AG105" s="8"/>
      <c r="AH105" s="8"/>
      <c r="AJ105" s="8"/>
      <c r="AK105" s="8"/>
      <c r="AL105" s="8"/>
      <c r="AM105" s="8"/>
      <c r="AN105" s="8"/>
      <c r="AO105" s="8"/>
    </row>
    <row r="106" spans="1:41" s="3" customFormat="1" ht="16.5" customHeight="1" x14ac:dyDescent="0.25">
      <c r="A106" s="83">
        <f>'1.2.Historical Market Map 12-13'!A106</f>
        <v>0</v>
      </c>
      <c r="B106" s="83">
        <f>'1.2.Historical Market Map 12-13'!B106</f>
        <v>0</v>
      </c>
      <c r="C106" s="83">
        <f>'1.2.Historical Market Map 12-13'!C106</f>
        <v>0</v>
      </c>
      <c r="D106" s="83">
        <f>'1.2.Historical Market Map 12-13'!D106</f>
        <v>0</v>
      </c>
      <c r="E106" s="84" t="str">
        <f t="shared" si="6"/>
        <v>0-0 (0)</v>
      </c>
      <c r="F106" s="84">
        <f>IF($B$1="Q1",'2.1.ATS-Field (FY 13-14)'!J107,IF($B$1="Q2",'2.1.ATS-Field (FY 13-14)'!K107,IF($B$1="Q3",'2.1.ATS-Field (FY 13-14)'!L107,'2.1.ATS-Field (FY 13-14)'!M107)))</f>
        <v>0</v>
      </c>
      <c r="G106" s="35">
        <f>IF($B$1="Q1",IFERROR(ROUND(SUMIFS('Working Sheet'!$Y$4:$Y$250,'Working Sheet'!$T$4:$T$250,B106,'Working Sheet'!$U$4:$U$250,C106,'Working Sheet'!$V$4:$V$250,D106),0),0),IF($B$1="Q2",IFERROR(ROUND(SUMIFS('Working Sheet'!$Z$4:$Z$250,'Working Sheet'!$T$4:$T$250,B106,'Working Sheet'!$U$4:$U$250,C106,'Working Sheet'!$V$4:$V$250,D106),0),0),IF($B$1="Q3",IFERROR(ROUND(SUMIFS('Working Sheet'!$AA$4:$AA$250,'Working Sheet'!$T$4:$T$250,B106,'Working Sheet'!$U$4:$U$250,C106,'Working Sheet'!$V$4:$V$250,D106),0),0),IFERROR(ROUND(SUMIFS('Working Sheet'!$AB$4:$AB$250,'Working Sheet'!$T$4:$T$250,B106,'Working Sheet'!$U$4:$U$250,C106,'Working Sheet'!$V$4:$V$250,D106),0),0))))</f>
        <v>0</v>
      </c>
      <c r="H106" s="122">
        <f>COUNTIFS('Working Sheet'!$T$4:$T$250,'1.4.Fwd TIV-Field Inputs'!B106,'Working Sheet'!$U$4:$U$250,'1.4.Fwd TIV-Field Inputs'!C106,'Working Sheet'!$V$4:$V$250,'1.4.Fwd TIV-Field Inputs'!D106)</f>
        <v>232</v>
      </c>
      <c r="J106" s="11"/>
      <c r="K106" s="11"/>
      <c r="L106" s="11"/>
      <c r="M106" s="11"/>
      <c r="O106" s="11"/>
      <c r="P106" s="8"/>
      <c r="Q106" s="8"/>
      <c r="R106" s="8"/>
      <c r="S106" s="8"/>
      <c r="T106" s="8"/>
      <c r="V106" s="8"/>
      <c r="W106" s="8"/>
      <c r="X106" s="8"/>
      <c r="Y106" s="8"/>
      <c r="Z106" s="8"/>
      <c r="AA106" s="8"/>
      <c r="AC106" s="8"/>
      <c r="AD106" s="8"/>
      <c r="AE106" s="8"/>
      <c r="AF106" s="8"/>
      <c r="AG106" s="8"/>
      <c r="AH106" s="8"/>
      <c r="AJ106" s="8"/>
      <c r="AK106" s="8"/>
      <c r="AL106" s="8"/>
      <c r="AM106" s="8"/>
      <c r="AN106" s="8"/>
      <c r="AO106" s="8"/>
    </row>
    <row r="107" spans="1:41" s="3" customFormat="1" ht="16.5" customHeight="1" x14ac:dyDescent="0.25">
      <c r="A107" s="83">
        <f>'1.2.Historical Market Map 12-13'!A107</f>
        <v>0</v>
      </c>
      <c r="B107" s="83">
        <f>'1.2.Historical Market Map 12-13'!B107</f>
        <v>0</v>
      </c>
      <c r="C107" s="83">
        <f>'1.2.Historical Market Map 12-13'!C107</f>
        <v>0</v>
      </c>
      <c r="D107" s="83">
        <f>'1.2.Historical Market Map 12-13'!D107</f>
        <v>0</v>
      </c>
      <c r="E107" s="84" t="str">
        <f t="shared" si="6"/>
        <v>0-0 (0)</v>
      </c>
      <c r="F107" s="84">
        <f>IF($B$1="Q1",'2.1.ATS-Field (FY 13-14)'!J108,IF($B$1="Q2",'2.1.ATS-Field (FY 13-14)'!K108,IF($B$1="Q3",'2.1.ATS-Field (FY 13-14)'!L108,'2.1.ATS-Field (FY 13-14)'!M108)))</f>
        <v>0</v>
      </c>
      <c r="G107" s="35">
        <f>IF($B$1="Q1",IFERROR(ROUND(SUMIFS('Working Sheet'!$Y$4:$Y$250,'Working Sheet'!$T$4:$T$250,B107,'Working Sheet'!$U$4:$U$250,C107,'Working Sheet'!$V$4:$V$250,D107),0),0),IF($B$1="Q2",IFERROR(ROUND(SUMIFS('Working Sheet'!$Z$4:$Z$250,'Working Sheet'!$T$4:$T$250,B107,'Working Sheet'!$U$4:$U$250,C107,'Working Sheet'!$V$4:$V$250,D107),0),0),IF($B$1="Q3",IFERROR(ROUND(SUMIFS('Working Sheet'!$AA$4:$AA$250,'Working Sheet'!$T$4:$T$250,B107,'Working Sheet'!$U$4:$U$250,C107,'Working Sheet'!$V$4:$V$250,D107),0),0),IFERROR(ROUND(SUMIFS('Working Sheet'!$AB$4:$AB$250,'Working Sheet'!$T$4:$T$250,B107,'Working Sheet'!$U$4:$U$250,C107,'Working Sheet'!$V$4:$V$250,D107),0),0))))</f>
        <v>0</v>
      </c>
      <c r="H107" s="122">
        <f>COUNTIFS('Working Sheet'!$T$4:$T$250,'1.4.Fwd TIV-Field Inputs'!B107,'Working Sheet'!$U$4:$U$250,'1.4.Fwd TIV-Field Inputs'!C107,'Working Sheet'!$V$4:$V$250,'1.4.Fwd TIV-Field Inputs'!D107)</f>
        <v>232</v>
      </c>
      <c r="J107" s="11"/>
      <c r="K107" s="11"/>
      <c r="L107" s="11"/>
      <c r="M107" s="11"/>
      <c r="O107" s="11"/>
      <c r="P107" s="8"/>
      <c r="Q107" s="8"/>
      <c r="R107" s="8"/>
      <c r="S107" s="8"/>
      <c r="T107" s="8"/>
      <c r="V107" s="8"/>
      <c r="W107" s="8"/>
      <c r="X107" s="8"/>
      <c r="Y107" s="8"/>
      <c r="Z107" s="8"/>
      <c r="AA107" s="8"/>
      <c r="AC107" s="8"/>
      <c r="AD107" s="8"/>
      <c r="AE107" s="8"/>
      <c r="AF107" s="8"/>
      <c r="AG107" s="8"/>
      <c r="AH107" s="8"/>
      <c r="AJ107" s="8"/>
      <c r="AK107" s="8"/>
      <c r="AL107" s="8"/>
      <c r="AM107" s="8"/>
      <c r="AN107" s="8"/>
      <c r="AO107" s="8"/>
    </row>
    <row r="108" spans="1:41" s="3" customFormat="1" ht="16.5" customHeight="1" x14ac:dyDescent="0.25">
      <c r="A108" s="83">
        <f>'1.2.Historical Market Map 12-13'!A108</f>
        <v>0</v>
      </c>
      <c r="B108" s="83">
        <f>'1.2.Historical Market Map 12-13'!B108</f>
        <v>0</v>
      </c>
      <c r="C108" s="83">
        <f>'1.2.Historical Market Map 12-13'!C108</f>
        <v>0</v>
      </c>
      <c r="D108" s="83">
        <f>'1.2.Historical Market Map 12-13'!D108</f>
        <v>0</v>
      </c>
      <c r="E108" s="84" t="str">
        <f t="shared" si="6"/>
        <v>0-0 (0)</v>
      </c>
      <c r="F108" s="84">
        <f>IF($B$1="Q1",'2.1.ATS-Field (FY 13-14)'!J109,IF($B$1="Q2",'2.1.ATS-Field (FY 13-14)'!K109,IF($B$1="Q3",'2.1.ATS-Field (FY 13-14)'!L109,'2.1.ATS-Field (FY 13-14)'!M109)))</f>
        <v>0</v>
      </c>
      <c r="G108" s="35">
        <f>IF($B$1="Q1",IFERROR(ROUND(SUMIFS('Working Sheet'!$Y$4:$Y$250,'Working Sheet'!$T$4:$T$250,B108,'Working Sheet'!$U$4:$U$250,C108,'Working Sheet'!$V$4:$V$250,D108),0),0),IF($B$1="Q2",IFERROR(ROUND(SUMIFS('Working Sheet'!$Z$4:$Z$250,'Working Sheet'!$T$4:$T$250,B108,'Working Sheet'!$U$4:$U$250,C108,'Working Sheet'!$V$4:$V$250,D108),0),0),IF($B$1="Q3",IFERROR(ROUND(SUMIFS('Working Sheet'!$AA$4:$AA$250,'Working Sheet'!$T$4:$T$250,B108,'Working Sheet'!$U$4:$U$250,C108,'Working Sheet'!$V$4:$V$250,D108),0),0),IFERROR(ROUND(SUMIFS('Working Sheet'!$AB$4:$AB$250,'Working Sheet'!$T$4:$T$250,B108,'Working Sheet'!$U$4:$U$250,C108,'Working Sheet'!$V$4:$V$250,D108),0),0))))</f>
        <v>0</v>
      </c>
      <c r="H108" s="122">
        <f>COUNTIFS('Working Sheet'!$T$4:$T$250,'1.4.Fwd TIV-Field Inputs'!B108,'Working Sheet'!$U$4:$U$250,'1.4.Fwd TIV-Field Inputs'!C108,'Working Sheet'!$V$4:$V$250,'1.4.Fwd TIV-Field Inputs'!D108)</f>
        <v>232</v>
      </c>
      <c r="J108" s="11"/>
      <c r="K108" s="11"/>
      <c r="L108" s="11"/>
      <c r="M108" s="11"/>
      <c r="O108" s="11"/>
      <c r="P108" s="8"/>
      <c r="Q108" s="8"/>
      <c r="R108" s="8"/>
      <c r="S108" s="8"/>
      <c r="T108" s="8"/>
      <c r="V108" s="8"/>
      <c r="W108" s="8"/>
      <c r="X108" s="8"/>
      <c r="Y108" s="8"/>
      <c r="Z108" s="8"/>
      <c r="AA108" s="8"/>
      <c r="AC108" s="8"/>
      <c r="AD108" s="8"/>
      <c r="AE108" s="8"/>
      <c r="AF108" s="8"/>
      <c r="AG108" s="8"/>
      <c r="AH108" s="8"/>
      <c r="AJ108" s="8"/>
      <c r="AK108" s="8"/>
      <c r="AL108" s="8"/>
      <c r="AM108" s="8"/>
      <c r="AN108" s="8"/>
      <c r="AO108" s="8"/>
    </row>
    <row r="109" spans="1:41" s="3" customFormat="1" ht="16.5" customHeight="1" x14ac:dyDescent="0.25">
      <c r="A109" s="83">
        <f>'1.2.Historical Market Map 12-13'!A109</f>
        <v>0</v>
      </c>
      <c r="B109" s="83">
        <f>'1.2.Historical Market Map 12-13'!B109</f>
        <v>0</v>
      </c>
      <c r="C109" s="83">
        <f>'1.2.Historical Market Map 12-13'!C109</f>
        <v>0</v>
      </c>
      <c r="D109" s="83">
        <f>'1.2.Historical Market Map 12-13'!D109</f>
        <v>0</v>
      </c>
      <c r="E109" s="84" t="str">
        <f t="shared" si="6"/>
        <v>0-0 (0)</v>
      </c>
      <c r="F109" s="84">
        <f>IF($B$1="Q1",'2.1.ATS-Field (FY 13-14)'!J110,IF($B$1="Q2",'2.1.ATS-Field (FY 13-14)'!K110,IF($B$1="Q3",'2.1.ATS-Field (FY 13-14)'!L110,'2.1.ATS-Field (FY 13-14)'!M110)))</f>
        <v>0</v>
      </c>
      <c r="G109" s="35">
        <f>IF($B$1="Q1",IFERROR(ROUND(SUMIFS('Working Sheet'!$Y$4:$Y$250,'Working Sheet'!$T$4:$T$250,B109,'Working Sheet'!$U$4:$U$250,C109,'Working Sheet'!$V$4:$V$250,D109),0),0),IF($B$1="Q2",IFERROR(ROUND(SUMIFS('Working Sheet'!$Z$4:$Z$250,'Working Sheet'!$T$4:$T$250,B109,'Working Sheet'!$U$4:$U$250,C109,'Working Sheet'!$V$4:$V$250,D109),0),0),IF($B$1="Q3",IFERROR(ROUND(SUMIFS('Working Sheet'!$AA$4:$AA$250,'Working Sheet'!$T$4:$T$250,B109,'Working Sheet'!$U$4:$U$250,C109,'Working Sheet'!$V$4:$V$250,D109),0),0),IFERROR(ROUND(SUMIFS('Working Sheet'!$AB$4:$AB$250,'Working Sheet'!$T$4:$T$250,B109,'Working Sheet'!$U$4:$U$250,C109,'Working Sheet'!$V$4:$V$250,D109),0),0))))</f>
        <v>0</v>
      </c>
      <c r="H109" s="122">
        <f>COUNTIFS('Working Sheet'!$T$4:$T$250,'1.4.Fwd TIV-Field Inputs'!B109,'Working Sheet'!$U$4:$U$250,'1.4.Fwd TIV-Field Inputs'!C109,'Working Sheet'!$V$4:$V$250,'1.4.Fwd TIV-Field Inputs'!D109)</f>
        <v>232</v>
      </c>
      <c r="J109" s="11"/>
      <c r="K109" s="11"/>
      <c r="L109" s="11"/>
      <c r="M109" s="11"/>
      <c r="O109" s="11"/>
      <c r="P109" s="8"/>
      <c r="Q109" s="8"/>
      <c r="R109" s="8"/>
      <c r="S109" s="8"/>
      <c r="T109" s="8"/>
      <c r="V109" s="8"/>
      <c r="W109" s="8"/>
      <c r="X109" s="8"/>
      <c r="Y109" s="8"/>
      <c r="Z109" s="8"/>
      <c r="AA109" s="8"/>
      <c r="AC109" s="8"/>
      <c r="AD109" s="8"/>
      <c r="AE109" s="8"/>
      <c r="AF109" s="8"/>
      <c r="AG109" s="8"/>
      <c r="AH109" s="8"/>
      <c r="AJ109" s="8"/>
      <c r="AK109" s="8"/>
      <c r="AL109" s="8"/>
      <c r="AM109" s="8"/>
      <c r="AN109" s="8"/>
      <c r="AO109" s="8"/>
    </row>
    <row r="110" spans="1:41" s="3" customFormat="1" ht="16.5" customHeight="1" x14ac:dyDescent="0.25">
      <c r="A110" s="83">
        <f>'1.2.Historical Market Map 12-13'!A110</f>
        <v>0</v>
      </c>
      <c r="B110" s="83">
        <f>'1.2.Historical Market Map 12-13'!B110</f>
        <v>0</v>
      </c>
      <c r="C110" s="83">
        <f>'1.2.Historical Market Map 12-13'!C110</f>
        <v>0</v>
      </c>
      <c r="D110" s="83">
        <f>'1.2.Historical Market Map 12-13'!D110</f>
        <v>0</v>
      </c>
      <c r="E110" s="84" t="str">
        <f t="shared" si="6"/>
        <v>0-0 (0)</v>
      </c>
      <c r="F110" s="84">
        <f>IF($B$1="Q1",'2.1.ATS-Field (FY 13-14)'!J111,IF($B$1="Q2",'2.1.ATS-Field (FY 13-14)'!K111,IF($B$1="Q3",'2.1.ATS-Field (FY 13-14)'!L111,'2.1.ATS-Field (FY 13-14)'!M111)))</f>
        <v>0</v>
      </c>
      <c r="G110" s="35">
        <f>IF($B$1="Q1",IFERROR(ROUND(SUMIFS('Working Sheet'!$Y$4:$Y$250,'Working Sheet'!$T$4:$T$250,B110,'Working Sheet'!$U$4:$U$250,C110,'Working Sheet'!$V$4:$V$250,D110),0),0),IF($B$1="Q2",IFERROR(ROUND(SUMIFS('Working Sheet'!$Z$4:$Z$250,'Working Sheet'!$T$4:$T$250,B110,'Working Sheet'!$U$4:$U$250,C110,'Working Sheet'!$V$4:$V$250,D110),0),0),IF($B$1="Q3",IFERROR(ROUND(SUMIFS('Working Sheet'!$AA$4:$AA$250,'Working Sheet'!$T$4:$T$250,B110,'Working Sheet'!$U$4:$U$250,C110,'Working Sheet'!$V$4:$V$250,D110),0),0),IFERROR(ROUND(SUMIFS('Working Sheet'!$AB$4:$AB$250,'Working Sheet'!$T$4:$T$250,B110,'Working Sheet'!$U$4:$U$250,C110,'Working Sheet'!$V$4:$V$250,D110),0),0))))</f>
        <v>0</v>
      </c>
      <c r="H110" s="122">
        <f>COUNTIFS('Working Sheet'!$T$4:$T$250,'1.4.Fwd TIV-Field Inputs'!B110,'Working Sheet'!$U$4:$U$250,'1.4.Fwd TIV-Field Inputs'!C110,'Working Sheet'!$V$4:$V$250,'1.4.Fwd TIV-Field Inputs'!D110)</f>
        <v>232</v>
      </c>
      <c r="J110" s="11"/>
      <c r="K110" s="11"/>
      <c r="L110" s="11"/>
      <c r="M110" s="11"/>
      <c r="O110" s="11"/>
      <c r="P110" s="8"/>
      <c r="Q110" s="8"/>
      <c r="R110" s="8"/>
      <c r="S110" s="8"/>
      <c r="T110" s="8"/>
      <c r="V110" s="8"/>
      <c r="W110" s="8"/>
      <c r="X110" s="8"/>
      <c r="Y110" s="8"/>
      <c r="Z110" s="8"/>
      <c r="AA110" s="8"/>
      <c r="AC110" s="8"/>
      <c r="AD110" s="8"/>
      <c r="AE110" s="8"/>
      <c r="AF110" s="8"/>
      <c r="AG110" s="8"/>
      <c r="AH110" s="8"/>
      <c r="AJ110" s="8"/>
      <c r="AK110" s="8"/>
      <c r="AL110" s="8"/>
      <c r="AM110" s="8"/>
      <c r="AN110" s="8"/>
      <c r="AO110" s="8"/>
    </row>
    <row r="111" spans="1:41" s="3" customFormat="1" ht="16.5" customHeight="1" x14ac:dyDescent="0.25">
      <c r="A111" s="83">
        <f>'1.2.Historical Market Map 12-13'!A111</f>
        <v>0</v>
      </c>
      <c r="B111" s="83">
        <f>'1.2.Historical Market Map 12-13'!B111</f>
        <v>0</v>
      </c>
      <c r="C111" s="83">
        <f>'1.2.Historical Market Map 12-13'!C111</f>
        <v>0</v>
      </c>
      <c r="D111" s="83">
        <f>'1.2.Historical Market Map 12-13'!D111</f>
        <v>0</v>
      </c>
      <c r="E111" s="84" t="str">
        <f t="shared" si="6"/>
        <v>0-0 (0)</v>
      </c>
      <c r="F111" s="84">
        <f>IF($B$1="Q1",'2.1.ATS-Field (FY 13-14)'!J112,IF($B$1="Q2",'2.1.ATS-Field (FY 13-14)'!K112,IF($B$1="Q3",'2.1.ATS-Field (FY 13-14)'!L112,'2.1.ATS-Field (FY 13-14)'!M112)))</f>
        <v>0</v>
      </c>
      <c r="G111" s="35">
        <f>IF($B$1="Q1",IFERROR(ROUND(SUMIFS('Working Sheet'!$Y$4:$Y$250,'Working Sheet'!$T$4:$T$250,B111,'Working Sheet'!$U$4:$U$250,C111,'Working Sheet'!$V$4:$V$250,D111),0),0),IF($B$1="Q2",IFERROR(ROUND(SUMIFS('Working Sheet'!$Z$4:$Z$250,'Working Sheet'!$T$4:$T$250,B111,'Working Sheet'!$U$4:$U$250,C111,'Working Sheet'!$V$4:$V$250,D111),0),0),IF($B$1="Q3",IFERROR(ROUND(SUMIFS('Working Sheet'!$AA$4:$AA$250,'Working Sheet'!$T$4:$T$250,B111,'Working Sheet'!$U$4:$U$250,C111,'Working Sheet'!$V$4:$V$250,D111),0),0),IFERROR(ROUND(SUMIFS('Working Sheet'!$AB$4:$AB$250,'Working Sheet'!$T$4:$T$250,B111,'Working Sheet'!$U$4:$U$250,C111,'Working Sheet'!$V$4:$V$250,D111),0),0))))</f>
        <v>0</v>
      </c>
      <c r="H111" s="122">
        <f>COUNTIFS('Working Sheet'!$T$4:$T$250,'1.4.Fwd TIV-Field Inputs'!B111,'Working Sheet'!$U$4:$U$250,'1.4.Fwd TIV-Field Inputs'!C111,'Working Sheet'!$V$4:$V$250,'1.4.Fwd TIV-Field Inputs'!D111)</f>
        <v>232</v>
      </c>
      <c r="J111" s="11"/>
      <c r="K111" s="11"/>
      <c r="L111" s="11"/>
      <c r="M111" s="11"/>
      <c r="O111" s="11"/>
      <c r="P111" s="8"/>
      <c r="Q111" s="8"/>
      <c r="R111" s="8"/>
      <c r="S111" s="8"/>
      <c r="T111" s="8"/>
      <c r="V111" s="8"/>
      <c r="W111" s="8"/>
      <c r="X111" s="8"/>
      <c r="Y111" s="8"/>
      <c r="Z111" s="8"/>
      <c r="AA111" s="8"/>
      <c r="AC111" s="8"/>
      <c r="AD111" s="8"/>
      <c r="AE111" s="8"/>
      <c r="AF111" s="8"/>
      <c r="AG111" s="8"/>
      <c r="AH111" s="8"/>
      <c r="AJ111" s="8"/>
      <c r="AK111" s="8"/>
      <c r="AL111" s="8"/>
      <c r="AM111" s="8"/>
      <c r="AN111" s="8"/>
      <c r="AO111" s="8"/>
    </row>
    <row r="112" spans="1:41" s="3" customFormat="1" ht="16.5" customHeight="1" x14ac:dyDescent="0.25">
      <c r="A112" s="83">
        <f>'1.2.Historical Market Map 12-13'!A112</f>
        <v>0</v>
      </c>
      <c r="B112" s="83">
        <f>'1.2.Historical Market Map 12-13'!B112</f>
        <v>0</v>
      </c>
      <c r="C112" s="83">
        <f>'1.2.Historical Market Map 12-13'!C112</f>
        <v>0</v>
      </c>
      <c r="D112" s="83">
        <f>'1.2.Historical Market Map 12-13'!D112</f>
        <v>0</v>
      </c>
      <c r="E112" s="84" t="str">
        <f t="shared" si="6"/>
        <v>0-0 (0)</v>
      </c>
      <c r="F112" s="84">
        <f>IF($B$1="Q1",'2.1.ATS-Field (FY 13-14)'!J113,IF($B$1="Q2",'2.1.ATS-Field (FY 13-14)'!K113,IF($B$1="Q3",'2.1.ATS-Field (FY 13-14)'!L113,'2.1.ATS-Field (FY 13-14)'!M113)))</f>
        <v>0</v>
      </c>
      <c r="G112" s="35">
        <f>IF($B$1="Q1",IFERROR(ROUND(SUMIFS('Working Sheet'!$Y$4:$Y$250,'Working Sheet'!$T$4:$T$250,B112,'Working Sheet'!$U$4:$U$250,C112,'Working Sheet'!$V$4:$V$250,D112),0),0),IF($B$1="Q2",IFERROR(ROUND(SUMIFS('Working Sheet'!$Z$4:$Z$250,'Working Sheet'!$T$4:$T$250,B112,'Working Sheet'!$U$4:$U$250,C112,'Working Sheet'!$V$4:$V$250,D112),0),0),IF($B$1="Q3",IFERROR(ROUND(SUMIFS('Working Sheet'!$AA$4:$AA$250,'Working Sheet'!$T$4:$T$250,B112,'Working Sheet'!$U$4:$U$250,C112,'Working Sheet'!$V$4:$V$250,D112),0),0),IFERROR(ROUND(SUMIFS('Working Sheet'!$AB$4:$AB$250,'Working Sheet'!$T$4:$T$250,B112,'Working Sheet'!$U$4:$U$250,C112,'Working Sheet'!$V$4:$V$250,D112),0),0))))</f>
        <v>0</v>
      </c>
      <c r="H112" s="122">
        <f>COUNTIFS('Working Sheet'!$T$4:$T$250,'1.4.Fwd TIV-Field Inputs'!B112,'Working Sheet'!$U$4:$U$250,'1.4.Fwd TIV-Field Inputs'!C112,'Working Sheet'!$V$4:$V$250,'1.4.Fwd TIV-Field Inputs'!D112)</f>
        <v>232</v>
      </c>
      <c r="J112" s="11"/>
      <c r="K112" s="11"/>
      <c r="L112" s="11"/>
      <c r="M112" s="11"/>
      <c r="O112" s="11"/>
      <c r="P112" s="8"/>
      <c r="Q112" s="8"/>
      <c r="R112" s="8"/>
      <c r="S112" s="8"/>
      <c r="T112" s="8"/>
      <c r="V112" s="8"/>
      <c r="W112" s="8"/>
      <c r="X112" s="8"/>
      <c r="Y112" s="8"/>
      <c r="Z112" s="8"/>
      <c r="AA112" s="8"/>
      <c r="AC112" s="8"/>
      <c r="AD112" s="8"/>
      <c r="AE112" s="8"/>
      <c r="AF112" s="8"/>
      <c r="AG112" s="8"/>
      <c r="AH112" s="8"/>
      <c r="AJ112" s="8"/>
      <c r="AK112" s="8"/>
      <c r="AL112" s="8"/>
      <c r="AM112" s="8"/>
      <c r="AN112" s="8"/>
      <c r="AO112" s="8"/>
    </row>
    <row r="113" spans="1:41" s="3" customFormat="1" ht="16.5" customHeight="1" x14ac:dyDescent="0.25">
      <c r="A113" s="83">
        <f>'1.2.Historical Market Map 12-13'!A113</f>
        <v>0</v>
      </c>
      <c r="B113" s="83">
        <f>'1.2.Historical Market Map 12-13'!B113</f>
        <v>0</v>
      </c>
      <c r="C113" s="83">
        <f>'1.2.Historical Market Map 12-13'!C113</f>
        <v>0</v>
      </c>
      <c r="D113" s="83">
        <f>'1.2.Historical Market Map 12-13'!D113</f>
        <v>0</v>
      </c>
      <c r="E113" s="84" t="str">
        <f t="shared" si="6"/>
        <v>0-0 (0)</v>
      </c>
      <c r="F113" s="84">
        <f>IF($B$1="Q1",'2.1.ATS-Field (FY 13-14)'!J114,IF($B$1="Q2",'2.1.ATS-Field (FY 13-14)'!K114,IF($B$1="Q3",'2.1.ATS-Field (FY 13-14)'!L114,'2.1.ATS-Field (FY 13-14)'!M114)))</f>
        <v>0</v>
      </c>
      <c r="G113" s="35">
        <f>IF($B$1="Q1",IFERROR(ROUND(SUMIFS('Working Sheet'!$Y$4:$Y$250,'Working Sheet'!$T$4:$T$250,B113,'Working Sheet'!$U$4:$U$250,C113,'Working Sheet'!$V$4:$V$250,D113),0),0),IF($B$1="Q2",IFERROR(ROUND(SUMIFS('Working Sheet'!$Z$4:$Z$250,'Working Sheet'!$T$4:$T$250,B113,'Working Sheet'!$U$4:$U$250,C113,'Working Sheet'!$V$4:$V$250,D113),0),0),IF($B$1="Q3",IFERROR(ROUND(SUMIFS('Working Sheet'!$AA$4:$AA$250,'Working Sheet'!$T$4:$T$250,B113,'Working Sheet'!$U$4:$U$250,C113,'Working Sheet'!$V$4:$V$250,D113),0),0),IFERROR(ROUND(SUMIFS('Working Sheet'!$AB$4:$AB$250,'Working Sheet'!$T$4:$T$250,B113,'Working Sheet'!$U$4:$U$250,C113,'Working Sheet'!$V$4:$V$250,D113),0),0))))</f>
        <v>0</v>
      </c>
      <c r="H113" s="122">
        <f>COUNTIFS('Working Sheet'!$T$4:$T$250,'1.4.Fwd TIV-Field Inputs'!B113,'Working Sheet'!$U$4:$U$250,'1.4.Fwd TIV-Field Inputs'!C113,'Working Sheet'!$V$4:$V$250,'1.4.Fwd TIV-Field Inputs'!D113)</f>
        <v>232</v>
      </c>
      <c r="J113" s="11"/>
      <c r="K113" s="11"/>
      <c r="L113" s="11"/>
      <c r="M113" s="11"/>
      <c r="O113" s="11"/>
      <c r="P113" s="8"/>
      <c r="Q113" s="8"/>
      <c r="R113" s="8"/>
      <c r="S113" s="8"/>
      <c r="T113" s="8"/>
      <c r="V113" s="8"/>
      <c r="W113" s="8"/>
      <c r="X113" s="8"/>
      <c r="Y113" s="8"/>
      <c r="Z113" s="8"/>
      <c r="AA113" s="8"/>
      <c r="AC113" s="8"/>
      <c r="AD113" s="8"/>
      <c r="AE113" s="8"/>
      <c r="AF113" s="8"/>
      <c r="AG113" s="8"/>
      <c r="AH113" s="8"/>
      <c r="AJ113" s="8"/>
      <c r="AK113" s="8"/>
      <c r="AL113" s="8"/>
      <c r="AM113" s="8"/>
      <c r="AN113" s="8"/>
      <c r="AO113" s="8"/>
    </row>
    <row r="114" spans="1:41" s="3" customFormat="1" ht="16.5" customHeight="1" x14ac:dyDescent="0.25">
      <c r="A114" s="83">
        <f>'1.2.Historical Market Map 12-13'!A114</f>
        <v>0</v>
      </c>
      <c r="B114" s="83">
        <f>'1.2.Historical Market Map 12-13'!B114</f>
        <v>0</v>
      </c>
      <c r="C114" s="83">
        <f>'1.2.Historical Market Map 12-13'!C114</f>
        <v>0</v>
      </c>
      <c r="D114" s="83">
        <f>'1.2.Historical Market Map 12-13'!D114</f>
        <v>0</v>
      </c>
      <c r="E114" s="84" t="str">
        <f t="shared" si="6"/>
        <v>0-0 (0)</v>
      </c>
      <c r="F114" s="84">
        <f>IF($B$1="Q1",'2.1.ATS-Field (FY 13-14)'!J115,IF($B$1="Q2",'2.1.ATS-Field (FY 13-14)'!K115,IF($B$1="Q3",'2.1.ATS-Field (FY 13-14)'!L115,'2.1.ATS-Field (FY 13-14)'!M115)))</f>
        <v>0</v>
      </c>
      <c r="G114" s="35">
        <f>IF($B$1="Q1",IFERROR(ROUND(SUMIFS('Working Sheet'!$Y$4:$Y$250,'Working Sheet'!$T$4:$T$250,B114,'Working Sheet'!$U$4:$U$250,C114,'Working Sheet'!$V$4:$V$250,D114),0),0),IF($B$1="Q2",IFERROR(ROUND(SUMIFS('Working Sheet'!$Z$4:$Z$250,'Working Sheet'!$T$4:$T$250,B114,'Working Sheet'!$U$4:$U$250,C114,'Working Sheet'!$V$4:$V$250,D114),0),0),IF($B$1="Q3",IFERROR(ROUND(SUMIFS('Working Sheet'!$AA$4:$AA$250,'Working Sheet'!$T$4:$T$250,B114,'Working Sheet'!$U$4:$U$250,C114,'Working Sheet'!$V$4:$V$250,D114),0),0),IFERROR(ROUND(SUMIFS('Working Sheet'!$AB$4:$AB$250,'Working Sheet'!$T$4:$T$250,B114,'Working Sheet'!$U$4:$U$250,C114,'Working Sheet'!$V$4:$V$250,D114),0),0))))</f>
        <v>0</v>
      </c>
      <c r="H114" s="122">
        <f>COUNTIFS('Working Sheet'!$T$4:$T$250,'1.4.Fwd TIV-Field Inputs'!B114,'Working Sheet'!$U$4:$U$250,'1.4.Fwd TIV-Field Inputs'!C114,'Working Sheet'!$V$4:$V$250,'1.4.Fwd TIV-Field Inputs'!D114)</f>
        <v>232</v>
      </c>
      <c r="J114" s="11"/>
      <c r="K114" s="11"/>
      <c r="L114" s="11"/>
      <c r="M114" s="11"/>
      <c r="O114" s="11"/>
      <c r="P114" s="8"/>
      <c r="Q114" s="8"/>
      <c r="R114" s="8"/>
      <c r="S114" s="8"/>
      <c r="T114" s="8"/>
      <c r="V114" s="8"/>
      <c r="W114" s="8"/>
      <c r="X114" s="8"/>
      <c r="Y114" s="8"/>
      <c r="Z114" s="8"/>
      <c r="AA114" s="8"/>
      <c r="AC114" s="8"/>
      <c r="AD114" s="8"/>
      <c r="AE114" s="8"/>
      <c r="AF114" s="8"/>
      <c r="AG114" s="8"/>
      <c r="AH114" s="8"/>
      <c r="AJ114" s="8"/>
      <c r="AK114" s="8"/>
      <c r="AL114" s="8"/>
      <c r="AM114" s="8"/>
      <c r="AN114" s="8"/>
      <c r="AO114" s="8"/>
    </row>
    <row r="115" spans="1:41" s="3" customFormat="1" ht="16.5" customHeight="1" x14ac:dyDescent="0.25">
      <c r="A115" s="83">
        <f>'1.2.Historical Market Map 12-13'!A115</f>
        <v>0</v>
      </c>
      <c r="B115" s="83">
        <f>'1.2.Historical Market Map 12-13'!B115</f>
        <v>0</v>
      </c>
      <c r="C115" s="83">
        <f>'1.2.Historical Market Map 12-13'!C115</f>
        <v>0</v>
      </c>
      <c r="D115" s="83">
        <f>'1.2.Historical Market Map 12-13'!D115</f>
        <v>0</v>
      </c>
      <c r="E115" s="84" t="str">
        <f t="shared" si="6"/>
        <v>0-0 (0)</v>
      </c>
      <c r="F115" s="84">
        <f>IF($B$1="Q1",'2.1.ATS-Field (FY 13-14)'!J116,IF($B$1="Q2",'2.1.ATS-Field (FY 13-14)'!K116,IF($B$1="Q3",'2.1.ATS-Field (FY 13-14)'!L116,'2.1.ATS-Field (FY 13-14)'!M116)))</f>
        <v>0</v>
      </c>
      <c r="G115" s="35">
        <f>IF($B$1="Q1",IFERROR(ROUND(SUMIFS('Working Sheet'!$Y$4:$Y$250,'Working Sheet'!$T$4:$T$250,B115,'Working Sheet'!$U$4:$U$250,C115,'Working Sheet'!$V$4:$V$250,D115),0),0),IF($B$1="Q2",IFERROR(ROUND(SUMIFS('Working Sheet'!$Z$4:$Z$250,'Working Sheet'!$T$4:$T$250,B115,'Working Sheet'!$U$4:$U$250,C115,'Working Sheet'!$V$4:$V$250,D115),0),0),IF($B$1="Q3",IFERROR(ROUND(SUMIFS('Working Sheet'!$AA$4:$AA$250,'Working Sheet'!$T$4:$T$250,B115,'Working Sheet'!$U$4:$U$250,C115,'Working Sheet'!$V$4:$V$250,D115),0),0),IFERROR(ROUND(SUMIFS('Working Sheet'!$AB$4:$AB$250,'Working Sheet'!$T$4:$T$250,B115,'Working Sheet'!$U$4:$U$250,C115,'Working Sheet'!$V$4:$V$250,D115),0),0))))</f>
        <v>0</v>
      </c>
      <c r="H115" s="122">
        <f>COUNTIFS('Working Sheet'!$T$4:$T$250,'1.4.Fwd TIV-Field Inputs'!B115,'Working Sheet'!$U$4:$U$250,'1.4.Fwd TIV-Field Inputs'!C115,'Working Sheet'!$V$4:$V$250,'1.4.Fwd TIV-Field Inputs'!D115)</f>
        <v>232</v>
      </c>
      <c r="J115" s="11"/>
      <c r="K115" s="11"/>
      <c r="L115" s="11"/>
      <c r="M115" s="11"/>
      <c r="O115" s="11"/>
      <c r="P115" s="8"/>
      <c r="Q115" s="8"/>
      <c r="R115" s="8"/>
      <c r="S115" s="8"/>
      <c r="T115" s="8"/>
      <c r="V115" s="8"/>
      <c r="W115" s="8"/>
      <c r="X115" s="8"/>
      <c r="Y115" s="8"/>
      <c r="Z115" s="8"/>
      <c r="AA115" s="8"/>
      <c r="AC115" s="8"/>
      <c r="AD115" s="8"/>
      <c r="AE115" s="8"/>
      <c r="AF115" s="8"/>
      <c r="AG115" s="8"/>
      <c r="AH115" s="8"/>
      <c r="AJ115" s="8"/>
      <c r="AK115" s="8"/>
      <c r="AL115" s="8"/>
      <c r="AM115" s="8"/>
      <c r="AN115" s="8"/>
      <c r="AO115" s="8"/>
    </row>
    <row r="116" spans="1:41" s="3" customFormat="1" ht="16.5" customHeight="1" x14ac:dyDescent="0.25">
      <c r="A116" s="83">
        <f>'1.2.Historical Market Map 12-13'!A116</f>
        <v>0</v>
      </c>
      <c r="B116" s="83">
        <f>'1.2.Historical Market Map 12-13'!B116</f>
        <v>0</v>
      </c>
      <c r="C116" s="83">
        <f>'1.2.Historical Market Map 12-13'!C116</f>
        <v>0</v>
      </c>
      <c r="D116" s="83">
        <f>'1.2.Historical Market Map 12-13'!D116</f>
        <v>0</v>
      </c>
      <c r="E116" s="84" t="str">
        <f t="shared" si="6"/>
        <v>0-0 (0)</v>
      </c>
      <c r="F116" s="84">
        <f>IF($B$1="Q1",'2.1.ATS-Field (FY 13-14)'!J117,IF($B$1="Q2",'2.1.ATS-Field (FY 13-14)'!K117,IF($B$1="Q3",'2.1.ATS-Field (FY 13-14)'!L117,'2.1.ATS-Field (FY 13-14)'!M117)))</f>
        <v>0</v>
      </c>
      <c r="G116" s="35">
        <f>IF($B$1="Q1",IFERROR(ROUND(SUMIFS('Working Sheet'!$Y$4:$Y$250,'Working Sheet'!$T$4:$T$250,B116,'Working Sheet'!$U$4:$U$250,C116,'Working Sheet'!$V$4:$V$250,D116),0),0),IF($B$1="Q2",IFERROR(ROUND(SUMIFS('Working Sheet'!$Z$4:$Z$250,'Working Sheet'!$T$4:$T$250,B116,'Working Sheet'!$U$4:$U$250,C116,'Working Sheet'!$V$4:$V$250,D116),0),0),IF($B$1="Q3",IFERROR(ROUND(SUMIFS('Working Sheet'!$AA$4:$AA$250,'Working Sheet'!$T$4:$T$250,B116,'Working Sheet'!$U$4:$U$250,C116,'Working Sheet'!$V$4:$V$250,D116),0),0),IFERROR(ROUND(SUMIFS('Working Sheet'!$AB$4:$AB$250,'Working Sheet'!$T$4:$T$250,B116,'Working Sheet'!$U$4:$U$250,C116,'Working Sheet'!$V$4:$V$250,D116),0),0))))</f>
        <v>0</v>
      </c>
      <c r="H116" s="122">
        <f>COUNTIFS('Working Sheet'!$T$4:$T$250,'1.4.Fwd TIV-Field Inputs'!B116,'Working Sheet'!$U$4:$U$250,'1.4.Fwd TIV-Field Inputs'!C116,'Working Sheet'!$V$4:$V$250,'1.4.Fwd TIV-Field Inputs'!D116)</f>
        <v>232</v>
      </c>
      <c r="J116" s="11"/>
      <c r="K116" s="11"/>
      <c r="L116" s="11"/>
      <c r="M116" s="11"/>
      <c r="O116" s="11"/>
      <c r="P116" s="8"/>
      <c r="Q116" s="8"/>
      <c r="R116" s="8"/>
      <c r="S116" s="8"/>
      <c r="T116" s="8"/>
      <c r="V116" s="8"/>
      <c r="W116" s="8"/>
      <c r="X116" s="8"/>
      <c r="Y116" s="8"/>
      <c r="Z116" s="8"/>
      <c r="AA116" s="8"/>
      <c r="AC116" s="8"/>
      <c r="AD116" s="8"/>
      <c r="AE116" s="8"/>
      <c r="AF116" s="8"/>
      <c r="AG116" s="8"/>
      <c r="AH116" s="8"/>
      <c r="AJ116" s="8"/>
      <c r="AK116" s="8"/>
      <c r="AL116" s="8"/>
      <c r="AM116" s="8"/>
      <c r="AN116" s="8"/>
      <c r="AO116" s="8"/>
    </row>
    <row r="117" spans="1:41" s="3" customFormat="1" ht="16.5" customHeight="1" x14ac:dyDescent="0.25">
      <c r="A117" s="83">
        <f>'1.2.Historical Market Map 12-13'!A117</f>
        <v>0</v>
      </c>
      <c r="B117" s="83">
        <f>'1.2.Historical Market Map 12-13'!B117</f>
        <v>0</v>
      </c>
      <c r="C117" s="83">
        <f>'1.2.Historical Market Map 12-13'!C117</f>
        <v>0</v>
      </c>
      <c r="D117" s="83">
        <f>'1.2.Historical Market Map 12-13'!D117</f>
        <v>0</v>
      </c>
      <c r="E117" s="84" t="str">
        <f t="shared" si="6"/>
        <v>0-0 (0)</v>
      </c>
      <c r="F117" s="84">
        <f>IF($B$1="Q1",'2.1.ATS-Field (FY 13-14)'!J118,IF($B$1="Q2",'2.1.ATS-Field (FY 13-14)'!K118,IF($B$1="Q3",'2.1.ATS-Field (FY 13-14)'!L118,'2.1.ATS-Field (FY 13-14)'!M118)))</f>
        <v>0</v>
      </c>
      <c r="G117" s="35">
        <f>IF($B$1="Q1",IFERROR(ROUND(SUMIFS('Working Sheet'!$Y$4:$Y$250,'Working Sheet'!$T$4:$T$250,B117,'Working Sheet'!$U$4:$U$250,C117,'Working Sheet'!$V$4:$V$250,D117),0),0),IF($B$1="Q2",IFERROR(ROUND(SUMIFS('Working Sheet'!$Z$4:$Z$250,'Working Sheet'!$T$4:$T$250,B117,'Working Sheet'!$U$4:$U$250,C117,'Working Sheet'!$V$4:$V$250,D117),0),0),IF($B$1="Q3",IFERROR(ROUND(SUMIFS('Working Sheet'!$AA$4:$AA$250,'Working Sheet'!$T$4:$T$250,B117,'Working Sheet'!$U$4:$U$250,C117,'Working Sheet'!$V$4:$V$250,D117),0),0),IFERROR(ROUND(SUMIFS('Working Sheet'!$AB$4:$AB$250,'Working Sheet'!$T$4:$T$250,B117,'Working Sheet'!$U$4:$U$250,C117,'Working Sheet'!$V$4:$V$250,D117),0),0))))</f>
        <v>0</v>
      </c>
      <c r="H117" s="122">
        <f>COUNTIFS('Working Sheet'!$T$4:$T$250,'1.4.Fwd TIV-Field Inputs'!B117,'Working Sheet'!$U$4:$U$250,'1.4.Fwd TIV-Field Inputs'!C117,'Working Sheet'!$V$4:$V$250,'1.4.Fwd TIV-Field Inputs'!D117)</f>
        <v>232</v>
      </c>
      <c r="J117" s="11"/>
      <c r="K117" s="11"/>
      <c r="L117" s="11"/>
      <c r="M117" s="11"/>
      <c r="O117" s="11"/>
      <c r="P117" s="8"/>
      <c r="Q117" s="8"/>
      <c r="R117" s="8"/>
      <c r="S117" s="8"/>
      <c r="T117" s="8"/>
      <c r="V117" s="8"/>
      <c r="W117" s="8"/>
      <c r="X117" s="8"/>
      <c r="Y117" s="8"/>
      <c r="Z117" s="8"/>
      <c r="AA117" s="8"/>
      <c r="AC117" s="8"/>
      <c r="AD117" s="8"/>
      <c r="AE117" s="8"/>
      <c r="AF117" s="8"/>
      <c r="AG117" s="8"/>
      <c r="AH117" s="8"/>
      <c r="AJ117" s="8"/>
      <c r="AK117" s="8"/>
      <c r="AL117" s="8"/>
      <c r="AM117" s="8"/>
      <c r="AN117" s="8"/>
      <c r="AO117" s="8"/>
    </row>
    <row r="118" spans="1:41" s="3" customFormat="1" ht="16.5" customHeight="1" x14ac:dyDescent="0.25">
      <c r="A118" s="83">
        <f>'1.2.Historical Market Map 12-13'!A118</f>
        <v>0</v>
      </c>
      <c r="B118" s="83">
        <f>'1.2.Historical Market Map 12-13'!B118</f>
        <v>0</v>
      </c>
      <c r="C118" s="83">
        <f>'1.2.Historical Market Map 12-13'!C118</f>
        <v>0</v>
      </c>
      <c r="D118" s="83">
        <f>'1.2.Historical Market Map 12-13'!D118</f>
        <v>0</v>
      </c>
      <c r="E118" s="84" t="str">
        <f t="shared" si="6"/>
        <v>0-0 (0)</v>
      </c>
      <c r="F118" s="84">
        <f>IF($B$1="Q1",'2.1.ATS-Field (FY 13-14)'!J119,IF($B$1="Q2",'2.1.ATS-Field (FY 13-14)'!K119,IF($B$1="Q3",'2.1.ATS-Field (FY 13-14)'!L119,'2.1.ATS-Field (FY 13-14)'!M119)))</f>
        <v>0</v>
      </c>
      <c r="G118" s="35">
        <f>IF($B$1="Q1",IFERROR(ROUND(SUMIFS('Working Sheet'!$Y$4:$Y$250,'Working Sheet'!$T$4:$T$250,B118,'Working Sheet'!$U$4:$U$250,C118,'Working Sheet'!$V$4:$V$250,D118),0),0),IF($B$1="Q2",IFERROR(ROUND(SUMIFS('Working Sheet'!$Z$4:$Z$250,'Working Sheet'!$T$4:$T$250,B118,'Working Sheet'!$U$4:$U$250,C118,'Working Sheet'!$V$4:$V$250,D118),0),0),IF($B$1="Q3",IFERROR(ROUND(SUMIFS('Working Sheet'!$AA$4:$AA$250,'Working Sheet'!$T$4:$T$250,B118,'Working Sheet'!$U$4:$U$250,C118,'Working Sheet'!$V$4:$V$250,D118),0),0),IFERROR(ROUND(SUMIFS('Working Sheet'!$AB$4:$AB$250,'Working Sheet'!$T$4:$T$250,B118,'Working Sheet'!$U$4:$U$250,C118,'Working Sheet'!$V$4:$V$250,D118),0),0))))</f>
        <v>0</v>
      </c>
      <c r="H118" s="122">
        <f>COUNTIFS('Working Sheet'!$T$4:$T$250,'1.4.Fwd TIV-Field Inputs'!B118,'Working Sheet'!$U$4:$U$250,'1.4.Fwd TIV-Field Inputs'!C118,'Working Sheet'!$V$4:$V$250,'1.4.Fwd TIV-Field Inputs'!D118)</f>
        <v>232</v>
      </c>
      <c r="J118" s="11"/>
      <c r="K118" s="11"/>
      <c r="L118" s="11"/>
      <c r="M118" s="11"/>
      <c r="O118" s="11"/>
      <c r="P118" s="8"/>
      <c r="Q118" s="8"/>
      <c r="R118" s="8"/>
      <c r="S118" s="8"/>
      <c r="T118" s="8"/>
      <c r="V118" s="8"/>
      <c r="W118" s="8"/>
      <c r="X118" s="8"/>
      <c r="Y118" s="8"/>
      <c r="Z118" s="8"/>
      <c r="AA118" s="8"/>
      <c r="AC118" s="8"/>
      <c r="AD118" s="8"/>
      <c r="AE118" s="8"/>
      <c r="AF118" s="8"/>
      <c r="AG118" s="8"/>
      <c r="AH118" s="8"/>
      <c r="AJ118" s="8"/>
      <c r="AK118" s="8"/>
      <c r="AL118" s="8"/>
      <c r="AM118" s="8"/>
      <c r="AN118" s="8"/>
      <c r="AO118" s="8"/>
    </row>
    <row r="119" spans="1:41" s="3" customFormat="1" ht="16.5" customHeight="1" x14ac:dyDescent="0.25">
      <c r="A119" s="83">
        <f>'1.2.Historical Market Map 12-13'!A119</f>
        <v>0</v>
      </c>
      <c r="B119" s="83">
        <f>'1.2.Historical Market Map 12-13'!B119</f>
        <v>0</v>
      </c>
      <c r="C119" s="83">
        <f>'1.2.Historical Market Map 12-13'!C119</f>
        <v>0</v>
      </c>
      <c r="D119" s="83">
        <f>'1.2.Historical Market Map 12-13'!D119</f>
        <v>0</v>
      </c>
      <c r="E119" s="84" t="str">
        <f t="shared" si="6"/>
        <v>0-0 (0)</v>
      </c>
      <c r="F119" s="84">
        <f>IF($B$1="Q1",'2.1.ATS-Field (FY 13-14)'!J120,IF($B$1="Q2",'2.1.ATS-Field (FY 13-14)'!K120,IF($B$1="Q3",'2.1.ATS-Field (FY 13-14)'!L120,'2.1.ATS-Field (FY 13-14)'!M120)))</f>
        <v>0</v>
      </c>
      <c r="G119" s="35">
        <f>IF($B$1="Q1",IFERROR(ROUND(SUMIFS('Working Sheet'!$Y$4:$Y$250,'Working Sheet'!$T$4:$T$250,B119,'Working Sheet'!$U$4:$U$250,C119,'Working Sheet'!$V$4:$V$250,D119),0),0),IF($B$1="Q2",IFERROR(ROUND(SUMIFS('Working Sheet'!$Z$4:$Z$250,'Working Sheet'!$T$4:$T$250,B119,'Working Sheet'!$U$4:$U$250,C119,'Working Sheet'!$V$4:$V$250,D119),0),0),IF($B$1="Q3",IFERROR(ROUND(SUMIFS('Working Sheet'!$AA$4:$AA$250,'Working Sheet'!$T$4:$T$250,B119,'Working Sheet'!$U$4:$U$250,C119,'Working Sheet'!$V$4:$V$250,D119),0),0),IFERROR(ROUND(SUMIFS('Working Sheet'!$AB$4:$AB$250,'Working Sheet'!$T$4:$T$250,B119,'Working Sheet'!$U$4:$U$250,C119,'Working Sheet'!$V$4:$V$250,D119),0),0))))</f>
        <v>0</v>
      </c>
      <c r="H119" s="122">
        <f>COUNTIFS('Working Sheet'!$T$4:$T$250,'1.4.Fwd TIV-Field Inputs'!B119,'Working Sheet'!$U$4:$U$250,'1.4.Fwd TIV-Field Inputs'!C119,'Working Sheet'!$V$4:$V$250,'1.4.Fwd TIV-Field Inputs'!D119)</f>
        <v>232</v>
      </c>
      <c r="J119" s="11"/>
      <c r="K119" s="11"/>
      <c r="L119" s="11"/>
      <c r="M119" s="11"/>
      <c r="O119" s="11"/>
      <c r="P119" s="8"/>
      <c r="Q119" s="8"/>
      <c r="R119" s="8"/>
      <c r="S119" s="8"/>
      <c r="T119" s="8"/>
      <c r="V119" s="8"/>
      <c r="W119" s="8"/>
      <c r="X119" s="8"/>
      <c r="Y119" s="8"/>
      <c r="Z119" s="8"/>
      <c r="AA119" s="8"/>
      <c r="AC119" s="8"/>
      <c r="AD119" s="8"/>
      <c r="AE119" s="8"/>
      <c r="AF119" s="8"/>
      <c r="AG119" s="8"/>
      <c r="AH119" s="8"/>
      <c r="AJ119" s="8"/>
      <c r="AK119" s="8"/>
      <c r="AL119" s="8"/>
      <c r="AM119" s="8"/>
      <c r="AN119" s="8"/>
      <c r="AO119" s="8"/>
    </row>
    <row r="120" spans="1:41" s="3" customFormat="1" ht="16.5" customHeight="1" x14ac:dyDescent="0.25">
      <c r="A120" s="83">
        <f>'1.2.Historical Market Map 12-13'!A120</f>
        <v>0</v>
      </c>
      <c r="B120" s="83">
        <f>'1.2.Historical Market Map 12-13'!B120</f>
        <v>0</v>
      </c>
      <c r="C120" s="83">
        <f>'1.2.Historical Market Map 12-13'!C120</f>
        <v>0</v>
      </c>
      <c r="D120" s="83">
        <f>'1.2.Historical Market Map 12-13'!D120</f>
        <v>0</v>
      </c>
      <c r="E120" s="84" t="str">
        <f t="shared" si="6"/>
        <v>0-0 (0)</v>
      </c>
      <c r="F120" s="84">
        <f>IF($B$1="Q1",'2.1.ATS-Field (FY 13-14)'!J121,IF($B$1="Q2",'2.1.ATS-Field (FY 13-14)'!K121,IF($B$1="Q3",'2.1.ATS-Field (FY 13-14)'!L121,'2.1.ATS-Field (FY 13-14)'!M121)))</f>
        <v>0</v>
      </c>
      <c r="G120" s="35">
        <f>IF($B$1="Q1",IFERROR(ROUND(SUMIFS('Working Sheet'!$Y$4:$Y$250,'Working Sheet'!$T$4:$T$250,B120,'Working Sheet'!$U$4:$U$250,C120,'Working Sheet'!$V$4:$V$250,D120),0),0),IF($B$1="Q2",IFERROR(ROUND(SUMIFS('Working Sheet'!$Z$4:$Z$250,'Working Sheet'!$T$4:$T$250,B120,'Working Sheet'!$U$4:$U$250,C120,'Working Sheet'!$V$4:$V$250,D120),0),0),IF($B$1="Q3",IFERROR(ROUND(SUMIFS('Working Sheet'!$AA$4:$AA$250,'Working Sheet'!$T$4:$T$250,B120,'Working Sheet'!$U$4:$U$250,C120,'Working Sheet'!$V$4:$V$250,D120),0),0),IFERROR(ROUND(SUMIFS('Working Sheet'!$AB$4:$AB$250,'Working Sheet'!$T$4:$T$250,B120,'Working Sheet'!$U$4:$U$250,C120,'Working Sheet'!$V$4:$V$250,D120),0),0))))</f>
        <v>0</v>
      </c>
      <c r="H120" s="122">
        <f>COUNTIFS('Working Sheet'!$T$4:$T$250,'1.4.Fwd TIV-Field Inputs'!B120,'Working Sheet'!$U$4:$U$250,'1.4.Fwd TIV-Field Inputs'!C120,'Working Sheet'!$V$4:$V$250,'1.4.Fwd TIV-Field Inputs'!D120)</f>
        <v>232</v>
      </c>
      <c r="J120" s="11"/>
      <c r="K120" s="11"/>
      <c r="L120" s="11"/>
      <c r="M120" s="11"/>
      <c r="O120" s="11"/>
      <c r="P120" s="8"/>
      <c r="Q120" s="8"/>
      <c r="R120" s="8"/>
      <c r="S120" s="8"/>
      <c r="T120" s="8"/>
      <c r="V120" s="8"/>
      <c r="W120" s="8"/>
      <c r="X120" s="8"/>
      <c r="Y120" s="8"/>
      <c r="Z120" s="8"/>
      <c r="AA120" s="8"/>
      <c r="AC120" s="8"/>
      <c r="AD120" s="8"/>
      <c r="AE120" s="8"/>
      <c r="AF120" s="8"/>
      <c r="AG120" s="8"/>
      <c r="AH120" s="8"/>
      <c r="AJ120" s="8"/>
      <c r="AK120" s="8"/>
      <c r="AL120" s="8"/>
      <c r="AM120" s="8"/>
      <c r="AN120" s="8"/>
      <c r="AO120" s="8"/>
    </row>
    <row r="121" spans="1:41" s="3" customFormat="1" ht="16.5" customHeight="1" x14ac:dyDescent="0.25">
      <c r="A121" s="83">
        <f>'1.2.Historical Market Map 12-13'!A121</f>
        <v>0</v>
      </c>
      <c r="B121" s="83">
        <f>'1.2.Historical Market Map 12-13'!B121</f>
        <v>0</v>
      </c>
      <c r="C121" s="83">
        <f>'1.2.Historical Market Map 12-13'!C121</f>
        <v>0</v>
      </c>
      <c r="D121" s="83">
        <f>'1.2.Historical Market Map 12-13'!D121</f>
        <v>0</v>
      </c>
      <c r="E121" s="84" t="str">
        <f t="shared" si="6"/>
        <v>0-0 (0)</v>
      </c>
      <c r="F121" s="84">
        <f>IF($B$1="Q1",'2.1.ATS-Field (FY 13-14)'!J122,IF($B$1="Q2",'2.1.ATS-Field (FY 13-14)'!K122,IF($B$1="Q3",'2.1.ATS-Field (FY 13-14)'!L122,'2.1.ATS-Field (FY 13-14)'!M122)))</f>
        <v>0</v>
      </c>
      <c r="G121" s="35">
        <f>IF($B$1="Q1",IFERROR(ROUND(SUMIFS('Working Sheet'!$Y$4:$Y$250,'Working Sheet'!$T$4:$T$250,B121,'Working Sheet'!$U$4:$U$250,C121,'Working Sheet'!$V$4:$V$250,D121),0),0),IF($B$1="Q2",IFERROR(ROUND(SUMIFS('Working Sheet'!$Z$4:$Z$250,'Working Sheet'!$T$4:$T$250,B121,'Working Sheet'!$U$4:$U$250,C121,'Working Sheet'!$V$4:$V$250,D121),0),0),IF($B$1="Q3",IFERROR(ROUND(SUMIFS('Working Sheet'!$AA$4:$AA$250,'Working Sheet'!$T$4:$T$250,B121,'Working Sheet'!$U$4:$U$250,C121,'Working Sheet'!$V$4:$V$250,D121),0),0),IFERROR(ROUND(SUMIFS('Working Sheet'!$AB$4:$AB$250,'Working Sheet'!$T$4:$T$250,B121,'Working Sheet'!$U$4:$U$250,C121,'Working Sheet'!$V$4:$V$250,D121),0),0))))</f>
        <v>0</v>
      </c>
      <c r="H121" s="122">
        <f>COUNTIFS('Working Sheet'!$T$4:$T$250,'1.4.Fwd TIV-Field Inputs'!B121,'Working Sheet'!$U$4:$U$250,'1.4.Fwd TIV-Field Inputs'!C121,'Working Sheet'!$V$4:$V$250,'1.4.Fwd TIV-Field Inputs'!D121)</f>
        <v>232</v>
      </c>
      <c r="J121" s="11"/>
      <c r="K121" s="11"/>
      <c r="L121" s="11"/>
      <c r="M121" s="11"/>
      <c r="O121" s="11"/>
      <c r="P121" s="8"/>
      <c r="Q121" s="8"/>
      <c r="R121" s="8"/>
      <c r="S121" s="8"/>
      <c r="T121" s="8"/>
      <c r="V121" s="8"/>
      <c r="W121" s="8"/>
      <c r="X121" s="8"/>
      <c r="Y121" s="8"/>
      <c r="Z121" s="8"/>
      <c r="AA121" s="8"/>
      <c r="AC121" s="8"/>
      <c r="AD121" s="8"/>
      <c r="AE121" s="8"/>
      <c r="AF121" s="8"/>
      <c r="AG121" s="8"/>
      <c r="AH121" s="8"/>
      <c r="AJ121" s="8"/>
      <c r="AK121" s="8"/>
      <c r="AL121" s="8"/>
      <c r="AM121" s="8"/>
      <c r="AN121" s="8"/>
      <c r="AO121" s="8"/>
    </row>
    <row r="122" spans="1:41" s="3" customFormat="1" ht="16.5" customHeight="1" x14ac:dyDescent="0.25">
      <c r="A122" s="83">
        <f>'1.2.Historical Market Map 12-13'!A122</f>
        <v>0</v>
      </c>
      <c r="B122" s="83">
        <f>'1.2.Historical Market Map 12-13'!B122</f>
        <v>0</v>
      </c>
      <c r="C122" s="83">
        <f>'1.2.Historical Market Map 12-13'!C122</f>
        <v>0</v>
      </c>
      <c r="D122" s="83">
        <f>'1.2.Historical Market Map 12-13'!D122</f>
        <v>0</v>
      </c>
      <c r="E122" s="84" t="str">
        <f t="shared" si="6"/>
        <v>0-0 (0)</v>
      </c>
      <c r="F122" s="84">
        <f>IF($B$1="Q1",'2.1.ATS-Field (FY 13-14)'!J123,IF($B$1="Q2",'2.1.ATS-Field (FY 13-14)'!K123,IF($B$1="Q3",'2.1.ATS-Field (FY 13-14)'!L123,'2.1.ATS-Field (FY 13-14)'!M123)))</f>
        <v>0</v>
      </c>
      <c r="G122" s="35">
        <f>IF($B$1="Q1",IFERROR(ROUND(SUMIFS('Working Sheet'!$Y$4:$Y$250,'Working Sheet'!$T$4:$T$250,B122,'Working Sheet'!$U$4:$U$250,C122,'Working Sheet'!$V$4:$V$250,D122),0),0),IF($B$1="Q2",IFERROR(ROUND(SUMIFS('Working Sheet'!$Z$4:$Z$250,'Working Sheet'!$T$4:$T$250,B122,'Working Sheet'!$U$4:$U$250,C122,'Working Sheet'!$V$4:$V$250,D122),0),0),IF($B$1="Q3",IFERROR(ROUND(SUMIFS('Working Sheet'!$AA$4:$AA$250,'Working Sheet'!$T$4:$T$250,B122,'Working Sheet'!$U$4:$U$250,C122,'Working Sheet'!$V$4:$V$250,D122),0),0),IFERROR(ROUND(SUMIFS('Working Sheet'!$AB$4:$AB$250,'Working Sheet'!$T$4:$T$250,B122,'Working Sheet'!$U$4:$U$250,C122,'Working Sheet'!$V$4:$V$250,D122),0),0))))</f>
        <v>0</v>
      </c>
      <c r="H122" s="122">
        <f>COUNTIFS('Working Sheet'!$T$4:$T$250,'1.4.Fwd TIV-Field Inputs'!B122,'Working Sheet'!$U$4:$U$250,'1.4.Fwd TIV-Field Inputs'!C122,'Working Sheet'!$V$4:$V$250,'1.4.Fwd TIV-Field Inputs'!D122)</f>
        <v>232</v>
      </c>
      <c r="J122" s="11"/>
      <c r="K122" s="11"/>
      <c r="L122" s="11"/>
      <c r="M122" s="11"/>
      <c r="O122" s="11"/>
      <c r="P122" s="8"/>
      <c r="Q122" s="8"/>
      <c r="R122" s="8"/>
      <c r="S122" s="8"/>
      <c r="T122" s="8"/>
      <c r="V122" s="8"/>
      <c r="W122" s="8"/>
      <c r="X122" s="8"/>
      <c r="Y122" s="8"/>
      <c r="Z122" s="8"/>
      <c r="AA122" s="8"/>
      <c r="AC122" s="8"/>
      <c r="AD122" s="8"/>
      <c r="AE122" s="8"/>
      <c r="AF122" s="8"/>
      <c r="AG122" s="8"/>
      <c r="AH122" s="8"/>
      <c r="AJ122" s="8"/>
      <c r="AK122" s="8"/>
      <c r="AL122" s="8"/>
      <c r="AM122" s="8"/>
      <c r="AN122" s="8"/>
      <c r="AO122" s="8"/>
    </row>
    <row r="123" spans="1:41" s="3" customFormat="1" ht="16.5" customHeight="1" x14ac:dyDescent="0.25">
      <c r="A123" s="83">
        <f>'1.2.Historical Market Map 12-13'!A123</f>
        <v>0</v>
      </c>
      <c r="B123" s="83">
        <f>'1.2.Historical Market Map 12-13'!B123</f>
        <v>0</v>
      </c>
      <c r="C123" s="83">
        <f>'1.2.Historical Market Map 12-13'!C123</f>
        <v>0</v>
      </c>
      <c r="D123" s="83">
        <f>'1.2.Historical Market Map 12-13'!D123</f>
        <v>0</v>
      </c>
      <c r="E123" s="84" t="str">
        <f t="shared" si="6"/>
        <v>0-0 (0)</v>
      </c>
      <c r="F123" s="84">
        <f>IF($B$1="Q1",'2.1.ATS-Field (FY 13-14)'!J124,IF($B$1="Q2",'2.1.ATS-Field (FY 13-14)'!K124,IF($B$1="Q3",'2.1.ATS-Field (FY 13-14)'!L124,'2.1.ATS-Field (FY 13-14)'!M124)))</f>
        <v>0</v>
      </c>
      <c r="G123" s="35">
        <f>IF($B$1="Q1",IFERROR(ROUND(SUMIFS('Working Sheet'!$Y$4:$Y$250,'Working Sheet'!$T$4:$T$250,B123,'Working Sheet'!$U$4:$U$250,C123,'Working Sheet'!$V$4:$V$250,D123),0),0),IF($B$1="Q2",IFERROR(ROUND(SUMIFS('Working Sheet'!$Z$4:$Z$250,'Working Sheet'!$T$4:$T$250,B123,'Working Sheet'!$U$4:$U$250,C123,'Working Sheet'!$V$4:$V$250,D123),0),0),IF($B$1="Q3",IFERROR(ROUND(SUMIFS('Working Sheet'!$AA$4:$AA$250,'Working Sheet'!$T$4:$T$250,B123,'Working Sheet'!$U$4:$U$250,C123,'Working Sheet'!$V$4:$V$250,D123),0),0),IFERROR(ROUND(SUMIFS('Working Sheet'!$AB$4:$AB$250,'Working Sheet'!$T$4:$T$250,B123,'Working Sheet'!$U$4:$U$250,C123,'Working Sheet'!$V$4:$V$250,D123),0),0))))</f>
        <v>0</v>
      </c>
      <c r="H123" s="122">
        <f>COUNTIFS('Working Sheet'!$T$4:$T$250,'1.4.Fwd TIV-Field Inputs'!B123,'Working Sheet'!$U$4:$U$250,'1.4.Fwd TIV-Field Inputs'!C123,'Working Sheet'!$V$4:$V$250,'1.4.Fwd TIV-Field Inputs'!D123)</f>
        <v>232</v>
      </c>
      <c r="J123" s="11"/>
      <c r="K123" s="11"/>
      <c r="L123" s="11"/>
      <c r="M123" s="11"/>
      <c r="O123" s="11"/>
      <c r="P123" s="8"/>
      <c r="Q123" s="8"/>
      <c r="R123" s="8"/>
      <c r="S123" s="8"/>
      <c r="T123" s="8"/>
      <c r="V123" s="8"/>
      <c r="W123" s="8"/>
      <c r="X123" s="8"/>
      <c r="Y123" s="8"/>
      <c r="Z123" s="8"/>
      <c r="AA123" s="8"/>
      <c r="AC123" s="8"/>
      <c r="AD123" s="8"/>
      <c r="AE123" s="8"/>
      <c r="AF123" s="8"/>
      <c r="AG123" s="8"/>
      <c r="AH123" s="8"/>
      <c r="AJ123" s="8"/>
      <c r="AK123" s="8"/>
      <c r="AL123" s="8"/>
      <c r="AM123" s="8"/>
      <c r="AN123" s="8"/>
      <c r="AO123" s="8"/>
    </row>
    <row r="124" spans="1:41" s="3" customFormat="1" ht="16.5" customHeight="1" x14ac:dyDescent="0.25">
      <c r="A124" s="83">
        <f>'1.2.Historical Market Map 12-13'!A124</f>
        <v>0</v>
      </c>
      <c r="B124" s="83">
        <f>'1.2.Historical Market Map 12-13'!B124</f>
        <v>0</v>
      </c>
      <c r="C124" s="83">
        <f>'1.2.Historical Market Map 12-13'!C124</f>
        <v>0</v>
      </c>
      <c r="D124" s="83">
        <f>'1.2.Historical Market Map 12-13'!D124</f>
        <v>0</v>
      </c>
      <c r="E124" s="84" t="str">
        <f t="shared" si="6"/>
        <v>0-0 (0)</v>
      </c>
      <c r="F124" s="84">
        <f>IF($B$1="Q1",'2.1.ATS-Field (FY 13-14)'!J125,IF($B$1="Q2",'2.1.ATS-Field (FY 13-14)'!K125,IF($B$1="Q3",'2.1.ATS-Field (FY 13-14)'!L125,'2.1.ATS-Field (FY 13-14)'!M125)))</f>
        <v>0</v>
      </c>
      <c r="G124" s="35">
        <f>IF($B$1="Q1",IFERROR(ROUND(SUMIFS('Working Sheet'!$Y$4:$Y$250,'Working Sheet'!$T$4:$T$250,B124,'Working Sheet'!$U$4:$U$250,C124,'Working Sheet'!$V$4:$V$250,D124),0),0),IF($B$1="Q2",IFERROR(ROUND(SUMIFS('Working Sheet'!$Z$4:$Z$250,'Working Sheet'!$T$4:$T$250,B124,'Working Sheet'!$U$4:$U$250,C124,'Working Sheet'!$V$4:$V$250,D124),0),0),IF($B$1="Q3",IFERROR(ROUND(SUMIFS('Working Sheet'!$AA$4:$AA$250,'Working Sheet'!$T$4:$T$250,B124,'Working Sheet'!$U$4:$U$250,C124,'Working Sheet'!$V$4:$V$250,D124),0),0),IFERROR(ROUND(SUMIFS('Working Sheet'!$AB$4:$AB$250,'Working Sheet'!$T$4:$T$250,B124,'Working Sheet'!$U$4:$U$250,C124,'Working Sheet'!$V$4:$V$250,D124),0),0))))</f>
        <v>0</v>
      </c>
      <c r="H124" s="122">
        <f>COUNTIFS('Working Sheet'!$T$4:$T$250,'1.4.Fwd TIV-Field Inputs'!B124,'Working Sheet'!$U$4:$U$250,'1.4.Fwd TIV-Field Inputs'!C124,'Working Sheet'!$V$4:$V$250,'1.4.Fwd TIV-Field Inputs'!D124)</f>
        <v>232</v>
      </c>
      <c r="J124" s="11"/>
      <c r="K124" s="11"/>
      <c r="L124" s="11"/>
      <c r="M124" s="11"/>
      <c r="O124" s="11"/>
      <c r="P124" s="8"/>
      <c r="Q124" s="8"/>
      <c r="R124" s="8"/>
      <c r="S124" s="8"/>
      <c r="T124" s="8"/>
      <c r="V124" s="8"/>
      <c r="W124" s="8"/>
      <c r="X124" s="8"/>
      <c r="Y124" s="8"/>
      <c r="Z124" s="8"/>
      <c r="AA124" s="8"/>
      <c r="AC124" s="8"/>
      <c r="AD124" s="8"/>
      <c r="AE124" s="8"/>
      <c r="AF124" s="8"/>
      <c r="AG124" s="8"/>
      <c r="AH124" s="8"/>
      <c r="AJ124" s="8"/>
      <c r="AK124" s="8"/>
      <c r="AL124" s="8"/>
      <c r="AM124" s="8"/>
      <c r="AN124" s="8"/>
      <c r="AO124" s="8"/>
    </row>
    <row r="125" spans="1:41" s="3" customFormat="1" ht="16.5" customHeight="1" x14ac:dyDescent="0.25">
      <c r="A125" s="83">
        <f>'1.2.Historical Market Map 12-13'!A125</f>
        <v>0</v>
      </c>
      <c r="B125" s="83">
        <f>'1.2.Historical Market Map 12-13'!B125</f>
        <v>0</v>
      </c>
      <c r="C125" s="83">
        <f>'1.2.Historical Market Map 12-13'!C125</f>
        <v>0</v>
      </c>
      <c r="D125" s="83">
        <f>'1.2.Historical Market Map 12-13'!D125</f>
        <v>0</v>
      </c>
      <c r="E125" s="84" t="str">
        <f t="shared" si="6"/>
        <v>0-0 (0)</v>
      </c>
      <c r="F125" s="84">
        <f>IF($B$1="Q1",'2.1.ATS-Field (FY 13-14)'!J126,IF($B$1="Q2",'2.1.ATS-Field (FY 13-14)'!K126,IF($B$1="Q3",'2.1.ATS-Field (FY 13-14)'!L126,'2.1.ATS-Field (FY 13-14)'!M126)))</f>
        <v>0</v>
      </c>
      <c r="G125" s="35">
        <f>IF($B$1="Q1",IFERROR(ROUND(SUMIFS('Working Sheet'!$Y$4:$Y$250,'Working Sheet'!$T$4:$T$250,B125,'Working Sheet'!$U$4:$U$250,C125,'Working Sheet'!$V$4:$V$250,D125),0),0),IF($B$1="Q2",IFERROR(ROUND(SUMIFS('Working Sheet'!$Z$4:$Z$250,'Working Sheet'!$T$4:$T$250,B125,'Working Sheet'!$U$4:$U$250,C125,'Working Sheet'!$V$4:$V$250,D125),0),0),IF($B$1="Q3",IFERROR(ROUND(SUMIFS('Working Sheet'!$AA$4:$AA$250,'Working Sheet'!$T$4:$T$250,B125,'Working Sheet'!$U$4:$U$250,C125,'Working Sheet'!$V$4:$V$250,D125),0),0),IFERROR(ROUND(SUMIFS('Working Sheet'!$AB$4:$AB$250,'Working Sheet'!$T$4:$T$250,B125,'Working Sheet'!$U$4:$U$250,C125,'Working Sheet'!$V$4:$V$250,D125),0),0))))</f>
        <v>0</v>
      </c>
      <c r="H125" s="122">
        <f>COUNTIFS('Working Sheet'!$T$4:$T$250,'1.4.Fwd TIV-Field Inputs'!B125,'Working Sheet'!$U$4:$U$250,'1.4.Fwd TIV-Field Inputs'!C125,'Working Sheet'!$V$4:$V$250,'1.4.Fwd TIV-Field Inputs'!D125)</f>
        <v>232</v>
      </c>
      <c r="J125" s="11"/>
      <c r="K125" s="11"/>
      <c r="L125" s="11"/>
      <c r="M125" s="11"/>
      <c r="O125" s="11"/>
      <c r="P125" s="8"/>
      <c r="Q125" s="8"/>
      <c r="R125" s="8"/>
      <c r="S125" s="8"/>
      <c r="T125" s="8"/>
      <c r="V125" s="8"/>
      <c r="W125" s="8"/>
      <c r="X125" s="8"/>
      <c r="Y125" s="8"/>
      <c r="Z125" s="8"/>
      <c r="AA125" s="8"/>
      <c r="AC125" s="8"/>
      <c r="AD125" s="8"/>
      <c r="AE125" s="8"/>
      <c r="AF125" s="8"/>
      <c r="AG125" s="8"/>
      <c r="AH125" s="8"/>
      <c r="AJ125" s="8"/>
      <c r="AK125" s="8"/>
      <c r="AL125" s="8"/>
      <c r="AM125" s="8"/>
      <c r="AN125" s="8"/>
      <c r="AO125" s="8"/>
    </row>
    <row r="126" spans="1:41" s="3" customFormat="1" ht="16.5" customHeight="1" x14ac:dyDescent="0.25">
      <c r="A126" s="83">
        <f>'1.2.Historical Market Map 12-13'!A126</f>
        <v>0</v>
      </c>
      <c r="B126" s="83">
        <f>'1.2.Historical Market Map 12-13'!B126</f>
        <v>0</v>
      </c>
      <c r="C126" s="83">
        <f>'1.2.Historical Market Map 12-13'!C126</f>
        <v>0</v>
      </c>
      <c r="D126" s="83">
        <f>'1.2.Historical Market Map 12-13'!D126</f>
        <v>0</v>
      </c>
      <c r="E126" s="84" t="str">
        <f t="shared" si="6"/>
        <v>0-0 (0)</v>
      </c>
      <c r="F126" s="84">
        <f>IF($B$1="Q1",'2.1.ATS-Field (FY 13-14)'!J127,IF($B$1="Q2",'2.1.ATS-Field (FY 13-14)'!K127,IF($B$1="Q3",'2.1.ATS-Field (FY 13-14)'!L127,'2.1.ATS-Field (FY 13-14)'!M127)))</f>
        <v>0</v>
      </c>
      <c r="G126" s="35">
        <f>IF($B$1="Q1",IFERROR(ROUND(SUMIFS('Working Sheet'!$Y$4:$Y$250,'Working Sheet'!$T$4:$T$250,B126,'Working Sheet'!$U$4:$U$250,C126,'Working Sheet'!$V$4:$V$250,D126),0),0),IF($B$1="Q2",IFERROR(ROUND(SUMIFS('Working Sheet'!$Z$4:$Z$250,'Working Sheet'!$T$4:$T$250,B126,'Working Sheet'!$U$4:$U$250,C126,'Working Sheet'!$V$4:$V$250,D126),0),0),IF($B$1="Q3",IFERROR(ROUND(SUMIFS('Working Sheet'!$AA$4:$AA$250,'Working Sheet'!$T$4:$T$250,B126,'Working Sheet'!$U$4:$U$250,C126,'Working Sheet'!$V$4:$V$250,D126),0),0),IFERROR(ROUND(SUMIFS('Working Sheet'!$AB$4:$AB$250,'Working Sheet'!$T$4:$T$250,B126,'Working Sheet'!$U$4:$U$250,C126,'Working Sheet'!$V$4:$V$250,D126),0),0))))</f>
        <v>0</v>
      </c>
      <c r="H126" s="122">
        <f>COUNTIFS('Working Sheet'!$T$4:$T$250,'1.4.Fwd TIV-Field Inputs'!B126,'Working Sheet'!$U$4:$U$250,'1.4.Fwd TIV-Field Inputs'!C126,'Working Sheet'!$V$4:$V$250,'1.4.Fwd TIV-Field Inputs'!D126)</f>
        <v>232</v>
      </c>
      <c r="J126" s="11"/>
      <c r="K126" s="11"/>
      <c r="L126" s="11"/>
      <c r="M126" s="11"/>
      <c r="O126" s="11"/>
      <c r="P126" s="8"/>
      <c r="Q126" s="8"/>
      <c r="R126" s="8"/>
      <c r="S126" s="8"/>
      <c r="T126" s="8"/>
      <c r="V126" s="8"/>
      <c r="W126" s="8"/>
      <c r="X126" s="8"/>
      <c r="Y126" s="8"/>
      <c r="Z126" s="8"/>
      <c r="AA126" s="8"/>
      <c r="AC126" s="8"/>
      <c r="AD126" s="8"/>
      <c r="AE126" s="8"/>
      <c r="AF126" s="8"/>
      <c r="AG126" s="8"/>
      <c r="AH126" s="8"/>
      <c r="AJ126" s="8"/>
      <c r="AK126" s="8"/>
      <c r="AL126" s="8"/>
      <c r="AM126" s="8"/>
      <c r="AN126" s="8"/>
      <c r="AO126" s="8"/>
    </row>
    <row r="127" spans="1:41" s="3" customFormat="1" ht="16.5" customHeight="1" x14ac:dyDescent="0.25">
      <c r="A127" s="83">
        <f>'1.2.Historical Market Map 12-13'!A127</f>
        <v>0</v>
      </c>
      <c r="B127" s="83">
        <f>'1.2.Historical Market Map 12-13'!B127</f>
        <v>0</v>
      </c>
      <c r="C127" s="83">
        <f>'1.2.Historical Market Map 12-13'!C127</f>
        <v>0</v>
      </c>
      <c r="D127" s="83">
        <f>'1.2.Historical Market Map 12-13'!D127</f>
        <v>0</v>
      </c>
      <c r="E127" s="84" t="str">
        <f t="shared" si="6"/>
        <v>0-0 (0)</v>
      </c>
      <c r="F127" s="84">
        <f>IF($B$1="Q1",'2.1.ATS-Field (FY 13-14)'!J128,IF($B$1="Q2",'2.1.ATS-Field (FY 13-14)'!K128,IF($B$1="Q3",'2.1.ATS-Field (FY 13-14)'!L128,'2.1.ATS-Field (FY 13-14)'!M128)))</f>
        <v>0</v>
      </c>
      <c r="G127" s="35">
        <f>IF($B$1="Q1",IFERROR(ROUND(SUMIFS('Working Sheet'!$Y$4:$Y$250,'Working Sheet'!$T$4:$T$250,B127,'Working Sheet'!$U$4:$U$250,C127,'Working Sheet'!$V$4:$V$250,D127),0),0),IF($B$1="Q2",IFERROR(ROUND(SUMIFS('Working Sheet'!$Z$4:$Z$250,'Working Sheet'!$T$4:$T$250,B127,'Working Sheet'!$U$4:$U$250,C127,'Working Sheet'!$V$4:$V$250,D127),0),0),IF($B$1="Q3",IFERROR(ROUND(SUMIFS('Working Sheet'!$AA$4:$AA$250,'Working Sheet'!$T$4:$T$250,B127,'Working Sheet'!$U$4:$U$250,C127,'Working Sheet'!$V$4:$V$250,D127),0),0),IFERROR(ROUND(SUMIFS('Working Sheet'!$AB$4:$AB$250,'Working Sheet'!$T$4:$T$250,B127,'Working Sheet'!$U$4:$U$250,C127,'Working Sheet'!$V$4:$V$250,D127),0),0))))</f>
        <v>0</v>
      </c>
      <c r="H127" s="122">
        <f>COUNTIFS('Working Sheet'!$T$4:$T$250,'1.4.Fwd TIV-Field Inputs'!B127,'Working Sheet'!$U$4:$U$250,'1.4.Fwd TIV-Field Inputs'!C127,'Working Sheet'!$V$4:$V$250,'1.4.Fwd TIV-Field Inputs'!D127)</f>
        <v>232</v>
      </c>
      <c r="J127" s="11"/>
      <c r="K127" s="11"/>
      <c r="L127" s="11"/>
      <c r="M127" s="11"/>
      <c r="O127" s="11"/>
      <c r="P127" s="8"/>
      <c r="Q127" s="8"/>
      <c r="R127" s="8"/>
      <c r="S127" s="8"/>
      <c r="T127" s="8"/>
      <c r="V127" s="8"/>
      <c r="W127" s="8"/>
      <c r="X127" s="8"/>
      <c r="Y127" s="8"/>
      <c r="Z127" s="8"/>
      <c r="AA127" s="8"/>
      <c r="AC127" s="8"/>
      <c r="AD127" s="8"/>
      <c r="AE127" s="8"/>
      <c r="AF127" s="8"/>
      <c r="AG127" s="8"/>
      <c r="AH127" s="8"/>
      <c r="AJ127" s="8"/>
      <c r="AK127" s="8"/>
      <c r="AL127" s="8"/>
      <c r="AM127" s="8"/>
      <c r="AN127" s="8"/>
      <c r="AO127" s="8"/>
    </row>
    <row r="128" spans="1:41" s="3" customFormat="1" ht="16.5" customHeight="1" x14ac:dyDescent="0.25">
      <c r="A128" s="83">
        <f>'1.2.Historical Market Map 12-13'!A128</f>
        <v>0</v>
      </c>
      <c r="B128" s="83">
        <f>'1.2.Historical Market Map 12-13'!B128</f>
        <v>0</v>
      </c>
      <c r="C128" s="83">
        <f>'1.2.Historical Market Map 12-13'!C128</f>
        <v>0</v>
      </c>
      <c r="D128" s="83">
        <f>'1.2.Historical Market Map 12-13'!D128</f>
        <v>0</v>
      </c>
      <c r="E128" s="84" t="str">
        <f t="shared" si="6"/>
        <v>0-0 (0)</v>
      </c>
      <c r="F128" s="84">
        <f>IF($B$1="Q1",'2.1.ATS-Field (FY 13-14)'!J129,IF($B$1="Q2",'2.1.ATS-Field (FY 13-14)'!K129,IF($B$1="Q3",'2.1.ATS-Field (FY 13-14)'!L129,'2.1.ATS-Field (FY 13-14)'!M129)))</f>
        <v>0</v>
      </c>
      <c r="G128" s="35">
        <f>IF($B$1="Q1",IFERROR(ROUND(SUMIFS('Working Sheet'!$Y$4:$Y$250,'Working Sheet'!$T$4:$T$250,B128,'Working Sheet'!$U$4:$U$250,C128,'Working Sheet'!$V$4:$V$250,D128),0),0),IF($B$1="Q2",IFERROR(ROUND(SUMIFS('Working Sheet'!$Z$4:$Z$250,'Working Sheet'!$T$4:$T$250,B128,'Working Sheet'!$U$4:$U$250,C128,'Working Sheet'!$V$4:$V$250,D128),0),0),IF($B$1="Q3",IFERROR(ROUND(SUMIFS('Working Sheet'!$AA$4:$AA$250,'Working Sheet'!$T$4:$T$250,B128,'Working Sheet'!$U$4:$U$250,C128,'Working Sheet'!$V$4:$V$250,D128),0),0),IFERROR(ROUND(SUMIFS('Working Sheet'!$AB$4:$AB$250,'Working Sheet'!$T$4:$T$250,B128,'Working Sheet'!$U$4:$U$250,C128,'Working Sheet'!$V$4:$V$250,D128),0),0))))</f>
        <v>0</v>
      </c>
      <c r="H128" s="122">
        <f>COUNTIFS('Working Sheet'!$T$4:$T$250,'1.4.Fwd TIV-Field Inputs'!B128,'Working Sheet'!$U$4:$U$250,'1.4.Fwd TIV-Field Inputs'!C128,'Working Sheet'!$V$4:$V$250,'1.4.Fwd TIV-Field Inputs'!D128)</f>
        <v>232</v>
      </c>
      <c r="J128" s="11"/>
      <c r="K128" s="11"/>
      <c r="L128" s="11"/>
      <c r="M128" s="11"/>
      <c r="O128" s="11"/>
      <c r="P128" s="8"/>
      <c r="Q128" s="8"/>
      <c r="R128" s="8"/>
      <c r="S128" s="8"/>
      <c r="T128" s="8"/>
      <c r="V128" s="8"/>
      <c r="W128" s="8"/>
      <c r="X128" s="8"/>
      <c r="Y128" s="8"/>
      <c r="Z128" s="8"/>
      <c r="AA128" s="8"/>
      <c r="AC128" s="8"/>
      <c r="AD128" s="8"/>
      <c r="AE128" s="8"/>
      <c r="AF128" s="8"/>
      <c r="AG128" s="8"/>
      <c r="AH128" s="8"/>
      <c r="AJ128" s="8"/>
      <c r="AK128" s="8"/>
      <c r="AL128" s="8"/>
      <c r="AM128" s="8"/>
      <c r="AN128" s="8"/>
      <c r="AO128" s="8"/>
    </row>
    <row r="129" spans="1:41" s="3" customFormat="1" ht="16.5" customHeight="1" x14ac:dyDescent="0.25">
      <c r="A129" s="83">
        <f>'1.2.Historical Market Map 12-13'!A129</f>
        <v>0</v>
      </c>
      <c r="B129" s="83">
        <f>'1.2.Historical Market Map 12-13'!B129</f>
        <v>0</v>
      </c>
      <c r="C129" s="83">
        <f>'1.2.Historical Market Map 12-13'!C129</f>
        <v>0</v>
      </c>
      <c r="D129" s="83">
        <f>'1.2.Historical Market Map 12-13'!D129</f>
        <v>0</v>
      </c>
      <c r="E129" s="84" t="str">
        <f t="shared" si="6"/>
        <v>0-0 (0)</v>
      </c>
      <c r="F129" s="84">
        <f>IF($B$1="Q1",'2.1.ATS-Field (FY 13-14)'!J130,IF($B$1="Q2",'2.1.ATS-Field (FY 13-14)'!K130,IF($B$1="Q3",'2.1.ATS-Field (FY 13-14)'!L130,'2.1.ATS-Field (FY 13-14)'!M130)))</f>
        <v>0</v>
      </c>
      <c r="G129" s="35">
        <f>IF($B$1="Q1",IFERROR(ROUND(SUMIFS('Working Sheet'!$Y$4:$Y$250,'Working Sheet'!$T$4:$T$250,B129,'Working Sheet'!$U$4:$U$250,C129,'Working Sheet'!$V$4:$V$250,D129),0),0),IF($B$1="Q2",IFERROR(ROUND(SUMIFS('Working Sheet'!$Z$4:$Z$250,'Working Sheet'!$T$4:$T$250,B129,'Working Sheet'!$U$4:$U$250,C129,'Working Sheet'!$V$4:$V$250,D129),0),0),IF($B$1="Q3",IFERROR(ROUND(SUMIFS('Working Sheet'!$AA$4:$AA$250,'Working Sheet'!$T$4:$T$250,B129,'Working Sheet'!$U$4:$U$250,C129,'Working Sheet'!$V$4:$V$250,D129),0),0),IFERROR(ROUND(SUMIFS('Working Sheet'!$AB$4:$AB$250,'Working Sheet'!$T$4:$T$250,B129,'Working Sheet'!$U$4:$U$250,C129,'Working Sheet'!$V$4:$V$250,D129),0),0))))</f>
        <v>0</v>
      </c>
      <c r="H129" s="122">
        <f>COUNTIFS('Working Sheet'!$T$4:$T$250,'1.4.Fwd TIV-Field Inputs'!B129,'Working Sheet'!$U$4:$U$250,'1.4.Fwd TIV-Field Inputs'!C129,'Working Sheet'!$V$4:$V$250,'1.4.Fwd TIV-Field Inputs'!D129)</f>
        <v>232</v>
      </c>
      <c r="J129" s="11"/>
      <c r="K129" s="11"/>
      <c r="L129" s="11"/>
      <c r="M129" s="11"/>
      <c r="O129" s="11"/>
      <c r="P129" s="8"/>
      <c r="Q129" s="8"/>
      <c r="R129" s="8"/>
      <c r="S129" s="8"/>
      <c r="T129" s="8"/>
      <c r="V129" s="8"/>
      <c r="W129" s="8"/>
      <c r="X129" s="8"/>
      <c r="Y129" s="8"/>
      <c r="Z129" s="8"/>
      <c r="AA129" s="8"/>
      <c r="AC129" s="8"/>
      <c r="AD129" s="8"/>
      <c r="AE129" s="8"/>
      <c r="AF129" s="8"/>
      <c r="AG129" s="8"/>
      <c r="AH129" s="8"/>
      <c r="AJ129" s="8"/>
      <c r="AK129" s="8"/>
      <c r="AL129" s="8"/>
      <c r="AM129" s="8"/>
      <c r="AN129" s="8"/>
      <c r="AO129" s="8"/>
    </row>
    <row r="130" spans="1:41" s="3" customFormat="1" ht="16.5" customHeight="1" x14ac:dyDescent="0.25">
      <c r="A130" s="83">
        <f>'1.2.Historical Market Map 12-13'!A130</f>
        <v>0</v>
      </c>
      <c r="B130" s="83">
        <f>'1.2.Historical Market Map 12-13'!B130</f>
        <v>0</v>
      </c>
      <c r="C130" s="83">
        <f>'1.2.Historical Market Map 12-13'!C130</f>
        <v>0</v>
      </c>
      <c r="D130" s="83">
        <f>'1.2.Historical Market Map 12-13'!D130</f>
        <v>0</v>
      </c>
      <c r="E130" s="84" t="str">
        <f t="shared" si="6"/>
        <v>0-0 (0)</v>
      </c>
      <c r="F130" s="84">
        <f>IF($B$1="Q1",'2.1.ATS-Field (FY 13-14)'!J131,IF($B$1="Q2",'2.1.ATS-Field (FY 13-14)'!K131,IF($B$1="Q3",'2.1.ATS-Field (FY 13-14)'!L131,'2.1.ATS-Field (FY 13-14)'!M131)))</f>
        <v>0</v>
      </c>
      <c r="G130" s="35">
        <f>IF($B$1="Q1",IFERROR(ROUND(SUMIFS('Working Sheet'!$Y$4:$Y$250,'Working Sheet'!$T$4:$T$250,B130,'Working Sheet'!$U$4:$U$250,C130,'Working Sheet'!$V$4:$V$250,D130),0),0),IF($B$1="Q2",IFERROR(ROUND(SUMIFS('Working Sheet'!$Z$4:$Z$250,'Working Sheet'!$T$4:$T$250,B130,'Working Sheet'!$U$4:$U$250,C130,'Working Sheet'!$V$4:$V$250,D130),0),0),IF($B$1="Q3",IFERROR(ROUND(SUMIFS('Working Sheet'!$AA$4:$AA$250,'Working Sheet'!$T$4:$T$250,B130,'Working Sheet'!$U$4:$U$250,C130,'Working Sheet'!$V$4:$V$250,D130),0),0),IFERROR(ROUND(SUMIFS('Working Sheet'!$AB$4:$AB$250,'Working Sheet'!$T$4:$T$250,B130,'Working Sheet'!$U$4:$U$250,C130,'Working Sheet'!$V$4:$V$250,D130),0),0))))</f>
        <v>0</v>
      </c>
      <c r="H130" s="122">
        <f>COUNTIFS('Working Sheet'!$T$4:$T$250,'1.4.Fwd TIV-Field Inputs'!B130,'Working Sheet'!$U$4:$U$250,'1.4.Fwd TIV-Field Inputs'!C130,'Working Sheet'!$V$4:$V$250,'1.4.Fwd TIV-Field Inputs'!D130)</f>
        <v>232</v>
      </c>
      <c r="J130" s="11"/>
      <c r="K130" s="11"/>
      <c r="L130" s="11"/>
      <c r="M130" s="11"/>
      <c r="O130" s="11"/>
      <c r="P130" s="8"/>
      <c r="Q130" s="8"/>
      <c r="R130" s="8"/>
      <c r="S130" s="8"/>
      <c r="T130" s="8"/>
      <c r="V130" s="8"/>
      <c r="W130" s="8"/>
      <c r="X130" s="8"/>
      <c r="Y130" s="8"/>
      <c r="Z130" s="8"/>
      <c r="AA130" s="8"/>
      <c r="AC130" s="8"/>
      <c r="AD130" s="8"/>
      <c r="AE130" s="8"/>
      <c r="AF130" s="8"/>
      <c r="AG130" s="8"/>
      <c r="AH130" s="8"/>
      <c r="AJ130" s="8"/>
      <c r="AK130" s="8"/>
      <c r="AL130" s="8"/>
      <c r="AM130" s="8"/>
      <c r="AN130" s="8"/>
      <c r="AO130" s="8"/>
    </row>
    <row r="131" spans="1:41" s="3" customFormat="1" ht="16.5" customHeight="1" x14ac:dyDescent="0.25">
      <c r="A131" s="83">
        <f>'1.2.Historical Market Map 12-13'!A131</f>
        <v>0</v>
      </c>
      <c r="B131" s="83">
        <f>'1.2.Historical Market Map 12-13'!B131</f>
        <v>0</v>
      </c>
      <c r="C131" s="83">
        <f>'1.2.Historical Market Map 12-13'!C131</f>
        <v>0</v>
      </c>
      <c r="D131" s="83">
        <f>'1.2.Historical Market Map 12-13'!D131</f>
        <v>0</v>
      </c>
      <c r="E131" s="84" t="str">
        <f t="shared" si="6"/>
        <v>0-0 (0)</v>
      </c>
      <c r="F131" s="84">
        <f>IF($B$1="Q1",'2.1.ATS-Field (FY 13-14)'!J132,IF($B$1="Q2",'2.1.ATS-Field (FY 13-14)'!K132,IF($B$1="Q3",'2.1.ATS-Field (FY 13-14)'!L132,'2.1.ATS-Field (FY 13-14)'!M132)))</f>
        <v>0</v>
      </c>
      <c r="G131" s="35">
        <f>IF($B$1="Q1",IFERROR(ROUND(SUMIFS('Working Sheet'!$Y$4:$Y$250,'Working Sheet'!$T$4:$T$250,B131,'Working Sheet'!$U$4:$U$250,C131,'Working Sheet'!$V$4:$V$250,D131),0),0),IF($B$1="Q2",IFERROR(ROUND(SUMIFS('Working Sheet'!$Z$4:$Z$250,'Working Sheet'!$T$4:$T$250,B131,'Working Sheet'!$U$4:$U$250,C131,'Working Sheet'!$V$4:$V$250,D131),0),0),IF($B$1="Q3",IFERROR(ROUND(SUMIFS('Working Sheet'!$AA$4:$AA$250,'Working Sheet'!$T$4:$T$250,B131,'Working Sheet'!$U$4:$U$250,C131,'Working Sheet'!$V$4:$V$250,D131),0),0),IFERROR(ROUND(SUMIFS('Working Sheet'!$AB$4:$AB$250,'Working Sheet'!$T$4:$T$250,B131,'Working Sheet'!$U$4:$U$250,C131,'Working Sheet'!$V$4:$V$250,D131),0),0))))</f>
        <v>0</v>
      </c>
      <c r="H131" s="122">
        <f>COUNTIFS('Working Sheet'!$T$4:$T$250,'1.4.Fwd TIV-Field Inputs'!B131,'Working Sheet'!$U$4:$U$250,'1.4.Fwd TIV-Field Inputs'!C131,'Working Sheet'!$V$4:$V$250,'1.4.Fwd TIV-Field Inputs'!D131)</f>
        <v>232</v>
      </c>
      <c r="J131" s="11"/>
      <c r="K131" s="11"/>
      <c r="L131" s="11"/>
      <c r="M131" s="11"/>
      <c r="O131" s="11"/>
      <c r="P131" s="8"/>
      <c r="Q131" s="8"/>
      <c r="R131" s="8"/>
      <c r="S131" s="8"/>
      <c r="T131" s="8"/>
      <c r="V131" s="8"/>
      <c r="W131" s="8"/>
      <c r="X131" s="8"/>
      <c r="Y131" s="8"/>
      <c r="Z131" s="8"/>
      <c r="AA131" s="8"/>
      <c r="AC131" s="8"/>
      <c r="AD131" s="8"/>
      <c r="AE131" s="8"/>
      <c r="AF131" s="8"/>
      <c r="AG131" s="8"/>
      <c r="AH131" s="8"/>
      <c r="AJ131" s="8"/>
      <c r="AK131" s="8"/>
      <c r="AL131" s="8"/>
      <c r="AM131" s="8"/>
      <c r="AN131" s="8"/>
      <c r="AO131" s="8"/>
    </row>
    <row r="132" spans="1:41" s="3" customFormat="1" ht="16.5" customHeight="1" x14ac:dyDescent="0.25">
      <c r="A132" s="83">
        <f>'1.2.Historical Market Map 12-13'!A132</f>
        <v>0</v>
      </c>
      <c r="B132" s="83">
        <f>'1.2.Historical Market Map 12-13'!B132</f>
        <v>0</v>
      </c>
      <c r="C132" s="83">
        <f>'1.2.Historical Market Map 12-13'!C132</f>
        <v>0</v>
      </c>
      <c r="D132" s="83">
        <f>'1.2.Historical Market Map 12-13'!D132</f>
        <v>0</v>
      </c>
      <c r="E132" s="84" t="str">
        <f t="shared" si="6"/>
        <v>0-0 (0)</v>
      </c>
      <c r="F132" s="84">
        <f>IF($B$1="Q1",'2.1.ATS-Field (FY 13-14)'!J133,IF($B$1="Q2",'2.1.ATS-Field (FY 13-14)'!K133,IF($B$1="Q3",'2.1.ATS-Field (FY 13-14)'!L133,'2.1.ATS-Field (FY 13-14)'!M133)))</f>
        <v>0</v>
      </c>
      <c r="G132" s="35">
        <f>IF($B$1="Q1",IFERROR(ROUND(SUMIFS('Working Sheet'!$Y$4:$Y$250,'Working Sheet'!$T$4:$T$250,B132,'Working Sheet'!$U$4:$U$250,C132,'Working Sheet'!$V$4:$V$250,D132),0),0),IF($B$1="Q2",IFERROR(ROUND(SUMIFS('Working Sheet'!$Z$4:$Z$250,'Working Sheet'!$T$4:$T$250,B132,'Working Sheet'!$U$4:$U$250,C132,'Working Sheet'!$V$4:$V$250,D132),0),0),IF($B$1="Q3",IFERROR(ROUND(SUMIFS('Working Sheet'!$AA$4:$AA$250,'Working Sheet'!$T$4:$T$250,B132,'Working Sheet'!$U$4:$U$250,C132,'Working Sheet'!$V$4:$V$250,D132),0),0),IFERROR(ROUND(SUMIFS('Working Sheet'!$AB$4:$AB$250,'Working Sheet'!$T$4:$T$250,B132,'Working Sheet'!$U$4:$U$250,C132,'Working Sheet'!$V$4:$V$250,D132),0),0))))</f>
        <v>0</v>
      </c>
      <c r="H132" s="122">
        <f>COUNTIFS('Working Sheet'!$T$4:$T$250,'1.4.Fwd TIV-Field Inputs'!B132,'Working Sheet'!$U$4:$U$250,'1.4.Fwd TIV-Field Inputs'!C132,'Working Sheet'!$V$4:$V$250,'1.4.Fwd TIV-Field Inputs'!D132)</f>
        <v>232</v>
      </c>
      <c r="J132" s="11"/>
      <c r="K132" s="11"/>
      <c r="L132" s="11"/>
      <c r="M132" s="11"/>
      <c r="O132" s="11"/>
      <c r="P132" s="8"/>
      <c r="Q132" s="8"/>
      <c r="R132" s="8"/>
      <c r="S132" s="8"/>
      <c r="T132" s="8"/>
      <c r="V132" s="8"/>
      <c r="W132" s="8"/>
      <c r="X132" s="8"/>
      <c r="Y132" s="8"/>
      <c r="Z132" s="8"/>
      <c r="AA132" s="8"/>
      <c r="AC132" s="8"/>
      <c r="AD132" s="8"/>
      <c r="AE132" s="8"/>
      <c r="AF132" s="8"/>
      <c r="AG132" s="8"/>
      <c r="AH132" s="8"/>
      <c r="AJ132" s="8"/>
      <c r="AK132" s="8"/>
      <c r="AL132" s="8"/>
      <c r="AM132" s="8"/>
      <c r="AN132" s="8"/>
      <c r="AO132" s="8"/>
    </row>
    <row r="133" spans="1:41" s="3" customFormat="1" ht="16.5" customHeight="1" x14ac:dyDescent="0.25">
      <c r="A133" s="83">
        <f>'1.2.Historical Market Map 12-13'!A133</f>
        <v>0</v>
      </c>
      <c r="B133" s="83">
        <f>'1.2.Historical Market Map 12-13'!B133</f>
        <v>0</v>
      </c>
      <c r="C133" s="83">
        <f>'1.2.Historical Market Map 12-13'!C133</f>
        <v>0</v>
      </c>
      <c r="D133" s="83">
        <f>'1.2.Historical Market Map 12-13'!D133</f>
        <v>0</v>
      </c>
      <c r="E133" s="84" t="str">
        <f t="shared" si="6"/>
        <v>0-0 (0)</v>
      </c>
      <c r="F133" s="84">
        <f>IF($B$1="Q1",'2.1.ATS-Field (FY 13-14)'!J134,IF($B$1="Q2",'2.1.ATS-Field (FY 13-14)'!K134,IF($B$1="Q3",'2.1.ATS-Field (FY 13-14)'!L134,'2.1.ATS-Field (FY 13-14)'!M134)))</f>
        <v>0</v>
      </c>
      <c r="G133" s="35">
        <f>IF($B$1="Q1",IFERROR(ROUND(SUMIFS('Working Sheet'!$Y$4:$Y$250,'Working Sheet'!$T$4:$T$250,B133,'Working Sheet'!$U$4:$U$250,C133,'Working Sheet'!$V$4:$V$250,D133),0),0),IF($B$1="Q2",IFERROR(ROUND(SUMIFS('Working Sheet'!$Z$4:$Z$250,'Working Sheet'!$T$4:$T$250,B133,'Working Sheet'!$U$4:$U$250,C133,'Working Sheet'!$V$4:$V$250,D133),0),0),IF($B$1="Q3",IFERROR(ROUND(SUMIFS('Working Sheet'!$AA$4:$AA$250,'Working Sheet'!$T$4:$T$250,B133,'Working Sheet'!$U$4:$U$250,C133,'Working Sheet'!$V$4:$V$250,D133),0),0),IFERROR(ROUND(SUMIFS('Working Sheet'!$AB$4:$AB$250,'Working Sheet'!$T$4:$T$250,B133,'Working Sheet'!$U$4:$U$250,C133,'Working Sheet'!$V$4:$V$250,D133),0),0))))</f>
        <v>0</v>
      </c>
      <c r="H133" s="122">
        <f>COUNTIFS('Working Sheet'!$T$4:$T$250,'1.4.Fwd TIV-Field Inputs'!B133,'Working Sheet'!$U$4:$U$250,'1.4.Fwd TIV-Field Inputs'!C133,'Working Sheet'!$V$4:$V$250,'1.4.Fwd TIV-Field Inputs'!D133)</f>
        <v>232</v>
      </c>
      <c r="J133" s="11"/>
      <c r="K133" s="11"/>
      <c r="L133" s="11"/>
      <c r="M133" s="11"/>
      <c r="O133" s="11"/>
      <c r="P133" s="8"/>
      <c r="Q133" s="8"/>
      <c r="R133" s="8"/>
      <c r="S133" s="8"/>
      <c r="T133" s="8"/>
      <c r="V133" s="8"/>
      <c r="W133" s="8"/>
      <c r="X133" s="8"/>
      <c r="Y133" s="8"/>
      <c r="Z133" s="8"/>
      <c r="AA133" s="8"/>
      <c r="AC133" s="8"/>
      <c r="AD133" s="8"/>
      <c r="AE133" s="8"/>
      <c r="AF133" s="8"/>
      <c r="AG133" s="8"/>
      <c r="AH133" s="8"/>
      <c r="AJ133" s="8"/>
      <c r="AK133" s="8"/>
      <c r="AL133" s="8"/>
      <c r="AM133" s="8"/>
      <c r="AN133" s="8"/>
      <c r="AO133" s="8"/>
    </row>
    <row r="134" spans="1:41" s="3" customFormat="1" ht="16.5" customHeight="1" x14ac:dyDescent="0.25">
      <c r="A134" s="83">
        <f>'1.2.Historical Market Map 12-13'!A134</f>
        <v>0</v>
      </c>
      <c r="B134" s="83">
        <f>'1.2.Historical Market Map 12-13'!B134</f>
        <v>0</v>
      </c>
      <c r="C134" s="83">
        <f>'1.2.Historical Market Map 12-13'!C134</f>
        <v>0</v>
      </c>
      <c r="D134" s="83">
        <f>'1.2.Historical Market Map 12-13'!D134</f>
        <v>0</v>
      </c>
      <c r="E134" s="84" t="str">
        <f t="shared" ref="E134:E197" si="7">B134&amp;"-"&amp;C134&amp;" ("&amp;D134&amp;")"</f>
        <v>0-0 (0)</v>
      </c>
      <c r="F134" s="84">
        <f>IF($B$1="Q1",'2.1.ATS-Field (FY 13-14)'!J135,IF($B$1="Q2",'2.1.ATS-Field (FY 13-14)'!K135,IF($B$1="Q3",'2.1.ATS-Field (FY 13-14)'!L135,'2.1.ATS-Field (FY 13-14)'!M135)))</f>
        <v>0</v>
      </c>
      <c r="G134" s="35">
        <f>IF($B$1="Q1",IFERROR(ROUND(SUMIFS('Working Sheet'!$Y$4:$Y$250,'Working Sheet'!$T$4:$T$250,B134,'Working Sheet'!$U$4:$U$250,C134,'Working Sheet'!$V$4:$V$250,D134),0),0),IF($B$1="Q2",IFERROR(ROUND(SUMIFS('Working Sheet'!$Z$4:$Z$250,'Working Sheet'!$T$4:$T$250,B134,'Working Sheet'!$U$4:$U$250,C134,'Working Sheet'!$V$4:$V$250,D134),0),0),IF($B$1="Q3",IFERROR(ROUND(SUMIFS('Working Sheet'!$AA$4:$AA$250,'Working Sheet'!$T$4:$T$250,B134,'Working Sheet'!$U$4:$U$250,C134,'Working Sheet'!$V$4:$V$250,D134),0),0),IFERROR(ROUND(SUMIFS('Working Sheet'!$AB$4:$AB$250,'Working Sheet'!$T$4:$T$250,B134,'Working Sheet'!$U$4:$U$250,C134,'Working Sheet'!$V$4:$V$250,D134),0),0))))</f>
        <v>0</v>
      </c>
      <c r="H134" s="122">
        <f>COUNTIFS('Working Sheet'!$T$4:$T$250,'1.4.Fwd TIV-Field Inputs'!B134,'Working Sheet'!$U$4:$U$250,'1.4.Fwd TIV-Field Inputs'!C134,'Working Sheet'!$V$4:$V$250,'1.4.Fwd TIV-Field Inputs'!D134)</f>
        <v>232</v>
      </c>
      <c r="J134" s="11"/>
      <c r="K134" s="11"/>
      <c r="L134" s="11"/>
      <c r="M134" s="11"/>
      <c r="O134" s="11"/>
      <c r="P134" s="8"/>
      <c r="Q134" s="8"/>
      <c r="R134" s="8"/>
      <c r="S134" s="8"/>
      <c r="T134" s="8"/>
      <c r="V134" s="8"/>
      <c r="W134" s="8"/>
      <c r="X134" s="8"/>
      <c r="Y134" s="8"/>
      <c r="Z134" s="8"/>
      <c r="AA134" s="8"/>
      <c r="AC134" s="8"/>
      <c r="AD134" s="8"/>
      <c r="AE134" s="8"/>
      <c r="AF134" s="8"/>
      <c r="AG134" s="8"/>
      <c r="AH134" s="8"/>
      <c r="AJ134" s="8"/>
      <c r="AK134" s="8"/>
      <c r="AL134" s="8"/>
      <c r="AM134" s="8"/>
      <c r="AN134" s="8"/>
      <c r="AO134" s="8"/>
    </row>
    <row r="135" spans="1:41" s="3" customFormat="1" ht="16.5" customHeight="1" x14ac:dyDescent="0.25">
      <c r="A135" s="83">
        <f>'1.2.Historical Market Map 12-13'!A135</f>
        <v>0</v>
      </c>
      <c r="B135" s="83">
        <f>'1.2.Historical Market Map 12-13'!B135</f>
        <v>0</v>
      </c>
      <c r="C135" s="83">
        <f>'1.2.Historical Market Map 12-13'!C135</f>
        <v>0</v>
      </c>
      <c r="D135" s="83">
        <f>'1.2.Historical Market Map 12-13'!D135</f>
        <v>0</v>
      </c>
      <c r="E135" s="84" t="str">
        <f t="shared" si="7"/>
        <v>0-0 (0)</v>
      </c>
      <c r="F135" s="84">
        <f>IF($B$1="Q1",'2.1.ATS-Field (FY 13-14)'!J136,IF($B$1="Q2",'2.1.ATS-Field (FY 13-14)'!K136,IF($B$1="Q3",'2.1.ATS-Field (FY 13-14)'!L136,'2.1.ATS-Field (FY 13-14)'!M136)))</f>
        <v>0</v>
      </c>
      <c r="G135" s="35">
        <f>IF($B$1="Q1",IFERROR(ROUND(SUMIFS('Working Sheet'!$Y$4:$Y$250,'Working Sheet'!$T$4:$T$250,B135,'Working Sheet'!$U$4:$U$250,C135,'Working Sheet'!$V$4:$V$250,D135),0),0),IF($B$1="Q2",IFERROR(ROUND(SUMIFS('Working Sheet'!$Z$4:$Z$250,'Working Sheet'!$T$4:$T$250,B135,'Working Sheet'!$U$4:$U$250,C135,'Working Sheet'!$V$4:$V$250,D135),0),0),IF($B$1="Q3",IFERROR(ROUND(SUMIFS('Working Sheet'!$AA$4:$AA$250,'Working Sheet'!$T$4:$T$250,B135,'Working Sheet'!$U$4:$U$250,C135,'Working Sheet'!$V$4:$V$250,D135),0),0),IFERROR(ROUND(SUMIFS('Working Sheet'!$AB$4:$AB$250,'Working Sheet'!$T$4:$T$250,B135,'Working Sheet'!$U$4:$U$250,C135,'Working Sheet'!$V$4:$V$250,D135),0),0))))</f>
        <v>0</v>
      </c>
      <c r="H135" s="122">
        <f>COUNTIFS('Working Sheet'!$T$4:$T$250,'1.4.Fwd TIV-Field Inputs'!B135,'Working Sheet'!$U$4:$U$250,'1.4.Fwd TIV-Field Inputs'!C135,'Working Sheet'!$V$4:$V$250,'1.4.Fwd TIV-Field Inputs'!D135)</f>
        <v>232</v>
      </c>
      <c r="J135" s="11"/>
      <c r="K135" s="11"/>
      <c r="L135" s="11"/>
      <c r="M135" s="11"/>
      <c r="O135" s="11"/>
      <c r="P135" s="8"/>
      <c r="Q135" s="8"/>
      <c r="R135" s="8"/>
      <c r="S135" s="8"/>
      <c r="T135" s="8"/>
      <c r="V135" s="8"/>
      <c r="W135" s="8"/>
      <c r="X135" s="8"/>
      <c r="Y135" s="8"/>
      <c r="Z135" s="8"/>
      <c r="AA135" s="8"/>
      <c r="AC135" s="8"/>
      <c r="AD135" s="8"/>
      <c r="AE135" s="8"/>
      <c r="AF135" s="8"/>
      <c r="AG135" s="8"/>
      <c r="AH135" s="8"/>
      <c r="AJ135" s="8"/>
      <c r="AK135" s="8"/>
      <c r="AL135" s="8"/>
      <c r="AM135" s="8"/>
      <c r="AN135" s="8"/>
      <c r="AO135" s="8"/>
    </row>
    <row r="136" spans="1:41" s="3" customFormat="1" ht="16.5" customHeight="1" x14ac:dyDescent="0.25">
      <c r="A136" s="83">
        <f>'1.2.Historical Market Map 12-13'!A136</f>
        <v>0</v>
      </c>
      <c r="B136" s="83">
        <f>'1.2.Historical Market Map 12-13'!B136</f>
        <v>0</v>
      </c>
      <c r="C136" s="83">
        <f>'1.2.Historical Market Map 12-13'!C136</f>
        <v>0</v>
      </c>
      <c r="D136" s="83">
        <f>'1.2.Historical Market Map 12-13'!D136</f>
        <v>0</v>
      </c>
      <c r="E136" s="84" t="str">
        <f t="shared" si="7"/>
        <v>0-0 (0)</v>
      </c>
      <c r="F136" s="84">
        <f>IF($B$1="Q1",'2.1.ATS-Field (FY 13-14)'!J137,IF($B$1="Q2",'2.1.ATS-Field (FY 13-14)'!K137,IF($B$1="Q3",'2.1.ATS-Field (FY 13-14)'!L137,'2.1.ATS-Field (FY 13-14)'!M137)))</f>
        <v>0</v>
      </c>
      <c r="G136" s="35">
        <f>IF($B$1="Q1",IFERROR(ROUND(SUMIFS('Working Sheet'!$Y$4:$Y$250,'Working Sheet'!$T$4:$T$250,B136,'Working Sheet'!$U$4:$U$250,C136,'Working Sheet'!$V$4:$V$250,D136),0),0),IF($B$1="Q2",IFERROR(ROUND(SUMIFS('Working Sheet'!$Z$4:$Z$250,'Working Sheet'!$T$4:$T$250,B136,'Working Sheet'!$U$4:$U$250,C136,'Working Sheet'!$V$4:$V$250,D136),0),0),IF($B$1="Q3",IFERROR(ROUND(SUMIFS('Working Sheet'!$AA$4:$AA$250,'Working Sheet'!$T$4:$T$250,B136,'Working Sheet'!$U$4:$U$250,C136,'Working Sheet'!$V$4:$V$250,D136),0),0),IFERROR(ROUND(SUMIFS('Working Sheet'!$AB$4:$AB$250,'Working Sheet'!$T$4:$T$250,B136,'Working Sheet'!$U$4:$U$250,C136,'Working Sheet'!$V$4:$V$250,D136),0),0))))</f>
        <v>0</v>
      </c>
      <c r="H136" s="122">
        <f>COUNTIFS('Working Sheet'!$T$4:$T$250,'1.4.Fwd TIV-Field Inputs'!B136,'Working Sheet'!$U$4:$U$250,'1.4.Fwd TIV-Field Inputs'!C136,'Working Sheet'!$V$4:$V$250,'1.4.Fwd TIV-Field Inputs'!D136)</f>
        <v>232</v>
      </c>
      <c r="J136" s="11"/>
      <c r="K136" s="11"/>
      <c r="L136" s="11"/>
      <c r="M136" s="11"/>
      <c r="O136" s="11"/>
      <c r="P136" s="8"/>
      <c r="Q136" s="8"/>
      <c r="R136" s="8"/>
      <c r="S136" s="8"/>
      <c r="T136" s="8"/>
      <c r="V136" s="8"/>
      <c r="W136" s="8"/>
      <c r="X136" s="8"/>
      <c r="Y136" s="8"/>
      <c r="Z136" s="8"/>
      <c r="AA136" s="8"/>
      <c r="AC136" s="8"/>
      <c r="AD136" s="8"/>
      <c r="AE136" s="8"/>
      <c r="AF136" s="8"/>
      <c r="AG136" s="8"/>
      <c r="AH136" s="8"/>
      <c r="AJ136" s="8"/>
      <c r="AK136" s="8"/>
      <c r="AL136" s="8"/>
      <c r="AM136" s="8"/>
      <c r="AN136" s="8"/>
      <c r="AO136" s="8"/>
    </row>
    <row r="137" spans="1:41" s="3" customFormat="1" ht="16.5" customHeight="1" x14ac:dyDescent="0.25">
      <c r="A137" s="83">
        <f>'1.2.Historical Market Map 12-13'!A137</f>
        <v>0</v>
      </c>
      <c r="B137" s="83">
        <f>'1.2.Historical Market Map 12-13'!B137</f>
        <v>0</v>
      </c>
      <c r="C137" s="83">
        <f>'1.2.Historical Market Map 12-13'!C137</f>
        <v>0</v>
      </c>
      <c r="D137" s="83">
        <f>'1.2.Historical Market Map 12-13'!D137</f>
        <v>0</v>
      </c>
      <c r="E137" s="84" t="str">
        <f t="shared" si="7"/>
        <v>0-0 (0)</v>
      </c>
      <c r="F137" s="84">
        <f>IF($B$1="Q1",'2.1.ATS-Field (FY 13-14)'!J138,IF($B$1="Q2",'2.1.ATS-Field (FY 13-14)'!K138,IF($B$1="Q3",'2.1.ATS-Field (FY 13-14)'!L138,'2.1.ATS-Field (FY 13-14)'!M138)))</f>
        <v>0</v>
      </c>
      <c r="G137" s="35">
        <f>IF($B$1="Q1",IFERROR(ROUND(SUMIFS('Working Sheet'!$Y$4:$Y$250,'Working Sheet'!$T$4:$T$250,B137,'Working Sheet'!$U$4:$U$250,C137,'Working Sheet'!$V$4:$V$250,D137),0),0),IF($B$1="Q2",IFERROR(ROUND(SUMIFS('Working Sheet'!$Z$4:$Z$250,'Working Sheet'!$T$4:$T$250,B137,'Working Sheet'!$U$4:$U$250,C137,'Working Sheet'!$V$4:$V$250,D137),0),0),IF($B$1="Q3",IFERROR(ROUND(SUMIFS('Working Sheet'!$AA$4:$AA$250,'Working Sheet'!$T$4:$T$250,B137,'Working Sheet'!$U$4:$U$250,C137,'Working Sheet'!$V$4:$V$250,D137),0),0),IFERROR(ROUND(SUMIFS('Working Sheet'!$AB$4:$AB$250,'Working Sheet'!$T$4:$T$250,B137,'Working Sheet'!$U$4:$U$250,C137,'Working Sheet'!$V$4:$V$250,D137),0),0))))</f>
        <v>0</v>
      </c>
      <c r="H137" s="122">
        <f>COUNTIFS('Working Sheet'!$T$4:$T$250,'1.4.Fwd TIV-Field Inputs'!B137,'Working Sheet'!$U$4:$U$250,'1.4.Fwd TIV-Field Inputs'!C137,'Working Sheet'!$V$4:$V$250,'1.4.Fwd TIV-Field Inputs'!D137)</f>
        <v>232</v>
      </c>
      <c r="J137" s="11"/>
      <c r="K137" s="11"/>
      <c r="L137" s="11"/>
      <c r="M137" s="11"/>
      <c r="O137" s="11"/>
      <c r="P137" s="8"/>
      <c r="Q137" s="8"/>
      <c r="R137" s="8"/>
      <c r="S137" s="8"/>
      <c r="T137" s="8"/>
      <c r="V137" s="8"/>
      <c r="W137" s="8"/>
      <c r="X137" s="8"/>
      <c r="Y137" s="8"/>
      <c r="Z137" s="8"/>
      <c r="AA137" s="8"/>
      <c r="AC137" s="8"/>
      <c r="AD137" s="8"/>
      <c r="AE137" s="8"/>
      <c r="AF137" s="8"/>
      <c r="AG137" s="8"/>
      <c r="AH137" s="8"/>
      <c r="AJ137" s="8"/>
      <c r="AK137" s="8"/>
      <c r="AL137" s="8"/>
      <c r="AM137" s="8"/>
      <c r="AN137" s="8"/>
      <c r="AO137" s="8"/>
    </row>
    <row r="138" spans="1:41" s="3" customFormat="1" ht="16.5" customHeight="1" x14ac:dyDescent="0.25">
      <c r="A138" s="83">
        <f>'1.2.Historical Market Map 12-13'!A138</f>
        <v>0</v>
      </c>
      <c r="B138" s="83">
        <f>'1.2.Historical Market Map 12-13'!B138</f>
        <v>0</v>
      </c>
      <c r="C138" s="83">
        <f>'1.2.Historical Market Map 12-13'!C138</f>
        <v>0</v>
      </c>
      <c r="D138" s="83">
        <f>'1.2.Historical Market Map 12-13'!D138</f>
        <v>0</v>
      </c>
      <c r="E138" s="84" t="str">
        <f t="shared" si="7"/>
        <v>0-0 (0)</v>
      </c>
      <c r="F138" s="84">
        <f>IF($B$1="Q1",'2.1.ATS-Field (FY 13-14)'!J139,IF($B$1="Q2",'2.1.ATS-Field (FY 13-14)'!K139,IF($B$1="Q3",'2.1.ATS-Field (FY 13-14)'!L139,'2.1.ATS-Field (FY 13-14)'!M139)))</f>
        <v>0</v>
      </c>
      <c r="G138" s="35">
        <f>IF($B$1="Q1",IFERROR(ROUND(SUMIFS('Working Sheet'!$Y$4:$Y$250,'Working Sheet'!$T$4:$T$250,B138,'Working Sheet'!$U$4:$U$250,C138,'Working Sheet'!$V$4:$V$250,D138),0),0),IF($B$1="Q2",IFERROR(ROUND(SUMIFS('Working Sheet'!$Z$4:$Z$250,'Working Sheet'!$T$4:$T$250,B138,'Working Sheet'!$U$4:$U$250,C138,'Working Sheet'!$V$4:$V$250,D138),0),0),IF($B$1="Q3",IFERROR(ROUND(SUMIFS('Working Sheet'!$AA$4:$AA$250,'Working Sheet'!$T$4:$T$250,B138,'Working Sheet'!$U$4:$U$250,C138,'Working Sheet'!$V$4:$V$250,D138),0),0),IFERROR(ROUND(SUMIFS('Working Sheet'!$AB$4:$AB$250,'Working Sheet'!$T$4:$T$250,B138,'Working Sheet'!$U$4:$U$250,C138,'Working Sheet'!$V$4:$V$250,D138),0),0))))</f>
        <v>0</v>
      </c>
      <c r="H138" s="122">
        <f>COUNTIFS('Working Sheet'!$T$4:$T$250,'1.4.Fwd TIV-Field Inputs'!B138,'Working Sheet'!$U$4:$U$250,'1.4.Fwd TIV-Field Inputs'!C138,'Working Sheet'!$V$4:$V$250,'1.4.Fwd TIV-Field Inputs'!D138)</f>
        <v>232</v>
      </c>
      <c r="J138" s="11"/>
      <c r="K138" s="11"/>
      <c r="L138" s="11"/>
      <c r="M138" s="11"/>
      <c r="O138" s="11"/>
      <c r="P138" s="8"/>
      <c r="Q138" s="8"/>
      <c r="R138" s="8"/>
      <c r="S138" s="8"/>
      <c r="T138" s="8"/>
      <c r="V138" s="8"/>
      <c r="W138" s="8"/>
      <c r="X138" s="8"/>
      <c r="Y138" s="8"/>
      <c r="Z138" s="8"/>
      <c r="AA138" s="8"/>
      <c r="AC138" s="8"/>
      <c r="AD138" s="8"/>
      <c r="AE138" s="8"/>
      <c r="AF138" s="8"/>
      <c r="AG138" s="8"/>
      <c r="AH138" s="8"/>
      <c r="AJ138" s="8"/>
      <c r="AK138" s="8"/>
      <c r="AL138" s="8"/>
      <c r="AM138" s="8"/>
      <c r="AN138" s="8"/>
      <c r="AO138" s="8"/>
    </row>
    <row r="139" spans="1:41" s="3" customFormat="1" ht="16.5" customHeight="1" x14ac:dyDescent="0.25">
      <c r="A139" s="83">
        <f>'1.2.Historical Market Map 12-13'!A139</f>
        <v>0</v>
      </c>
      <c r="B139" s="83">
        <f>'1.2.Historical Market Map 12-13'!B139</f>
        <v>0</v>
      </c>
      <c r="C139" s="83">
        <f>'1.2.Historical Market Map 12-13'!C139</f>
        <v>0</v>
      </c>
      <c r="D139" s="83">
        <f>'1.2.Historical Market Map 12-13'!D139</f>
        <v>0</v>
      </c>
      <c r="E139" s="84" t="str">
        <f t="shared" si="7"/>
        <v>0-0 (0)</v>
      </c>
      <c r="F139" s="84">
        <f>IF($B$1="Q1",'2.1.ATS-Field (FY 13-14)'!J140,IF($B$1="Q2",'2.1.ATS-Field (FY 13-14)'!K140,IF($B$1="Q3",'2.1.ATS-Field (FY 13-14)'!L140,'2.1.ATS-Field (FY 13-14)'!M140)))</f>
        <v>0</v>
      </c>
      <c r="G139" s="35">
        <f>IF($B$1="Q1",IFERROR(ROUND(SUMIFS('Working Sheet'!$Y$4:$Y$250,'Working Sheet'!$T$4:$T$250,B139,'Working Sheet'!$U$4:$U$250,C139,'Working Sheet'!$V$4:$V$250,D139),0),0),IF($B$1="Q2",IFERROR(ROUND(SUMIFS('Working Sheet'!$Z$4:$Z$250,'Working Sheet'!$T$4:$T$250,B139,'Working Sheet'!$U$4:$U$250,C139,'Working Sheet'!$V$4:$V$250,D139),0),0),IF($B$1="Q3",IFERROR(ROUND(SUMIFS('Working Sheet'!$AA$4:$AA$250,'Working Sheet'!$T$4:$T$250,B139,'Working Sheet'!$U$4:$U$250,C139,'Working Sheet'!$V$4:$V$250,D139),0),0),IFERROR(ROUND(SUMIFS('Working Sheet'!$AB$4:$AB$250,'Working Sheet'!$T$4:$T$250,B139,'Working Sheet'!$U$4:$U$250,C139,'Working Sheet'!$V$4:$V$250,D139),0),0))))</f>
        <v>0</v>
      </c>
      <c r="H139" s="122">
        <f>COUNTIFS('Working Sheet'!$T$4:$T$250,'1.4.Fwd TIV-Field Inputs'!B139,'Working Sheet'!$U$4:$U$250,'1.4.Fwd TIV-Field Inputs'!C139,'Working Sheet'!$V$4:$V$250,'1.4.Fwd TIV-Field Inputs'!D139)</f>
        <v>232</v>
      </c>
      <c r="J139" s="11"/>
      <c r="K139" s="11"/>
      <c r="L139" s="11"/>
      <c r="M139" s="11"/>
      <c r="O139" s="11"/>
      <c r="P139" s="8"/>
      <c r="Q139" s="8"/>
      <c r="R139" s="8"/>
      <c r="S139" s="8"/>
      <c r="T139" s="8"/>
      <c r="V139" s="8"/>
      <c r="W139" s="8"/>
      <c r="X139" s="8"/>
      <c r="Y139" s="8"/>
      <c r="Z139" s="8"/>
      <c r="AA139" s="8"/>
      <c r="AC139" s="8"/>
      <c r="AD139" s="8"/>
      <c r="AE139" s="8"/>
      <c r="AF139" s="8"/>
      <c r="AG139" s="8"/>
      <c r="AH139" s="8"/>
      <c r="AJ139" s="8"/>
      <c r="AK139" s="8"/>
      <c r="AL139" s="8"/>
      <c r="AM139" s="8"/>
      <c r="AN139" s="8"/>
      <c r="AO139" s="8"/>
    </row>
    <row r="140" spans="1:41" s="3" customFormat="1" ht="16.5" customHeight="1" x14ac:dyDescent="0.25">
      <c r="A140" s="83">
        <f>'1.2.Historical Market Map 12-13'!A140</f>
        <v>0</v>
      </c>
      <c r="B140" s="83">
        <f>'1.2.Historical Market Map 12-13'!B140</f>
        <v>0</v>
      </c>
      <c r="C140" s="83">
        <f>'1.2.Historical Market Map 12-13'!C140</f>
        <v>0</v>
      </c>
      <c r="D140" s="83">
        <f>'1.2.Historical Market Map 12-13'!D140</f>
        <v>0</v>
      </c>
      <c r="E140" s="84" t="str">
        <f t="shared" si="7"/>
        <v>0-0 (0)</v>
      </c>
      <c r="F140" s="84">
        <f>IF($B$1="Q1",'2.1.ATS-Field (FY 13-14)'!J141,IF($B$1="Q2",'2.1.ATS-Field (FY 13-14)'!K141,IF($B$1="Q3",'2.1.ATS-Field (FY 13-14)'!L141,'2.1.ATS-Field (FY 13-14)'!M141)))</f>
        <v>0</v>
      </c>
      <c r="G140" s="35">
        <f>IF($B$1="Q1",IFERROR(ROUND(SUMIFS('Working Sheet'!$Y$4:$Y$250,'Working Sheet'!$T$4:$T$250,B140,'Working Sheet'!$U$4:$U$250,C140,'Working Sheet'!$V$4:$V$250,D140),0),0),IF($B$1="Q2",IFERROR(ROUND(SUMIFS('Working Sheet'!$Z$4:$Z$250,'Working Sheet'!$T$4:$T$250,B140,'Working Sheet'!$U$4:$U$250,C140,'Working Sheet'!$V$4:$V$250,D140),0),0),IF($B$1="Q3",IFERROR(ROUND(SUMIFS('Working Sheet'!$AA$4:$AA$250,'Working Sheet'!$T$4:$T$250,B140,'Working Sheet'!$U$4:$U$250,C140,'Working Sheet'!$V$4:$V$250,D140),0),0),IFERROR(ROUND(SUMIFS('Working Sheet'!$AB$4:$AB$250,'Working Sheet'!$T$4:$T$250,B140,'Working Sheet'!$U$4:$U$250,C140,'Working Sheet'!$V$4:$V$250,D140),0),0))))</f>
        <v>0</v>
      </c>
      <c r="H140" s="122">
        <f>COUNTIFS('Working Sheet'!$T$4:$T$250,'1.4.Fwd TIV-Field Inputs'!B140,'Working Sheet'!$U$4:$U$250,'1.4.Fwd TIV-Field Inputs'!C140,'Working Sheet'!$V$4:$V$250,'1.4.Fwd TIV-Field Inputs'!D140)</f>
        <v>232</v>
      </c>
      <c r="J140" s="11"/>
      <c r="K140" s="11"/>
      <c r="L140" s="11"/>
      <c r="M140" s="11"/>
      <c r="O140" s="11"/>
      <c r="P140" s="8"/>
      <c r="Q140" s="8"/>
      <c r="R140" s="8"/>
      <c r="S140" s="8"/>
      <c r="T140" s="8"/>
      <c r="V140" s="8"/>
      <c r="W140" s="8"/>
      <c r="X140" s="8"/>
      <c r="Y140" s="8"/>
      <c r="Z140" s="8"/>
      <c r="AA140" s="8"/>
      <c r="AC140" s="8"/>
      <c r="AD140" s="8"/>
      <c r="AE140" s="8"/>
      <c r="AF140" s="8"/>
      <c r="AG140" s="8"/>
      <c r="AH140" s="8"/>
      <c r="AJ140" s="8"/>
      <c r="AK140" s="8"/>
      <c r="AL140" s="8"/>
      <c r="AM140" s="8"/>
      <c r="AN140" s="8"/>
      <c r="AO140" s="8"/>
    </row>
    <row r="141" spans="1:41" s="3" customFormat="1" ht="16.5" customHeight="1" x14ac:dyDescent="0.25">
      <c r="A141" s="83">
        <f>'1.2.Historical Market Map 12-13'!A141</f>
        <v>0</v>
      </c>
      <c r="B141" s="83">
        <f>'1.2.Historical Market Map 12-13'!B141</f>
        <v>0</v>
      </c>
      <c r="C141" s="83">
        <f>'1.2.Historical Market Map 12-13'!C141</f>
        <v>0</v>
      </c>
      <c r="D141" s="83">
        <f>'1.2.Historical Market Map 12-13'!D141</f>
        <v>0</v>
      </c>
      <c r="E141" s="84" t="str">
        <f t="shared" si="7"/>
        <v>0-0 (0)</v>
      </c>
      <c r="F141" s="84">
        <f>IF($B$1="Q1",'2.1.ATS-Field (FY 13-14)'!J142,IF($B$1="Q2",'2.1.ATS-Field (FY 13-14)'!K142,IF($B$1="Q3",'2.1.ATS-Field (FY 13-14)'!L142,'2.1.ATS-Field (FY 13-14)'!M142)))</f>
        <v>0</v>
      </c>
      <c r="G141" s="35">
        <f>IF($B$1="Q1",IFERROR(ROUND(SUMIFS('Working Sheet'!$Y$4:$Y$250,'Working Sheet'!$T$4:$T$250,B141,'Working Sheet'!$U$4:$U$250,C141,'Working Sheet'!$V$4:$V$250,D141),0),0),IF($B$1="Q2",IFERROR(ROUND(SUMIFS('Working Sheet'!$Z$4:$Z$250,'Working Sheet'!$T$4:$T$250,B141,'Working Sheet'!$U$4:$U$250,C141,'Working Sheet'!$V$4:$V$250,D141),0),0),IF($B$1="Q3",IFERROR(ROUND(SUMIFS('Working Sheet'!$AA$4:$AA$250,'Working Sheet'!$T$4:$T$250,B141,'Working Sheet'!$U$4:$U$250,C141,'Working Sheet'!$V$4:$V$250,D141),0),0),IFERROR(ROUND(SUMIFS('Working Sheet'!$AB$4:$AB$250,'Working Sheet'!$T$4:$T$250,B141,'Working Sheet'!$U$4:$U$250,C141,'Working Sheet'!$V$4:$V$250,D141),0),0))))</f>
        <v>0</v>
      </c>
      <c r="H141" s="122">
        <f>COUNTIFS('Working Sheet'!$T$4:$T$250,'1.4.Fwd TIV-Field Inputs'!B141,'Working Sheet'!$U$4:$U$250,'1.4.Fwd TIV-Field Inputs'!C141,'Working Sheet'!$V$4:$V$250,'1.4.Fwd TIV-Field Inputs'!D141)</f>
        <v>232</v>
      </c>
      <c r="J141" s="11"/>
      <c r="K141" s="11"/>
      <c r="L141" s="11"/>
      <c r="M141" s="11"/>
      <c r="O141" s="11"/>
      <c r="P141" s="8"/>
      <c r="Q141" s="8"/>
      <c r="R141" s="8"/>
      <c r="S141" s="8"/>
      <c r="T141" s="8"/>
      <c r="V141" s="8"/>
      <c r="W141" s="8"/>
      <c r="X141" s="8"/>
      <c r="Y141" s="8"/>
      <c r="Z141" s="8"/>
      <c r="AA141" s="8"/>
      <c r="AC141" s="8"/>
      <c r="AD141" s="8"/>
      <c r="AE141" s="8"/>
      <c r="AF141" s="8"/>
      <c r="AG141" s="8"/>
      <c r="AH141" s="8"/>
      <c r="AJ141" s="8"/>
      <c r="AK141" s="8"/>
      <c r="AL141" s="8"/>
      <c r="AM141" s="8"/>
      <c r="AN141" s="8"/>
      <c r="AO141" s="8"/>
    </row>
    <row r="142" spans="1:41" s="3" customFormat="1" ht="16.5" customHeight="1" x14ac:dyDescent="0.25">
      <c r="A142" s="83">
        <f>'1.2.Historical Market Map 12-13'!A142</f>
        <v>0</v>
      </c>
      <c r="B142" s="83">
        <f>'1.2.Historical Market Map 12-13'!B142</f>
        <v>0</v>
      </c>
      <c r="C142" s="83">
        <f>'1.2.Historical Market Map 12-13'!C142</f>
        <v>0</v>
      </c>
      <c r="D142" s="83">
        <f>'1.2.Historical Market Map 12-13'!D142</f>
        <v>0</v>
      </c>
      <c r="E142" s="84" t="str">
        <f t="shared" si="7"/>
        <v>0-0 (0)</v>
      </c>
      <c r="F142" s="84">
        <f>IF($B$1="Q1",'2.1.ATS-Field (FY 13-14)'!J143,IF($B$1="Q2",'2.1.ATS-Field (FY 13-14)'!K143,IF($B$1="Q3",'2.1.ATS-Field (FY 13-14)'!L143,'2.1.ATS-Field (FY 13-14)'!M143)))</f>
        <v>0</v>
      </c>
      <c r="G142" s="35">
        <f>IF($B$1="Q1",IFERROR(ROUND(SUMIFS('Working Sheet'!$Y$4:$Y$250,'Working Sheet'!$T$4:$T$250,B142,'Working Sheet'!$U$4:$U$250,C142,'Working Sheet'!$V$4:$V$250,D142),0),0),IF($B$1="Q2",IFERROR(ROUND(SUMIFS('Working Sheet'!$Z$4:$Z$250,'Working Sheet'!$T$4:$T$250,B142,'Working Sheet'!$U$4:$U$250,C142,'Working Sheet'!$V$4:$V$250,D142),0),0),IF($B$1="Q3",IFERROR(ROUND(SUMIFS('Working Sheet'!$AA$4:$AA$250,'Working Sheet'!$T$4:$T$250,B142,'Working Sheet'!$U$4:$U$250,C142,'Working Sheet'!$V$4:$V$250,D142),0),0),IFERROR(ROUND(SUMIFS('Working Sheet'!$AB$4:$AB$250,'Working Sheet'!$T$4:$T$250,B142,'Working Sheet'!$U$4:$U$250,C142,'Working Sheet'!$V$4:$V$250,D142),0),0))))</f>
        <v>0</v>
      </c>
      <c r="H142" s="122">
        <f>COUNTIFS('Working Sheet'!$T$4:$T$250,'1.4.Fwd TIV-Field Inputs'!B142,'Working Sheet'!$U$4:$U$250,'1.4.Fwd TIV-Field Inputs'!C142,'Working Sheet'!$V$4:$V$250,'1.4.Fwd TIV-Field Inputs'!D142)</f>
        <v>232</v>
      </c>
      <c r="J142" s="11"/>
      <c r="K142" s="11"/>
      <c r="L142" s="11"/>
      <c r="M142" s="11"/>
      <c r="O142" s="11"/>
      <c r="P142" s="8"/>
      <c r="Q142" s="8"/>
      <c r="R142" s="8"/>
      <c r="S142" s="8"/>
      <c r="T142" s="8"/>
      <c r="V142" s="8"/>
      <c r="W142" s="8"/>
      <c r="X142" s="8"/>
      <c r="Y142" s="8"/>
      <c r="Z142" s="8"/>
      <c r="AA142" s="8"/>
      <c r="AC142" s="8"/>
      <c r="AD142" s="8"/>
      <c r="AE142" s="8"/>
      <c r="AF142" s="8"/>
      <c r="AG142" s="8"/>
      <c r="AH142" s="8"/>
      <c r="AJ142" s="8"/>
      <c r="AK142" s="8"/>
      <c r="AL142" s="8"/>
      <c r="AM142" s="8"/>
      <c r="AN142" s="8"/>
      <c r="AO142" s="8"/>
    </row>
    <row r="143" spans="1:41" s="3" customFormat="1" ht="16.5" customHeight="1" x14ac:dyDescent="0.25">
      <c r="A143" s="83">
        <f>'1.2.Historical Market Map 12-13'!A143</f>
        <v>0</v>
      </c>
      <c r="B143" s="83">
        <f>'1.2.Historical Market Map 12-13'!B143</f>
        <v>0</v>
      </c>
      <c r="C143" s="83">
        <f>'1.2.Historical Market Map 12-13'!C143</f>
        <v>0</v>
      </c>
      <c r="D143" s="83">
        <f>'1.2.Historical Market Map 12-13'!D143</f>
        <v>0</v>
      </c>
      <c r="E143" s="84" t="str">
        <f t="shared" si="7"/>
        <v>0-0 (0)</v>
      </c>
      <c r="F143" s="84">
        <f>IF($B$1="Q1",'2.1.ATS-Field (FY 13-14)'!J144,IF($B$1="Q2",'2.1.ATS-Field (FY 13-14)'!K144,IF($B$1="Q3",'2.1.ATS-Field (FY 13-14)'!L144,'2.1.ATS-Field (FY 13-14)'!M144)))</f>
        <v>0</v>
      </c>
      <c r="G143" s="35">
        <f>IF($B$1="Q1",IFERROR(ROUND(SUMIFS('Working Sheet'!$Y$4:$Y$250,'Working Sheet'!$T$4:$T$250,B143,'Working Sheet'!$U$4:$U$250,C143,'Working Sheet'!$V$4:$V$250,D143),0),0),IF($B$1="Q2",IFERROR(ROUND(SUMIFS('Working Sheet'!$Z$4:$Z$250,'Working Sheet'!$T$4:$T$250,B143,'Working Sheet'!$U$4:$U$250,C143,'Working Sheet'!$V$4:$V$250,D143),0),0),IF($B$1="Q3",IFERROR(ROUND(SUMIFS('Working Sheet'!$AA$4:$AA$250,'Working Sheet'!$T$4:$T$250,B143,'Working Sheet'!$U$4:$U$250,C143,'Working Sheet'!$V$4:$V$250,D143),0),0),IFERROR(ROUND(SUMIFS('Working Sheet'!$AB$4:$AB$250,'Working Sheet'!$T$4:$T$250,B143,'Working Sheet'!$U$4:$U$250,C143,'Working Sheet'!$V$4:$V$250,D143),0),0))))</f>
        <v>0</v>
      </c>
      <c r="H143" s="122">
        <f>COUNTIFS('Working Sheet'!$T$4:$T$250,'1.4.Fwd TIV-Field Inputs'!B143,'Working Sheet'!$U$4:$U$250,'1.4.Fwd TIV-Field Inputs'!C143,'Working Sheet'!$V$4:$V$250,'1.4.Fwd TIV-Field Inputs'!D143)</f>
        <v>232</v>
      </c>
      <c r="J143" s="11"/>
      <c r="K143" s="11"/>
      <c r="L143" s="11"/>
      <c r="M143" s="11"/>
      <c r="O143" s="11"/>
      <c r="P143" s="8"/>
      <c r="Q143" s="8"/>
      <c r="R143" s="8"/>
      <c r="S143" s="8"/>
      <c r="T143" s="8"/>
      <c r="V143" s="8"/>
      <c r="W143" s="8"/>
      <c r="X143" s="8"/>
      <c r="Y143" s="8"/>
      <c r="Z143" s="8"/>
      <c r="AA143" s="8"/>
      <c r="AC143" s="8"/>
      <c r="AD143" s="8"/>
      <c r="AE143" s="8"/>
      <c r="AF143" s="8"/>
      <c r="AG143" s="8"/>
      <c r="AH143" s="8"/>
      <c r="AJ143" s="8"/>
      <c r="AK143" s="8"/>
      <c r="AL143" s="8"/>
      <c r="AM143" s="8"/>
      <c r="AN143" s="8"/>
      <c r="AO143" s="8"/>
    </row>
    <row r="144" spans="1:41" s="3" customFormat="1" ht="16.5" customHeight="1" x14ac:dyDescent="0.25">
      <c r="A144" s="83">
        <f>'1.2.Historical Market Map 12-13'!A144</f>
        <v>0</v>
      </c>
      <c r="B144" s="83">
        <f>'1.2.Historical Market Map 12-13'!B144</f>
        <v>0</v>
      </c>
      <c r="C144" s="83">
        <f>'1.2.Historical Market Map 12-13'!C144</f>
        <v>0</v>
      </c>
      <c r="D144" s="83">
        <f>'1.2.Historical Market Map 12-13'!D144</f>
        <v>0</v>
      </c>
      <c r="E144" s="84" t="str">
        <f t="shared" si="7"/>
        <v>0-0 (0)</v>
      </c>
      <c r="F144" s="84">
        <f>IF($B$1="Q1",'2.1.ATS-Field (FY 13-14)'!J145,IF($B$1="Q2",'2.1.ATS-Field (FY 13-14)'!K145,IF($B$1="Q3",'2.1.ATS-Field (FY 13-14)'!L145,'2.1.ATS-Field (FY 13-14)'!M145)))</f>
        <v>0</v>
      </c>
      <c r="G144" s="35">
        <f>IF($B$1="Q1",IFERROR(ROUND(SUMIFS('Working Sheet'!$Y$4:$Y$250,'Working Sheet'!$T$4:$T$250,B144,'Working Sheet'!$U$4:$U$250,C144,'Working Sheet'!$V$4:$V$250,D144),0),0),IF($B$1="Q2",IFERROR(ROUND(SUMIFS('Working Sheet'!$Z$4:$Z$250,'Working Sheet'!$T$4:$T$250,B144,'Working Sheet'!$U$4:$U$250,C144,'Working Sheet'!$V$4:$V$250,D144),0),0),IF($B$1="Q3",IFERROR(ROUND(SUMIFS('Working Sheet'!$AA$4:$AA$250,'Working Sheet'!$T$4:$T$250,B144,'Working Sheet'!$U$4:$U$250,C144,'Working Sheet'!$V$4:$V$250,D144),0),0),IFERROR(ROUND(SUMIFS('Working Sheet'!$AB$4:$AB$250,'Working Sheet'!$T$4:$T$250,B144,'Working Sheet'!$U$4:$U$250,C144,'Working Sheet'!$V$4:$V$250,D144),0),0))))</f>
        <v>0</v>
      </c>
      <c r="H144" s="122">
        <f>COUNTIFS('Working Sheet'!$T$4:$T$250,'1.4.Fwd TIV-Field Inputs'!B144,'Working Sheet'!$U$4:$U$250,'1.4.Fwd TIV-Field Inputs'!C144,'Working Sheet'!$V$4:$V$250,'1.4.Fwd TIV-Field Inputs'!D144)</f>
        <v>232</v>
      </c>
      <c r="J144" s="11"/>
      <c r="K144" s="11"/>
      <c r="L144" s="11"/>
      <c r="M144" s="11"/>
      <c r="O144" s="11"/>
      <c r="P144" s="8"/>
      <c r="Q144" s="8"/>
      <c r="R144" s="8"/>
      <c r="S144" s="8"/>
      <c r="T144" s="8"/>
      <c r="V144" s="8"/>
      <c r="W144" s="8"/>
      <c r="X144" s="8"/>
      <c r="Y144" s="8"/>
      <c r="Z144" s="8"/>
      <c r="AA144" s="8"/>
      <c r="AC144" s="8"/>
      <c r="AD144" s="8"/>
      <c r="AE144" s="8"/>
      <c r="AF144" s="8"/>
      <c r="AG144" s="8"/>
      <c r="AH144" s="8"/>
      <c r="AJ144" s="8"/>
      <c r="AK144" s="8"/>
      <c r="AL144" s="8"/>
      <c r="AM144" s="8"/>
      <c r="AN144" s="8"/>
      <c r="AO144" s="8"/>
    </row>
    <row r="145" spans="1:41" s="3" customFormat="1" ht="16.5" customHeight="1" x14ac:dyDescent="0.25">
      <c r="A145" s="83">
        <f>'1.2.Historical Market Map 12-13'!A145</f>
        <v>0</v>
      </c>
      <c r="B145" s="83">
        <f>'1.2.Historical Market Map 12-13'!B145</f>
        <v>0</v>
      </c>
      <c r="C145" s="83">
        <f>'1.2.Historical Market Map 12-13'!C145</f>
        <v>0</v>
      </c>
      <c r="D145" s="83">
        <f>'1.2.Historical Market Map 12-13'!D145</f>
        <v>0</v>
      </c>
      <c r="E145" s="84" t="str">
        <f t="shared" si="7"/>
        <v>0-0 (0)</v>
      </c>
      <c r="F145" s="84">
        <f>IF($B$1="Q1",'2.1.ATS-Field (FY 13-14)'!J146,IF($B$1="Q2",'2.1.ATS-Field (FY 13-14)'!K146,IF($B$1="Q3",'2.1.ATS-Field (FY 13-14)'!L146,'2.1.ATS-Field (FY 13-14)'!M146)))</f>
        <v>0</v>
      </c>
      <c r="G145" s="35">
        <f>IF($B$1="Q1",IFERROR(ROUND(SUMIFS('Working Sheet'!$Y$4:$Y$250,'Working Sheet'!$T$4:$T$250,B145,'Working Sheet'!$U$4:$U$250,C145,'Working Sheet'!$V$4:$V$250,D145),0),0),IF($B$1="Q2",IFERROR(ROUND(SUMIFS('Working Sheet'!$Z$4:$Z$250,'Working Sheet'!$T$4:$T$250,B145,'Working Sheet'!$U$4:$U$250,C145,'Working Sheet'!$V$4:$V$250,D145),0),0),IF($B$1="Q3",IFERROR(ROUND(SUMIFS('Working Sheet'!$AA$4:$AA$250,'Working Sheet'!$T$4:$T$250,B145,'Working Sheet'!$U$4:$U$250,C145,'Working Sheet'!$V$4:$V$250,D145),0),0),IFERROR(ROUND(SUMIFS('Working Sheet'!$AB$4:$AB$250,'Working Sheet'!$T$4:$T$250,B145,'Working Sheet'!$U$4:$U$250,C145,'Working Sheet'!$V$4:$V$250,D145),0),0))))</f>
        <v>0</v>
      </c>
      <c r="H145" s="122">
        <f>COUNTIFS('Working Sheet'!$T$4:$T$250,'1.4.Fwd TIV-Field Inputs'!B145,'Working Sheet'!$U$4:$U$250,'1.4.Fwd TIV-Field Inputs'!C145,'Working Sheet'!$V$4:$V$250,'1.4.Fwd TIV-Field Inputs'!D145)</f>
        <v>232</v>
      </c>
      <c r="J145" s="11"/>
      <c r="K145" s="11"/>
      <c r="L145" s="11"/>
      <c r="M145" s="11"/>
      <c r="O145" s="11"/>
      <c r="P145" s="8"/>
      <c r="Q145" s="8"/>
      <c r="R145" s="8"/>
      <c r="S145" s="8"/>
      <c r="T145" s="8"/>
      <c r="V145" s="8"/>
      <c r="W145" s="8"/>
      <c r="X145" s="8"/>
      <c r="Y145" s="8"/>
      <c r="Z145" s="8"/>
      <c r="AA145" s="8"/>
      <c r="AC145" s="8"/>
      <c r="AD145" s="8"/>
      <c r="AE145" s="8"/>
      <c r="AF145" s="8"/>
      <c r="AG145" s="8"/>
      <c r="AH145" s="8"/>
      <c r="AJ145" s="8"/>
      <c r="AK145" s="8"/>
      <c r="AL145" s="8"/>
      <c r="AM145" s="8"/>
      <c r="AN145" s="8"/>
      <c r="AO145" s="8"/>
    </row>
    <row r="146" spans="1:41" s="3" customFormat="1" ht="16.5" customHeight="1" x14ac:dyDescent="0.25">
      <c r="A146" s="83">
        <f>'1.2.Historical Market Map 12-13'!A146</f>
        <v>0</v>
      </c>
      <c r="B146" s="83">
        <f>'1.2.Historical Market Map 12-13'!B146</f>
        <v>0</v>
      </c>
      <c r="C146" s="83">
        <f>'1.2.Historical Market Map 12-13'!C146</f>
        <v>0</v>
      </c>
      <c r="D146" s="83">
        <f>'1.2.Historical Market Map 12-13'!D146</f>
        <v>0</v>
      </c>
      <c r="E146" s="84" t="str">
        <f t="shared" si="7"/>
        <v>0-0 (0)</v>
      </c>
      <c r="F146" s="84">
        <f>IF($B$1="Q1",'2.1.ATS-Field (FY 13-14)'!J147,IF($B$1="Q2",'2.1.ATS-Field (FY 13-14)'!K147,IF($B$1="Q3",'2.1.ATS-Field (FY 13-14)'!L147,'2.1.ATS-Field (FY 13-14)'!M147)))</f>
        <v>0</v>
      </c>
      <c r="G146" s="35">
        <f>IF($B$1="Q1",IFERROR(ROUND(SUMIFS('Working Sheet'!$Y$4:$Y$250,'Working Sheet'!$T$4:$T$250,B146,'Working Sheet'!$U$4:$U$250,C146,'Working Sheet'!$V$4:$V$250,D146),0),0),IF($B$1="Q2",IFERROR(ROUND(SUMIFS('Working Sheet'!$Z$4:$Z$250,'Working Sheet'!$T$4:$T$250,B146,'Working Sheet'!$U$4:$U$250,C146,'Working Sheet'!$V$4:$V$250,D146),0),0),IF($B$1="Q3",IFERROR(ROUND(SUMIFS('Working Sheet'!$AA$4:$AA$250,'Working Sheet'!$T$4:$T$250,B146,'Working Sheet'!$U$4:$U$250,C146,'Working Sheet'!$V$4:$V$250,D146),0),0),IFERROR(ROUND(SUMIFS('Working Sheet'!$AB$4:$AB$250,'Working Sheet'!$T$4:$T$250,B146,'Working Sheet'!$U$4:$U$250,C146,'Working Sheet'!$V$4:$V$250,D146),0),0))))</f>
        <v>0</v>
      </c>
      <c r="H146" s="122">
        <f>COUNTIFS('Working Sheet'!$T$4:$T$250,'1.4.Fwd TIV-Field Inputs'!B146,'Working Sheet'!$U$4:$U$250,'1.4.Fwd TIV-Field Inputs'!C146,'Working Sheet'!$V$4:$V$250,'1.4.Fwd TIV-Field Inputs'!D146)</f>
        <v>232</v>
      </c>
      <c r="J146" s="11"/>
      <c r="K146" s="11"/>
      <c r="L146" s="11"/>
      <c r="M146" s="11"/>
      <c r="O146" s="11"/>
      <c r="P146" s="8"/>
      <c r="Q146" s="8"/>
      <c r="R146" s="8"/>
      <c r="S146" s="8"/>
      <c r="T146" s="8"/>
      <c r="V146" s="8"/>
      <c r="W146" s="8"/>
      <c r="X146" s="8"/>
      <c r="Y146" s="8"/>
      <c r="Z146" s="8"/>
      <c r="AA146" s="8"/>
      <c r="AC146" s="8"/>
      <c r="AD146" s="8"/>
      <c r="AE146" s="8"/>
      <c r="AF146" s="8"/>
      <c r="AG146" s="8"/>
      <c r="AH146" s="8"/>
      <c r="AJ146" s="8"/>
      <c r="AK146" s="8"/>
      <c r="AL146" s="8"/>
      <c r="AM146" s="8"/>
      <c r="AN146" s="8"/>
      <c r="AO146" s="8"/>
    </row>
    <row r="147" spans="1:41" s="3" customFormat="1" ht="16.5" customHeight="1" x14ac:dyDescent="0.25">
      <c r="A147" s="83">
        <f>'1.2.Historical Market Map 12-13'!A147</f>
        <v>0</v>
      </c>
      <c r="B147" s="83">
        <f>'1.2.Historical Market Map 12-13'!B147</f>
        <v>0</v>
      </c>
      <c r="C147" s="83">
        <f>'1.2.Historical Market Map 12-13'!C147</f>
        <v>0</v>
      </c>
      <c r="D147" s="83">
        <f>'1.2.Historical Market Map 12-13'!D147</f>
        <v>0</v>
      </c>
      <c r="E147" s="84" t="str">
        <f t="shared" si="7"/>
        <v>0-0 (0)</v>
      </c>
      <c r="F147" s="84">
        <f>IF($B$1="Q1",'2.1.ATS-Field (FY 13-14)'!J148,IF($B$1="Q2",'2.1.ATS-Field (FY 13-14)'!K148,IF($B$1="Q3",'2.1.ATS-Field (FY 13-14)'!L148,'2.1.ATS-Field (FY 13-14)'!M148)))</f>
        <v>0</v>
      </c>
      <c r="G147" s="35">
        <f>IF($B$1="Q1",IFERROR(ROUND(SUMIFS('Working Sheet'!$Y$4:$Y$250,'Working Sheet'!$T$4:$T$250,B147,'Working Sheet'!$U$4:$U$250,C147,'Working Sheet'!$V$4:$V$250,D147),0),0),IF($B$1="Q2",IFERROR(ROUND(SUMIFS('Working Sheet'!$Z$4:$Z$250,'Working Sheet'!$T$4:$T$250,B147,'Working Sheet'!$U$4:$U$250,C147,'Working Sheet'!$V$4:$V$250,D147),0),0),IF($B$1="Q3",IFERROR(ROUND(SUMIFS('Working Sheet'!$AA$4:$AA$250,'Working Sheet'!$T$4:$T$250,B147,'Working Sheet'!$U$4:$U$250,C147,'Working Sheet'!$V$4:$V$250,D147),0),0),IFERROR(ROUND(SUMIFS('Working Sheet'!$AB$4:$AB$250,'Working Sheet'!$T$4:$T$250,B147,'Working Sheet'!$U$4:$U$250,C147,'Working Sheet'!$V$4:$V$250,D147),0),0))))</f>
        <v>0</v>
      </c>
      <c r="H147" s="122">
        <f>COUNTIFS('Working Sheet'!$T$4:$T$250,'1.4.Fwd TIV-Field Inputs'!B147,'Working Sheet'!$U$4:$U$250,'1.4.Fwd TIV-Field Inputs'!C147,'Working Sheet'!$V$4:$V$250,'1.4.Fwd TIV-Field Inputs'!D147)</f>
        <v>232</v>
      </c>
      <c r="J147" s="11"/>
      <c r="K147" s="11"/>
      <c r="L147" s="11"/>
      <c r="M147" s="11"/>
      <c r="O147" s="11"/>
      <c r="P147" s="8"/>
      <c r="Q147" s="8"/>
      <c r="R147" s="8"/>
      <c r="S147" s="8"/>
      <c r="T147" s="8"/>
      <c r="V147" s="8"/>
      <c r="W147" s="8"/>
      <c r="X147" s="8"/>
      <c r="Y147" s="8"/>
      <c r="Z147" s="8"/>
      <c r="AA147" s="8"/>
      <c r="AC147" s="8"/>
      <c r="AD147" s="8"/>
      <c r="AE147" s="8"/>
      <c r="AF147" s="8"/>
      <c r="AG147" s="8"/>
      <c r="AH147" s="8"/>
      <c r="AJ147" s="8"/>
      <c r="AK147" s="8"/>
      <c r="AL147" s="8"/>
      <c r="AM147" s="8"/>
      <c r="AN147" s="8"/>
      <c r="AO147" s="8"/>
    </row>
    <row r="148" spans="1:41" s="3" customFormat="1" ht="16.5" customHeight="1" x14ac:dyDescent="0.25">
      <c r="A148" s="83">
        <f>'1.2.Historical Market Map 12-13'!A148</f>
        <v>0</v>
      </c>
      <c r="B148" s="83">
        <f>'1.2.Historical Market Map 12-13'!B148</f>
        <v>0</v>
      </c>
      <c r="C148" s="83">
        <f>'1.2.Historical Market Map 12-13'!C148</f>
        <v>0</v>
      </c>
      <c r="D148" s="83">
        <f>'1.2.Historical Market Map 12-13'!D148</f>
        <v>0</v>
      </c>
      <c r="E148" s="84" t="str">
        <f t="shared" si="7"/>
        <v>0-0 (0)</v>
      </c>
      <c r="F148" s="84">
        <f>IF($B$1="Q1",'2.1.ATS-Field (FY 13-14)'!J149,IF($B$1="Q2",'2.1.ATS-Field (FY 13-14)'!K149,IF($B$1="Q3",'2.1.ATS-Field (FY 13-14)'!L149,'2.1.ATS-Field (FY 13-14)'!M149)))</f>
        <v>0</v>
      </c>
      <c r="G148" s="35">
        <f>IF($B$1="Q1",IFERROR(ROUND(SUMIFS('Working Sheet'!$Y$4:$Y$250,'Working Sheet'!$T$4:$T$250,B148,'Working Sheet'!$U$4:$U$250,C148,'Working Sheet'!$V$4:$V$250,D148),0),0),IF($B$1="Q2",IFERROR(ROUND(SUMIFS('Working Sheet'!$Z$4:$Z$250,'Working Sheet'!$T$4:$T$250,B148,'Working Sheet'!$U$4:$U$250,C148,'Working Sheet'!$V$4:$V$250,D148),0),0),IF($B$1="Q3",IFERROR(ROUND(SUMIFS('Working Sheet'!$AA$4:$AA$250,'Working Sheet'!$T$4:$T$250,B148,'Working Sheet'!$U$4:$U$250,C148,'Working Sheet'!$V$4:$V$250,D148),0),0),IFERROR(ROUND(SUMIFS('Working Sheet'!$AB$4:$AB$250,'Working Sheet'!$T$4:$T$250,B148,'Working Sheet'!$U$4:$U$250,C148,'Working Sheet'!$V$4:$V$250,D148),0),0))))</f>
        <v>0</v>
      </c>
      <c r="H148" s="122">
        <f>COUNTIFS('Working Sheet'!$T$4:$T$250,'1.4.Fwd TIV-Field Inputs'!B148,'Working Sheet'!$U$4:$U$250,'1.4.Fwd TIV-Field Inputs'!C148,'Working Sheet'!$V$4:$V$250,'1.4.Fwd TIV-Field Inputs'!D148)</f>
        <v>232</v>
      </c>
      <c r="J148" s="11"/>
      <c r="K148" s="11"/>
      <c r="L148" s="11"/>
      <c r="M148" s="11"/>
      <c r="O148" s="11"/>
      <c r="P148" s="8"/>
      <c r="Q148" s="8"/>
      <c r="R148" s="8"/>
      <c r="S148" s="8"/>
      <c r="T148" s="8"/>
      <c r="V148" s="8"/>
      <c r="W148" s="8"/>
      <c r="X148" s="8"/>
      <c r="Y148" s="8"/>
      <c r="Z148" s="8"/>
      <c r="AA148" s="8"/>
      <c r="AC148" s="8"/>
      <c r="AD148" s="8"/>
      <c r="AE148" s="8"/>
      <c r="AF148" s="8"/>
      <c r="AG148" s="8"/>
      <c r="AH148" s="8"/>
      <c r="AJ148" s="8"/>
      <c r="AK148" s="8"/>
      <c r="AL148" s="8"/>
      <c r="AM148" s="8"/>
      <c r="AN148" s="8"/>
      <c r="AO148" s="8"/>
    </row>
    <row r="149" spans="1:41" s="3" customFormat="1" ht="16.5" customHeight="1" x14ac:dyDescent="0.25">
      <c r="A149" s="83">
        <f>'1.2.Historical Market Map 12-13'!A149</f>
        <v>0</v>
      </c>
      <c r="B149" s="83">
        <f>'1.2.Historical Market Map 12-13'!B149</f>
        <v>0</v>
      </c>
      <c r="C149" s="83">
        <f>'1.2.Historical Market Map 12-13'!C149</f>
        <v>0</v>
      </c>
      <c r="D149" s="83">
        <f>'1.2.Historical Market Map 12-13'!D149</f>
        <v>0</v>
      </c>
      <c r="E149" s="84" t="str">
        <f t="shared" si="7"/>
        <v>0-0 (0)</v>
      </c>
      <c r="F149" s="84">
        <f>IF($B$1="Q1",'2.1.ATS-Field (FY 13-14)'!J150,IF($B$1="Q2",'2.1.ATS-Field (FY 13-14)'!K150,IF($B$1="Q3",'2.1.ATS-Field (FY 13-14)'!L150,'2.1.ATS-Field (FY 13-14)'!M150)))</f>
        <v>0</v>
      </c>
      <c r="G149" s="35">
        <f>IF($B$1="Q1",IFERROR(ROUND(SUMIFS('Working Sheet'!$Y$4:$Y$250,'Working Sheet'!$T$4:$T$250,B149,'Working Sheet'!$U$4:$U$250,C149,'Working Sheet'!$V$4:$V$250,D149),0),0),IF($B$1="Q2",IFERROR(ROUND(SUMIFS('Working Sheet'!$Z$4:$Z$250,'Working Sheet'!$T$4:$T$250,B149,'Working Sheet'!$U$4:$U$250,C149,'Working Sheet'!$V$4:$V$250,D149),0),0),IF($B$1="Q3",IFERROR(ROUND(SUMIFS('Working Sheet'!$AA$4:$AA$250,'Working Sheet'!$T$4:$T$250,B149,'Working Sheet'!$U$4:$U$250,C149,'Working Sheet'!$V$4:$V$250,D149),0),0),IFERROR(ROUND(SUMIFS('Working Sheet'!$AB$4:$AB$250,'Working Sheet'!$T$4:$T$250,B149,'Working Sheet'!$U$4:$U$250,C149,'Working Sheet'!$V$4:$V$250,D149),0),0))))</f>
        <v>0</v>
      </c>
      <c r="H149" s="122">
        <f>COUNTIFS('Working Sheet'!$T$4:$T$250,'1.4.Fwd TIV-Field Inputs'!B149,'Working Sheet'!$U$4:$U$250,'1.4.Fwd TIV-Field Inputs'!C149,'Working Sheet'!$V$4:$V$250,'1.4.Fwd TIV-Field Inputs'!D149)</f>
        <v>232</v>
      </c>
      <c r="J149" s="11"/>
      <c r="K149" s="11"/>
      <c r="L149" s="11"/>
      <c r="M149" s="11"/>
      <c r="O149" s="11"/>
      <c r="P149" s="8"/>
      <c r="Q149" s="8"/>
      <c r="R149" s="8"/>
      <c r="S149" s="8"/>
      <c r="T149" s="8"/>
      <c r="V149" s="8"/>
      <c r="W149" s="8"/>
      <c r="X149" s="8"/>
      <c r="Y149" s="8"/>
      <c r="Z149" s="8"/>
      <c r="AA149" s="8"/>
      <c r="AC149" s="8"/>
      <c r="AD149" s="8"/>
      <c r="AE149" s="8"/>
      <c r="AF149" s="8"/>
      <c r="AG149" s="8"/>
      <c r="AH149" s="8"/>
      <c r="AJ149" s="8"/>
      <c r="AK149" s="8"/>
      <c r="AL149" s="8"/>
      <c r="AM149" s="8"/>
      <c r="AN149" s="8"/>
      <c r="AO149" s="8"/>
    </row>
    <row r="150" spans="1:41" s="3" customFormat="1" ht="16.5" customHeight="1" x14ac:dyDescent="0.25">
      <c r="A150" s="83">
        <f>'1.2.Historical Market Map 12-13'!A150</f>
        <v>0</v>
      </c>
      <c r="B150" s="83">
        <f>'1.2.Historical Market Map 12-13'!B150</f>
        <v>0</v>
      </c>
      <c r="C150" s="83">
        <f>'1.2.Historical Market Map 12-13'!C150</f>
        <v>0</v>
      </c>
      <c r="D150" s="83">
        <f>'1.2.Historical Market Map 12-13'!D150</f>
        <v>0</v>
      </c>
      <c r="E150" s="84" t="str">
        <f t="shared" si="7"/>
        <v>0-0 (0)</v>
      </c>
      <c r="F150" s="84">
        <f>IF($B$1="Q1",'2.1.ATS-Field (FY 13-14)'!J151,IF($B$1="Q2",'2.1.ATS-Field (FY 13-14)'!K151,IF($B$1="Q3",'2.1.ATS-Field (FY 13-14)'!L151,'2.1.ATS-Field (FY 13-14)'!M151)))</f>
        <v>0</v>
      </c>
      <c r="G150" s="35">
        <f>IF($B$1="Q1",IFERROR(ROUND(SUMIFS('Working Sheet'!$Y$4:$Y$250,'Working Sheet'!$T$4:$T$250,B150,'Working Sheet'!$U$4:$U$250,C150,'Working Sheet'!$V$4:$V$250,D150),0),0),IF($B$1="Q2",IFERROR(ROUND(SUMIFS('Working Sheet'!$Z$4:$Z$250,'Working Sheet'!$T$4:$T$250,B150,'Working Sheet'!$U$4:$U$250,C150,'Working Sheet'!$V$4:$V$250,D150),0),0),IF($B$1="Q3",IFERROR(ROUND(SUMIFS('Working Sheet'!$AA$4:$AA$250,'Working Sheet'!$T$4:$T$250,B150,'Working Sheet'!$U$4:$U$250,C150,'Working Sheet'!$V$4:$V$250,D150),0),0),IFERROR(ROUND(SUMIFS('Working Sheet'!$AB$4:$AB$250,'Working Sheet'!$T$4:$T$250,B150,'Working Sheet'!$U$4:$U$250,C150,'Working Sheet'!$V$4:$V$250,D150),0),0))))</f>
        <v>0</v>
      </c>
      <c r="H150" s="122">
        <f>COUNTIFS('Working Sheet'!$T$4:$T$250,'1.4.Fwd TIV-Field Inputs'!B150,'Working Sheet'!$U$4:$U$250,'1.4.Fwd TIV-Field Inputs'!C150,'Working Sheet'!$V$4:$V$250,'1.4.Fwd TIV-Field Inputs'!D150)</f>
        <v>232</v>
      </c>
      <c r="J150" s="11"/>
      <c r="K150" s="11"/>
      <c r="L150" s="11"/>
      <c r="M150" s="11"/>
      <c r="O150" s="11"/>
      <c r="P150" s="8"/>
      <c r="Q150" s="8"/>
      <c r="R150" s="8"/>
      <c r="S150" s="8"/>
      <c r="T150" s="8"/>
      <c r="V150" s="8"/>
      <c r="W150" s="8"/>
      <c r="X150" s="8"/>
      <c r="Y150" s="8"/>
      <c r="Z150" s="8"/>
      <c r="AA150" s="8"/>
      <c r="AC150" s="8"/>
      <c r="AD150" s="8"/>
      <c r="AE150" s="8"/>
      <c r="AF150" s="8"/>
      <c r="AG150" s="8"/>
      <c r="AH150" s="8"/>
      <c r="AJ150" s="8"/>
      <c r="AK150" s="8"/>
      <c r="AL150" s="8"/>
      <c r="AM150" s="8"/>
      <c r="AN150" s="8"/>
      <c r="AO150" s="8"/>
    </row>
    <row r="151" spans="1:41" s="3" customFormat="1" ht="16.5" customHeight="1" x14ac:dyDescent="0.25">
      <c r="A151" s="83">
        <f>'1.2.Historical Market Map 12-13'!A151</f>
        <v>0</v>
      </c>
      <c r="B151" s="83">
        <f>'1.2.Historical Market Map 12-13'!B151</f>
        <v>0</v>
      </c>
      <c r="C151" s="83">
        <f>'1.2.Historical Market Map 12-13'!C151</f>
        <v>0</v>
      </c>
      <c r="D151" s="83">
        <f>'1.2.Historical Market Map 12-13'!D151</f>
        <v>0</v>
      </c>
      <c r="E151" s="84" t="str">
        <f t="shared" si="7"/>
        <v>0-0 (0)</v>
      </c>
      <c r="F151" s="84">
        <f>IF($B$1="Q1",'2.1.ATS-Field (FY 13-14)'!J152,IF($B$1="Q2",'2.1.ATS-Field (FY 13-14)'!K152,IF($B$1="Q3",'2.1.ATS-Field (FY 13-14)'!L152,'2.1.ATS-Field (FY 13-14)'!M152)))</f>
        <v>0</v>
      </c>
      <c r="G151" s="35">
        <f>IF($B$1="Q1",IFERROR(ROUND(SUMIFS('Working Sheet'!$Y$4:$Y$250,'Working Sheet'!$T$4:$T$250,B151,'Working Sheet'!$U$4:$U$250,C151,'Working Sheet'!$V$4:$V$250,D151),0),0),IF($B$1="Q2",IFERROR(ROUND(SUMIFS('Working Sheet'!$Z$4:$Z$250,'Working Sheet'!$T$4:$T$250,B151,'Working Sheet'!$U$4:$U$250,C151,'Working Sheet'!$V$4:$V$250,D151),0),0),IF($B$1="Q3",IFERROR(ROUND(SUMIFS('Working Sheet'!$AA$4:$AA$250,'Working Sheet'!$T$4:$T$250,B151,'Working Sheet'!$U$4:$U$250,C151,'Working Sheet'!$V$4:$V$250,D151),0),0),IFERROR(ROUND(SUMIFS('Working Sheet'!$AB$4:$AB$250,'Working Sheet'!$T$4:$T$250,B151,'Working Sheet'!$U$4:$U$250,C151,'Working Sheet'!$V$4:$V$250,D151),0),0))))</f>
        <v>0</v>
      </c>
      <c r="H151" s="122">
        <f>COUNTIFS('Working Sheet'!$T$4:$T$250,'1.4.Fwd TIV-Field Inputs'!B151,'Working Sheet'!$U$4:$U$250,'1.4.Fwd TIV-Field Inputs'!C151,'Working Sheet'!$V$4:$V$250,'1.4.Fwd TIV-Field Inputs'!D151)</f>
        <v>232</v>
      </c>
      <c r="J151" s="11"/>
      <c r="K151" s="11"/>
      <c r="L151" s="11"/>
      <c r="M151" s="11"/>
      <c r="O151" s="11"/>
      <c r="P151" s="8"/>
      <c r="Q151" s="8"/>
      <c r="R151" s="8"/>
      <c r="S151" s="8"/>
      <c r="T151" s="8"/>
      <c r="V151" s="8"/>
      <c r="W151" s="8"/>
      <c r="X151" s="8"/>
      <c r="Y151" s="8"/>
      <c r="Z151" s="8"/>
      <c r="AA151" s="8"/>
      <c r="AC151" s="8"/>
      <c r="AD151" s="8"/>
      <c r="AE151" s="8"/>
      <c r="AF151" s="8"/>
      <c r="AG151" s="8"/>
      <c r="AH151" s="8"/>
      <c r="AJ151" s="8"/>
      <c r="AK151" s="8"/>
      <c r="AL151" s="8"/>
      <c r="AM151" s="8"/>
      <c r="AN151" s="8"/>
      <c r="AO151" s="8"/>
    </row>
    <row r="152" spans="1:41" s="3" customFormat="1" ht="16.5" customHeight="1" x14ac:dyDescent="0.25">
      <c r="A152" s="83">
        <f>'1.2.Historical Market Map 12-13'!A152</f>
        <v>0</v>
      </c>
      <c r="B152" s="83">
        <f>'1.2.Historical Market Map 12-13'!B152</f>
        <v>0</v>
      </c>
      <c r="C152" s="83">
        <f>'1.2.Historical Market Map 12-13'!C152</f>
        <v>0</v>
      </c>
      <c r="D152" s="83">
        <f>'1.2.Historical Market Map 12-13'!D152</f>
        <v>0</v>
      </c>
      <c r="E152" s="84" t="str">
        <f t="shared" si="7"/>
        <v>0-0 (0)</v>
      </c>
      <c r="F152" s="84">
        <f>IF($B$1="Q1",'2.1.ATS-Field (FY 13-14)'!J153,IF($B$1="Q2",'2.1.ATS-Field (FY 13-14)'!K153,IF($B$1="Q3",'2.1.ATS-Field (FY 13-14)'!L153,'2.1.ATS-Field (FY 13-14)'!M153)))</f>
        <v>0</v>
      </c>
      <c r="G152" s="35">
        <f>IF($B$1="Q1",IFERROR(ROUND(SUMIFS('Working Sheet'!$Y$4:$Y$250,'Working Sheet'!$T$4:$T$250,B152,'Working Sheet'!$U$4:$U$250,C152,'Working Sheet'!$V$4:$V$250,D152),0),0),IF($B$1="Q2",IFERROR(ROUND(SUMIFS('Working Sheet'!$Z$4:$Z$250,'Working Sheet'!$T$4:$T$250,B152,'Working Sheet'!$U$4:$U$250,C152,'Working Sheet'!$V$4:$V$250,D152),0),0),IF($B$1="Q3",IFERROR(ROUND(SUMIFS('Working Sheet'!$AA$4:$AA$250,'Working Sheet'!$T$4:$T$250,B152,'Working Sheet'!$U$4:$U$250,C152,'Working Sheet'!$V$4:$V$250,D152),0),0),IFERROR(ROUND(SUMIFS('Working Sheet'!$AB$4:$AB$250,'Working Sheet'!$T$4:$T$250,B152,'Working Sheet'!$U$4:$U$250,C152,'Working Sheet'!$V$4:$V$250,D152),0),0))))</f>
        <v>0</v>
      </c>
      <c r="H152" s="122">
        <f>COUNTIFS('Working Sheet'!$T$4:$T$250,'1.4.Fwd TIV-Field Inputs'!B152,'Working Sheet'!$U$4:$U$250,'1.4.Fwd TIV-Field Inputs'!C152,'Working Sheet'!$V$4:$V$250,'1.4.Fwd TIV-Field Inputs'!D152)</f>
        <v>232</v>
      </c>
      <c r="J152" s="11"/>
      <c r="K152" s="11"/>
      <c r="L152" s="11"/>
      <c r="M152" s="11"/>
      <c r="O152" s="11"/>
      <c r="P152" s="8"/>
      <c r="Q152" s="8"/>
      <c r="R152" s="8"/>
      <c r="S152" s="8"/>
      <c r="T152" s="8"/>
      <c r="V152" s="8"/>
      <c r="W152" s="8"/>
      <c r="X152" s="8"/>
      <c r="Y152" s="8"/>
      <c r="Z152" s="8"/>
      <c r="AA152" s="8"/>
      <c r="AC152" s="8"/>
      <c r="AD152" s="8"/>
      <c r="AE152" s="8"/>
      <c r="AF152" s="8"/>
      <c r="AG152" s="8"/>
      <c r="AH152" s="8"/>
      <c r="AJ152" s="8"/>
      <c r="AK152" s="8"/>
      <c r="AL152" s="8"/>
      <c r="AM152" s="8"/>
      <c r="AN152" s="8"/>
      <c r="AO152" s="8"/>
    </row>
    <row r="153" spans="1:41" s="3" customFormat="1" ht="16.5" customHeight="1" x14ac:dyDescent="0.25">
      <c r="A153" s="83">
        <f>'1.2.Historical Market Map 12-13'!A153</f>
        <v>0</v>
      </c>
      <c r="B153" s="83">
        <f>'1.2.Historical Market Map 12-13'!B153</f>
        <v>0</v>
      </c>
      <c r="C153" s="83">
        <f>'1.2.Historical Market Map 12-13'!C153</f>
        <v>0</v>
      </c>
      <c r="D153" s="83">
        <f>'1.2.Historical Market Map 12-13'!D153</f>
        <v>0</v>
      </c>
      <c r="E153" s="84" t="str">
        <f t="shared" si="7"/>
        <v>0-0 (0)</v>
      </c>
      <c r="F153" s="84">
        <f>IF($B$1="Q1",'2.1.ATS-Field (FY 13-14)'!J154,IF($B$1="Q2",'2.1.ATS-Field (FY 13-14)'!K154,IF($B$1="Q3",'2.1.ATS-Field (FY 13-14)'!L154,'2.1.ATS-Field (FY 13-14)'!M154)))</f>
        <v>0</v>
      </c>
      <c r="G153" s="35">
        <f>IF($B$1="Q1",IFERROR(ROUND(SUMIFS('Working Sheet'!$Y$4:$Y$250,'Working Sheet'!$T$4:$T$250,B153,'Working Sheet'!$U$4:$U$250,C153,'Working Sheet'!$V$4:$V$250,D153),0),0),IF($B$1="Q2",IFERROR(ROUND(SUMIFS('Working Sheet'!$Z$4:$Z$250,'Working Sheet'!$T$4:$T$250,B153,'Working Sheet'!$U$4:$U$250,C153,'Working Sheet'!$V$4:$V$250,D153),0),0),IF($B$1="Q3",IFERROR(ROUND(SUMIFS('Working Sheet'!$AA$4:$AA$250,'Working Sheet'!$T$4:$T$250,B153,'Working Sheet'!$U$4:$U$250,C153,'Working Sheet'!$V$4:$V$250,D153),0),0),IFERROR(ROUND(SUMIFS('Working Sheet'!$AB$4:$AB$250,'Working Sheet'!$T$4:$T$250,B153,'Working Sheet'!$U$4:$U$250,C153,'Working Sheet'!$V$4:$V$250,D153),0),0))))</f>
        <v>0</v>
      </c>
      <c r="H153" s="122">
        <f>COUNTIFS('Working Sheet'!$T$4:$T$250,'1.4.Fwd TIV-Field Inputs'!B153,'Working Sheet'!$U$4:$U$250,'1.4.Fwd TIV-Field Inputs'!C153,'Working Sheet'!$V$4:$V$250,'1.4.Fwd TIV-Field Inputs'!D153)</f>
        <v>232</v>
      </c>
      <c r="J153" s="11"/>
      <c r="K153" s="11"/>
      <c r="L153" s="11"/>
      <c r="M153" s="11"/>
      <c r="O153" s="8"/>
      <c r="P153" s="8"/>
      <c r="Q153" s="8"/>
      <c r="R153" s="8"/>
      <c r="S153" s="8"/>
      <c r="T153" s="8"/>
      <c r="V153" s="8"/>
      <c r="W153" s="8"/>
      <c r="X153" s="8"/>
      <c r="Y153" s="8"/>
      <c r="Z153" s="8"/>
      <c r="AA153" s="8"/>
      <c r="AC153" s="8"/>
      <c r="AD153" s="8"/>
      <c r="AE153" s="8"/>
      <c r="AF153" s="8"/>
      <c r="AG153" s="8"/>
      <c r="AH153" s="8"/>
      <c r="AJ153" s="8"/>
      <c r="AK153" s="8"/>
      <c r="AL153" s="8"/>
      <c r="AM153" s="8"/>
      <c r="AN153" s="8"/>
      <c r="AO153" s="8"/>
    </row>
    <row r="154" spans="1:41" s="3" customFormat="1" ht="16.5" customHeight="1" x14ac:dyDescent="0.25">
      <c r="A154" s="83">
        <f>'1.2.Historical Market Map 12-13'!A154</f>
        <v>0</v>
      </c>
      <c r="B154" s="83">
        <f>'1.2.Historical Market Map 12-13'!B154</f>
        <v>0</v>
      </c>
      <c r="C154" s="83">
        <f>'1.2.Historical Market Map 12-13'!C154</f>
        <v>0</v>
      </c>
      <c r="D154" s="83">
        <f>'1.2.Historical Market Map 12-13'!D154</f>
        <v>0</v>
      </c>
      <c r="E154" s="84" t="str">
        <f t="shared" si="7"/>
        <v>0-0 (0)</v>
      </c>
      <c r="F154" s="84">
        <f>IF($B$1="Q1",'2.1.ATS-Field (FY 13-14)'!J155,IF($B$1="Q2",'2.1.ATS-Field (FY 13-14)'!K155,IF($B$1="Q3",'2.1.ATS-Field (FY 13-14)'!L155,'2.1.ATS-Field (FY 13-14)'!M155)))</f>
        <v>0</v>
      </c>
      <c r="G154" s="35">
        <f>IF($B$1="Q1",IFERROR(ROUND(SUMIFS('Working Sheet'!$Y$4:$Y$250,'Working Sheet'!$T$4:$T$250,B154,'Working Sheet'!$U$4:$U$250,C154,'Working Sheet'!$V$4:$V$250,D154),0),0),IF($B$1="Q2",IFERROR(ROUND(SUMIFS('Working Sheet'!$Z$4:$Z$250,'Working Sheet'!$T$4:$T$250,B154,'Working Sheet'!$U$4:$U$250,C154,'Working Sheet'!$V$4:$V$250,D154),0),0),IF($B$1="Q3",IFERROR(ROUND(SUMIFS('Working Sheet'!$AA$4:$AA$250,'Working Sheet'!$T$4:$T$250,B154,'Working Sheet'!$U$4:$U$250,C154,'Working Sheet'!$V$4:$V$250,D154),0),0),IFERROR(ROUND(SUMIFS('Working Sheet'!$AB$4:$AB$250,'Working Sheet'!$T$4:$T$250,B154,'Working Sheet'!$U$4:$U$250,C154,'Working Sheet'!$V$4:$V$250,D154),0),0))))</f>
        <v>0</v>
      </c>
      <c r="H154" s="122">
        <f>COUNTIFS('Working Sheet'!$T$4:$T$250,'1.4.Fwd TIV-Field Inputs'!B154,'Working Sheet'!$U$4:$U$250,'1.4.Fwd TIV-Field Inputs'!C154,'Working Sheet'!$V$4:$V$250,'1.4.Fwd TIV-Field Inputs'!D154)</f>
        <v>232</v>
      </c>
      <c r="J154" s="11"/>
      <c r="K154" s="11"/>
      <c r="L154" s="11"/>
      <c r="M154" s="11"/>
      <c r="O154" s="8"/>
      <c r="P154" s="8"/>
      <c r="Q154" s="8"/>
      <c r="R154" s="8"/>
      <c r="S154" s="8"/>
      <c r="T154" s="8"/>
      <c r="V154" s="8"/>
      <c r="W154" s="8"/>
      <c r="X154" s="8"/>
      <c r="Y154" s="8"/>
      <c r="Z154" s="8"/>
      <c r="AA154" s="8"/>
      <c r="AC154" s="8"/>
      <c r="AD154" s="8"/>
      <c r="AE154" s="8"/>
      <c r="AF154" s="8"/>
      <c r="AG154" s="8"/>
      <c r="AH154" s="8"/>
      <c r="AJ154" s="8"/>
      <c r="AK154" s="8"/>
      <c r="AL154" s="8"/>
      <c r="AM154" s="8"/>
      <c r="AN154" s="8"/>
      <c r="AO154" s="8"/>
    </row>
    <row r="155" spans="1:41" s="3" customFormat="1" ht="16.5" customHeight="1" x14ac:dyDescent="0.25">
      <c r="A155" s="83">
        <f>'1.2.Historical Market Map 12-13'!A155</f>
        <v>0</v>
      </c>
      <c r="B155" s="83">
        <f>'1.2.Historical Market Map 12-13'!B155</f>
        <v>0</v>
      </c>
      <c r="C155" s="83">
        <f>'1.2.Historical Market Map 12-13'!C155</f>
        <v>0</v>
      </c>
      <c r="D155" s="83">
        <f>'1.2.Historical Market Map 12-13'!D155</f>
        <v>0</v>
      </c>
      <c r="E155" s="84" t="str">
        <f t="shared" si="7"/>
        <v>0-0 (0)</v>
      </c>
      <c r="F155" s="84">
        <f>IF($B$1="Q1",'2.1.ATS-Field (FY 13-14)'!J156,IF($B$1="Q2",'2.1.ATS-Field (FY 13-14)'!K156,IF($B$1="Q3",'2.1.ATS-Field (FY 13-14)'!L156,'2.1.ATS-Field (FY 13-14)'!M156)))</f>
        <v>0</v>
      </c>
      <c r="G155" s="35">
        <f>IF($B$1="Q1",IFERROR(ROUND(SUMIFS('Working Sheet'!$Y$4:$Y$250,'Working Sheet'!$T$4:$T$250,B155,'Working Sheet'!$U$4:$U$250,C155,'Working Sheet'!$V$4:$V$250,D155),0),0),IF($B$1="Q2",IFERROR(ROUND(SUMIFS('Working Sheet'!$Z$4:$Z$250,'Working Sheet'!$T$4:$T$250,B155,'Working Sheet'!$U$4:$U$250,C155,'Working Sheet'!$V$4:$V$250,D155),0),0),IF($B$1="Q3",IFERROR(ROUND(SUMIFS('Working Sheet'!$AA$4:$AA$250,'Working Sheet'!$T$4:$T$250,B155,'Working Sheet'!$U$4:$U$250,C155,'Working Sheet'!$V$4:$V$250,D155),0),0),IFERROR(ROUND(SUMIFS('Working Sheet'!$AB$4:$AB$250,'Working Sheet'!$T$4:$T$250,B155,'Working Sheet'!$U$4:$U$250,C155,'Working Sheet'!$V$4:$V$250,D155),0),0))))</f>
        <v>0</v>
      </c>
      <c r="H155" s="122">
        <f>COUNTIFS('Working Sheet'!$T$4:$T$250,'1.4.Fwd TIV-Field Inputs'!B155,'Working Sheet'!$U$4:$U$250,'1.4.Fwd TIV-Field Inputs'!C155,'Working Sheet'!$V$4:$V$250,'1.4.Fwd TIV-Field Inputs'!D155)</f>
        <v>232</v>
      </c>
      <c r="J155" s="11"/>
      <c r="K155" s="11"/>
      <c r="L155" s="11"/>
      <c r="M155" s="11"/>
      <c r="O155" s="8"/>
      <c r="P155" s="8"/>
      <c r="Q155" s="8"/>
      <c r="R155" s="8"/>
      <c r="S155" s="8"/>
      <c r="T155" s="8"/>
      <c r="V155" s="8"/>
      <c r="W155" s="8"/>
      <c r="X155" s="8"/>
      <c r="Y155" s="8"/>
      <c r="Z155" s="8"/>
      <c r="AA155" s="8"/>
      <c r="AC155" s="8"/>
      <c r="AD155" s="8"/>
      <c r="AE155" s="8"/>
      <c r="AF155" s="8"/>
      <c r="AG155" s="8"/>
      <c r="AH155" s="8"/>
      <c r="AJ155" s="8"/>
      <c r="AK155" s="8"/>
      <c r="AL155" s="8"/>
      <c r="AM155" s="8"/>
      <c r="AN155" s="8"/>
      <c r="AO155" s="8"/>
    </row>
    <row r="156" spans="1:41" s="3" customFormat="1" ht="16.5" customHeight="1" x14ac:dyDescent="0.25">
      <c r="A156" s="83">
        <f>'1.2.Historical Market Map 12-13'!A156</f>
        <v>0</v>
      </c>
      <c r="B156" s="83">
        <f>'1.2.Historical Market Map 12-13'!B156</f>
        <v>0</v>
      </c>
      <c r="C156" s="83">
        <f>'1.2.Historical Market Map 12-13'!C156</f>
        <v>0</v>
      </c>
      <c r="D156" s="83">
        <f>'1.2.Historical Market Map 12-13'!D156</f>
        <v>0</v>
      </c>
      <c r="E156" s="84" t="str">
        <f t="shared" si="7"/>
        <v>0-0 (0)</v>
      </c>
      <c r="F156" s="84">
        <f>IF($B$1="Q1",'2.1.ATS-Field (FY 13-14)'!J157,IF($B$1="Q2",'2.1.ATS-Field (FY 13-14)'!K157,IF($B$1="Q3",'2.1.ATS-Field (FY 13-14)'!L157,'2.1.ATS-Field (FY 13-14)'!M157)))</f>
        <v>0</v>
      </c>
      <c r="G156" s="35">
        <f>IF($B$1="Q1",IFERROR(ROUND(SUMIFS('Working Sheet'!$Y$4:$Y$250,'Working Sheet'!$T$4:$T$250,B156,'Working Sheet'!$U$4:$U$250,C156,'Working Sheet'!$V$4:$V$250,D156),0),0),IF($B$1="Q2",IFERROR(ROUND(SUMIFS('Working Sheet'!$Z$4:$Z$250,'Working Sheet'!$T$4:$T$250,B156,'Working Sheet'!$U$4:$U$250,C156,'Working Sheet'!$V$4:$V$250,D156),0),0),IF($B$1="Q3",IFERROR(ROUND(SUMIFS('Working Sheet'!$AA$4:$AA$250,'Working Sheet'!$T$4:$T$250,B156,'Working Sheet'!$U$4:$U$250,C156,'Working Sheet'!$V$4:$V$250,D156),0),0),IFERROR(ROUND(SUMIFS('Working Sheet'!$AB$4:$AB$250,'Working Sheet'!$T$4:$T$250,B156,'Working Sheet'!$U$4:$U$250,C156,'Working Sheet'!$V$4:$V$250,D156),0),0))))</f>
        <v>0</v>
      </c>
      <c r="H156" s="122">
        <f>COUNTIFS('Working Sheet'!$T$4:$T$250,'1.4.Fwd TIV-Field Inputs'!B156,'Working Sheet'!$U$4:$U$250,'1.4.Fwd TIV-Field Inputs'!C156,'Working Sheet'!$V$4:$V$250,'1.4.Fwd TIV-Field Inputs'!D156)</f>
        <v>232</v>
      </c>
      <c r="J156" s="11"/>
      <c r="K156" s="11"/>
      <c r="L156" s="11"/>
      <c r="M156" s="11"/>
      <c r="O156" s="8"/>
      <c r="P156" s="8"/>
      <c r="Q156" s="8"/>
      <c r="R156" s="8"/>
      <c r="S156" s="8"/>
      <c r="T156" s="8"/>
      <c r="V156" s="8"/>
      <c r="W156" s="8"/>
      <c r="X156" s="8"/>
      <c r="Y156" s="8"/>
      <c r="Z156" s="8"/>
      <c r="AA156" s="8"/>
      <c r="AC156" s="8"/>
      <c r="AD156" s="8"/>
      <c r="AE156" s="8"/>
      <c r="AF156" s="8"/>
      <c r="AG156" s="8"/>
      <c r="AH156" s="8"/>
      <c r="AJ156" s="8"/>
      <c r="AK156" s="8"/>
      <c r="AL156" s="8"/>
      <c r="AM156" s="8"/>
      <c r="AN156" s="8"/>
      <c r="AO156" s="8"/>
    </row>
    <row r="157" spans="1:41" s="3" customFormat="1" ht="16.5" customHeight="1" x14ac:dyDescent="0.25">
      <c r="A157" s="83">
        <f>'1.2.Historical Market Map 12-13'!A157</f>
        <v>0</v>
      </c>
      <c r="B157" s="83">
        <f>'1.2.Historical Market Map 12-13'!B157</f>
        <v>0</v>
      </c>
      <c r="C157" s="83">
        <f>'1.2.Historical Market Map 12-13'!C157</f>
        <v>0</v>
      </c>
      <c r="D157" s="83">
        <f>'1.2.Historical Market Map 12-13'!D157</f>
        <v>0</v>
      </c>
      <c r="E157" s="84" t="str">
        <f t="shared" si="7"/>
        <v>0-0 (0)</v>
      </c>
      <c r="F157" s="84">
        <f>IF($B$1="Q1",'2.1.ATS-Field (FY 13-14)'!J158,IF($B$1="Q2",'2.1.ATS-Field (FY 13-14)'!K158,IF($B$1="Q3",'2.1.ATS-Field (FY 13-14)'!L158,'2.1.ATS-Field (FY 13-14)'!M158)))</f>
        <v>0</v>
      </c>
      <c r="G157" s="35">
        <f>IF($B$1="Q1",IFERROR(ROUND(SUMIFS('Working Sheet'!$Y$4:$Y$250,'Working Sheet'!$T$4:$T$250,B157,'Working Sheet'!$U$4:$U$250,C157,'Working Sheet'!$V$4:$V$250,D157),0),0),IF($B$1="Q2",IFERROR(ROUND(SUMIFS('Working Sheet'!$Z$4:$Z$250,'Working Sheet'!$T$4:$T$250,B157,'Working Sheet'!$U$4:$U$250,C157,'Working Sheet'!$V$4:$V$250,D157),0),0),IF($B$1="Q3",IFERROR(ROUND(SUMIFS('Working Sheet'!$AA$4:$AA$250,'Working Sheet'!$T$4:$T$250,B157,'Working Sheet'!$U$4:$U$250,C157,'Working Sheet'!$V$4:$V$250,D157),0),0),IFERROR(ROUND(SUMIFS('Working Sheet'!$AB$4:$AB$250,'Working Sheet'!$T$4:$T$250,B157,'Working Sheet'!$U$4:$U$250,C157,'Working Sheet'!$V$4:$V$250,D157),0),0))))</f>
        <v>0</v>
      </c>
      <c r="H157" s="122">
        <f>COUNTIFS('Working Sheet'!$T$4:$T$250,'1.4.Fwd TIV-Field Inputs'!B157,'Working Sheet'!$U$4:$U$250,'1.4.Fwd TIV-Field Inputs'!C157,'Working Sheet'!$V$4:$V$250,'1.4.Fwd TIV-Field Inputs'!D157)</f>
        <v>232</v>
      </c>
      <c r="J157" s="11"/>
      <c r="K157" s="11"/>
      <c r="L157" s="11"/>
      <c r="M157" s="11"/>
      <c r="O157" s="8"/>
      <c r="P157" s="8"/>
      <c r="Q157" s="8"/>
      <c r="R157" s="8"/>
      <c r="S157" s="8"/>
      <c r="T157" s="8"/>
      <c r="V157" s="8"/>
      <c r="W157" s="8"/>
      <c r="X157" s="8"/>
      <c r="Y157" s="8"/>
      <c r="Z157" s="8"/>
      <c r="AA157" s="8"/>
      <c r="AC157" s="8"/>
      <c r="AD157" s="8"/>
      <c r="AE157" s="8"/>
      <c r="AF157" s="8"/>
      <c r="AG157" s="8"/>
      <c r="AH157" s="8"/>
      <c r="AJ157" s="8"/>
      <c r="AK157" s="8"/>
      <c r="AL157" s="8"/>
      <c r="AM157" s="8"/>
      <c r="AN157" s="8"/>
      <c r="AO157" s="8"/>
    </row>
    <row r="158" spans="1:41" s="3" customFormat="1" ht="16.5" customHeight="1" x14ac:dyDescent="0.25">
      <c r="A158" s="83">
        <f>'1.2.Historical Market Map 12-13'!A158</f>
        <v>0</v>
      </c>
      <c r="B158" s="83">
        <f>'1.2.Historical Market Map 12-13'!B158</f>
        <v>0</v>
      </c>
      <c r="C158" s="83">
        <f>'1.2.Historical Market Map 12-13'!C158</f>
        <v>0</v>
      </c>
      <c r="D158" s="83">
        <f>'1.2.Historical Market Map 12-13'!D158</f>
        <v>0</v>
      </c>
      <c r="E158" s="84" t="str">
        <f t="shared" si="7"/>
        <v>0-0 (0)</v>
      </c>
      <c r="F158" s="84">
        <f>IF($B$1="Q1",'2.1.ATS-Field (FY 13-14)'!J159,IF($B$1="Q2",'2.1.ATS-Field (FY 13-14)'!K159,IF($B$1="Q3",'2.1.ATS-Field (FY 13-14)'!L159,'2.1.ATS-Field (FY 13-14)'!M159)))</f>
        <v>0</v>
      </c>
      <c r="G158" s="35">
        <f>IF($B$1="Q1",IFERROR(ROUND(SUMIFS('Working Sheet'!$Y$4:$Y$250,'Working Sheet'!$T$4:$T$250,B158,'Working Sheet'!$U$4:$U$250,C158,'Working Sheet'!$V$4:$V$250,D158),0),0),IF($B$1="Q2",IFERROR(ROUND(SUMIFS('Working Sheet'!$Z$4:$Z$250,'Working Sheet'!$T$4:$T$250,B158,'Working Sheet'!$U$4:$U$250,C158,'Working Sheet'!$V$4:$V$250,D158),0),0),IF($B$1="Q3",IFERROR(ROUND(SUMIFS('Working Sheet'!$AA$4:$AA$250,'Working Sheet'!$T$4:$T$250,B158,'Working Sheet'!$U$4:$U$250,C158,'Working Sheet'!$V$4:$V$250,D158),0),0),IFERROR(ROUND(SUMIFS('Working Sheet'!$AB$4:$AB$250,'Working Sheet'!$T$4:$T$250,B158,'Working Sheet'!$U$4:$U$250,C158,'Working Sheet'!$V$4:$V$250,D158),0),0))))</f>
        <v>0</v>
      </c>
      <c r="H158" s="122">
        <f>COUNTIFS('Working Sheet'!$T$4:$T$250,'1.4.Fwd TIV-Field Inputs'!B158,'Working Sheet'!$U$4:$U$250,'1.4.Fwd TIV-Field Inputs'!C158,'Working Sheet'!$V$4:$V$250,'1.4.Fwd TIV-Field Inputs'!D158)</f>
        <v>232</v>
      </c>
      <c r="J158" s="11"/>
      <c r="K158" s="11"/>
      <c r="L158" s="11"/>
      <c r="M158" s="11"/>
      <c r="O158" s="8"/>
      <c r="P158" s="8"/>
      <c r="Q158" s="8"/>
      <c r="R158" s="8"/>
      <c r="S158" s="8"/>
      <c r="T158" s="8"/>
      <c r="V158" s="8"/>
      <c r="W158" s="8"/>
      <c r="X158" s="8"/>
      <c r="Y158" s="8"/>
      <c r="Z158" s="8"/>
      <c r="AA158" s="8"/>
      <c r="AC158" s="8"/>
      <c r="AD158" s="8"/>
      <c r="AE158" s="8"/>
      <c r="AF158" s="8"/>
      <c r="AG158" s="8"/>
      <c r="AH158" s="8"/>
      <c r="AJ158" s="8"/>
      <c r="AK158" s="8"/>
      <c r="AL158" s="8"/>
      <c r="AM158" s="8"/>
      <c r="AN158" s="8"/>
      <c r="AO158" s="8"/>
    </row>
    <row r="159" spans="1:41" s="3" customFormat="1" ht="16.5" customHeight="1" x14ac:dyDescent="0.25">
      <c r="A159" s="83">
        <f>'1.2.Historical Market Map 12-13'!A159</f>
        <v>0</v>
      </c>
      <c r="B159" s="83">
        <f>'1.2.Historical Market Map 12-13'!B159</f>
        <v>0</v>
      </c>
      <c r="C159" s="83">
        <f>'1.2.Historical Market Map 12-13'!C159</f>
        <v>0</v>
      </c>
      <c r="D159" s="83">
        <f>'1.2.Historical Market Map 12-13'!D159</f>
        <v>0</v>
      </c>
      <c r="E159" s="84" t="str">
        <f t="shared" si="7"/>
        <v>0-0 (0)</v>
      </c>
      <c r="F159" s="84">
        <f>IF($B$1="Q1",'2.1.ATS-Field (FY 13-14)'!J160,IF($B$1="Q2",'2.1.ATS-Field (FY 13-14)'!K160,IF($B$1="Q3",'2.1.ATS-Field (FY 13-14)'!L160,'2.1.ATS-Field (FY 13-14)'!M160)))</f>
        <v>0</v>
      </c>
      <c r="G159" s="35">
        <f>IF($B$1="Q1",IFERROR(ROUND(SUMIFS('Working Sheet'!$Y$4:$Y$250,'Working Sheet'!$T$4:$T$250,B159,'Working Sheet'!$U$4:$U$250,C159,'Working Sheet'!$V$4:$V$250,D159),0),0),IF($B$1="Q2",IFERROR(ROUND(SUMIFS('Working Sheet'!$Z$4:$Z$250,'Working Sheet'!$T$4:$T$250,B159,'Working Sheet'!$U$4:$U$250,C159,'Working Sheet'!$V$4:$V$250,D159),0),0),IF($B$1="Q3",IFERROR(ROUND(SUMIFS('Working Sheet'!$AA$4:$AA$250,'Working Sheet'!$T$4:$T$250,B159,'Working Sheet'!$U$4:$U$250,C159,'Working Sheet'!$V$4:$V$250,D159),0),0),IFERROR(ROUND(SUMIFS('Working Sheet'!$AB$4:$AB$250,'Working Sheet'!$T$4:$T$250,B159,'Working Sheet'!$U$4:$U$250,C159,'Working Sheet'!$V$4:$V$250,D159),0),0))))</f>
        <v>0</v>
      </c>
      <c r="H159" s="122">
        <f>COUNTIFS('Working Sheet'!$T$4:$T$250,'1.4.Fwd TIV-Field Inputs'!B159,'Working Sheet'!$U$4:$U$250,'1.4.Fwd TIV-Field Inputs'!C159,'Working Sheet'!$V$4:$V$250,'1.4.Fwd TIV-Field Inputs'!D159)</f>
        <v>232</v>
      </c>
      <c r="J159" s="11"/>
      <c r="K159" s="11"/>
      <c r="L159" s="11"/>
      <c r="M159" s="11"/>
      <c r="O159" s="8"/>
      <c r="P159" s="8"/>
      <c r="Q159" s="8"/>
      <c r="R159" s="8"/>
      <c r="S159" s="8"/>
      <c r="T159" s="8"/>
      <c r="V159" s="8"/>
      <c r="W159" s="8"/>
      <c r="X159" s="8"/>
      <c r="Y159" s="8"/>
      <c r="Z159" s="8"/>
      <c r="AA159" s="8"/>
      <c r="AC159" s="8"/>
      <c r="AD159" s="8"/>
      <c r="AE159" s="8"/>
      <c r="AF159" s="8"/>
      <c r="AG159" s="8"/>
      <c r="AH159" s="8"/>
      <c r="AJ159" s="8"/>
      <c r="AK159" s="8"/>
      <c r="AL159" s="8"/>
      <c r="AM159" s="8"/>
      <c r="AN159" s="8"/>
      <c r="AO159" s="8"/>
    </row>
    <row r="160" spans="1:41" s="3" customFormat="1" ht="16.5" customHeight="1" x14ac:dyDescent="0.25">
      <c r="A160" s="83">
        <f>'1.2.Historical Market Map 12-13'!A160</f>
        <v>0</v>
      </c>
      <c r="B160" s="83">
        <f>'1.2.Historical Market Map 12-13'!B160</f>
        <v>0</v>
      </c>
      <c r="C160" s="83">
        <f>'1.2.Historical Market Map 12-13'!C160</f>
        <v>0</v>
      </c>
      <c r="D160" s="83">
        <f>'1.2.Historical Market Map 12-13'!D160</f>
        <v>0</v>
      </c>
      <c r="E160" s="84" t="str">
        <f t="shared" si="7"/>
        <v>0-0 (0)</v>
      </c>
      <c r="F160" s="84">
        <f>IF($B$1="Q1",'2.1.ATS-Field (FY 13-14)'!J161,IF($B$1="Q2",'2.1.ATS-Field (FY 13-14)'!K161,IF($B$1="Q3",'2.1.ATS-Field (FY 13-14)'!L161,'2.1.ATS-Field (FY 13-14)'!M161)))</f>
        <v>0</v>
      </c>
      <c r="G160" s="35">
        <f>IF($B$1="Q1",IFERROR(ROUND(SUMIFS('Working Sheet'!$Y$4:$Y$250,'Working Sheet'!$T$4:$T$250,B160,'Working Sheet'!$U$4:$U$250,C160,'Working Sheet'!$V$4:$V$250,D160),0),0),IF($B$1="Q2",IFERROR(ROUND(SUMIFS('Working Sheet'!$Z$4:$Z$250,'Working Sheet'!$T$4:$T$250,B160,'Working Sheet'!$U$4:$U$250,C160,'Working Sheet'!$V$4:$V$250,D160),0),0),IF($B$1="Q3",IFERROR(ROUND(SUMIFS('Working Sheet'!$AA$4:$AA$250,'Working Sheet'!$T$4:$T$250,B160,'Working Sheet'!$U$4:$U$250,C160,'Working Sheet'!$V$4:$V$250,D160),0),0),IFERROR(ROUND(SUMIFS('Working Sheet'!$AB$4:$AB$250,'Working Sheet'!$T$4:$T$250,B160,'Working Sheet'!$U$4:$U$250,C160,'Working Sheet'!$V$4:$V$250,D160),0),0))))</f>
        <v>0</v>
      </c>
      <c r="H160" s="122">
        <f>COUNTIFS('Working Sheet'!$T$4:$T$250,'1.4.Fwd TIV-Field Inputs'!B160,'Working Sheet'!$U$4:$U$250,'1.4.Fwd TIV-Field Inputs'!C160,'Working Sheet'!$V$4:$V$250,'1.4.Fwd TIV-Field Inputs'!D160)</f>
        <v>232</v>
      </c>
      <c r="J160" s="11"/>
      <c r="K160" s="11"/>
      <c r="L160" s="11"/>
      <c r="M160" s="11"/>
      <c r="O160" s="8"/>
      <c r="P160" s="8"/>
      <c r="Q160" s="8"/>
      <c r="R160" s="8"/>
      <c r="S160" s="8"/>
      <c r="T160" s="8"/>
      <c r="V160" s="8"/>
      <c r="W160" s="8"/>
      <c r="X160" s="8"/>
      <c r="Y160" s="8"/>
      <c r="Z160" s="8"/>
      <c r="AA160" s="8"/>
      <c r="AC160" s="8"/>
      <c r="AD160" s="8"/>
      <c r="AE160" s="8"/>
      <c r="AF160" s="8"/>
      <c r="AG160" s="8"/>
      <c r="AH160" s="8"/>
      <c r="AJ160" s="8"/>
      <c r="AK160" s="8"/>
      <c r="AL160" s="8"/>
      <c r="AM160" s="8"/>
      <c r="AN160" s="8"/>
      <c r="AO160" s="8"/>
    </row>
    <row r="161" spans="1:41" s="3" customFormat="1" ht="16.5" customHeight="1" x14ac:dyDescent="0.25">
      <c r="A161" s="83">
        <f>'1.2.Historical Market Map 12-13'!A161</f>
        <v>0</v>
      </c>
      <c r="B161" s="83">
        <f>'1.2.Historical Market Map 12-13'!B161</f>
        <v>0</v>
      </c>
      <c r="C161" s="83">
        <f>'1.2.Historical Market Map 12-13'!C161</f>
        <v>0</v>
      </c>
      <c r="D161" s="83">
        <f>'1.2.Historical Market Map 12-13'!D161</f>
        <v>0</v>
      </c>
      <c r="E161" s="84" t="str">
        <f t="shared" si="7"/>
        <v>0-0 (0)</v>
      </c>
      <c r="F161" s="84">
        <f>IF($B$1="Q1",'2.1.ATS-Field (FY 13-14)'!J162,IF($B$1="Q2",'2.1.ATS-Field (FY 13-14)'!K162,IF($B$1="Q3",'2.1.ATS-Field (FY 13-14)'!L162,'2.1.ATS-Field (FY 13-14)'!M162)))</f>
        <v>0</v>
      </c>
      <c r="G161" s="35">
        <f>IF($B$1="Q1",IFERROR(ROUND(SUMIFS('Working Sheet'!$Y$4:$Y$250,'Working Sheet'!$T$4:$T$250,B161,'Working Sheet'!$U$4:$U$250,C161,'Working Sheet'!$V$4:$V$250,D161),0),0),IF($B$1="Q2",IFERROR(ROUND(SUMIFS('Working Sheet'!$Z$4:$Z$250,'Working Sheet'!$T$4:$T$250,B161,'Working Sheet'!$U$4:$U$250,C161,'Working Sheet'!$V$4:$V$250,D161),0),0),IF($B$1="Q3",IFERROR(ROUND(SUMIFS('Working Sheet'!$AA$4:$AA$250,'Working Sheet'!$T$4:$T$250,B161,'Working Sheet'!$U$4:$U$250,C161,'Working Sheet'!$V$4:$V$250,D161),0),0),IFERROR(ROUND(SUMIFS('Working Sheet'!$AB$4:$AB$250,'Working Sheet'!$T$4:$T$250,B161,'Working Sheet'!$U$4:$U$250,C161,'Working Sheet'!$V$4:$V$250,D161),0),0))))</f>
        <v>0</v>
      </c>
      <c r="H161" s="122">
        <f>COUNTIFS('Working Sheet'!$T$4:$T$250,'1.4.Fwd TIV-Field Inputs'!B161,'Working Sheet'!$U$4:$U$250,'1.4.Fwd TIV-Field Inputs'!C161,'Working Sheet'!$V$4:$V$250,'1.4.Fwd TIV-Field Inputs'!D161)</f>
        <v>232</v>
      </c>
      <c r="J161" s="11"/>
      <c r="K161" s="11"/>
      <c r="L161" s="11"/>
      <c r="M161" s="11"/>
      <c r="O161" s="8"/>
      <c r="P161" s="8"/>
      <c r="Q161" s="8"/>
      <c r="R161" s="8"/>
      <c r="S161" s="8"/>
      <c r="T161" s="8"/>
      <c r="V161" s="8"/>
      <c r="W161" s="8"/>
      <c r="X161" s="8"/>
      <c r="Y161" s="8"/>
      <c r="Z161" s="8"/>
      <c r="AA161" s="8"/>
      <c r="AC161" s="8"/>
      <c r="AD161" s="8"/>
      <c r="AE161" s="8"/>
      <c r="AF161" s="8"/>
      <c r="AG161" s="8"/>
      <c r="AH161" s="8"/>
      <c r="AJ161" s="8"/>
      <c r="AK161" s="8"/>
      <c r="AL161" s="8"/>
      <c r="AM161" s="8"/>
      <c r="AN161" s="8"/>
      <c r="AO161" s="8"/>
    </row>
    <row r="162" spans="1:41" s="3" customFormat="1" ht="16.5" customHeight="1" x14ac:dyDescent="0.25">
      <c r="A162" s="83">
        <f>'1.2.Historical Market Map 12-13'!A162</f>
        <v>0</v>
      </c>
      <c r="B162" s="83">
        <f>'1.2.Historical Market Map 12-13'!B162</f>
        <v>0</v>
      </c>
      <c r="C162" s="83">
        <f>'1.2.Historical Market Map 12-13'!C162</f>
        <v>0</v>
      </c>
      <c r="D162" s="83">
        <f>'1.2.Historical Market Map 12-13'!D162</f>
        <v>0</v>
      </c>
      <c r="E162" s="84" t="str">
        <f t="shared" si="7"/>
        <v>0-0 (0)</v>
      </c>
      <c r="F162" s="84">
        <f>IF($B$1="Q1",'2.1.ATS-Field (FY 13-14)'!J163,IF($B$1="Q2",'2.1.ATS-Field (FY 13-14)'!K163,IF($B$1="Q3",'2.1.ATS-Field (FY 13-14)'!L163,'2.1.ATS-Field (FY 13-14)'!M163)))</f>
        <v>0</v>
      </c>
      <c r="G162" s="35">
        <f>IF($B$1="Q1",IFERROR(ROUND(SUMIFS('Working Sheet'!$Y$4:$Y$250,'Working Sheet'!$T$4:$T$250,B162,'Working Sheet'!$U$4:$U$250,C162,'Working Sheet'!$V$4:$V$250,D162),0),0),IF($B$1="Q2",IFERROR(ROUND(SUMIFS('Working Sheet'!$Z$4:$Z$250,'Working Sheet'!$T$4:$T$250,B162,'Working Sheet'!$U$4:$U$250,C162,'Working Sheet'!$V$4:$V$250,D162),0),0),IF($B$1="Q3",IFERROR(ROUND(SUMIFS('Working Sheet'!$AA$4:$AA$250,'Working Sheet'!$T$4:$T$250,B162,'Working Sheet'!$U$4:$U$250,C162,'Working Sheet'!$V$4:$V$250,D162),0),0),IFERROR(ROUND(SUMIFS('Working Sheet'!$AB$4:$AB$250,'Working Sheet'!$T$4:$T$250,B162,'Working Sheet'!$U$4:$U$250,C162,'Working Sheet'!$V$4:$V$250,D162),0),0))))</f>
        <v>0</v>
      </c>
      <c r="H162" s="122">
        <f>COUNTIFS('Working Sheet'!$T$4:$T$250,'1.4.Fwd TIV-Field Inputs'!B162,'Working Sheet'!$U$4:$U$250,'1.4.Fwd TIV-Field Inputs'!C162,'Working Sheet'!$V$4:$V$250,'1.4.Fwd TIV-Field Inputs'!D162)</f>
        <v>232</v>
      </c>
      <c r="J162" s="11"/>
      <c r="K162" s="11"/>
      <c r="L162" s="11"/>
      <c r="M162" s="11"/>
      <c r="O162" s="8"/>
      <c r="P162" s="8"/>
      <c r="Q162" s="8"/>
      <c r="R162" s="8"/>
      <c r="S162" s="8"/>
      <c r="T162" s="8"/>
      <c r="V162" s="8"/>
      <c r="W162" s="8"/>
      <c r="X162" s="8"/>
      <c r="Y162" s="8"/>
      <c r="Z162" s="8"/>
      <c r="AA162" s="8"/>
      <c r="AC162" s="8"/>
      <c r="AD162" s="8"/>
      <c r="AE162" s="8"/>
      <c r="AF162" s="8"/>
      <c r="AG162" s="8"/>
      <c r="AH162" s="8"/>
      <c r="AJ162" s="8"/>
      <c r="AK162" s="8"/>
      <c r="AL162" s="8"/>
      <c r="AM162" s="8"/>
      <c r="AN162" s="8"/>
      <c r="AO162" s="8"/>
    </row>
    <row r="163" spans="1:41" s="3" customFormat="1" ht="16.5" customHeight="1" x14ac:dyDescent="0.25">
      <c r="A163" s="83">
        <f>'1.2.Historical Market Map 12-13'!A163</f>
        <v>0</v>
      </c>
      <c r="B163" s="83">
        <f>'1.2.Historical Market Map 12-13'!B163</f>
        <v>0</v>
      </c>
      <c r="C163" s="83">
        <f>'1.2.Historical Market Map 12-13'!C163</f>
        <v>0</v>
      </c>
      <c r="D163" s="83">
        <f>'1.2.Historical Market Map 12-13'!D163</f>
        <v>0</v>
      </c>
      <c r="E163" s="84" t="str">
        <f t="shared" si="7"/>
        <v>0-0 (0)</v>
      </c>
      <c r="F163" s="84">
        <f>IF($B$1="Q1",'2.1.ATS-Field (FY 13-14)'!J164,IF($B$1="Q2",'2.1.ATS-Field (FY 13-14)'!K164,IF($B$1="Q3",'2.1.ATS-Field (FY 13-14)'!L164,'2.1.ATS-Field (FY 13-14)'!M164)))</f>
        <v>0</v>
      </c>
      <c r="G163" s="35">
        <f>IF($B$1="Q1",IFERROR(ROUND(SUMIFS('Working Sheet'!$Y$4:$Y$250,'Working Sheet'!$T$4:$T$250,B163,'Working Sheet'!$U$4:$U$250,C163,'Working Sheet'!$V$4:$V$250,D163),0),0),IF($B$1="Q2",IFERROR(ROUND(SUMIFS('Working Sheet'!$Z$4:$Z$250,'Working Sheet'!$T$4:$T$250,B163,'Working Sheet'!$U$4:$U$250,C163,'Working Sheet'!$V$4:$V$250,D163),0),0),IF($B$1="Q3",IFERROR(ROUND(SUMIFS('Working Sheet'!$AA$4:$AA$250,'Working Sheet'!$T$4:$T$250,B163,'Working Sheet'!$U$4:$U$250,C163,'Working Sheet'!$V$4:$V$250,D163),0),0),IFERROR(ROUND(SUMIFS('Working Sheet'!$AB$4:$AB$250,'Working Sheet'!$T$4:$T$250,B163,'Working Sheet'!$U$4:$U$250,C163,'Working Sheet'!$V$4:$V$250,D163),0),0))))</f>
        <v>0</v>
      </c>
      <c r="H163" s="122">
        <f>COUNTIFS('Working Sheet'!$T$4:$T$250,'1.4.Fwd TIV-Field Inputs'!B163,'Working Sheet'!$U$4:$U$250,'1.4.Fwd TIV-Field Inputs'!C163,'Working Sheet'!$V$4:$V$250,'1.4.Fwd TIV-Field Inputs'!D163)</f>
        <v>232</v>
      </c>
      <c r="J163" s="11"/>
      <c r="K163" s="11"/>
      <c r="L163" s="11"/>
      <c r="M163" s="11"/>
      <c r="O163" s="8"/>
      <c r="P163" s="8"/>
      <c r="Q163" s="8"/>
      <c r="R163" s="8"/>
      <c r="S163" s="8"/>
      <c r="T163" s="8"/>
      <c r="V163" s="8"/>
      <c r="W163" s="8"/>
      <c r="X163" s="8"/>
      <c r="Y163" s="8"/>
      <c r="Z163" s="8"/>
      <c r="AA163" s="8"/>
      <c r="AC163" s="8"/>
      <c r="AD163" s="8"/>
      <c r="AE163" s="8"/>
      <c r="AF163" s="8"/>
      <c r="AG163" s="8"/>
      <c r="AH163" s="8"/>
      <c r="AJ163" s="8"/>
      <c r="AK163" s="8"/>
      <c r="AL163" s="8"/>
      <c r="AM163" s="8"/>
      <c r="AN163" s="8"/>
      <c r="AO163" s="8"/>
    </row>
    <row r="164" spans="1:41" s="3" customFormat="1" ht="16.5" customHeight="1" x14ac:dyDescent="0.25">
      <c r="A164" s="83">
        <f>'1.2.Historical Market Map 12-13'!A164</f>
        <v>0</v>
      </c>
      <c r="B164" s="83">
        <f>'1.2.Historical Market Map 12-13'!B164</f>
        <v>0</v>
      </c>
      <c r="C164" s="83">
        <f>'1.2.Historical Market Map 12-13'!C164</f>
        <v>0</v>
      </c>
      <c r="D164" s="83">
        <f>'1.2.Historical Market Map 12-13'!D164</f>
        <v>0</v>
      </c>
      <c r="E164" s="84" t="str">
        <f t="shared" si="7"/>
        <v>0-0 (0)</v>
      </c>
      <c r="F164" s="84">
        <f>IF($B$1="Q1",'2.1.ATS-Field (FY 13-14)'!J165,IF($B$1="Q2",'2.1.ATS-Field (FY 13-14)'!K165,IF($B$1="Q3",'2.1.ATS-Field (FY 13-14)'!L165,'2.1.ATS-Field (FY 13-14)'!M165)))</f>
        <v>0</v>
      </c>
      <c r="G164" s="35">
        <f>IF($B$1="Q1",IFERROR(ROUND(SUMIFS('Working Sheet'!$Y$4:$Y$250,'Working Sheet'!$T$4:$T$250,B164,'Working Sheet'!$U$4:$U$250,C164,'Working Sheet'!$V$4:$V$250,D164),0),0),IF($B$1="Q2",IFERROR(ROUND(SUMIFS('Working Sheet'!$Z$4:$Z$250,'Working Sheet'!$T$4:$T$250,B164,'Working Sheet'!$U$4:$U$250,C164,'Working Sheet'!$V$4:$V$250,D164),0),0),IF($B$1="Q3",IFERROR(ROUND(SUMIFS('Working Sheet'!$AA$4:$AA$250,'Working Sheet'!$T$4:$T$250,B164,'Working Sheet'!$U$4:$U$250,C164,'Working Sheet'!$V$4:$V$250,D164),0),0),IFERROR(ROUND(SUMIFS('Working Sheet'!$AB$4:$AB$250,'Working Sheet'!$T$4:$T$250,B164,'Working Sheet'!$U$4:$U$250,C164,'Working Sheet'!$V$4:$V$250,D164),0),0))))</f>
        <v>0</v>
      </c>
      <c r="H164" s="122">
        <f>COUNTIFS('Working Sheet'!$T$4:$T$250,'1.4.Fwd TIV-Field Inputs'!B164,'Working Sheet'!$U$4:$U$250,'1.4.Fwd TIV-Field Inputs'!C164,'Working Sheet'!$V$4:$V$250,'1.4.Fwd TIV-Field Inputs'!D164)</f>
        <v>232</v>
      </c>
      <c r="J164" s="11"/>
      <c r="K164" s="11"/>
      <c r="L164" s="11"/>
      <c r="M164" s="11"/>
      <c r="O164" s="8"/>
      <c r="P164" s="8"/>
      <c r="Q164" s="8"/>
      <c r="R164" s="8"/>
      <c r="S164" s="8"/>
      <c r="T164" s="8"/>
      <c r="V164" s="8"/>
      <c r="W164" s="8"/>
      <c r="X164" s="8"/>
      <c r="Y164" s="8"/>
      <c r="Z164" s="8"/>
      <c r="AA164" s="8"/>
      <c r="AC164" s="8"/>
      <c r="AD164" s="8"/>
      <c r="AE164" s="8"/>
      <c r="AF164" s="8"/>
      <c r="AG164" s="8"/>
      <c r="AH164" s="8"/>
      <c r="AJ164" s="8"/>
      <c r="AK164" s="8"/>
      <c r="AL164" s="8"/>
      <c r="AM164" s="8"/>
      <c r="AN164" s="8"/>
      <c r="AO164" s="8"/>
    </row>
    <row r="165" spans="1:41" s="3" customFormat="1" ht="16.5" customHeight="1" x14ac:dyDescent="0.25">
      <c r="A165" s="83">
        <f>'1.2.Historical Market Map 12-13'!A165</f>
        <v>0</v>
      </c>
      <c r="B165" s="83">
        <f>'1.2.Historical Market Map 12-13'!B165</f>
        <v>0</v>
      </c>
      <c r="C165" s="83">
        <f>'1.2.Historical Market Map 12-13'!C165</f>
        <v>0</v>
      </c>
      <c r="D165" s="83">
        <f>'1.2.Historical Market Map 12-13'!D165</f>
        <v>0</v>
      </c>
      <c r="E165" s="84" t="str">
        <f t="shared" si="7"/>
        <v>0-0 (0)</v>
      </c>
      <c r="F165" s="84">
        <f>IF($B$1="Q1",'2.1.ATS-Field (FY 13-14)'!J166,IF($B$1="Q2",'2.1.ATS-Field (FY 13-14)'!K166,IF($B$1="Q3",'2.1.ATS-Field (FY 13-14)'!L166,'2.1.ATS-Field (FY 13-14)'!M166)))</f>
        <v>0</v>
      </c>
      <c r="G165" s="35">
        <f>IF($B$1="Q1",IFERROR(ROUND(SUMIFS('Working Sheet'!$Y$4:$Y$250,'Working Sheet'!$T$4:$T$250,B165,'Working Sheet'!$U$4:$U$250,C165,'Working Sheet'!$V$4:$V$250,D165),0),0),IF($B$1="Q2",IFERROR(ROUND(SUMIFS('Working Sheet'!$Z$4:$Z$250,'Working Sheet'!$T$4:$T$250,B165,'Working Sheet'!$U$4:$U$250,C165,'Working Sheet'!$V$4:$V$250,D165),0),0),IF($B$1="Q3",IFERROR(ROUND(SUMIFS('Working Sheet'!$AA$4:$AA$250,'Working Sheet'!$T$4:$T$250,B165,'Working Sheet'!$U$4:$U$250,C165,'Working Sheet'!$V$4:$V$250,D165),0),0),IFERROR(ROUND(SUMIFS('Working Sheet'!$AB$4:$AB$250,'Working Sheet'!$T$4:$T$250,B165,'Working Sheet'!$U$4:$U$250,C165,'Working Sheet'!$V$4:$V$250,D165),0),0))))</f>
        <v>0</v>
      </c>
      <c r="H165" s="122">
        <f>COUNTIFS('Working Sheet'!$T$4:$T$250,'1.4.Fwd TIV-Field Inputs'!B165,'Working Sheet'!$U$4:$U$250,'1.4.Fwd TIV-Field Inputs'!C165,'Working Sheet'!$V$4:$V$250,'1.4.Fwd TIV-Field Inputs'!D165)</f>
        <v>232</v>
      </c>
      <c r="J165" s="11"/>
      <c r="K165" s="11"/>
      <c r="L165" s="11"/>
      <c r="M165" s="11"/>
      <c r="O165" s="8"/>
      <c r="P165" s="8"/>
      <c r="Q165" s="8"/>
      <c r="R165" s="8"/>
      <c r="S165" s="8"/>
      <c r="T165" s="8"/>
      <c r="V165" s="8"/>
      <c r="W165" s="8"/>
      <c r="X165" s="8"/>
      <c r="Y165" s="8"/>
      <c r="Z165" s="8"/>
      <c r="AA165" s="8"/>
      <c r="AC165" s="8"/>
      <c r="AD165" s="8"/>
      <c r="AE165" s="8"/>
      <c r="AF165" s="8"/>
      <c r="AG165" s="8"/>
      <c r="AH165" s="8"/>
      <c r="AJ165" s="8"/>
      <c r="AK165" s="8"/>
      <c r="AL165" s="8"/>
      <c r="AM165" s="8"/>
      <c r="AN165" s="8"/>
      <c r="AO165" s="8"/>
    </row>
    <row r="166" spans="1:41" s="3" customFormat="1" ht="16.5" customHeight="1" x14ac:dyDescent="0.25">
      <c r="A166" s="83">
        <f>'1.2.Historical Market Map 12-13'!A166</f>
        <v>0</v>
      </c>
      <c r="B166" s="83">
        <f>'1.2.Historical Market Map 12-13'!B166</f>
        <v>0</v>
      </c>
      <c r="C166" s="83">
        <f>'1.2.Historical Market Map 12-13'!C166</f>
        <v>0</v>
      </c>
      <c r="D166" s="83">
        <f>'1.2.Historical Market Map 12-13'!D166</f>
        <v>0</v>
      </c>
      <c r="E166" s="84" t="str">
        <f t="shared" si="7"/>
        <v>0-0 (0)</v>
      </c>
      <c r="F166" s="84">
        <f>IF($B$1="Q1",'2.1.ATS-Field (FY 13-14)'!J167,IF($B$1="Q2",'2.1.ATS-Field (FY 13-14)'!K167,IF($B$1="Q3",'2.1.ATS-Field (FY 13-14)'!L167,'2.1.ATS-Field (FY 13-14)'!M167)))</f>
        <v>0</v>
      </c>
      <c r="G166" s="35">
        <f>IF($B$1="Q1",IFERROR(ROUND(SUMIFS('Working Sheet'!$Y$4:$Y$250,'Working Sheet'!$T$4:$T$250,B166,'Working Sheet'!$U$4:$U$250,C166,'Working Sheet'!$V$4:$V$250,D166),0),0),IF($B$1="Q2",IFERROR(ROUND(SUMIFS('Working Sheet'!$Z$4:$Z$250,'Working Sheet'!$T$4:$T$250,B166,'Working Sheet'!$U$4:$U$250,C166,'Working Sheet'!$V$4:$V$250,D166),0),0),IF($B$1="Q3",IFERROR(ROUND(SUMIFS('Working Sheet'!$AA$4:$AA$250,'Working Sheet'!$T$4:$T$250,B166,'Working Sheet'!$U$4:$U$250,C166,'Working Sheet'!$V$4:$V$250,D166),0),0),IFERROR(ROUND(SUMIFS('Working Sheet'!$AB$4:$AB$250,'Working Sheet'!$T$4:$T$250,B166,'Working Sheet'!$U$4:$U$250,C166,'Working Sheet'!$V$4:$V$250,D166),0),0))))</f>
        <v>0</v>
      </c>
      <c r="H166" s="122">
        <f>COUNTIFS('Working Sheet'!$T$4:$T$250,'1.4.Fwd TIV-Field Inputs'!B166,'Working Sheet'!$U$4:$U$250,'1.4.Fwd TIV-Field Inputs'!C166,'Working Sheet'!$V$4:$V$250,'1.4.Fwd TIV-Field Inputs'!D166)</f>
        <v>232</v>
      </c>
      <c r="J166" s="11"/>
      <c r="K166" s="11"/>
      <c r="L166" s="11"/>
      <c r="M166" s="11"/>
      <c r="O166" s="8"/>
      <c r="P166" s="8"/>
      <c r="Q166" s="8"/>
      <c r="R166" s="8"/>
      <c r="S166" s="8"/>
      <c r="T166" s="8"/>
      <c r="V166" s="8"/>
      <c r="W166" s="8"/>
      <c r="X166" s="8"/>
      <c r="Y166" s="8"/>
      <c r="Z166" s="8"/>
      <c r="AA166" s="8"/>
      <c r="AC166" s="8"/>
      <c r="AD166" s="8"/>
      <c r="AE166" s="8"/>
      <c r="AF166" s="8"/>
      <c r="AG166" s="8"/>
      <c r="AH166" s="8"/>
      <c r="AJ166" s="8"/>
      <c r="AK166" s="8"/>
      <c r="AL166" s="8"/>
      <c r="AM166" s="8"/>
      <c r="AN166" s="8"/>
      <c r="AO166" s="8"/>
    </row>
    <row r="167" spans="1:41" s="3" customFormat="1" ht="16.5" customHeight="1" x14ac:dyDescent="0.25">
      <c r="A167" s="83">
        <f>'1.2.Historical Market Map 12-13'!A167</f>
        <v>0</v>
      </c>
      <c r="B167" s="83">
        <f>'1.2.Historical Market Map 12-13'!B167</f>
        <v>0</v>
      </c>
      <c r="C167" s="83">
        <f>'1.2.Historical Market Map 12-13'!C167</f>
        <v>0</v>
      </c>
      <c r="D167" s="83">
        <f>'1.2.Historical Market Map 12-13'!D167</f>
        <v>0</v>
      </c>
      <c r="E167" s="84" t="str">
        <f t="shared" si="7"/>
        <v>0-0 (0)</v>
      </c>
      <c r="F167" s="84">
        <f>IF($B$1="Q1",'2.1.ATS-Field (FY 13-14)'!J168,IF($B$1="Q2",'2.1.ATS-Field (FY 13-14)'!K168,IF($B$1="Q3",'2.1.ATS-Field (FY 13-14)'!L168,'2.1.ATS-Field (FY 13-14)'!M168)))</f>
        <v>0</v>
      </c>
      <c r="G167" s="35">
        <f>IF($B$1="Q1",IFERROR(ROUND(SUMIFS('Working Sheet'!$Y$4:$Y$250,'Working Sheet'!$T$4:$T$250,B167,'Working Sheet'!$U$4:$U$250,C167,'Working Sheet'!$V$4:$V$250,D167),0),0),IF($B$1="Q2",IFERROR(ROUND(SUMIFS('Working Sheet'!$Z$4:$Z$250,'Working Sheet'!$T$4:$T$250,B167,'Working Sheet'!$U$4:$U$250,C167,'Working Sheet'!$V$4:$V$250,D167),0),0),IF($B$1="Q3",IFERROR(ROUND(SUMIFS('Working Sheet'!$AA$4:$AA$250,'Working Sheet'!$T$4:$T$250,B167,'Working Sheet'!$U$4:$U$250,C167,'Working Sheet'!$V$4:$V$250,D167),0),0),IFERROR(ROUND(SUMIFS('Working Sheet'!$AB$4:$AB$250,'Working Sheet'!$T$4:$T$250,B167,'Working Sheet'!$U$4:$U$250,C167,'Working Sheet'!$V$4:$V$250,D167),0),0))))</f>
        <v>0</v>
      </c>
      <c r="H167" s="122">
        <f>COUNTIFS('Working Sheet'!$T$4:$T$250,'1.4.Fwd TIV-Field Inputs'!B167,'Working Sheet'!$U$4:$U$250,'1.4.Fwd TIV-Field Inputs'!C167,'Working Sheet'!$V$4:$V$250,'1.4.Fwd TIV-Field Inputs'!D167)</f>
        <v>232</v>
      </c>
      <c r="J167" s="11"/>
      <c r="K167" s="11"/>
      <c r="L167" s="11"/>
      <c r="M167" s="11"/>
      <c r="O167" s="8"/>
      <c r="P167" s="8"/>
      <c r="Q167" s="8"/>
      <c r="R167" s="8"/>
      <c r="S167" s="8"/>
      <c r="T167" s="8"/>
      <c r="V167" s="8"/>
      <c r="W167" s="8"/>
      <c r="X167" s="8"/>
      <c r="Y167" s="8"/>
      <c r="Z167" s="8"/>
      <c r="AA167" s="8"/>
      <c r="AC167" s="8"/>
      <c r="AD167" s="8"/>
      <c r="AE167" s="8"/>
      <c r="AF167" s="8"/>
      <c r="AG167" s="8"/>
      <c r="AH167" s="8"/>
      <c r="AJ167" s="8"/>
      <c r="AK167" s="8"/>
      <c r="AL167" s="8"/>
      <c r="AM167" s="8"/>
      <c r="AN167" s="8"/>
      <c r="AO167" s="8"/>
    </row>
    <row r="168" spans="1:41" s="3" customFormat="1" ht="16.5" customHeight="1" x14ac:dyDescent="0.25">
      <c r="A168" s="83">
        <f>'1.2.Historical Market Map 12-13'!A168</f>
        <v>0</v>
      </c>
      <c r="B168" s="83">
        <f>'1.2.Historical Market Map 12-13'!B168</f>
        <v>0</v>
      </c>
      <c r="C168" s="83">
        <f>'1.2.Historical Market Map 12-13'!C168</f>
        <v>0</v>
      </c>
      <c r="D168" s="83">
        <f>'1.2.Historical Market Map 12-13'!D168</f>
        <v>0</v>
      </c>
      <c r="E168" s="84" t="str">
        <f t="shared" si="7"/>
        <v>0-0 (0)</v>
      </c>
      <c r="F168" s="84">
        <f>IF($B$1="Q1",'2.1.ATS-Field (FY 13-14)'!J169,IF($B$1="Q2",'2.1.ATS-Field (FY 13-14)'!K169,IF($B$1="Q3",'2.1.ATS-Field (FY 13-14)'!L169,'2.1.ATS-Field (FY 13-14)'!M169)))</f>
        <v>0</v>
      </c>
      <c r="G168" s="35">
        <f>IF($B$1="Q1",IFERROR(ROUND(SUMIFS('Working Sheet'!$Y$4:$Y$250,'Working Sheet'!$T$4:$T$250,B168,'Working Sheet'!$U$4:$U$250,C168,'Working Sheet'!$V$4:$V$250,D168),0),0),IF($B$1="Q2",IFERROR(ROUND(SUMIFS('Working Sheet'!$Z$4:$Z$250,'Working Sheet'!$T$4:$T$250,B168,'Working Sheet'!$U$4:$U$250,C168,'Working Sheet'!$V$4:$V$250,D168),0),0),IF($B$1="Q3",IFERROR(ROUND(SUMIFS('Working Sheet'!$AA$4:$AA$250,'Working Sheet'!$T$4:$T$250,B168,'Working Sheet'!$U$4:$U$250,C168,'Working Sheet'!$V$4:$V$250,D168),0),0),IFERROR(ROUND(SUMIFS('Working Sheet'!$AB$4:$AB$250,'Working Sheet'!$T$4:$T$250,B168,'Working Sheet'!$U$4:$U$250,C168,'Working Sheet'!$V$4:$V$250,D168),0),0))))</f>
        <v>0</v>
      </c>
      <c r="H168" s="122">
        <f>COUNTIFS('Working Sheet'!$T$4:$T$250,'1.4.Fwd TIV-Field Inputs'!B168,'Working Sheet'!$U$4:$U$250,'1.4.Fwd TIV-Field Inputs'!C168,'Working Sheet'!$V$4:$V$250,'1.4.Fwd TIV-Field Inputs'!D168)</f>
        <v>232</v>
      </c>
      <c r="J168" s="11"/>
      <c r="K168" s="11"/>
      <c r="L168" s="11"/>
      <c r="M168" s="11"/>
      <c r="O168" s="8"/>
      <c r="P168" s="8"/>
      <c r="Q168" s="8"/>
      <c r="R168" s="8"/>
      <c r="S168" s="8"/>
      <c r="T168" s="8"/>
      <c r="V168" s="8"/>
      <c r="W168" s="8"/>
      <c r="X168" s="8"/>
      <c r="Y168" s="8"/>
      <c r="Z168" s="8"/>
      <c r="AA168" s="8"/>
      <c r="AC168" s="8"/>
      <c r="AD168" s="8"/>
      <c r="AE168" s="8"/>
      <c r="AF168" s="8"/>
      <c r="AG168" s="8"/>
      <c r="AH168" s="8"/>
      <c r="AJ168" s="8"/>
      <c r="AK168" s="8"/>
      <c r="AL168" s="8"/>
      <c r="AM168" s="8"/>
      <c r="AN168" s="8"/>
      <c r="AO168" s="8"/>
    </row>
    <row r="169" spans="1:41" s="3" customFormat="1" ht="16.5" customHeight="1" x14ac:dyDescent="0.25">
      <c r="A169" s="83">
        <f>'1.2.Historical Market Map 12-13'!A169</f>
        <v>0</v>
      </c>
      <c r="B169" s="83">
        <f>'1.2.Historical Market Map 12-13'!B169</f>
        <v>0</v>
      </c>
      <c r="C169" s="83">
        <f>'1.2.Historical Market Map 12-13'!C169</f>
        <v>0</v>
      </c>
      <c r="D169" s="83">
        <f>'1.2.Historical Market Map 12-13'!D169</f>
        <v>0</v>
      </c>
      <c r="E169" s="84" t="str">
        <f t="shared" si="7"/>
        <v>0-0 (0)</v>
      </c>
      <c r="F169" s="84">
        <f>IF($B$1="Q1",'2.1.ATS-Field (FY 13-14)'!J170,IF($B$1="Q2",'2.1.ATS-Field (FY 13-14)'!K170,IF($B$1="Q3",'2.1.ATS-Field (FY 13-14)'!L170,'2.1.ATS-Field (FY 13-14)'!M170)))</f>
        <v>0</v>
      </c>
      <c r="G169" s="35">
        <f>IF($B$1="Q1",IFERROR(ROUND(SUMIFS('Working Sheet'!$Y$4:$Y$250,'Working Sheet'!$T$4:$T$250,B169,'Working Sheet'!$U$4:$U$250,C169,'Working Sheet'!$V$4:$V$250,D169),0),0),IF($B$1="Q2",IFERROR(ROUND(SUMIFS('Working Sheet'!$Z$4:$Z$250,'Working Sheet'!$T$4:$T$250,B169,'Working Sheet'!$U$4:$U$250,C169,'Working Sheet'!$V$4:$V$250,D169),0),0),IF($B$1="Q3",IFERROR(ROUND(SUMIFS('Working Sheet'!$AA$4:$AA$250,'Working Sheet'!$T$4:$T$250,B169,'Working Sheet'!$U$4:$U$250,C169,'Working Sheet'!$V$4:$V$250,D169),0),0),IFERROR(ROUND(SUMIFS('Working Sheet'!$AB$4:$AB$250,'Working Sheet'!$T$4:$T$250,B169,'Working Sheet'!$U$4:$U$250,C169,'Working Sheet'!$V$4:$V$250,D169),0),0))))</f>
        <v>0</v>
      </c>
      <c r="H169" s="122">
        <f>COUNTIFS('Working Sheet'!$T$4:$T$250,'1.4.Fwd TIV-Field Inputs'!B169,'Working Sheet'!$U$4:$U$250,'1.4.Fwd TIV-Field Inputs'!C169,'Working Sheet'!$V$4:$V$250,'1.4.Fwd TIV-Field Inputs'!D169)</f>
        <v>232</v>
      </c>
      <c r="J169" s="11"/>
      <c r="K169" s="11"/>
      <c r="L169" s="11"/>
      <c r="M169" s="11"/>
      <c r="O169" s="8"/>
      <c r="P169" s="8"/>
      <c r="Q169" s="8"/>
      <c r="R169" s="8"/>
      <c r="S169" s="8"/>
      <c r="T169" s="8"/>
      <c r="V169" s="8"/>
      <c r="W169" s="8"/>
      <c r="X169" s="8"/>
      <c r="Y169" s="8"/>
      <c r="Z169" s="8"/>
      <c r="AA169" s="8"/>
      <c r="AC169" s="8"/>
      <c r="AD169" s="8"/>
      <c r="AE169" s="8"/>
      <c r="AF169" s="8"/>
      <c r="AG169" s="8"/>
      <c r="AH169" s="8"/>
      <c r="AJ169" s="8"/>
      <c r="AK169" s="8"/>
      <c r="AL169" s="8"/>
      <c r="AM169" s="8"/>
      <c r="AN169" s="8"/>
      <c r="AO169" s="8"/>
    </row>
    <row r="170" spans="1:41" s="3" customFormat="1" ht="16.5" customHeight="1" x14ac:dyDescent="0.25">
      <c r="A170" s="83">
        <f>'1.2.Historical Market Map 12-13'!A170</f>
        <v>0</v>
      </c>
      <c r="B170" s="83">
        <f>'1.2.Historical Market Map 12-13'!B170</f>
        <v>0</v>
      </c>
      <c r="C170" s="83">
        <f>'1.2.Historical Market Map 12-13'!C170</f>
        <v>0</v>
      </c>
      <c r="D170" s="83">
        <f>'1.2.Historical Market Map 12-13'!D170</f>
        <v>0</v>
      </c>
      <c r="E170" s="84" t="str">
        <f t="shared" si="7"/>
        <v>0-0 (0)</v>
      </c>
      <c r="F170" s="84">
        <f>IF($B$1="Q1",'2.1.ATS-Field (FY 13-14)'!J171,IF($B$1="Q2",'2.1.ATS-Field (FY 13-14)'!K171,IF($B$1="Q3",'2.1.ATS-Field (FY 13-14)'!L171,'2.1.ATS-Field (FY 13-14)'!M171)))</f>
        <v>0</v>
      </c>
      <c r="G170" s="35">
        <f>IF($B$1="Q1",IFERROR(ROUND(SUMIFS('Working Sheet'!$Y$4:$Y$250,'Working Sheet'!$T$4:$T$250,B170,'Working Sheet'!$U$4:$U$250,C170,'Working Sheet'!$V$4:$V$250,D170),0),0),IF($B$1="Q2",IFERROR(ROUND(SUMIFS('Working Sheet'!$Z$4:$Z$250,'Working Sheet'!$T$4:$T$250,B170,'Working Sheet'!$U$4:$U$250,C170,'Working Sheet'!$V$4:$V$250,D170),0),0),IF($B$1="Q3",IFERROR(ROUND(SUMIFS('Working Sheet'!$AA$4:$AA$250,'Working Sheet'!$T$4:$T$250,B170,'Working Sheet'!$U$4:$U$250,C170,'Working Sheet'!$V$4:$V$250,D170),0),0),IFERROR(ROUND(SUMIFS('Working Sheet'!$AB$4:$AB$250,'Working Sheet'!$T$4:$T$250,B170,'Working Sheet'!$U$4:$U$250,C170,'Working Sheet'!$V$4:$V$250,D170),0),0))))</f>
        <v>0</v>
      </c>
      <c r="H170" s="122">
        <f>COUNTIFS('Working Sheet'!$T$4:$T$250,'1.4.Fwd TIV-Field Inputs'!B170,'Working Sheet'!$U$4:$U$250,'1.4.Fwd TIV-Field Inputs'!C170,'Working Sheet'!$V$4:$V$250,'1.4.Fwd TIV-Field Inputs'!D170)</f>
        <v>232</v>
      </c>
      <c r="J170" s="11"/>
      <c r="K170" s="11"/>
      <c r="L170" s="11"/>
      <c r="M170" s="11"/>
      <c r="O170" s="8"/>
      <c r="P170" s="8"/>
      <c r="Q170" s="8"/>
      <c r="R170" s="8"/>
      <c r="S170" s="8"/>
      <c r="T170" s="8"/>
      <c r="V170" s="8"/>
      <c r="W170" s="8"/>
      <c r="X170" s="8"/>
      <c r="Y170" s="8"/>
      <c r="Z170" s="8"/>
      <c r="AA170" s="8"/>
      <c r="AC170" s="8"/>
      <c r="AD170" s="8"/>
      <c r="AE170" s="8"/>
      <c r="AF170" s="8"/>
      <c r="AG170" s="8"/>
      <c r="AH170" s="8"/>
      <c r="AJ170" s="8"/>
      <c r="AK170" s="8"/>
      <c r="AL170" s="8"/>
      <c r="AM170" s="8"/>
      <c r="AN170" s="8"/>
      <c r="AO170" s="8"/>
    </row>
    <row r="171" spans="1:41" s="3" customFormat="1" ht="16.5" customHeight="1" x14ac:dyDescent="0.25">
      <c r="A171" s="83">
        <f>'1.2.Historical Market Map 12-13'!A171</f>
        <v>0</v>
      </c>
      <c r="B171" s="83">
        <f>'1.2.Historical Market Map 12-13'!B171</f>
        <v>0</v>
      </c>
      <c r="C171" s="83">
        <f>'1.2.Historical Market Map 12-13'!C171</f>
        <v>0</v>
      </c>
      <c r="D171" s="83">
        <f>'1.2.Historical Market Map 12-13'!D171</f>
        <v>0</v>
      </c>
      <c r="E171" s="84" t="str">
        <f t="shared" si="7"/>
        <v>0-0 (0)</v>
      </c>
      <c r="F171" s="84">
        <f>IF($B$1="Q1",'2.1.ATS-Field (FY 13-14)'!J172,IF($B$1="Q2",'2.1.ATS-Field (FY 13-14)'!K172,IF($B$1="Q3",'2.1.ATS-Field (FY 13-14)'!L172,'2.1.ATS-Field (FY 13-14)'!M172)))</f>
        <v>0</v>
      </c>
      <c r="G171" s="35">
        <f>IF($B$1="Q1",IFERROR(ROUND(SUMIFS('Working Sheet'!$Y$4:$Y$250,'Working Sheet'!$T$4:$T$250,B171,'Working Sheet'!$U$4:$U$250,C171,'Working Sheet'!$V$4:$V$250,D171),0),0),IF($B$1="Q2",IFERROR(ROUND(SUMIFS('Working Sheet'!$Z$4:$Z$250,'Working Sheet'!$T$4:$T$250,B171,'Working Sheet'!$U$4:$U$250,C171,'Working Sheet'!$V$4:$V$250,D171),0),0),IF($B$1="Q3",IFERROR(ROUND(SUMIFS('Working Sheet'!$AA$4:$AA$250,'Working Sheet'!$T$4:$T$250,B171,'Working Sheet'!$U$4:$U$250,C171,'Working Sheet'!$V$4:$V$250,D171),0),0),IFERROR(ROUND(SUMIFS('Working Sheet'!$AB$4:$AB$250,'Working Sheet'!$T$4:$T$250,B171,'Working Sheet'!$U$4:$U$250,C171,'Working Sheet'!$V$4:$V$250,D171),0),0))))</f>
        <v>0</v>
      </c>
      <c r="H171" s="122">
        <f>COUNTIFS('Working Sheet'!$T$4:$T$250,'1.4.Fwd TIV-Field Inputs'!B171,'Working Sheet'!$U$4:$U$250,'1.4.Fwd TIV-Field Inputs'!C171,'Working Sheet'!$V$4:$V$250,'1.4.Fwd TIV-Field Inputs'!D171)</f>
        <v>232</v>
      </c>
      <c r="J171" s="11"/>
      <c r="K171" s="11"/>
      <c r="L171" s="11"/>
      <c r="M171" s="11"/>
      <c r="O171" s="8"/>
      <c r="P171" s="8"/>
      <c r="Q171" s="8"/>
      <c r="R171" s="8"/>
      <c r="S171" s="8"/>
      <c r="T171" s="8"/>
      <c r="V171" s="8"/>
      <c r="W171" s="8"/>
      <c r="X171" s="8"/>
      <c r="Y171" s="8"/>
      <c r="Z171" s="8"/>
      <c r="AA171" s="8"/>
      <c r="AC171" s="8"/>
      <c r="AD171" s="8"/>
      <c r="AE171" s="8"/>
      <c r="AF171" s="8"/>
      <c r="AG171" s="8"/>
      <c r="AH171" s="8"/>
      <c r="AJ171" s="8"/>
      <c r="AK171" s="8"/>
      <c r="AL171" s="8"/>
      <c r="AM171" s="8"/>
      <c r="AN171" s="8"/>
      <c r="AO171" s="8"/>
    </row>
    <row r="172" spans="1:41" s="3" customFormat="1" ht="16.5" customHeight="1" x14ac:dyDescent="0.25">
      <c r="A172" s="83">
        <f>'1.2.Historical Market Map 12-13'!A172</f>
        <v>0</v>
      </c>
      <c r="B172" s="83">
        <f>'1.2.Historical Market Map 12-13'!B172</f>
        <v>0</v>
      </c>
      <c r="C172" s="83">
        <f>'1.2.Historical Market Map 12-13'!C172</f>
        <v>0</v>
      </c>
      <c r="D172" s="83">
        <f>'1.2.Historical Market Map 12-13'!D172</f>
        <v>0</v>
      </c>
      <c r="E172" s="84" t="str">
        <f t="shared" si="7"/>
        <v>0-0 (0)</v>
      </c>
      <c r="F172" s="84">
        <f>IF($B$1="Q1",'2.1.ATS-Field (FY 13-14)'!J173,IF($B$1="Q2",'2.1.ATS-Field (FY 13-14)'!K173,IF($B$1="Q3",'2.1.ATS-Field (FY 13-14)'!L173,'2.1.ATS-Field (FY 13-14)'!M173)))</f>
        <v>0</v>
      </c>
      <c r="G172" s="35">
        <f>IF($B$1="Q1",IFERROR(ROUND(SUMIFS('Working Sheet'!$Y$4:$Y$250,'Working Sheet'!$T$4:$T$250,B172,'Working Sheet'!$U$4:$U$250,C172,'Working Sheet'!$V$4:$V$250,D172),0),0),IF($B$1="Q2",IFERROR(ROUND(SUMIFS('Working Sheet'!$Z$4:$Z$250,'Working Sheet'!$T$4:$T$250,B172,'Working Sheet'!$U$4:$U$250,C172,'Working Sheet'!$V$4:$V$250,D172),0),0),IF($B$1="Q3",IFERROR(ROUND(SUMIFS('Working Sheet'!$AA$4:$AA$250,'Working Sheet'!$T$4:$T$250,B172,'Working Sheet'!$U$4:$U$250,C172,'Working Sheet'!$V$4:$V$250,D172),0),0),IFERROR(ROUND(SUMIFS('Working Sheet'!$AB$4:$AB$250,'Working Sheet'!$T$4:$T$250,B172,'Working Sheet'!$U$4:$U$250,C172,'Working Sheet'!$V$4:$V$250,D172),0),0))))</f>
        <v>0</v>
      </c>
      <c r="H172" s="122">
        <f>COUNTIFS('Working Sheet'!$T$4:$T$250,'1.4.Fwd TIV-Field Inputs'!B172,'Working Sheet'!$U$4:$U$250,'1.4.Fwd TIV-Field Inputs'!C172,'Working Sheet'!$V$4:$V$250,'1.4.Fwd TIV-Field Inputs'!D172)</f>
        <v>232</v>
      </c>
      <c r="J172" s="11"/>
      <c r="K172" s="11"/>
      <c r="L172" s="11"/>
      <c r="M172" s="11"/>
      <c r="O172" s="8"/>
      <c r="P172" s="8"/>
      <c r="Q172" s="8"/>
      <c r="R172" s="8"/>
      <c r="S172" s="8"/>
      <c r="T172" s="8"/>
      <c r="V172" s="8"/>
      <c r="W172" s="8"/>
      <c r="X172" s="8"/>
      <c r="Y172" s="8"/>
      <c r="Z172" s="8"/>
      <c r="AA172" s="8"/>
      <c r="AC172" s="8"/>
      <c r="AD172" s="8"/>
      <c r="AE172" s="8"/>
      <c r="AF172" s="8"/>
      <c r="AG172" s="8"/>
      <c r="AH172" s="8"/>
      <c r="AJ172" s="8"/>
      <c r="AK172" s="8"/>
      <c r="AL172" s="8"/>
      <c r="AM172" s="8"/>
      <c r="AN172" s="8"/>
      <c r="AO172" s="8"/>
    </row>
    <row r="173" spans="1:41" s="3" customFormat="1" ht="16.5" customHeight="1" x14ac:dyDescent="0.25">
      <c r="A173" s="83">
        <f>'1.2.Historical Market Map 12-13'!A173</f>
        <v>0</v>
      </c>
      <c r="B173" s="83">
        <f>'1.2.Historical Market Map 12-13'!B173</f>
        <v>0</v>
      </c>
      <c r="C173" s="83">
        <f>'1.2.Historical Market Map 12-13'!C173</f>
        <v>0</v>
      </c>
      <c r="D173" s="83">
        <f>'1.2.Historical Market Map 12-13'!D173</f>
        <v>0</v>
      </c>
      <c r="E173" s="84" t="str">
        <f t="shared" si="7"/>
        <v>0-0 (0)</v>
      </c>
      <c r="F173" s="84">
        <f>IF($B$1="Q1",'2.1.ATS-Field (FY 13-14)'!J174,IF($B$1="Q2",'2.1.ATS-Field (FY 13-14)'!K174,IF($B$1="Q3",'2.1.ATS-Field (FY 13-14)'!L174,'2.1.ATS-Field (FY 13-14)'!M174)))</f>
        <v>0</v>
      </c>
      <c r="G173" s="35">
        <f>IF($B$1="Q1",IFERROR(ROUND(SUMIFS('Working Sheet'!$Y$4:$Y$250,'Working Sheet'!$T$4:$T$250,B173,'Working Sheet'!$U$4:$U$250,C173,'Working Sheet'!$V$4:$V$250,D173),0),0),IF($B$1="Q2",IFERROR(ROUND(SUMIFS('Working Sheet'!$Z$4:$Z$250,'Working Sheet'!$T$4:$T$250,B173,'Working Sheet'!$U$4:$U$250,C173,'Working Sheet'!$V$4:$V$250,D173),0),0),IF($B$1="Q3",IFERROR(ROUND(SUMIFS('Working Sheet'!$AA$4:$AA$250,'Working Sheet'!$T$4:$T$250,B173,'Working Sheet'!$U$4:$U$250,C173,'Working Sheet'!$V$4:$V$250,D173),0),0),IFERROR(ROUND(SUMIFS('Working Sheet'!$AB$4:$AB$250,'Working Sheet'!$T$4:$T$250,B173,'Working Sheet'!$U$4:$U$250,C173,'Working Sheet'!$V$4:$V$250,D173),0),0))))</f>
        <v>0</v>
      </c>
      <c r="H173" s="122">
        <f>COUNTIFS('Working Sheet'!$T$4:$T$250,'1.4.Fwd TIV-Field Inputs'!B173,'Working Sheet'!$U$4:$U$250,'1.4.Fwd TIV-Field Inputs'!C173,'Working Sheet'!$V$4:$V$250,'1.4.Fwd TIV-Field Inputs'!D173)</f>
        <v>232</v>
      </c>
      <c r="J173" s="11"/>
      <c r="K173" s="11"/>
      <c r="L173" s="11"/>
      <c r="M173" s="11"/>
      <c r="O173" s="8"/>
      <c r="P173" s="8"/>
      <c r="Q173" s="8"/>
      <c r="R173" s="8"/>
      <c r="S173" s="8"/>
      <c r="T173" s="8"/>
      <c r="V173" s="8"/>
      <c r="W173" s="8"/>
      <c r="X173" s="8"/>
      <c r="Y173" s="8"/>
      <c r="Z173" s="8"/>
      <c r="AA173" s="8"/>
      <c r="AC173" s="8"/>
      <c r="AD173" s="8"/>
      <c r="AE173" s="8"/>
      <c r="AF173" s="8"/>
      <c r="AG173" s="8"/>
      <c r="AH173" s="8"/>
      <c r="AJ173" s="8"/>
      <c r="AK173" s="8"/>
      <c r="AL173" s="8"/>
      <c r="AM173" s="8"/>
      <c r="AN173" s="8"/>
      <c r="AO173" s="8"/>
    </row>
    <row r="174" spans="1:41" s="3" customFormat="1" ht="16.5" customHeight="1" x14ac:dyDescent="0.25">
      <c r="A174" s="83">
        <f>'1.2.Historical Market Map 12-13'!A174</f>
        <v>0</v>
      </c>
      <c r="B174" s="83">
        <f>'1.2.Historical Market Map 12-13'!B174</f>
        <v>0</v>
      </c>
      <c r="C174" s="83">
        <f>'1.2.Historical Market Map 12-13'!C174</f>
        <v>0</v>
      </c>
      <c r="D174" s="83">
        <f>'1.2.Historical Market Map 12-13'!D174</f>
        <v>0</v>
      </c>
      <c r="E174" s="84" t="str">
        <f t="shared" si="7"/>
        <v>0-0 (0)</v>
      </c>
      <c r="F174" s="84">
        <f>IF($B$1="Q1",'2.1.ATS-Field (FY 13-14)'!J175,IF($B$1="Q2",'2.1.ATS-Field (FY 13-14)'!K175,IF($B$1="Q3",'2.1.ATS-Field (FY 13-14)'!L175,'2.1.ATS-Field (FY 13-14)'!M175)))</f>
        <v>0</v>
      </c>
      <c r="G174" s="35">
        <f>IF($B$1="Q1",IFERROR(ROUND(SUMIFS('Working Sheet'!$Y$4:$Y$250,'Working Sheet'!$T$4:$T$250,B174,'Working Sheet'!$U$4:$U$250,C174,'Working Sheet'!$V$4:$V$250,D174),0),0),IF($B$1="Q2",IFERROR(ROUND(SUMIFS('Working Sheet'!$Z$4:$Z$250,'Working Sheet'!$T$4:$T$250,B174,'Working Sheet'!$U$4:$U$250,C174,'Working Sheet'!$V$4:$V$250,D174),0),0),IF($B$1="Q3",IFERROR(ROUND(SUMIFS('Working Sheet'!$AA$4:$AA$250,'Working Sheet'!$T$4:$T$250,B174,'Working Sheet'!$U$4:$U$250,C174,'Working Sheet'!$V$4:$V$250,D174),0),0),IFERROR(ROUND(SUMIFS('Working Sheet'!$AB$4:$AB$250,'Working Sheet'!$T$4:$T$250,B174,'Working Sheet'!$U$4:$U$250,C174,'Working Sheet'!$V$4:$V$250,D174),0),0))))</f>
        <v>0</v>
      </c>
      <c r="H174" s="122">
        <f>COUNTIFS('Working Sheet'!$T$4:$T$250,'1.4.Fwd TIV-Field Inputs'!B174,'Working Sheet'!$U$4:$U$250,'1.4.Fwd TIV-Field Inputs'!C174,'Working Sheet'!$V$4:$V$250,'1.4.Fwd TIV-Field Inputs'!D174)</f>
        <v>232</v>
      </c>
      <c r="J174" s="11"/>
      <c r="K174" s="11"/>
      <c r="L174" s="11"/>
      <c r="M174" s="11"/>
      <c r="O174" s="8"/>
      <c r="P174" s="8"/>
      <c r="Q174" s="8"/>
      <c r="R174" s="8"/>
      <c r="S174" s="8"/>
      <c r="T174" s="8"/>
      <c r="V174" s="8"/>
      <c r="W174" s="8"/>
      <c r="X174" s="8"/>
      <c r="Y174" s="8"/>
      <c r="Z174" s="8"/>
      <c r="AA174" s="8"/>
      <c r="AC174" s="8"/>
      <c r="AD174" s="8"/>
      <c r="AE174" s="8"/>
      <c r="AF174" s="8"/>
      <c r="AG174" s="8"/>
      <c r="AH174" s="8"/>
      <c r="AJ174" s="8"/>
      <c r="AK174" s="8"/>
      <c r="AL174" s="8"/>
      <c r="AM174" s="8"/>
      <c r="AN174" s="8"/>
      <c r="AO174" s="8"/>
    </row>
    <row r="175" spans="1:41" s="3" customFormat="1" ht="16.5" customHeight="1" x14ac:dyDescent="0.25">
      <c r="A175" s="83">
        <f>'1.2.Historical Market Map 12-13'!A175</f>
        <v>0</v>
      </c>
      <c r="B175" s="83">
        <f>'1.2.Historical Market Map 12-13'!B175</f>
        <v>0</v>
      </c>
      <c r="C175" s="83">
        <f>'1.2.Historical Market Map 12-13'!C175</f>
        <v>0</v>
      </c>
      <c r="D175" s="83">
        <f>'1.2.Historical Market Map 12-13'!D175</f>
        <v>0</v>
      </c>
      <c r="E175" s="84" t="str">
        <f t="shared" si="7"/>
        <v>0-0 (0)</v>
      </c>
      <c r="F175" s="84">
        <f>IF($B$1="Q1",'2.1.ATS-Field (FY 13-14)'!J176,IF($B$1="Q2",'2.1.ATS-Field (FY 13-14)'!K176,IF($B$1="Q3",'2.1.ATS-Field (FY 13-14)'!L176,'2.1.ATS-Field (FY 13-14)'!M176)))</f>
        <v>0</v>
      </c>
      <c r="G175" s="35">
        <f>IF($B$1="Q1",IFERROR(ROUND(SUMIFS('Working Sheet'!$Y$4:$Y$250,'Working Sheet'!$T$4:$T$250,B175,'Working Sheet'!$U$4:$U$250,C175,'Working Sheet'!$V$4:$V$250,D175),0),0),IF($B$1="Q2",IFERROR(ROUND(SUMIFS('Working Sheet'!$Z$4:$Z$250,'Working Sheet'!$T$4:$T$250,B175,'Working Sheet'!$U$4:$U$250,C175,'Working Sheet'!$V$4:$V$250,D175),0),0),IF($B$1="Q3",IFERROR(ROUND(SUMIFS('Working Sheet'!$AA$4:$AA$250,'Working Sheet'!$T$4:$T$250,B175,'Working Sheet'!$U$4:$U$250,C175,'Working Sheet'!$V$4:$V$250,D175),0),0),IFERROR(ROUND(SUMIFS('Working Sheet'!$AB$4:$AB$250,'Working Sheet'!$T$4:$T$250,B175,'Working Sheet'!$U$4:$U$250,C175,'Working Sheet'!$V$4:$V$250,D175),0),0))))</f>
        <v>0</v>
      </c>
      <c r="H175" s="122">
        <f>COUNTIFS('Working Sheet'!$T$4:$T$250,'1.4.Fwd TIV-Field Inputs'!B175,'Working Sheet'!$U$4:$U$250,'1.4.Fwd TIV-Field Inputs'!C175,'Working Sheet'!$V$4:$V$250,'1.4.Fwd TIV-Field Inputs'!D175)</f>
        <v>232</v>
      </c>
      <c r="J175" s="8"/>
      <c r="K175" s="8"/>
      <c r="L175" s="8"/>
      <c r="M175" s="8"/>
      <c r="O175" s="8"/>
      <c r="P175" s="8"/>
      <c r="Q175" s="8"/>
      <c r="R175" s="8"/>
      <c r="S175" s="8"/>
      <c r="T175" s="8"/>
      <c r="V175" s="8"/>
      <c r="W175" s="8"/>
      <c r="X175" s="8"/>
      <c r="Y175" s="8"/>
      <c r="Z175" s="8"/>
      <c r="AA175" s="8"/>
      <c r="AC175" s="8"/>
      <c r="AD175" s="8"/>
      <c r="AE175" s="8"/>
      <c r="AF175" s="8"/>
      <c r="AG175" s="8"/>
      <c r="AH175" s="8"/>
      <c r="AJ175" s="8"/>
      <c r="AK175" s="8"/>
      <c r="AL175" s="8"/>
      <c r="AM175" s="8"/>
      <c r="AN175" s="8"/>
      <c r="AO175" s="8"/>
    </row>
    <row r="176" spans="1:41" s="3" customFormat="1" ht="16.5" customHeight="1" x14ac:dyDescent="0.25">
      <c r="A176" s="83">
        <f>'1.2.Historical Market Map 12-13'!A176</f>
        <v>0</v>
      </c>
      <c r="B176" s="83">
        <f>'1.2.Historical Market Map 12-13'!B176</f>
        <v>0</v>
      </c>
      <c r="C176" s="83">
        <f>'1.2.Historical Market Map 12-13'!C176</f>
        <v>0</v>
      </c>
      <c r="D176" s="83">
        <f>'1.2.Historical Market Map 12-13'!D176</f>
        <v>0</v>
      </c>
      <c r="E176" s="84" t="str">
        <f t="shared" si="7"/>
        <v>0-0 (0)</v>
      </c>
      <c r="F176" s="84">
        <f>IF($B$1="Q1",'2.1.ATS-Field (FY 13-14)'!J177,IF($B$1="Q2",'2.1.ATS-Field (FY 13-14)'!K177,IF($B$1="Q3",'2.1.ATS-Field (FY 13-14)'!L177,'2.1.ATS-Field (FY 13-14)'!M177)))</f>
        <v>0</v>
      </c>
      <c r="G176" s="35">
        <f>IF($B$1="Q1",IFERROR(ROUND(SUMIFS('Working Sheet'!$Y$4:$Y$250,'Working Sheet'!$T$4:$T$250,B176,'Working Sheet'!$U$4:$U$250,C176,'Working Sheet'!$V$4:$V$250,D176),0),0),IF($B$1="Q2",IFERROR(ROUND(SUMIFS('Working Sheet'!$Z$4:$Z$250,'Working Sheet'!$T$4:$T$250,B176,'Working Sheet'!$U$4:$U$250,C176,'Working Sheet'!$V$4:$V$250,D176),0),0),IF($B$1="Q3",IFERROR(ROUND(SUMIFS('Working Sheet'!$AA$4:$AA$250,'Working Sheet'!$T$4:$T$250,B176,'Working Sheet'!$U$4:$U$250,C176,'Working Sheet'!$V$4:$V$250,D176),0),0),IFERROR(ROUND(SUMIFS('Working Sheet'!$AB$4:$AB$250,'Working Sheet'!$T$4:$T$250,B176,'Working Sheet'!$U$4:$U$250,C176,'Working Sheet'!$V$4:$V$250,D176),0),0))))</f>
        <v>0</v>
      </c>
      <c r="H176" s="122">
        <f>COUNTIFS('Working Sheet'!$T$4:$T$250,'1.4.Fwd TIV-Field Inputs'!B176,'Working Sheet'!$U$4:$U$250,'1.4.Fwd TIV-Field Inputs'!C176,'Working Sheet'!$V$4:$V$250,'1.4.Fwd TIV-Field Inputs'!D176)</f>
        <v>232</v>
      </c>
      <c r="J176" s="8"/>
      <c r="K176" s="8"/>
      <c r="L176" s="8"/>
      <c r="M176" s="8"/>
      <c r="O176" s="8"/>
      <c r="P176" s="8"/>
      <c r="Q176" s="8"/>
      <c r="R176" s="8"/>
      <c r="S176" s="8"/>
      <c r="T176" s="8"/>
      <c r="V176" s="8"/>
      <c r="W176" s="8"/>
      <c r="X176" s="8"/>
      <c r="Y176" s="8"/>
      <c r="Z176" s="8"/>
      <c r="AA176" s="8"/>
      <c r="AC176" s="8"/>
      <c r="AD176" s="8"/>
      <c r="AE176" s="8"/>
      <c r="AF176" s="8"/>
      <c r="AG176" s="8"/>
      <c r="AH176" s="8"/>
      <c r="AJ176" s="8"/>
      <c r="AK176" s="8"/>
      <c r="AL176" s="8"/>
      <c r="AM176" s="8"/>
      <c r="AN176" s="8"/>
      <c r="AO176" s="8"/>
    </row>
    <row r="177" spans="1:41" s="3" customFormat="1" ht="16.5" customHeight="1" x14ac:dyDescent="0.25">
      <c r="A177" s="83">
        <f>'1.2.Historical Market Map 12-13'!A177</f>
        <v>0</v>
      </c>
      <c r="B177" s="83">
        <f>'1.2.Historical Market Map 12-13'!B177</f>
        <v>0</v>
      </c>
      <c r="C177" s="83">
        <f>'1.2.Historical Market Map 12-13'!C177</f>
        <v>0</v>
      </c>
      <c r="D177" s="83">
        <f>'1.2.Historical Market Map 12-13'!D177</f>
        <v>0</v>
      </c>
      <c r="E177" s="84" t="str">
        <f t="shared" si="7"/>
        <v>0-0 (0)</v>
      </c>
      <c r="F177" s="84">
        <f>IF($B$1="Q1",'2.1.ATS-Field (FY 13-14)'!J178,IF($B$1="Q2",'2.1.ATS-Field (FY 13-14)'!K178,IF($B$1="Q3",'2.1.ATS-Field (FY 13-14)'!L178,'2.1.ATS-Field (FY 13-14)'!M178)))</f>
        <v>0</v>
      </c>
      <c r="G177" s="35">
        <f>IF($B$1="Q1",IFERROR(ROUND(SUMIFS('Working Sheet'!$Y$4:$Y$250,'Working Sheet'!$T$4:$T$250,B177,'Working Sheet'!$U$4:$U$250,C177,'Working Sheet'!$V$4:$V$250,D177),0),0),IF($B$1="Q2",IFERROR(ROUND(SUMIFS('Working Sheet'!$Z$4:$Z$250,'Working Sheet'!$T$4:$T$250,B177,'Working Sheet'!$U$4:$U$250,C177,'Working Sheet'!$V$4:$V$250,D177),0),0),IF($B$1="Q3",IFERROR(ROUND(SUMIFS('Working Sheet'!$AA$4:$AA$250,'Working Sheet'!$T$4:$T$250,B177,'Working Sheet'!$U$4:$U$250,C177,'Working Sheet'!$V$4:$V$250,D177),0),0),IFERROR(ROUND(SUMIFS('Working Sheet'!$AB$4:$AB$250,'Working Sheet'!$T$4:$T$250,B177,'Working Sheet'!$U$4:$U$250,C177,'Working Sheet'!$V$4:$V$250,D177),0),0))))</f>
        <v>0</v>
      </c>
      <c r="H177" s="122">
        <f>COUNTIFS('Working Sheet'!$T$4:$T$250,'1.4.Fwd TIV-Field Inputs'!B177,'Working Sheet'!$U$4:$U$250,'1.4.Fwd TIV-Field Inputs'!C177,'Working Sheet'!$V$4:$V$250,'1.4.Fwd TIV-Field Inputs'!D177)</f>
        <v>232</v>
      </c>
      <c r="J177" s="8"/>
      <c r="K177" s="8"/>
      <c r="L177" s="8"/>
      <c r="M177" s="8"/>
      <c r="O177" s="8"/>
      <c r="P177" s="8"/>
      <c r="Q177" s="8"/>
      <c r="R177" s="8"/>
      <c r="S177" s="8"/>
      <c r="T177" s="8"/>
      <c r="V177" s="8"/>
      <c r="W177" s="8"/>
      <c r="X177" s="8"/>
      <c r="Y177" s="8"/>
      <c r="Z177" s="8"/>
      <c r="AA177" s="8"/>
      <c r="AC177" s="8"/>
      <c r="AD177" s="8"/>
      <c r="AE177" s="8"/>
      <c r="AF177" s="8"/>
      <c r="AG177" s="8"/>
      <c r="AH177" s="8"/>
      <c r="AJ177" s="8"/>
      <c r="AK177" s="8"/>
      <c r="AL177" s="8"/>
      <c r="AM177" s="8"/>
      <c r="AN177" s="8"/>
      <c r="AO177" s="8"/>
    </row>
    <row r="178" spans="1:41" s="3" customFormat="1" ht="16.5" customHeight="1" x14ac:dyDescent="0.25">
      <c r="A178" s="83">
        <f>'1.2.Historical Market Map 12-13'!A178</f>
        <v>0</v>
      </c>
      <c r="B178" s="83">
        <f>'1.2.Historical Market Map 12-13'!B178</f>
        <v>0</v>
      </c>
      <c r="C178" s="83">
        <f>'1.2.Historical Market Map 12-13'!C178</f>
        <v>0</v>
      </c>
      <c r="D178" s="83">
        <f>'1.2.Historical Market Map 12-13'!D178</f>
        <v>0</v>
      </c>
      <c r="E178" s="84" t="str">
        <f t="shared" si="7"/>
        <v>0-0 (0)</v>
      </c>
      <c r="F178" s="84">
        <f>IF($B$1="Q1",'2.1.ATS-Field (FY 13-14)'!J179,IF($B$1="Q2",'2.1.ATS-Field (FY 13-14)'!K179,IF($B$1="Q3",'2.1.ATS-Field (FY 13-14)'!L179,'2.1.ATS-Field (FY 13-14)'!M179)))</f>
        <v>0</v>
      </c>
      <c r="G178" s="35">
        <f>IF($B$1="Q1",IFERROR(ROUND(SUMIFS('Working Sheet'!$Y$4:$Y$250,'Working Sheet'!$T$4:$T$250,B178,'Working Sheet'!$U$4:$U$250,C178,'Working Sheet'!$V$4:$V$250,D178),0),0),IF($B$1="Q2",IFERROR(ROUND(SUMIFS('Working Sheet'!$Z$4:$Z$250,'Working Sheet'!$T$4:$T$250,B178,'Working Sheet'!$U$4:$U$250,C178,'Working Sheet'!$V$4:$V$250,D178),0),0),IF($B$1="Q3",IFERROR(ROUND(SUMIFS('Working Sheet'!$AA$4:$AA$250,'Working Sheet'!$T$4:$T$250,B178,'Working Sheet'!$U$4:$U$250,C178,'Working Sheet'!$V$4:$V$250,D178),0),0),IFERROR(ROUND(SUMIFS('Working Sheet'!$AB$4:$AB$250,'Working Sheet'!$T$4:$T$250,B178,'Working Sheet'!$U$4:$U$250,C178,'Working Sheet'!$V$4:$V$250,D178),0),0))))</f>
        <v>0</v>
      </c>
      <c r="H178" s="122">
        <f>COUNTIFS('Working Sheet'!$T$4:$T$250,'1.4.Fwd TIV-Field Inputs'!B178,'Working Sheet'!$U$4:$U$250,'1.4.Fwd TIV-Field Inputs'!C178,'Working Sheet'!$V$4:$V$250,'1.4.Fwd TIV-Field Inputs'!D178)</f>
        <v>232</v>
      </c>
      <c r="J178" s="8"/>
      <c r="K178" s="8"/>
      <c r="L178" s="8"/>
      <c r="M178" s="8"/>
      <c r="O178" s="8"/>
      <c r="P178" s="8"/>
      <c r="Q178" s="8"/>
      <c r="R178" s="8"/>
      <c r="S178" s="8"/>
      <c r="T178" s="8"/>
      <c r="V178" s="8"/>
      <c r="W178" s="8"/>
      <c r="X178" s="8"/>
      <c r="Y178" s="8"/>
      <c r="Z178" s="8"/>
      <c r="AA178" s="8"/>
      <c r="AC178" s="8"/>
      <c r="AD178" s="8"/>
      <c r="AE178" s="8"/>
      <c r="AF178" s="8"/>
      <c r="AG178" s="8"/>
      <c r="AH178" s="8"/>
      <c r="AJ178" s="8"/>
      <c r="AK178" s="8"/>
      <c r="AL178" s="8"/>
      <c r="AM178" s="8"/>
      <c r="AN178" s="8"/>
      <c r="AO178" s="8"/>
    </row>
    <row r="179" spans="1:41" s="3" customFormat="1" ht="16.5" customHeight="1" x14ac:dyDescent="0.25">
      <c r="A179" s="83">
        <f>'1.2.Historical Market Map 12-13'!A179</f>
        <v>0</v>
      </c>
      <c r="B179" s="83">
        <f>'1.2.Historical Market Map 12-13'!B179</f>
        <v>0</v>
      </c>
      <c r="C179" s="83">
        <f>'1.2.Historical Market Map 12-13'!C179</f>
        <v>0</v>
      </c>
      <c r="D179" s="83">
        <f>'1.2.Historical Market Map 12-13'!D179</f>
        <v>0</v>
      </c>
      <c r="E179" s="84" t="str">
        <f t="shared" si="7"/>
        <v>0-0 (0)</v>
      </c>
      <c r="F179" s="84">
        <f>IF($B$1="Q1",'2.1.ATS-Field (FY 13-14)'!J180,IF($B$1="Q2",'2.1.ATS-Field (FY 13-14)'!K180,IF($B$1="Q3",'2.1.ATS-Field (FY 13-14)'!L180,'2.1.ATS-Field (FY 13-14)'!M180)))</f>
        <v>0</v>
      </c>
      <c r="G179" s="35">
        <f>IF($B$1="Q1",IFERROR(ROUND(SUMIFS('Working Sheet'!$Y$4:$Y$250,'Working Sheet'!$T$4:$T$250,B179,'Working Sheet'!$U$4:$U$250,C179,'Working Sheet'!$V$4:$V$250,D179),0),0),IF($B$1="Q2",IFERROR(ROUND(SUMIFS('Working Sheet'!$Z$4:$Z$250,'Working Sheet'!$T$4:$T$250,B179,'Working Sheet'!$U$4:$U$250,C179,'Working Sheet'!$V$4:$V$250,D179),0),0),IF($B$1="Q3",IFERROR(ROUND(SUMIFS('Working Sheet'!$AA$4:$AA$250,'Working Sheet'!$T$4:$T$250,B179,'Working Sheet'!$U$4:$U$250,C179,'Working Sheet'!$V$4:$V$250,D179),0),0),IFERROR(ROUND(SUMIFS('Working Sheet'!$AB$4:$AB$250,'Working Sheet'!$T$4:$T$250,B179,'Working Sheet'!$U$4:$U$250,C179,'Working Sheet'!$V$4:$V$250,D179),0),0))))</f>
        <v>0</v>
      </c>
      <c r="H179" s="122">
        <f>COUNTIFS('Working Sheet'!$T$4:$T$250,'1.4.Fwd TIV-Field Inputs'!B179,'Working Sheet'!$U$4:$U$250,'1.4.Fwd TIV-Field Inputs'!C179,'Working Sheet'!$V$4:$V$250,'1.4.Fwd TIV-Field Inputs'!D179)</f>
        <v>232</v>
      </c>
      <c r="J179" s="8"/>
      <c r="K179" s="8"/>
      <c r="L179" s="8"/>
      <c r="M179" s="8"/>
      <c r="O179" s="8"/>
      <c r="P179" s="8"/>
      <c r="Q179" s="8"/>
      <c r="R179" s="8"/>
      <c r="S179" s="8"/>
      <c r="T179" s="8"/>
      <c r="V179" s="8"/>
      <c r="W179" s="8"/>
      <c r="X179" s="8"/>
      <c r="Y179" s="8"/>
      <c r="Z179" s="8"/>
      <c r="AA179" s="8"/>
      <c r="AC179" s="8"/>
      <c r="AD179" s="8"/>
      <c r="AE179" s="8"/>
      <c r="AF179" s="8"/>
      <c r="AG179" s="8"/>
      <c r="AH179" s="8"/>
      <c r="AJ179" s="8"/>
      <c r="AK179" s="8"/>
      <c r="AL179" s="8"/>
      <c r="AM179" s="8"/>
      <c r="AN179" s="8"/>
      <c r="AO179" s="8"/>
    </row>
    <row r="180" spans="1:41" s="3" customFormat="1" ht="16.5" customHeight="1" x14ac:dyDescent="0.25">
      <c r="A180" s="83">
        <f>'1.2.Historical Market Map 12-13'!A180</f>
        <v>0</v>
      </c>
      <c r="B180" s="83">
        <f>'1.2.Historical Market Map 12-13'!B180</f>
        <v>0</v>
      </c>
      <c r="C180" s="83">
        <f>'1.2.Historical Market Map 12-13'!C180</f>
        <v>0</v>
      </c>
      <c r="D180" s="83">
        <f>'1.2.Historical Market Map 12-13'!D180</f>
        <v>0</v>
      </c>
      <c r="E180" s="84" t="str">
        <f t="shared" si="7"/>
        <v>0-0 (0)</v>
      </c>
      <c r="F180" s="84">
        <f>IF($B$1="Q1",'2.1.ATS-Field (FY 13-14)'!J181,IF($B$1="Q2",'2.1.ATS-Field (FY 13-14)'!K181,IF($B$1="Q3",'2.1.ATS-Field (FY 13-14)'!L181,'2.1.ATS-Field (FY 13-14)'!M181)))</f>
        <v>0</v>
      </c>
      <c r="G180" s="35">
        <f>IF($B$1="Q1",IFERROR(ROUND(SUMIFS('Working Sheet'!$Y$4:$Y$250,'Working Sheet'!$T$4:$T$250,B180,'Working Sheet'!$U$4:$U$250,C180,'Working Sheet'!$V$4:$V$250,D180),0),0),IF($B$1="Q2",IFERROR(ROUND(SUMIFS('Working Sheet'!$Z$4:$Z$250,'Working Sheet'!$T$4:$T$250,B180,'Working Sheet'!$U$4:$U$250,C180,'Working Sheet'!$V$4:$V$250,D180),0),0),IF($B$1="Q3",IFERROR(ROUND(SUMIFS('Working Sheet'!$AA$4:$AA$250,'Working Sheet'!$T$4:$T$250,B180,'Working Sheet'!$U$4:$U$250,C180,'Working Sheet'!$V$4:$V$250,D180),0),0),IFERROR(ROUND(SUMIFS('Working Sheet'!$AB$4:$AB$250,'Working Sheet'!$T$4:$T$250,B180,'Working Sheet'!$U$4:$U$250,C180,'Working Sheet'!$V$4:$V$250,D180),0),0))))</f>
        <v>0</v>
      </c>
      <c r="H180" s="122">
        <f>COUNTIFS('Working Sheet'!$T$4:$T$250,'1.4.Fwd TIV-Field Inputs'!B180,'Working Sheet'!$U$4:$U$250,'1.4.Fwd TIV-Field Inputs'!C180,'Working Sheet'!$V$4:$V$250,'1.4.Fwd TIV-Field Inputs'!D180)</f>
        <v>232</v>
      </c>
      <c r="J180" s="8"/>
      <c r="K180" s="8"/>
      <c r="L180" s="8"/>
      <c r="M180" s="8"/>
      <c r="O180" s="8"/>
      <c r="P180" s="8"/>
      <c r="Q180" s="8"/>
      <c r="R180" s="8"/>
      <c r="S180" s="8"/>
      <c r="T180" s="8"/>
      <c r="V180" s="8"/>
      <c r="W180" s="8"/>
      <c r="X180" s="8"/>
      <c r="Y180" s="8"/>
      <c r="Z180" s="8"/>
      <c r="AA180" s="8"/>
      <c r="AC180" s="8"/>
      <c r="AD180" s="8"/>
      <c r="AE180" s="8"/>
      <c r="AF180" s="8"/>
      <c r="AG180" s="8"/>
      <c r="AH180" s="8"/>
      <c r="AJ180" s="8"/>
      <c r="AK180" s="8"/>
      <c r="AL180" s="8"/>
      <c r="AM180" s="8"/>
      <c r="AN180" s="8"/>
      <c r="AO180" s="8"/>
    </row>
    <row r="181" spans="1:41" s="3" customFormat="1" ht="16.5" customHeight="1" x14ac:dyDescent="0.25">
      <c r="A181" s="83">
        <f>'1.2.Historical Market Map 12-13'!A181</f>
        <v>0</v>
      </c>
      <c r="B181" s="83">
        <f>'1.2.Historical Market Map 12-13'!B181</f>
        <v>0</v>
      </c>
      <c r="C181" s="83">
        <f>'1.2.Historical Market Map 12-13'!C181</f>
        <v>0</v>
      </c>
      <c r="D181" s="83">
        <f>'1.2.Historical Market Map 12-13'!D181</f>
        <v>0</v>
      </c>
      <c r="E181" s="84" t="str">
        <f t="shared" si="7"/>
        <v>0-0 (0)</v>
      </c>
      <c r="F181" s="84">
        <f>IF($B$1="Q1",'2.1.ATS-Field (FY 13-14)'!J182,IF($B$1="Q2",'2.1.ATS-Field (FY 13-14)'!K182,IF($B$1="Q3",'2.1.ATS-Field (FY 13-14)'!L182,'2.1.ATS-Field (FY 13-14)'!M182)))</f>
        <v>0</v>
      </c>
      <c r="G181" s="35">
        <f>IF($B$1="Q1",IFERROR(ROUND(SUMIFS('Working Sheet'!$Y$4:$Y$250,'Working Sheet'!$T$4:$T$250,B181,'Working Sheet'!$U$4:$U$250,C181,'Working Sheet'!$V$4:$V$250,D181),0),0),IF($B$1="Q2",IFERROR(ROUND(SUMIFS('Working Sheet'!$Z$4:$Z$250,'Working Sheet'!$T$4:$T$250,B181,'Working Sheet'!$U$4:$U$250,C181,'Working Sheet'!$V$4:$V$250,D181),0),0),IF($B$1="Q3",IFERROR(ROUND(SUMIFS('Working Sheet'!$AA$4:$AA$250,'Working Sheet'!$T$4:$T$250,B181,'Working Sheet'!$U$4:$U$250,C181,'Working Sheet'!$V$4:$V$250,D181),0),0),IFERROR(ROUND(SUMIFS('Working Sheet'!$AB$4:$AB$250,'Working Sheet'!$T$4:$T$250,B181,'Working Sheet'!$U$4:$U$250,C181,'Working Sheet'!$V$4:$V$250,D181),0),0))))</f>
        <v>0</v>
      </c>
      <c r="H181" s="122">
        <f>COUNTIFS('Working Sheet'!$T$4:$T$250,'1.4.Fwd TIV-Field Inputs'!B181,'Working Sheet'!$U$4:$U$250,'1.4.Fwd TIV-Field Inputs'!C181,'Working Sheet'!$V$4:$V$250,'1.4.Fwd TIV-Field Inputs'!D181)</f>
        <v>232</v>
      </c>
      <c r="J181" s="8"/>
      <c r="K181" s="8"/>
      <c r="L181" s="8"/>
      <c r="M181" s="8"/>
      <c r="O181" s="8"/>
      <c r="P181" s="8"/>
      <c r="Q181" s="8"/>
      <c r="R181" s="8"/>
      <c r="S181" s="8"/>
      <c r="T181" s="8"/>
      <c r="V181" s="8"/>
      <c r="W181" s="8"/>
      <c r="X181" s="8"/>
      <c r="Y181" s="8"/>
      <c r="Z181" s="8"/>
      <c r="AA181" s="8"/>
      <c r="AC181" s="8"/>
      <c r="AD181" s="8"/>
      <c r="AE181" s="8"/>
      <c r="AF181" s="8"/>
      <c r="AG181" s="8"/>
      <c r="AH181" s="8"/>
      <c r="AJ181" s="8"/>
      <c r="AK181" s="8"/>
      <c r="AL181" s="8"/>
      <c r="AM181" s="8"/>
      <c r="AN181" s="8"/>
      <c r="AO181" s="8"/>
    </row>
    <row r="182" spans="1:41" s="3" customFormat="1" ht="16.5" customHeight="1" x14ac:dyDescent="0.25">
      <c r="A182" s="83">
        <f>'1.2.Historical Market Map 12-13'!A182</f>
        <v>0</v>
      </c>
      <c r="B182" s="83">
        <f>'1.2.Historical Market Map 12-13'!B182</f>
        <v>0</v>
      </c>
      <c r="C182" s="83">
        <f>'1.2.Historical Market Map 12-13'!C182</f>
        <v>0</v>
      </c>
      <c r="D182" s="83">
        <f>'1.2.Historical Market Map 12-13'!D182</f>
        <v>0</v>
      </c>
      <c r="E182" s="84" t="str">
        <f t="shared" si="7"/>
        <v>0-0 (0)</v>
      </c>
      <c r="F182" s="84">
        <f>IF($B$1="Q1",'2.1.ATS-Field (FY 13-14)'!J183,IF($B$1="Q2",'2.1.ATS-Field (FY 13-14)'!K183,IF($B$1="Q3",'2.1.ATS-Field (FY 13-14)'!L183,'2.1.ATS-Field (FY 13-14)'!M183)))</f>
        <v>0</v>
      </c>
      <c r="G182" s="35">
        <f>IF($B$1="Q1",IFERROR(ROUND(SUMIFS('Working Sheet'!$Y$4:$Y$250,'Working Sheet'!$T$4:$T$250,B182,'Working Sheet'!$U$4:$U$250,C182,'Working Sheet'!$V$4:$V$250,D182),0),0),IF($B$1="Q2",IFERROR(ROUND(SUMIFS('Working Sheet'!$Z$4:$Z$250,'Working Sheet'!$T$4:$T$250,B182,'Working Sheet'!$U$4:$U$250,C182,'Working Sheet'!$V$4:$V$250,D182),0),0),IF($B$1="Q3",IFERROR(ROUND(SUMIFS('Working Sheet'!$AA$4:$AA$250,'Working Sheet'!$T$4:$T$250,B182,'Working Sheet'!$U$4:$U$250,C182,'Working Sheet'!$V$4:$V$250,D182),0),0),IFERROR(ROUND(SUMIFS('Working Sheet'!$AB$4:$AB$250,'Working Sheet'!$T$4:$T$250,B182,'Working Sheet'!$U$4:$U$250,C182,'Working Sheet'!$V$4:$V$250,D182),0),0))))</f>
        <v>0</v>
      </c>
      <c r="H182" s="122">
        <f>COUNTIFS('Working Sheet'!$T$4:$T$250,'1.4.Fwd TIV-Field Inputs'!B182,'Working Sheet'!$U$4:$U$250,'1.4.Fwd TIV-Field Inputs'!C182,'Working Sheet'!$V$4:$V$250,'1.4.Fwd TIV-Field Inputs'!D182)</f>
        <v>232</v>
      </c>
      <c r="J182" s="8"/>
      <c r="K182" s="8"/>
      <c r="L182" s="8"/>
      <c r="M182" s="8"/>
      <c r="O182" s="8"/>
      <c r="P182" s="8"/>
      <c r="Q182" s="8"/>
      <c r="R182" s="8"/>
      <c r="S182" s="8"/>
      <c r="T182" s="8"/>
      <c r="V182" s="8"/>
      <c r="W182" s="8"/>
      <c r="X182" s="8"/>
      <c r="Y182" s="8"/>
      <c r="Z182" s="8"/>
      <c r="AA182" s="8"/>
      <c r="AC182" s="8"/>
      <c r="AD182" s="8"/>
      <c r="AE182" s="8"/>
      <c r="AF182" s="8"/>
      <c r="AG182" s="8"/>
      <c r="AH182" s="8"/>
      <c r="AJ182" s="8"/>
      <c r="AK182" s="8"/>
      <c r="AL182" s="8"/>
      <c r="AM182" s="8"/>
      <c r="AN182" s="8"/>
      <c r="AO182" s="8"/>
    </row>
    <row r="183" spans="1:41" s="3" customFormat="1" ht="16.5" customHeight="1" x14ac:dyDescent="0.25">
      <c r="A183" s="83">
        <f>'1.2.Historical Market Map 12-13'!A183</f>
        <v>0</v>
      </c>
      <c r="B183" s="83">
        <f>'1.2.Historical Market Map 12-13'!B183</f>
        <v>0</v>
      </c>
      <c r="C183" s="83">
        <f>'1.2.Historical Market Map 12-13'!C183</f>
        <v>0</v>
      </c>
      <c r="D183" s="83">
        <f>'1.2.Historical Market Map 12-13'!D183</f>
        <v>0</v>
      </c>
      <c r="E183" s="84" t="str">
        <f t="shared" si="7"/>
        <v>0-0 (0)</v>
      </c>
      <c r="F183" s="84">
        <f>IF($B$1="Q1",'2.1.ATS-Field (FY 13-14)'!J184,IF($B$1="Q2",'2.1.ATS-Field (FY 13-14)'!K184,IF($B$1="Q3",'2.1.ATS-Field (FY 13-14)'!L184,'2.1.ATS-Field (FY 13-14)'!M184)))</f>
        <v>0</v>
      </c>
      <c r="G183" s="35">
        <f>IF($B$1="Q1",IFERROR(ROUND(SUMIFS('Working Sheet'!$Y$4:$Y$250,'Working Sheet'!$T$4:$T$250,B183,'Working Sheet'!$U$4:$U$250,C183,'Working Sheet'!$V$4:$V$250,D183),0),0),IF($B$1="Q2",IFERROR(ROUND(SUMIFS('Working Sheet'!$Z$4:$Z$250,'Working Sheet'!$T$4:$T$250,B183,'Working Sheet'!$U$4:$U$250,C183,'Working Sheet'!$V$4:$V$250,D183),0),0),IF($B$1="Q3",IFERROR(ROUND(SUMIFS('Working Sheet'!$AA$4:$AA$250,'Working Sheet'!$T$4:$T$250,B183,'Working Sheet'!$U$4:$U$250,C183,'Working Sheet'!$V$4:$V$250,D183),0),0),IFERROR(ROUND(SUMIFS('Working Sheet'!$AB$4:$AB$250,'Working Sheet'!$T$4:$T$250,B183,'Working Sheet'!$U$4:$U$250,C183,'Working Sheet'!$V$4:$V$250,D183),0),0))))</f>
        <v>0</v>
      </c>
      <c r="H183" s="122">
        <f>COUNTIFS('Working Sheet'!$T$4:$T$250,'1.4.Fwd TIV-Field Inputs'!B183,'Working Sheet'!$U$4:$U$250,'1.4.Fwd TIV-Field Inputs'!C183,'Working Sheet'!$V$4:$V$250,'1.4.Fwd TIV-Field Inputs'!D183)</f>
        <v>232</v>
      </c>
      <c r="J183" s="8"/>
      <c r="K183" s="8"/>
      <c r="L183" s="8"/>
      <c r="M183" s="8"/>
      <c r="O183" s="8"/>
      <c r="P183" s="8"/>
      <c r="Q183" s="8"/>
      <c r="R183" s="8"/>
      <c r="S183" s="8"/>
      <c r="T183" s="8"/>
      <c r="V183" s="8"/>
      <c r="W183" s="8"/>
      <c r="X183" s="8"/>
      <c r="Y183" s="8"/>
      <c r="Z183" s="8"/>
      <c r="AA183" s="8"/>
      <c r="AC183" s="8"/>
      <c r="AD183" s="8"/>
      <c r="AE183" s="8"/>
      <c r="AF183" s="8"/>
      <c r="AG183" s="8"/>
      <c r="AH183" s="8"/>
      <c r="AJ183" s="8"/>
      <c r="AK183" s="8"/>
      <c r="AL183" s="8"/>
      <c r="AM183" s="8"/>
      <c r="AN183" s="8"/>
      <c r="AO183" s="8"/>
    </row>
    <row r="184" spans="1:41" s="3" customFormat="1" ht="16.5" customHeight="1" x14ac:dyDescent="0.25">
      <c r="A184" s="83">
        <f>'1.2.Historical Market Map 12-13'!A184</f>
        <v>0</v>
      </c>
      <c r="B184" s="83">
        <f>'1.2.Historical Market Map 12-13'!B184</f>
        <v>0</v>
      </c>
      <c r="C184" s="83">
        <f>'1.2.Historical Market Map 12-13'!C184</f>
        <v>0</v>
      </c>
      <c r="D184" s="83">
        <f>'1.2.Historical Market Map 12-13'!D184</f>
        <v>0</v>
      </c>
      <c r="E184" s="84" t="str">
        <f t="shared" si="7"/>
        <v>0-0 (0)</v>
      </c>
      <c r="F184" s="84">
        <f>IF($B$1="Q1",'2.1.ATS-Field (FY 13-14)'!J185,IF($B$1="Q2",'2.1.ATS-Field (FY 13-14)'!K185,IF($B$1="Q3",'2.1.ATS-Field (FY 13-14)'!L185,'2.1.ATS-Field (FY 13-14)'!M185)))</f>
        <v>0</v>
      </c>
      <c r="G184" s="35">
        <f>IF($B$1="Q1",IFERROR(ROUND(SUMIFS('Working Sheet'!$Y$4:$Y$250,'Working Sheet'!$T$4:$T$250,B184,'Working Sheet'!$U$4:$U$250,C184,'Working Sheet'!$V$4:$V$250,D184),0),0),IF($B$1="Q2",IFERROR(ROUND(SUMIFS('Working Sheet'!$Z$4:$Z$250,'Working Sheet'!$T$4:$T$250,B184,'Working Sheet'!$U$4:$U$250,C184,'Working Sheet'!$V$4:$V$250,D184),0),0),IF($B$1="Q3",IFERROR(ROUND(SUMIFS('Working Sheet'!$AA$4:$AA$250,'Working Sheet'!$T$4:$T$250,B184,'Working Sheet'!$U$4:$U$250,C184,'Working Sheet'!$V$4:$V$250,D184),0),0),IFERROR(ROUND(SUMIFS('Working Sheet'!$AB$4:$AB$250,'Working Sheet'!$T$4:$T$250,B184,'Working Sheet'!$U$4:$U$250,C184,'Working Sheet'!$V$4:$V$250,D184),0),0))))</f>
        <v>0</v>
      </c>
      <c r="H184" s="122">
        <f>COUNTIFS('Working Sheet'!$T$4:$T$250,'1.4.Fwd TIV-Field Inputs'!B184,'Working Sheet'!$U$4:$U$250,'1.4.Fwd TIV-Field Inputs'!C184,'Working Sheet'!$V$4:$V$250,'1.4.Fwd TIV-Field Inputs'!D184)</f>
        <v>232</v>
      </c>
      <c r="J184" s="8"/>
      <c r="K184" s="8"/>
      <c r="L184" s="8"/>
      <c r="M184" s="8"/>
      <c r="O184" s="8"/>
      <c r="P184" s="8"/>
      <c r="Q184" s="8"/>
      <c r="R184" s="8"/>
      <c r="S184" s="8"/>
      <c r="T184" s="8"/>
      <c r="V184" s="8"/>
      <c r="W184" s="8"/>
      <c r="X184" s="8"/>
      <c r="Y184" s="8"/>
      <c r="Z184" s="8"/>
      <c r="AA184" s="8"/>
      <c r="AC184" s="8"/>
      <c r="AD184" s="8"/>
      <c r="AE184" s="8"/>
      <c r="AF184" s="8"/>
      <c r="AG184" s="8"/>
      <c r="AH184" s="8"/>
      <c r="AJ184" s="8"/>
      <c r="AK184" s="8"/>
      <c r="AL184" s="8"/>
      <c r="AM184" s="8"/>
      <c r="AN184" s="8"/>
      <c r="AO184" s="8"/>
    </row>
    <row r="185" spans="1:41" s="3" customFormat="1" ht="16.5" customHeight="1" x14ac:dyDescent="0.25">
      <c r="A185" s="83">
        <f>'1.2.Historical Market Map 12-13'!A185</f>
        <v>0</v>
      </c>
      <c r="B185" s="83">
        <f>'1.2.Historical Market Map 12-13'!B185</f>
        <v>0</v>
      </c>
      <c r="C185" s="83">
        <f>'1.2.Historical Market Map 12-13'!C185</f>
        <v>0</v>
      </c>
      <c r="D185" s="83">
        <f>'1.2.Historical Market Map 12-13'!D185</f>
        <v>0</v>
      </c>
      <c r="E185" s="84" t="str">
        <f t="shared" si="7"/>
        <v>0-0 (0)</v>
      </c>
      <c r="F185" s="84">
        <f>IF($B$1="Q1",'2.1.ATS-Field (FY 13-14)'!J186,IF($B$1="Q2",'2.1.ATS-Field (FY 13-14)'!K186,IF($B$1="Q3",'2.1.ATS-Field (FY 13-14)'!L186,'2.1.ATS-Field (FY 13-14)'!M186)))</f>
        <v>0</v>
      </c>
      <c r="G185" s="35">
        <f>IF($B$1="Q1",IFERROR(ROUND(SUMIFS('Working Sheet'!$Y$4:$Y$250,'Working Sheet'!$T$4:$T$250,B185,'Working Sheet'!$U$4:$U$250,C185,'Working Sheet'!$V$4:$V$250,D185),0),0),IF($B$1="Q2",IFERROR(ROUND(SUMIFS('Working Sheet'!$Z$4:$Z$250,'Working Sheet'!$T$4:$T$250,B185,'Working Sheet'!$U$4:$U$250,C185,'Working Sheet'!$V$4:$V$250,D185),0),0),IF($B$1="Q3",IFERROR(ROUND(SUMIFS('Working Sheet'!$AA$4:$AA$250,'Working Sheet'!$T$4:$T$250,B185,'Working Sheet'!$U$4:$U$250,C185,'Working Sheet'!$V$4:$V$250,D185),0),0),IFERROR(ROUND(SUMIFS('Working Sheet'!$AB$4:$AB$250,'Working Sheet'!$T$4:$T$250,B185,'Working Sheet'!$U$4:$U$250,C185,'Working Sheet'!$V$4:$V$250,D185),0),0))))</f>
        <v>0</v>
      </c>
      <c r="H185" s="122">
        <f>COUNTIFS('Working Sheet'!$T$4:$T$250,'1.4.Fwd TIV-Field Inputs'!B185,'Working Sheet'!$U$4:$U$250,'1.4.Fwd TIV-Field Inputs'!C185,'Working Sheet'!$V$4:$V$250,'1.4.Fwd TIV-Field Inputs'!D185)</f>
        <v>232</v>
      </c>
      <c r="J185" s="8"/>
      <c r="K185" s="8"/>
      <c r="L185" s="8"/>
      <c r="M185" s="8"/>
      <c r="O185" s="8"/>
      <c r="P185" s="8"/>
      <c r="Q185" s="8"/>
      <c r="R185" s="8"/>
      <c r="S185" s="8"/>
      <c r="T185" s="8"/>
      <c r="V185" s="8"/>
      <c r="W185" s="8"/>
      <c r="X185" s="8"/>
      <c r="Y185" s="8"/>
      <c r="Z185" s="8"/>
      <c r="AA185" s="8"/>
      <c r="AC185" s="8"/>
      <c r="AD185" s="8"/>
      <c r="AE185" s="8"/>
      <c r="AF185" s="8"/>
      <c r="AG185" s="8"/>
      <c r="AH185" s="8"/>
      <c r="AJ185" s="8"/>
      <c r="AK185" s="8"/>
      <c r="AL185" s="8"/>
      <c r="AM185" s="8"/>
      <c r="AN185" s="8"/>
      <c r="AO185" s="8"/>
    </row>
    <row r="186" spans="1:41" s="3" customFormat="1" ht="16.5" customHeight="1" x14ac:dyDescent="0.25">
      <c r="A186" s="83">
        <f>'1.2.Historical Market Map 12-13'!A186</f>
        <v>0</v>
      </c>
      <c r="B186" s="83">
        <f>'1.2.Historical Market Map 12-13'!B186</f>
        <v>0</v>
      </c>
      <c r="C186" s="83">
        <f>'1.2.Historical Market Map 12-13'!C186</f>
        <v>0</v>
      </c>
      <c r="D186" s="83">
        <f>'1.2.Historical Market Map 12-13'!D186</f>
        <v>0</v>
      </c>
      <c r="E186" s="84" t="str">
        <f t="shared" si="7"/>
        <v>0-0 (0)</v>
      </c>
      <c r="F186" s="84">
        <f>IF($B$1="Q1",'2.1.ATS-Field (FY 13-14)'!J187,IF($B$1="Q2",'2.1.ATS-Field (FY 13-14)'!K187,IF($B$1="Q3",'2.1.ATS-Field (FY 13-14)'!L187,'2.1.ATS-Field (FY 13-14)'!M187)))</f>
        <v>0</v>
      </c>
      <c r="G186" s="35">
        <f>IF($B$1="Q1",IFERROR(ROUND(SUMIFS('Working Sheet'!$Y$4:$Y$250,'Working Sheet'!$T$4:$T$250,B186,'Working Sheet'!$U$4:$U$250,C186,'Working Sheet'!$V$4:$V$250,D186),0),0),IF($B$1="Q2",IFERROR(ROUND(SUMIFS('Working Sheet'!$Z$4:$Z$250,'Working Sheet'!$T$4:$T$250,B186,'Working Sheet'!$U$4:$U$250,C186,'Working Sheet'!$V$4:$V$250,D186),0),0),IF($B$1="Q3",IFERROR(ROUND(SUMIFS('Working Sheet'!$AA$4:$AA$250,'Working Sheet'!$T$4:$T$250,B186,'Working Sheet'!$U$4:$U$250,C186,'Working Sheet'!$V$4:$V$250,D186),0),0),IFERROR(ROUND(SUMIFS('Working Sheet'!$AB$4:$AB$250,'Working Sheet'!$T$4:$T$250,B186,'Working Sheet'!$U$4:$U$250,C186,'Working Sheet'!$V$4:$V$250,D186),0),0))))</f>
        <v>0</v>
      </c>
      <c r="H186" s="122">
        <f>COUNTIFS('Working Sheet'!$T$4:$T$250,'1.4.Fwd TIV-Field Inputs'!B186,'Working Sheet'!$U$4:$U$250,'1.4.Fwd TIV-Field Inputs'!C186,'Working Sheet'!$V$4:$V$250,'1.4.Fwd TIV-Field Inputs'!D186)</f>
        <v>232</v>
      </c>
      <c r="J186" s="8"/>
      <c r="K186" s="8"/>
      <c r="L186" s="8"/>
      <c r="M186" s="8"/>
      <c r="O186" s="8"/>
      <c r="P186" s="8"/>
      <c r="Q186" s="8"/>
      <c r="R186" s="8"/>
      <c r="S186" s="8"/>
      <c r="T186" s="8"/>
      <c r="V186" s="8"/>
      <c r="W186" s="8"/>
      <c r="X186" s="8"/>
      <c r="Y186" s="8"/>
      <c r="Z186" s="8"/>
      <c r="AA186" s="8"/>
      <c r="AC186" s="8"/>
      <c r="AD186" s="8"/>
      <c r="AE186" s="8"/>
      <c r="AF186" s="8"/>
      <c r="AG186" s="8"/>
      <c r="AH186" s="8"/>
      <c r="AJ186" s="8"/>
      <c r="AK186" s="8"/>
      <c r="AL186" s="8"/>
      <c r="AM186" s="8"/>
      <c r="AN186" s="8"/>
      <c r="AO186" s="8"/>
    </row>
    <row r="187" spans="1:41" s="3" customFormat="1" ht="16.5" customHeight="1" x14ac:dyDescent="0.25">
      <c r="A187" s="83">
        <f>'1.2.Historical Market Map 12-13'!A187</f>
        <v>0</v>
      </c>
      <c r="B187" s="83">
        <f>'1.2.Historical Market Map 12-13'!B187</f>
        <v>0</v>
      </c>
      <c r="C187" s="83">
        <f>'1.2.Historical Market Map 12-13'!C187</f>
        <v>0</v>
      </c>
      <c r="D187" s="83">
        <f>'1.2.Historical Market Map 12-13'!D187</f>
        <v>0</v>
      </c>
      <c r="E187" s="84" t="str">
        <f t="shared" si="7"/>
        <v>0-0 (0)</v>
      </c>
      <c r="F187" s="84">
        <f>IF($B$1="Q1",'2.1.ATS-Field (FY 13-14)'!J188,IF($B$1="Q2",'2.1.ATS-Field (FY 13-14)'!K188,IF($B$1="Q3",'2.1.ATS-Field (FY 13-14)'!L188,'2.1.ATS-Field (FY 13-14)'!M188)))</f>
        <v>0</v>
      </c>
      <c r="G187" s="35">
        <f>IF($B$1="Q1",IFERROR(ROUND(SUMIFS('Working Sheet'!$Y$4:$Y$250,'Working Sheet'!$T$4:$T$250,B187,'Working Sheet'!$U$4:$U$250,C187,'Working Sheet'!$V$4:$V$250,D187),0),0),IF($B$1="Q2",IFERROR(ROUND(SUMIFS('Working Sheet'!$Z$4:$Z$250,'Working Sheet'!$T$4:$T$250,B187,'Working Sheet'!$U$4:$U$250,C187,'Working Sheet'!$V$4:$V$250,D187),0),0),IF($B$1="Q3",IFERROR(ROUND(SUMIFS('Working Sheet'!$AA$4:$AA$250,'Working Sheet'!$T$4:$T$250,B187,'Working Sheet'!$U$4:$U$250,C187,'Working Sheet'!$V$4:$V$250,D187),0),0),IFERROR(ROUND(SUMIFS('Working Sheet'!$AB$4:$AB$250,'Working Sheet'!$T$4:$T$250,B187,'Working Sheet'!$U$4:$U$250,C187,'Working Sheet'!$V$4:$V$250,D187),0),0))))</f>
        <v>0</v>
      </c>
      <c r="H187" s="122">
        <f>COUNTIFS('Working Sheet'!$T$4:$T$250,'1.4.Fwd TIV-Field Inputs'!B187,'Working Sheet'!$U$4:$U$250,'1.4.Fwd TIV-Field Inputs'!C187,'Working Sheet'!$V$4:$V$250,'1.4.Fwd TIV-Field Inputs'!D187)</f>
        <v>232</v>
      </c>
      <c r="J187" s="8"/>
      <c r="K187" s="8"/>
      <c r="L187" s="8"/>
      <c r="M187" s="8"/>
      <c r="O187" s="8"/>
      <c r="P187" s="8"/>
      <c r="Q187" s="8"/>
      <c r="R187" s="8"/>
      <c r="S187" s="8"/>
      <c r="T187" s="8"/>
      <c r="V187" s="8"/>
      <c r="W187" s="8"/>
      <c r="X187" s="8"/>
      <c r="Y187" s="8"/>
      <c r="Z187" s="8"/>
      <c r="AA187" s="8"/>
      <c r="AC187" s="8"/>
      <c r="AD187" s="8"/>
      <c r="AE187" s="8"/>
      <c r="AF187" s="8"/>
      <c r="AG187" s="8"/>
      <c r="AH187" s="8"/>
      <c r="AJ187" s="8"/>
      <c r="AK187" s="8"/>
      <c r="AL187" s="8"/>
      <c r="AM187" s="8"/>
      <c r="AN187" s="8"/>
      <c r="AO187" s="8"/>
    </row>
    <row r="188" spans="1:41" s="3" customFormat="1" ht="16.5" customHeight="1" x14ac:dyDescent="0.25">
      <c r="A188" s="83">
        <f>'1.2.Historical Market Map 12-13'!A188</f>
        <v>0</v>
      </c>
      <c r="B188" s="83">
        <f>'1.2.Historical Market Map 12-13'!B188</f>
        <v>0</v>
      </c>
      <c r="C188" s="83">
        <f>'1.2.Historical Market Map 12-13'!C188</f>
        <v>0</v>
      </c>
      <c r="D188" s="83">
        <f>'1.2.Historical Market Map 12-13'!D188</f>
        <v>0</v>
      </c>
      <c r="E188" s="84" t="str">
        <f t="shared" si="7"/>
        <v>0-0 (0)</v>
      </c>
      <c r="F188" s="84">
        <f>IF($B$1="Q1",'2.1.ATS-Field (FY 13-14)'!J189,IF($B$1="Q2",'2.1.ATS-Field (FY 13-14)'!K189,IF($B$1="Q3",'2.1.ATS-Field (FY 13-14)'!L189,'2.1.ATS-Field (FY 13-14)'!M189)))</f>
        <v>0</v>
      </c>
      <c r="G188" s="35">
        <f>IF($B$1="Q1",IFERROR(ROUND(SUMIFS('Working Sheet'!$Y$4:$Y$250,'Working Sheet'!$T$4:$T$250,B188,'Working Sheet'!$U$4:$U$250,C188,'Working Sheet'!$V$4:$V$250,D188),0),0),IF($B$1="Q2",IFERROR(ROUND(SUMIFS('Working Sheet'!$Z$4:$Z$250,'Working Sheet'!$T$4:$T$250,B188,'Working Sheet'!$U$4:$U$250,C188,'Working Sheet'!$V$4:$V$250,D188),0),0),IF($B$1="Q3",IFERROR(ROUND(SUMIFS('Working Sheet'!$AA$4:$AA$250,'Working Sheet'!$T$4:$T$250,B188,'Working Sheet'!$U$4:$U$250,C188,'Working Sheet'!$V$4:$V$250,D188),0),0),IFERROR(ROUND(SUMIFS('Working Sheet'!$AB$4:$AB$250,'Working Sheet'!$T$4:$T$250,B188,'Working Sheet'!$U$4:$U$250,C188,'Working Sheet'!$V$4:$V$250,D188),0),0))))</f>
        <v>0</v>
      </c>
      <c r="H188" s="122">
        <f>COUNTIFS('Working Sheet'!$T$4:$T$250,'1.4.Fwd TIV-Field Inputs'!B188,'Working Sheet'!$U$4:$U$250,'1.4.Fwd TIV-Field Inputs'!C188,'Working Sheet'!$V$4:$V$250,'1.4.Fwd TIV-Field Inputs'!D188)</f>
        <v>232</v>
      </c>
      <c r="J188" s="8"/>
      <c r="K188" s="8"/>
      <c r="L188" s="8"/>
      <c r="M188" s="8"/>
      <c r="O188" s="8"/>
      <c r="P188" s="8"/>
      <c r="Q188" s="8"/>
      <c r="R188" s="8"/>
      <c r="S188" s="8"/>
      <c r="T188" s="8"/>
      <c r="V188" s="8"/>
      <c r="W188" s="8"/>
      <c r="X188" s="8"/>
      <c r="Y188" s="8"/>
      <c r="Z188" s="8"/>
      <c r="AA188" s="8"/>
      <c r="AC188" s="8"/>
      <c r="AD188" s="8"/>
      <c r="AE188" s="8"/>
      <c r="AF188" s="8"/>
      <c r="AG188" s="8"/>
      <c r="AH188" s="8"/>
      <c r="AJ188" s="8"/>
      <c r="AK188" s="8"/>
      <c r="AL188" s="8"/>
      <c r="AM188" s="8"/>
      <c r="AN188" s="8"/>
      <c r="AO188" s="8"/>
    </row>
    <row r="189" spans="1:41" s="3" customFormat="1" ht="16.5" customHeight="1" x14ac:dyDescent="0.25">
      <c r="A189" s="83">
        <f>'1.2.Historical Market Map 12-13'!A189</f>
        <v>0</v>
      </c>
      <c r="B189" s="83">
        <f>'1.2.Historical Market Map 12-13'!B189</f>
        <v>0</v>
      </c>
      <c r="C189" s="83">
        <f>'1.2.Historical Market Map 12-13'!C189</f>
        <v>0</v>
      </c>
      <c r="D189" s="83">
        <f>'1.2.Historical Market Map 12-13'!D189</f>
        <v>0</v>
      </c>
      <c r="E189" s="84" t="str">
        <f t="shared" si="7"/>
        <v>0-0 (0)</v>
      </c>
      <c r="F189" s="84">
        <f>IF($B$1="Q1",'2.1.ATS-Field (FY 13-14)'!J190,IF($B$1="Q2",'2.1.ATS-Field (FY 13-14)'!K190,IF($B$1="Q3",'2.1.ATS-Field (FY 13-14)'!L190,'2.1.ATS-Field (FY 13-14)'!M190)))</f>
        <v>0</v>
      </c>
      <c r="G189" s="35">
        <f>IF($B$1="Q1",IFERROR(ROUND(SUMIFS('Working Sheet'!$Y$4:$Y$250,'Working Sheet'!$T$4:$T$250,B189,'Working Sheet'!$U$4:$U$250,C189,'Working Sheet'!$V$4:$V$250,D189),0),0),IF($B$1="Q2",IFERROR(ROUND(SUMIFS('Working Sheet'!$Z$4:$Z$250,'Working Sheet'!$T$4:$T$250,B189,'Working Sheet'!$U$4:$U$250,C189,'Working Sheet'!$V$4:$V$250,D189),0),0),IF($B$1="Q3",IFERROR(ROUND(SUMIFS('Working Sheet'!$AA$4:$AA$250,'Working Sheet'!$T$4:$T$250,B189,'Working Sheet'!$U$4:$U$250,C189,'Working Sheet'!$V$4:$V$250,D189),0),0),IFERROR(ROUND(SUMIFS('Working Sheet'!$AB$4:$AB$250,'Working Sheet'!$T$4:$T$250,B189,'Working Sheet'!$U$4:$U$250,C189,'Working Sheet'!$V$4:$V$250,D189),0),0))))</f>
        <v>0</v>
      </c>
      <c r="H189" s="122">
        <f>COUNTIFS('Working Sheet'!$T$4:$T$250,'1.4.Fwd TIV-Field Inputs'!B189,'Working Sheet'!$U$4:$U$250,'1.4.Fwd TIV-Field Inputs'!C189,'Working Sheet'!$V$4:$V$250,'1.4.Fwd TIV-Field Inputs'!D189)</f>
        <v>232</v>
      </c>
      <c r="J189" s="8"/>
      <c r="K189" s="8"/>
      <c r="L189" s="8"/>
      <c r="M189" s="8"/>
      <c r="O189" s="8"/>
      <c r="P189" s="8"/>
      <c r="Q189" s="8"/>
      <c r="R189" s="8"/>
      <c r="S189" s="8"/>
      <c r="T189" s="8"/>
      <c r="V189" s="8"/>
      <c r="W189" s="8"/>
      <c r="X189" s="8"/>
      <c r="Y189" s="8"/>
      <c r="Z189" s="8"/>
      <c r="AA189" s="8"/>
      <c r="AC189" s="8"/>
      <c r="AD189" s="8"/>
      <c r="AE189" s="8"/>
      <c r="AF189" s="8"/>
      <c r="AG189" s="8"/>
      <c r="AH189" s="8"/>
      <c r="AJ189" s="8"/>
      <c r="AK189" s="8"/>
      <c r="AL189" s="8"/>
      <c r="AM189" s="8"/>
      <c r="AN189" s="8"/>
      <c r="AO189" s="8"/>
    </row>
    <row r="190" spans="1:41" s="3" customFormat="1" ht="16.5" customHeight="1" x14ac:dyDescent="0.25">
      <c r="A190" s="83">
        <f>'1.2.Historical Market Map 12-13'!A190</f>
        <v>0</v>
      </c>
      <c r="B190" s="83">
        <f>'1.2.Historical Market Map 12-13'!B190</f>
        <v>0</v>
      </c>
      <c r="C190" s="83">
        <f>'1.2.Historical Market Map 12-13'!C190</f>
        <v>0</v>
      </c>
      <c r="D190" s="83">
        <f>'1.2.Historical Market Map 12-13'!D190</f>
        <v>0</v>
      </c>
      <c r="E190" s="84" t="str">
        <f t="shared" si="7"/>
        <v>0-0 (0)</v>
      </c>
      <c r="F190" s="84">
        <f>IF($B$1="Q1",'2.1.ATS-Field (FY 13-14)'!J191,IF($B$1="Q2",'2.1.ATS-Field (FY 13-14)'!K191,IF($B$1="Q3",'2.1.ATS-Field (FY 13-14)'!L191,'2.1.ATS-Field (FY 13-14)'!M191)))</f>
        <v>0</v>
      </c>
      <c r="G190" s="35">
        <f>IF($B$1="Q1",IFERROR(ROUND(SUMIFS('Working Sheet'!$Y$4:$Y$250,'Working Sheet'!$T$4:$T$250,B190,'Working Sheet'!$U$4:$U$250,C190,'Working Sheet'!$V$4:$V$250,D190),0),0),IF($B$1="Q2",IFERROR(ROUND(SUMIFS('Working Sheet'!$Z$4:$Z$250,'Working Sheet'!$T$4:$T$250,B190,'Working Sheet'!$U$4:$U$250,C190,'Working Sheet'!$V$4:$V$250,D190),0),0),IF($B$1="Q3",IFERROR(ROUND(SUMIFS('Working Sheet'!$AA$4:$AA$250,'Working Sheet'!$T$4:$T$250,B190,'Working Sheet'!$U$4:$U$250,C190,'Working Sheet'!$V$4:$V$250,D190),0),0),IFERROR(ROUND(SUMIFS('Working Sheet'!$AB$4:$AB$250,'Working Sheet'!$T$4:$T$250,B190,'Working Sheet'!$U$4:$U$250,C190,'Working Sheet'!$V$4:$V$250,D190),0),0))))</f>
        <v>0</v>
      </c>
      <c r="H190" s="122">
        <f>COUNTIFS('Working Sheet'!$T$4:$T$250,'1.4.Fwd TIV-Field Inputs'!B190,'Working Sheet'!$U$4:$U$250,'1.4.Fwd TIV-Field Inputs'!C190,'Working Sheet'!$V$4:$V$250,'1.4.Fwd TIV-Field Inputs'!D190)</f>
        <v>232</v>
      </c>
      <c r="J190" s="8"/>
      <c r="K190" s="8"/>
      <c r="L190" s="8"/>
      <c r="M190" s="8"/>
      <c r="O190" s="8"/>
      <c r="P190" s="8"/>
      <c r="Q190" s="8"/>
      <c r="R190" s="8"/>
      <c r="S190" s="8"/>
      <c r="T190" s="8"/>
      <c r="V190" s="8"/>
      <c r="W190" s="8"/>
      <c r="X190" s="8"/>
      <c r="Y190" s="8"/>
      <c r="Z190" s="8"/>
      <c r="AA190" s="8"/>
      <c r="AC190" s="8"/>
      <c r="AD190" s="8"/>
      <c r="AE190" s="8"/>
      <c r="AF190" s="8"/>
      <c r="AG190" s="8"/>
      <c r="AH190" s="8"/>
      <c r="AJ190" s="8"/>
      <c r="AK190" s="8"/>
      <c r="AL190" s="8"/>
      <c r="AM190" s="8"/>
      <c r="AN190" s="8"/>
      <c r="AO190" s="8"/>
    </row>
    <row r="191" spans="1:41" s="3" customFormat="1" ht="16.5" customHeight="1" x14ac:dyDescent="0.25">
      <c r="A191" s="83">
        <f>'1.2.Historical Market Map 12-13'!A191</f>
        <v>0</v>
      </c>
      <c r="B191" s="83">
        <f>'1.2.Historical Market Map 12-13'!B191</f>
        <v>0</v>
      </c>
      <c r="C191" s="83">
        <f>'1.2.Historical Market Map 12-13'!C191</f>
        <v>0</v>
      </c>
      <c r="D191" s="83">
        <f>'1.2.Historical Market Map 12-13'!D191</f>
        <v>0</v>
      </c>
      <c r="E191" s="84" t="str">
        <f t="shared" si="7"/>
        <v>0-0 (0)</v>
      </c>
      <c r="F191" s="84">
        <f>IF($B$1="Q1",'2.1.ATS-Field (FY 13-14)'!J192,IF($B$1="Q2",'2.1.ATS-Field (FY 13-14)'!K192,IF($B$1="Q3",'2.1.ATS-Field (FY 13-14)'!L192,'2.1.ATS-Field (FY 13-14)'!M192)))</f>
        <v>0</v>
      </c>
      <c r="G191" s="35">
        <f>IF($B$1="Q1",IFERROR(ROUND(SUMIFS('Working Sheet'!$Y$4:$Y$250,'Working Sheet'!$T$4:$T$250,B191,'Working Sheet'!$U$4:$U$250,C191,'Working Sheet'!$V$4:$V$250,D191),0),0),IF($B$1="Q2",IFERROR(ROUND(SUMIFS('Working Sheet'!$Z$4:$Z$250,'Working Sheet'!$T$4:$T$250,B191,'Working Sheet'!$U$4:$U$250,C191,'Working Sheet'!$V$4:$V$250,D191),0),0),IF($B$1="Q3",IFERROR(ROUND(SUMIFS('Working Sheet'!$AA$4:$AA$250,'Working Sheet'!$T$4:$T$250,B191,'Working Sheet'!$U$4:$U$250,C191,'Working Sheet'!$V$4:$V$250,D191),0),0),IFERROR(ROUND(SUMIFS('Working Sheet'!$AB$4:$AB$250,'Working Sheet'!$T$4:$T$250,B191,'Working Sheet'!$U$4:$U$250,C191,'Working Sheet'!$V$4:$V$250,D191),0),0))))</f>
        <v>0</v>
      </c>
      <c r="H191" s="122">
        <f>COUNTIFS('Working Sheet'!$T$4:$T$250,'1.4.Fwd TIV-Field Inputs'!B191,'Working Sheet'!$U$4:$U$250,'1.4.Fwd TIV-Field Inputs'!C191,'Working Sheet'!$V$4:$V$250,'1.4.Fwd TIV-Field Inputs'!D191)</f>
        <v>232</v>
      </c>
      <c r="J191" s="8"/>
      <c r="K191" s="8"/>
      <c r="L191" s="8"/>
      <c r="M191" s="8"/>
      <c r="O191" s="8"/>
      <c r="P191" s="8"/>
      <c r="Q191" s="8"/>
      <c r="R191" s="8"/>
      <c r="S191" s="8"/>
      <c r="T191" s="8"/>
      <c r="V191" s="8"/>
      <c r="W191" s="8"/>
      <c r="X191" s="8"/>
      <c r="Y191" s="8"/>
      <c r="Z191" s="8"/>
      <c r="AA191" s="8"/>
      <c r="AC191" s="8"/>
      <c r="AD191" s="8"/>
      <c r="AE191" s="8"/>
      <c r="AF191" s="8"/>
      <c r="AG191" s="8"/>
      <c r="AH191" s="8"/>
      <c r="AJ191" s="8"/>
      <c r="AK191" s="8"/>
      <c r="AL191" s="8"/>
      <c r="AM191" s="8"/>
      <c r="AN191" s="8"/>
      <c r="AO191" s="8"/>
    </row>
    <row r="192" spans="1:41" s="3" customFormat="1" ht="16.5" customHeight="1" x14ac:dyDescent="0.25">
      <c r="A192" s="83">
        <f>'1.2.Historical Market Map 12-13'!A192</f>
        <v>0</v>
      </c>
      <c r="B192" s="83">
        <f>'1.2.Historical Market Map 12-13'!B192</f>
        <v>0</v>
      </c>
      <c r="C192" s="83">
        <f>'1.2.Historical Market Map 12-13'!C192</f>
        <v>0</v>
      </c>
      <c r="D192" s="83">
        <f>'1.2.Historical Market Map 12-13'!D192</f>
        <v>0</v>
      </c>
      <c r="E192" s="84" t="str">
        <f t="shared" si="7"/>
        <v>0-0 (0)</v>
      </c>
      <c r="F192" s="84">
        <f>IF($B$1="Q1",'2.1.ATS-Field (FY 13-14)'!J193,IF($B$1="Q2",'2.1.ATS-Field (FY 13-14)'!K193,IF($B$1="Q3",'2.1.ATS-Field (FY 13-14)'!L193,'2.1.ATS-Field (FY 13-14)'!M193)))</f>
        <v>0</v>
      </c>
      <c r="G192" s="35">
        <f>IF($B$1="Q1",IFERROR(ROUND(SUMIFS('Working Sheet'!$Y$4:$Y$250,'Working Sheet'!$T$4:$T$250,B192,'Working Sheet'!$U$4:$U$250,C192,'Working Sheet'!$V$4:$V$250,D192),0),0),IF($B$1="Q2",IFERROR(ROUND(SUMIFS('Working Sheet'!$Z$4:$Z$250,'Working Sheet'!$T$4:$T$250,B192,'Working Sheet'!$U$4:$U$250,C192,'Working Sheet'!$V$4:$V$250,D192),0),0),IF($B$1="Q3",IFERROR(ROUND(SUMIFS('Working Sheet'!$AA$4:$AA$250,'Working Sheet'!$T$4:$T$250,B192,'Working Sheet'!$U$4:$U$250,C192,'Working Sheet'!$V$4:$V$250,D192),0),0),IFERROR(ROUND(SUMIFS('Working Sheet'!$AB$4:$AB$250,'Working Sheet'!$T$4:$T$250,B192,'Working Sheet'!$U$4:$U$250,C192,'Working Sheet'!$V$4:$V$250,D192),0),0))))</f>
        <v>0</v>
      </c>
      <c r="H192" s="122">
        <f>COUNTIFS('Working Sheet'!$T$4:$T$250,'1.4.Fwd TIV-Field Inputs'!B192,'Working Sheet'!$U$4:$U$250,'1.4.Fwd TIV-Field Inputs'!C192,'Working Sheet'!$V$4:$V$250,'1.4.Fwd TIV-Field Inputs'!D192)</f>
        <v>232</v>
      </c>
      <c r="J192" s="8"/>
      <c r="K192" s="8"/>
      <c r="L192" s="8"/>
      <c r="M192" s="8"/>
      <c r="O192" s="8"/>
      <c r="P192" s="8"/>
      <c r="Q192" s="8"/>
      <c r="R192" s="8"/>
      <c r="S192" s="8"/>
      <c r="T192" s="8"/>
      <c r="V192" s="8"/>
      <c r="W192" s="8"/>
      <c r="X192" s="8"/>
      <c r="Y192" s="8"/>
      <c r="Z192" s="8"/>
      <c r="AA192" s="8"/>
      <c r="AC192" s="8"/>
      <c r="AD192" s="8"/>
      <c r="AE192" s="8"/>
      <c r="AF192" s="8"/>
      <c r="AG192" s="8"/>
      <c r="AH192" s="8"/>
      <c r="AJ192" s="8"/>
      <c r="AK192" s="8"/>
      <c r="AL192" s="8"/>
      <c r="AM192" s="8"/>
      <c r="AN192" s="8"/>
      <c r="AO192" s="8"/>
    </row>
    <row r="193" spans="1:41" s="3" customFormat="1" ht="16.5" customHeight="1" x14ac:dyDescent="0.25">
      <c r="A193" s="83">
        <f>'1.2.Historical Market Map 12-13'!A193</f>
        <v>0</v>
      </c>
      <c r="B193" s="83">
        <f>'1.2.Historical Market Map 12-13'!B193</f>
        <v>0</v>
      </c>
      <c r="C193" s="83">
        <f>'1.2.Historical Market Map 12-13'!C193</f>
        <v>0</v>
      </c>
      <c r="D193" s="83">
        <f>'1.2.Historical Market Map 12-13'!D193</f>
        <v>0</v>
      </c>
      <c r="E193" s="84" t="str">
        <f t="shared" si="7"/>
        <v>0-0 (0)</v>
      </c>
      <c r="F193" s="84">
        <f>IF($B$1="Q1",'2.1.ATS-Field (FY 13-14)'!J194,IF($B$1="Q2",'2.1.ATS-Field (FY 13-14)'!K194,IF($B$1="Q3",'2.1.ATS-Field (FY 13-14)'!L194,'2.1.ATS-Field (FY 13-14)'!M194)))</f>
        <v>0</v>
      </c>
      <c r="G193" s="35">
        <f>IF($B$1="Q1",IFERROR(ROUND(SUMIFS('Working Sheet'!$Y$4:$Y$250,'Working Sheet'!$T$4:$T$250,B193,'Working Sheet'!$U$4:$U$250,C193,'Working Sheet'!$V$4:$V$250,D193),0),0),IF($B$1="Q2",IFERROR(ROUND(SUMIFS('Working Sheet'!$Z$4:$Z$250,'Working Sheet'!$T$4:$T$250,B193,'Working Sheet'!$U$4:$U$250,C193,'Working Sheet'!$V$4:$V$250,D193),0),0),IF($B$1="Q3",IFERROR(ROUND(SUMIFS('Working Sheet'!$AA$4:$AA$250,'Working Sheet'!$T$4:$T$250,B193,'Working Sheet'!$U$4:$U$250,C193,'Working Sheet'!$V$4:$V$250,D193),0),0),IFERROR(ROUND(SUMIFS('Working Sheet'!$AB$4:$AB$250,'Working Sheet'!$T$4:$T$250,B193,'Working Sheet'!$U$4:$U$250,C193,'Working Sheet'!$V$4:$V$250,D193),0),0))))</f>
        <v>0</v>
      </c>
      <c r="H193" s="122">
        <f>COUNTIFS('Working Sheet'!$T$4:$T$250,'1.4.Fwd TIV-Field Inputs'!B193,'Working Sheet'!$U$4:$U$250,'1.4.Fwd TIV-Field Inputs'!C193,'Working Sheet'!$V$4:$V$250,'1.4.Fwd TIV-Field Inputs'!D193)</f>
        <v>232</v>
      </c>
      <c r="J193" s="8"/>
      <c r="K193" s="8"/>
      <c r="L193" s="8"/>
      <c r="M193" s="8"/>
      <c r="O193" s="8"/>
      <c r="P193" s="8"/>
      <c r="Q193" s="8"/>
      <c r="R193" s="8"/>
      <c r="S193" s="8"/>
      <c r="T193" s="8"/>
      <c r="V193" s="8"/>
      <c r="W193" s="8"/>
      <c r="X193" s="8"/>
      <c r="Y193" s="8"/>
      <c r="Z193" s="8"/>
      <c r="AA193" s="8"/>
      <c r="AC193" s="8"/>
      <c r="AD193" s="8"/>
      <c r="AE193" s="8"/>
      <c r="AF193" s="8"/>
      <c r="AG193" s="8"/>
      <c r="AH193" s="8"/>
      <c r="AJ193" s="8"/>
      <c r="AK193" s="8"/>
      <c r="AL193" s="8"/>
      <c r="AM193" s="8"/>
      <c r="AN193" s="8"/>
      <c r="AO193" s="8"/>
    </row>
    <row r="194" spans="1:41" s="3" customFormat="1" ht="16.5" customHeight="1" x14ac:dyDescent="0.25">
      <c r="A194" s="83">
        <f>'1.2.Historical Market Map 12-13'!A194</f>
        <v>0</v>
      </c>
      <c r="B194" s="83">
        <f>'1.2.Historical Market Map 12-13'!B194</f>
        <v>0</v>
      </c>
      <c r="C194" s="83">
        <f>'1.2.Historical Market Map 12-13'!C194</f>
        <v>0</v>
      </c>
      <c r="D194" s="83">
        <f>'1.2.Historical Market Map 12-13'!D194</f>
        <v>0</v>
      </c>
      <c r="E194" s="84" t="str">
        <f t="shared" si="7"/>
        <v>0-0 (0)</v>
      </c>
      <c r="F194" s="84">
        <f>IF($B$1="Q1",'2.1.ATS-Field (FY 13-14)'!J195,IF($B$1="Q2",'2.1.ATS-Field (FY 13-14)'!K195,IF($B$1="Q3",'2.1.ATS-Field (FY 13-14)'!L195,'2.1.ATS-Field (FY 13-14)'!M195)))</f>
        <v>0</v>
      </c>
      <c r="G194" s="35">
        <f>IF($B$1="Q1",IFERROR(ROUND(SUMIFS('Working Sheet'!$Y$4:$Y$250,'Working Sheet'!$T$4:$T$250,B194,'Working Sheet'!$U$4:$U$250,C194,'Working Sheet'!$V$4:$V$250,D194),0),0),IF($B$1="Q2",IFERROR(ROUND(SUMIFS('Working Sheet'!$Z$4:$Z$250,'Working Sheet'!$T$4:$T$250,B194,'Working Sheet'!$U$4:$U$250,C194,'Working Sheet'!$V$4:$V$250,D194),0),0),IF($B$1="Q3",IFERROR(ROUND(SUMIFS('Working Sheet'!$AA$4:$AA$250,'Working Sheet'!$T$4:$T$250,B194,'Working Sheet'!$U$4:$U$250,C194,'Working Sheet'!$V$4:$V$250,D194),0),0),IFERROR(ROUND(SUMIFS('Working Sheet'!$AB$4:$AB$250,'Working Sheet'!$T$4:$T$250,B194,'Working Sheet'!$U$4:$U$250,C194,'Working Sheet'!$V$4:$V$250,D194),0),0))))</f>
        <v>0</v>
      </c>
      <c r="H194" s="122">
        <f>COUNTIFS('Working Sheet'!$T$4:$T$250,'1.4.Fwd TIV-Field Inputs'!B194,'Working Sheet'!$U$4:$U$250,'1.4.Fwd TIV-Field Inputs'!C194,'Working Sheet'!$V$4:$V$250,'1.4.Fwd TIV-Field Inputs'!D194)</f>
        <v>232</v>
      </c>
      <c r="J194" s="8"/>
      <c r="K194" s="8"/>
      <c r="L194" s="8"/>
      <c r="M194" s="8"/>
      <c r="O194" s="8"/>
      <c r="P194" s="8"/>
      <c r="Q194" s="8"/>
      <c r="R194" s="8"/>
      <c r="S194" s="8"/>
      <c r="T194" s="8"/>
      <c r="V194" s="8"/>
      <c r="W194" s="8"/>
      <c r="X194" s="8"/>
      <c r="Y194" s="8"/>
      <c r="Z194" s="8"/>
      <c r="AA194" s="8"/>
      <c r="AC194" s="8"/>
      <c r="AD194" s="8"/>
      <c r="AE194" s="8"/>
      <c r="AF194" s="8"/>
      <c r="AG194" s="8"/>
      <c r="AH194" s="8"/>
      <c r="AJ194" s="8"/>
      <c r="AK194" s="8"/>
      <c r="AL194" s="8"/>
      <c r="AM194" s="8"/>
      <c r="AN194" s="8"/>
      <c r="AO194" s="8"/>
    </row>
    <row r="195" spans="1:41" s="3" customFormat="1" ht="16.5" customHeight="1" x14ac:dyDescent="0.25">
      <c r="A195" s="83">
        <f>'1.2.Historical Market Map 12-13'!A195</f>
        <v>0</v>
      </c>
      <c r="B195" s="83">
        <f>'1.2.Historical Market Map 12-13'!B195</f>
        <v>0</v>
      </c>
      <c r="C195" s="83">
        <f>'1.2.Historical Market Map 12-13'!C195</f>
        <v>0</v>
      </c>
      <c r="D195" s="83">
        <f>'1.2.Historical Market Map 12-13'!D195</f>
        <v>0</v>
      </c>
      <c r="E195" s="84" t="str">
        <f t="shared" si="7"/>
        <v>0-0 (0)</v>
      </c>
      <c r="F195" s="84">
        <f>IF($B$1="Q1",'2.1.ATS-Field (FY 13-14)'!J196,IF($B$1="Q2",'2.1.ATS-Field (FY 13-14)'!K196,IF($B$1="Q3",'2.1.ATS-Field (FY 13-14)'!L196,'2.1.ATS-Field (FY 13-14)'!M196)))</f>
        <v>0</v>
      </c>
      <c r="G195" s="35">
        <f>IF($B$1="Q1",IFERROR(ROUND(SUMIFS('Working Sheet'!$Y$4:$Y$250,'Working Sheet'!$T$4:$T$250,B195,'Working Sheet'!$U$4:$U$250,C195,'Working Sheet'!$V$4:$V$250,D195),0),0),IF($B$1="Q2",IFERROR(ROUND(SUMIFS('Working Sheet'!$Z$4:$Z$250,'Working Sheet'!$T$4:$T$250,B195,'Working Sheet'!$U$4:$U$250,C195,'Working Sheet'!$V$4:$V$250,D195),0),0),IF($B$1="Q3",IFERROR(ROUND(SUMIFS('Working Sheet'!$AA$4:$AA$250,'Working Sheet'!$T$4:$T$250,B195,'Working Sheet'!$U$4:$U$250,C195,'Working Sheet'!$V$4:$V$250,D195),0),0),IFERROR(ROUND(SUMIFS('Working Sheet'!$AB$4:$AB$250,'Working Sheet'!$T$4:$T$250,B195,'Working Sheet'!$U$4:$U$250,C195,'Working Sheet'!$V$4:$V$250,D195),0),0))))</f>
        <v>0</v>
      </c>
      <c r="H195" s="122">
        <f>COUNTIFS('Working Sheet'!$T$4:$T$250,'1.4.Fwd TIV-Field Inputs'!B195,'Working Sheet'!$U$4:$U$250,'1.4.Fwd TIV-Field Inputs'!C195,'Working Sheet'!$V$4:$V$250,'1.4.Fwd TIV-Field Inputs'!D195)</f>
        <v>232</v>
      </c>
      <c r="J195" s="8"/>
      <c r="K195" s="8"/>
      <c r="L195" s="8"/>
      <c r="M195" s="8"/>
      <c r="O195" s="8"/>
      <c r="P195" s="8"/>
      <c r="Q195" s="8"/>
      <c r="R195" s="8"/>
      <c r="S195" s="8"/>
      <c r="T195" s="8"/>
      <c r="V195" s="8"/>
      <c r="W195" s="8"/>
      <c r="X195" s="8"/>
      <c r="Y195" s="8"/>
      <c r="Z195" s="8"/>
      <c r="AA195" s="8"/>
      <c r="AC195" s="8"/>
      <c r="AD195" s="8"/>
      <c r="AE195" s="8"/>
      <c r="AF195" s="8"/>
      <c r="AG195" s="8"/>
      <c r="AH195" s="8"/>
      <c r="AJ195" s="8"/>
      <c r="AK195" s="8"/>
      <c r="AL195" s="8"/>
      <c r="AM195" s="8"/>
      <c r="AN195" s="8"/>
      <c r="AO195" s="8"/>
    </row>
    <row r="196" spans="1:41" s="3" customFormat="1" ht="16.5" customHeight="1" x14ac:dyDescent="0.25">
      <c r="A196" s="83">
        <f>'1.2.Historical Market Map 12-13'!A196</f>
        <v>0</v>
      </c>
      <c r="B196" s="83">
        <f>'1.2.Historical Market Map 12-13'!B196</f>
        <v>0</v>
      </c>
      <c r="C196" s="83">
        <f>'1.2.Historical Market Map 12-13'!C196</f>
        <v>0</v>
      </c>
      <c r="D196" s="83">
        <f>'1.2.Historical Market Map 12-13'!D196</f>
        <v>0</v>
      </c>
      <c r="E196" s="84" t="str">
        <f t="shared" si="7"/>
        <v>0-0 (0)</v>
      </c>
      <c r="F196" s="84">
        <f>IF($B$1="Q1",'2.1.ATS-Field (FY 13-14)'!J197,IF($B$1="Q2",'2.1.ATS-Field (FY 13-14)'!K197,IF($B$1="Q3",'2.1.ATS-Field (FY 13-14)'!L197,'2.1.ATS-Field (FY 13-14)'!M197)))</f>
        <v>0</v>
      </c>
      <c r="G196" s="35">
        <f>IF($B$1="Q1",IFERROR(ROUND(SUMIFS('Working Sheet'!$Y$4:$Y$250,'Working Sheet'!$T$4:$T$250,B196,'Working Sheet'!$U$4:$U$250,C196,'Working Sheet'!$V$4:$V$250,D196),0),0),IF($B$1="Q2",IFERROR(ROUND(SUMIFS('Working Sheet'!$Z$4:$Z$250,'Working Sheet'!$T$4:$T$250,B196,'Working Sheet'!$U$4:$U$250,C196,'Working Sheet'!$V$4:$V$250,D196),0),0),IF($B$1="Q3",IFERROR(ROUND(SUMIFS('Working Sheet'!$AA$4:$AA$250,'Working Sheet'!$T$4:$T$250,B196,'Working Sheet'!$U$4:$U$250,C196,'Working Sheet'!$V$4:$V$250,D196),0),0),IFERROR(ROUND(SUMIFS('Working Sheet'!$AB$4:$AB$250,'Working Sheet'!$T$4:$T$250,B196,'Working Sheet'!$U$4:$U$250,C196,'Working Sheet'!$V$4:$V$250,D196),0),0))))</f>
        <v>0</v>
      </c>
      <c r="H196" s="122">
        <f>COUNTIFS('Working Sheet'!$T$4:$T$250,'1.4.Fwd TIV-Field Inputs'!B196,'Working Sheet'!$U$4:$U$250,'1.4.Fwd TIV-Field Inputs'!C196,'Working Sheet'!$V$4:$V$250,'1.4.Fwd TIV-Field Inputs'!D196)</f>
        <v>232</v>
      </c>
      <c r="J196" s="8"/>
      <c r="K196" s="8"/>
      <c r="L196" s="8"/>
      <c r="M196" s="8"/>
      <c r="O196" s="8"/>
      <c r="P196" s="8"/>
      <c r="Q196" s="8"/>
      <c r="R196" s="8"/>
      <c r="S196" s="8"/>
      <c r="T196" s="8"/>
      <c r="V196" s="8"/>
      <c r="W196" s="8"/>
      <c r="X196" s="8"/>
      <c r="Y196" s="8"/>
      <c r="Z196" s="8"/>
      <c r="AA196" s="8"/>
      <c r="AC196" s="8"/>
      <c r="AD196" s="8"/>
      <c r="AE196" s="8"/>
      <c r="AF196" s="8"/>
      <c r="AG196" s="8"/>
      <c r="AH196" s="8"/>
      <c r="AJ196" s="8"/>
      <c r="AK196" s="8"/>
      <c r="AL196" s="8"/>
      <c r="AM196" s="8"/>
      <c r="AN196" s="8"/>
      <c r="AO196" s="8"/>
    </row>
    <row r="197" spans="1:41" s="3" customFormat="1" ht="16.5" customHeight="1" x14ac:dyDescent="0.25">
      <c r="A197" s="83">
        <f>'1.2.Historical Market Map 12-13'!A197</f>
        <v>0</v>
      </c>
      <c r="B197" s="83">
        <f>'1.2.Historical Market Map 12-13'!B197</f>
        <v>0</v>
      </c>
      <c r="C197" s="83">
        <f>'1.2.Historical Market Map 12-13'!C197</f>
        <v>0</v>
      </c>
      <c r="D197" s="83">
        <f>'1.2.Historical Market Map 12-13'!D197</f>
        <v>0</v>
      </c>
      <c r="E197" s="84" t="str">
        <f t="shared" si="7"/>
        <v>0-0 (0)</v>
      </c>
      <c r="F197" s="84">
        <f>IF($B$1="Q1",'2.1.ATS-Field (FY 13-14)'!J198,IF($B$1="Q2",'2.1.ATS-Field (FY 13-14)'!K198,IF($B$1="Q3",'2.1.ATS-Field (FY 13-14)'!L198,'2.1.ATS-Field (FY 13-14)'!M198)))</f>
        <v>0</v>
      </c>
      <c r="G197" s="35">
        <f>IF($B$1="Q1",IFERROR(ROUND(SUMIFS('Working Sheet'!$Y$4:$Y$250,'Working Sheet'!$T$4:$T$250,B197,'Working Sheet'!$U$4:$U$250,C197,'Working Sheet'!$V$4:$V$250,D197),0),0),IF($B$1="Q2",IFERROR(ROUND(SUMIFS('Working Sheet'!$Z$4:$Z$250,'Working Sheet'!$T$4:$T$250,B197,'Working Sheet'!$U$4:$U$250,C197,'Working Sheet'!$V$4:$V$250,D197),0),0),IF($B$1="Q3",IFERROR(ROUND(SUMIFS('Working Sheet'!$AA$4:$AA$250,'Working Sheet'!$T$4:$T$250,B197,'Working Sheet'!$U$4:$U$250,C197,'Working Sheet'!$V$4:$V$250,D197),0),0),IFERROR(ROUND(SUMIFS('Working Sheet'!$AB$4:$AB$250,'Working Sheet'!$T$4:$T$250,B197,'Working Sheet'!$U$4:$U$250,C197,'Working Sheet'!$V$4:$V$250,D197),0),0))))</f>
        <v>0</v>
      </c>
      <c r="H197" s="122">
        <f>COUNTIFS('Working Sheet'!$T$4:$T$250,'1.4.Fwd TIV-Field Inputs'!B197,'Working Sheet'!$U$4:$U$250,'1.4.Fwd TIV-Field Inputs'!C197,'Working Sheet'!$V$4:$V$250,'1.4.Fwd TIV-Field Inputs'!D197)</f>
        <v>232</v>
      </c>
      <c r="J197" s="8"/>
      <c r="K197" s="8"/>
      <c r="L197" s="8"/>
      <c r="M197" s="8"/>
      <c r="O197" s="8"/>
      <c r="P197" s="8"/>
      <c r="Q197" s="8"/>
      <c r="R197" s="8"/>
      <c r="S197" s="8"/>
      <c r="T197" s="8"/>
      <c r="V197" s="8"/>
      <c r="W197" s="8"/>
      <c r="X197" s="8"/>
      <c r="Y197" s="8"/>
      <c r="Z197" s="8"/>
      <c r="AA197" s="8"/>
      <c r="AC197" s="8"/>
      <c r="AD197" s="8"/>
      <c r="AE197" s="8"/>
      <c r="AF197" s="8"/>
      <c r="AG197" s="8"/>
      <c r="AH197" s="8"/>
      <c r="AJ197" s="8"/>
      <c r="AK197" s="8"/>
      <c r="AL197" s="8"/>
      <c r="AM197" s="8"/>
      <c r="AN197" s="8"/>
      <c r="AO197" s="8"/>
    </row>
    <row r="198" spans="1:41" s="3" customFormat="1" ht="16.5" customHeight="1" x14ac:dyDescent="0.25">
      <c r="A198" s="83">
        <f>'1.2.Historical Market Map 12-13'!A198</f>
        <v>0</v>
      </c>
      <c r="B198" s="83">
        <f>'1.2.Historical Market Map 12-13'!B198</f>
        <v>0</v>
      </c>
      <c r="C198" s="83">
        <f>'1.2.Historical Market Map 12-13'!C198</f>
        <v>0</v>
      </c>
      <c r="D198" s="83">
        <f>'1.2.Historical Market Map 12-13'!D198</f>
        <v>0</v>
      </c>
      <c r="E198" s="84" t="str">
        <f t="shared" ref="E198:E252" si="8">B198&amp;"-"&amp;C198&amp;" ("&amp;D198&amp;")"</f>
        <v>0-0 (0)</v>
      </c>
      <c r="F198" s="84">
        <f>IF($B$1="Q1",'2.1.ATS-Field (FY 13-14)'!J199,IF($B$1="Q2",'2.1.ATS-Field (FY 13-14)'!K199,IF($B$1="Q3",'2.1.ATS-Field (FY 13-14)'!L199,'2.1.ATS-Field (FY 13-14)'!M199)))</f>
        <v>0</v>
      </c>
      <c r="G198" s="35">
        <f>IF($B$1="Q1",IFERROR(ROUND(SUMIFS('Working Sheet'!$Y$4:$Y$250,'Working Sheet'!$T$4:$T$250,B198,'Working Sheet'!$U$4:$U$250,C198,'Working Sheet'!$V$4:$V$250,D198),0),0),IF($B$1="Q2",IFERROR(ROUND(SUMIFS('Working Sheet'!$Z$4:$Z$250,'Working Sheet'!$T$4:$T$250,B198,'Working Sheet'!$U$4:$U$250,C198,'Working Sheet'!$V$4:$V$250,D198),0),0),IF($B$1="Q3",IFERROR(ROUND(SUMIFS('Working Sheet'!$AA$4:$AA$250,'Working Sheet'!$T$4:$T$250,B198,'Working Sheet'!$U$4:$U$250,C198,'Working Sheet'!$V$4:$V$250,D198),0),0),IFERROR(ROUND(SUMIFS('Working Sheet'!$AB$4:$AB$250,'Working Sheet'!$T$4:$T$250,B198,'Working Sheet'!$U$4:$U$250,C198,'Working Sheet'!$V$4:$V$250,D198),0),0))))</f>
        <v>0</v>
      </c>
      <c r="H198" s="122">
        <f>COUNTIFS('Working Sheet'!$T$4:$T$250,'1.4.Fwd TIV-Field Inputs'!B198,'Working Sheet'!$U$4:$U$250,'1.4.Fwd TIV-Field Inputs'!C198,'Working Sheet'!$V$4:$V$250,'1.4.Fwd TIV-Field Inputs'!D198)</f>
        <v>232</v>
      </c>
      <c r="J198" s="8"/>
      <c r="K198" s="8"/>
      <c r="L198" s="8"/>
      <c r="M198" s="8"/>
      <c r="O198" s="8"/>
      <c r="P198" s="8"/>
      <c r="Q198" s="8"/>
      <c r="R198" s="8"/>
      <c r="S198" s="8"/>
      <c r="T198" s="8"/>
      <c r="V198" s="8"/>
      <c r="W198" s="8"/>
      <c r="X198" s="8"/>
      <c r="Y198" s="8"/>
      <c r="Z198" s="8"/>
      <c r="AA198" s="8"/>
      <c r="AC198" s="8"/>
      <c r="AD198" s="8"/>
      <c r="AE198" s="8"/>
      <c r="AF198" s="8"/>
      <c r="AG198" s="8"/>
      <c r="AH198" s="8"/>
      <c r="AJ198" s="8"/>
      <c r="AK198" s="8"/>
      <c r="AL198" s="8"/>
      <c r="AM198" s="8"/>
      <c r="AN198" s="8"/>
      <c r="AO198" s="8"/>
    </row>
    <row r="199" spans="1:41" s="3" customFormat="1" ht="16.5" customHeight="1" x14ac:dyDescent="0.25">
      <c r="A199" s="83">
        <f>'1.2.Historical Market Map 12-13'!A199</f>
        <v>0</v>
      </c>
      <c r="B199" s="83">
        <f>'1.2.Historical Market Map 12-13'!B199</f>
        <v>0</v>
      </c>
      <c r="C199" s="83">
        <f>'1.2.Historical Market Map 12-13'!C199</f>
        <v>0</v>
      </c>
      <c r="D199" s="83">
        <f>'1.2.Historical Market Map 12-13'!D199</f>
        <v>0</v>
      </c>
      <c r="E199" s="84" t="str">
        <f t="shared" si="8"/>
        <v>0-0 (0)</v>
      </c>
      <c r="F199" s="84">
        <f>IF($B$1="Q1",'2.1.ATS-Field (FY 13-14)'!J200,IF($B$1="Q2",'2.1.ATS-Field (FY 13-14)'!K200,IF($B$1="Q3",'2.1.ATS-Field (FY 13-14)'!L200,'2.1.ATS-Field (FY 13-14)'!M200)))</f>
        <v>0</v>
      </c>
      <c r="G199" s="35">
        <f>IF($B$1="Q1",IFERROR(ROUND(SUMIFS('Working Sheet'!$Y$4:$Y$250,'Working Sheet'!$T$4:$T$250,B199,'Working Sheet'!$U$4:$U$250,C199,'Working Sheet'!$V$4:$V$250,D199),0),0),IF($B$1="Q2",IFERROR(ROUND(SUMIFS('Working Sheet'!$Z$4:$Z$250,'Working Sheet'!$T$4:$T$250,B199,'Working Sheet'!$U$4:$U$250,C199,'Working Sheet'!$V$4:$V$250,D199),0),0),IF($B$1="Q3",IFERROR(ROUND(SUMIFS('Working Sheet'!$AA$4:$AA$250,'Working Sheet'!$T$4:$T$250,B199,'Working Sheet'!$U$4:$U$250,C199,'Working Sheet'!$V$4:$V$250,D199),0),0),IFERROR(ROUND(SUMIFS('Working Sheet'!$AB$4:$AB$250,'Working Sheet'!$T$4:$T$250,B199,'Working Sheet'!$U$4:$U$250,C199,'Working Sheet'!$V$4:$V$250,D199),0),0))))</f>
        <v>0</v>
      </c>
      <c r="H199" s="122">
        <f>COUNTIFS('Working Sheet'!$T$4:$T$250,'1.4.Fwd TIV-Field Inputs'!B199,'Working Sheet'!$U$4:$U$250,'1.4.Fwd TIV-Field Inputs'!C199,'Working Sheet'!$V$4:$V$250,'1.4.Fwd TIV-Field Inputs'!D199)</f>
        <v>232</v>
      </c>
      <c r="J199" s="8"/>
      <c r="K199" s="8"/>
      <c r="L199" s="8"/>
      <c r="M199" s="8"/>
      <c r="O199" s="8"/>
      <c r="P199" s="8"/>
      <c r="Q199" s="8"/>
      <c r="R199" s="8"/>
      <c r="S199" s="8"/>
      <c r="T199" s="8"/>
      <c r="V199" s="8"/>
      <c r="W199" s="8"/>
      <c r="X199" s="8"/>
      <c r="Y199" s="8"/>
      <c r="Z199" s="8"/>
      <c r="AA199" s="8"/>
      <c r="AC199" s="8"/>
      <c r="AD199" s="8"/>
      <c r="AE199" s="8"/>
      <c r="AF199" s="8"/>
      <c r="AG199" s="8"/>
      <c r="AH199" s="8"/>
      <c r="AJ199" s="8"/>
      <c r="AK199" s="8"/>
      <c r="AL199" s="8"/>
      <c r="AM199" s="8"/>
      <c r="AN199" s="8"/>
      <c r="AO199" s="8"/>
    </row>
    <row r="200" spans="1:41" s="3" customFormat="1" ht="16.5" customHeight="1" x14ac:dyDescent="0.25">
      <c r="A200" s="83">
        <f>'1.2.Historical Market Map 12-13'!A200</f>
        <v>0</v>
      </c>
      <c r="B200" s="83">
        <f>'1.2.Historical Market Map 12-13'!B200</f>
        <v>0</v>
      </c>
      <c r="C200" s="83">
        <f>'1.2.Historical Market Map 12-13'!C200</f>
        <v>0</v>
      </c>
      <c r="D200" s="83">
        <f>'1.2.Historical Market Map 12-13'!D200</f>
        <v>0</v>
      </c>
      <c r="E200" s="84" t="str">
        <f t="shared" si="8"/>
        <v>0-0 (0)</v>
      </c>
      <c r="F200" s="84">
        <f>IF($B$1="Q1",'2.1.ATS-Field (FY 13-14)'!J201,IF($B$1="Q2",'2.1.ATS-Field (FY 13-14)'!K201,IF($B$1="Q3",'2.1.ATS-Field (FY 13-14)'!L201,'2.1.ATS-Field (FY 13-14)'!M201)))</f>
        <v>0</v>
      </c>
      <c r="G200" s="35">
        <f>IF($B$1="Q1",IFERROR(ROUND(SUMIFS('Working Sheet'!$Y$4:$Y$250,'Working Sheet'!$T$4:$T$250,B200,'Working Sheet'!$U$4:$U$250,C200,'Working Sheet'!$V$4:$V$250,D200),0),0),IF($B$1="Q2",IFERROR(ROUND(SUMIFS('Working Sheet'!$Z$4:$Z$250,'Working Sheet'!$T$4:$T$250,B200,'Working Sheet'!$U$4:$U$250,C200,'Working Sheet'!$V$4:$V$250,D200),0),0),IF($B$1="Q3",IFERROR(ROUND(SUMIFS('Working Sheet'!$AA$4:$AA$250,'Working Sheet'!$T$4:$T$250,B200,'Working Sheet'!$U$4:$U$250,C200,'Working Sheet'!$V$4:$V$250,D200),0),0),IFERROR(ROUND(SUMIFS('Working Sheet'!$AB$4:$AB$250,'Working Sheet'!$T$4:$T$250,B200,'Working Sheet'!$U$4:$U$250,C200,'Working Sheet'!$V$4:$V$250,D200),0),0))))</f>
        <v>0</v>
      </c>
      <c r="H200" s="122">
        <f>COUNTIFS('Working Sheet'!$T$4:$T$250,'1.4.Fwd TIV-Field Inputs'!B200,'Working Sheet'!$U$4:$U$250,'1.4.Fwd TIV-Field Inputs'!C200,'Working Sheet'!$V$4:$V$250,'1.4.Fwd TIV-Field Inputs'!D200)</f>
        <v>232</v>
      </c>
      <c r="J200" s="8"/>
      <c r="K200" s="8"/>
      <c r="L200" s="8"/>
      <c r="M200" s="8"/>
      <c r="O200" s="8"/>
      <c r="P200" s="8"/>
      <c r="Q200" s="8"/>
      <c r="R200" s="8"/>
      <c r="S200" s="8"/>
      <c r="T200" s="8"/>
      <c r="V200" s="8"/>
      <c r="W200" s="8"/>
      <c r="X200" s="8"/>
      <c r="Y200" s="8"/>
      <c r="Z200" s="8"/>
      <c r="AA200" s="8"/>
      <c r="AC200" s="8"/>
      <c r="AD200" s="8"/>
      <c r="AE200" s="8"/>
      <c r="AF200" s="8"/>
      <c r="AG200" s="8"/>
      <c r="AH200" s="8"/>
      <c r="AJ200" s="8"/>
      <c r="AK200" s="8"/>
      <c r="AL200" s="8"/>
      <c r="AM200" s="8"/>
      <c r="AN200" s="8"/>
      <c r="AO200" s="8"/>
    </row>
    <row r="201" spans="1:41" s="3" customFormat="1" ht="16.5" customHeight="1" x14ac:dyDescent="0.25">
      <c r="A201" s="83">
        <f>'1.2.Historical Market Map 12-13'!A201</f>
        <v>0</v>
      </c>
      <c r="B201" s="83">
        <f>'1.2.Historical Market Map 12-13'!B201</f>
        <v>0</v>
      </c>
      <c r="C201" s="83">
        <f>'1.2.Historical Market Map 12-13'!C201</f>
        <v>0</v>
      </c>
      <c r="D201" s="83">
        <f>'1.2.Historical Market Map 12-13'!D201</f>
        <v>0</v>
      </c>
      <c r="E201" s="84" t="str">
        <f t="shared" si="8"/>
        <v>0-0 (0)</v>
      </c>
      <c r="F201" s="84">
        <f>IF($B$1="Q1",'2.1.ATS-Field (FY 13-14)'!J202,IF($B$1="Q2",'2.1.ATS-Field (FY 13-14)'!K202,IF($B$1="Q3",'2.1.ATS-Field (FY 13-14)'!L202,'2.1.ATS-Field (FY 13-14)'!M202)))</f>
        <v>0</v>
      </c>
      <c r="G201" s="35">
        <f>IF($B$1="Q1",IFERROR(ROUND(SUMIFS('Working Sheet'!$Y$4:$Y$250,'Working Sheet'!$T$4:$T$250,B201,'Working Sheet'!$U$4:$U$250,C201,'Working Sheet'!$V$4:$V$250,D201),0),0),IF($B$1="Q2",IFERROR(ROUND(SUMIFS('Working Sheet'!$Z$4:$Z$250,'Working Sheet'!$T$4:$T$250,B201,'Working Sheet'!$U$4:$U$250,C201,'Working Sheet'!$V$4:$V$250,D201),0),0),IF($B$1="Q3",IFERROR(ROUND(SUMIFS('Working Sheet'!$AA$4:$AA$250,'Working Sheet'!$T$4:$T$250,B201,'Working Sheet'!$U$4:$U$250,C201,'Working Sheet'!$V$4:$V$250,D201),0),0),IFERROR(ROUND(SUMIFS('Working Sheet'!$AB$4:$AB$250,'Working Sheet'!$T$4:$T$250,B201,'Working Sheet'!$U$4:$U$250,C201,'Working Sheet'!$V$4:$V$250,D201),0),0))))</f>
        <v>0</v>
      </c>
      <c r="H201" s="122">
        <f>COUNTIFS('Working Sheet'!$T$4:$T$250,'1.4.Fwd TIV-Field Inputs'!B201,'Working Sheet'!$U$4:$U$250,'1.4.Fwd TIV-Field Inputs'!C201,'Working Sheet'!$V$4:$V$250,'1.4.Fwd TIV-Field Inputs'!D201)</f>
        <v>232</v>
      </c>
      <c r="J201" s="8"/>
      <c r="K201" s="8"/>
      <c r="L201" s="8"/>
      <c r="M201" s="8"/>
      <c r="O201" s="8"/>
      <c r="P201" s="8"/>
      <c r="Q201" s="8"/>
      <c r="R201" s="8"/>
      <c r="S201" s="8"/>
      <c r="T201" s="8"/>
      <c r="V201" s="8"/>
      <c r="W201" s="8"/>
      <c r="X201" s="8"/>
      <c r="Y201" s="8"/>
      <c r="Z201" s="8"/>
      <c r="AA201" s="8"/>
      <c r="AC201" s="8"/>
      <c r="AD201" s="8"/>
      <c r="AE201" s="8"/>
      <c r="AF201" s="8"/>
      <c r="AG201" s="8"/>
      <c r="AH201" s="8"/>
      <c r="AJ201" s="8"/>
      <c r="AK201" s="8"/>
      <c r="AL201" s="8"/>
      <c r="AM201" s="8"/>
      <c r="AN201" s="8"/>
      <c r="AO201" s="8"/>
    </row>
    <row r="202" spans="1:41" s="3" customFormat="1" ht="16.5" customHeight="1" x14ac:dyDescent="0.25">
      <c r="A202" s="83">
        <f>'1.2.Historical Market Map 12-13'!A202</f>
        <v>0</v>
      </c>
      <c r="B202" s="83">
        <f>'1.2.Historical Market Map 12-13'!B202</f>
        <v>0</v>
      </c>
      <c r="C202" s="83">
        <f>'1.2.Historical Market Map 12-13'!C202</f>
        <v>0</v>
      </c>
      <c r="D202" s="83">
        <f>'1.2.Historical Market Map 12-13'!D202</f>
        <v>0</v>
      </c>
      <c r="E202" s="84" t="str">
        <f t="shared" si="8"/>
        <v>0-0 (0)</v>
      </c>
      <c r="F202" s="84">
        <f>IF($B$1="Q1",'2.1.ATS-Field (FY 13-14)'!J203,IF($B$1="Q2",'2.1.ATS-Field (FY 13-14)'!K203,IF($B$1="Q3",'2.1.ATS-Field (FY 13-14)'!L203,'2.1.ATS-Field (FY 13-14)'!M203)))</f>
        <v>0</v>
      </c>
      <c r="G202" s="35">
        <f>IF($B$1="Q1",IFERROR(ROUND(SUMIFS('Working Sheet'!$Y$4:$Y$250,'Working Sheet'!$T$4:$T$250,B202,'Working Sheet'!$U$4:$U$250,C202,'Working Sheet'!$V$4:$V$250,D202),0),0),IF($B$1="Q2",IFERROR(ROUND(SUMIFS('Working Sheet'!$Z$4:$Z$250,'Working Sheet'!$T$4:$T$250,B202,'Working Sheet'!$U$4:$U$250,C202,'Working Sheet'!$V$4:$V$250,D202),0),0),IF($B$1="Q3",IFERROR(ROUND(SUMIFS('Working Sheet'!$AA$4:$AA$250,'Working Sheet'!$T$4:$T$250,B202,'Working Sheet'!$U$4:$U$250,C202,'Working Sheet'!$V$4:$V$250,D202),0),0),IFERROR(ROUND(SUMIFS('Working Sheet'!$AB$4:$AB$250,'Working Sheet'!$T$4:$T$250,B202,'Working Sheet'!$U$4:$U$250,C202,'Working Sheet'!$V$4:$V$250,D202),0),0))))</f>
        <v>0</v>
      </c>
      <c r="H202" s="122">
        <f>COUNTIFS('Working Sheet'!$T$4:$T$250,'1.4.Fwd TIV-Field Inputs'!B202,'Working Sheet'!$U$4:$U$250,'1.4.Fwd TIV-Field Inputs'!C202,'Working Sheet'!$V$4:$V$250,'1.4.Fwd TIV-Field Inputs'!D202)</f>
        <v>232</v>
      </c>
      <c r="J202" s="8"/>
      <c r="K202" s="8"/>
      <c r="L202" s="8"/>
      <c r="M202" s="8"/>
      <c r="O202" s="8"/>
      <c r="P202" s="8"/>
      <c r="Q202" s="8"/>
      <c r="R202" s="8"/>
      <c r="S202" s="8"/>
      <c r="T202" s="8"/>
      <c r="V202" s="8"/>
      <c r="W202" s="8"/>
      <c r="X202" s="8"/>
      <c r="Y202" s="8"/>
      <c r="Z202" s="8"/>
      <c r="AA202" s="8"/>
      <c r="AC202" s="8"/>
      <c r="AD202" s="8"/>
      <c r="AE202" s="8"/>
      <c r="AF202" s="8"/>
      <c r="AG202" s="8"/>
      <c r="AH202" s="8"/>
      <c r="AJ202" s="8"/>
      <c r="AK202" s="8"/>
      <c r="AL202" s="8"/>
      <c r="AM202" s="8"/>
      <c r="AN202" s="8"/>
      <c r="AO202" s="8"/>
    </row>
    <row r="203" spans="1:41" s="3" customFormat="1" ht="16.5" customHeight="1" x14ac:dyDescent="0.25">
      <c r="A203" s="83">
        <f>'1.2.Historical Market Map 12-13'!A203</f>
        <v>0</v>
      </c>
      <c r="B203" s="83">
        <f>'1.2.Historical Market Map 12-13'!B203</f>
        <v>0</v>
      </c>
      <c r="C203" s="83">
        <f>'1.2.Historical Market Map 12-13'!C203</f>
        <v>0</v>
      </c>
      <c r="D203" s="83">
        <f>'1.2.Historical Market Map 12-13'!D203</f>
        <v>0</v>
      </c>
      <c r="E203" s="84" t="str">
        <f t="shared" si="8"/>
        <v>0-0 (0)</v>
      </c>
      <c r="F203" s="84">
        <f>IF($B$1="Q1",'2.1.ATS-Field (FY 13-14)'!J204,IF($B$1="Q2",'2.1.ATS-Field (FY 13-14)'!K204,IF($B$1="Q3",'2.1.ATS-Field (FY 13-14)'!L204,'2.1.ATS-Field (FY 13-14)'!M204)))</f>
        <v>0</v>
      </c>
      <c r="G203" s="35">
        <f>IF($B$1="Q1",IFERROR(ROUND(SUMIFS('Working Sheet'!$Y$4:$Y$250,'Working Sheet'!$T$4:$T$250,B203,'Working Sheet'!$U$4:$U$250,C203,'Working Sheet'!$V$4:$V$250,D203),0),0),IF($B$1="Q2",IFERROR(ROUND(SUMIFS('Working Sheet'!$Z$4:$Z$250,'Working Sheet'!$T$4:$T$250,B203,'Working Sheet'!$U$4:$U$250,C203,'Working Sheet'!$V$4:$V$250,D203),0),0),IF($B$1="Q3",IFERROR(ROUND(SUMIFS('Working Sheet'!$AA$4:$AA$250,'Working Sheet'!$T$4:$T$250,B203,'Working Sheet'!$U$4:$U$250,C203,'Working Sheet'!$V$4:$V$250,D203),0),0),IFERROR(ROUND(SUMIFS('Working Sheet'!$AB$4:$AB$250,'Working Sheet'!$T$4:$T$250,B203,'Working Sheet'!$U$4:$U$250,C203,'Working Sheet'!$V$4:$V$250,D203),0),0))))</f>
        <v>0</v>
      </c>
      <c r="H203" s="122">
        <f>COUNTIFS('Working Sheet'!$T$4:$T$250,'1.4.Fwd TIV-Field Inputs'!B203,'Working Sheet'!$U$4:$U$250,'1.4.Fwd TIV-Field Inputs'!C203,'Working Sheet'!$V$4:$V$250,'1.4.Fwd TIV-Field Inputs'!D203)</f>
        <v>232</v>
      </c>
      <c r="J203" s="8"/>
      <c r="K203" s="8"/>
      <c r="L203" s="8"/>
      <c r="M203" s="8"/>
      <c r="O203" s="8"/>
      <c r="P203" s="8"/>
      <c r="Q203" s="8"/>
      <c r="R203" s="8"/>
      <c r="S203" s="8"/>
      <c r="T203" s="8"/>
      <c r="V203" s="8"/>
      <c r="W203" s="8"/>
      <c r="X203" s="8"/>
      <c r="Y203" s="8"/>
      <c r="Z203" s="8"/>
      <c r="AA203" s="8"/>
      <c r="AC203" s="8"/>
      <c r="AD203" s="8"/>
      <c r="AE203" s="8"/>
      <c r="AF203" s="8"/>
      <c r="AG203" s="8"/>
      <c r="AH203" s="8"/>
      <c r="AJ203" s="8"/>
      <c r="AK203" s="8"/>
      <c r="AL203" s="8"/>
      <c r="AM203" s="8"/>
      <c r="AN203" s="8"/>
      <c r="AO203" s="8"/>
    </row>
    <row r="204" spans="1:41" s="3" customFormat="1" ht="16.5" customHeight="1" x14ac:dyDescent="0.25">
      <c r="A204" s="83">
        <f>'1.2.Historical Market Map 12-13'!A204</f>
        <v>0</v>
      </c>
      <c r="B204" s="83">
        <f>'1.2.Historical Market Map 12-13'!B204</f>
        <v>0</v>
      </c>
      <c r="C204" s="83">
        <f>'1.2.Historical Market Map 12-13'!C204</f>
        <v>0</v>
      </c>
      <c r="D204" s="83">
        <f>'1.2.Historical Market Map 12-13'!D204</f>
        <v>0</v>
      </c>
      <c r="E204" s="84" t="str">
        <f t="shared" si="8"/>
        <v>0-0 (0)</v>
      </c>
      <c r="F204" s="84">
        <f>IF($B$1="Q1",'2.1.ATS-Field (FY 13-14)'!J205,IF($B$1="Q2",'2.1.ATS-Field (FY 13-14)'!K205,IF($B$1="Q3",'2.1.ATS-Field (FY 13-14)'!L205,'2.1.ATS-Field (FY 13-14)'!M205)))</f>
        <v>0</v>
      </c>
      <c r="G204" s="35">
        <f>IF($B$1="Q1",IFERROR(ROUND(SUMIFS('Working Sheet'!$Y$4:$Y$250,'Working Sheet'!$T$4:$T$250,B204,'Working Sheet'!$U$4:$U$250,C204,'Working Sheet'!$V$4:$V$250,D204),0),0),IF($B$1="Q2",IFERROR(ROUND(SUMIFS('Working Sheet'!$Z$4:$Z$250,'Working Sheet'!$T$4:$T$250,B204,'Working Sheet'!$U$4:$U$250,C204,'Working Sheet'!$V$4:$V$250,D204),0),0),IF($B$1="Q3",IFERROR(ROUND(SUMIFS('Working Sheet'!$AA$4:$AA$250,'Working Sheet'!$T$4:$T$250,B204,'Working Sheet'!$U$4:$U$250,C204,'Working Sheet'!$V$4:$V$250,D204),0),0),IFERROR(ROUND(SUMIFS('Working Sheet'!$AB$4:$AB$250,'Working Sheet'!$T$4:$T$250,B204,'Working Sheet'!$U$4:$U$250,C204,'Working Sheet'!$V$4:$V$250,D204),0),0))))</f>
        <v>0</v>
      </c>
      <c r="H204" s="122">
        <f>COUNTIFS('Working Sheet'!$T$4:$T$250,'1.4.Fwd TIV-Field Inputs'!B204,'Working Sheet'!$U$4:$U$250,'1.4.Fwd TIV-Field Inputs'!C204,'Working Sheet'!$V$4:$V$250,'1.4.Fwd TIV-Field Inputs'!D204)</f>
        <v>232</v>
      </c>
      <c r="J204" s="8"/>
      <c r="K204" s="8"/>
      <c r="L204" s="8"/>
      <c r="M204" s="8"/>
      <c r="O204" s="8"/>
      <c r="P204" s="8"/>
      <c r="Q204" s="8"/>
      <c r="R204" s="8"/>
      <c r="S204" s="8"/>
      <c r="T204" s="8"/>
      <c r="V204" s="8"/>
      <c r="W204" s="8"/>
      <c r="X204" s="8"/>
      <c r="Y204" s="8"/>
      <c r="Z204" s="8"/>
      <c r="AA204" s="8"/>
      <c r="AC204" s="8"/>
      <c r="AD204" s="8"/>
      <c r="AE204" s="8"/>
      <c r="AF204" s="8"/>
      <c r="AG204" s="8"/>
      <c r="AH204" s="8"/>
      <c r="AJ204" s="8"/>
      <c r="AK204" s="8"/>
      <c r="AL204" s="8"/>
      <c r="AM204" s="8"/>
      <c r="AN204" s="8"/>
      <c r="AO204" s="8"/>
    </row>
    <row r="205" spans="1:41" s="3" customFormat="1" ht="16.5" customHeight="1" x14ac:dyDescent="0.25">
      <c r="A205" s="83">
        <f>'1.2.Historical Market Map 12-13'!A205</f>
        <v>0</v>
      </c>
      <c r="B205" s="83">
        <f>'1.2.Historical Market Map 12-13'!B205</f>
        <v>0</v>
      </c>
      <c r="C205" s="83">
        <f>'1.2.Historical Market Map 12-13'!C205</f>
        <v>0</v>
      </c>
      <c r="D205" s="83">
        <f>'1.2.Historical Market Map 12-13'!D205</f>
        <v>0</v>
      </c>
      <c r="E205" s="84" t="str">
        <f t="shared" si="8"/>
        <v>0-0 (0)</v>
      </c>
      <c r="F205" s="84">
        <f>IF($B$1="Q1",'2.1.ATS-Field (FY 13-14)'!J206,IF($B$1="Q2",'2.1.ATS-Field (FY 13-14)'!K206,IF($B$1="Q3",'2.1.ATS-Field (FY 13-14)'!L206,'2.1.ATS-Field (FY 13-14)'!M206)))</f>
        <v>0</v>
      </c>
      <c r="G205" s="35">
        <f>IF($B$1="Q1",IFERROR(ROUND(SUMIFS('Working Sheet'!$Y$4:$Y$250,'Working Sheet'!$T$4:$T$250,B205,'Working Sheet'!$U$4:$U$250,C205,'Working Sheet'!$V$4:$V$250,D205),0),0),IF($B$1="Q2",IFERROR(ROUND(SUMIFS('Working Sheet'!$Z$4:$Z$250,'Working Sheet'!$T$4:$T$250,B205,'Working Sheet'!$U$4:$U$250,C205,'Working Sheet'!$V$4:$V$250,D205),0),0),IF($B$1="Q3",IFERROR(ROUND(SUMIFS('Working Sheet'!$AA$4:$AA$250,'Working Sheet'!$T$4:$T$250,B205,'Working Sheet'!$U$4:$U$250,C205,'Working Sheet'!$V$4:$V$250,D205),0),0),IFERROR(ROUND(SUMIFS('Working Sheet'!$AB$4:$AB$250,'Working Sheet'!$T$4:$T$250,B205,'Working Sheet'!$U$4:$U$250,C205,'Working Sheet'!$V$4:$V$250,D205),0),0))))</f>
        <v>0</v>
      </c>
      <c r="H205" s="122">
        <f>COUNTIFS('Working Sheet'!$T$4:$T$250,'1.4.Fwd TIV-Field Inputs'!B205,'Working Sheet'!$U$4:$U$250,'1.4.Fwd TIV-Field Inputs'!C205,'Working Sheet'!$V$4:$V$250,'1.4.Fwd TIV-Field Inputs'!D205)</f>
        <v>232</v>
      </c>
      <c r="J205" s="8"/>
      <c r="K205" s="8"/>
      <c r="L205" s="8"/>
      <c r="M205" s="8"/>
      <c r="O205" s="8"/>
      <c r="P205" s="8"/>
      <c r="Q205" s="8"/>
      <c r="R205" s="8"/>
      <c r="S205" s="8"/>
      <c r="T205" s="8"/>
      <c r="V205" s="8"/>
      <c r="W205" s="8"/>
      <c r="X205" s="8"/>
      <c r="Y205" s="8"/>
      <c r="Z205" s="8"/>
      <c r="AA205" s="8"/>
      <c r="AC205" s="8"/>
      <c r="AD205" s="8"/>
      <c r="AE205" s="8"/>
      <c r="AF205" s="8"/>
      <c r="AG205" s="8"/>
      <c r="AH205" s="8"/>
      <c r="AJ205" s="8"/>
      <c r="AK205" s="8"/>
      <c r="AL205" s="8"/>
      <c r="AM205" s="8"/>
      <c r="AN205" s="8"/>
      <c r="AO205" s="8"/>
    </row>
    <row r="206" spans="1:41" s="3" customFormat="1" ht="16.5" customHeight="1" x14ac:dyDescent="0.25">
      <c r="A206" s="83">
        <f>'1.2.Historical Market Map 12-13'!A206</f>
        <v>0</v>
      </c>
      <c r="B206" s="83">
        <f>'1.2.Historical Market Map 12-13'!B206</f>
        <v>0</v>
      </c>
      <c r="C206" s="83">
        <f>'1.2.Historical Market Map 12-13'!C206</f>
        <v>0</v>
      </c>
      <c r="D206" s="83">
        <f>'1.2.Historical Market Map 12-13'!D206</f>
        <v>0</v>
      </c>
      <c r="E206" s="84" t="str">
        <f t="shared" si="8"/>
        <v>0-0 (0)</v>
      </c>
      <c r="F206" s="84">
        <f>IF($B$1="Q1",'2.1.ATS-Field (FY 13-14)'!J207,IF($B$1="Q2",'2.1.ATS-Field (FY 13-14)'!K207,IF($B$1="Q3",'2.1.ATS-Field (FY 13-14)'!L207,'2.1.ATS-Field (FY 13-14)'!M207)))</f>
        <v>0</v>
      </c>
      <c r="G206" s="35">
        <f>IF($B$1="Q1",IFERROR(ROUND(SUMIFS('Working Sheet'!$Y$4:$Y$250,'Working Sheet'!$T$4:$T$250,B206,'Working Sheet'!$U$4:$U$250,C206,'Working Sheet'!$V$4:$V$250,D206),0),0),IF($B$1="Q2",IFERROR(ROUND(SUMIFS('Working Sheet'!$Z$4:$Z$250,'Working Sheet'!$T$4:$T$250,B206,'Working Sheet'!$U$4:$U$250,C206,'Working Sheet'!$V$4:$V$250,D206),0),0),IF($B$1="Q3",IFERROR(ROUND(SUMIFS('Working Sheet'!$AA$4:$AA$250,'Working Sheet'!$T$4:$T$250,B206,'Working Sheet'!$U$4:$U$250,C206,'Working Sheet'!$V$4:$V$250,D206),0),0),IFERROR(ROUND(SUMIFS('Working Sheet'!$AB$4:$AB$250,'Working Sheet'!$T$4:$T$250,B206,'Working Sheet'!$U$4:$U$250,C206,'Working Sheet'!$V$4:$V$250,D206),0),0))))</f>
        <v>0</v>
      </c>
      <c r="H206" s="122">
        <f>COUNTIFS('Working Sheet'!$T$4:$T$250,'1.4.Fwd TIV-Field Inputs'!B206,'Working Sheet'!$U$4:$U$250,'1.4.Fwd TIV-Field Inputs'!C206,'Working Sheet'!$V$4:$V$250,'1.4.Fwd TIV-Field Inputs'!D206)</f>
        <v>232</v>
      </c>
      <c r="J206" s="8"/>
      <c r="K206" s="8"/>
      <c r="L206" s="8"/>
      <c r="M206" s="8"/>
      <c r="O206" s="8"/>
      <c r="P206" s="8"/>
      <c r="Q206" s="8"/>
      <c r="R206" s="8"/>
      <c r="S206" s="8"/>
      <c r="T206" s="8"/>
      <c r="V206" s="8"/>
      <c r="W206" s="8"/>
      <c r="X206" s="8"/>
      <c r="Y206" s="8"/>
      <c r="Z206" s="8"/>
      <c r="AA206" s="8"/>
      <c r="AC206" s="8"/>
      <c r="AD206" s="8"/>
      <c r="AE206" s="8"/>
      <c r="AF206" s="8"/>
      <c r="AG206" s="8"/>
      <c r="AH206" s="8"/>
      <c r="AJ206" s="8"/>
      <c r="AK206" s="8"/>
      <c r="AL206" s="8"/>
      <c r="AM206" s="8"/>
      <c r="AN206" s="8"/>
      <c r="AO206" s="8"/>
    </row>
    <row r="207" spans="1:41" s="3" customFormat="1" ht="16.5" customHeight="1" x14ac:dyDescent="0.25">
      <c r="A207" s="83">
        <f>'1.2.Historical Market Map 12-13'!A207</f>
        <v>0</v>
      </c>
      <c r="B207" s="83">
        <f>'1.2.Historical Market Map 12-13'!B207</f>
        <v>0</v>
      </c>
      <c r="C207" s="83">
        <f>'1.2.Historical Market Map 12-13'!C207</f>
        <v>0</v>
      </c>
      <c r="D207" s="83">
        <f>'1.2.Historical Market Map 12-13'!D207</f>
        <v>0</v>
      </c>
      <c r="E207" s="84" t="str">
        <f t="shared" si="8"/>
        <v>0-0 (0)</v>
      </c>
      <c r="F207" s="84">
        <f>IF($B$1="Q1",'2.1.ATS-Field (FY 13-14)'!J208,IF($B$1="Q2",'2.1.ATS-Field (FY 13-14)'!K208,IF($B$1="Q3",'2.1.ATS-Field (FY 13-14)'!L208,'2.1.ATS-Field (FY 13-14)'!M208)))</f>
        <v>0</v>
      </c>
      <c r="G207" s="35">
        <f>IF($B$1="Q1",IFERROR(ROUND(SUMIFS('Working Sheet'!$Y$4:$Y$250,'Working Sheet'!$T$4:$T$250,B207,'Working Sheet'!$U$4:$U$250,C207,'Working Sheet'!$V$4:$V$250,D207),0),0),IF($B$1="Q2",IFERROR(ROUND(SUMIFS('Working Sheet'!$Z$4:$Z$250,'Working Sheet'!$T$4:$T$250,B207,'Working Sheet'!$U$4:$U$250,C207,'Working Sheet'!$V$4:$V$250,D207),0),0),IF($B$1="Q3",IFERROR(ROUND(SUMIFS('Working Sheet'!$AA$4:$AA$250,'Working Sheet'!$T$4:$T$250,B207,'Working Sheet'!$U$4:$U$250,C207,'Working Sheet'!$V$4:$V$250,D207),0),0),IFERROR(ROUND(SUMIFS('Working Sheet'!$AB$4:$AB$250,'Working Sheet'!$T$4:$T$250,B207,'Working Sheet'!$U$4:$U$250,C207,'Working Sheet'!$V$4:$V$250,D207),0),0))))</f>
        <v>0</v>
      </c>
      <c r="H207" s="122">
        <f>COUNTIFS('Working Sheet'!$T$4:$T$250,'1.4.Fwd TIV-Field Inputs'!B207,'Working Sheet'!$U$4:$U$250,'1.4.Fwd TIV-Field Inputs'!C207,'Working Sheet'!$V$4:$V$250,'1.4.Fwd TIV-Field Inputs'!D207)</f>
        <v>232</v>
      </c>
      <c r="J207" s="8"/>
      <c r="K207" s="8"/>
      <c r="L207" s="8"/>
      <c r="M207" s="8"/>
      <c r="O207" s="8"/>
      <c r="P207" s="8"/>
      <c r="Q207" s="8"/>
      <c r="R207" s="8"/>
      <c r="S207" s="8"/>
      <c r="T207" s="8"/>
      <c r="V207" s="8"/>
      <c r="W207" s="8"/>
      <c r="X207" s="8"/>
      <c r="Y207" s="8"/>
      <c r="Z207" s="8"/>
      <c r="AA207" s="8"/>
      <c r="AC207" s="8"/>
      <c r="AD207" s="8"/>
      <c r="AE207" s="8"/>
      <c r="AF207" s="8"/>
      <c r="AG207" s="8"/>
      <c r="AH207" s="8"/>
      <c r="AJ207" s="8"/>
      <c r="AK207" s="8"/>
      <c r="AL207" s="8"/>
      <c r="AM207" s="8"/>
      <c r="AN207" s="8"/>
      <c r="AO207" s="8"/>
    </row>
    <row r="208" spans="1:41" s="3" customFormat="1" ht="16.5" customHeight="1" x14ac:dyDescent="0.25">
      <c r="A208" s="83">
        <f>'1.2.Historical Market Map 12-13'!A208</f>
        <v>0</v>
      </c>
      <c r="B208" s="83">
        <f>'1.2.Historical Market Map 12-13'!B208</f>
        <v>0</v>
      </c>
      <c r="C208" s="83">
        <f>'1.2.Historical Market Map 12-13'!C208</f>
        <v>0</v>
      </c>
      <c r="D208" s="83">
        <f>'1.2.Historical Market Map 12-13'!D208</f>
        <v>0</v>
      </c>
      <c r="E208" s="84" t="str">
        <f t="shared" si="8"/>
        <v>0-0 (0)</v>
      </c>
      <c r="F208" s="84">
        <f>IF($B$1="Q1",'2.1.ATS-Field (FY 13-14)'!J209,IF($B$1="Q2",'2.1.ATS-Field (FY 13-14)'!K209,IF($B$1="Q3",'2.1.ATS-Field (FY 13-14)'!L209,'2.1.ATS-Field (FY 13-14)'!M209)))</f>
        <v>0</v>
      </c>
      <c r="G208" s="35">
        <f>IF($B$1="Q1",IFERROR(ROUND(SUMIFS('Working Sheet'!$Y$4:$Y$250,'Working Sheet'!$T$4:$T$250,B208,'Working Sheet'!$U$4:$U$250,C208,'Working Sheet'!$V$4:$V$250,D208),0),0),IF($B$1="Q2",IFERROR(ROUND(SUMIFS('Working Sheet'!$Z$4:$Z$250,'Working Sheet'!$T$4:$T$250,B208,'Working Sheet'!$U$4:$U$250,C208,'Working Sheet'!$V$4:$V$250,D208),0),0),IF($B$1="Q3",IFERROR(ROUND(SUMIFS('Working Sheet'!$AA$4:$AA$250,'Working Sheet'!$T$4:$T$250,B208,'Working Sheet'!$U$4:$U$250,C208,'Working Sheet'!$V$4:$V$250,D208),0),0),IFERROR(ROUND(SUMIFS('Working Sheet'!$AB$4:$AB$250,'Working Sheet'!$T$4:$T$250,B208,'Working Sheet'!$U$4:$U$250,C208,'Working Sheet'!$V$4:$V$250,D208),0),0))))</f>
        <v>0</v>
      </c>
      <c r="H208" s="122">
        <f>COUNTIFS('Working Sheet'!$T$4:$T$250,'1.4.Fwd TIV-Field Inputs'!B208,'Working Sheet'!$U$4:$U$250,'1.4.Fwd TIV-Field Inputs'!C208,'Working Sheet'!$V$4:$V$250,'1.4.Fwd TIV-Field Inputs'!D208)</f>
        <v>232</v>
      </c>
      <c r="J208" s="8"/>
      <c r="K208" s="8"/>
      <c r="L208" s="8"/>
      <c r="M208" s="8"/>
      <c r="O208" s="8"/>
      <c r="P208" s="8"/>
      <c r="Q208" s="8"/>
      <c r="R208" s="8"/>
      <c r="S208" s="8"/>
      <c r="T208" s="8"/>
      <c r="V208" s="8"/>
      <c r="W208" s="8"/>
      <c r="X208" s="8"/>
      <c r="Y208" s="8"/>
      <c r="Z208" s="8"/>
      <c r="AA208" s="8"/>
      <c r="AC208" s="8"/>
      <c r="AD208" s="8"/>
      <c r="AE208" s="8"/>
      <c r="AF208" s="8"/>
      <c r="AG208" s="8"/>
      <c r="AH208" s="8"/>
      <c r="AJ208" s="8"/>
      <c r="AK208" s="8"/>
      <c r="AL208" s="8"/>
      <c r="AM208" s="8"/>
      <c r="AN208" s="8"/>
      <c r="AO208" s="8"/>
    </row>
    <row r="209" spans="1:41" s="3" customFormat="1" ht="16.5" customHeight="1" x14ac:dyDescent="0.25">
      <c r="A209" s="83">
        <f>'1.2.Historical Market Map 12-13'!A209</f>
        <v>0</v>
      </c>
      <c r="B209" s="83">
        <f>'1.2.Historical Market Map 12-13'!B209</f>
        <v>0</v>
      </c>
      <c r="C209" s="83">
        <f>'1.2.Historical Market Map 12-13'!C209</f>
        <v>0</v>
      </c>
      <c r="D209" s="83">
        <f>'1.2.Historical Market Map 12-13'!D209</f>
        <v>0</v>
      </c>
      <c r="E209" s="84" t="str">
        <f t="shared" si="8"/>
        <v>0-0 (0)</v>
      </c>
      <c r="F209" s="84">
        <f>IF($B$1="Q1",'2.1.ATS-Field (FY 13-14)'!J210,IF($B$1="Q2",'2.1.ATS-Field (FY 13-14)'!K210,IF($B$1="Q3",'2.1.ATS-Field (FY 13-14)'!L210,'2.1.ATS-Field (FY 13-14)'!M210)))</f>
        <v>0</v>
      </c>
      <c r="G209" s="35">
        <f>IF($B$1="Q1",IFERROR(ROUND(SUMIFS('Working Sheet'!$Y$4:$Y$250,'Working Sheet'!$T$4:$T$250,B209,'Working Sheet'!$U$4:$U$250,C209,'Working Sheet'!$V$4:$V$250,D209),0),0),IF($B$1="Q2",IFERROR(ROUND(SUMIFS('Working Sheet'!$Z$4:$Z$250,'Working Sheet'!$T$4:$T$250,B209,'Working Sheet'!$U$4:$U$250,C209,'Working Sheet'!$V$4:$V$250,D209),0),0),IF($B$1="Q3",IFERROR(ROUND(SUMIFS('Working Sheet'!$AA$4:$AA$250,'Working Sheet'!$T$4:$T$250,B209,'Working Sheet'!$U$4:$U$250,C209,'Working Sheet'!$V$4:$V$250,D209),0),0),IFERROR(ROUND(SUMIFS('Working Sheet'!$AB$4:$AB$250,'Working Sheet'!$T$4:$T$250,B209,'Working Sheet'!$U$4:$U$250,C209,'Working Sheet'!$V$4:$V$250,D209),0),0))))</f>
        <v>0</v>
      </c>
      <c r="H209" s="122">
        <f>COUNTIFS('Working Sheet'!$T$4:$T$250,'1.4.Fwd TIV-Field Inputs'!B209,'Working Sheet'!$U$4:$U$250,'1.4.Fwd TIV-Field Inputs'!C209,'Working Sheet'!$V$4:$V$250,'1.4.Fwd TIV-Field Inputs'!D209)</f>
        <v>232</v>
      </c>
      <c r="J209" s="8"/>
      <c r="K209" s="8"/>
      <c r="L209" s="8"/>
      <c r="M209" s="8"/>
      <c r="O209" s="8"/>
      <c r="P209" s="8"/>
      <c r="Q209" s="8"/>
      <c r="R209" s="8"/>
      <c r="S209" s="8"/>
      <c r="T209" s="8"/>
      <c r="V209" s="8"/>
      <c r="W209" s="8"/>
      <c r="X209" s="8"/>
      <c r="Y209" s="8"/>
      <c r="Z209" s="8"/>
      <c r="AA209" s="8"/>
      <c r="AC209" s="8"/>
      <c r="AD209" s="8"/>
      <c r="AE209" s="8"/>
      <c r="AF209" s="8"/>
      <c r="AG209" s="8"/>
      <c r="AH209" s="8"/>
      <c r="AJ209" s="8"/>
      <c r="AK209" s="8"/>
      <c r="AL209" s="8"/>
      <c r="AM209" s="8"/>
      <c r="AN209" s="8"/>
      <c r="AO209" s="8"/>
    </row>
    <row r="210" spans="1:41" s="3" customFormat="1" ht="16.5" customHeight="1" x14ac:dyDescent="0.25">
      <c r="A210" s="83">
        <f>'1.2.Historical Market Map 12-13'!A210</f>
        <v>0</v>
      </c>
      <c r="B210" s="83">
        <f>'1.2.Historical Market Map 12-13'!B210</f>
        <v>0</v>
      </c>
      <c r="C210" s="83">
        <f>'1.2.Historical Market Map 12-13'!C210</f>
        <v>0</v>
      </c>
      <c r="D210" s="83">
        <f>'1.2.Historical Market Map 12-13'!D210</f>
        <v>0</v>
      </c>
      <c r="E210" s="84" t="str">
        <f t="shared" si="8"/>
        <v>0-0 (0)</v>
      </c>
      <c r="F210" s="84">
        <f>IF($B$1="Q1",'2.1.ATS-Field (FY 13-14)'!J211,IF($B$1="Q2",'2.1.ATS-Field (FY 13-14)'!K211,IF($B$1="Q3",'2.1.ATS-Field (FY 13-14)'!L211,'2.1.ATS-Field (FY 13-14)'!M211)))</f>
        <v>0</v>
      </c>
      <c r="G210" s="35">
        <f>IF($B$1="Q1",IFERROR(ROUND(SUMIFS('Working Sheet'!$Y$4:$Y$250,'Working Sheet'!$T$4:$T$250,B210,'Working Sheet'!$U$4:$U$250,C210,'Working Sheet'!$V$4:$V$250,D210),0),0),IF($B$1="Q2",IFERROR(ROUND(SUMIFS('Working Sheet'!$Z$4:$Z$250,'Working Sheet'!$T$4:$T$250,B210,'Working Sheet'!$U$4:$U$250,C210,'Working Sheet'!$V$4:$V$250,D210),0),0),IF($B$1="Q3",IFERROR(ROUND(SUMIFS('Working Sheet'!$AA$4:$AA$250,'Working Sheet'!$T$4:$T$250,B210,'Working Sheet'!$U$4:$U$250,C210,'Working Sheet'!$V$4:$V$250,D210),0),0),IFERROR(ROUND(SUMIFS('Working Sheet'!$AB$4:$AB$250,'Working Sheet'!$T$4:$T$250,B210,'Working Sheet'!$U$4:$U$250,C210,'Working Sheet'!$V$4:$V$250,D210),0),0))))</f>
        <v>0</v>
      </c>
      <c r="H210" s="122">
        <f>COUNTIFS('Working Sheet'!$T$4:$T$250,'1.4.Fwd TIV-Field Inputs'!B210,'Working Sheet'!$U$4:$U$250,'1.4.Fwd TIV-Field Inputs'!C210,'Working Sheet'!$V$4:$V$250,'1.4.Fwd TIV-Field Inputs'!D210)</f>
        <v>232</v>
      </c>
      <c r="J210" s="8"/>
      <c r="K210" s="8"/>
      <c r="L210" s="8"/>
      <c r="M210" s="8"/>
      <c r="O210" s="8"/>
      <c r="P210" s="8"/>
      <c r="Q210" s="8"/>
      <c r="R210" s="8"/>
      <c r="S210" s="8"/>
      <c r="T210" s="8"/>
      <c r="V210" s="8"/>
      <c r="W210" s="8"/>
      <c r="X210" s="8"/>
      <c r="Y210" s="8"/>
      <c r="Z210" s="8"/>
      <c r="AA210" s="8"/>
      <c r="AC210" s="8"/>
      <c r="AD210" s="8"/>
      <c r="AE210" s="8"/>
      <c r="AF210" s="8"/>
      <c r="AG210" s="8"/>
      <c r="AH210" s="8"/>
      <c r="AJ210" s="8"/>
      <c r="AK210" s="8"/>
      <c r="AL210" s="8"/>
      <c r="AM210" s="8"/>
      <c r="AN210" s="8"/>
      <c r="AO210" s="8"/>
    </row>
    <row r="211" spans="1:41" ht="16.5" customHeight="1" x14ac:dyDescent="0.25">
      <c r="A211" s="83">
        <f>'1.2.Historical Market Map 12-13'!A211</f>
        <v>0</v>
      </c>
      <c r="B211" s="83">
        <f>'1.2.Historical Market Map 12-13'!B211</f>
        <v>0</v>
      </c>
      <c r="C211" s="83">
        <f>'1.2.Historical Market Map 12-13'!C211</f>
        <v>0</v>
      </c>
      <c r="D211" s="83">
        <f>'1.2.Historical Market Map 12-13'!D211</f>
        <v>0</v>
      </c>
      <c r="E211" s="84" t="str">
        <f t="shared" si="8"/>
        <v>0-0 (0)</v>
      </c>
      <c r="F211" s="84">
        <f>IF($B$1="Q1",'2.1.ATS-Field (FY 13-14)'!J212,IF($B$1="Q2",'2.1.ATS-Field (FY 13-14)'!K212,IF($B$1="Q3",'2.1.ATS-Field (FY 13-14)'!L212,'2.1.ATS-Field (FY 13-14)'!M212)))</f>
        <v>0</v>
      </c>
      <c r="G211" s="35">
        <f>IF($B$1="Q1",IFERROR(ROUND(SUMIFS('Working Sheet'!$Y$4:$Y$250,'Working Sheet'!$T$4:$T$250,B211,'Working Sheet'!$U$4:$U$250,C211,'Working Sheet'!$V$4:$V$250,D211),0),0),IF($B$1="Q2",IFERROR(ROUND(SUMIFS('Working Sheet'!$Z$4:$Z$250,'Working Sheet'!$T$4:$T$250,B211,'Working Sheet'!$U$4:$U$250,C211,'Working Sheet'!$V$4:$V$250,D211),0),0),IF($B$1="Q3",IFERROR(ROUND(SUMIFS('Working Sheet'!$AA$4:$AA$250,'Working Sheet'!$T$4:$T$250,B211,'Working Sheet'!$U$4:$U$250,C211,'Working Sheet'!$V$4:$V$250,D211),0),0),IFERROR(ROUND(SUMIFS('Working Sheet'!$AB$4:$AB$250,'Working Sheet'!$T$4:$T$250,B211,'Working Sheet'!$U$4:$U$250,C211,'Working Sheet'!$V$4:$V$250,D211),0),0))))</f>
        <v>0</v>
      </c>
      <c r="H211" s="122">
        <f>COUNTIFS('Working Sheet'!$T$4:$T$250,'1.4.Fwd TIV-Field Inputs'!B211,'Working Sheet'!$U$4:$U$250,'1.4.Fwd TIV-Field Inputs'!C211,'Working Sheet'!$V$4:$V$250,'1.4.Fwd TIV-Field Inputs'!D211)</f>
        <v>232</v>
      </c>
      <c r="J211" s="8"/>
      <c r="K211" s="8"/>
      <c r="L211" s="8"/>
      <c r="M211" s="8"/>
      <c r="O211" s="8"/>
      <c r="P211" s="8"/>
      <c r="Q211" s="8"/>
      <c r="R211" s="8"/>
      <c r="S211" s="8"/>
      <c r="T211" s="8"/>
      <c r="V211" s="8"/>
      <c r="W211" s="8"/>
      <c r="X211" s="8"/>
      <c r="Y211" s="8"/>
      <c r="Z211" s="8"/>
      <c r="AA211" s="8"/>
      <c r="AC211" s="8"/>
      <c r="AD211" s="8"/>
      <c r="AE211" s="8"/>
      <c r="AF211" s="8"/>
      <c r="AG211" s="8"/>
      <c r="AH211" s="8"/>
      <c r="AJ211" s="8"/>
      <c r="AK211" s="8"/>
      <c r="AL211" s="8"/>
      <c r="AM211" s="8"/>
      <c r="AN211" s="8"/>
      <c r="AO211" s="8"/>
    </row>
    <row r="212" spans="1:41" ht="16.5" customHeight="1" x14ac:dyDescent="0.25">
      <c r="A212" s="83">
        <f>'1.2.Historical Market Map 12-13'!A212</f>
        <v>0</v>
      </c>
      <c r="B212" s="83">
        <f>'1.2.Historical Market Map 12-13'!B212</f>
        <v>0</v>
      </c>
      <c r="C212" s="83">
        <f>'1.2.Historical Market Map 12-13'!C212</f>
        <v>0</v>
      </c>
      <c r="D212" s="83">
        <f>'1.2.Historical Market Map 12-13'!D212</f>
        <v>0</v>
      </c>
      <c r="E212" s="84" t="str">
        <f t="shared" si="8"/>
        <v>0-0 (0)</v>
      </c>
      <c r="F212" s="84">
        <f>IF($B$1="Q1",'2.1.ATS-Field (FY 13-14)'!J213,IF($B$1="Q2",'2.1.ATS-Field (FY 13-14)'!K213,IF($B$1="Q3",'2.1.ATS-Field (FY 13-14)'!L213,'2.1.ATS-Field (FY 13-14)'!M213)))</f>
        <v>0</v>
      </c>
      <c r="G212" s="35">
        <f>IF($B$1="Q1",IFERROR(ROUND(SUMIFS('Working Sheet'!$Y$4:$Y$250,'Working Sheet'!$T$4:$T$250,B212,'Working Sheet'!$U$4:$U$250,C212,'Working Sheet'!$V$4:$V$250,D212),0),0),IF($B$1="Q2",IFERROR(ROUND(SUMIFS('Working Sheet'!$Z$4:$Z$250,'Working Sheet'!$T$4:$T$250,B212,'Working Sheet'!$U$4:$U$250,C212,'Working Sheet'!$V$4:$V$250,D212),0),0),IF($B$1="Q3",IFERROR(ROUND(SUMIFS('Working Sheet'!$AA$4:$AA$250,'Working Sheet'!$T$4:$T$250,B212,'Working Sheet'!$U$4:$U$250,C212,'Working Sheet'!$V$4:$V$250,D212),0),0),IFERROR(ROUND(SUMIFS('Working Sheet'!$AB$4:$AB$250,'Working Sheet'!$T$4:$T$250,B212,'Working Sheet'!$U$4:$U$250,C212,'Working Sheet'!$V$4:$V$250,D212),0),0))))</f>
        <v>0</v>
      </c>
      <c r="H212" s="122">
        <f>COUNTIFS('Working Sheet'!$T$4:$T$250,'1.4.Fwd TIV-Field Inputs'!B212,'Working Sheet'!$U$4:$U$250,'1.4.Fwd TIV-Field Inputs'!C212,'Working Sheet'!$V$4:$V$250,'1.4.Fwd TIV-Field Inputs'!D212)</f>
        <v>232</v>
      </c>
      <c r="J212" s="8"/>
      <c r="K212" s="8"/>
      <c r="L212" s="8"/>
      <c r="M212" s="8"/>
      <c r="O212" s="8"/>
      <c r="P212" s="8"/>
      <c r="Q212" s="8"/>
      <c r="R212" s="8"/>
      <c r="S212" s="8"/>
      <c r="T212" s="8"/>
      <c r="V212" s="8"/>
      <c r="W212" s="8"/>
      <c r="X212" s="8"/>
      <c r="Y212" s="8"/>
      <c r="Z212" s="8"/>
      <c r="AA212" s="8"/>
      <c r="AC212" s="8"/>
      <c r="AD212" s="8"/>
      <c r="AE212" s="8"/>
      <c r="AF212" s="8"/>
      <c r="AG212" s="8"/>
      <c r="AH212" s="8"/>
      <c r="AJ212" s="8"/>
      <c r="AK212" s="8"/>
      <c r="AL212" s="8"/>
      <c r="AM212" s="8"/>
      <c r="AN212" s="8"/>
      <c r="AO212" s="8"/>
    </row>
    <row r="213" spans="1:41" ht="16.5" customHeight="1" x14ac:dyDescent="0.25">
      <c r="A213" s="83">
        <f>'1.2.Historical Market Map 12-13'!A213</f>
        <v>0</v>
      </c>
      <c r="B213" s="83">
        <f>'1.2.Historical Market Map 12-13'!B213</f>
        <v>0</v>
      </c>
      <c r="C213" s="83">
        <f>'1.2.Historical Market Map 12-13'!C213</f>
        <v>0</v>
      </c>
      <c r="D213" s="83">
        <f>'1.2.Historical Market Map 12-13'!D213</f>
        <v>0</v>
      </c>
      <c r="E213" s="84" t="str">
        <f t="shared" si="8"/>
        <v>0-0 (0)</v>
      </c>
      <c r="F213" s="84">
        <f>IF($B$1="Q1",'2.1.ATS-Field (FY 13-14)'!J214,IF($B$1="Q2",'2.1.ATS-Field (FY 13-14)'!K214,IF($B$1="Q3",'2.1.ATS-Field (FY 13-14)'!L214,'2.1.ATS-Field (FY 13-14)'!M214)))</f>
        <v>0</v>
      </c>
      <c r="G213" s="35">
        <f>IF($B$1="Q1",IFERROR(ROUND(SUMIFS('Working Sheet'!$Y$4:$Y$250,'Working Sheet'!$T$4:$T$250,B213,'Working Sheet'!$U$4:$U$250,C213,'Working Sheet'!$V$4:$V$250,D213),0),0),IF($B$1="Q2",IFERROR(ROUND(SUMIFS('Working Sheet'!$Z$4:$Z$250,'Working Sheet'!$T$4:$T$250,B213,'Working Sheet'!$U$4:$U$250,C213,'Working Sheet'!$V$4:$V$250,D213),0),0),IF($B$1="Q3",IFERROR(ROUND(SUMIFS('Working Sheet'!$AA$4:$AA$250,'Working Sheet'!$T$4:$T$250,B213,'Working Sheet'!$U$4:$U$250,C213,'Working Sheet'!$V$4:$V$250,D213),0),0),IFERROR(ROUND(SUMIFS('Working Sheet'!$AB$4:$AB$250,'Working Sheet'!$T$4:$T$250,B213,'Working Sheet'!$U$4:$U$250,C213,'Working Sheet'!$V$4:$V$250,D213),0),0))))</f>
        <v>0</v>
      </c>
      <c r="H213" s="122">
        <f>COUNTIFS('Working Sheet'!$T$4:$T$250,'1.4.Fwd TIV-Field Inputs'!B213,'Working Sheet'!$U$4:$U$250,'1.4.Fwd TIV-Field Inputs'!C213,'Working Sheet'!$V$4:$V$250,'1.4.Fwd TIV-Field Inputs'!D213)</f>
        <v>232</v>
      </c>
      <c r="J213" s="8"/>
      <c r="K213" s="8"/>
      <c r="L213" s="8"/>
      <c r="M213" s="8"/>
      <c r="O213" s="8"/>
      <c r="P213" s="8"/>
      <c r="Q213" s="8"/>
      <c r="R213" s="8"/>
      <c r="S213" s="8"/>
      <c r="T213" s="8"/>
      <c r="V213" s="8"/>
      <c r="W213" s="8"/>
      <c r="X213" s="8"/>
      <c r="Y213" s="8"/>
      <c r="Z213" s="8"/>
      <c r="AA213" s="8"/>
      <c r="AC213" s="8"/>
      <c r="AD213" s="8"/>
      <c r="AE213" s="8"/>
      <c r="AF213" s="8"/>
      <c r="AG213" s="8"/>
      <c r="AH213" s="8"/>
      <c r="AJ213" s="8"/>
      <c r="AK213" s="8"/>
      <c r="AL213" s="8"/>
      <c r="AM213" s="8"/>
      <c r="AN213" s="8"/>
      <c r="AO213" s="8"/>
    </row>
    <row r="214" spans="1:41" ht="16.5" customHeight="1" x14ac:dyDescent="0.25">
      <c r="A214" s="83">
        <f>'1.2.Historical Market Map 12-13'!A214</f>
        <v>0</v>
      </c>
      <c r="B214" s="83">
        <f>'1.2.Historical Market Map 12-13'!B214</f>
        <v>0</v>
      </c>
      <c r="C214" s="83">
        <f>'1.2.Historical Market Map 12-13'!C214</f>
        <v>0</v>
      </c>
      <c r="D214" s="83">
        <f>'1.2.Historical Market Map 12-13'!D214</f>
        <v>0</v>
      </c>
      <c r="E214" s="84" t="str">
        <f t="shared" si="8"/>
        <v>0-0 (0)</v>
      </c>
      <c r="F214" s="84">
        <f>IF($B$1="Q1",'2.1.ATS-Field (FY 13-14)'!J215,IF($B$1="Q2",'2.1.ATS-Field (FY 13-14)'!K215,IF($B$1="Q3",'2.1.ATS-Field (FY 13-14)'!L215,'2.1.ATS-Field (FY 13-14)'!M215)))</f>
        <v>0</v>
      </c>
      <c r="G214" s="35">
        <f>IF($B$1="Q1",IFERROR(ROUND(SUMIFS('Working Sheet'!$Y$4:$Y$250,'Working Sheet'!$T$4:$T$250,B214,'Working Sheet'!$U$4:$U$250,C214,'Working Sheet'!$V$4:$V$250,D214),0),0),IF($B$1="Q2",IFERROR(ROUND(SUMIFS('Working Sheet'!$Z$4:$Z$250,'Working Sheet'!$T$4:$T$250,B214,'Working Sheet'!$U$4:$U$250,C214,'Working Sheet'!$V$4:$V$250,D214),0),0),IF($B$1="Q3",IFERROR(ROUND(SUMIFS('Working Sheet'!$AA$4:$AA$250,'Working Sheet'!$T$4:$T$250,B214,'Working Sheet'!$U$4:$U$250,C214,'Working Sheet'!$V$4:$V$250,D214),0),0),IFERROR(ROUND(SUMIFS('Working Sheet'!$AB$4:$AB$250,'Working Sheet'!$T$4:$T$250,B214,'Working Sheet'!$U$4:$U$250,C214,'Working Sheet'!$V$4:$V$250,D214),0),0))))</f>
        <v>0</v>
      </c>
      <c r="H214" s="122">
        <f>COUNTIFS('Working Sheet'!$T$4:$T$250,'1.4.Fwd TIV-Field Inputs'!B214,'Working Sheet'!$U$4:$U$250,'1.4.Fwd TIV-Field Inputs'!C214,'Working Sheet'!$V$4:$V$250,'1.4.Fwd TIV-Field Inputs'!D214)</f>
        <v>232</v>
      </c>
      <c r="J214" s="8"/>
      <c r="K214" s="8"/>
      <c r="L214" s="8"/>
      <c r="M214" s="8"/>
      <c r="O214" s="8"/>
      <c r="P214" s="8"/>
      <c r="Q214" s="8"/>
      <c r="R214" s="8"/>
      <c r="S214" s="8"/>
      <c r="T214" s="8"/>
      <c r="V214" s="8"/>
      <c r="W214" s="8"/>
      <c r="X214" s="8"/>
      <c r="Y214" s="8"/>
      <c r="Z214" s="8"/>
      <c r="AA214" s="8"/>
      <c r="AC214" s="8"/>
      <c r="AD214" s="8"/>
      <c r="AE214" s="8"/>
      <c r="AF214" s="8"/>
      <c r="AG214" s="8"/>
      <c r="AH214" s="8"/>
      <c r="AJ214" s="8"/>
      <c r="AK214" s="8"/>
      <c r="AL214" s="8"/>
      <c r="AM214" s="8"/>
      <c r="AN214" s="8"/>
      <c r="AO214" s="8"/>
    </row>
    <row r="215" spans="1:41" ht="16.5" customHeight="1" x14ac:dyDescent="0.25">
      <c r="A215" s="83">
        <f>'1.2.Historical Market Map 12-13'!A215</f>
        <v>0</v>
      </c>
      <c r="B215" s="83">
        <f>'1.2.Historical Market Map 12-13'!B215</f>
        <v>0</v>
      </c>
      <c r="C215" s="83">
        <f>'1.2.Historical Market Map 12-13'!C215</f>
        <v>0</v>
      </c>
      <c r="D215" s="83">
        <f>'1.2.Historical Market Map 12-13'!D215</f>
        <v>0</v>
      </c>
      <c r="E215" s="84" t="str">
        <f t="shared" si="8"/>
        <v>0-0 (0)</v>
      </c>
      <c r="F215" s="84">
        <f>IF($B$1="Q1",'2.1.ATS-Field (FY 13-14)'!J216,IF($B$1="Q2",'2.1.ATS-Field (FY 13-14)'!K216,IF($B$1="Q3",'2.1.ATS-Field (FY 13-14)'!L216,'2.1.ATS-Field (FY 13-14)'!M216)))</f>
        <v>0</v>
      </c>
      <c r="G215" s="35">
        <f>IF($B$1="Q1",IFERROR(ROUND(SUMIFS('Working Sheet'!$Y$4:$Y$250,'Working Sheet'!$T$4:$T$250,B215,'Working Sheet'!$U$4:$U$250,C215,'Working Sheet'!$V$4:$V$250,D215),0),0),IF($B$1="Q2",IFERROR(ROUND(SUMIFS('Working Sheet'!$Z$4:$Z$250,'Working Sheet'!$T$4:$T$250,B215,'Working Sheet'!$U$4:$U$250,C215,'Working Sheet'!$V$4:$V$250,D215),0),0),IF($B$1="Q3",IFERROR(ROUND(SUMIFS('Working Sheet'!$AA$4:$AA$250,'Working Sheet'!$T$4:$T$250,B215,'Working Sheet'!$U$4:$U$250,C215,'Working Sheet'!$V$4:$V$250,D215),0),0),IFERROR(ROUND(SUMIFS('Working Sheet'!$AB$4:$AB$250,'Working Sheet'!$T$4:$T$250,B215,'Working Sheet'!$U$4:$U$250,C215,'Working Sheet'!$V$4:$V$250,D215),0),0))))</f>
        <v>0</v>
      </c>
      <c r="H215" s="122">
        <f>COUNTIFS('Working Sheet'!$T$4:$T$250,'1.4.Fwd TIV-Field Inputs'!B215,'Working Sheet'!$U$4:$U$250,'1.4.Fwd TIV-Field Inputs'!C215,'Working Sheet'!$V$4:$V$250,'1.4.Fwd TIV-Field Inputs'!D215)</f>
        <v>232</v>
      </c>
      <c r="J215" s="8"/>
      <c r="K215" s="8"/>
      <c r="L215" s="8"/>
      <c r="M215" s="8"/>
      <c r="O215" s="8"/>
      <c r="P215" s="8"/>
      <c r="Q215" s="8"/>
      <c r="R215" s="8"/>
      <c r="S215" s="8"/>
      <c r="T215" s="8"/>
      <c r="V215" s="8"/>
      <c r="W215" s="8"/>
      <c r="X215" s="8"/>
      <c r="Y215" s="8"/>
      <c r="Z215" s="8"/>
      <c r="AA215" s="8"/>
      <c r="AC215" s="8"/>
      <c r="AD215" s="8"/>
      <c r="AE215" s="8"/>
      <c r="AF215" s="8"/>
      <c r="AG215" s="8"/>
      <c r="AH215" s="8"/>
      <c r="AJ215" s="8"/>
      <c r="AK215" s="8"/>
      <c r="AL215" s="8"/>
      <c r="AM215" s="8"/>
      <c r="AN215" s="8"/>
      <c r="AO215" s="8"/>
    </row>
    <row r="216" spans="1:41" ht="16.5" customHeight="1" x14ac:dyDescent="0.25">
      <c r="A216" s="83">
        <f>'1.2.Historical Market Map 12-13'!A216</f>
        <v>0</v>
      </c>
      <c r="B216" s="83">
        <f>'1.2.Historical Market Map 12-13'!B216</f>
        <v>0</v>
      </c>
      <c r="C216" s="83">
        <f>'1.2.Historical Market Map 12-13'!C216</f>
        <v>0</v>
      </c>
      <c r="D216" s="83">
        <f>'1.2.Historical Market Map 12-13'!D216</f>
        <v>0</v>
      </c>
      <c r="E216" s="84" t="str">
        <f t="shared" si="8"/>
        <v>0-0 (0)</v>
      </c>
      <c r="F216" s="84">
        <f>IF($B$1="Q1",'2.1.ATS-Field (FY 13-14)'!J217,IF($B$1="Q2",'2.1.ATS-Field (FY 13-14)'!K217,IF($B$1="Q3",'2.1.ATS-Field (FY 13-14)'!L217,'2.1.ATS-Field (FY 13-14)'!M217)))</f>
        <v>0</v>
      </c>
      <c r="G216" s="35">
        <f>IF($B$1="Q1",IFERROR(ROUND(SUMIFS('Working Sheet'!$Y$4:$Y$250,'Working Sheet'!$T$4:$T$250,B216,'Working Sheet'!$U$4:$U$250,C216,'Working Sheet'!$V$4:$V$250,D216),0),0),IF($B$1="Q2",IFERROR(ROUND(SUMIFS('Working Sheet'!$Z$4:$Z$250,'Working Sheet'!$T$4:$T$250,B216,'Working Sheet'!$U$4:$U$250,C216,'Working Sheet'!$V$4:$V$250,D216),0),0),IF($B$1="Q3",IFERROR(ROUND(SUMIFS('Working Sheet'!$AA$4:$AA$250,'Working Sheet'!$T$4:$T$250,B216,'Working Sheet'!$U$4:$U$250,C216,'Working Sheet'!$V$4:$V$250,D216),0),0),IFERROR(ROUND(SUMIFS('Working Sheet'!$AB$4:$AB$250,'Working Sheet'!$T$4:$T$250,B216,'Working Sheet'!$U$4:$U$250,C216,'Working Sheet'!$V$4:$V$250,D216),0),0))))</f>
        <v>0</v>
      </c>
      <c r="H216" s="122">
        <f>COUNTIFS('Working Sheet'!$T$4:$T$250,'1.4.Fwd TIV-Field Inputs'!B216,'Working Sheet'!$U$4:$U$250,'1.4.Fwd TIV-Field Inputs'!C216,'Working Sheet'!$V$4:$V$250,'1.4.Fwd TIV-Field Inputs'!D216)</f>
        <v>232</v>
      </c>
      <c r="J216" s="8"/>
      <c r="K216" s="8"/>
      <c r="L216" s="8"/>
      <c r="M216" s="8"/>
      <c r="O216" s="8"/>
      <c r="P216" s="8"/>
      <c r="Q216" s="8"/>
      <c r="R216" s="8"/>
      <c r="S216" s="8"/>
      <c r="T216" s="8"/>
      <c r="V216" s="8"/>
      <c r="W216" s="8"/>
      <c r="X216" s="8"/>
      <c r="Y216" s="8"/>
      <c r="Z216" s="8"/>
      <c r="AA216" s="8"/>
      <c r="AC216" s="8"/>
      <c r="AD216" s="8"/>
      <c r="AE216" s="8"/>
      <c r="AF216" s="8"/>
      <c r="AG216" s="8"/>
      <c r="AH216" s="8"/>
      <c r="AJ216" s="8"/>
      <c r="AK216" s="8"/>
      <c r="AL216" s="8"/>
      <c r="AM216" s="8"/>
      <c r="AN216" s="8"/>
      <c r="AO216" s="8"/>
    </row>
    <row r="217" spans="1:41" ht="16.5" customHeight="1" x14ac:dyDescent="0.25">
      <c r="A217" s="83">
        <f>'1.2.Historical Market Map 12-13'!A217</f>
        <v>0</v>
      </c>
      <c r="B217" s="83">
        <f>'1.2.Historical Market Map 12-13'!B217</f>
        <v>0</v>
      </c>
      <c r="C217" s="83">
        <f>'1.2.Historical Market Map 12-13'!C217</f>
        <v>0</v>
      </c>
      <c r="D217" s="83">
        <f>'1.2.Historical Market Map 12-13'!D217</f>
        <v>0</v>
      </c>
      <c r="E217" s="84" t="str">
        <f t="shared" si="8"/>
        <v>0-0 (0)</v>
      </c>
      <c r="F217" s="84">
        <f>IF($B$1="Q1",'2.1.ATS-Field (FY 13-14)'!J218,IF($B$1="Q2",'2.1.ATS-Field (FY 13-14)'!K218,IF($B$1="Q3",'2.1.ATS-Field (FY 13-14)'!L218,'2.1.ATS-Field (FY 13-14)'!M218)))</f>
        <v>0</v>
      </c>
      <c r="G217" s="35">
        <f>IF($B$1="Q1",IFERROR(ROUND(SUMIFS('Working Sheet'!$Y$4:$Y$250,'Working Sheet'!$T$4:$T$250,B217,'Working Sheet'!$U$4:$U$250,C217,'Working Sheet'!$V$4:$V$250,D217),0),0),IF($B$1="Q2",IFERROR(ROUND(SUMIFS('Working Sheet'!$Z$4:$Z$250,'Working Sheet'!$T$4:$T$250,B217,'Working Sheet'!$U$4:$U$250,C217,'Working Sheet'!$V$4:$V$250,D217),0),0),IF($B$1="Q3",IFERROR(ROUND(SUMIFS('Working Sheet'!$AA$4:$AA$250,'Working Sheet'!$T$4:$T$250,B217,'Working Sheet'!$U$4:$U$250,C217,'Working Sheet'!$V$4:$V$250,D217),0),0),IFERROR(ROUND(SUMIFS('Working Sheet'!$AB$4:$AB$250,'Working Sheet'!$T$4:$T$250,B217,'Working Sheet'!$U$4:$U$250,C217,'Working Sheet'!$V$4:$V$250,D217),0),0))))</f>
        <v>0</v>
      </c>
      <c r="H217" s="122">
        <f>COUNTIFS('Working Sheet'!$T$4:$T$250,'1.4.Fwd TIV-Field Inputs'!B217,'Working Sheet'!$U$4:$U$250,'1.4.Fwd TIV-Field Inputs'!C217,'Working Sheet'!$V$4:$V$250,'1.4.Fwd TIV-Field Inputs'!D217)</f>
        <v>232</v>
      </c>
      <c r="J217" s="8"/>
      <c r="K217" s="8"/>
      <c r="L217" s="8"/>
      <c r="M217" s="8"/>
      <c r="O217" s="8"/>
      <c r="P217" s="8"/>
      <c r="Q217" s="8"/>
      <c r="R217" s="8"/>
      <c r="S217" s="8"/>
      <c r="T217" s="8"/>
      <c r="V217" s="8"/>
      <c r="W217" s="8"/>
      <c r="X217" s="8"/>
      <c r="Y217" s="8"/>
      <c r="Z217" s="8"/>
      <c r="AA217" s="8"/>
      <c r="AC217" s="8"/>
      <c r="AD217" s="8"/>
      <c r="AE217" s="8"/>
      <c r="AF217" s="8"/>
      <c r="AG217" s="8"/>
      <c r="AH217" s="8"/>
      <c r="AJ217" s="8"/>
      <c r="AK217" s="8"/>
      <c r="AL217" s="8"/>
      <c r="AM217" s="8"/>
      <c r="AN217" s="8"/>
      <c r="AO217" s="8"/>
    </row>
    <row r="218" spans="1:41" ht="16.5" customHeight="1" x14ac:dyDescent="0.25">
      <c r="A218" s="83">
        <f>'1.2.Historical Market Map 12-13'!A218</f>
        <v>0</v>
      </c>
      <c r="B218" s="83">
        <f>'1.2.Historical Market Map 12-13'!B218</f>
        <v>0</v>
      </c>
      <c r="C218" s="83">
        <f>'1.2.Historical Market Map 12-13'!C218</f>
        <v>0</v>
      </c>
      <c r="D218" s="83">
        <f>'1.2.Historical Market Map 12-13'!D218</f>
        <v>0</v>
      </c>
      <c r="E218" s="84" t="str">
        <f t="shared" si="8"/>
        <v>0-0 (0)</v>
      </c>
      <c r="F218" s="84">
        <f>IF($B$1="Q1",'2.1.ATS-Field (FY 13-14)'!J219,IF($B$1="Q2",'2.1.ATS-Field (FY 13-14)'!K219,IF($B$1="Q3",'2.1.ATS-Field (FY 13-14)'!L219,'2.1.ATS-Field (FY 13-14)'!M219)))</f>
        <v>0</v>
      </c>
      <c r="G218" s="35">
        <f>IF($B$1="Q1",IFERROR(ROUND(SUMIFS('Working Sheet'!$Y$4:$Y$250,'Working Sheet'!$T$4:$T$250,B218,'Working Sheet'!$U$4:$U$250,C218,'Working Sheet'!$V$4:$V$250,D218),0),0),IF($B$1="Q2",IFERROR(ROUND(SUMIFS('Working Sheet'!$Z$4:$Z$250,'Working Sheet'!$T$4:$T$250,B218,'Working Sheet'!$U$4:$U$250,C218,'Working Sheet'!$V$4:$V$250,D218),0),0),IF($B$1="Q3",IFERROR(ROUND(SUMIFS('Working Sheet'!$AA$4:$AA$250,'Working Sheet'!$T$4:$T$250,B218,'Working Sheet'!$U$4:$U$250,C218,'Working Sheet'!$V$4:$V$250,D218),0),0),IFERROR(ROUND(SUMIFS('Working Sheet'!$AB$4:$AB$250,'Working Sheet'!$T$4:$T$250,B218,'Working Sheet'!$U$4:$U$250,C218,'Working Sheet'!$V$4:$V$250,D218),0),0))))</f>
        <v>0</v>
      </c>
      <c r="H218" s="122">
        <f>COUNTIFS('Working Sheet'!$T$4:$T$250,'1.4.Fwd TIV-Field Inputs'!B218,'Working Sheet'!$U$4:$U$250,'1.4.Fwd TIV-Field Inputs'!C218,'Working Sheet'!$V$4:$V$250,'1.4.Fwd TIV-Field Inputs'!D218)</f>
        <v>232</v>
      </c>
      <c r="J218" s="8"/>
      <c r="K218" s="8"/>
      <c r="L218" s="8"/>
      <c r="M218" s="8"/>
      <c r="O218" s="8"/>
      <c r="P218" s="8"/>
      <c r="Q218" s="8"/>
      <c r="R218" s="8"/>
      <c r="S218" s="8"/>
      <c r="T218" s="8"/>
      <c r="V218" s="8"/>
      <c r="W218" s="8"/>
      <c r="X218" s="8"/>
      <c r="Y218" s="8"/>
      <c r="Z218" s="8"/>
      <c r="AA218" s="8"/>
      <c r="AC218" s="8"/>
      <c r="AD218" s="8"/>
      <c r="AE218" s="8"/>
      <c r="AF218" s="8"/>
      <c r="AG218" s="8"/>
      <c r="AH218" s="8"/>
      <c r="AJ218" s="8"/>
      <c r="AK218" s="8"/>
      <c r="AL218" s="8"/>
      <c r="AM218" s="8"/>
      <c r="AN218" s="8"/>
      <c r="AO218" s="8"/>
    </row>
    <row r="219" spans="1:41" ht="16.5" customHeight="1" x14ac:dyDescent="0.25">
      <c r="A219" s="83">
        <f>'1.2.Historical Market Map 12-13'!A219</f>
        <v>0</v>
      </c>
      <c r="B219" s="83">
        <f>'1.2.Historical Market Map 12-13'!B219</f>
        <v>0</v>
      </c>
      <c r="C219" s="83">
        <f>'1.2.Historical Market Map 12-13'!C219</f>
        <v>0</v>
      </c>
      <c r="D219" s="83">
        <f>'1.2.Historical Market Map 12-13'!D219</f>
        <v>0</v>
      </c>
      <c r="E219" s="84" t="str">
        <f t="shared" si="8"/>
        <v>0-0 (0)</v>
      </c>
      <c r="F219" s="84">
        <f>IF($B$1="Q1",'2.1.ATS-Field (FY 13-14)'!J220,IF($B$1="Q2",'2.1.ATS-Field (FY 13-14)'!K220,IF($B$1="Q3",'2.1.ATS-Field (FY 13-14)'!L220,'2.1.ATS-Field (FY 13-14)'!M220)))</f>
        <v>0</v>
      </c>
      <c r="G219" s="35">
        <f>IF($B$1="Q1",IFERROR(ROUND(SUMIFS('Working Sheet'!$Y$4:$Y$250,'Working Sheet'!$T$4:$T$250,B219,'Working Sheet'!$U$4:$U$250,C219,'Working Sheet'!$V$4:$V$250,D219),0),0),IF($B$1="Q2",IFERROR(ROUND(SUMIFS('Working Sheet'!$Z$4:$Z$250,'Working Sheet'!$T$4:$T$250,B219,'Working Sheet'!$U$4:$U$250,C219,'Working Sheet'!$V$4:$V$250,D219),0),0),IF($B$1="Q3",IFERROR(ROUND(SUMIFS('Working Sheet'!$AA$4:$AA$250,'Working Sheet'!$T$4:$T$250,B219,'Working Sheet'!$U$4:$U$250,C219,'Working Sheet'!$V$4:$V$250,D219),0),0),IFERROR(ROUND(SUMIFS('Working Sheet'!$AB$4:$AB$250,'Working Sheet'!$T$4:$T$250,B219,'Working Sheet'!$U$4:$U$250,C219,'Working Sheet'!$V$4:$V$250,D219),0),0))))</f>
        <v>0</v>
      </c>
      <c r="H219" s="122">
        <f>COUNTIFS('Working Sheet'!$T$4:$T$250,'1.4.Fwd TIV-Field Inputs'!B219,'Working Sheet'!$U$4:$U$250,'1.4.Fwd TIV-Field Inputs'!C219,'Working Sheet'!$V$4:$V$250,'1.4.Fwd TIV-Field Inputs'!D219)</f>
        <v>232</v>
      </c>
      <c r="J219" s="8"/>
      <c r="K219" s="8"/>
      <c r="L219" s="8"/>
      <c r="M219" s="8"/>
      <c r="O219" s="8"/>
      <c r="P219" s="8"/>
      <c r="Q219" s="8"/>
      <c r="R219" s="8"/>
      <c r="S219" s="8"/>
      <c r="T219" s="8"/>
      <c r="V219" s="8"/>
      <c r="W219" s="8"/>
      <c r="X219" s="8"/>
      <c r="Y219" s="8"/>
      <c r="Z219" s="8"/>
      <c r="AA219" s="8"/>
      <c r="AC219" s="8"/>
      <c r="AD219" s="8"/>
      <c r="AE219" s="8"/>
      <c r="AF219" s="8"/>
      <c r="AG219" s="8"/>
      <c r="AH219" s="8"/>
      <c r="AJ219" s="8"/>
      <c r="AK219" s="8"/>
      <c r="AL219" s="8"/>
      <c r="AM219" s="8"/>
      <c r="AN219" s="8"/>
      <c r="AO219" s="8"/>
    </row>
    <row r="220" spans="1:41" ht="16.5" customHeight="1" x14ac:dyDescent="0.25">
      <c r="A220" s="83">
        <f>'1.2.Historical Market Map 12-13'!A220</f>
        <v>0</v>
      </c>
      <c r="B220" s="83">
        <f>'1.2.Historical Market Map 12-13'!B220</f>
        <v>0</v>
      </c>
      <c r="C220" s="83">
        <f>'1.2.Historical Market Map 12-13'!C220</f>
        <v>0</v>
      </c>
      <c r="D220" s="83">
        <f>'1.2.Historical Market Map 12-13'!D220</f>
        <v>0</v>
      </c>
      <c r="E220" s="84" t="str">
        <f t="shared" si="8"/>
        <v>0-0 (0)</v>
      </c>
      <c r="F220" s="84">
        <f>IF($B$1="Q1",'2.1.ATS-Field (FY 13-14)'!J221,IF($B$1="Q2",'2.1.ATS-Field (FY 13-14)'!K221,IF($B$1="Q3",'2.1.ATS-Field (FY 13-14)'!L221,'2.1.ATS-Field (FY 13-14)'!M221)))</f>
        <v>0</v>
      </c>
      <c r="G220" s="35">
        <f>IF($B$1="Q1",IFERROR(ROUND(SUMIFS('Working Sheet'!$Y$4:$Y$250,'Working Sheet'!$T$4:$T$250,B220,'Working Sheet'!$U$4:$U$250,C220,'Working Sheet'!$V$4:$V$250,D220),0),0),IF($B$1="Q2",IFERROR(ROUND(SUMIFS('Working Sheet'!$Z$4:$Z$250,'Working Sheet'!$T$4:$T$250,B220,'Working Sheet'!$U$4:$U$250,C220,'Working Sheet'!$V$4:$V$250,D220),0),0),IF($B$1="Q3",IFERROR(ROUND(SUMIFS('Working Sheet'!$AA$4:$AA$250,'Working Sheet'!$T$4:$T$250,B220,'Working Sheet'!$U$4:$U$250,C220,'Working Sheet'!$V$4:$V$250,D220),0),0),IFERROR(ROUND(SUMIFS('Working Sheet'!$AB$4:$AB$250,'Working Sheet'!$T$4:$T$250,B220,'Working Sheet'!$U$4:$U$250,C220,'Working Sheet'!$V$4:$V$250,D220),0),0))))</f>
        <v>0</v>
      </c>
      <c r="H220" s="122">
        <f>COUNTIFS('Working Sheet'!$T$4:$T$250,'1.4.Fwd TIV-Field Inputs'!B220,'Working Sheet'!$U$4:$U$250,'1.4.Fwd TIV-Field Inputs'!C220,'Working Sheet'!$V$4:$V$250,'1.4.Fwd TIV-Field Inputs'!D220)</f>
        <v>232</v>
      </c>
      <c r="J220" s="8"/>
      <c r="K220" s="8"/>
      <c r="L220" s="8"/>
      <c r="M220" s="8"/>
      <c r="O220" s="8"/>
      <c r="P220" s="8"/>
      <c r="Q220" s="8"/>
      <c r="R220" s="8"/>
      <c r="S220" s="8"/>
      <c r="T220" s="8"/>
      <c r="V220" s="8"/>
      <c r="W220" s="8"/>
      <c r="X220" s="8"/>
      <c r="Y220" s="8"/>
      <c r="Z220" s="8"/>
      <c r="AA220" s="8"/>
      <c r="AC220" s="8"/>
      <c r="AD220" s="8"/>
      <c r="AE220" s="8"/>
      <c r="AF220" s="8"/>
      <c r="AG220" s="8"/>
      <c r="AH220" s="8"/>
      <c r="AJ220" s="8"/>
      <c r="AK220" s="8"/>
      <c r="AL220" s="8"/>
      <c r="AM220" s="8"/>
      <c r="AN220" s="8"/>
      <c r="AO220" s="8"/>
    </row>
    <row r="221" spans="1:41" ht="16.5" customHeight="1" x14ac:dyDescent="0.25">
      <c r="A221" s="83">
        <f>'1.2.Historical Market Map 12-13'!A221</f>
        <v>0</v>
      </c>
      <c r="B221" s="83">
        <f>'1.2.Historical Market Map 12-13'!B221</f>
        <v>0</v>
      </c>
      <c r="C221" s="83">
        <f>'1.2.Historical Market Map 12-13'!C221</f>
        <v>0</v>
      </c>
      <c r="D221" s="83">
        <f>'1.2.Historical Market Map 12-13'!D221</f>
        <v>0</v>
      </c>
      <c r="E221" s="84" t="str">
        <f t="shared" si="8"/>
        <v>0-0 (0)</v>
      </c>
      <c r="F221" s="84">
        <f>IF($B$1="Q1",'2.1.ATS-Field (FY 13-14)'!J222,IF($B$1="Q2",'2.1.ATS-Field (FY 13-14)'!K222,IF($B$1="Q3",'2.1.ATS-Field (FY 13-14)'!L222,'2.1.ATS-Field (FY 13-14)'!M222)))</f>
        <v>0</v>
      </c>
      <c r="G221" s="35">
        <f>IF($B$1="Q1",IFERROR(ROUND(SUMIFS('Working Sheet'!$Y$4:$Y$250,'Working Sheet'!$T$4:$T$250,B221,'Working Sheet'!$U$4:$U$250,C221,'Working Sheet'!$V$4:$V$250,D221),0),0),IF($B$1="Q2",IFERROR(ROUND(SUMIFS('Working Sheet'!$Z$4:$Z$250,'Working Sheet'!$T$4:$T$250,B221,'Working Sheet'!$U$4:$U$250,C221,'Working Sheet'!$V$4:$V$250,D221),0),0),IF($B$1="Q3",IFERROR(ROUND(SUMIFS('Working Sheet'!$AA$4:$AA$250,'Working Sheet'!$T$4:$T$250,B221,'Working Sheet'!$U$4:$U$250,C221,'Working Sheet'!$V$4:$V$250,D221),0),0),IFERROR(ROUND(SUMIFS('Working Sheet'!$AB$4:$AB$250,'Working Sheet'!$T$4:$T$250,B221,'Working Sheet'!$U$4:$U$250,C221,'Working Sheet'!$V$4:$V$250,D221),0),0))))</f>
        <v>0</v>
      </c>
      <c r="H221" s="122">
        <f>COUNTIFS('Working Sheet'!$T$4:$T$250,'1.4.Fwd TIV-Field Inputs'!B221,'Working Sheet'!$U$4:$U$250,'1.4.Fwd TIV-Field Inputs'!C221,'Working Sheet'!$V$4:$V$250,'1.4.Fwd TIV-Field Inputs'!D221)</f>
        <v>232</v>
      </c>
      <c r="J221" s="8"/>
      <c r="K221" s="8"/>
      <c r="L221" s="8"/>
      <c r="M221" s="8"/>
      <c r="O221" s="8"/>
      <c r="P221" s="8"/>
      <c r="Q221" s="8"/>
      <c r="R221" s="8"/>
      <c r="S221" s="8"/>
      <c r="T221" s="8"/>
      <c r="V221" s="8"/>
      <c r="W221" s="8"/>
      <c r="X221" s="8"/>
      <c r="Y221" s="8"/>
      <c r="Z221" s="8"/>
      <c r="AA221" s="8"/>
      <c r="AC221" s="8"/>
      <c r="AD221" s="8"/>
      <c r="AE221" s="8"/>
      <c r="AF221" s="8"/>
      <c r="AG221" s="8"/>
      <c r="AH221" s="8"/>
      <c r="AJ221" s="8"/>
      <c r="AK221" s="8"/>
      <c r="AL221" s="8"/>
      <c r="AM221" s="8"/>
      <c r="AN221" s="8"/>
      <c r="AO221" s="8"/>
    </row>
    <row r="222" spans="1:41" ht="16.5" customHeight="1" x14ac:dyDescent="0.25">
      <c r="A222" s="83">
        <f>'1.2.Historical Market Map 12-13'!A222</f>
        <v>0</v>
      </c>
      <c r="B222" s="83">
        <f>'1.2.Historical Market Map 12-13'!B222</f>
        <v>0</v>
      </c>
      <c r="C222" s="83">
        <f>'1.2.Historical Market Map 12-13'!C222</f>
        <v>0</v>
      </c>
      <c r="D222" s="83">
        <f>'1.2.Historical Market Map 12-13'!D222</f>
        <v>0</v>
      </c>
      <c r="E222" s="84" t="str">
        <f t="shared" si="8"/>
        <v>0-0 (0)</v>
      </c>
      <c r="F222" s="84">
        <f>IF($B$1="Q1",'2.1.ATS-Field (FY 13-14)'!J223,IF($B$1="Q2",'2.1.ATS-Field (FY 13-14)'!K223,IF($B$1="Q3",'2.1.ATS-Field (FY 13-14)'!L223,'2.1.ATS-Field (FY 13-14)'!M223)))</f>
        <v>0</v>
      </c>
      <c r="G222" s="35">
        <f>IF($B$1="Q1",IFERROR(ROUND(SUMIFS('Working Sheet'!$Y$4:$Y$250,'Working Sheet'!$T$4:$T$250,B222,'Working Sheet'!$U$4:$U$250,C222,'Working Sheet'!$V$4:$V$250,D222),0),0),IF($B$1="Q2",IFERROR(ROUND(SUMIFS('Working Sheet'!$Z$4:$Z$250,'Working Sheet'!$T$4:$T$250,B222,'Working Sheet'!$U$4:$U$250,C222,'Working Sheet'!$V$4:$V$250,D222),0),0),IF($B$1="Q3",IFERROR(ROUND(SUMIFS('Working Sheet'!$AA$4:$AA$250,'Working Sheet'!$T$4:$T$250,B222,'Working Sheet'!$U$4:$U$250,C222,'Working Sheet'!$V$4:$V$250,D222),0),0),IFERROR(ROUND(SUMIFS('Working Sheet'!$AB$4:$AB$250,'Working Sheet'!$T$4:$T$250,B222,'Working Sheet'!$U$4:$U$250,C222,'Working Sheet'!$V$4:$V$250,D222),0),0))))</f>
        <v>0</v>
      </c>
      <c r="H222" s="122">
        <f>COUNTIFS('Working Sheet'!$T$4:$T$250,'1.4.Fwd TIV-Field Inputs'!B222,'Working Sheet'!$U$4:$U$250,'1.4.Fwd TIV-Field Inputs'!C222,'Working Sheet'!$V$4:$V$250,'1.4.Fwd TIV-Field Inputs'!D222)</f>
        <v>232</v>
      </c>
      <c r="J222" s="8"/>
      <c r="K222" s="8"/>
      <c r="L222" s="8"/>
      <c r="M222" s="8"/>
      <c r="O222" s="8"/>
      <c r="P222" s="8"/>
      <c r="Q222" s="8"/>
      <c r="R222" s="8"/>
      <c r="S222" s="8"/>
      <c r="T222" s="8"/>
      <c r="V222" s="8"/>
      <c r="W222" s="8"/>
      <c r="X222" s="8"/>
      <c r="Y222" s="8"/>
      <c r="Z222" s="8"/>
      <c r="AA222" s="8"/>
      <c r="AC222" s="8"/>
      <c r="AD222" s="8"/>
      <c r="AE222" s="8"/>
      <c r="AF222" s="8"/>
      <c r="AG222" s="8"/>
      <c r="AH222" s="8"/>
      <c r="AJ222" s="8"/>
      <c r="AK222" s="8"/>
      <c r="AL222" s="8"/>
      <c r="AM222" s="8"/>
      <c r="AN222" s="8"/>
      <c r="AO222" s="8"/>
    </row>
    <row r="223" spans="1:41" ht="16.5" customHeight="1" x14ac:dyDescent="0.25">
      <c r="A223" s="83">
        <f>'1.2.Historical Market Map 12-13'!A223</f>
        <v>0</v>
      </c>
      <c r="B223" s="83">
        <f>'1.2.Historical Market Map 12-13'!B223</f>
        <v>0</v>
      </c>
      <c r="C223" s="83">
        <f>'1.2.Historical Market Map 12-13'!C223</f>
        <v>0</v>
      </c>
      <c r="D223" s="83">
        <f>'1.2.Historical Market Map 12-13'!D223</f>
        <v>0</v>
      </c>
      <c r="E223" s="84" t="str">
        <f t="shared" si="8"/>
        <v>0-0 (0)</v>
      </c>
      <c r="F223" s="84">
        <f>IF($B$1="Q1",'2.1.ATS-Field (FY 13-14)'!J224,IF($B$1="Q2",'2.1.ATS-Field (FY 13-14)'!K224,IF($B$1="Q3",'2.1.ATS-Field (FY 13-14)'!L224,'2.1.ATS-Field (FY 13-14)'!M224)))</f>
        <v>0</v>
      </c>
      <c r="G223" s="35">
        <f>IF($B$1="Q1",IFERROR(ROUND(SUMIFS('Working Sheet'!$Y$4:$Y$250,'Working Sheet'!$T$4:$T$250,B223,'Working Sheet'!$U$4:$U$250,C223,'Working Sheet'!$V$4:$V$250,D223),0),0),IF($B$1="Q2",IFERROR(ROUND(SUMIFS('Working Sheet'!$Z$4:$Z$250,'Working Sheet'!$T$4:$T$250,B223,'Working Sheet'!$U$4:$U$250,C223,'Working Sheet'!$V$4:$V$250,D223),0),0),IF($B$1="Q3",IFERROR(ROUND(SUMIFS('Working Sheet'!$AA$4:$AA$250,'Working Sheet'!$T$4:$T$250,B223,'Working Sheet'!$U$4:$U$250,C223,'Working Sheet'!$V$4:$V$250,D223),0),0),IFERROR(ROUND(SUMIFS('Working Sheet'!$AB$4:$AB$250,'Working Sheet'!$T$4:$T$250,B223,'Working Sheet'!$U$4:$U$250,C223,'Working Sheet'!$V$4:$V$250,D223),0),0))))</f>
        <v>0</v>
      </c>
      <c r="H223" s="122">
        <f>COUNTIFS('Working Sheet'!$T$4:$T$250,'1.4.Fwd TIV-Field Inputs'!B223,'Working Sheet'!$U$4:$U$250,'1.4.Fwd TIV-Field Inputs'!C223,'Working Sheet'!$V$4:$V$250,'1.4.Fwd TIV-Field Inputs'!D223)</f>
        <v>232</v>
      </c>
      <c r="J223" s="8"/>
      <c r="K223" s="8"/>
      <c r="L223" s="8"/>
      <c r="M223" s="8"/>
      <c r="O223" s="8"/>
      <c r="P223" s="8"/>
      <c r="Q223" s="8"/>
      <c r="R223" s="8"/>
      <c r="S223" s="8"/>
      <c r="T223" s="8"/>
      <c r="V223" s="8"/>
      <c r="W223" s="8"/>
      <c r="X223" s="8"/>
      <c r="Y223" s="8"/>
      <c r="Z223" s="8"/>
      <c r="AA223" s="8"/>
      <c r="AC223" s="8"/>
      <c r="AD223" s="8"/>
      <c r="AE223" s="8"/>
      <c r="AF223" s="8"/>
      <c r="AG223" s="8"/>
      <c r="AH223" s="8"/>
      <c r="AJ223" s="8"/>
      <c r="AK223" s="8"/>
      <c r="AL223" s="8"/>
      <c r="AM223" s="8"/>
      <c r="AN223" s="8"/>
      <c r="AO223" s="8"/>
    </row>
    <row r="224" spans="1:41" ht="16.5" customHeight="1" x14ac:dyDescent="0.25">
      <c r="A224" s="83">
        <f>'1.2.Historical Market Map 12-13'!A224</f>
        <v>0</v>
      </c>
      <c r="B224" s="83">
        <f>'1.2.Historical Market Map 12-13'!B224</f>
        <v>0</v>
      </c>
      <c r="C224" s="83">
        <f>'1.2.Historical Market Map 12-13'!C224</f>
        <v>0</v>
      </c>
      <c r="D224" s="83">
        <f>'1.2.Historical Market Map 12-13'!D224</f>
        <v>0</v>
      </c>
      <c r="E224" s="84" t="str">
        <f t="shared" si="8"/>
        <v>0-0 (0)</v>
      </c>
      <c r="F224" s="84">
        <f>IF($B$1="Q1",'2.1.ATS-Field (FY 13-14)'!J225,IF($B$1="Q2",'2.1.ATS-Field (FY 13-14)'!K225,IF($B$1="Q3",'2.1.ATS-Field (FY 13-14)'!L225,'2.1.ATS-Field (FY 13-14)'!M225)))</f>
        <v>0</v>
      </c>
      <c r="G224" s="35">
        <f>IF($B$1="Q1",IFERROR(ROUND(SUMIFS('Working Sheet'!$Y$4:$Y$250,'Working Sheet'!$T$4:$T$250,B224,'Working Sheet'!$U$4:$U$250,C224,'Working Sheet'!$V$4:$V$250,D224),0),0),IF($B$1="Q2",IFERROR(ROUND(SUMIFS('Working Sheet'!$Z$4:$Z$250,'Working Sheet'!$T$4:$T$250,B224,'Working Sheet'!$U$4:$U$250,C224,'Working Sheet'!$V$4:$V$250,D224),0),0),IF($B$1="Q3",IFERROR(ROUND(SUMIFS('Working Sheet'!$AA$4:$AA$250,'Working Sheet'!$T$4:$T$250,B224,'Working Sheet'!$U$4:$U$250,C224,'Working Sheet'!$V$4:$V$250,D224),0),0),IFERROR(ROUND(SUMIFS('Working Sheet'!$AB$4:$AB$250,'Working Sheet'!$T$4:$T$250,B224,'Working Sheet'!$U$4:$U$250,C224,'Working Sheet'!$V$4:$V$250,D224),0),0))))</f>
        <v>0</v>
      </c>
      <c r="H224" s="122">
        <f>COUNTIFS('Working Sheet'!$T$4:$T$250,'1.4.Fwd TIV-Field Inputs'!B224,'Working Sheet'!$U$4:$U$250,'1.4.Fwd TIV-Field Inputs'!C224,'Working Sheet'!$V$4:$V$250,'1.4.Fwd TIV-Field Inputs'!D224)</f>
        <v>232</v>
      </c>
      <c r="J224" s="8"/>
      <c r="K224" s="8"/>
      <c r="L224" s="8"/>
      <c r="M224" s="8"/>
      <c r="O224" s="8"/>
      <c r="P224" s="8"/>
      <c r="Q224" s="8"/>
      <c r="R224" s="8"/>
      <c r="S224" s="8"/>
      <c r="T224" s="8"/>
      <c r="V224" s="8"/>
      <c r="W224" s="8"/>
      <c r="X224" s="8"/>
      <c r="Y224" s="8"/>
      <c r="Z224" s="8"/>
      <c r="AA224" s="8"/>
      <c r="AC224" s="8"/>
      <c r="AD224" s="8"/>
      <c r="AE224" s="8"/>
      <c r="AF224" s="8"/>
      <c r="AG224" s="8"/>
      <c r="AH224" s="8"/>
      <c r="AJ224" s="8"/>
      <c r="AK224" s="8"/>
      <c r="AL224" s="8"/>
      <c r="AM224" s="8"/>
      <c r="AN224" s="8"/>
      <c r="AO224" s="8"/>
    </row>
    <row r="225" spans="1:41" ht="16.5" customHeight="1" x14ac:dyDescent="0.25">
      <c r="A225" s="83">
        <f>'1.2.Historical Market Map 12-13'!A225</f>
        <v>0</v>
      </c>
      <c r="B225" s="83">
        <f>'1.2.Historical Market Map 12-13'!B225</f>
        <v>0</v>
      </c>
      <c r="C225" s="83">
        <f>'1.2.Historical Market Map 12-13'!C225</f>
        <v>0</v>
      </c>
      <c r="D225" s="83">
        <f>'1.2.Historical Market Map 12-13'!D225</f>
        <v>0</v>
      </c>
      <c r="E225" s="84" t="str">
        <f t="shared" si="8"/>
        <v>0-0 (0)</v>
      </c>
      <c r="F225" s="84">
        <f>IF($B$1="Q1",'2.1.ATS-Field (FY 13-14)'!J226,IF($B$1="Q2",'2.1.ATS-Field (FY 13-14)'!K226,IF($B$1="Q3",'2.1.ATS-Field (FY 13-14)'!L226,'2.1.ATS-Field (FY 13-14)'!M226)))</f>
        <v>0</v>
      </c>
      <c r="G225" s="35">
        <f>IF($B$1="Q1",IFERROR(ROUND(SUMIFS('Working Sheet'!$Y$4:$Y$250,'Working Sheet'!$T$4:$T$250,B225,'Working Sheet'!$U$4:$U$250,C225,'Working Sheet'!$V$4:$V$250,D225),0),0),IF($B$1="Q2",IFERROR(ROUND(SUMIFS('Working Sheet'!$Z$4:$Z$250,'Working Sheet'!$T$4:$T$250,B225,'Working Sheet'!$U$4:$U$250,C225,'Working Sheet'!$V$4:$V$250,D225),0),0),IF($B$1="Q3",IFERROR(ROUND(SUMIFS('Working Sheet'!$AA$4:$AA$250,'Working Sheet'!$T$4:$T$250,B225,'Working Sheet'!$U$4:$U$250,C225,'Working Sheet'!$V$4:$V$250,D225),0),0),IFERROR(ROUND(SUMIFS('Working Sheet'!$AB$4:$AB$250,'Working Sheet'!$T$4:$T$250,B225,'Working Sheet'!$U$4:$U$250,C225,'Working Sheet'!$V$4:$V$250,D225),0),0))))</f>
        <v>0</v>
      </c>
      <c r="H225" s="122">
        <f>COUNTIFS('Working Sheet'!$T$4:$T$250,'1.4.Fwd TIV-Field Inputs'!B225,'Working Sheet'!$U$4:$U$250,'1.4.Fwd TIV-Field Inputs'!C225,'Working Sheet'!$V$4:$V$250,'1.4.Fwd TIV-Field Inputs'!D225)</f>
        <v>232</v>
      </c>
      <c r="J225" s="8"/>
      <c r="K225" s="8"/>
      <c r="L225" s="8"/>
      <c r="M225" s="8"/>
      <c r="O225" s="8"/>
      <c r="P225" s="8"/>
      <c r="Q225" s="8"/>
      <c r="R225" s="8"/>
      <c r="S225" s="8"/>
      <c r="T225" s="8"/>
      <c r="V225" s="8"/>
      <c r="W225" s="8"/>
      <c r="X225" s="8"/>
      <c r="Y225" s="8"/>
      <c r="Z225" s="8"/>
      <c r="AA225" s="8"/>
      <c r="AC225" s="8"/>
      <c r="AD225" s="8"/>
      <c r="AE225" s="8"/>
      <c r="AF225" s="8"/>
      <c r="AG225" s="8"/>
      <c r="AH225" s="8"/>
      <c r="AJ225" s="8"/>
      <c r="AK225" s="8"/>
      <c r="AL225" s="8"/>
      <c r="AM225" s="8"/>
      <c r="AN225" s="8"/>
      <c r="AO225" s="8"/>
    </row>
    <row r="226" spans="1:41" ht="16.5" customHeight="1" x14ac:dyDescent="0.25">
      <c r="A226" s="83">
        <f>'1.2.Historical Market Map 12-13'!A226</f>
        <v>0</v>
      </c>
      <c r="B226" s="83">
        <f>'1.2.Historical Market Map 12-13'!B226</f>
        <v>0</v>
      </c>
      <c r="C226" s="83">
        <f>'1.2.Historical Market Map 12-13'!C226</f>
        <v>0</v>
      </c>
      <c r="D226" s="83">
        <f>'1.2.Historical Market Map 12-13'!D226</f>
        <v>0</v>
      </c>
      <c r="E226" s="84" t="str">
        <f t="shared" si="8"/>
        <v>0-0 (0)</v>
      </c>
      <c r="F226" s="84">
        <f>IF($B$1="Q1",'2.1.ATS-Field (FY 13-14)'!J227,IF($B$1="Q2",'2.1.ATS-Field (FY 13-14)'!K227,IF($B$1="Q3",'2.1.ATS-Field (FY 13-14)'!L227,'2.1.ATS-Field (FY 13-14)'!M227)))</f>
        <v>0</v>
      </c>
      <c r="G226" s="35">
        <f>IF($B$1="Q1",IFERROR(ROUND(SUMIFS('Working Sheet'!$Y$4:$Y$250,'Working Sheet'!$T$4:$T$250,B226,'Working Sheet'!$U$4:$U$250,C226,'Working Sheet'!$V$4:$V$250,D226),0),0),IF($B$1="Q2",IFERROR(ROUND(SUMIFS('Working Sheet'!$Z$4:$Z$250,'Working Sheet'!$T$4:$T$250,B226,'Working Sheet'!$U$4:$U$250,C226,'Working Sheet'!$V$4:$V$250,D226),0),0),IF($B$1="Q3",IFERROR(ROUND(SUMIFS('Working Sheet'!$AA$4:$AA$250,'Working Sheet'!$T$4:$T$250,B226,'Working Sheet'!$U$4:$U$250,C226,'Working Sheet'!$V$4:$V$250,D226),0),0),IFERROR(ROUND(SUMIFS('Working Sheet'!$AB$4:$AB$250,'Working Sheet'!$T$4:$T$250,B226,'Working Sheet'!$U$4:$U$250,C226,'Working Sheet'!$V$4:$V$250,D226),0),0))))</f>
        <v>0</v>
      </c>
      <c r="H226" s="122">
        <f>COUNTIFS('Working Sheet'!$T$4:$T$250,'1.4.Fwd TIV-Field Inputs'!B226,'Working Sheet'!$U$4:$U$250,'1.4.Fwd TIV-Field Inputs'!C226,'Working Sheet'!$V$4:$V$250,'1.4.Fwd TIV-Field Inputs'!D226)</f>
        <v>232</v>
      </c>
      <c r="J226" s="8"/>
      <c r="K226" s="8"/>
      <c r="L226" s="8"/>
      <c r="M226" s="8"/>
      <c r="O226" s="8"/>
      <c r="P226" s="8"/>
      <c r="Q226" s="8"/>
      <c r="R226" s="8"/>
      <c r="S226" s="8"/>
      <c r="T226" s="8"/>
      <c r="V226" s="8"/>
      <c r="W226" s="8"/>
      <c r="X226" s="8"/>
      <c r="Y226" s="8"/>
      <c r="Z226" s="8"/>
      <c r="AA226" s="8"/>
      <c r="AC226" s="8"/>
      <c r="AD226" s="8"/>
      <c r="AE226" s="8"/>
      <c r="AF226" s="8"/>
      <c r="AG226" s="8"/>
      <c r="AH226" s="8"/>
      <c r="AJ226" s="8"/>
      <c r="AK226" s="8"/>
      <c r="AL226" s="8"/>
      <c r="AM226" s="8"/>
      <c r="AN226" s="8"/>
      <c r="AO226" s="8"/>
    </row>
    <row r="227" spans="1:41" ht="16.5" customHeight="1" x14ac:dyDescent="0.25">
      <c r="A227" s="83">
        <f>'1.2.Historical Market Map 12-13'!A227</f>
        <v>0</v>
      </c>
      <c r="B227" s="83">
        <f>'1.2.Historical Market Map 12-13'!B227</f>
        <v>0</v>
      </c>
      <c r="C227" s="83">
        <f>'1.2.Historical Market Map 12-13'!C227</f>
        <v>0</v>
      </c>
      <c r="D227" s="83">
        <f>'1.2.Historical Market Map 12-13'!D227</f>
        <v>0</v>
      </c>
      <c r="E227" s="84" t="str">
        <f t="shared" si="8"/>
        <v>0-0 (0)</v>
      </c>
      <c r="F227" s="84">
        <f>IF($B$1="Q1",'2.1.ATS-Field (FY 13-14)'!J228,IF($B$1="Q2",'2.1.ATS-Field (FY 13-14)'!K228,IF($B$1="Q3",'2.1.ATS-Field (FY 13-14)'!L228,'2.1.ATS-Field (FY 13-14)'!M228)))</f>
        <v>0</v>
      </c>
      <c r="G227" s="35">
        <f>IF($B$1="Q1",IFERROR(ROUND(SUMIFS('Working Sheet'!$Y$4:$Y$250,'Working Sheet'!$T$4:$T$250,B227,'Working Sheet'!$U$4:$U$250,C227,'Working Sheet'!$V$4:$V$250,D227),0),0),IF($B$1="Q2",IFERROR(ROUND(SUMIFS('Working Sheet'!$Z$4:$Z$250,'Working Sheet'!$T$4:$T$250,B227,'Working Sheet'!$U$4:$U$250,C227,'Working Sheet'!$V$4:$V$250,D227),0),0),IF($B$1="Q3",IFERROR(ROUND(SUMIFS('Working Sheet'!$AA$4:$AA$250,'Working Sheet'!$T$4:$T$250,B227,'Working Sheet'!$U$4:$U$250,C227,'Working Sheet'!$V$4:$V$250,D227),0),0),IFERROR(ROUND(SUMIFS('Working Sheet'!$AB$4:$AB$250,'Working Sheet'!$T$4:$T$250,B227,'Working Sheet'!$U$4:$U$250,C227,'Working Sheet'!$V$4:$V$250,D227),0),0))))</f>
        <v>0</v>
      </c>
      <c r="H227" s="122">
        <f>COUNTIFS('Working Sheet'!$T$4:$T$250,'1.4.Fwd TIV-Field Inputs'!B227,'Working Sheet'!$U$4:$U$250,'1.4.Fwd TIV-Field Inputs'!C227,'Working Sheet'!$V$4:$V$250,'1.4.Fwd TIV-Field Inputs'!D227)</f>
        <v>232</v>
      </c>
      <c r="J227" s="8"/>
      <c r="K227" s="8"/>
      <c r="L227" s="8"/>
      <c r="M227" s="8"/>
      <c r="O227" s="8"/>
      <c r="P227" s="8"/>
      <c r="Q227" s="8"/>
      <c r="R227" s="8"/>
      <c r="S227" s="8"/>
      <c r="T227" s="8"/>
      <c r="V227" s="8"/>
      <c r="W227" s="8"/>
      <c r="X227" s="8"/>
      <c r="Y227" s="8"/>
      <c r="Z227" s="8"/>
      <c r="AA227" s="8"/>
      <c r="AC227" s="8"/>
      <c r="AD227" s="8"/>
      <c r="AE227" s="8"/>
      <c r="AF227" s="8"/>
      <c r="AG227" s="8"/>
      <c r="AH227" s="8"/>
      <c r="AJ227" s="8"/>
      <c r="AK227" s="8"/>
      <c r="AL227" s="8"/>
      <c r="AM227" s="8"/>
      <c r="AN227" s="8"/>
      <c r="AO227" s="8"/>
    </row>
    <row r="228" spans="1:41" ht="16.5" customHeight="1" x14ac:dyDescent="0.25">
      <c r="A228" s="83">
        <f>'1.2.Historical Market Map 12-13'!A228</f>
        <v>0</v>
      </c>
      <c r="B228" s="83">
        <f>'1.2.Historical Market Map 12-13'!B228</f>
        <v>0</v>
      </c>
      <c r="C228" s="83">
        <f>'1.2.Historical Market Map 12-13'!C228</f>
        <v>0</v>
      </c>
      <c r="D228" s="83">
        <f>'1.2.Historical Market Map 12-13'!D228</f>
        <v>0</v>
      </c>
      <c r="E228" s="84" t="str">
        <f t="shared" si="8"/>
        <v>0-0 (0)</v>
      </c>
      <c r="F228" s="84">
        <f>IF($B$1="Q1",'2.1.ATS-Field (FY 13-14)'!J229,IF($B$1="Q2",'2.1.ATS-Field (FY 13-14)'!K229,IF($B$1="Q3",'2.1.ATS-Field (FY 13-14)'!L229,'2.1.ATS-Field (FY 13-14)'!M229)))</f>
        <v>0</v>
      </c>
      <c r="G228" s="35">
        <f>IF($B$1="Q1",IFERROR(ROUND(SUMIFS('Working Sheet'!$Y$4:$Y$250,'Working Sheet'!$T$4:$T$250,B228,'Working Sheet'!$U$4:$U$250,C228,'Working Sheet'!$V$4:$V$250,D228),0),0),IF($B$1="Q2",IFERROR(ROUND(SUMIFS('Working Sheet'!$Z$4:$Z$250,'Working Sheet'!$T$4:$T$250,B228,'Working Sheet'!$U$4:$U$250,C228,'Working Sheet'!$V$4:$V$250,D228),0),0),IF($B$1="Q3",IFERROR(ROUND(SUMIFS('Working Sheet'!$AA$4:$AA$250,'Working Sheet'!$T$4:$T$250,B228,'Working Sheet'!$U$4:$U$250,C228,'Working Sheet'!$V$4:$V$250,D228),0),0),IFERROR(ROUND(SUMIFS('Working Sheet'!$AB$4:$AB$250,'Working Sheet'!$T$4:$T$250,B228,'Working Sheet'!$U$4:$U$250,C228,'Working Sheet'!$V$4:$V$250,D228),0),0))))</f>
        <v>0</v>
      </c>
      <c r="H228" s="122">
        <f>COUNTIFS('Working Sheet'!$T$4:$T$250,'1.4.Fwd TIV-Field Inputs'!B228,'Working Sheet'!$U$4:$U$250,'1.4.Fwd TIV-Field Inputs'!C228,'Working Sheet'!$V$4:$V$250,'1.4.Fwd TIV-Field Inputs'!D228)</f>
        <v>232</v>
      </c>
      <c r="J228" s="8"/>
      <c r="K228" s="8"/>
      <c r="L228" s="8"/>
      <c r="M228" s="8"/>
      <c r="O228" s="8"/>
      <c r="P228" s="8"/>
      <c r="Q228" s="8"/>
      <c r="R228" s="8"/>
      <c r="S228" s="8"/>
      <c r="T228" s="8"/>
      <c r="V228" s="8"/>
      <c r="W228" s="8"/>
      <c r="X228" s="8"/>
      <c r="Y228" s="8"/>
      <c r="Z228" s="8"/>
      <c r="AA228" s="8"/>
      <c r="AC228" s="8"/>
      <c r="AD228" s="8"/>
      <c r="AE228" s="8"/>
      <c r="AF228" s="8"/>
      <c r="AG228" s="8"/>
      <c r="AH228" s="8"/>
      <c r="AJ228" s="8"/>
      <c r="AK228" s="8"/>
      <c r="AL228" s="8"/>
      <c r="AM228" s="8"/>
      <c r="AN228" s="8"/>
      <c r="AO228" s="8"/>
    </row>
    <row r="229" spans="1:41" ht="16.5" customHeight="1" x14ac:dyDescent="0.25">
      <c r="A229" s="83">
        <f>'1.2.Historical Market Map 12-13'!A229</f>
        <v>0</v>
      </c>
      <c r="B229" s="83">
        <f>'1.2.Historical Market Map 12-13'!B229</f>
        <v>0</v>
      </c>
      <c r="C229" s="83">
        <f>'1.2.Historical Market Map 12-13'!C229</f>
        <v>0</v>
      </c>
      <c r="D229" s="83">
        <f>'1.2.Historical Market Map 12-13'!D229</f>
        <v>0</v>
      </c>
      <c r="E229" s="84" t="str">
        <f t="shared" si="8"/>
        <v>0-0 (0)</v>
      </c>
      <c r="F229" s="84">
        <f>IF($B$1="Q1",'2.1.ATS-Field (FY 13-14)'!J230,IF($B$1="Q2",'2.1.ATS-Field (FY 13-14)'!K230,IF($B$1="Q3",'2.1.ATS-Field (FY 13-14)'!L230,'2.1.ATS-Field (FY 13-14)'!M230)))</f>
        <v>0</v>
      </c>
      <c r="G229" s="35">
        <f>IF($B$1="Q1",IFERROR(ROUND(SUMIFS('Working Sheet'!$Y$4:$Y$250,'Working Sheet'!$T$4:$T$250,B229,'Working Sheet'!$U$4:$U$250,C229,'Working Sheet'!$V$4:$V$250,D229),0),0),IF($B$1="Q2",IFERROR(ROUND(SUMIFS('Working Sheet'!$Z$4:$Z$250,'Working Sheet'!$T$4:$T$250,B229,'Working Sheet'!$U$4:$U$250,C229,'Working Sheet'!$V$4:$V$250,D229),0),0),IF($B$1="Q3",IFERROR(ROUND(SUMIFS('Working Sheet'!$AA$4:$AA$250,'Working Sheet'!$T$4:$T$250,B229,'Working Sheet'!$U$4:$U$250,C229,'Working Sheet'!$V$4:$V$250,D229),0),0),IFERROR(ROUND(SUMIFS('Working Sheet'!$AB$4:$AB$250,'Working Sheet'!$T$4:$T$250,B229,'Working Sheet'!$U$4:$U$250,C229,'Working Sheet'!$V$4:$V$250,D229),0),0))))</f>
        <v>0</v>
      </c>
      <c r="H229" s="122">
        <f>COUNTIFS('Working Sheet'!$T$4:$T$250,'1.4.Fwd TIV-Field Inputs'!B229,'Working Sheet'!$U$4:$U$250,'1.4.Fwd TIV-Field Inputs'!C229,'Working Sheet'!$V$4:$V$250,'1.4.Fwd TIV-Field Inputs'!D229)</f>
        <v>232</v>
      </c>
      <c r="J229" s="8"/>
      <c r="K229" s="8"/>
      <c r="L229" s="8"/>
      <c r="M229" s="8"/>
      <c r="O229" s="8"/>
      <c r="P229" s="8"/>
      <c r="Q229" s="8"/>
      <c r="R229" s="8"/>
      <c r="S229" s="8"/>
      <c r="T229" s="8"/>
      <c r="V229" s="8"/>
      <c r="W229" s="8"/>
      <c r="X229" s="8"/>
      <c r="Y229" s="8"/>
      <c r="Z229" s="8"/>
      <c r="AA229" s="8"/>
      <c r="AC229" s="8"/>
      <c r="AD229" s="8"/>
      <c r="AE229" s="8"/>
      <c r="AF229" s="8"/>
      <c r="AG229" s="8"/>
      <c r="AH229" s="8"/>
      <c r="AJ229" s="8"/>
      <c r="AK229" s="8"/>
      <c r="AL229" s="8"/>
      <c r="AM229" s="8"/>
      <c r="AN229" s="8"/>
      <c r="AO229" s="8"/>
    </row>
    <row r="230" spans="1:41" ht="16.5" customHeight="1" x14ac:dyDescent="0.25">
      <c r="A230" s="83">
        <f>'1.2.Historical Market Map 12-13'!A230</f>
        <v>0</v>
      </c>
      <c r="B230" s="83">
        <f>'1.2.Historical Market Map 12-13'!B230</f>
        <v>0</v>
      </c>
      <c r="C230" s="83">
        <f>'1.2.Historical Market Map 12-13'!C230</f>
        <v>0</v>
      </c>
      <c r="D230" s="83">
        <f>'1.2.Historical Market Map 12-13'!D230</f>
        <v>0</v>
      </c>
      <c r="E230" s="84" t="str">
        <f t="shared" si="8"/>
        <v>0-0 (0)</v>
      </c>
      <c r="F230" s="84">
        <f>IF($B$1="Q1",'2.1.ATS-Field (FY 13-14)'!J231,IF($B$1="Q2",'2.1.ATS-Field (FY 13-14)'!K231,IF($B$1="Q3",'2.1.ATS-Field (FY 13-14)'!L231,'2.1.ATS-Field (FY 13-14)'!M231)))</f>
        <v>0</v>
      </c>
      <c r="G230" s="35">
        <f>IF($B$1="Q1",IFERROR(ROUND(SUMIFS('Working Sheet'!$Y$4:$Y$250,'Working Sheet'!$T$4:$T$250,B230,'Working Sheet'!$U$4:$U$250,C230,'Working Sheet'!$V$4:$V$250,D230),0),0),IF($B$1="Q2",IFERROR(ROUND(SUMIFS('Working Sheet'!$Z$4:$Z$250,'Working Sheet'!$T$4:$T$250,B230,'Working Sheet'!$U$4:$U$250,C230,'Working Sheet'!$V$4:$V$250,D230),0),0),IF($B$1="Q3",IFERROR(ROUND(SUMIFS('Working Sheet'!$AA$4:$AA$250,'Working Sheet'!$T$4:$T$250,B230,'Working Sheet'!$U$4:$U$250,C230,'Working Sheet'!$V$4:$V$250,D230),0),0),IFERROR(ROUND(SUMIFS('Working Sheet'!$AB$4:$AB$250,'Working Sheet'!$T$4:$T$250,B230,'Working Sheet'!$U$4:$U$250,C230,'Working Sheet'!$V$4:$V$250,D230),0),0))))</f>
        <v>0</v>
      </c>
      <c r="H230" s="122">
        <f>COUNTIFS('Working Sheet'!$T$4:$T$250,'1.4.Fwd TIV-Field Inputs'!B230,'Working Sheet'!$U$4:$U$250,'1.4.Fwd TIV-Field Inputs'!C230,'Working Sheet'!$V$4:$V$250,'1.4.Fwd TIV-Field Inputs'!D230)</f>
        <v>232</v>
      </c>
      <c r="J230" s="8"/>
      <c r="K230" s="8"/>
      <c r="L230" s="8"/>
      <c r="M230" s="8"/>
      <c r="O230" s="8"/>
      <c r="P230" s="8"/>
      <c r="Q230" s="8"/>
      <c r="R230" s="8"/>
      <c r="S230" s="8"/>
      <c r="T230" s="8"/>
      <c r="V230" s="8"/>
      <c r="W230" s="8"/>
      <c r="X230" s="8"/>
      <c r="Y230" s="8"/>
      <c r="Z230" s="8"/>
      <c r="AA230" s="8"/>
      <c r="AC230" s="8"/>
      <c r="AD230" s="8"/>
      <c r="AE230" s="8"/>
      <c r="AF230" s="8"/>
      <c r="AG230" s="8"/>
      <c r="AH230" s="8"/>
      <c r="AJ230" s="8"/>
      <c r="AK230" s="8"/>
      <c r="AL230" s="8"/>
      <c r="AM230" s="8"/>
      <c r="AN230" s="8"/>
      <c r="AO230" s="8"/>
    </row>
    <row r="231" spans="1:41" ht="16.5" customHeight="1" x14ac:dyDescent="0.25">
      <c r="A231" s="83">
        <f>'1.2.Historical Market Map 12-13'!A231</f>
        <v>0</v>
      </c>
      <c r="B231" s="83">
        <f>'1.2.Historical Market Map 12-13'!B231</f>
        <v>0</v>
      </c>
      <c r="C231" s="83">
        <f>'1.2.Historical Market Map 12-13'!C231</f>
        <v>0</v>
      </c>
      <c r="D231" s="83">
        <f>'1.2.Historical Market Map 12-13'!D231</f>
        <v>0</v>
      </c>
      <c r="E231" s="84" t="str">
        <f t="shared" si="8"/>
        <v>0-0 (0)</v>
      </c>
      <c r="F231" s="84">
        <f>IF($B$1="Q1",'2.1.ATS-Field (FY 13-14)'!J232,IF($B$1="Q2",'2.1.ATS-Field (FY 13-14)'!K232,IF($B$1="Q3",'2.1.ATS-Field (FY 13-14)'!L232,'2.1.ATS-Field (FY 13-14)'!M232)))</f>
        <v>0</v>
      </c>
      <c r="G231" s="35">
        <f>IF($B$1="Q1",IFERROR(ROUND(SUMIFS('Working Sheet'!$Y$4:$Y$250,'Working Sheet'!$T$4:$T$250,B231,'Working Sheet'!$U$4:$U$250,C231,'Working Sheet'!$V$4:$V$250,D231),0),0),IF($B$1="Q2",IFERROR(ROUND(SUMIFS('Working Sheet'!$Z$4:$Z$250,'Working Sheet'!$T$4:$T$250,B231,'Working Sheet'!$U$4:$U$250,C231,'Working Sheet'!$V$4:$V$250,D231),0),0),IF($B$1="Q3",IFERROR(ROUND(SUMIFS('Working Sheet'!$AA$4:$AA$250,'Working Sheet'!$T$4:$T$250,B231,'Working Sheet'!$U$4:$U$250,C231,'Working Sheet'!$V$4:$V$250,D231),0),0),IFERROR(ROUND(SUMIFS('Working Sheet'!$AB$4:$AB$250,'Working Sheet'!$T$4:$T$250,B231,'Working Sheet'!$U$4:$U$250,C231,'Working Sheet'!$V$4:$V$250,D231),0),0))))</f>
        <v>0</v>
      </c>
      <c r="H231" s="122">
        <f>COUNTIFS('Working Sheet'!$T$4:$T$250,'1.4.Fwd TIV-Field Inputs'!B231,'Working Sheet'!$U$4:$U$250,'1.4.Fwd TIV-Field Inputs'!C231,'Working Sheet'!$V$4:$V$250,'1.4.Fwd TIV-Field Inputs'!D231)</f>
        <v>232</v>
      </c>
      <c r="J231" s="8"/>
      <c r="K231" s="8"/>
      <c r="L231" s="8"/>
      <c r="M231" s="8"/>
      <c r="O231" s="8"/>
      <c r="P231" s="8"/>
      <c r="Q231" s="8"/>
      <c r="R231" s="8"/>
      <c r="S231" s="8"/>
      <c r="T231" s="8"/>
      <c r="V231" s="8"/>
      <c r="W231" s="8"/>
      <c r="X231" s="8"/>
      <c r="Y231" s="8"/>
      <c r="Z231" s="8"/>
      <c r="AA231" s="8"/>
      <c r="AC231" s="8"/>
      <c r="AD231" s="8"/>
      <c r="AE231" s="8"/>
      <c r="AF231" s="8"/>
      <c r="AG231" s="8"/>
      <c r="AH231" s="8"/>
      <c r="AJ231" s="8"/>
      <c r="AK231" s="8"/>
      <c r="AL231" s="8"/>
      <c r="AM231" s="8"/>
      <c r="AN231" s="8"/>
      <c r="AO231" s="8"/>
    </row>
    <row r="232" spans="1:41" ht="16.5" customHeight="1" x14ac:dyDescent="0.25">
      <c r="A232" s="83">
        <f>'1.2.Historical Market Map 12-13'!A232</f>
        <v>0</v>
      </c>
      <c r="B232" s="83">
        <f>'1.2.Historical Market Map 12-13'!B232</f>
        <v>0</v>
      </c>
      <c r="C232" s="83">
        <f>'1.2.Historical Market Map 12-13'!C232</f>
        <v>0</v>
      </c>
      <c r="D232" s="83">
        <f>'1.2.Historical Market Map 12-13'!D232</f>
        <v>0</v>
      </c>
      <c r="E232" s="84" t="str">
        <f t="shared" si="8"/>
        <v>0-0 (0)</v>
      </c>
      <c r="F232" s="84">
        <f>IF($B$1="Q1",'2.1.ATS-Field (FY 13-14)'!J233,IF($B$1="Q2",'2.1.ATS-Field (FY 13-14)'!K233,IF($B$1="Q3",'2.1.ATS-Field (FY 13-14)'!L233,'2.1.ATS-Field (FY 13-14)'!M233)))</f>
        <v>0</v>
      </c>
      <c r="G232" s="35">
        <f>IF($B$1="Q1",IFERROR(ROUND(SUMIFS('Working Sheet'!$Y$4:$Y$250,'Working Sheet'!$T$4:$T$250,B232,'Working Sheet'!$U$4:$U$250,C232,'Working Sheet'!$V$4:$V$250,D232),0),0),IF($B$1="Q2",IFERROR(ROUND(SUMIFS('Working Sheet'!$Z$4:$Z$250,'Working Sheet'!$T$4:$T$250,B232,'Working Sheet'!$U$4:$U$250,C232,'Working Sheet'!$V$4:$V$250,D232),0),0),IF($B$1="Q3",IFERROR(ROUND(SUMIFS('Working Sheet'!$AA$4:$AA$250,'Working Sheet'!$T$4:$T$250,B232,'Working Sheet'!$U$4:$U$250,C232,'Working Sheet'!$V$4:$V$250,D232),0),0),IFERROR(ROUND(SUMIFS('Working Sheet'!$AB$4:$AB$250,'Working Sheet'!$T$4:$T$250,B232,'Working Sheet'!$U$4:$U$250,C232,'Working Sheet'!$V$4:$V$250,D232),0),0))))</f>
        <v>0</v>
      </c>
      <c r="H232" s="122">
        <f>COUNTIFS('Working Sheet'!$T$4:$T$250,'1.4.Fwd TIV-Field Inputs'!B232,'Working Sheet'!$U$4:$U$250,'1.4.Fwd TIV-Field Inputs'!C232,'Working Sheet'!$V$4:$V$250,'1.4.Fwd TIV-Field Inputs'!D232)</f>
        <v>232</v>
      </c>
      <c r="J232" s="8"/>
      <c r="K232" s="8"/>
      <c r="L232" s="8"/>
      <c r="M232" s="8"/>
      <c r="O232" s="8"/>
      <c r="P232" s="8"/>
      <c r="Q232" s="8"/>
      <c r="R232" s="8"/>
      <c r="S232" s="8"/>
      <c r="T232" s="8"/>
      <c r="V232" s="8"/>
      <c r="W232" s="8"/>
      <c r="X232" s="8"/>
      <c r="Y232" s="8"/>
      <c r="Z232" s="8"/>
      <c r="AA232" s="8"/>
      <c r="AC232" s="8"/>
      <c r="AD232" s="8"/>
      <c r="AE232" s="8"/>
      <c r="AF232" s="8"/>
      <c r="AG232" s="8"/>
      <c r="AH232" s="8"/>
      <c r="AJ232" s="8"/>
      <c r="AK232" s="8"/>
      <c r="AL232" s="8"/>
      <c r="AM232" s="8"/>
      <c r="AN232" s="8"/>
      <c r="AO232" s="8"/>
    </row>
    <row r="233" spans="1:41" ht="16.5" customHeight="1" x14ac:dyDescent="0.25">
      <c r="A233" s="83">
        <f>'1.2.Historical Market Map 12-13'!A233</f>
        <v>0</v>
      </c>
      <c r="B233" s="83">
        <f>'1.2.Historical Market Map 12-13'!B233</f>
        <v>0</v>
      </c>
      <c r="C233" s="83">
        <f>'1.2.Historical Market Map 12-13'!C233</f>
        <v>0</v>
      </c>
      <c r="D233" s="83">
        <f>'1.2.Historical Market Map 12-13'!D233</f>
        <v>0</v>
      </c>
      <c r="E233" s="84" t="str">
        <f t="shared" si="8"/>
        <v>0-0 (0)</v>
      </c>
      <c r="F233" s="84">
        <f>IF($B$1="Q1",'2.1.ATS-Field (FY 13-14)'!J234,IF($B$1="Q2",'2.1.ATS-Field (FY 13-14)'!K234,IF($B$1="Q3",'2.1.ATS-Field (FY 13-14)'!L234,'2.1.ATS-Field (FY 13-14)'!M234)))</f>
        <v>0</v>
      </c>
      <c r="G233" s="35">
        <f>IF($B$1="Q1",IFERROR(ROUND(SUMIFS('Working Sheet'!$Y$4:$Y$250,'Working Sheet'!$T$4:$T$250,B233,'Working Sheet'!$U$4:$U$250,C233,'Working Sheet'!$V$4:$V$250,D233),0),0),IF($B$1="Q2",IFERROR(ROUND(SUMIFS('Working Sheet'!$Z$4:$Z$250,'Working Sheet'!$T$4:$T$250,B233,'Working Sheet'!$U$4:$U$250,C233,'Working Sheet'!$V$4:$V$250,D233),0),0),IF($B$1="Q3",IFERROR(ROUND(SUMIFS('Working Sheet'!$AA$4:$AA$250,'Working Sheet'!$T$4:$T$250,B233,'Working Sheet'!$U$4:$U$250,C233,'Working Sheet'!$V$4:$V$250,D233),0),0),IFERROR(ROUND(SUMIFS('Working Sheet'!$AB$4:$AB$250,'Working Sheet'!$T$4:$T$250,B233,'Working Sheet'!$U$4:$U$250,C233,'Working Sheet'!$V$4:$V$250,D233),0),0))))</f>
        <v>0</v>
      </c>
      <c r="H233" s="122">
        <f>COUNTIFS('Working Sheet'!$T$4:$T$250,'1.4.Fwd TIV-Field Inputs'!B233,'Working Sheet'!$U$4:$U$250,'1.4.Fwd TIV-Field Inputs'!C233,'Working Sheet'!$V$4:$V$250,'1.4.Fwd TIV-Field Inputs'!D233)</f>
        <v>232</v>
      </c>
      <c r="J233" s="8"/>
      <c r="K233" s="8"/>
      <c r="L233" s="8"/>
      <c r="M233" s="8"/>
      <c r="O233" s="8"/>
      <c r="P233" s="8"/>
      <c r="Q233" s="8"/>
      <c r="R233" s="8"/>
      <c r="S233" s="8"/>
      <c r="T233" s="8"/>
      <c r="V233" s="8"/>
      <c r="W233" s="8"/>
      <c r="X233" s="8"/>
      <c r="Y233" s="8"/>
      <c r="Z233" s="8"/>
      <c r="AA233" s="8"/>
      <c r="AC233" s="8"/>
      <c r="AD233" s="8"/>
      <c r="AE233" s="8"/>
      <c r="AF233" s="8"/>
      <c r="AG233" s="8"/>
      <c r="AH233" s="8"/>
      <c r="AJ233" s="8"/>
      <c r="AK233" s="8"/>
      <c r="AL233" s="8"/>
      <c r="AM233" s="8"/>
      <c r="AN233" s="8"/>
      <c r="AO233" s="8"/>
    </row>
    <row r="234" spans="1:41" ht="16.5" customHeight="1" x14ac:dyDescent="0.25">
      <c r="A234" s="83">
        <f>'1.2.Historical Market Map 12-13'!A234</f>
        <v>0</v>
      </c>
      <c r="B234" s="83">
        <f>'1.2.Historical Market Map 12-13'!B234</f>
        <v>0</v>
      </c>
      <c r="C234" s="83">
        <f>'1.2.Historical Market Map 12-13'!C234</f>
        <v>0</v>
      </c>
      <c r="D234" s="83">
        <f>'1.2.Historical Market Map 12-13'!D234</f>
        <v>0</v>
      </c>
      <c r="E234" s="84" t="str">
        <f t="shared" si="8"/>
        <v>0-0 (0)</v>
      </c>
      <c r="F234" s="84">
        <f>IF($B$1="Q1",'2.1.ATS-Field (FY 13-14)'!J235,IF($B$1="Q2",'2.1.ATS-Field (FY 13-14)'!K235,IF($B$1="Q3",'2.1.ATS-Field (FY 13-14)'!L235,'2.1.ATS-Field (FY 13-14)'!M235)))</f>
        <v>0</v>
      </c>
      <c r="G234" s="35">
        <f>IF($B$1="Q1",IFERROR(ROUND(SUMIFS('Working Sheet'!$Y$4:$Y$250,'Working Sheet'!$T$4:$T$250,B234,'Working Sheet'!$U$4:$U$250,C234,'Working Sheet'!$V$4:$V$250,D234),0),0),IF($B$1="Q2",IFERROR(ROUND(SUMIFS('Working Sheet'!$Z$4:$Z$250,'Working Sheet'!$T$4:$T$250,B234,'Working Sheet'!$U$4:$U$250,C234,'Working Sheet'!$V$4:$V$250,D234),0),0),IF($B$1="Q3",IFERROR(ROUND(SUMIFS('Working Sheet'!$AA$4:$AA$250,'Working Sheet'!$T$4:$T$250,B234,'Working Sheet'!$U$4:$U$250,C234,'Working Sheet'!$V$4:$V$250,D234),0),0),IFERROR(ROUND(SUMIFS('Working Sheet'!$AB$4:$AB$250,'Working Sheet'!$T$4:$T$250,B234,'Working Sheet'!$U$4:$U$250,C234,'Working Sheet'!$V$4:$V$250,D234),0),0))))</f>
        <v>0</v>
      </c>
      <c r="H234" s="122">
        <f>COUNTIFS('Working Sheet'!$T$4:$T$250,'1.4.Fwd TIV-Field Inputs'!B234,'Working Sheet'!$U$4:$U$250,'1.4.Fwd TIV-Field Inputs'!C234,'Working Sheet'!$V$4:$V$250,'1.4.Fwd TIV-Field Inputs'!D234)</f>
        <v>232</v>
      </c>
      <c r="J234" s="8"/>
      <c r="K234" s="8"/>
      <c r="L234" s="8"/>
      <c r="M234" s="8"/>
      <c r="O234" s="8"/>
      <c r="P234" s="8"/>
      <c r="Q234" s="8"/>
      <c r="R234" s="8"/>
      <c r="S234" s="8"/>
      <c r="T234" s="8"/>
      <c r="V234" s="8"/>
      <c r="W234" s="8"/>
      <c r="X234" s="8"/>
      <c r="Y234" s="8"/>
      <c r="Z234" s="8"/>
      <c r="AA234" s="8"/>
      <c r="AC234" s="8"/>
      <c r="AD234" s="8"/>
      <c r="AE234" s="8"/>
      <c r="AF234" s="8"/>
      <c r="AG234" s="8"/>
      <c r="AH234" s="8"/>
      <c r="AJ234" s="8"/>
      <c r="AK234" s="8"/>
      <c r="AL234" s="8"/>
      <c r="AM234" s="8"/>
      <c r="AN234" s="8"/>
      <c r="AO234" s="8"/>
    </row>
    <row r="235" spans="1:41" ht="16.5" customHeight="1" x14ac:dyDescent="0.25">
      <c r="A235" s="83">
        <f>'1.2.Historical Market Map 12-13'!A235</f>
        <v>0</v>
      </c>
      <c r="B235" s="83">
        <f>'1.2.Historical Market Map 12-13'!B235</f>
        <v>0</v>
      </c>
      <c r="C235" s="83">
        <f>'1.2.Historical Market Map 12-13'!C235</f>
        <v>0</v>
      </c>
      <c r="D235" s="83">
        <f>'1.2.Historical Market Map 12-13'!D235</f>
        <v>0</v>
      </c>
      <c r="E235" s="84" t="str">
        <f t="shared" si="8"/>
        <v>0-0 (0)</v>
      </c>
      <c r="F235" s="84">
        <f>IF($B$1="Q1",'2.1.ATS-Field (FY 13-14)'!J236,IF($B$1="Q2",'2.1.ATS-Field (FY 13-14)'!K236,IF($B$1="Q3",'2.1.ATS-Field (FY 13-14)'!L236,'2.1.ATS-Field (FY 13-14)'!M236)))</f>
        <v>0</v>
      </c>
      <c r="G235" s="35">
        <f>IF($B$1="Q1",IFERROR(ROUND(SUMIFS('Working Sheet'!$Y$4:$Y$250,'Working Sheet'!$T$4:$T$250,B235,'Working Sheet'!$U$4:$U$250,C235,'Working Sheet'!$V$4:$V$250,D235),0),0),IF($B$1="Q2",IFERROR(ROUND(SUMIFS('Working Sheet'!$Z$4:$Z$250,'Working Sheet'!$T$4:$T$250,B235,'Working Sheet'!$U$4:$U$250,C235,'Working Sheet'!$V$4:$V$250,D235),0),0),IF($B$1="Q3",IFERROR(ROUND(SUMIFS('Working Sheet'!$AA$4:$AA$250,'Working Sheet'!$T$4:$T$250,B235,'Working Sheet'!$U$4:$U$250,C235,'Working Sheet'!$V$4:$V$250,D235),0),0),IFERROR(ROUND(SUMIFS('Working Sheet'!$AB$4:$AB$250,'Working Sheet'!$T$4:$T$250,B235,'Working Sheet'!$U$4:$U$250,C235,'Working Sheet'!$V$4:$V$250,D235),0),0))))</f>
        <v>0</v>
      </c>
      <c r="H235" s="122">
        <f>COUNTIFS('Working Sheet'!$T$4:$T$250,'1.4.Fwd TIV-Field Inputs'!B235,'Working Sheet'!$U$4:$U$250,'1.4.Fwd TIV-Field Inputs'!C235,'Working Sheet'!$V$4:$V$250,'1.4.Fwd TIV-Field Inputs'!D235)</f>
        <v>232</v>
      </c>
      <c r="J235" s="8"/>
      <c r="K235" s="8"/>
      <c r="L235" s="8"/>
      <c r="M235" s="8"/>
      <c r="O235" s="8"/>
      <c r="P235" s="8"/>
      <c r="Q235" s="8"/>
      <c r="R235" s="8"/>
      <c r="S235" s="8"/>
      <c r="T235" s="8"/>
      <c r="V235" s="8"/>
      <c r="W235" s="8"/>
      <c r="X235" s="8"/>
      <c r="Y235" s="8"/>
      <c r="Z235" s="8"/>
      <c r="AA235" s="8"/>
      <c r="AC235" s="8"/>
      <c r="AD235" s="8"/>
      <c r="AE235" s="8"/>
      <c r="AF235" s="8"/>
      <c r="AG235" s="8"/>
      <c r="AH235" s="8"/>
      <c r="AJ235" s="8"/>
      <c r="AK235" s="8"/>
      <c r="AL235" s="8"/>
      <c r="AM235" s="8"/>
      <c r="AN235" s="8"/>
      <c r="AO235" s="8"/>
    </row>
    <row r="236" spans="1:41" ht="16.5" customHeight="1" x14ac:dyDescent="0.25">
      <c r="A236" s="83">
        <f>'1.2.Historical Market Map 12-13'!A236</f>
        <v>0</v>
      </c>
      <c r="B236" s="83">
        <f>'1.2.Historical Market Map 12-13'!B236</f>
        <v>0</v>
      </c>
      <c r="C236" s="83">
        <f>'1.2.Historical Market Map 12-13'!C236</f>
        <v>0</v>
      </c>
      <c r="D236" s="83">
        <f>'1.2.Historical Market Map 12-13'!D236</f>
        <v>0</v>
      </c>
      <c r="E236" s="84" t="str">
        <f t="shared" si="8"/>
        <v>0-0 (0)</v>
      </c>
      <c r="F236" s="84">
        <f>IF($B$1="Q1",'2.1.ATS-Field (FY 13-14)'!J237,IF($B$1="Q2",'2.1.ATS-Field (FY 13-14)'!K237,IF($B$1="Q3",'2.1.ATS-Field (FY 13-14)'!L237,'2.1.ATS-Field (FY 13-14)'!M237)))</f>
        <v>0</v>
      </c>
      <c r="G236" s="35">
        <f>IF($B$1="Q1",IFERROR(ROUND(SUMIFS('Working Sheet'!$Y$4:$Y$250,'Working Sheet'!$T$4:$T$250,B236,'Working Sheet'!$U$4:$U$250,C236,'Working Sheet'!$V$4:$V$250,D236),0),0),IF($B$1="Q2",IFERROR(ROUND(SUMIFS('Working Sheet'!$Z$4:$Z$250,'Working Sheet'!$T$4:$T$250,B236,'Working Sheet'!$U$4:$U$250,C236,'Working Sheet'!$V$4:$V$250,D236),0),0),IF($B$1="Q3",IFERROR(ROUND(SUMIFS('Working Sheet'!$AA$4:$AA$250,'Working Sheet'!$T$4:$T$250,B236,'Working Sheet'!$U$4:$U$250,C236,'Working Sheet'!$V$4:$V$250,D236),0),0),IFERROR(ROUND(SUMIFS('Working Sheet'!$AB$4:$AB$250,'Working Sheet'!$T$4:$T$250,B236,'Working Sheet'!$U$4:$U$250,C236,'Working Sheet'!$V$4:$V$250,D236),0),0))))</f>
        <v>0</v>
      </c>
      <c r="H236" s="122">
        <f>COUNTIFS('Working Sheet'!$T$4:$T$250,'1.4.Fwd TIV-Field Inputs'!B236,'Working Sheet'!$U$4:$U$250,'1.4.Fwd TIV-Field Inputs'!C236,'Working Sheet'!$V$4:$V$250,'1.4.Fwd TIV-Field Inputs'!D236)</f>
        <v>232</v>
      </c>
      <c r="J236" s="8"/>
      <c r="K236" s="8"/>
      <c r="L236" s="8"/>
      <c r="M236" s="8"/>
      <c r="O236" s="8"/>
      <c r="P236" s="8"/>
      <c r="Q236" s="8"/>
      <c r="R236" s="8"/>
      <c r="S236" s="8"/>
      <c r="T236" s="8"/>
      <c r="V236" s="8"/>
      <c r="W236" s="8"/>
      <c r="X236" s="8"/>
      <c r="Y236" s="8"/>
      <c r="Z236" s="8"/>
      <c r="AA236" s="8"/>
      <c r="AC236" s="8"/>
      <c r="AD236" s="8"/>
      <c r="AE236" s="8"/>
      <c r="AF236" s="8"/>
      <c r="AG236" s="8"/>
      <c r="AH236" s="8"/>
      <c r="AJ236" s="8"/>
      <c r="AK236" s="8"/>
      <c r="AL236" s="8"/>
      <c r="AM236" s="8"/>
      <c r="AN236" s="8"/>
      <c r="AO236" s="8"/>
    </row>
    <row r="237" spans="1:41" ht="16.5" customHeight="1" x14ac:dyDescent="0.25">
      <c r="A237" s="83">
        <f>'1.2.Historical Market Map 12-13'!A237</f>
        <v>0</v>
      </c>
      <c r="B237" s="83">
        <f>'1.2.Historical Market Map 12-13'!B237</f>
        <v>0</v>
      </c>
      <c r="C237" s="83">
        <f>'1.2.Historical Market Map 12-13'!C237</f>
        <v>0</v>
      </c>
      <c r="D237" s="83">
        <f>'1.2.Historical Market Map 12-13'!D237</f>
        <v>0</v>
      </c>
      <c r="E237" s="84" t="str">
        <f t="shared" si="8"/>
        <v>0-0 (0)</v>
      </c>
      <c r="F237" s="84">
        <f>IF($B$1="Q1",'2.1.ATS-Field (FY 13-14)'!J238,IF($B$1="Q2",'2.1.ATS-Field (FY 13-14)'!K238,IF($B$1="Q3",'2.1.ATS-Field (FY 13-14)'!L238,'2.1.ATS-Field (FY 13-14)'!M238)))</f>
        <v>0</v>
      </c>
      <c r="G237" s="35">
        <f>IF($B$1="Q1",IFERROR(ROUND(SUMIFS('Working Sheet'!$Y$4:$Y$250,'Working Sheet'!$T$4:$T$250,B237,'Working Sheet'!$U$4:$U$250,C237,'Working Sheet'!$V$4:$V$250,D237),0),0),IF($B$1="Q2",IFERROR(ROUND(SUMIFS('Working Sheet'!$Z$4:$Z$250,'Working Sheet'!$T$4:$T$250,B237,'Working Sheet'!$U$4:$U$250,C237,'Working Sheet'!$V$4:$V$250,D237),0),0),IF($B$1="Q3",IFERROR(ROUND(SUMIFS('Working Sheet'!$AA$4:$AA$250,'Working Sheet'!$T$4:$T$250,B237,'Working Sheet'!$U$4:$U$250,C237,'Working Sheet'!$V$4:$V$250,D237),0),0),IFERROR(ROUND(SUMIFS('Working Sheet'!$AB$4:$AB$250,'Working Sheet'!$T$4:$T$250,B237,'Working Sheet'!$U$4:$U$250,C237,'Working Sheet'!$V$4:$V$250,D237),0),0))))</f>
        <v>0</v>
      </c>
      <c r="H237" s="122">
        <f>COUNTIFS('Working Sheet'!$T$4:$T$250,'1.4.Fwd TIV-Field Inputs'!B237,'Working Sheet'!$U$4:$U$250,'1.4.Fwd TIV-Field Inputs'!C237,'Working Sheet'!$V$4:$V$250,'1.4.Fwd TIV-Field Inputs'!D237)</f>
        <v>232</v>
      </c>
      <c r="J237" s="8"/>
      <c r="K237" s="8"/>
      <c r="L237" s="8"/>
      <c r="M237" s="8"/>
      <c r="O237" s="8"/>
      <c r="P237" s="8"/>
      <c r="Q237" s="8"/>
      <c r="R237" s="8"/>
      <c r="S237" s="8"/>
      <c r="T237" s="8"/>
      <c r="V237" s="8"/>
      <c r="W237" s="8"/>
      <c r="X237" s="8"/>
      <c r="Y237" s="8"/>
      <c r="Z237" s="8"/>
      <c r="AA237" s="8"/>
      <c r="AC237" s="8"/>
      <c r="AD237" s="8"/>
      <c r="AE237" s="8"/>
      <c r="AF237" s="8"/>
      <c r="AG237" s="8"/>
      <c r="AH237" s="8"/>
      <c r="AJ237" s="8"/>
      <c r="AK237" s="8"/>
      <c r="AL237" s="8"/>
      <c r="AM237" s="8"/>
      <c r="AN237" s="8"/>
      <c r="AO237" s="8"/>
    </row>
    <row r="238" spans="1:41" ht="16.5" customHeight="1" x14ac:dyDescent="0.25">
      <c r="A238" s="83">
        <f>'1.2.Historical Market Map 12-13'!A238</f>
        <v>0</v>
      </c>
      <c r="B238" s="83">
        <f>'1.2.Historical Market Map 12-13'!B238</f>
        <v>0</v>
      </c>
      <c r="C238" s="83">
        <f>'1.2.Historical Market Map 12-13'!C238</f>
        <v>0</v>
      </c>
      <c r="D238" s="83">
        <f>'1.2.Historical Market Map 12-13'!D238</f>
        <v>0</v>
      </c>
      <c r="E238" s="84" t="str">
        <f t="shared" si="8"/>
        <v>0-0 (0)</v>
      </c>
      <c r="F238" s="84">
        <f>IF($B$1="Q1",'2.1.ATS-Field (FY 13-14)'!J239,IF($B$1="Q2",'2.1.ATS-Field (FY 13-14)'!K239,IF($B$1="Q3",'2.1.ATS-Field (FY 13-14)'!L239,'2.1.ATS-Field (FY 13-14)'!M239)))</f>
        <v>0</v>
      </c>
      <c r="G238" s="35">
        <f>IF($B$1="Q1",IFERROR(ROUND(SUMIFS('Working Sheet'!$Y$4:$Y$250,'Working Sheet'!$T$4:$T$250,B238,'Working Sheet'!$U$4:$U$250,C238,'Working Sheet'!$V$4:$V$250,D238),0),0),IF($B$1="Q2",IFERROR(ROUND(SUMIFS('Working Sheet'!$Z$4:$Z$250,'Working Sheet'!$T$4:$T$250,B238,'Working Sheet'!$U$4:$U$250,C238,'Working Sheet'!$V$4:$V$250,D238),0),0),IF($B$1="Q3",IFERROR(ROUND(SUMIFS('Working Sheet'!$AA$4:$AA$250,'Working Sheet'!$T$4:$T$250,B238,'Working Sheet'!$U$4:$U$250,C238,'Working Sheet'!$V$4:$V$250,D238),0),0),IFERROR(ROUND(SUMIFS('Working Sheet'!$AB$4:$AB$250,'Working Sheet'!$T$4:$T$250,B238,'Working Sheet'!$U$4:$U$250,C238,'Working Sheet'!$V$4:$V$250,D238),0),0))))</f>
        <v>0</v>
      </c>
      <c r="H238" s="122">
        <f>COUNTIFS('Working Sheet'!$T$4:$T$250,'1.4.Fwd TIV-Field Inputs'!B238,'Working Sheet'!$U$4:$U$250,'1.4.Fwd TIV-Field Inputs'!C238,'Working Sheet'!$V$4:$V$250,'1.4.Fwd TIV-Field Inputs'!D238)</f>
        <v>232</v>
      </c>
      <c r="J238" s="8"/>
      <c r="K238" s="8"/>
      <c r="L238" s="8"/>
      <c r="M238" s="8"/>
      <c r="O238" s="8"/>
      <c r="P238" s="8"/>
      <c r="Q238" s="8"/>
      <c r="R238" s="8"/>
      <c r="S238" s="8"/>
      <c r="T238" s="8"/>
      <c r="V238" s="8"/>
      <c r="W238" s="8"/>
      <c r="X238" s="8"/>
      <c r="Y238" s="8"/>
      <c r="Z238" s="8"/>
      <c r="AA238" s="8"/>
      <c r="AC238" s="8"/>
      <c r="AD238" s="8"/>
      <c r="AE238" s="8"/>
      <c r="AF238" s="8"/>
      <c r="AG238" s="8"/>
      <c r="AH238" s="8"/>
      <c r="AJ238" s="8"/>
      <c r="AK238" s="8"/>
      <c r="AL238" s="8"/>
      <c r="AM238" s="8"/>
      <c r="AN238" s="8"/>
      <c r="AO238" s="8"/>
    </row>
    <row r="239" spans="1:41" ht="16.5" customHeight="1" x14ac:dyDescent="0.25">
      <c r="A239" s="83">
        <f>'1.2.Historical Market Map 12-13'!A239</f>
        <v>0</v>
      </c>
      <c r="B239" s="83">
        <f>'1.2.Historical Market Map 12-13'!B239</f>
        <v>0</v>
      </c>
      <c r="C239" s="83">
        <f>'1.2.Historical Market Map 12-13'!C239</f>
        <v>0</v>
      </c>
      <c r="D239" s="83">
        <f>'1.2.Historical Market Map 12-13'!D239</f>
        <v>0</v>
      </c>
      <c r="E239" s="84" t="str">
        <f t="shared" si="8"/>
        <v>0-0 (0)</v>
      </c>
      <c r="F239" s="84">
        <f>IF($B$1="Q1",'2.1.ATS-Field (FY 13-14)'!J240,IF($B$1="Q2",'2.1.ATS-Field (FY 13-14)'!K240,IF($B$1="Q3",'2.1.ATS-Field (FY 13-14)'!L240,'2.1.ATS-Field (FY 13-14)'!M240)))</f>
        <v>0</v>
      </c>
      <c r="G239" s="35">
        <f>IF($B$1="Q1",IFERROR(ROUND(SUMIFS('Working Sheet'!$Y$4:$Y$250,'Working Sheet'!$T$4:$T$250,B239,'Working Sheet'!$U$4:$U$250,C239,'Working Sheet'!$V$4:$V$250,D239),0),0),IF($B$1="Q2",IFERROR(ROUND(SUMIFS('Working Sheet'!$Z$4:$Z$250,'Working Sheet'!$T$4:$T$250,B239,'Working Sheet'!$U$4:$U$250,C239,'Working Sheet'!$V$4:$V$250,D239),0),0),IF($B$1="Q3",IFERROR(ROUND(SUMIFS('Working Sheet'!$AA$4:$AA$250,'Working Sheet'!$T$4:$T$250,B239,'Working Sheet'!$U$4:$U$250,C239,'Working Sheet'!$V$4:$V$250,D239),0),0),IFERROR(ROUND(SUMIFS('Working Sheet'!$AB$4:$AB$250,'Working Sheet'!$T$4:$T$250,B239,'Working Sheet'!$U$4:$U$250,C239,'Working Sheet'!$V$4:$V$250,D239),0),0))))</f>
        <v>0</v>
      </c>
      <c r="H239" s="122">
        <f>COUNTIFS('Working Sheet'!$T$4:$T$250,'1.4.Fwd TIV-Field Inputs'!B239,'Working Sheet'!$U$4:$U$250,'1.4.Fwd TIV-Field Inputs'!C239,'Working Sheet'!$V$4:$V$250,'1.4.Fwd TIV-Field Inputs'!D239)</f>
        <v>232</v>
      </c>
      <c r="J239" s="8"/>
      <c r="K239" s="8"/>
      <c r="L239" s="8"/>
      <c r="M239" s="8"/>
      <c r="O239" s="8"/>
      <c r="P239" s="8"/>
      <c r="Q239" s="8"/>
      <c r="R239" s="8"/>
      <c r="S239" s="8"/>
      <c r="T239" s="8"/>
      <c r="V239" s="8"/>
      <c r="W239" s="8"/>
      <c r="X239" s="8"/>
      <c r="Y239" s="8"/>
      <c r="Z239" s="8"/>
      <c r="AA239" s="8"/>
      <c r="AC239" s="8"/>
      <c r="AD239" s="8"/>
      <c r="AE239" s="8"/>
      <c r="AF239" s="8"/>
      <c r="AG239" s="8"/>
      <c r="AH239" s="8"/>
      <c r="AJ239" s="8"/>
      <c r="AK239" s="8"/>
      <c r="AL239" s="8"/>
      <c r="AM239" s="8"/>
      <c r="AN239" s="8"/>
      <c r="AO239" s="8"/>
    </row>
    <row r="240" spans="1:41" ht="16.5" customHeight="1" x14ac:dyDescent="0.25">
      <c r="A240" s="83">
        <f>'1.2.Historical Market Map 12-13'!A240</f>
        <v>0</v>
      </c>
      <c r="B240" s="83">
        <f>'1.2.Historical Market Map 12-13'!B240</f>
        <v>0</v>
      </c>
      <c r="C240" s="83">
        <f>'1.2.Historical Market Map 12-13'!C240</f>
        <v>0</v>
      </c>
      <c r="D240" s="83">
        <f>'1.2.Historical Market Map 12-13'!D240</f>
        <v>0</v>
      </c>
      <c r="E240" s="84" t="str">
        <f t="shared" si="8"/>
        <v>0-0 (0)</v>
      </c>
      <c r="F240" s="84">
        <f>IF($B$1="Q1",'2.1.ATS-Field (FY 13-14)'!J241,IF($B$1="Q2",'2.1.ATS-Field (FY 13-14)'!K241,IF($B$1="Q3",'2.1.ATS-Field (FY 13-14)'!L241,'2.1.ATS-Field (FY 13-14)'!M241)))</f>
        <v>0</v>
      </c>
      <c r="G240" s="35">
        <f>IF($B$1="Q1",IFERROR(ROUND(SUMIFS('Working Sheet'!$Y$4:$Y$250,'Working Sheet'!$T$4:$T$250,B240,'Working Sheet'!$U$4:$U$250,C240,'Working Sheet'!$V$4:$V$250,D240),0),0),IF($B$1="Q2",IFERROR(ROUND(SUMIFS('Working Sheet'!$Z$4:$Z$250,'Working Sheet'!$T$4:$T$250,B240,'Working Sheet'!$U$4:$U$250,C240,'Working Sheet'!$V$4:$V$250,D240),0),0),IF($B$1="Q3",IFERROR(ROUND(SUMIFS('Working Sheet'!$AA$4:$AA$250,'Working Sheet'!$T$4:$T$250,B240,'Working Sheet'!$U$4:$U$250,C240,'Working Sheet'!$V$4:$V$250,D240),0),0),IFERROR(ROUND(SUMIFS('Working Sheet'!$AB$4:$AB$250,'Working Sheet'!$T$4:$T$250,B240,'Working Sheet'!$U$4:$U$250,C240,'Working Sheet'!$V$4:$V$250,D240),0),0))))</f>
        <v>0</v>
      </c>
      <c r="H240" s="122">
        <f>COUNTIFS('Working Sheet'!$T$4:$T$250,'1.4.Fwd TIV-Field Inputs'!B240,'Working Sheet'!$U$4:$U$250,'1.4.Fwd TIV-Field Inputs'!C240,'Working Sheet'!$V$4:$V$250,'1.4.Fwd TIV-Field Inputs'!D240)</f>
        <v>232</v>
      </c>
      <c r="J240" s="8"/>
      <c r="K240" s="8"/>
      <c r="L240" s="8"/>
      <c r="M240" s="8"/>
      <c r="O240" s="8"/>
      <c r="P240" s="8"/>
      <c r="Q240" s="8"/>
      <c r="R240" s="8"/>
      <c r="S240" s="8"/>
      <c r="T240" s="8"/>
      <c r="V240" s="8"/>
      <c r="W240" s="8"/>
      <c r="X240" s="8"/>
      <c r="Y240" s="8"/>
      <c r="Z240" s="8"/>
      <c r="AA240" s="8"/>
      <c r="AC240" s="8"/>
      <c r="AD240" s="8"/>
      <c r="AE240" s="8"/>
      <c r="AF240" s="8"/>
      <c r="AG240" s="8"/>
      <c r="AH240" s="8"/>
      <c r="AJ240" s="8"/>
      <c r="AK240" s="8"/>
      <c r="AL240" s="8"/>
      <c r="AM240" s="8"/>
      <c r="AN240" s="8"/>
      <c r="AO240" s="8"/>
    </row>
    <row r="241" spans="1:41" ht="16.5" customHeight="1" x14ac:dyDescent="0.25">
      <c r="A241" s="83">
        <f>'1.2.Historical Market Map 12-13'!A241</f>
        <v>0</v>
      </c>
      <c r="B241" s="83">
        <f>'1.2.Historical Market Map 12-13'!B241</f>
        <v>0</v>
      </c>
      <c r="C241" s="83">
        <f>'1.2.Historical Market Map 12-13'!C241</f>
        <v>0</v>
      </c>
      <c r="D241" s="83">
        <f>'1.2.Historical Market Map 12-13'!D241</f>
        <v>0</v>
      </c>
      <c r="E241" s="84" t="str">
        <f t="shared" si="8"/>
        <v>0-0 (0)</v>
      </c>
      <c r="F241" s="84">
        <f>IF($B$1="Q1",'2.1.ATS-Field (FY 13-14)'!J242,IF($B$1="Q2",'2.1.ATS-Field (FY 13-14)'!K242,IF($B$1="Q3",'2.1.ATS-Field (FY 13-14)'!L242,'2.1.ATS-Field (FY 13-14)'!M242)))</f>
        <v>0</v>
      </c>
      <c r="G241" s="35">
        <f>IF($B$1="Q1",IFERROR(ROUND(SUMIFS('Working Sheet'!$Y$4:$Y$250,'Working Sheet'!$T$4:$T$250,B241,'Working Sheet'!$U$4:$U$250,C241,'Working Sheet'!$V$4:$V$250,D241),0),0),IF($B$1="Q2",IFERROR(ROUND(SUMIFS('Working Sheet'!$Z$4:$Z$250,'Working Sheet'!$T$4:$T$250,B241,'Working Sheet'!$U$4:$U$250,C241,'Working Sheet'!$V$4:$V$250,D241),0),0),IF($B$1="Q3",IFERROR(ROUND(SUMIFS('Working Sheet'!$AA$4:$AA$250,'Working Sheet'!$T$4:$T$250,B241,'Working Sheet'!$U$4:$U$250,C241,'Working Sheet'!$V$4:$V$250,D241),0),0),IFERROR(ROUND(SUMIFS('Working Sheet'!$AB$4:$AB$250,'Working Sheet'!$T$4:$T$250,B241,'Working Sheet'!$U$4:$U$250,C241,'Working Sheet'!$V$4:$V$250,D241),0),0))))</f>
        <v>0</v>
      </c>
      <c r="H241" s="122">
        <f>COUNTIFS('Working Sheet'!$T$4:$T$250,'1.4.Fwd TIV-Field Inputs'!B241,'Working Sheet'!$U$4:$U$250,'1.4.Fwd TIV-Field Inputs'!C241,'Working Sheet'!$V$4:$V$250,'1.4.Fwd TIV-Field Inputs'!D241)</f>
        <v>232</v>
      </c>
      <c r="J241" s="8"/>
      <c r="K241" s="8"/>
      <c r="L241" s="8"/>
      <c r="M241" s="8"/>
      <c r="O241" s="8"/>
      <c r="P241" s="8"/>
      <c r="Q241" s="8"/>
      <c r="R241" s="8"/>
      <c r="S241" s="8"/>
      <c r="T241" s="8"/>
      <c r="V241" s="8"/>
      <c r="W241" s="8"/>
      <c r="X241" s="8"/>
      <c r="Y241" s="8"/>
      <c r="Z241" s="8"/>
      <c r="AA241" s="8"/>
      <c r="AC241" s="8"/>
      <c r="AD241" s="8"/>
      <c r="AE241" s="8"/>
      <c r="AF241" s="8"/>
      <c r="AG241" s="8"/>
      <c r="AH241" s="8"/>
      <c r="AJ241" s="8"/>
      <c r="AK241" s="8"/>
      <c r="AL241" s="8"/>
      <c r="AM241" s="8"/>
      <c r="AN241" s="8"/>
      <c r="AO241" s="8"/>
    </row>
    <row r="242" spans="1:41" ht="16.5" customHeight="1" x14ac:dyDescent="0.25">
      <c r="A242" s="83">
        <f>'1.2.Historical Market Map 12-13'!A242</f>
        <v>0</v>
      </c>
      <c r="B242" s="83">
        <f>'1.2.Historical Market Map 12-13'!B242</f>
        <v>0</v>
      </c>
      <c r="C242" s="83">
        <f>'1.2.Historical Market Map 12-13'!C242</f>
        <v>0</v>
      </c>
      <c r="D242" s="83">
        <f>'1.2.Historical Market Map 12-13'!D242</f>
        <v>0</v>
      </c>
      <c r="E242" s="84" t="str">
        <f t="shared" si="8"/>
        <v>0-0 (0)</v>
      </c>
      <c r="F242" s="84">
        <f>IF($B$1="Q1",'2.1.ATS-Field (FY 13-14)'!J243,IF($B$1="Q2",'2.1.ATS-Field (FY 13-14)'!K243,IF($B$1="Q3",'2.1.ATS-Field (FY 13-14)'!L243,'2.1.ATS-Field (FY 13-14)'!M243)))</f>
        <v>0</v>
      </c>
      <c r="G242" s="35">
        <f>IF($B$1="Q1",IFERROR(ROUND(SUMIFS('Working Sheet'!$Y$4:$Y$250,'Working Sheet'!$T$4:$T$250,B242,'Working Sheet'!$U$4:$U$250,C242,'Working Sheet'!$V$4:$V$250,D242),0),0),IF($B$1="Q2",IFERROR(ROUND(SUMIFS('Working Sheet'!$Z$4:$Z$250,'Working Sheet'!$T$4:$T$250,B242,'Working Sheet'!$U$4:$U$250,C242,'Working Sheet'!$V$4:$V$250,D242),0),0),IF($B$1="Q3",IFERROR(ROUND(SUMIFS('Working Sheet'!$AA$4:$AA$250,'Working Sheet'!$T$4:$T$250,B242,'Working Sheet'!$U$4:$U$250,C242,'Working Sheet'!$V$4:$V$250,D242),0),0),IFERROR(ROUND(SUMIFS('Working Sheet'!$AB$4:$AB$250,'Working Sheet'!$T$4:$T$250,B242,'Working Sheet'!$U$4:$U$250,C242,'Working Sheet'!$V$4:$V$250,D242),0),0))))</f>
        <v>0</v>
      </c>
      <c r="H242" s="122">
        <f>COUNTIFS('Working Sheet'!$T$4:$T$250,'1.4.Fwd TIV-Field Inputs'!B242,'Working Sheet'!$U$4:$U$250,'1.4.Fwd TIV-Field Inputs'!C242,'Working Sheet'!$V$4:$V$250,'1.4.Fwd TIV-Field Inputs'!D242)</f>
        <v>232</v>
      </c>
      <c r="J242" s="8"/>
      <c r="K242" s="8"/>
      <c r="L242" s="8"/>
      <c r="M242" s="8"/>
      <c r="O242" s="8"/>
      <c r="P242" s="8"/>
      <c r="Q242" s="8"/>
      <c r="R242" s="8"/>
      <c r="S242" s="8"/>
      <c r="T242" s="8"/>
      <c r="V242" s="8"/>
      <c r="W242" s="8"/>
      <c r="X242" s="8"/>
      <c r="Y242" s="8"/>
      <c r="Z242" s="8"/>
      <c r="AA242" s="8"/>
      <c r="AC242" s="8"/>
      <c r="AD242" s="8"/>
      <c r="AE242" s="8"/>
      <c r="AF242" s="8"/>
      <c r="AG242" s="8"/>
      <c r="AH242" s="8"/>
      <c r="AJ242" s="8"/>
      <c r="AK242" s="8"/>
      <c r="AL242" s="8"/>
      <c r="AM242" s="8"/>
      <c r="AN242" s="8"/>
      <c r="AO242" s="8"/>
    </row>
    <row r="243" spans="1:41" ht="16.5" customHeight="1" x14ac:dyDescent="0.25">
      <c r="A243" s="83">
        <f>'1.2.Historical Market Map 12-13'!A243</f>
        <v>0</v>
      </c>
      <c r="B243" s="83">
        <f>'1.2.Historical Market Map 12-13'!B243</f>
        <v>0</v>
      </c>
      <c r="C243" s="83">
        <f>'1.2.Historical Market Map 12-13'!C243</f>
        <v>0</v>
      </c>
      <c r="D243" s="83">
        <f>'1.2.Historical Market Map 12-13'!D243</f>
        <v>0</v>
      </c>
      <c r="E243" s="84" t="str">
        <f t="shared" si="8"/>
        <v>0-0 (0)</v>
      </c>
      <c r="F243" s="84">
        <f>IF($B$1="Q1",'2.1.ATS-Field (FY 13-14)'!J244,IF($B$1="Q2",'2.1.ATS-Field (FY 13-14)'!K244,IF($B$1="Q3",'2.1.ATS-Field (FY 13-14)'!L244,'2.1.ATS-Field (FY 13-14)'!M244)))</f>
        <v>0</v>
      </c>
      <c r="G243" s="35">
        <f>IF($B$1="Q1",IFERROR(ROUND(SUMIFS('Working Sheet'!$Y$4:$Y$250,'Working Sheet'!$T$4:$T$250,B243,'Working Sheet'!$U$4:$U$250,C243,'Working Sheet'!$V$4:$V$250,D243),0),0),IF($B$1="Q2",IFERROR(ROUND(SUMIFS('Working Sheet'!$Z$4:$Z$250,'Working Sheet'!$T$4:$T$250,B243,'Working Sheet'!$U$4:$U$250,C243,'Working Sheet'!$V$4:$V$250,D243),0),0),IF($B$1="Q3",IFERROR(ROUND(SUMIFS('Working Sheet'!$AA$4:$AA$250,'Working Sheet'!$T$4:$T$250,B243,'Working Sheet'!$U$4:$U$250,C243,'Working Sheet'!$V$4:$V$250,D243),0),0),IFERROR(ROUND(SUMIFS('Working Sheet'!$AB$4:$AB$250,'Working Sheet'!$T$4:$T$250,B243,'Working Sheet'!$U$4:$U$250,C243,'Working Sheet'!$V$4:$V$250,D243),0),0))))</f>
        <v>0</v>
      </c>
      <c r="H243" s="122">
        <f>COUNTIFS('Working Sheet'!$T$4:$T$250,'1.4.Fwd TIV-Field Inputs'!B243,'Working Sheet'!$U$4:$U$250,'1.4.Fwd TIV-Field Inputs'!C243,'Working Sheet'!$V$4:$V$250,'1.4.Fwd TIV-Field Inputs'!D243)</f>
        <v>232</v>
      </c>
      <c r="J243" s="18"/>
      <c r="K243" s="18"/>
      <c r="L243" s="18"/>
      <c r="M243" s="18"/>
      <c r="O243" s="18"/>
      <c r="P243" s="18"/>
      <c r="Q243" s="18"/>
      <c r="R243" s="18"/>
      <c r="S243" s="18"/>
      <c r="T243" s="18"/>
      <c r="V243" s="18"/>
      <c r="W243" s="18"/>
      <c r="X243" s="18"/>
      <c r="Y243" s="18"/>
      <c r="Z243" s="18"/>
      <c r="AA243" s="18"/>
      <c r="AC243" s="18"/>
      <c r="AD243" s="18"/>
      <c r="AE243" s="18"/>
      <c r="AF243" s="18"/>
      <c r="AG243" s="18"/>
      <c r="AH243" s="18"/>
      <c r="AJ243" s="18"/>
      <c r="AK243" s="18"/>
      <c r="AL243" s="18"/>
      <c r="AM243" s="18"/>
      <c r="AN243" s="18"/>
      <c r="AO243" s="18"/>
    </row>
    <row r="244" spans="1:41" ht="16.5" customHeight="1" x14ac:dyDescent="0.25">
      <c r="A244" s="83">
        <f>'1.2.Historical Market Map 12-13'!A244</f>
        <v>0</v>
      </c>
      <c r="B244" s="83">
        <f>'1.2.Historical Market Map 12-13'!B244</f>
        <v>0</v>
      </c>
      <c r="C244" s="83">
        <f>'1.2.Historical Market Map 12-13'!C244</f>
        <v>0</v>
      </c>
      <c r="D244" s="83">
        <f>'1.2.Historical Market Map 12-13'!D244</f>
        <v>0</v>
      </c>
      <c r="E244" s="84" t="str">
        <f t="shared" si="8"/>
        <v>0-0 (0)</v>
      </c>
      <c r="F244" s="84">
        <f>IF($B$1="Q1",'2.1.ATS-Field (FY 13-14)'!J245,IF($B$1="Q2",'2.1.ATS-Field (FY 13-14)'!K245,IF($B$1="Q3",'2.1.ATS-Field (FY 13-14)'!L245,'2.1.ATS-Field (FY 13-14)'!M245)))</f>
        <v>0</v>
      </c>
      <c r="G244" s="35">
        <f>IF($B$1="Q1",IFERROR(ROUND(SUMIFS('Working Sheet'!$Y$4:$Y$250,'Working Sheet'!$T$4:$T$250,B244,'Working Sheet'!$U$4:$U$250,C244,'Working Sheet'!$V$4:$V$250,D244),0),0),IF($B$1="Q2",IFERROR(ROUND(SUMIFS('Working Sheet'!$Z$4:$Z$250,'Working Sheet'!$T$4:$T$250,B244,'Working Sheet'!$U$4:$U$250,C244,'Working Sheet'!$V$4:$V$250,D244),0),0),IF($B$1="Q3",IFERROR(ROUND(SUMIFS('Working Sheet'!$AA$4:$AA$250,'Working Sheet'!$T$4:$T$250,B244,'Working Sheet'!$U$4:$U$250,C244,'Working Sheet'!$V$4:$V$250,D244),0),0),IFERROR(ROUND(SUMIFS('Working Sheet'!$AB$4:$AB$250,'Working Sheet'!$T$4:$T$250,B244,'Working Sheet'!$U$4:$U$250,C244,'Working Sheet'!$V$4:$V$250,D244),0),0))))</f>
        <v>0</v>
      </c>
      <c r="H244" s="122">
        <f>COUNTIFS('Working Sheet'!$T$4:$T$250,'1.4.Fwd TIV-Field Inputs'!B244,'Working Sheet'!$U$4:$U$250,'1.4.Fwd TIV-Field Inputs'!C244,'Working Sheet'!$V$4:$V$250,'1.4.Fwd TIV-Field Inputs'!D244)</f>
        <v>232</v>
      </c>
      <c r="J244" s="8"/>
      <c r="K244" s="8"/>
      <c r="L244" s="8"/>
      <c r="M244" s="8"/>
      <c r="O244" s="8"/>
      <c r="P244" s="8"/>
      <c r="Q244" s="8"/>
      <c r="R244" s="8"/>
      <c r="S244" s="8"/>
      <c r="T244" s="8"/>
      <c r="V244" s="8"/>
      <c r="W244" s="8"/>
      <c r="X244" s="8"/>
      <c r="Y244" s="8"/>
      <c r="Z244" s="8"/>
      <c r="AA244" s="8"/>
      <c r="AC244" s="8"/>
      <c r="AD244" s="8"/>
      <c r="AE244" s="8"/>
      <c r="AF244" s="8"/>
      <c r="AG244" s="8"/>
      <c r="AH244" s="8"/>
      <c r="AJ244" s="8"/>
      <c r="AK244" s="8"/>
      <c r="AL244" s="8"/>
      <c r="AM244" s="8"/>
      <c r="AN244" s="8"/>
      <c r="AO244" s="8"/>
    </row>
    <row r="245" spans="1:41" ht="16.5" customHeight="1" x14ac:dyDescent="0.25">
      <c r="A245" s="83">
        <f>'1.2.Historical Market Map 12-13'!A245</f>
        <v>0</v>
      </c>
      <c r="B245" s="83">
        <f>'1.2.Historical Market Map 12-13'!B245</f>
        <v>0</v>
      </c>
      <c r="C245" s="83">
        <f>'1.2.Historical Market Map 12-13'!C245</f>
        <v>0</v>
      </c>
      <c r="D245" s="83">
        <f>'1.2.Historical Market Map 12-13'!D245</f>
        <v>0</v>
      </c>
      <c r="E245" s="84" t="str">
        <f t="shared" si="8"/>
        <v>0-0 (0)</v>
      </c>
      <c r="F245" s="84">
        <f>IF($B$1="Q1",'2.1.ATS-Field (FY 13-14)'!J246,IF($B$1="Q2",'2.1.ATS-Field (FY 13-14)'!K246,IF($B$1="Q3",'2.1.ATS-Field (FY 13-14)'!L246,'2.1.ATS-Field (FY 13-14)'!M246)))</f>
        <v>0</v>
      </c>
      <c r="G245" s="35">
        <f>IF($B$1="Q1",IFERROR(ROUND(SUMIFS('Working Sheet'!$Y$4:$Y$250,'Working Sheet'!$T$4:$T$250,B245,'Working Sheet'!$U$4:$U$250,C245,'Working Sheet'!$V$4:$V$250,D245),0),0),IF($B$1="Q2",IFERROR(ROUND(SUMIFS('Working Sheet'!$Z$4:$Z$250,'Working Sheet'!$T$4:$T$250,B245,'Working Sheet'!$U$4:$U$250,C245,'Working Sheet'!$V$4:$V$250,D245),0),0),IF($B$1="Q3",IFERROR(ROUND(SUMIFS('Working Sheet'!$AA$4:$AA$250,'Working Sheet'!$T$4:$T$250,B245,'Working Sheet'!$U$4:$U$250,C245,'Working Sheet'!$V$4:$V$250,D245),0),0),IFERROR(ROUND(SUMIFS('Working Sheet'!$AB$4:$AB$250,'Working Sheet'!$T$4:$T$250,B245,'Working Sheet'!$U$4:$U$250,C245,'Working Sheet'!$V$4:$V$250,D245),0),0))))</f>
        <v>0</v>
      </c>
      <c r="H245" s="122">
        <f>COUNTIFS('Working Sheet'!$T$4:$T$250,'1.4.Fwd TIV-Field Inputs'!B245,'Working Sheet'!$U$4:$U$250,'1.4.Fwd TIV-Field Inputs'!C245,'Working Sheet'!$V$4:$V$250,'1.4.Fwd TIV-Field Inputs'!D245)</f>
        <v>232</v>
      </c>
      <c r="J245" s="8"/>
      <c r="K245" s="8"/>
      <c r="L245" s="8"/>
      <c r="M245" s="8"/>
      <c r="O245" s="8"/>
      <c r="P245" s="8"/>
      <c r="Q245" s="8"/>
      <c r="R245" s="8"/>
      <c r="S245" s="8"/>
      <c r="T245" s="8"/>
      <c r="V245" s="8"/>
      <c r="W245" s="8"/>
      <c r="X245" s="8"/>
      <c r="Y245" s="8"/>
      <c r="Z245" s="8"/>
      <c r="AA245" s="8"/>
      <c r="AC245" s="8"/>
      <c r="AD245" s="8"/>
      <c r="AE245" s="8"/>
      <c r="AF245" s="8"/>
      <c r="AG245" s="8"/>
      <c r="AH245" s="8"/>
      <c r="AJ245" s="8"/>
      <c r="AK245" s="8"/>
      <c r="AL245" s="8"/>
      <c r="AM245" s="8"/>
      <c r="AN245" s="8"/>
      <c r="AO245" s="8"/>
    </row>
    <row r="246" spans="1:41" ht="16.5" customHeight="1" x14ac:dyDescent="0.25">
      <c r="A246" s="83">
        <f>'1.2.Historical Market Map 12-13'!A246</f>
        <v>0</v>
      </c>
      <c r="B246" s="83">
        <f>'1.2.Historical Market Map 12-13'!B246</f>
        <v>0</v>
      </c>
      <c r="C246" s="83">
        <f>'1.2.Historical Market Map 12-13'!C246</f>
        <v>0</v>
      </c>
      <c r="D246" s="83">
        <f>'1.2.Historical Market Map 12-13'!D246</f>
        <v>0</v>
      </c>
      <c r="E246" s="84" t="str">
        <f t="shared" si="8"/>
        <v>0-0 (0)</v>
      </c>
      <c r="F246" s="84">
        <f>IF($B$1="Q1",'2.1.ATS-Field (FY 13-14)'!J247,IF($B$1="Q2",'2.1.ATS-Field (FY 13-14)'!K247,IF($B$1="Q3",'2.1.ATS-Field (FY 13-14)'!L247,'2.1.ATS-Field (FY 13-14)'!M247)))</f>
        <v>0</v>
      </c>
      <c r="G246" s="35">
        <f>IF($B$1="Q1",IFERROR(ROUND(SUMIFS('Working Sheet'!$Y$4:$Y$250,'Working Sheet'!$T$4:$T$250,B246,'Working Sheet'!$U$4:$U$250,C246,'Working Sheet'!$V$4:$V$250,D246),0),0),IF($B$1="Q2",IFERROR(ROUND(SUMIFS('Working Sheet'!$Z$4:$Z$250,'Working Sheet'!$T$4:$T$250,B246,'Working Sheet'!$U$4:$U$250,C246,'Working Sheet'!$V$4:$V$250,D246),0),0),IF($B$1="Q3",IFERROR(ROUND(SUMIFS('Working Sheet'!$AA$4:$AA$250,'Working Sheet'!$T$4:$T$250,B246,'Working Sheet'!$U$4:$U$250,C246,'Working Sheet'!$V$4:$V$250,D246),0),0),IFERROR(ROUND(SUMIFS('Working Sheet'!$AB$4:$AB$250,'Working Sheet'!$T$4:$T$250,B246,'Working Sheet'!$U$4:$U$250,C246,'Working Sheet'!$V$4:$V$250,D246),0),0))))</f>
        <v>0</v>
      </c>
      <c r="H246" s="122">
        <f>COUNTIFS('Working Sheet'!$T$4:$T$250,'1.4.Fwd TIV-Field Inputs'!B246,'Working Sheet'!$U$4:$U$250,'1.4.Fwd TIV-Field Inputs'!C246,'Working Sheet'!$V$4:$V$250,'1.4.Fwd TIV-Field Inputs'!D246)</f>
        <v>232</v>
      </c>
      <c r="J246" s="8"/>
      <c r="K246" s="8"/>
      <c r="L246" s="8"/>
      <c r="M246" s="8"/>
      <c r="O246" s="8"/>
      <c r="P246" s="8"/>
      <c r="Q246" s="8"/>
      <c r="R246" s="8"/>
      <c r="S246" s="8"/>
      <c r="T246" s="8"/>
      <c r="V246" s="8"/>
      <c r="W246" s="8"/>
      <c r="X246" s="8"/>
      <c r="Y246" s="8"/>
      <c r="Z246" s="8"/>
      <c r="AA246" s="8"/>
      <c r="AC246" s="8"/>
      <c r="AD246" s="8"/>
      <c r="AE246" s="8"/>
      <c r="AF246" s="8"/>
      <c r="AG246" s="8"/>
      <c r="AH246" s="8"/>
      <c r="AJ246" s="8"/>
      <c r="AK246" s="8"/>
      <c r="AL246" s="8"/>
      <c r="AM246" s="8"/>
      <c r="AN246" s="8"/>
      <c r="AO246" s="8"/>
    </row>
    <row r="247" spans="1:41" ht="16.5" customHeight="1" x14ac:dyDescent="0.25">
      <c r="A247" s="83">
        <f>'1.2.Historical Market Map 12-13'!A247</f>
        <v>0</v>
      </c>
      <c r="B247" s="83">
        <f>'1.2.Historical Market Map 12-13'!B247</f>
        <v>0</v>
      </c>
      <c r="C247" s="83">
        <f>'1.2.Historical Market Map 12-13'!C247</f>
        <v>0</v>
      </c>
      <c r="D247" s="83">
        <f>'1.2.Historical Market Map 12-13'!D247</f>
        <v>0</v>
      </c>
      <c r="E247" s="84" t="str">
        <f t="shared" si="8"/>
        <v>0-0 (0)</v>
      </c>
      <c r="F247" s="84">
        <f>IF($B$1="Q1",'2.1.ATS-Field (FY 13-14)'!J248,IF($B$1="Q2",'2.1.ATS-Field (FY 13-14)'!K248,IF($B$1="Q3",'2.1.ATS-Field (FY 13-14)'!L248,'2.1.ATS-Field (FY 13-14)'!M248)))</f>
        <v>0</v>
      </c>
      <c r="G247" s="35">
        <f>IF($B$1="Q1",IFERROR(ROUND(SUMIFS('Working Sheet'!$Y$4:$Y$250,'Working Sheet'!$T$4:$T$250,B247,'Working Sheet'!$U$4:$U$250,C247,'Working Sheet'!$V$4:$V$250,D247),0),0),IF($B$1="Q2",IFERROR(ROUND(SUMIFS('Working Sheet'!$Z$4:$Z$250,'Working Sheet'!$T$4:$T$250,B247,'Working Sheet'!$U$4:$U$250,C247,'Working Sheet'!$V$4:$V$250,D247),0),0),IF($B$1="Q3",IFERROR(ROUND(SUMIFS('Working Sheet'!$AA$4:$AA$250,'Working Sheet'!$T$4:$T$250,B247,'Working Sheet'!$U$4:$U$250,C247,'Working Sheet'!$V$4:$V$250,D247),0),0),IFERROR(ROUND(SUMIFS('Working Sheet'!$AB$4:$AB$250,'Working Sheet'!$T$4:$T$250,B247,'Working Sheet'!$U$4:$U$250,C247,'Working Sheet'!$V$4:$V$250,D247),0),0))))</f>
        <v>0</v>
      </c>
      <c r="H247" s="122">
        <f>COUNTIFS('Working Sheet'!$T$4:$T$250,'1.4.Fwd TIV-Field Inputs'!B247,'Working Sheet'!$U$4:$U$250,'1.4.Fwd TIV-Field Inputs'!C247,'Working Sheet'!$V$4:$V$250,'1.4.Fwd TIV-Field Inputs'!D247)</f>
        <v>232</v>
      </c>
      <c r="J247" s="8"/>
      <c r="K247" s="8"/>
      <c r="L247" s="8"/>
      <c r="M247" s="8"/>
      <c r="O247" s="8"/>
      <c r="P247" s="8"/>
      <c r="Q247" s="8"/>
      <c r="R247" s="8"/>
      <c r="S247" s="8"/>
      <c r="T247" s="8"/>
      <c r="V247" s="8"/>
      <c r="W247" s="8"/>
      <c r="X247" s="8"/>
      <c r="Y247" s="8"/>
      <c r="Z247" s="8"/>
      <c r="AA247" s="8"/>
      <c r="AC247" s="8"/>
      <c r="AD247" s="8"/>
      <c r="AE247" s="8"/>
      <c r="AF247" s="8"/>
      <c r="AG247" s="8"/>
      <c r="AH247" s="8"/>
      <c r="AJ247" s="8"/>
      <c r="AK247" s="8"/>
      <c r="AL247" s="8"/>
      <c r="AM247" s="8"/>
      <c r="AN247" s="8"/>
      <c r="AO247" s="8"/>
    </row>
    <row r="248" spans="1:41" ht="16.5" customHeight="1" x14ac:dyDescent="0.25">
      <c r="A248" s="83">
        <f>'1.2.Historical Market Map 12-13'!A248</f>
        <v>0</v>
      </c>
      <c r="B248" s="83">
        <f>'1.2.Historical Market Map 12-13'!B248</f>
        <v>0</v>
      </c>
      <c r="C248" s="83">
        <f>'1.2.Historical Market Map 12-13'!C248</f>
        <v>0</v>
      </c>
      <c r="D248" s="83">
        <f>'1.2.Historical Market Map 12-13'!D248</f>
        <v>0</v>
      </c>
      <c r="E248" s="84" t="str">
        <f t="shared" si="8"/>
        <v>0-0 (0)</v>
      </c>
      <c r="F248" s="84">
        <f>IF($B$1="Q1",'2.1.ATS-Field (FY 13-14)'!J249,IF($B$1="Q2",'2.1.ATS-Field (FY 13-14)'!K249,IF($B$1="Q3",'2.1.ATS-Field (FY 13-14)'!L249,'2.1.ATS-Field (FY 13-14)'!M249)))</f>
        <v>0</v>
      </c>
      <c r="G248" s="35">
        <f>IF($B$1="Q1",IFERROR(ROUND(SUMIFS('Working Sheet'!$Y$4:$Y$250,'Working Sheet'!$T$4:$T$250,B248,'Working Sheet'!$U$4:$U$250,C248,'Working Sheet'!$V$4:$V$250,D248),0),0),IF($B$1="Q2",IFERROR(ROUND(SUMIFS('Working Sheet'!$Z$4:$Z$250,'Working Sheet'!$T$4:$T$250,B248,'Working Sheet'!$U$4:$U$250,C248,'Working Sheet'!$V$4:$V$250,D248),0),0),IF($B$1="Q3",IFERROR(ROUND(SUMIFS('Working Sheet'!$AA$4:$AA$250,'Working Sheet'!$T$4:$T$250,B248,'Working Sheet'!$U$4:$U$250,C248,'Working Sheet'!$V$4:$V$250,D248),0),0),IFERROR(ROUND(SUMIFS('Working Sheet'!$AB$4:$AB$250,'Working Sheet'!$T$4:$T$250,B248,'Working Sheet'!$U$4:$U$250,C248,'Working Sheet'!$V$4:$V$250,D248),0),0))))</f>
        <v>0</v>
      </c>
      <c r="H248" s="122">
        <f>COUNTIFS('Working Sheet'!$T$4:$T$250,'1.4.Fwd TIV-Field Inputs'!B248,'Working Sheet'!$U$4:$U$250,'1.4.Fwd TIV-Field Inputs'!C248,'Working Sheet'!$V$4:$V$250,'1.4.Fwd TIV-Field Inputs'!D248)</f>
        <v>232</v>
      </c>
      <c r="J248" s="8"/>
      <c r="K248" s="8"/>
      <c r="L248" s="8"/>
      <c r="M248" s="8"/>
      <c r="O248" s="8"/>
      <c r="P248" s="8"/>
      <c r="Q248" s="8"/>
      <c r="R248" s="8"/>
      <c r="S248" s="8"/>
      <c r="T248" s="8"/>
      <c r="V248" s="8"/>
      <c r="W248" s="8"/>
      <c r="X248" s="8"/>
      <c r="Y248" s="8"/>
      <c r="Z248" s="8"/>
      <c r="AA248" s="8"/>
      <c r="AC248" s="8"/>
      <c r="AD248" s="8"/>
      <c r="AE248" s="8"/>
      <c r="AF248" s="8"/>
      <c r="AG248" s="8"/>
      <c r="AH248" s="8"/>
      <c r="AJ248" s="8"/>
      <c r="AK248" s="8"/>
      <c r="AL248" s="8"/>
      <c r="AM248" s="8"/>
      <c r="AN248" s="8"/>
      <c r="AO248" s="8"/>
    </row>
    <row r="249" spans="1:41" ht="16.5" customHeight="1" x14ac:dyDescent="0.25">
      <c r="A249" s="83">
        <f>'1.2.Historical Market Map 12-13'!A249</f>
        <v>0</v>
      </c>
      <c r="B249" s="83">
        <f>'1.2.Historical Market Map 12-13'!B249</f>
        <v>0</v>
      </c>
      <c r="C249" s="83">
        <f>'1.2.Historical Market Map 12-13'!C249</f>
        <v>0</v>
      </c>
      <c r="D249" s="83">
        <f>'1.2.Historical Market Map 12-13'!D249</f>
        <v>0</v>
      </c>
      <c r="E249" s="84" t="str">
        <f t="shared" si="8"/>
        <v>0-0 (0)</v>
      </c>
      <c r="F249" s="84">
        <f>IF($B$1="Q1",'2.1.ATS-Field (FY 13-14)'!J250,IF($B$1="Q2",'2.1.ATS-Field (FY 13-14)'!K250,IF($B$1="Q3",'2.1.ATS-Field (FY 13-14)'!L250,'2.1.ATS-Field (FY 13-14)'!M250)))</f>
        <v>0</v>
      </c>
      <c r="G249" s="35">
        <f>IF($B$1="Q1",IFERROR(ROUND(SUMIFS('Working Sheet'!$Y$4:$Y$250,'Working Sheet'!$T$4:$T$250,B249,'Working Sheet'!$U$4:$U$250,C249,'Working Sheet'!$V$4:$V$250,D249),0),0),IF($B$1="Q2",IFERROR(ROUND(SUMIFS('Working Sheet'!$Z$4:$Z$250,'Working Sheet'!$T$4:$T$250,B249,'Working Sheet'!$U$4:$U$250,C249,'Working Sheet'!$V$4:$V$250,D249),0),0),IF($B$1="Q3",IFERROR(ROUND(SUMIFS('Working Sheet'!$AA$4:$AA$250,'Working Sheet'!$T$4:$T$250,B249,'Working Sheet'!$U$4:$U$250,C249,'Working Sheet'!$V$4:$V$250,D249),0),0),IFERROR(ROUND(SUMIFS('Working Sheet'!$AB$4:$AB$250,'Working Sheet'!$T$4:$T$250,B249,'Working Sheet'!$U$4:$U$250,C249,'Working Sheet'!$V$4:$V$250,D249),0),0))))</f>
        <v>0</v>
      </c>
      <c r="H249" s="122">
        <f>COUNTIFS('Working Sheet'!$T$4:$T$250,'1.4.Fwd TIV-Field Inputs'!B249,'Working Sheet'!$U$4:$U$250,'1.4.Fwd TIV-Field Inputs'!C249,'Working Sheet'!$V$4:$V$250,'1.4.Fwd TIV-Field Inputs'!D249)</f>
        <v>232</v>
      </c>
      <c r="J249" s="8"/>
      <c r="K249" s="8"/>
      <c r="L249" s="8"/>
      <c r="M249" s="8"/>
      <c r="O249" s="8"/>
      <c r="P249" s="8"/>
      <c r="Q249" s="8"/>
      <c r="R249" s="8"/>
      <c r="S249" s="8"/>
      <c r="T249" s="8"/>
      <c r="V249" s="8"/>
      <c r="W249" s="8"/>
      <c r="X249" s="8"/>
      <c r="Y249" s="8"/>
      <c r="Z249" s="8"/>
      <c r="AA249" s="8"/>
      <c r="AC249" s="8"/>
      <c r="AD249" s="8"/>
      <c r="AE249" s="8"/>
      <c r="AF249" s="8"/>
      <c r="AG249" s="8"/>
      <c r="AH249" s="8"/>
      <c r="AJ249" s="8"/>
      <c r="AK249" s="8"/>
      <c r="AL249" s="8"/>
      <c r="AM249" s="8"/>
      <c r="AN249" s="8"/>
      <c r="AO249" s="8"/>
    </row>
    <row r="250" spans="1:41" ht="16.5" customHeight="1" x14ac:dyDescent="0.25">
      <c r="A250" s="83">
        <f>'1.2.Historical Market Map 12-13'!A250</f>
        <v>0</v>
      </c>
      <c r="B250" s="83">
        <f>'1.2.Historical Market Map 12-13'!B250</f>
        <v>0</v>
      </c>
      <c r="C250" s="83">
        <f>'1.2.Historical Market Map 12-13'!C250</f>
        <v>0</v>
      </c>
      <c r="D250" s="83">
        <f>'1.2.Historical Market Map 12-13'!D250</f>
        <v>0</v>
      </c>
      <c r="E250" s="84" t="str">
        <f t="shared" si="8"/>
        <v>0-0 (0)</v>
      </c>
      <c r="F250" s="84">
        <f>IF($B$1="Q1",'2.1.ATS-Field (FY 13-14)'!J251,IF($B$1="Q2",'2.1.ATS-Field (FY 13-14)'!K251,IF($B$1="Q3",'2.1.ATS-Field (FY 13-14)'!L251,'2.1.ATS-Field (FY 13-14)'!M251)))</f>
        <v>0</v>
      </c>
      <c r="G250" s="35">
        <f>IF($B$1="Q1",IFERROR(ROUND(SUMIFS('Working Sheet'!$Y$4:$Y$250,'Working Sheet'!$T$4:$T$250,B250,'Working Sheet'!$U$4:$U$250,C250,'Working Sheet'!$V$4:$V$250,D250),0),0),IF($B$1="Q2",IFERROR(ROUND(SUMIFS('Working Sheet'!$Z$4:$Z$250,'Working Sheet'!$T$4:$T$250,B250,'Working Sheet'!$U$4:$U$250,C250,'Working Sheet'!$V$4:$V$250,D250),0),0),IF($B$1="Q3",IFERROR(ROUND(SUMIFS('Working Sheet'!$AA$4:$AA$250,'Working Sheet'!$T$4:$T$250,B250,'Working Sheet'!$U$4:$U$250,C250,'Working Sheet'!$V$4:$V$250,D250),0),0),IFERROR(ROUND(SUMIFS('Working Sheet'!$AB$4:$AB$250,'Working Sheet'!$T$4:$T$250,B250,'Working Sheet'!$U$4:$U$250,C250,'Working Sheet'!$V$4:$V$250,D250),0),0))))</f>
        <v>0</v>
      </c>
      <c r="H250" s="122">
        <f>COUNTIFS('Working Sheet'!$T$4:$T$250,'1.4.Fwd TIV-Field Inputs'!B250,'Working Sheet'!$U$4:$U$250,'1.4.Fwd TIV-Field Inputs'!C250,'Working Sheet'!$V$4:$V$250,'1.4.Fwd TIV-Field Inputs'!D250)</f>
        <v>232</v>
      </c>
      <c r="J250" s="8"/>
      <c r="K250" s="8"/>
      <c r="L250" s="8"/>
      <c r="M250" s="8"/>
      <c r="O250" s="8"/>
      <c r="P250" s="8"/>
      <c r="Q250" s="8"/>
      <c r="R250" s="8"/>
      <c r="S250" s="8"/>
      <c r="T250" s="8"/>
      <c r="V250" s="8"/>
      <c r="W250" s="8"/>
      <c r="X250" s="8"/>
      <c r="Y250" s="8"/>
      <c r="Z250" s="8"/>
      <c r="AA250" s="8"/>
      <c r="AC250" s="8"/>
      <c r="AD250" s="8"/>
      <c r="AE250" s="8"/>
      <c r="AF250" s="8"/>
      <c r="AG250" s="8"/>
      <c r="AH250" s="8"/>
      <c r="AJ250" s="8"/>
      <c r="AK250" s="8"/>
      <c r="AL250" s="8"/>
      <c r="AM250" s="8"/>
      <c r="AN250" s="8"/>
      <c r="AO250" s="8"/>
    </row>
    <row r="251" spans="1:41" ht="16.5" customHeight="1" x14ac:dyDescent="0.25">
      <c r="A251" s="83">
        <f>'1.2.Historical Market Map 12-13'!A251</f>
        <v>0</v>
      </c>
      <c r="B251" s="83">
        <f>'1.2.Historical Market Map 12-13'!B251</f>
        <v>0</v>
      </c>
      <c r="C251" s="83">
        <f>'1.2.Historical Market Map 12-13'!C251</f>
        <v>0</v>
      </c>
      <c r="D251" s="83">
        <f>'1.2.Historical Market Map 12-13'!D251</f>
        <v>0</v>
      </c>
      <c r="E251" s="84" t="str">
        <f t="shared" si="8"/>
        <v>0-0 (0)</v>
      </c>
      <c r="F251" s="84">
        <f>IF($B$1="Q1",'2.1.ATS-Field (FY 13-14)'!J252,IF($B$1="Q2",'2.1.ATS-Field (FY 13-14)'!K252,IF($B$1="Q3",'2.1.ATS-Field (FY 13-14)'!L252,'2.1.ATS-Field (FY 13-14)'!M252)))</f>
        <v>0</v>
      </c>
      <c r="G251" s="35">
        <f>IF($B$1="Q1",IFERROR(ROUND(SUMIFS('Working Sheet'!$Y$4:$Y$250,'Working Sheet'!$T$4:$T$250,B251,'Working Sheet'!$U$4:$U$250,C251,'Working Sheet'!$V$4:$V$250,D251),0),0),IF($B$1="Q2",IFERROR(ROUND(SUMIFS('Working Sheet'!$Z$4:$Z$250,'Working Sheet'!$T$4:$T$250,B251,'Working Sheet'!$U$4:$U$250,C251,'Working Sheet'!$V$4:$V$250,D251),0),0),IF($B$1="Q3",IFERROR(ROUND(SUMIFS('Working Sheet'!$AA$4:$AA$250,'Working Sheet'!$T$4:$T$250,B251,'Working Sheet'!$U$4:$U$250,C251,'Working Sheet'!$V$4:$V$250,D251),0),0),IFERROR(ROUND(SUMIFS('Working Sheet'!$AB$4:$AB$250,'Working Sheet'!$T$4:$T$250,B251,'Working Sheet'!$U$4:$U$250,C251,'Working Sheet'!$V$4:$V$250,D251),0),0))))</f>
        <v>0</v>
      </c>
      <c r="H251" s="122">
        <f>COUNTIFS('Working Sheet'!$T$4:$T$250,'1.4.Fwd TIV-Field Inputs'!B251,'Working Sheet'!$U$4:$U$250,'1.4.Fwd TIV-Field Inputs'!C251,'Working Sheet'!$V$4:$V$250,'1.4.Fwd TIV-Field Inputs'!D251)</f>
        <v>232</v>
      </c>
      <c r="J251" s="8"/>
      <c r="K251" s="8"/>
      <c r="L251" s="8"/>
      <c r="M251" s="8"/>
      <c r="O251" s="8"/>
      <c r="P251" s="8"/>
      <c r="Q251" s="8"/>
      <c r="R251" s="8"/>
      <c r="S251" s="8"/>
      <c r="T251" s="8"/>
      <c r="V251" s="8"/>
      <c r="W251" s="8"/>
      <c r="X251" s="8"/>
      <c r="Y251" s="8"/>
      <c r="Z251" s="8"/>
      <c r="AA251" s="8"/>
      <c r="AC251" s="8"/>
      <c r="AD251" s="8"/>
      <c r="AE251" s="8"/>
      <c r="AF251" s="8"/>
      <c r="AG251" s="8"/>
      <c r="AH251" s="8"/>
      <c r="AJ251" s="8"/>
      <c r="AK251" s="8"/>
      <c r="AL251" s="8"/>
      <c r="AM251" s="8"/>
      <c r="AN251" s="8"/>
      <c r="AO251" s="8"/>
    </row>
    <row r="252" spans="1:41" ht="16.5" customHeight="1" x14ac:dyDescent="0.25">
      <c r="A252" s="83">
        <f>'1.2.Historical Market Map 12-13'!A252</f>
        <v>0</v>
      </c>
      <c r="B252" s="83">
        <f>'1.2.Historical Market Map 12-13'!B252</f>
        <v>0</v>
      </c>
      <c r="C252" s="83">
        <f>'1.2.Historical Market Map 12-13'!C252</f>
        <v>0</v>
      </c>
      <c r="D252" s="83">
        <f>'1.2.Historical Market Map 12-13'!D252</f>
        <v>0</v>
      </c>
      <c r="E252" s="84" t="str">
        <f t="shared" si="8"/>
        <v>0-0 (0)</v>
      </c>
      <c r="F252" s="84">
        <f>IF($B$1="Q1",'2.1.ATS-Field (FY 13-14)'!J253,IF($B$1="Q2",'2.1.ATS-Field (FY 13-14)'!K253,IF($B$1="Q3",'2.1.ATS-Field (FY 13-14)'!L253,'2.1.ATS-Field (FY 13-14)'!M253)))</f>
        <v>0</v>
      </c>
      <c r="G252" s="35">
        <f>IF($B$1="Q1",IFERROR(ROUND(SUMIFS('Working Sheet'!$Y$4:$Y$250,'Working Sheet'!$T$4:$T$250,B252,'Working Sheet'!$U$4:$U$250,C252,'Working Sheet'!$V$4:$V$250,D252),0),0),IF($B$1="Q2",IFERROR(ROUND(SUMIFS('Working Sheet'!$Z$4:$Z$250,'Working Sheet'!$T$4:$T$250,B252,'Working Sheet'!$U$4:$U$250,C252,'Working Sheet'!$V$4:$V$250,D252),0),0),IF($B$1="Q3",IFERROR(ROUND(SUMIFS('Working Sheet'!$AA$4:$AA$250,'Working Sheet'!$T$4:$T$250,B252,'Working Sheet'!$U$4:$U$250,C252,'Working Sheet'!$V$4:$V$250,D252),0),0),IFERROR(ROUND(SUMIFS('Working Sheet'!$AB$4:$AB$250,'Working Sheet'!$T$4:$T$250,B252,'Working Sheet'!$U$4:$U$250,C252,'Working Sheet'!$V$4:$V$250,D252),0),0))))</f>
        <v>0</v>
      </c>
      <c r="H252" s="122">
        <f>COUNTIFS('Working Sheet'!$T$4:$T$250,'1.4.Fwd TIV-Field Inputs'!B252,'Working Sheet'!$U$4:$U$250,'1.4.Fwd TIV-Field Inputs'!C252,'Working Sheet'!$V$4:$V$250,'1.4.Fwd TIV-Field Inputs'!D252)</f>
        <v>232</v>
      </c>
      <c r="J252" s="8"/>
      <c r="K252" s="8"/>
      <c r="L252" s="8"/>
      <c r="M252" s="8"/>
      <c r="O252" s="8"/>
      <c r="P252" s="8"/>
      <c r="Q252" s="8"/>
      <c r="R252" s="8"/>
      <c r="S252" s="8"/>
      <c r="T252" s="8"/>
      <c r="V252" s="8"/>
      <c r="W252" s="8"/>
      <c r="X252" s="8"/>
      <c r="Y252" s="8"/>
      <c r="Z252" s="8"/>
      <c r="AA252" s="8"/>
      <c r="AC252" s="8"/>
      <c r="AD252" s="8"/>
      <c r="AE252" s="8"/>
      <c r="AF252" s="8"/>
      <c r="AG252" s="8"/>
      <c r="AH252" s="8"/>
      <c r="AJ252" s="8"/>
      <c r="AK252" s="8"/>
      <c r="AL252" s="8"/>
      <c r="AM252" s="8"/>
      <c r="AN252" s="8"/>
      <c r="AO252" s="8"/>
    </row>
  </sheetData>
  <autoFilter ref="A5:AO5"/>
  <sortState ref="A6:AO252">
    <sortCondition ref="A6:A123"/>
    <sortCondition ref="B6:B123"/>
    <sortCondition ref="C6:C123"/>
    <sortCondition ref="D6:D123"/>
  </sortState>
  <conditionalFormatting sqref="H6:H252">
    <cfRule type="cellIs" dxfId="19" priority="1" operator="equal">
      <formula>1</formula>
    </cfRule>
    <cfRule type="cellIs" dxfId="18" priority="2" operator="equal">
      <formula>0</formula>
    </cfRule>
  </conditionalFormatting>
  <dataValidations count="2">
    <dataValidation type="list" allowBlank="1" showInputMessage="1" showErrorMessage="1" sqref="B6:D252">
      <formula1>Hubs</formula1>
    </dataValidation>
    <dataValidation type="list" allowBlank="1" showInputMessage="1" showErrorMessage="1" sqref="A6:A252">
      <formula1>teams</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14:formula1>
            <xm:f>Masters!$D$3:$D$17</xm:f>
          </x14:formula1>
          <xm:sqref>D6:D1048576</xm:sqref>
        </x14:dataValidation>
        <x14:dataValidation type="list" allowBlank="1" showInputMessage="1" showErrorMessage="1">
          <x14:formula1>
            <xm:f>'1.1.Base'!$H$6:$H$25</xm:f>
          </x14:formula1>
          <xm:sqref>C6:C1048576</xm:sqref>
        </x14:dataValidation>
        <x14:dataValidation type="list" allowBlank="1" showInputMessage="1" showErrorMessage="1">
          <x14:formula1>
            <xm:f>'1.1.Base'!$D$6:$D$45</xm:f>
          </x14:formula1>
          <xm:sqref>B6:B1048576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Y278"/>
  <sheetViews>
    <sheetView zoomScale="70" zoomScaleNormal="70" workbookViewId="0">
      <pane xSplit="7" ySplit="5" topLeftCell="H6" activePane="bottomRight" state="frozen"/>
      <selection pane="topRight" activeCell="D1" sqref="D1"/>
      <selection pane="bottomLeft" activeCell="A6" sqref="A6"/>
      <selection pane="bottomRight" activeCell="U7" sqref="U7"/>
    </sheetView>
  </sheetViews>
  <sheetFormatPr defaultColWidth="9.140625" defaultRowHeight="16.5" outlineLevelCol="1" x14ac:dyDescent="0.3"/>
  <cols>
    <col min="1" max="1" width="24.140625" style="1" bestFit="1" customWidth="1"/>
    <col min="2" max="2" width="21.85546875" style="1" bestFit="1" customWidth="1"/>
    <col min="3" max="3" width="33" style="1" bestFit="1" customWidth="1"/>
    <col min="4" max="4" width="20.7109375" style="1" customWidth="1"/>
    <col min="5" max="5" width="67.28515625" style="1" bestFit="1" customWidth="1"/>
    <col min="6" max="6" width="9" style="1" customWidth="1"/>
    <col min="7" max="7" width="11.85546875" style="1" customWidth="1"/>
    <col min="8" max="8" width="9.5703125" style="1" customWidth="1" outlineLevel="1"/>
    <col min="9" max="9" width="69.5703125" style="1" bestFit="1" customWidth="1" outlineLevel="1"/>
    <col min="10" max="10" width="9.5703125" style="1" customWidth="1" outlineLevel="1"/>
    <col min="11" max="11" width="37.28515625" style="1" bestFit="1" customWidth="1" outlineLevel="1"/>
    <col min="12" max="12" width="9.5703125" style="1" customWidth="1" outlineLevel="1"/>
    <col min="13" max="13" width="77" style="1" bestFit="1" customWidth="1" outlineLevel="1"/>
    <col min="14" max="14" width="9.5703125" style="1" customWidth="1" outlineLevel="1"/>
    <col min="15" max="15" width="27.85546875" style="1" customWidth="1" outlineLevel="1"/>
    <col min="16" max="16" width="9.5703125" style="1" customWidth="1" outlineLevel="1"/>
    <col min="17" max="17" width="61.85546875" style="1" bestFit="1" customWidth="1" outlineLevel="1"/>
    <col min="18" max="19" width="20.85546875" style="1" bestFit="1" customWidth="1"/>
    <col min="20" max="20" width="10.28515625" style="1" customWidth="1"/>
    <col min="21" max="21" width="16.42578125" style="1" customWidth="1"/>
    <col min="22" max="22" width="9.140625" style="1"/>
    <col min="23" max="23" width="19.7109375" style="1" hidden="1" customWidth="1"/>
    <col min="24" max="16384" width="9.140625" style="1"/>
  </cols>
  <sheetData>
    <row r="1" spans="1:25" x14ac:dyDescent="0.3">
      <c r="A1" s="13" t="s">
        <v>880</v>
      </c>
      <c r="B1" s="306" t="str">
        <f>'1.1.Base'!L20</f>
        <v>Q3</v>
      </c>
    </row>
    <row r="2" spans="1:25" x14ac:dyDescent="0.3">
      <c r="A2" s="13" t="s">
        <v>965</v>
      </c>
      <c r="B2" s="306" t="str">
        <f>'1.1.Base'!L17</f>
        <v>AO Chennai</v>
      </c>
    </row>
    <row r="4" spans="1:25" x14ac:dyDescent="0.3">
      <c r="F4" s="123">
        <f>SUM(F6:F167)</f>
        <v>74</v>
      </c>
      <c r="H4" s="16" t="s">
        <v>147</v>
      </c>
      <c r="I4" s="13"/>
      <c r="J4" s="16" t="s">
        <v>150</v>
      </c>
      <c r="K4" s="13"/>
      <c r="L4" s="16" t="s">
        <v>151</v>
      </c>
      <c r="M4" s="13"/>
      <c r="N4" s="16" t="s">
        <v>153</v>
      </c>
      <c r="O4" s="13"/>
      <c r="P4" s="16" t="s">
        <v>152</v>
      </c>
      <c r="Q4" s="13"/>
      <c r="T4" s="123">
        <f>SUM(T6:T167)</f>
        <v>37</v>
      </c>
      <c r="U4" s="123">
        <f>SUM(U6:U167)</f>
        <v>8</v>
      </c>
    </row>
    <row r="5" spans="1:25" ht="33" x14ac:dyDescent="0.3">
      <c r="A5" s="13" t="s">
        <v>172</v>
      </c>
      <c r="B5" s="13" t="s">
        <v>0</v>
      </c>
      <c r="C5" s="13" t="s">
        <v>1</v>
      </c>
      <c r="D5" s="13" t="s">
        <v>2</v>
      </c>
      <c r="E5" s="13" t="s">
        <v>146</v>
      </c>
      <c r="F5" s="13" t="s">
        <v>162</v>
      </c>
      <c r="G5" s="13" t="s">
        <v>158</v>
      </c>
      <c r="H5" s="13" t="s">
        <v>148</v>
      </c>
      <c r="I5" s="13" t="s">
        <v>149</v>
      </c>
      <c r="J5" s="13" t="s">
        <v>148</v>
      </c>
      <c r="K5" s="13" t="s">
        <v>149</v>
      </c>
      <c r="L5" s="13" t="s">
        <v>148</v>
      </c>
      <c r="M5" s="13" t="s">
        <v>149</v>
      </c>
      <c r="N5" s="13" t="s">
        <v>148</v>
      </c>
      <c r="O5" s="13" t="s">
        <v>149</v>
      </c>
      <c r="P5" s="13" t="s">
        <v>148</v>
      </c>
      <c r="Q5" s="13" t="s">
        <v>149</v>
      </c>
      <c r="R5" s="13" t="s">
        <v>160</v>
      </c>
      <c r="S5" s="13" t="s">
        <v>159</v>
      </c>
      <c r="T5" s="13" t="s">
        <v>161</v>
      </c>
      <c r="U5" s="37" t="s">
        <v>565</v>
      </c>
      <c r="W5" s="217" t="s">
        <v>705</v>
      </c>
    </row>
    <row r="6" spans="1:25" x14ac:dyDescent="0.3">
      <c r="A6" s="9" t="str">
        <f>'1.4.Fwd TIV-Field Inputs'!A6</f>
        <v>ICV -MADHAVARAM</v>
      </c>
      <c r="B6" s="9" t="str">
        <f>'1.4.Fwd TIV-Field Inputs'!B6</f>
        <v>PARRYS</v>
      </c>
      <c r="C6" s="9" t="str">
        <f>'1.4.Fwd TIV-Field Inputs'!C6</f>
        <v>Parcel Loads</v>
      </c>
      <c r="D6" s="9" t="str">
        <f>'1.4.Fwd TIV-Field Inputs'!D6</f>
        <v>ICV Goods</v>
      </c>
      <c r="E6" s="9" t="str">
        <f>'1.4.Fwd TIV-Field Inputs'!E6</f>
        <v>PARRYS-Parcel Loads (ICV Goods)</v>
      </c>
      <c r="F6" s="52">
        <f>'1.4.Fwd TIV-Field Inputs'!J6</f>
        <v>8</v>
      </c>
      <c r="G6" s="102">
        <f>IFERROR(AVERAGE(H6,J6,L6,N6,P6),0)</f>
        <v>2.6</v>
      </c>
      <c r="H6" s="86">
        <v>3</v>
      </c>
      <c r="I6" s="34" t="s">
        <v>1134</v>
      </c>
      <c r="J6" s="86">
        <v>2</v>
      </c>
      <c r="K6" s="34" t="s">
        <v>1111</v>
      </c>
      <c r="L6" s="86">
        <v>3</v>
      </c>
      <c r="M6" s="34" t="s">
        <v>821</v>
      </c>
      <c r="N6" s="86">
        <v>2</v>
      </c>
      <c r="O6" s="34" t="s">
        <v>827</v>
      </c>
      <c r="P6" s="86">
        <v>3</v>
      </c>
      <c r="Q6" s="34" t="s">
        <v>1113</v>
      </c>
      <c r="R6" s="34">
        <v>0.36</v>
      </c>
      <c r="S6" s="34">
        <v>0.5</v>
      </c>
      <c r="T6" s="54">
        <f>IFERROR(ROUND(F6*S6,0),0)</f>
        <v>4</v>
      </c>
      <c r="U6" s="54">
        <f>'2.1.ATS-Field (FY 13-14)'!P7</f>
        <v>2</v>
      </c>
      <c r="W6" s="30" t="str">
        <f>CONCATENATE(IF(H6&lt;3,IF(H6&gt;0,"Product, ",""),""),IF(J6&lt;3,IF(J6&gt;0,"Service, ",""),""),IF(L6&lt;3,IF(L6&gt;0,"Brand, ",""),""),IF(N6&lt;3,IF(N6&gt;0,"Ecosystem, ",""),""),IF(P6&lt;3,IF(P6&gt;0,"Influencer, ",""),""))</f>
        <v xml:space="preserve">Service, Ecosystem, </v>
      </c>
      <c r="X6" s="1" t="str">
        <f>IF(0&lt;H6&lt;3,"Product","")</f>
        <v/>
      </c>
      <c r="Y6" s="1" t="str">
        <f>IF(Y7&lt;3,IF(Y7&gt;0,"Service",""),"")</f>
        <v/>
      </c>
    </row>
    <row r="7" spans="1:25" x14ac:dyDescent="0.3">
      <c r="A7" s="9" t="str">
        <f>'1.4.Fwd TIV-Field Inputs'!A7</f>
        <v>ICV -MADHAVARAM</v>
      </c>
      <c r="B7" s="9" t="str">
        <f>'1.4.Fwd TIV-Field Inputs'!B7</f>
        <v>PARRYS</v>
      </c>
      <c r="C7" s="9" t="str">
        <f>'1.4.Fwd TIV-Field Inputs'!C7</f>
        <v>Market Load</v>
      </c>
      <c r="D7" s="9" t="str">
        <f>'1.4.Fwd TIV-Field Inputs'!D7</f>
        <v>ICV Goods</v>
      </c>
      <c r="E7" s="9" t="str">
        <f>'1.4.Fwd TIV-Field Inputs'!E7</f>
        <v>PARRYS-Market Load (ICV Goods)</v>
      </c>
      <c r="F7" s="52">
        <f>'1.4.Fwd TIV-Field Inputs'!J7</f>
        <v>17</v>
      </c>
      <c r="G7" s="102">
        <f t="shared" ref="G7:G70" si="0">IFERROR(AVERAGE(H7,J7,L7,N7,P7),0)</f>
        <v>2.2000000000000002</v>
      </c>
      <c r="H7" s="86">
        <v>3</v>
      </c>
      <c r="I7" s="34" t="s">
        <v>1134</v>
      </c>
      <c r="J7" s="86">
        <v>2</v>
      </c>
      <c r="K7" s="34" t="s">
        <v>1111</v>
      </c>
      <c r="L7" s="86">
        <v>2</v>
      </c>
      <c r="M7" s="34" t="s">
        <v>823</v>
      </c>
      <c r="N7" s="86">
        <v>2</v>
      </c>
      <c r="O7" s="34" t="s">
        <v>827</v>
      </c>
      <c r="P7" s="86">
        <v>2</v>
      </c>
      <c r="Q7" s="34" t="s">
        <v>830</v>
      </c>
      <c r="R7" s="34">
        <v>0.25</v>
      </c>
      <c r="S7" s="34">
        <v>0.4</v>
      </c>
      <c r="T7" s="54">
        <f t="shared" ref="T7:T70" si="1">IFERROR(ROUND(F7*S7,0),0)</f>
        <v>7</v>
      </c>
      <c r="U7" s="54">
        <f>'2.1.ATS-Field (FY 13-14)'!P8</f>
        <v>1</v>
      </c>
      <c r="W7" s="30" t="str">
        <f t="shared" ref="W7:W70" si="2">CONCATENATE(IF(H7&lt;3,IF(H7&gt;0,"Product, ",""),""),IF(J7&lt;3,IF(J7&gt;0,"Service, ",""),""),IF(L7&lt;3,IF(L7&gt;0,"Brand, ",""),""),IF(N7&lt;3,IF(N7&gt;0,"Ecosystem, ",""),""),IF(P7&lt;3,IF(P7&gt;0,"Influencer, ",""),""))</f>
        <v xml:space="preserve">Service, Brand, Ecosystem, Influencer, </v>
      </c>
    </row>
    <row r="8" spans="1:25" x14ac:dyDescent="0.3">
      <c r="A8" s="9" t="str">
        <f>'1.4.Fwd TIV-Field Inputs'!A8</f>
        <v>ICV -MADHAVARAM</v>
      </c>
      <c r="B8" s="9" t="str">
        <f>'1.4.Fwd TIV-Field Inputs'!B8</f>
        <v>PARRYS</v>
      </c>
      <c r="C8" s="9" t="str">
        <f>'1.4.Fwd TIV-Field Inputs'!C8</f>
        <v>Cement (Bagged)</v>
      </c>
      <c r="D8" s="9" t="str">
        <f>'1.4.Fwd TIV-Field Inputs'!D8</f>
        <v>ICV Goods</v>
      </c>
      <c r="E8" s="9" t="str">
        <f>'1.4.Fwd TIV-Field Inputs'!E8</f>
        <v>PARRYS-Cement (Bagged) (ICV Goods)</v>
      </c>
      <c r="F8" s="52">
        <f>'1.4.Fwd TIV-Field Inputs'!J8</f>
        <v>0</v>
      </c>
      <c r="G8" s="102">
        <f t="shared" si="0"/>
        <v>1.2</v>
      </c>
      <c r="H8" s="86">
        <v>1</v>
      </c>
      <c r="I8" s="34" t="s">
        <v>1135</v>
      </c>
      <c r="J8" s="86">
        <v>1</v>
      </c>
      <c r="K8" s="34" t="s">
        <v>1111</v>
      </c>
      <c r="L8" s="86">
        <v>1</v>
      </c>
      <c r="M8" s="34" t="s">
        <v>823</v>
      </c>
      <c r="N8" s="86">
        <v>2</v>
      </c>
      <c r="O8" s="34" t="s">
        <v>827</v>
      </c>
      <c r="P8" s="86">
        <v>1</v>
      </c>
      <c r="Q8" s="34" t="s">
        <v>830</v>
      </c>
      <c r="R8" s="34">
        <v>0</v>
      </c>
      <c r="S8" s="34">
        <v>0.2</v>
      </c>
      <c r="T8" s="54">
        <f t="shared" si="1"/>
        <v>0</v>
      </c>
      <c r="U8" s="54">
        <f>'2.1.ATS-Field (FY 13-14)'!P9</f>
        <v>0</v>
      </c>
      <c r="W8" s="30" t="str">
        <f t="shared" si="2"/>
        <v xml:space="preserve">Product, Service, Brand, Ecosystem, Influencer, </v>
      </c>
    </row>
    <row r="9" spans="1:25" x14ac:dyDescent="0.3">
      <c r="A9" s="9" t="str">
        <f>'1.4.Fwd TIV-Field Inputs'!A9</f>
        <v>ICV -MADHAVARAM</v>
      </c>
      <c r="B9" s="9" t="str">
        <f>'1.4.Fwd TIV-Field Inputs'!B9</f>
        <v>PARRYS</v>
      </c>
      <c r="C9" s="9" t="str">
        <f>'1.4.Fwd TIV-Field Inputs'!C9</f>
        <v>Steel/Iron products</v>
      </c>
      <c r="D9" s="9" t="str">
        <f>'1.4.Fwd TIV-Field Inputs'!D9</f>
        <v>ICV Goods</v>
      </c>
      <c r="E9" s="9" t="str">
        <f>'1.4.Fwd TIV-Field Inputs'!E9</f>
        <v>PARRYS-Steel/Iron products (ICV Goods)</v>
      </c>
      <c r="F9" s="52">
        <f>'1.4.Fwd TIV-Field Inputs'!J9</f>
        <v>4</v>
      </c>
      <c r="G9" s="102">
        <f t="shared" si="0"/>
        <v>1.4</v>
      </c>
      <c r="H9" s="86">
        <v>1</v>
      </c>
      <c r="I9" s="34" t="s">
        <v>1135</v>
      </c>
      <c r="J9" s="86">
        <v>1</v>
      </c>
      <c r="K9" s="34" t="s">
        <v>1111</v>
      </c>
      <c r="L9" s="86">
        <v>2</v>
      </c>
      <c r="M9" s="34" t="s">
        <v>823</v>
      </c>
      <c r="N9" s="86">
        <v>2</v>
      </c>
      <c r="O9" s="34" t="s">
        <v>827</v>
      </c>
      <c r="P9" s="86">
        <v>1</v>
      </c>
      <c r="Q9" s="34" t="s">
        <v>830</v>
      </c>
      <c r="R9" s="34">
        <v>0</v>
      </c>
      <c r="S9" s="34">
        <v>0.1</v>
      </c>
      <c r="T9" s="54">
        <f t="shared" si="1"/>
        <v>0</v>
      </c>
      <c r="U9" s="54">
        <f>'2.1.ATS-Field (FY 13-14)'!P10</f>
        <v>0</v>
      </c>
      <c r="W9" s="30" t="str">
        <f t="shared" si="2"/>
        <v xml:space="preserve">Product, Service, Brand, Ecosystem, Influencer, </v>
      </c>
    </row>
    <row r="10" spans="1:25" x14ac:dyDescent="0.3">
      <c r="A10" s="9" t="str">
        <f>'1.4.Fwd TIV-Field Inputs'!A10</f>
        <v>ICV -MADHAVARAM</v>
      </c>
      <c r="B10" s="9" t="str">
        <f>'1.4.Fwd TIV-Field Inputs'!B10</f>
        <v>PARRYS</v>
      </c>
      <c r="C10" s="9" t="str">
        <f>'1.4.Fwd TIV-Field Inputs'!C10</f>
        <v>Other Applications - Hardwares</v>
      </c>
      <c r="D10" s="9" t="str">
        <f>'1.4.Fwd TIV-Field Inputs'!D10</f>
        <v>ICV Goods</v>
      </c>
      <c r="E10" s="9" t="str">
        <f>'1.4.Fwd TIV-Field Inputs'!E10</f>
        <v>PARRYS-Other Applications - Hardwares (ICV Goods)</v>
      </c>
      <c r="F10" s="52">
        <f>'1.4.Fwd TIV-Field Inputs'!J10</f>
        <v>6</v>
      </c>
      <c r="G10" s="102">
        <f t="shared" si="0"/>
        <v>2.2000000000000002</v>
      </c>
      <c r="H10" s="86">
        <v>3</v>
      </c>
      <c r="I10" s="34" t="s">
        <v>1134</v>
      </c>
      <c r="J10" s="86">
        <v>2</v>
      </c>
      <c r="K10" s="34" t="s">
        <v>1111</v>
      </c>
      <c r="L10" s="86">
        <v>2</v>
      </c>
      <c r="M10" s="34" t="s">
        <v>822</v>
      </c>
      <c r="N10" s="86">
        <v>2</v>
      </c>
      <c r="O10" s="34" t="s">
        <v>827</v>
      </c>
      <c r="P10" s="86">
        <v>2</v>
      </c>
      <c r="Q10" s="34" t="s">
        <v>830</v>
      </c>
      <c r="R10" s="34">
        <v>0.33</v>
      </c>
      <c r="S10" s="34">
        <v>0.4</v>
      </c>
      <c r="T10" s="54">
        <f t="shared" si="1"/>
        <v>2</v>
      </c>
      <c r="U10" s="54">
        <f>'2.1.ATS-Field (FY 13-14)'!P11</f>
        <v>0</v>
      </c>
      <c r="W10" s="30" t="str">
        <f t="shared" si="2"/>
        <v xml:space="preserve">Service, Brand, Ecosystem, Influencer, </v>
      </c>
    </row>
    <row r="11" spans="1:25" x14ac:dyDescent="0.3">
      <c r="A11" s="9" t="str">
        <f>'1.4.Fwd TIV-Field Inputs'!A11</f>
        <v>ICV -MADHAVARAM</v>
      </c>
      <c r="B11" s="9" t="str">
        <f>'1.4.Fwd TIV-Field Inputs'!B11</f>
        <v>PARRYS</v>
      </c>
      <c r="C11" s="9" t="str">
        <f>'1.4.Fwd TIV-Field Inputs'!C11</f>
        <v>Fish/Meat</v>
      </c>
      <c r="D11" s="9" t="str">
        <f>'1.4.Fwd TIV-Field Inputs'!D11</f>
        <v>ICV Goods</v>
      </c>
      <c r="E11" s="9" t="str">
        <f>'1.4.Fwd TIV-Field Inputs'!E11</f>
        <v>PARRYS-Fish/Meat (ICV Goods)</v>
      </c>
      <c r="F11" s="52">
        <f>'1.4.Fwd TIV-Field Inputs'!J11</f>
        <v>3</v>
      </c>
      <c r="G11" s="102">
        <f t="shared" si="0"/>
        <v>2.6</v>
      </c>
      <c r="H11" s="86">
        <v>3</v>
      </c>
      <c r="I11" s="34" t="s">
        <v>1134</v>
      </c>
      <c r="J11" s="86">
        <v>2</v>
      </c>
      <c r="K11" s="34" t="s">
        <v>1111</v>
      </c>
      <c r="L11" s="86">
        <v>3</v>
      </c>
      <c r="M11" s="34" t="s">
        <v>1112</v>
      </c>
      <c r="N11" s="86">
        <v>2</v>
      </c>
      <c r="O11" s="34" t="s">
        <v>827</v>
      </c>
      <c r="P11" s="86">
        <v>3</v>
      </c>
      <c r="Q11" s="34" t="s">
        <v>1113</v>
      </c>
      <c r="R11" s="34">
        <v>0.67</v>
      </c>
      <c r="S11" s="34">
        <v>0.75</v>
      </c>
      <c r="T11" s="54">
        <f t="shared" si="1"/>
        <v>2</v>
      </c>
      <c r="U11" s="54">
        <f>'2.1.ATS-Field (FY 13-14)'!P12</f>
        <v>0</v>
      </c>
      <c r="W11" s="30" t="str">
        <f t="shared" si="2"/>
        <v xml:space="preserve">Service, Ecosystem, </v>
      </c>
    </row>
    <row r="12" spans="1:25" x14ac:dyDescent="0.3">
      <c r="A12" s="9" t="str">
        <f>'1.4.Fwd TIV-Field Inputs'!A12</f>
        <v>ICV -MADHAVARAM</v>
      </c>
      <c r="B12" s="9" t="str">
        <f>'1.4.Fwd TIV-Field Inputs'!B12</f>
        <v>MADHAVARAM</v>
      </c>
      <c r="C12" s="9" t="str">
        <f>'1.4.Fwd TIV-Field Inputs'!C12</f>
        <v>Cement (Bagged)</v>
      </c>
      <c r="D12" s="9" t="str">
        <f>'1.4.Fwd TIV-Field Inputs'!D12</f>
        <v>ICV Goods</v>
      </c>
      <c r="E12" s="9" t="str">
        <f>'1.4.Fwd TIV-Field Inputs'!E12</f>
        <v>MADHAVARAM-Cement (Bagged) (ICV Goods)</v>
      </c>
      <c r="F12" s="52">
        <f>'1.4.Fwd TIV-Field Inputs'!J12</f>
        <v>2</v>
      </c>
      <c r="G12" s="102">
        <f t="shared" si="0"/>
        <v>1.6</v>
      </c>
      <c r="H12" s="86">
        <v>1</v>
      </c>
      <c r="I12" s="34" t="s">
        <v>1135</v>
      </c>
      <c r="J12" s="86">
        <v>2</v>
      </c>
      <c r="K12" s="34" t="s">
        <v>814</v>
      </c>
      <c r="L12" s="86">
        <v>1</v>
      </c>
      <c r="M12" s="34" t="s">
        <v>823</v>
      </c>
      <c r="N12" s="86">
        <v>2</v>
      </c>
      <c r="O12" s="34" t="s">
        <v>827</v>
      </c>
      <c r="P12" s="86">
        <v>2</v>
      </c>
      <c r="Q12" s="34" t="s">
        <v>830</v>
      </c>
      <c r="R12" s="34">
        <v>0</v>
      </c>
      <c r="S12" s="34">
        <v>0</v>
      </c>
      <c r="T12" s="54">
        <f t="shared" si="1"/>
        <v>0</v>
      </c>
      <c r="U12" s="54">
        <f>'2.1.ATS-Field (FY 13-14)'!P13</f>
        <v>0</v>
      </c>
      <c r="W12" s="30" t="str">
        <f t="shared" si="2"/>
        <v xml:space="preserve">Product, Service, Brand, Ecosystem, Influencer, </v>
      </c>
    </row>
    <row r="13" spans="1:25" x14ac:dyDescent="0.3">
      <c r="A13" s="9" t="str">
        <f>'1.4.Fwd TIV-Field Inputs'!A13</f>
        <v>ICV -MADHAVARAM</v>
      </c>
      <c r="B13" s="9" t="str">
        <f>'1.4.Fwd TIV-Field Inputs'!B13</f>
        <v>MADHAVARAM</v>
      </c>
      <c r="C13" s="9" t="str">
        <f>'1.4.Fwd TIV-Field Inputs'!C13</f>
        <v>Parcel Loads</v>
      </c>
      <c r="D13" s="9" t="str">
        <f>'1.4.Fwd TIV-Field Inputs'!D13</f>
        <v>ICV Goods</v>
      </c>
      <c r="E13" s="9" t="str">
        <f>'1.4.Fwd TIV-Field Inputs'!E13</f>
        <v>MADHAVARAM-Parcel Loads (ICV Goods)</v>
      </c>
      <c r="F13" s="52">
        <f>'1.4.Fwd TIV-Field Inputs'!J13</f>
        <v>6</v>
      </c>
      <c r="G13" s="102">
        <f t="shared" si="0"/>
        <v>2.4</v>
      </c>
      <c r="H13" s="86">
        <v>3</v>
      </c>
      <c r="I13" s="34" t="s">
        <v>1134</v>
      </c>
      <c r="J13" s="86">
        <v>2</v>
      </c>
      <c r="K13" s="34" t="s">
        <v>814</v>
      </c>
      <c r="L13" s="86">
        <v>3</v>
      </c>
      <c r="M13" s="34" t="s">
        <v>821</v>
      </c>
      <c r="N13" s="86">
        <v>2</v>
      </c>
      <c r="O13" s="34" t="s">
        <v>827</v>
      </c>
      <c r="P13" s="86">
        <v>2</v>
      </c>
      <c r="Q13" s="34" t="s">
        <v>830</v>
      </c>
      <c r="R13" s="34">
        <v>0.33</v>
      </c>
      <c r="S13" s="34">
        <v>0.5</v>
      </c>
      <c r="T13" s="54">
        <f t="shared" si="1"/>
        <v>3</v>
      </c>
      <c r="U13" s="54">
        <f>'2.1.ATS-Field (FY 13-14)'!P14</f>
        <v>2</v>
      </c>
      <c r="W13" s="30" t="str">
        <f t="shared" si="2"/>
        <v xml:space="preserve">Service, Ecosystem, Influencer, </v>
      </c>
    </row>
    <row r="14" spans="1:25" x14ac:dyDescent="0.3">
      <c r="A14" s="9" t="str">
        <f>'1.4.Fwd TIV-Field Inputs'!A14</f>
        <v>ICV -MADHAVARAM</v>
      </c>
      <c r="B14" s="9" t="str">
        <f>'1.4.Fwd TIV-Field Inputs'!B14</f>
        <v>MADHAVARAM</v>
      </c>
      <c r="C14" s="9" t="str">
        <f>'1.4.Fwd TIV-Field Inputs'!C14</f>
        <v>Market Load</v>
      </c>
      <c r="D14" s="9" t="str">
        <f>'1.4.Fwd TIV-Field Inputs'!D14</f>
        <v>ICV Goods</v>
      </c>
      <c r="E14" s="9" t="str">
        <f>'1.4.Fwd TIV-Field Inputs'!E14</f>
        <v>MADHAVARAM-Market Load (ICV Goods)</v>
      </c>
      <c r="F14" s="52">
        <f>'1.4.Fwd TIV-Field Inputs'!J14</f>
        <v>9</v>
      </c>
      <c r="G14" s="102">
        <f t="shared" si="0"/>
        <v>2.2000000000000002</v>
      </c>
      <c r="H14" s="86">
        <v>3</v>
      </c>
      <c r="I14" s="34" t="s">
        <v>1134</v>
      </c>
      <c r="J14" s="86">
        <v>2</v>
      </c>
      <c r="K14" s="34" t="s">
        <v>814</v>
      </c>
      <c r="L14" s="86">
        <v>2</v>
      </c>
      <c r="M14" s="34" t="s">
        <v>823</v>
      </c>
      <c r="N14" s="86">
        <v>2</v>
      </c>
      <c r="O14" s="34" t="s">
        <v>827</v>
      </c>
      <c r="P14" s="86">
        <v>2</v>
      </c>
      <c r="Q14" s="34" t="s">
        <v>830</v>
      </c>
      <c r="R14" s="34">
        <v>0.4</v>
      </c>
      <c r="S14" s="34">
        <v>0.5</v>
      </c>
      <c r="T14" s="54">
        <f t="shared" si="1"/>
        <v>5</v>
      </c>
      <c r="U14" s="54">
        <f>'2.1.ATS-Field (FY 13-14)'!P15</f>
        <v>2</v>
      </c>
      <c r="W14" s="30" t="str">
        <f t="shared" si="2"/>
        <v xml:space="preserve">Service, Brand, Ecosystem, Influencer, </v>
      </c>
    </row>
    <row r="15" spans="1:25" x14ac:dyDescent="0.3">
      <c r="A15" s="9" t="str">
        <f>'1.4.Fwd TIV-Field Inputs'!A15</f>
        <v>ICV -MADHAVARAM</v>
      </c>
      <c r="B15" s="9" t="str">
        <f>'1.4.Fwd TIV-Field Inputs'!B15</f>
        <v>MADHAVARAM</v>
      </c>
      <c r="C15" s="9" t="str">
        <f>'1.4.Fwd TIV-Field Inputs'!C15</f>
        <v>Sand</v>
      </c>
      <c r="D15" s="9" t="str">
        <f>'1.4.Fwd TIV-Field Inputs'!D15</f>
        <v>ICV Goods</v>
      </c>
      <c r="E15" s="9" t="str">
        <f>'1.4.Fwd TIV-Field Inputs'!E15</f>
        <v>MADHAVARAM-Sand (ICV Goods)</v>
      </c>
      <c r="F15" s="52">
        <f>'1.4.Fwd TIV-Field Inputs'!J15</f>
        <v>0</v>
      </c>
      <c r="G15" s="102">
        <f t="shared" si="0"/>
        <v>1.8</v>
      </c>
      <c r="H15" s="86">
        <v>1</v>
      </c>
      <c r="I15" s="34" t="s">
        <v>1136</v>
      </c>
      <c r="J15" s="86">
        <v>2</v>
      </c>
      <c r="K15" s="34" t="s">
        <v>814</v>
      </c>
      <c r="L15" s="86">
        <v>2</v>
      </c>
      <c r="M15" s="34" t="s">
        <v>822</v>
      </c>
      <c r="N15" s="86">
        <v>2</v>
      </c>
      <c r="O15" s="34" t="s">
        <v>827</v>
      </c>
      <c r="P15" s="86">
        <v>2</v>
      </c>
      <c r="Q15" s="34" t="s">
        <v>830</v>
      </c>
      <c r="R15" s="34">
        <v>0</v>
      </c>
      <c r="S15" s="34">
        <v>0.5</v>
      </c>
      <c r="T15" s="54">
        <f t="shared" si="1"/>
        <v>0</v>
      </c>
      <c r="U15" s="54">
        <f>'2.1.ATS-Field (FY 13-14)'!P16</f>
        <v>0</v>
      </c>
      <c r="W15" s="30" t="str">
        <f t="shared" si="2"/>
        <v xml:space="preserve">Product, Service, Brand, Ecosystem, Influencer, </v>
      </c>
    </row>
    <row r="16" spans="1:25" x14ac:dyDescent="0.3">
      <c r="A16" s="9" t="str">
        <f>'1.4.Fwd TIV-Field Inputs'!A16</f>
        <v>ICV -MADHAVARAM</v>
      </c>
      <c r="B16" s="9" t="str">
        <f>'1.4.Fwd TIV-Field Inputs'!B16</f>
        <v>MADHAVARAM</v>
      </c>
      <c r="C16" s="9" t="str">
        <f>'1.4.Fwd TIV-Field Inputs'!C16</f>
        <v>Brick/Clay</v>
      </c>
      <c r="D16" s="9" t="str">
        <f>'1.4.Fwd TIV-Field Inputs'!D16</f>
        <v>ICV Goods</v>
      </c>
      <c r="E16" s="9" t="str">
        <f>'1.4.Fwd TIV-Field Inputs'!E16</f>
        <v>MADHAVARAM-Brick/Clay (ICV Goods)</v>
      </c>
      <c r="F16" s="52">
        <f>'1.4.Fwd TIV-Field Inputs'!J16</f>
        <v>6</v>
      </c>
      <c r="G16" s="102">
        <f t="shared" si="0"/>
        <v>2.4</v>
      </c>
      <c r="H16" s="86">
        <v>3</v>
      </c>
      <c r="I16" s="34" t="s">
        <v>1134</v>
      </c>
      <c r="J16" s="86">
        <v>2</v>
      </c>
      <c r="K16" s="34" t="s">
        <v>814</v>
      </c>
      <c r="L16" s="86">
        <v>2</v>
      </c>
      <c r="M16" s="34" t="s">
        <v>823</v>
      </c>
      <c r="N16" s="86">
        <v>3</v>
      </c>
      <c r="O16" s="34" t="s">
        <v>827</v>
      </c>
      <c r="P16" s="86">
        <v>2</v>
      </c>
      <c r="Q16" s="34" t="s">
        <v>830</v>
      </c>
      <c r="R16" s="34">
        <v>0.5</v>
      </c>
      <c r="S16" s="34">
        <v>0.75</v>
      </c>
      <c r="T16" s="54">
        <f t="shared" si="1"/>
        <v>5</v>
      </c>
      <c r="U16" s="54">
        <f>'2.1.ATS-Field (FY 13-14)'!P17</f>
        <v>1</v>
      </c>
      <c r="W16" s="30" t="str">
        <f t="shared" si="2"/>
        <v xml:space="preserve">Service, Brand, Influencer, </v>
      </c>
    </row>
    <row r="17" spans="1:23" x14ac:dyDescent="0.3">
      <c r="A17" s="9" t="str">
        <f>'1.4.Fwd TIV-Field Inputs'!A17</f>
        <v>ICV -MADHAVARAM</v>
      </c>
      <c r="B17" s="9" t="str">
        <f>'1.4.Fwd TIV-Field Inputs'!B17</f>
        <v>GUMMIDIPOONDY</v>
      </c>
      <c r="C17" s="9" t="str">
        <f>'1.4.Fwd TIV-Field Inputs'!C17</f>
        <v>Market Load</v>
      </c>
      <c r="D17" s="9" t="str">
        <f>'1.4.Fwd TIV-Field Inputs'!D17</f>
        <v>ICV Goods</v>
      </c>
      <c r="E17" s="9" t="str">
        <f>'1.4.Fwd TIV-Field Inputs'!E17</f>
        <v>GUMMIDIPOONDY-Market Load (ICV Goods)</v>
      </c>
      <c r="F17" s="52">
        <f>'1.4.Fwd TIV-Field Inputs'!J17</f>
        <v>7</v>
      </c>
      <c r="G17" s="102">
        <f t="shared" si="0"/>
        <v>2.2000000000000002</v>
      </c>
      <c r="H17" s="86">
        <v>3</v>
      </c>
      <c r="I17" s="34" t="s">
        <v>1134</v>
      </c>
      <c r="J17" s="86">
        <v>2</v>
      </c>
      <c r="K17" s="34" t="s">
        <v>1111</v>
      </c>
      <c r="L17" s="86">
        <v>2</v>
      </c>
      <c r="M17" s="34" t="s">
        <v>822</v>
      </c>
      <c r="N17" s="86">
        <v>2</v>
      </c>
      <c r="O17" s="34" t="s">
        <v>827</v>
      </c>
      <c r="P17" s="86">
        <v>2</v>
      </c>
      <c r="Q17" s="34" t="s">
        <v>830</v>
      </c>
      <c r="R17" s="34">
        <v>0.28999999999999998</v>
      </c>
      <c r="S17" s="34">
        <v>0.5</v>
      </c>
      <c r="T17" s="54">
        <f t="shared" si="1"/>
        <v>4</v>
      </c>
      <c r="U17" s="54">
        <f>'2.1.ATS-Field (FY 13-14)'!P18</f>
        <v>0</v>
      </c>
      <c r="W17" s="30" t="str">
        <f t="shared" si="2"/>
        <v xml:space="preserve">Service, Brand, Ecosystem, Influencer, </v>
      </c>
    </row>
    <row r="18" spans="1:23" x14ac:dyDescent="0.3">
      <c r="A18" s="9" t="str">
        <f>'1.4.Fwd TIV-Field Inputs'!A18</f>
        <v>ICV -MADHAVARAM</v>
      </c>
      <c r="B18" s="9" t="str">
        <f>'1.4.Fwd TIV-Field Inputs'!B18</f>
        <v>GUMMIDIPOONDY</v>
      </c>
      <c r="C18" s="9" t="str">
        <f>'1.4.Fwd TIV-Field Inputs'!C18</f>
        <v>Sand</v>
      </c>
      <c r="D18" s="9" t="str">
        <f>'1.4.Fwd TIV-Field Inputs'!D18</f>
        <v>ICV Goods</v>
      </c>
      <c r="E18" s="9" t="str">
        <f>'1.4.Fwd TIV-Field Inputs'!E18</f>
        <v>GUMMIDIPOONDY-Sand (ICV Goods)</v>
      </c>
      <c r="F18" s="52">
        <f>'1.4.Fwd TIV-Field Inputs'!J18</f>
        <v>0</v>
      </c>
      <c r="G18" s="102">
        <f t="shared" si="0"/>
        <v>1.6</v>
      </c>
      <c r="H18" s="86">
        <v>1</v>
      </c>
      <c r="I18" s="34" t="s">
        <v>1136</v>
      </c>
      <c r="J18" s="86">
        <v>2</v>
      </c>
      <c r="K18" s="34" t="s">
        <v>1111</v>
      </c>
      <c r="L18" s="86">
        <v>1</v>
      </c>
      <c r="M18" s="34" t="s">
        <v>822</v>
      </c>
      <c r="N18" s="86">
        <v>2</v>
      </c>
      <c r="O18" s="34" t="s">
        <v>827</v>
      </c>
      <c r="P18" s="86">
        <v>2</v>
      </c>
      <c r="Q18" s="34" t="s">
        <v>830</v>
      </c>
      <c r="R18" s="34">
        <v>0</v>
      </c>
      <c r="S18" s="34">
        <v>0.5</v>
      </c>
      <c r="T18" s="54">
        <f t="shared" si="1"/>
        <v>0</v>
      </c>
      <c r="U18" s="54">
        <f>'2.1.ATS-Field (FY 13-14)'!P19</f>
        <v>0</v>
      </c>
      <c r="W18" s="30" t="str">
        <f t="shared" si="2"/>
        <v xml:space="preserve">Product, Service, Brand, Ecosystem, Influencer, </v>
      </c>
    </row>
    <row r="19" spans="1:23" x14ac:dyDescent="0.3">
      <c r="A19" s="9" t="str">
        <f>'1.4.Fwd TIV-Field Inputs'!A19</f>
        <v>ICV -MADHAVARAM</v>
      </c>
      <c r="B19" s="9" t="str">
        <f>'1.4.Fwd TIV-Field Inputs'!B19</f>
        <v>GUMMIDIPOONDY</v>
      </c>
      <c r="C19" s="9" t="str">
        <f>'1.4.Fwd TIV-Field Inputs'!C19</f>
        <v>Brick/Clay</v>
      </c>
      <c r="D19" s="9" t="str">
        <f>'1.4.Fwd TIV-Field Inputs'!D19</f>
        <v>ICV Goods</v>
      </c>
      <c r="E19" s="9" t="str">
        <f>'1.4.Fwd TIV-Field Inputs'!E19</f>
        <v>GUMMIDIPOONDY-Brick/Clay (ICV Goods)</v>
      </c>
      <c r="F19" s="52">
        <f>'1.4.Fwd TIV-Field Inputs'!J19</f>
        <v>4</v>
      </c>
      <c r="G19" s="102">
        <f t="shared" si="0"/>
        <v>2.4</v>
      </c>
      <c r="H19" s="86">
        <v>3</v>
      </c>
      <c r="I19" s="34" t="s">
        <v>1109</v>
      </c>
      <c r="J19" s="86">
        <v>2</v>
      </c>
      <c r="K19" s="34" t="s">
        <v>1111</v>
      </c>
      <c r="L19" s="86">
        <v>2</v>
      </c>
      <c r="M19" s="34" t="s">
        <v>822</v>
      </c>
      <c r="N19" s="86">
        <v>3</v>
      </c>
      <c r="O19" s="34" t="s">
        <v>827</v>
      </c>
      <c r="P19" s="86">
        <v>2</v>
      </c>
      <c r="Q19" s="34" t="s">
        <v>830</v>
      </c>
      <c r="R19" s="34">
        <v>0</v>
      </c>
      <c r="S19" s="34">
        <v>0.75</v>
      </c>
      <c r="T19" s="54">
        <f t="shared" si="1"/>
        <v>3</v>
      </c>
      <c r="U19" s="54">
        <f>'2.1.ATS-Field (FY 13-14)'!P20</f>
        <v>0</v>
      </c>
      <c r="W19" s="30" t="str">
        <f t="shared" si="2"/>
        <v xml:space="preserve">Service, Brand, Influencer, </v>
      </c>
    </row>
    <row r="20" spans="1:23" x14ac:dyDescent="0.3">
      <c r="A20" s="9" t="str">
        <f>'1.4.Fwd TIV-Field Inputs'!A20</f>
        <v>ICV -MADHAVARAM</v>
      </c>
      <c r="B20" s="9" t="str">
        <f>'1.4.Fwd TIV-Field Inputs'!B20</f>
        <v>GUMMIDIPOONDY</v>
      </c>
      <c r="C20" s="9" t="str">
        <f>'1.4.Fwd TIV-Field Inputs'!C20</f>
        <v>Other Applications - Harvester</v>
      </c>
      <c r="D20" s="9" t="str">
        <f>'1.4.Fwd TIV-Field Inputs'!D20</f>
        <v>ICV Goods</v>
      </c>
      <c r="E20" s="9" t="str">
        <f>'1.4.Fwd TIV-Field Inputs'!E20</f>
        <v>GUMMIDIPOONDY-Other Applications - Harvester (ICV Goods)</v>
      </c>
      <c r="F20" s="52">
        <f>'1.4.Fwd TIV-Field Inputs'!J20</f>
        <v>2</v>
      </c>
      <c r="G20" s="102">
        <f t="shared" si="0"/>
        <v>3.6</v>
      </c>
      <c r="H20" s="86">
        <v>5</v>
      </c>
      <c r="I20" s="34" t="s">
        <v>1110</v>
      </c>
      <c r="J20" s="86">
        <v>3</v>
      </c>
      <c r="K20" s="34" t="s">
        <v>815</v>
      </c>
      <c r="L20" s="86">
        <v>4</v>
      </c>
      <c r="M20" s="34" t="s">
        <v>1112</v>
      </c>
      <c r="N20" s="86">
        <v>2</v>
      </c>
      <c r="O20" s="34" t="s">
        <v>827</v>
      </c>
      <c r="P20" s="86">
        <v>4</v>
      </c>
      <c r="Q20" s="34" t="s">
        <v>1113</v>
      </c>
      <c r="R20" s="34">
        <v>0</v>
      </c>
      <c r="S20" s="34">
        <v>1</v>
      </c>
      <c r="T20" s="54">
        <f t="shared" si="1"/>
        <v>2</v>
      </c>
      <c r="U20" s="54">
        <f>'2.1.ATS-Field (FY 13-14)'!P21</f>
        <v>0</v>
      </c>
      <c r="W20" s="30" t="str">
        <f t="shared" si="2"/>
        <v xml:space="preserve">Ecosystem, </v>
      </c>
    </row>
    <row r="21" spans="1:23" x14ac:dyDescent="0.3">
      <c r="A21" s="9">
        <f>'1.4.Fwd TIV-Field Inputs'!A21</f>
        <v>0</v>
      </c>
      <c r="B21" s="9">
        <f>'1.4.Fwd TIV-Field Inputs'!B21</f>
        <v>0</v>
      </c>
      <c r="C21" s="9">
        <f>'1.4.Fwd TIV-Field Inputs'!C21</f>
        <v>0</v>
      </c>
      <c r="D21" s="9">
        <f>'1.4.Fwd TIV-Field Inputs'!D21</f>
        <v>0</v>
      </c>
      <c r="E21" s="9" t="str">
        <f>'1.4.Fwd TIV-Field Inputs'!E21</f>
        <v>0-0 (0)</v>
      </c>
      <c r="F21" s="52">
        <f>'1.4.Fwd TIV-Field Inputs'!J21</f>
        <v>0</v>
      </c>
      <c r="G21" s="102">
        <f t="shared" si="0"/>
        <v>0</v>
      </c>
      <c r="H21" s="86"/>
      <c r="I21" s="34"/>
      <c r="J21" s="86"/>
      <c r="K21" s="34"/>
      <c r="L21" s="86"/>
      <c r="M21" s="34"/>
      <c r="N21" s="86"/>
      <c r="O21" s="34"/>
      <c r="P21" s="86"/>
      <c r="Q21" s="34"/>
      <c r="R21" s="34"/>
      <c r="S21" s="34"/>
      <c r="T21" s="54">
        <f t="shared" si="1"/>
        <v>0</v>
      </c>
      <c r="U21" s="54">
        <f>'2.1.ATS-Field (FY 13-14)'!P22</f>
        <v>0</v>
      </c>
      <c r="W21" s="30" t="str">
        <f t="shared" si="2"/>
        <v/>
      </c>
    </row>
    <row r="22" spans="1:23" x14ac:dyDescent="0.3">
      <c r="A22" s="9">
        <f>'1.4.Fwd TIV-Field Inputs'!A22</f>
        <v>0</v>
      </c>
      <c r="B22" s="9">
        <f>'1.4.Fwd TIV-Field Inputs'!B22</f>
        <v>0</v>
      </c>
      <c r="C22" s="9">
        <f>'1.4.Fwd TIV-Field Inputs'!C22</f>
        <v>0</v>
      </c>
      <c r="D22" s="9">
        <f>'1.4.Fwd TIV-Field Inputs'!D22</f>
        <v>0</v>
      </c>
      <c r="E22" s="9" t="str">
        <f>'1.4.Fwd TIV-Field Inputs'!E22</f>
        <v>0-0 (0)</v>
      </c>
      <c r="F22" s="52">
        <f>'1.4.Fwd TIV-Field Inputs'!J22</f>
        <v>0</v>
      </c>
      <c r="G22" s="102">
        <f t="shared" si="0"/>
        <v>0</v>
      </c>
      <c r="H22" s="86"/>
      <c r="I22" s="34"/>
      <c r="J22" s="86"/>
      <c r="K22" s="34"/>
      <c r="L22" s="86"/>
      <c r="M22" s="34"/>
      <c r="N22" s="86"/>
      <c r="O22" s="34"/>
      <c r="P22" s="86"/>
      <c r="Q22" s="34"/>
      <c r="R22" s="34"/>
      <c r="S22" s="34"/>
      <c r="T22" s="54">
        <f t="shared" si="1"/>
        <v>0</v>
      </c>
      <c r="U22" s="54">
        <f>'2.1.ATS-Field (FY 13-14)'!P23</f>
        <v>0</v>
      </c>
      <c r="W22" s="30" t="str">
        <f t="shared" si="2"/>
        <v/>
      </c>
    </row>
    <row r="23" spans="1:23" x14ac:dyDescent="0.3">
      <c r="A23" s="9">
        <f>'1.4.Fwd TIV-Field Inputs'!A23</f>
        <v>0</v>
      </c>
      <c r="B23" s="9">
        <f>'1.4.Fwd TIV-Field Inputs'!B23</f>
        <v>0</v>
      </c>
      <c r="C23" s="9">
        <f>'1.4.Fwd TIV-Field Inputs'!C23</f>
        <v>0</v>
      </c>
      <c r="D23" s="9">
        <f>'1.4.Fwd TIV-Field Inputs'!D23</f>
        <v>0</v>
      </c>
      <c r="E23" s="9" t="str">
        <f>'1.4.Fwd TIV-Field Inputs'!E23</f>
        <v>0-0 (0)</v>
      </c>
      <c r="F23" s="52">
        <f>'1.4.Fwd TIV-Field Inputs'!J23</f>
        <v>0</v>
      </c>
      <c r="G23" s="102">
        <f t="shared" si="0"/>
        <v>0</v>
      </c>
      <c r="H23" s="86"/>
      <c r="I23" s="34"/>
      <c r="J23" s="86"/>
      <c r="K23" s="34"/>
      <c r="L23" s="86"/>
      <c r="M23" s="34"/>
      <c r="N23" s="86"/>
      <c r="O23" s="34"/>
      <c r="P23" s="86"/>
      <c r="Q23" s="34"/>
      <c r="R23" s="34"/>
      <c r="S23" s="34"/>
      <c r="T23" s="54">
        <f t="shared" si="1"/>
        <v>0</v>
      </c>
      <c r="U23" s="54">
        <f>'2.1.ATS-Field (FY 13-14)'!P24</f>
        <v>0</v>
      </c>
      <c r="W23" s="30" t="str">
        <f t="shared" si="2"/>
        <v/>
      </c>
    </row>
    <row r="24" spans="1:23" x14ac:dyDescent="0.3">
      <c r="A24" s="9">
        <f>'1.4.Fwd TIV-Field Inputs'!A24</f>
        <v>0</v>
      </c>
      <c r="B24" s="9">
        <f>'1.4.Fwd TIV-Field Inputs'!B24</f>
        <v>0</v>
      </c>
      <c r="C24" s="9">
        <f>'1.4.Fwd TIV-Field Inputs'!C24</f>
        <v>0</v>
      </c>
      <c r="D24" s="9">
        <f>'1.4.Fwd TIV-Field Inputs'!D24</f>
        <v>0</v>
      </c>
      <c r="E24" s="9" t="str">
        <f>'1.4.Fwd TIV-Field Inputs'!E24</f>
        <v>0-0 (0)</v>
      </c>
      <c r="F24" s="52">
        <f>'1.4.Fwd TIV-Field Inputs'!J24</f>
        <v>0</v>
      </c>
      <c r="G24" s="102">
        <f t="shared" si="0"/>
        <v>0</v>
      </c>
      <c r="H24" s="86"/>
      <c r="I24" s="34"/>
      <c r="J24" s="86"/>
      <c r="K24" s="34"/>
      <c r="L24" s="86"/>
      <c r="M24" s="34"/>
      <c r="N24" s="86"/>
      <c r="O24" s="34"/>
      <c r="P24" s="86"/>
      <c r="Q24" s="34"/>
      <c r="R24" s="34"/>
      <c r="S24" s="34"/>
      <c r="T24" s="54">
        <f t="shared" si="1"/>
        <v>0</v>
      </c>
      <c r="U24" s="54">
        <f>'2.1.ATS-Field (FY 13-14)'!P25</f>
        <v>0</v>
      </c>
      <c r="W24" s="30" t="str">
        <f t="shared" si="2"/>
        <v/>
      </c>
    </row>
    <row r="25" spans="1:23" x14ac:dyDescent="0.3">
      <c r="A25" s="9">
        <f>'1.4.Fwd TIV-Field Inputs'!A25</f>
        <v>0</v>
      </c>
      <c r="B25" s="9">
        <f>'1.4.Fwd TIV-Field Inputs'!B25</f>
        <v>0</v>
      </c>
      <c r="C25" s="9">
        <f>'1.4.Fwd TIV-Field Inputs'!C25</f>
        <v>0</v>
      </c>
      <c r="D25" s="9">
        <f>'1.4.Fwd TIV-Field Inputs'!D25</f>
        <v>0</v>
      </c>
      <c r="E25" s="9" t="str">
        <f>'1.4.Fwd TIV-Field Inputs'!E25</f>
        <v>0-0 (0)</v>
      </c>
      <c r="F25" s="52">
        <f>'1.4.Fwd TIV-Field Inputs'!J25</f>
        <v>0</v>
      </c>
      <c r="G25" s="102">
        <f t="shared" si="0"/>
        <v>0</v>
      </c>
      <c r="H25" s="86"/>
      <c r="I25" s="34"/>
      <c r="J25" s="86"/>
      <c r="K25" s="34"/>
      <c r="L25" s="86"/>
      <c r="M25" s="34"/>
      <c r="N25" s="86"/>
      <c r="O25" s="34"/>
      <c r="P25" s="86"/>
      <c r="Q25" s="34"/>
      <c r="R25" s="34"/>
      <c r="S25" s="34"/>
      <c r="T25" s="54">
        <f t="shared" si="1"/>
        <v>0</v>
      </c>
      <c r="U25" s="54">
        <f>'2.1.ATS-Field (FY 13-14)'!P26</f>
        <v>0</v>
      </c>
      <c r="W25" s="30" t="str">
        <f t="shared" si="2"/>
        <v/>
      </c>
    </row>
    <row r="26" spans="1:23" x14ac:dyDescent="0.3">
      <c r="A26" s="9">
        <f>'1.4.Fwd TIV-Field Inputs'!A26</f>
        <v>0</v>
      </c>
      <c r="B26" s="9">
        <f>'1.4.Fwd TIV-Field Inputs'!B26</f>
        <v>0</v>
      </c>
      <c r="C26" s="9">
        <f>'1.4.Fwd TIV-Field Inputs'!C26</f>
        <v>0</v>
      </c>
      <c r="D26" s="9">
        <f>'1.4.Fwd TIV-Field Inputs'!D26</f>
        <v>0</v>
      </c>
      <c r="E26" s="9" t="str">
        <f>'1.4.Fwd TIV-Field Inputs'!E26</f>
        <v>0-0 (0)</v>
      </c>
      <c r="F26" s="52">
        <f>'1.4.Fwd TIV-Field Inputs'!J26</f>
        <v>0</v>
      </c>
      <c r="G26" s="102">
        <f t="shared" si="0"/>
        <v>0</v>
      </c>
      <c r="H26" s="86"/>
      <c r="I26" s="34"/>
      <c r="J26" s="86"/>
      <c r="K26" s="34"/>
      <c r="L26" s="86"/>
      <c r="M26" s="34"/>
      <c r="N26" s="86"/>
      <c r="O26" s="34"/>
      <c r="P26" s="86"/>
      <c r="Q26" s="34"/>
      <c r="R26" s="34"/>
      <c r="S26" s="34"/>
      <c r="T26" s="54">
        <f t="shared" si="1"/>
        <v>0</v>
      </c>
      <c r="U26" s="54">
        <f>'2.1.ATS-Field (FY 13-14)'!P27</f>
        <v>0</v>
      </c>
      <c r="W26" s="30" t="str">
        <f t="shared" si="2"/>
        <v/>
      </c>
    </row>
    <row r="27" spans="1:23" x14ac:dyDescent="0.3">
      <c r="A27" s="9">
        <f>'1.4.Fwd TIV-Field Inputs'!A27</f>
        <v>0</v>
      </c>
      <c r="B27" s="9">
        <f>'1.4.Fwd TIV-Field Inputs'!B27</f>
        <v>0</v>
      </c>
      <c r="C27" s="9">
        <f>'1.4.Fwd TIV-Field Inputs'!C27</f>
        <v>0</v>
      </c>
      <c r="D27" s="9">
        <f>'1.4.Fwd TIV-Field Inputs'!D27</f>
        <v>0</v>
      </c>
      <c r="E27" s="9" t="str">
        <f>'1.4.Fwd TIV-Field Inputs'!E27</f>
        <v>0-0 (0)</v>
      </c>
      <c r="F27" s="52">
        <f>'1.4.Fwd TIV-Field Inputs'!J27</f>
        <v>0</v>
      </c>
      <c r="G27" s="102">
        <f t="shared" si="0"/>
        <v>0</v>
      </c>
      <c r="H27" s="86"/>
      <c r="I27" s="34"/>
      <c r="J27" s="86"/>
      <c r="K27" s="34"/>
      <c r="L27" s="86"/>
      <c r="M27" s="34"/>
      <c r="N27" s="86"/>
      <c r="O27" s="34"/>
      <c r="P27" s="86"/>
      <c r="Q27" s="34"/>
      <c r="R27" s="34"/>
      <c r="S27" s="34"/>
      <c r="T27" s="54">
        <f t="shared" si="1"/>
        <v>0</v>
      </c>
      <c r="U27" s="54">
        <f>'2.1.ATS-Field (FY 13-14)'!P28</f>
        <v>0</v>
      </c>
      <c r="W27" s="30" t="str">
        <f t="shared" si="2"/>
        <v/>
      </c>
    </row>
    <row r="28" spans="1:23" x14ac:dyDescent="0.3">
      <c r="A28" s="9">
        <f>'1.4.Fwd TIV-Field Inputs'!A28</f>
        <v>0</v>
      </c>
      <c r="B28" s="9">
        <f>'1.4.Fwd TIV-Field Inputs'!B28</f>
        <v>0</v>
      </c>
      <c r="C28" s="9">
        <f>'1.4.Fwd TIV-Field Inputs'!C28</f>
        <v>0</v>
      </c>
      <c r="D28" s="9">
        <f>'1.4.Fwd TIV-Field Inputs'!D28</f>
        <v>0</v>
      </c>
      <c r="E28" s="9" t="str">
        <f>'1.4.Fwd TIV-Field Inputs'!E28</f>
        <v>0-0 (0)</v>
      </c>
      <c r="F28" s="52">
        <f>'1.4.Fwd TIV-Field Inputs'!J28</f>
        <v>0</v>
      </c>
      <c r="G28" s="102">
        <f t="shared" si="0"/>
        <v>0</v>
      </c>
      <c r="H28" s="86"/>
      <c r="I28" s="34"/>
      <c r="J28" s="86"/>
      <c r="K28" s="34"/>
      <c r="L28" s="86"/>
      <c r="M28" s="34"/>
      <c r="N28" s="86"/>
      <c r="O28" s="34"/>
      <c r="P28" s="86"/>
      <c r="Q28" s="34"/>
      <c r="R28" s="34"/>
      <c r="S28" s="34"/>
      <c r="T28" s="54">
        <f t="shared" si="1"/>
        <v>0</v>
      </c>
      <c r="U28" s="54">
        <f>'2.1.ATS-Field (FY 13-14)'!P29</f>
        <v>0</v>
      </c>
      <c r="W28" s="30" t="str">
        <f t="shared" si="2"/>
        <v/>
      </c>
    </row>
    <row r="29" spans="1:23" x14ac:dyDescent="0.3">
      <c r="A29" s="9">
        <f>'1.4.Fwd TIV-Field Inputs'!A29</f>
        <v>0</v>
      </c>
      <c r="B29" s="9">
        <f>'1.4.Fwd TIV-Field Inputs'!B29</f>
        <v>0</v>
      </c>
      <c r="C29" s="9">
        <f>'1.4.Fwd TIV-Field Inputs'!C29</f>
        <v>0</v>
      </c>
      <c r="D29" s="9">
        <f>'1.4.Fwd TIV-Field Inputs'!D29</f>
        <v>0</v>
      </c>
      <c r="E29" s="9" t="str">
        <f>'1.4.Fwd TIV-Field Inputs'!E29</f>
        <v>0-0 (0)</v>
      </c>
      <c r="F29" s="52">
        <f>'1.4.Fwd TIV-Field Inputs'!J29</f>
        <v>0</v>
      </c>
      <c r="G29" s="102">
        <f t="shared" si="0"/>
        <v>0</v>
      </c>
      <c r="H29" s="86"/>
      <c r="I29" s="34"/>
      <c r="J29" s="86"/>
      <c r="K29" s="34"/>
      <c r="L29" s="86"/>
      <c r="M29" s="34"/>
      <c r="N29" s="86"/>
      <c r="O29" s="34"/>
      <c r="P29" s="86"/>
      <c r="Q29" s="34"/>
      <c r="R29" s="34"/>
      <c r="S29" s="34"/>
      <c r="T29" s="54">
        <f t="shared" si="1"/>
        <v>0</v>
      </c>
      <c r="U29" s="54">
        <f>'2.1.ATS-Field (FY 13-14)'!P30</f>
        <v>0</v>
      </c>
      <c r="W29" s="30" t="str">
        <f t="shared" si="2"/>
        <v/>
      </c>
    </row>
    <row r="30" spans="1:23" x14ac:dyDescent="0.3">
      <c r="A30" s="9">
        <f>'1.4.Fwd TIV-Field Inputs'!A30</f>
        <v>0</v>
      </c>
      <c r="B30" s="9">
        <f>'1.4.Fwd TIV-Field Inputs'!B30</f>
        <v>0</v>
      </c>
      <c r="C30" s="9">
        <f>'1.4.Fwd TIV-Field Inputs'!C30</f>
        <v>0</v>
      </c>
      <c r="D30" s="9">
        <f>'1.4.Fwd TIV-Field Inputs'!D30</f>
        <v>0</v>
      </c>
      <c r="E30" s="9" t="str">
        <f>'1.4.Fwd TIV-Field Inputs'!E30</f>
        <v>0-0 (0)</v>
      </c>
      <c r="F30" s="52">
        <f>'1.4.Fwd TIV-Field Inputs'!J30</f>
        <v>0</v>
      </c>
      <c r="G30" s="102">
        <f t="shared" si="0"/>
        <v>0</v>
      </c>
      <c r="H30" s="86"/>
      <c r="I30" s="34"/>
      <c r="J30" s="86"/>
      <c r="K30" s="34"/>
      <c r="L30" s="86"/>
      <c r="M30" s="34"/>
      <c r="N30" s="86"/>
      <c r="O30" s="34"/>
      <c r="P30" s="86"/>
      <c r="Q30" s="34"/>
      <c r="R30" s="34"/>
      <c r="S30" s="34"/>
      <c r="T30" s="54">
        <f t="shared" si="1"/>
        <v>0</v>
      </c>
      <c r="U30" s="54">
        <f>'2.1.ATS-Field (FY 13-14)'!P31</f>
        <v>0</v>
      </c>
      <c r="W30" s="30" t="str">
        <f t="shared" si="2"/>
        <v/>
      </c>
    </row>
    <row r="31" spans="1:23" x14ac:dyDescent="0.3">
      <c r="A31" s="9">
        <f>'1.4.Fwd TIV-Field Inputs'!A31</f>
        <v>0</v>
      </c>
      <c r="B31" s="9">
        <f>'1.4.Fwd TIV-Field Inputs'!B31</f>
        <v>0</v>
      </c>
      <c r="C31" s="9">
        <f>'1.4.Fwd TIV-Field Inputs'!C31</f>
        <v>0</v>
      </c>
      <c r="D31" s="9">
        <f>'1.4.Fwd TIV-Field Inputs'!D31</f>
        <v>0</v>
      </c>
      <c r="E31" s="9" t="str">
        <f>'1.4.Fwd TIV-Field Inputs'!E31</f>
        <v>0-0 (0)</v>
      </c>
      <c r="F31" s="52">
        <f>'1.4.Fwd TIV-Field Inputs'!J31</f>
        <v>0</v>
      </c>
      <c r="G31" s="102">
        <f t="shared" si="0"/>
        <v>0</v>
      </c>
      <c r="H31" s="86"/>
      <c r="I31" s="34"/>
      <c r="J31" s="86"/>
      <c r="K31" s="34"/>
      <c r="L31" s="86"/>
      <c r="M31" s="34"/>
      <c r="N31" s="86"/>
      <c r="O31" s="34"/>
      <c r="P31" s="86"/>
      <c r="Q31" s="34"/>
      <c r="R31" s="34"/>
      <c r="S31" s="34"/>
      <c r="T31" s="54">
        <f t="shared" si="1"/>
        <v>0</v>
      </c>
      <c r="U31" s="54">
        <f>'2.1.ATS-Field (FY 13-14)'!P32</f>
        <v>0</v>
      </c>
      <c r="W31" s="30" t="str">
        <f t="shared" si="2"/>
        <v/>
      </c>
    </row>
    <row r="32" spans="1:23" x14ac:dyDescent="0.3">
      <c r="A32" s="9">
        <f>'1.4.Fwd TIV-Field Inputs'!A32</f>
        <v>0</v>
      </c>
      <c r="B32" s="9">
        <f>'1.4.Fwd TIV-Field Inputs'!B32</f>
        <v>0</v>
      </c>
      <c r="C32" s="9">
        <f>'1.4.Fwd TIV-Field Inputs'!C32</f>
        <v>0</v>
      </c>
      <c r="D32" s="9">
        <f>'1.4.Fwd TIV-Field Inputs'!D32</f>
        <v>0</v>
      </c>
      <c r="E32" s="9" t="str">
        <f>'1.4.Fwd TIV-Field Inputs'!E32</f>
        <v>0-0 (0)</v>
      </c>
      <c r="F32" s="52">
        <f>'1.4.Fwd TIV-Field Inputs'!J32</f>
        <v>0</v>
      </c>
      <c r="G32" s="102">
        <f t="shared" si="0"/>
        <v>0</v>
      </c>
      <c r="H32" s="86"/>
      <c r="I32" s="34"/>
      <c r="J32" s="86"/>
      <c r="K32" s="34"/>
      <c r="L32" s="86"/>
      <c r="M32" s="34"/>
      <c r="N32" s="86"/>
      <c r="O32" s="34"/>
      <c r="P32" s="86"/>
      <c r="Q32" s="34"/>
      <c r="R32" s="34"/>
      <c r="S32" s="34"/>
      <c r="T32" s="54">
        <f t="shared" si="1"/>
        <v>0</v>
      </c>
      <c r="U32" s="54">
        <f>'2.1.ATS-Field (FY 13-14)'!P33</f>
        <v>0</v>
      </c>
      <c r="W32" s="30" t="str">
        <f t="shared" si="2"/>
        <v/>
      </c>
    </row>
    <row r="33" spans="1:23" x14ac:dyDescent="0.3">
      <c r="A33" s="9">
        <f>'1.4.Fwd TIV-Field Inputs'!A33</f>
        <v>0</v>
      </c>
      <c r="B33" s="9">
        <f>'1.4.Fwd TIV-Field Inputs'!B33</f>
        <v>0</v>
      </c>
      <c r="C33" s="9">
        <f>'1.4.Fwd TIV-Field Inputs'!C33</f>
        <v>0</v>
      </c>
      <c r="D33" s="9">
        <f>'1.4.Fwd TIV-Field Inputs'!D33</f>
        <v>0</v>
      </c>
      <c r="E33" s="9" t="str">
        <f>'1.4.Fwd TIV-Field Inputs'!E33</f>
        <v>0-0 (0)</v>
      </c>
      <c r="F33" s="52">
        <f>'1.4.Fwd TIV-Field Inputs'!J33</f>
        <v>0</v>
      </c>
      <c r="G33" s="102">
        <f t="shared" si="0"/>
        <v>0</v>
      </c>
      <c r="H33" s="86"/>
      <c r="I33" s="34"/>
      <c r="J33" s="86"/>
      <c r="K33" s="34"/>
      <c r="L33" s="86"/>
      <c r="M33" s="34"/>
      <c r="N33" s="86"/>
      <c r="O33" s="34"/>
      <c r="P33" s="86"/>
      <c r="Q33" s="34"/>
      <c r="R33" s="34"/>
      <c r="S33" s="34"/>
      <c r="T33" s="54">
        <f t="shared" si="1"/>
        <v>0</v>
      </c>
      <c r="U33" s="54">
        <f>'2.1.ATS-Field (FY 13-14)'!P34</f>
        <v>0</v>
      </c>
      <c r="W33" s="30" t="str">
        <f t="shared" si="2"/>
        <v/>
      </c>
    </row>
    <row r="34" spans="1:23" x14ac:dyDescent="0.3">
      <c r="A34" s="9">
        <f>'1.4.Fwd TIV-Field Inputs'!A34</f>
        <v>0</v>
      </c>
      <c r="B34" s="9">
        <f>'1.4.Fwd TIV-Field Inputs'!B34</f>
        <v>0</v>
      </c>
      <c r="C34" s="9">
        <f>'1.4.Fwd TIV-Field Inputs'!C34</f>
        <v>0</v>
      </c>
      <c r="D34" s="9">
        <f>'1.4.Fwd TIV-Field Inputs'!D34</f>
        <v>0</v>
      </c>
      <c r="E34" s="9" t="str">
        <f>'1.4.Fwd TIV-Field Inputs'!E34</f>
        <v>0-0 (0)</v>
      </c>
      <c r="F34" s="52">
        <f>'1.4.Fwd TIV-Field Inputs'!J34</f>
        <v>0</v>
      </c>
      <c r="G34" s="102">
        <f t="shared" si="0"/>
        <v>0</v>
      </c>
      <c r="H34" s="86"/>
      <c r="I34" s="34"/>
      <c r="J34" s="86"/>
      <c r="K34" s="34"/>
      <c r="L34" s="86"/>
      <c r="M34" s="34"/>
      <c r="N34" s="86"/>
      <c r="O34" s="34"/>
      <c r="P34" s="86"/>
      <c r="Q34" s="34"/>
      <c r="R34" s="34"/>
      <c r="S34" s="34"/>
      <c r="T34" s="54">
        <f t="shared" si="1"/>
        <v>0</v>
      </c>
      <c r="U34" s="54">
        <f>'2.1.ATS-Field (FY 13-14)'!P35</f>
        <v>0</v>
      </c>
      <c r="W34" s="30" t="str">
        <f t="shared" si="2"/>
        <v/>
      </c>
    </row>
    <row r="35" spans="1:23" x14ac:dyDescent="0.3">
      <c r="A35" s="9">
        <f>'1.4.Fwd TIV-Field Inputs'!A35</f>
        <v>0</v>
      </c>
      <c r="B35" s="9">
        <f>'1.4.Fwd TIV-Field Inputs'!B35</f>
        <v>0</v>
      </c>
      <c r="C35" s="9">
        <f>'1.4.Fwd TIV-Field Inputs'!C35</f>
        <v>0</v>
      </c>
      <c r="D35" s="9">
        <f>'1.4.Fwd TIV-Field Inputs'!D35</f>
        <v>0</v>
      </c>
      <c r="E35" s="9" t="str">
        <f>'1.4.Fwd TIV-Field Inputs'!E35</f>
        <v>0-0 (0)</v>
      </c>
      <c r="F35" s="52">
        <f>'1.4.Fwd TIV-Field Inputs'!J35</f>
        <v>0</v>
      </c>
      <c r="G35" s="102">
        <f t="shared" si="0"/>
        <v>0</v>
      </c>
      <c r="H35" s="86"/>
      <c r="I35" s="34"/>
      <c r="J35" s="86"/>
      <c r="K35" s="34"/>
      <c r="L35" s="86"/>
      <c r="M35" s="34"/>
      <c r="N35" s="86"/>
      <c r="O35" s="34"/>
      <c r="P35" s="86"/>
      <c r="Q35" s="34"/>
      <c r="R35" s="34"/>
      <c r="S35" s="34"/>
      <c r="T35" s="54">
        <f t="shared" si="1"/>
        <v>0</v>
      </c>
      <c r="U35" s="54">
        <f>'2.1.ATS-Field (FY 13-14)'!P36</f>
        <v>0</v>
      </c>
      <c r="W35" s="30" t="str">
        <f t="shared" si="2"/>
        <v/>
      </c>
    </row>
    <row r="36" spans="1:23" x14ac:dyDescent="0.3">
      <c r="A36" s="9">
        <f>'1.4.Fwd TIV-Field Inputs'!A36</f>
        <v>0</v>
      </c>
      <c r="B36" s="9">
        <f>'1.4.Fwd TIV-Field Inputs'!B36</f>
        <v>0</v>
      </c>
      <c r="C36" s="9">
        <f>'1.4.Fwd TIV-Field Inputs'!C36</f>
        <v>0</v>
      </c>
      <c r="D36" s="9">
        <f>'1.4.Fwd TIV-Field Inputs'!D36</f>
        <v>0</v>
      </c>
      <c r="E36" s="9" t="str">
        <f>'1.4.Fwd TIV-Field Inputs'!E36</f>
        <v>0-0 (0)</v>
      </c>
      <c r="F36" s="52">
        <f>'1.4.Fwd TIV-Field Inputs'!J36</f>
        <v>0</v>
      </c>
      <c r="G36" s="102">
        <f t="shared" si="0"/>
        <v>0</v>
      </c>
      <c r="H36" s="86"/>
      <c r="I36" s="34"/>
      <c r="J36" s="86"/>
      <c r="K36" s="34"/>
      <c r="L36" s="86"/>
      <c r="M36" s="34"/>
      <c r="N36" s="86"/>
      <c r="O36" s="34"/>
      <c r="P36" s="86"/>
      <c r="Q36" s="34"/>
      <c r="R36" s="34"/>
      <c r="S36" s="34"/>
      <c r="T36" s="54">
        <f t="shared" si="1"/>
        <v>0</v>
      </c>
      <c r="U36" s="54">
        <f>'2.1.ATS-Field (FY 13-14)'!P37</f>
        <v>0</v>
      </c>
      <c r="W36" s="30" t="str">
        <f t="shared" si="2"/>
        <v/>
      </c>
    </row>
    <row r="37" spans="1:23" x14ac:dyDescent="0.3">
      <c r="A37" s="9">
        <f>'1.4.Fwd TIV-Field Inputs'!A37</f>
        <v>0</v>
      </c>
      <c r="B37" s="9">
        <f>'1.4.Fwd TIV-Field Inputs'!B37</f>
        <v>0</v>
      </c>
      <c r="C37" s="9">
        <f>'1.4.Fwd TIV-Field Inputs'!C37</f>
        <v>0</v>
      </c>
      <c r="D37" s="9">
        <f>'1.4.Fwd TIV-Field Inputs'!D37</f>
        <v>0</v>
      </c>
      <c r="E37" s="9" t="str">
        <f>'1.4.Fwd TIV-Field Inputs'!E37</f>
        <v>0-0 (0)</v>
      </c>
      <c r="F37" s="52">
        <f>'1.4.Fwd TIV-Field Inputs'!J37</f>
        <v>0</v>
      </c>
      <c r="G37" s="102">
        <f t="shared" si="0"/>
        <v>0</v>
      </c>
      <c r="H37" s="86"/>
      <c r="I37" s="34"/>
      <c r="J37" s="86"/>
      <c r="K37" s="34"/>
      <c r="L37" s="86"/>
      <c r="M37" s="34"/>
      <c r="N37" s="86"/>
      <c r="O37" s="34"/>
      <c r="P37" s="86"/>
      <c r="Q37" s="34"/>
      <c r="R37" s="34"/>
      <c r="S37" s="34"/>
      <c r="T37" s="54">
        <f t="shared" si="1"/>
        <v>0</v>
      </c>
      <c r="U37" s="54">
        <f>'2.1.ATS-Field (FY 13-14)'!P38</f>
        <v>0</v>
      </c>
      <c r="W37" s="30" t="str">
        <f t="shared" si="2"/>
        <v/>
      </c>
    </row>
    <row r="38" spans="1:23" x14ac:dyDescent="0.3">
      <c r="A38" s="9">
        <f>'1.4.Fwd TIV-Field Inputs'!A38</f>
        <v>0</v>
      </c>
      <c r="B38" s="9">
        <f>'1.4.Fwd TIV-Field Inputs'!B38</f>
        <v>0</v>
      </c>
      <c r="C38" s="9">
        <f>'1.4.Fwd TIV-Field Inputs'!C38</f>
        <v>0</v>
      </c>
      <c r="D38" s="9">
        <f>'1.4.Fwd TIV-Field Inputs'!D38</f>
        <v>0</v>
      </c>
      <c r="E38" s="9" t="str">
        <f>'1.4.Fwd TIV-Field Inputs'!E38</f>
        <v>0-0 (0)</v>
      </c>
      <c r="F38" s="52">
        <f>'1.4.Fwd TIV-Field Inputs'!J38</f>
        <v>0</v>
      </c>
      <c r="G38" s="102">
        <f t="shared" si="0"/>
        <v>0</v>
      </c>
      <c r="H38" s="86"/>
      <c r="I38" s="34"/>
      <c r="J38" s="86"/>
      <c r="K38" s="34"/>
      <c r="L38" s="86"/>
      <c r="M38" s="34"/>
      <c r="N38" s="86"/>
      <c r="O38" s="34"/>
      <c r="P38" s="86"/>
      <c r="Q38" s="34"/>
      <c r="R38" s="34"/>
      <c r="S38" s="34"/>
      <c r="T38" s="54">
        <f t="shared" si="1"/>
        <v>0</v>
      </c>
      <c r="U38" s="54">
        <f>'2.1.ATS-Field (FY 13-14)'!P39</f>
        <v>0</v>
      </c>
      <c r="W38" s="30" t="str">
        <f t="shared" si="2"/>
        <v/>
      </c>
    </row>
    <row r="39" spans="1:23" x14ac:dyDescent="0.3">
      <c r="A39" s="9">
        <f>'1.4.Fwd TIV-Field Inputs'!A39</f>
        <v>0</v>
      </c>
      <c r="B39" s="9">
        <f>'1.4.Fwd TIV-Field Inputs'!B39</f>
        <v>0</v>
      </c>
      <c r="C39" s="9">
        <f>'1.4.Fwd TIV-Field Inputs'!C39</f>
        <v>0</v>
      </c>
      <c r="D39" s="9">
        <f>'1.4.Fwd TIV-Field Inputs'!D39</f>
        <v>0</v>
      </c>
      <c r="E39" s="9" t="str">
        <f>'1.4.Fwd TIV-Field Inputs'!E39</f>
        <v>0-0 (0)</v>
      </c>
      <c r="F39" s="52">
        <f>'1.4.Fwd TIV-Field Inputs'!J39</f>
        <v>0</v>
      </c>
      <c r="G39" s="102">
        <f t="shared" si="0"/>
        <v>0</v>
      </c>
      <c r="H39" s="86"/>
      <c r="I39" s="34"/>
      <c r="J39" s="86"/>
      <c r="K39" s="34"/>
      <c r="L39" s="86"/>
      <c r="M39" s="34"/>
      <c r="N39" s="86"/>
      <c r="O39" s="34"/>
      <c r="P39" s="86"/>
      <c r="Q39" s="34"/>
      <c r="R39" s="34"/>
      <c r="S39" s="34"/>
      <c r="T39" s="54">
        <f t="shared" si="1"/>
        <v>0</v>
      </c>
      <c r="U39" s="54">
        <f>'2.1.ATS-Field (FY 13-14)'!P40</f>
        <v>0</v>
      </c>
      <c r="W39" s="30" t="str">
        <f t="shared" si="2"/>
        <v/>
      </c>
    </row>
    <row r="40" spans="1:23" x14ac:dyDescent="0.3">
      <c r="A40" s="9">
        <f>'1.4.Fwd TIV-Field Inputs'!A40</f>
        <v>0</v>
      </c>
      <c r="B40" s="9">
        <f>'1.4.Fwd TIV-Field Inputs'!B40</f>
        <v>0</v>
      </c>
      <c r="C40" s="9">
        <f>'1.4.Fwd TIV-Field Inputs'!C40</f>
        <v>0</v>
      </c>
      <c r="D40" s="9">
        <f>'1.4.Fwd TIV-Field Inputs'!D40</f>
        <v>0</v>
      </c>
      <c r="E40" s="9" t="str">
        <f>'1.4.Fwd TIV-Field Inputs'!E40</f>
        <v>0-0 (0)</v>
      </c>
      <c r="F40" s="52">
        <f>'1.4.Fwd TIV-Field Inputs'!J40</f>
        <v>0</v>
      </c>
      <c r="G40" s="102">
        <f t="shared" si="0"/>
        <v>0</v>
      </c>
      <c r="H40" s="86"/>
      <c r="I40" s="34"/>
      <c r="J40" s="86"/>
      <c r="K40" s="34"/>
      <c r="L40" s="86"/>
      <c r="M40" s="34"/>
      <c r="N40" s="86"/>
      <c r="O40" s="34"/>
      <c r="P40" s="86"/>
      <c r="Q40" s="34"/>
      <c r="R40" s="34"/>
      <c r="S40" s="34"/>
      <c r="T40" s="54">
        <f t="shared" si="1"/>
        <v>0</v>
      </c>
      <c r="U40" s="54">
        <f>'2.1.ATS-Field (FY 13-14)'!P41</f>
        <v>0</v>
      </c>
      <c r="W40" s="30" t="str">
        <f t="shared" si="2"/>
        <v/>
      </c>
    </row>
    <row r="41" spans="1:23" x14ac:dyDescent="0.3">
      <c r="A41" s="9">
        <f>'1.4.Fwd TIV-Field Inputs'!A41</f>
        <v>0</v>
      </c>
      <c r="B41" s="9">
        <f>'1.4.Fwd TIV-Field Inputs'!B41</f>
        <v>0</v>
      </c>
      <c r="C41" s="9">
        <f>'1.4.Fwd TIV-Field Inputs'!C41</f>
        <v>0</v>
      </c>
      <c r="D41" s="9">
        <f>'1.4.Fwd TIV-Field Inputs'!D41</f>
        <v>0</v>
      </c>
      <c r="E41" s="9" t="str">
        <f>'1.4.Fwd TIV-Field Inputs'!E41</f>
        <v>0-0 (0)</v>
      </c>
      <c r="F41" s="52">
        <f>'1.4.Fwd TIV-Field Inputs'!J41</f>
        <v>0</v>
      </c>
      <c r="G41" s="102">
        <f t="shared" si="0"/>
        <v>0</v>
      </c>
      <c r="H41" s="86"/>
      <c r="I41" s="34"/>
      <c r="J41" s="86"/>
      <c r="K41" s="34"/>
      <c r="L41" s="86"/>
      <c r="M41" s="34"/>
      <c r="N41" s="86"/>
      <c r="O41" s="34"/>
      <c r="P41" s="86"/>
      <c r="Q41" s="34"/>
      <c r="R41" s="34"/>
      <c r="S41" s="34"/>
      <c r="T41" s="54">
        <f t="shared" si="1"/>
        <v>0</v>
      </c>
      <c r="U41" s="54">
        <f>'2.1.ATS-Field (FY 13-14)'!P42</f>
        <v>0</v>
      </c>
      <c r="W41" s="30" t="str">
        <f t="shared" si="2"/>
        <v/>
      </c>
    </row>
    <row r="42" spans="1:23" x14ac:dyDescent="0.3">
      <c r="A42" s="9">
        <f>'1.4.Fwd TIV-Field Inputs'!A42</f>
        <v>0</v>
      </c>
      <c r="B42" s="9">
        <f>'1.4.Fwd TIV-Field Inputs'!B42</f>
        <v>0</v>
      </c>
      <c r="C42" s="9">
        <f>'1.4.Fwd TIV-Field Inputs'!C42</f>
        <v>0</v>
      </c>
      <c r="D42" s="9">
        <f>'1.4.Fwd TIV-Field Inputs'!D42</f>
        <v>0</v>
      </c>
      <c r="E42" s="9" t="str">
        <f>'1.4.Fwd TIV-Field Inputs'!E42</f>
        <v>0-0 (0)</v>
      </c>
      <c r="F42" s="52">
        <f>'1.4.Fwd TIV-Field Inputs'!J42</f>
        <v>0</v>
      </c>
      <c r="G42" s="102">
        <f t="shared" si="0"/>
        <v>0</v>
      </c>
      <c r="H42" s="86"/>
      <c r="I42" s="34"/>
      <c r="J42" s="86"/>
      <c r="K42" s="34"/>
      <c r="L42" s="86"/>
      <c r="M42" s="34"/>
      <c r="N42" s="86"/>
      <c r="O42" s="34"/>
      <c r="P42" s="86"/>
      <c r="Q42" s="34"/>
      <c r="R42" s="34"/>
      <c r="S42" s="34"/>
      <c r="T42" s="54">
        <f t="shared" si="1"/>
        <v>0</v>
      </c>
      <c r="U42" s="54">
        <f>'2.1.ATS-Field (FY 13-14)'!P43</f>
        <v>0</v>
      </c>
      <c r="W42" s="30" t="str">
        <f t="shared" si="2"/>
        <v/>
      </c>
    </row>
    <row r="43" spans="1:23" x14ac:dyDescent="0.3">
      <c r="A43" s="9">
        <f>'1.4.Fwd TIV-Field Inputs'!A43</f>
        <v>0</v>
      </c>
      <c r="B43" s="9">
        <f>'1.4.Fwd TIV-Field Inputs'!B43</f>
        <v>0</v>
      </c>
      <c r="C43" s="9">
        <f>'1.4.Fwd TIV-Field Inputs'!C43</f>
        <v>0</v>
      </c>
      <c r="D43" s="9">
        <f>'1.4.Fwd TIV-Field Inputs'!D43</f>
        <v>0</v>
      </c>
      <c r="E43" s="9" t="str">
        <f>'1.4.Fwd TIV-Field Inputs'!E43</f>
        <v>0-0 (0)</v>
      </c>
      <c r="F43" s="52">
        <f>'1.4.Fwd TIV-Field Inputs'!J43</f>
        <v>0</v>
      </c>
      <c r="G43" s="102">
        <f t="shared" si="0"/>
        <v>0</v>
      </c>
      <c r="H43" s="86"/>
      <c r="I43" s="34"/>
      <c r="J43" s="86"/>
      <c r="K43" s="34"/>
      <c r="L43" s="86"/>
      <c r="M43" s="34"/>
      <c r="N43" s="86"/>
      <c r="O43" s="34"/>
      <c r="P43" s="86"/>
      <c r="Q43" s="34"/>
      <c r="R43" s="34"/>
      <c r="S43" s="34"/>
      <c r="T43" s="54">
        <f t="shared" si="1"/>
        <v>0</v>
      </c>
      <c r="U43" s="54">
        <f>'2.1.ATS-Field (FY 13-14)'!P44</f>
        <v>0</v>
      </c>
      <c r="W43" s="30" t="str">
        <f t="shared" si="2"/>
        <v/>
      </c>
    </row>
    <row r="44" spans="1:23" x14ac:dyDescent="0.3">
      <c r="A44" s="9">
        <f>'1.4.Fwd TIV-Field Inputs'!A44</f>
        <v>0</v>
      </c>
      <c r="B44" s="9">
        <f>'1.4.Fwd TIV-Field Inputs'!B44</f>
        <v>0</v>
      </c>
      <c r="C44" s="9">
        <f>'1.4.Fwd TIV-Field Inputs'!C44</f>
        <v>0</v>
      </c>
      <c r="D44" s="9">
        <f>'1.4.Fwd TIV-Field Inputs'!D44</f>
        <v>0</v>
      </c>
      <c r="E44" s="9" t="str">
        <f>'1.4.Fwd TIV-Field Inputs'!E44</f>
        <v>0-0 (0)</v>
      </c>
      <c r="F44" s="52">
        <f>'1.4.Fwd TIV-Field Inputs'!J44</f>
        <v>0</v>
      </c>
      <c r="G44" s="102">
        <f t="shared" si="0"/>
        <v>0</v>
      </c>
      <c r="H44" s="86"/>
      <c r="I44" s="34"/>
      <c r="J44" s="86"/>
      <c r="K44" s="34"/>
      <c r="L44" s="86"/>
      <c r="M44" s="34"/>
      <c r="N44" s="86"/>
      <c r="O44" s="34"/>
      <c r="P44" s="86"/>
      <c r="Q44" s="34"/>
      <c r="R44" s="34"/>
      <c r="S44" s="34"/>
      <c r="T44" s="54">
        <f t="shared" si="1"/>
        <v>0</v>
      </c>
      <c r="U44" s="54">
        <f>'2.1.ATS-Field (FY 13-14)'!P45</f>
        <v>0</v>
      </c>
      <c r="W44" s="30" t="str">
        <f t="shared" si="2"/>
        <v/>
      </c>
    </row>
    <row r="45" spans="1:23" x14ac:dyDescent="0.3">
      <c r="A45" s="9">
        <f>'1.4.Fwd TIV-Field Inputs'!A45</f>
        <v>0</v>
      </c>
      <c r="B45" s="9">
        <f>'1.4.Fwd TIV-Field Inputs'!B45</f>
        <v>0</v>
      </c>
      <c r="C45" s="9">
        <f>'1.4.Fwd TIV-Field Inputs'!C45</f>
        <v>0</v>
      </c>
      <c r="D45" s="9">
        <f>'1.4.Fwd TIV-Field Inputs'!D45</f>
        <v>0</v>
      </c>
      <c r="E45" s="9" t="str">
        <f>'1.4.Fwd TIV-Field Inputs'!E45</f>
        <v>0-0 (0)</v>
      </c>
      <c r="F45" s="52">
        <f>'1.4.Fwd TIV-Field Inputs'!J45</f>
        <v>0</v>
      </c>
      <c r="G45" s="102">
        <f t="shared" si="0"/>
        <v>0</v>
      </c>
      <c r="H45" s="86"/>
      <c r="I45" s="34"/>
      <c r="J45" s="86"/>
      <c r="K45" s="34"/>
      <c r="L45" s="86"/>
      <c r="M45" s="34"/>
      <c r="N45" s="86"/>
      <c r="O45" s="34"/>
      <c r="P45" s="86"/>
      <c r="Q45" s="34"/>
      <c r="R45" s="34"/>
      <c r="S45" s="34"/>
      <c r="T45" s="54">
        <f t="shared" si="1"/>
        <v>0</v>
      </c>
      <c r="U45" s="54">
        <f>'2.1.ATS-Field (FY 13-14)'!P46</f>
        <v>0</v>
      </c>
      <c r="W45" s="30" t="str">
        <f t="shared" si="2"/>
        <v/>
      </c>
    </row>
    <row r="46" spans="1:23" x14ac:dyDescent="0.3">
      <c r="A46" s="9">
        <f>'1.4.Fwd TIV-Field Inputs'!A46</f>
        <v>0</v>
      </c>
      <c r="B46" s="9">
        <f>'1.4.Fwd TIV-Field Inputs'!B46</f>
        <v>0</v>
      </c>
      <c r="C46" s="9">
        <f>'1.4.Fwd TIV-Field Inputs'!C46</f>
        <v>0</v>
      </c>
      <c r="D46" s="9">
        <f>'1.4.Fwd TIV-Field Inputs'!D46</f>
        <v>0</v>
      </c>
      <c r="E46" s="9" t="str">
        <f>'1.4.Fwd TIV-Field Inputs'!E46</f>
        <v>0-0 (0)</v>
      </c>
      <c r="F46" s="52">
        <f>'1.4.Fwd TIV-Field Inputs'!J46</f>
        <v>0</v>
      </c>
      <c r="G46" s="102">
        <f t="shared" si="0"/>
        <v>0</v>
      </c>
      <c r="H46" s="86"/>
      <c r="I46" s="34"/>
      <c r="J46" s="86"/>
      <c r="K46" s="34"/>
      <c r="L46" s="86"/>
      <c r="M46" s="34"/>
      <c r="N46" s="86"/>
      <c r="O46" s="34"/>
      <c r="P46" s="86"/>
      <c r="Q46" s="34"/>
      <c r="R46" s="34"/>
      <c r="S46" s="34"/>
      <c r="T46" s="54">
        <f t="shared" si="1"/>
        <v>0</v>
      </c>
      <c r="U46" s="54">
        <f>'2.1.ATS-Field (FY 13-14)'!P47</f>
        <v>0</v>
      </c>
      <c r="W46" s="30" t="str">
        <f t="shared" si="2"/>
        <v/>
      </c>
    </row>
    <row r="47" spans="1:23" x14ac:dyDescent="0.3">
      <c r="A47" s="9">
        <f>'1.4.Fwd TIV-Field Inputs'!A47</f>
        <v>0</v>
      </c>
      <c r="B47" s="9">
        <f>'1.4.Fwd TIV-Field Inputs'!B47</f>
        <v>0</v>
      </c>
      <c r="C47" s="9">
        <f>'1.4.Fwd TIV-Field Inputs'!C47</f>
        <v>0</v>
      </c>
      <c r="D47" s="9">
        <f>'1.4.Fwd TIV-Field Inputs'!D47</f>
        <v>0</v>
      </c>
      <c r="E47" s="9" t="str">
        <f>'1.4.Fwd TIV-Field Inputs'!E47</f>
        <v>0-0 (0)</v>
      </c>
      <c r="F47" s="52">
        <f>'1.4.Fwd TIV-Field Inputs'!J47</f>
        <v>0</v>
      </c>
      <c r="G47" s="102">
        <f t="shared" si="0"/>
        <v>0</v>
      </c>
      <c r="H47" s="86"/>
      <c r="I47" s="34"/>
      <c r="J47" s="86"/>
      <c r="K47" s="34"/>
      <c r="L47" s="86"/>
      <c r="M47" s="34"/>
      <c r="N47" s="86"/>
      <c r="O47" s="34"/>
      <c r="P47" s="86"/>
      <c r="Q47" s="34"/>
      <c r="R47" s="34"/>
      <c r="S47" s="34"/>
      <c r="T47" s="54">
        <f t="shared" si="1"/>
        <v>0</v>
      </c>
      <c r="U47" s="54">
        <f>'2.1.ATS-Field (FY 13-14)'!P48</f>
        <v>0</v>
      </c>
      <c r="W47" s="30" t="str">
        <f t="shared" si="2"/>
        <v/>
      </c>
    </row>
    <row r="48" spans="1:23" x14ac:dyDescent="0.3">
      <c r="A48" s="9">
        <f>'1.4.Fwd TIV-Field Inputs'!A48</f>
        <v>0</v>
      </c>
      <c r="B48" s="9">
        <f>'1.4.Fwd TIV-Field Inputs'!B48</f>
        <v>0</v>
      </c>
      <c r="C48" s="9">
        <f>'1.4.Fwd TIV-Field Inputs'!C48</f>
        <v>0</v>
      </c>
      <c r="D48" s="9">
        <f>'1.4.Fwd TIV-Field Inputs'!D48</f>
        <v>0</v>
      </c>
      <c r="E48" s="9" t="str">
        <f>'1.4.Fwd TIV-Field Inputs'!E48</f>
        <v>0-0 (0)</v>
      </c>
      <c r="F48" s="52">
        <f>'1.4.Fwd TIV-Field Inputs'!J48</f>
        <v>0</v>
      </c>
      <c r="G48" s="102">
        <f t="shared" si="0"/>
        <v>0</v>
      </c>
      <c r="H48" s="86"/>
      <c r="I48" s="34"/>
      <c r="J48" s="86"/>
      <c r="K48" s="34"/>
      <c r="L48" s="86"/>
      <c r="M48" s="34"/>
      <c r="N48" s="86"/>
      <c r="O48" s="34"/>
      <c r="P48" s="86"/>
      <c r="Q48" s="34"/>
      <c r="R48" s="34"/>
      <c r="S48" s="34"/>
      <c r="T48" s="54">
        <f t="shared" si="1"/>
        <v>0</v>
      </c>
      <c r="U48" s="54">
        <f>'2.1.ATS-Field (FY 13-14)'!P49</f>
        <v>0</v>
      </c>
      <c r="W48" s="30" t="str">
        <f t="shared" si="2"/>
        <v/>
      </c>
    </row>
    <row r="49" spans="1:23" x14ac:dyDescent="0.3">
      <c r="A49" s="9">
        <f>'1.4.Fwd TIV-Field Inputs'!A49</f>
        <v>0</v>
      </c>
      <c r="B49" s="9">
        <f>'1.4.Fwd TIV-Field Inputs'!B49</f>
        <v>0</v>
      </c>
      <c r="C49" s="9">
        <f>'1.4.Fwd TIV-Field Inputs'!C49</f>
        <v>0</v>
      </c>
      <c r="D49" s="9">
        <f>'1.4.Fwd TIV-Field Inputs'!D49</f>
        <v>0</v>
      </c>
      <c r="E49" s="9" t="str">
        <f>'1.4.Fwd TIV-Field Inputs'!E49</f>
        <v>0-0 (0)</v>
      </c>
      <c r="F49" s="52">
        <f>'1.4.Fwd TIV-Field Inputs'!J49</f>
        <v>0</v>
      </c>
      <c r="G49" s="102">
        <f t="shared" si="0"/>
        <v>0</v>
      </c>
      <c r="H49" s="86"/>
      <c r="I49" s="34"/>
      <c r="J49" s="86"/>
      <c r="K49" s="34"/>
      <c r="L49" s="86"/>
      <c r="M49" s="34"/>
      <c r="N49" s="86"/>
      <c r="O49" s="34"/>
      <c r="P49" s="86"/>
      <c r="Q49" s="34"/>
      <c r="R49" s="34"/>
      <c r="S49" s="34"/>
      <c r="T49" s="54">
        <f t="shared" si="1"/>
        <v>0</v>
      </c>
      <c r="U49" s="54">
        <f>'2.1.ATS-Field (FY 13-14)'!P50</f>
        <v>0</v>
      </c>
      <c r="W49" s="30" t="str">
        <f t="shared" si="2"/>
        <v/>
      </c>
    </row>
    <row r="50" spans="1:23" x14ac:dyDescent="0.3">
      <c r="A50" s="9">
        <f>'1.4.Fwd TIV-Field Inputs'!A50</f>
        <v>0</v>
      </c>
      <c r="B50" s="9">
        <f>'1.4.Fwd TIV-Field Inputs'!B50</f>
        <v>0</v>
      </c>
      <c r="C50" s="9">
        <f>'1.4.Fwd TIV-Field Inputs'!C50</f>
        <v>0</v>
      </c>
      <c r="D50" s="9">
        <f>'1.4.Fwd TIV-Field Inputs'!D50</f>
        <v>0</v>
      </c>
      <c r="E50" s="9" t="str">
        <f>'1.4.Fwd TIV-Field Inputs'!E50</f>
        <v>0-0 (0)</v>
      </c>
      <c r="F50" s="52">
        <f>'1.4.Fwd TIV-Field Inputs'!J50</f>
        <v>0</v>
      </c>
      <c r="G50" s="102">
        <f t="shared" si="0"/>
        <v>0</v>
      </c>
      <c r="H50" s="86"/>
      <c r="I50" s="34"/>
      <c r="J50" s="86"/>
      <c r="K50" s="34"/>
      <c r="L50" s="86"/>
      <c r="M50" s="34"/>
      <c r="N50" s="86"/>
      <c r="O50" s="34"/>
      <c r="P50" s="86"/>
      <c r="Q50" s="34"/>
      <c r="R50" s="34"/>
      <c r="S50" s="34"/>
      <c r="T50" s="54">
        <f t="shared" si="1"/>
        <v>0</v>
      </c>
      <c r="U50" s="54">
        <f>'2.1.ATS-Field (FY 13-14)'!P51</f>
        <v>0</v>
      </c>
      <c r="W50" s="30" t="str">
        <f t="shared" si="2"/>
        <v/>
      </c>
    </row>
    <row r="51" spans="1:23" x14ac:dyDescent="0.3">
      <c r="A51" s="9">
        <f>'1.4.Fwd TIV-Field Inputs'!A51</f>
        <v>0</v>
      </c>
      <c r="B51" s="9">
        <f>'1.4.Fwd TIV-Field Inputs'!B51</f>
        <v>0</v>
      </c>
      <c r="C51" s="9">
        <f>'1.4.Fwd TIV-Field Inputs'!C51</f>
        <v>0</v>
      </c>
      <c r="D51" s="9">
        <f>'1.4.Fwd TIV-Field Inputs'!D51</f>
        <v>0</v>
      </c>
      <c r="E51" s="9" t="str">
        <f>'1.4.Fwd TIV-Field Inputs'!E51</f>
        <v>0-0 (0)</v>
      </c>
      <c r="F51" s="52">
        <f>'1.4.Fwd TIV-Field Inputs'!J51</f>
        <v>0</v>
      </c>
      <c r="G51" s="102">
        <f t="shared" si="0"/>
        <v>0</v>
      </c>
      <c r="H51" s="86"/>
      <c r="I51" s="34"/>
      <c r="J51" s="86"/>
      <c r="K51" s="34"/>
      <c r="L51" s="86"/>
      <c r="M51" s="34"/>
      <c r="N51" s="86"/>
      <c r="O51" s="34"/>
      <c r="P51" s="86"/>
      <c r="Q51" s="34"/>
      <c r="R51" s="34"/>
      <c r="S51" s="34"/>
      <c r="T51" s="54">
        <f t="shared" si="1"/>
        <v>0</v>
      </c>
      <c r="U51" s="54">
        <f>'2.1.ATS-Field (FY 13-14)'!P52</f>
        <v>0</v>
      </c>
      <c r="W51" s="30" t="str">
        <f t="shared" si="2"/>
        <v/>
      </c>
    </row>
    <row r="52" spans="1:23" x14ac:dyDescent="0.3">
      <c r="A52" s="9">
        <f>'1.4.Fwd TIV-Field Inputs'!A52</f>
        <v>0</v>
      </c>
      <c r="B52" s="9">
        <f>'1.4.Fwd TIV-Field Inputs'!B52</f>
        <v>0</v>
      </c>
      <c r="C52" s="9">
        <f>'1.4.Fwd TIV-Field Inputs'!C52</f>
        <v>0</v>
      </c>
      <c r="D52" s="9">
        <f>'1.4.Fwd TIV-Field Inputs'!D52</f>
        <v>0</v>
      </c>
      <c r="E52" s="9" t="str">
        <f>'1.4.Fwd TIV-Field Inputs'!E52</f>
        <v>0-0 (0)</v>
      </c>
      <c r="F52" s="52">
        <f>'1.4.Fwd TIV-Field Inputs'!J52</f>
        <v>0</v>
      </c>
      <c r="G52" s="102">
        <f t="shared" si="0"/>
        <v>0</v>
      </c>
      <c r="H52" s="86"/>
      <c r="I52" s="34"/>
      <c r="J52" s="86"/>
      <c r="K52" s="34"/>
      <c r="L52" s="86"/>
      <c r="M52" s="34"/>
      <c r="N52" s="86"/>
      <c r="O52" s="34"/>
      <c r="P52" s="86"/>
      <c r="Q52" s="34"/>
      <c r="R52" s="34"/>
      <c r="S52" s="34"/>
      <c r="T52" s="54">
        <f t="shared" si="1"/>
        <v>0</v>
      </c>
      <c r="U52" s="54">
        <f>'2.1.ATS-Field (FY 13-14)'!P53</f>
        <v>0</v>
      </c>
      <c r="W52" s="30" t="str">
        <f t="shared" si="2"/>
        <v/>
      </c>
    </row>
    <row r="53" spans="1:23" x14ac:dyDescent="0.3">
      <c r="A53" s="9">
        <f>'1.4.Fwd TIV-Field Inputs'!A53</f>
        <v>0</v>
      </c>
      <c r="B53" s="9">
        <f>'1.4.Fwd TIV-Field Inputs'!B53</f>
        <v>0</v>
      </c>
      <c r="C53" s="9">
        <f>'1.4.Fwd TIV-Field Inputs'!C53</f>
        <v>0</v>
      </c>
      <c r="D53" s="9">
        <f>'1.4.Fwd TIV-Field Inputs'!D53</f>
        <v>0</v>
      </c>
      <c r="E53" s="9" t="str">
        <f>'1.4.Fwd TIV-Field Inputs'!E53</f>
        <v>0-0 (0)</v>
      </c>
      <c r="F53" s="52">
        <f>'1.4.Fwd TIV-Field Inputs'!J53</f>
        <v>0</v>
      </c>
      <c r="G53" s="102">
        <f t="shared" si="0"/>
        <v>0</v>
      </c>
      <c r="H53" s="86"/>
      <c r="I53" s="34"/>
      <c r="J53" s="86"/>
      <c r="K53" s="34"/>
      <c r="L53" s="86"/>
      <c r="M53" s="34"/>
      <c r="N53" s="86"/>
      <c r="O53" s="34"/>
      <c r="P53" s="86"/>
      <c r="Q53" s="34"/>
      <c r="R53" s="34"/>
      <c r="S53" s="34"/>
      <c r="T53" s="54">
        <f t="shared" si="1"/>
        <v>0</v>
      </c>
      <c r="U53" s="54">
        <f>'2.1.ATS-Field (FY 13-14)'!P54</f>
        <v>0</v>
      </c>
      <c r="W53" s="30" t="str">
        <f t="shared" si="2"/>
        <v/>
      </c>
    </row>
    <row r="54" spans="1:23" x14ac:dyDescent="0.3">
      <c r="A54" s="9">
        <f>'1.4.Fwd TIV-Field Inputs'!A54</f>
        <v>0</v>
      </c>
      <c r="B54" s="9">
        <f>'1.4.Fwd TIV-Field Inputs'!B54</f>
        <v>0</v>
      </c>
      <c r="C54" s="9">
        <f>'1.4.Fwd TIV-Field Inputs'!C54</f>
        <v>0</v>
      </c>
      <c r="D54" s="9">
        <f>'1.4.Fwd TIV-Field Inputs'!D54</f>
        <v>0</v>
      </c>
      <c r="E54" s="9" t="str">
        <f>'1.4.Fwd TIV-Field Inputs'!E54</f>
        <v>0-0 (0)</v>
      </c>
      <c r="F54" s="52">
        <f>'1.4.Fwd TIV-Field Inputs'!J54</f>
        <v>0</v>
      </c>
      <c r="G54" s="102">
        <f t="shared" si="0"/>
        <v>0</v>
      </c>
      <c r="H54" s="86"/>
      <c r="I54" s="34"/>
      <c r="J54" s="86"/>
      <c r="K54" s="34"/>
      <c r="L54" s="86"/>
      <c r="M54" s="34"/>
      <c r="N54" s="86"/>
      <c r="O54" s="34"/>
      <c r="P54" s="86"/>
      <c r="Q54" s="34"/>
      <c r="R54" s="34"/>
      <c r="S54" s="34"/>
      <c r="T54" s="54">
        <f t="shared" si="1"/>
        <v>0</v>
      </c>
      <c r="U54" s="54">
        <f>'2.1.ATS-Field (FY 13-14)'!P55</f>
        <v>0</v>
      </c>
      <c r="W54" s="30" t="str">
        <f t="shared" si="2"/>
        <v/>
      </c>
    </row>
    <row r="55" spans="1:23" x14ac:dyDescent="0.3">
      <c r="A55" s="9">
        <f>'1.4.Fwd TIV-Field Inputs'!A55</f>
        <v>0</v>
      </c>
      <c r="B55" s="9">
        <f>'1.4.Fwd TIV-Field Inputs'!B55</f>
        <v>0</v>
      </c>
      <c r="C55" s="9">
        <f>'1.4.Fwd TIV-Field Inputs'!C55</f>
        <v>0</v>
      </c>
      <c r="D55" s="9">
        <f>'1.4.Fwd TIV-Field Inputs'!D55</f>
        <v>0</v>
      </c>
      <c r="E55" s="9" t="str">
        <f>'1.4.Fwd TIV-Field Inputs'!E55</f>
        <v>0-0 (0)</v>
      </c>
      <c r="F55" s="52">
        <f>'1.4.Fwd TIV-Field Inputs'!J55</f>
        <v>0</v>
      </c>
      <c r="G55" s="102">
        <f t="shared" si="0"/>
        <v>0</v>
      </c>
      <c r="H55" s="86"/>
      <c r="I55" s="34"/>
      <c r="J55" s="86"/>
      <c r="K55" s="34"/>
      <c r="L55" s="86"/>
      <c r="M55" s="34"/>
      <c r="N55" s="86"/>
      <c r="O55" s="34"/>
      <c r="P55" s="86"/>
      <c r="Q55" s="34"/>
      <c r="R55" s="34"/>
      <c r="S55" s="34"/>
      <c r="T55" s="54">
        <f t="shared" si="1"/>
        <v>0</v>
      </c>
      <c r="U55" s="54">
        <f>'2.1.ATS-Field (FY 13-14)'!P56</f>
        <v>0</v>
      </c>
      <c r="W55" s="30" t="str">
        <f t="shared" si="2"/>
        <v/>
      </c>
    </row>
    <row r="56" spans="1:23" x14ac:dyDescent="0.3">
      <c r="A56" s="9">
        <f>'1.4.Fwd TIV-Field Inputs'!A56</f>
        <v>0</v>
      </c>
      <c r="B56" s="9">
        <f>'1.4.Fwd TIV-Field Inputs'!B56</f>
        <v>0</v>
      </c>
      <c r="C56" s="9">
        <f>'1.4.Fwd TIV-Field Inputs'!C56</f>
        <v>0</v>
      </c>
      <c r="D56" s="9">
        <f>'1.4.Fwd TIV-Field Inputs'!D56</f>
        <v>0</v>
      </c>
      <c r="E56" s="9" t="str">
        <f>'1.4.Fwd TIV-Field Inputs'!E56</f>
        <v>0-0 (0)</v>
      </c>
      <c r="F56" s="52">
        <f>'1.4.Fwd TIV-Field Inputs'!J56</f>
        <v>0</v>
      </c>
      <c r="G56" s="102">
        <f t="shared" si="0"/>
        <v>0</v>
      </c>
      <c r="H56" s="86"/>
      <c r="I56" s="34"/>
      <c r="J56" s="86"/>
      <c r="K56" s="34"/>
      <c r="L56" s="86"/>
      <c r="M56" s="34"/>
      <c r="N56" s="86"/>
      <c r="O56" s="34"/>
      <c r="P56" s="86"/>
      <c r="Q56" s="34"/>
      <c r="R56" s="34"/>
      <c r="S56" s="34"/>
      <c r="T56" s="54">
        <f t="shared" si="1"/>
        <v>0</v>
      </c>
      <c r="U56" s="54">
        <f>'2.1.ATS-Field (FY 13-14)'!P57</f>
        <v>0</v>
      </c>
      <c r="W56" s="30" t="str">
        <f t="shared" si="2"/>
        <v/>
      </c>
    </row>
    <row r="57" spans="1:23" x14ac:dyDescent="0.3">
      <c r="A57" s="9">
        <f>'1.4.Fwd TIV-Field Inputs'!A57</f>
        <v>0</v>
      </c>
      <c r="B57" s="9">
        <f>'1.4.Fwd TIV-Field Inputs'!B57</f>
        <v>0</v>
      </c>
      <c r="C57" s="9">
        <f>'1.4.Fwd TIV-Field Inputs'!C57</f>
        <v>0</v>
      </c>
      <c r="D57" s="9">
        <f>'1.4.Fwd TIV-Field Inputs'!D57</f>
        <v>0</v>
      </c>
      <c r="E57" s="9" t="str">
        <f>'1.4.Fwd TIV-Field Inputs'!E57</f>
        <v>0-0 (0)</v>
      </c>
      <c r="F57" s="52">
        <f>'1.4.Fwd TIV-Field Inputs'!J57</f>
        <v>0</v>
      </c>
      <c r="G57" s="102">
        <f t="shared" si="0"/>
        <v>0</v>
      </c>
      <c r="H57" s="86"/>
      <c r="I57" s="34"/>
      <c r="J57" s="86"/>
      <c r="K57" s="34"/>
      <c r="L57" s="86"/>
      <c r="M57" s="34"/>
      <c r="N57" s="86"/>
      <c r="O57" s="34"/>
      <c r="P57" s="86"/>
      <c r="Q57" s="34"/>
      <c r="R57" s="34"/>
      <c r="S57" s="34"/>
      <c r="T57" s="54">
        <f t="shared" si="1"/>
        <v>0</v>
      </c>
      <c r="U57" s="54">
        <f>'2.1.ATS-Field (FY 13-14)'!P58</f>
        <v>0</v>
      </c>
      <c r="W57" s="30" t="str">
        <f t="shared" si="2"/>
        <v/>
      </c>
    </row>
    <row r="58" spans="1:23" x14ac:dyDescent="0.3">
      <c r="A58" s="9">
        <f>'1.4.Fwd TIV-Field Inputs'!A58</f>
        <v>0</v>
      </c>
      <c r="B58" s="9">
        <f>'1.4.Fwd TIV-Field Inputs'!B58</f>
        <v>0</v>
      </c>
      <c r="C58" s="9">
        <f>'1.4.Fwd TIV-Field Inputs'!C58</f>
        <v>0</v>
      </c>
      <c r="D58" s="9">
        <f>'1.4.Fwd TIV-Field Inputs'!D58</f>
        <v>0</v>
      </c>
      <c r="E58" s="9" t="str">
        <f>'1.4.Fwd TIV-Field Inputs'!E58</f>
        <v>0-0 (0)</v>
      </c>
      <c r="F58" s="52">
        <f>'1.4.Fwd TIV-Field Inputs'!J58</f>
        <v>0</v>
      </c>
      <c r="G58" s="102">
        <f t="shared" si="0"/>
        <v>0</v>
      </c>
      <c r="H58" s="86"/>
      <c r="I58" s="34"/>
      <c r="J58" s="86"/>
      <c r="K58" s="34"/>
      <c r="L58" s="86"/>
      <c r="M58" s="34"/>
      <c r="N58" s="86"/>
      <c r="O58" s="34"/>
      <c r="P58" s="86"/>
      <c r="Q58" s="34"/>
      <c r="R58" s="34"/>
      <c r="S58" s="34"/>
      <c r="T58" s="54">
        <f t="shared" si="1"/>
        <v>0</v>
      </c>
      <c r="U58" s="54">
        <f>'2.1.ATS-Field (FY 13-14)'!P59</f>
        <v>0</v>
      </c>
      <c r="W58" s="30" t="str">
        <f t="shared" si="2"/>
        <v/>
      </c>
    </row>
    <row r="59" spans="1:23" x14ac:dyDescent="0.3">
      <c r="A59" s="9">
        <f>'1.4.Fwd TIV-Field Inputs'!A59</f>
        <v>0</v>
      </c>
      <c r="B59" s="9">
        <f>'1.4.Fwd TIV-Field Inputs'!B59</f>
        <v>0</v>
      </c>
      <c r="C59" s="9">
        <f>'1.4.Fwd TIV-Field Inputs'!C59</f>
        <v>0</v>
      </c>
      <c r="D59" s="9">
        <f>'1.4.Fwd TIV-Field Inputs'!D59</f>
        <v>0</v>
      </c>
      <c r="E59" s="9" t="str">
        <f>'1.4.Fwd TIV-Field Inputs'!E59</f>
        <v>0-0 (0)</v>
      </c>
      <c r="F59" s="52">
        <f>'1.4.Fwd TIV-Field Inputs'!J59</f>
        <v>0</v>
      </c>
      <c r="G59" s="102">
        <f t="shared" si="0"/>
        <v>0</v>
      </c>
      <c r="H59" s="86"/>
      <c r="I59" s="34"/>
      <c r="J59" s="86"/>
      <c r="K59" s="34"/>
      <c r="L59" s="86"/>
      <c r="M59" s="34"/>
      <c r="N59" s="86"/>
      <c r="O59" s="34"/>
      <c r="P59" s="86"/>
      <c r="Q59" s="34"/>
      <c r="R59" s="34"/>
      <c r="S59" s="34"/>
      <c r="T59" s="54">
        <f t="shared" si="1"/>
        <v>0</v>
      </c>
      <c r="U59" s="54">
        <f>'2.1.ATS-Field (FY 13-14)'!P60</f>
        <v>0</v>
      </c>
      <c r="W59" s="30" t="str">
        <f t="shared" si="2"/>
        <v/>
      </c>
    </row>
    <row r="60" spans="1:23" x14ac:dyDescent="0.3">
      <c r="A60" s="9">
        <f>'1.4.Fwd TIV-Field Inputs'!A60</f>
        <v>0</v>
      </c>
      <c r="B60" s="9">
        <f>'1.4.Fwd TIV-Field Inputs'!B60</f>
        <v>0</v>
      </c>
      <c r="C60" s="9">
        <f>'1.4.Fwd TIV-Field Inputs'!C60</f>
        <v>0</v>
      </c>
      <c r="D60" s="9">
        <f>'1.4.Fwd TIV-Field Inputs'!D60</f>
        <v>0</v>
      </c>
      <c r="E60" s="9" t="str">
        <f>'1.4.Fwd TIV-Field Inputs'!E60</f>
        <v>0-0 (0)</v>
      </c>
      <c r="F60" s="52">
        <f>'1.4.Fwd TIV-Field Inputs'!J60</f>
        <v>0</v>
      </c>
      <c r="G60" s="102">
        <f t="shared" si="0"/>
        <v>0</v>
      </c>
      <c r="H60" s="86"/>
      <c r="I60" s="34"/>
      <c r="J60" s="86"/>
      <c r="K60" s="34"/>
      <c r="L60" s="86"/>
      <c r="M60" s="34"/>
      <c r="N60" s="86"/>
      <c r="O60" s="34"/>
      <c r="P60" s="86"/>
      <c r="Q60" s="34"/>
      <c r="R60" s="34"/>
      <c r="S60" s="34"/>
      <c r="T60" s="54">
        <f t="shared" si="1"/>
        <v>0</v>
      </c>
      <c r="U60" s="54">
        <f>'2.1.ATS-Field (FY 13-14)'!P61</f>
        <v>0</v>
      </c>
      <c r="W60" s="30" t="str">
        <f t="shared" si="2"/>
        <v/>
      </c>
    </row>
    <row r="61" spans="1:23" x14ac:dyDescent="0.3">
      <c r="A61" s="9">
        <f>'1.4.Fwd TIV-Field Inputs'!A61</f>
        <v>0</v>
      </c>
      <c r="B61" s="9">
        <f>'1.4.Fwd TIV-Field Inputs'!B61</f>
        <v>0</v>
      </c>
      <c r="C61" s="9">
        <f>'1.4.Fwd TIV-Field Inputs'!C61</f>
        <v>0</v>
      </c>
      <c r="D61" s="9">
        <f>'1.4.Fwd TIV-Field Inputs'!D61</f>
        <v>0</v>
      </c>
      <c r="E61" s="9" t="str">
        <f>'1.4.Fwd TIV-Field Inputs'!E61</f>
        <v>0-0 (0)</v>
      </c>
      <c r="F61" s="52">
        <f>'1.4.Fwd TIV-Field Inputs'!J61</f>
        <v>0</v>
      </c>
      <c r="G61" s="102">
        <f t="shared" si="0"/>
        <v>0</v>
      </c>
      <c r="H61" s="86"/>
      <c r="I61" s="34"/>
      <c r="J61" s="86"/>
      <c r="K61" s="34"/>
      <c r="L61" s="86"/>
      <c r="M61" s="34"/>
      <c r="N61" s="86"/>
      <c r="O61" s="34"/>
      <c r="P61" s="86"/>
      <c r="Q61" s="34"/>
      <c r="R61" s="34"/>
      <c r="S61" s="34"/>
      <c r="T61" s="54">
        <f t="shared" si="1"/>
        <v>0</v>
      </c>
      <c r="U61" s="54">
        <f>'2.1.ATS-Field (FY 13-14)'!P62</f>
        <v>0</v>
      </c>
      <c r="W61" s="30" t="str">
        <f t="shared" si="2"/>
        <v/>
      </c>
    </row>
    <row r="62" spans="1:23" x14ac:dyDescent="0.3">
      <c r="A62" s="9">
        <f>'1.4.Fwd TIV-Field Inputs'!A62</f>
        <v>0</v>
      </c>
      <c r="B62" s="9">
        <f>'1.4.Fwd TIV-Field Inputs'!B62</f>
        <v>0</v>
      </c>
      <c r="C62" s="9">
        <f>'1.4.Fwd TIV-Field Inputs'!C62</f>
        <v>0</v>
      </c>
      <c r="D62" s="9">
        <f>'1.4.Fwd TIV-Field Inputs'!D62</f>
        <v>0</v>
      </c>
      <c r="E62" s="9" t="str">
        <f>'1.4.Fwd TIV-Field Inputs'!E62</f>
        <v>0-0 (0)</v>
      </c>
      <c r="F62" s="52">
        <f>'1.4.Fwd TIV-Field Inputs'!J62</f>
        <v>0</v>
      </c>
      <c r="G62" s="102">
        <f t="shared" si="0"/>
        <v>0</v>
      </c>
      <c r="H62" s="86"/>
      <c r="I62" s="34"/>
      <c r="J62" s="86"/>
      <c r="K62" s="34"/>
      <c r="L62" s="86"/>
      <c r="M62" s="34"/>
      <c r="N62" s="86"/>
      <c r="O62" s="34"/>
      <c r="P62" s="86"/>
      <c r="Q62" s="34"/>
      <c r="R62" s="34"/>
      <c r="S62" s="34"/>
      <c r="T62" s="54">
        <f t="shared" si="1"/>
        <v>0</v>
      </c>
      <c r="U62" s="54">
        <f>'2.1.ATS-Field (FY 13-14)'!P63</f>
        <v>0</v>
      </c>
      <c r="W62" s="30" t="str">
        <f t="shared" si="2"/>
        <v/>
      </c>
    </row>
    <row r="63" spans="1:23" x14ac:dyDescent="0.3">
      <c r="A63" s="9">
        <f>'1.4.Fwd TIV-Field Inputs'!A63</f>
        <v>0</v>
      </c>
      <c r="B63" s="9">
        <f>'1.4.Fwd TIV-Field Inputs'!B63</f>
        <v>0</v>
      </c>
      <c r="C63" s="9">
        <f>'1.4.Fwd TIV-Field Inputs'!C63</f>
        <v>0</v>
      </c>
      <c r="D63" s="9">
        <f>'1.4.Fwd TIV-Field Inputs'!D63</f>
        <v>0</v>
      </c>
      <c r="E63" s="9" t="str">
        <f>'1.4.Fwd TIV-Field Inputs'!E63</f>
        <v>0-0 (0)</v>
      </c>
      <c r="F63" s="52">
        <f>'1.4.Fwd TIV-Field Inputs'!J63</f>
        <v>0</v>
      </c>
      <c r="G63" s="102">
        <f t="shared" si="0"/>
        <v>0</v>
      </c>
      <c r="H63" s="86"/>
      <c r="I63" s="34"/>
      <c r="J63" s="86"/>
      <c r="K63" s="34"/>
      <c r="L63" s="86"/>
      <c r="M63" s="34"/>
      <c r="N63" s="86"/>
      <c r="O63" s="34"/>
      <c r="P63" s="86"/>
      <c r="Q63" s="34"/>
      <c r="R63" s="34"/>
      <c r="S63" s="34"/>
      <c r="T63" s="54">
        <f t="shared" si="1"/>
        <v>0</v>
      </c>
      <c r="U63" s="54">
        <f>'2.1.ATS-Field (FY 13-14)'!P64</f>
        <v>0</v>
      </c>
      <c r="W63" s="30" t="str">
        <f t="shared" si="2"/>
        <v/>
      </c>
    </row>
    <row r="64" spans="1:23" x14ac:dyDescent="0.3">
      <c r="A64" s="9">
        <f>'1.4.Fwd TIV-Field Inputs'!A64</f>
        <v>0</v>
      </c>
      <c r="B64" s="9">
        <f>'1.4.Fwd TIV-Field Inputs'!B64</f>
        <v>0</v>
      </c>
      <c r="C64" s="9">
        <f>'1.4.Fwd TIV-Field Inputs'!C64</f>
        <v>0</v>
      </c>
      <c r="D64" s="9">
        <f>'1.4.Fwd TIV-Field Inputs'!D64</f>
        <v>0</v>
      </c>
      <c r="E64" s="9" t="str">
        <f>'1.4.Fwd TIV-Field Inputs'!E64</f>
        <v>0-0 (0)</v>
      </c>
      <c r="F64" s="52">
        <f>'1.4.Fwd TIV-Field Inputs'!J64</f>
        <v>0</v>
      </c>
      <c r="G64" s="102">
        <f t="shared" si="0"/>
        <v>0</v>
      </c>
      <c r="H64" s="86"/>
      <c r="I64" s="34"/>
      <c r="J64" s="86"/>
      <c r="K64" s="34"/>
      <c r="L64" s="86"/>
      <c r="M64" s="34"/>
      <c r="N64" s="86"/>
      <c r="O64" s="34"/>
      <c r="P64" s="86"/>
      <c r="Q64" s="34"/>
      <c r="R64" s="34"/>
      <c r="S64" s="34"/>
      <c r="T64" s="54">
        <f t="shared" si="1"/>
        <v>0</v>
      </c>
      <c r="U64" s="54">
        <f>'2.1.ATS-Field (FY 13-14)'!P65</f>
        <v>0</v>
      </c>
      <c r="W64" s="30" t="str">
        <f t="shared" si="2"/>
        <v/>
      </c>
    </row>
    <row r="65" spans="1:23" x14ac:dyDescent="0.3">
      <c r="A65" s="9">
        <f>'1.4.Fwd TIV-Field Inputs'!A65</f>
        <v>0</v>
      </c>
      <c r="B65" s="9">
        <f>'1.4.Fwd TIV-Field Inputs'!B65</f>
        <v>0</v>
      </c>
      <c r="C65" s="9">
        <f>'1.4.Fwd TIV-Field Inputs'!C65</f>
        <v>0</v>
      </c>
      <c r="D65" s="9">
        <f>'1.4.Fwd TIV-Field Inputs'!D65</f>
        <v>0</v>
      </c>
      <c r="E65" s="9" t="str">
        <f>'1.4.Fwd TIV-Field Inputs'!E65</f>
        <v>0-0 (0)</v>
      </c>
      <c r="F65" s="52">
        <f>'1.4.Fwd TIV-Field Inputs'!J65</f>
        <v>0</v>
      </c>
      <c r="G65" s="102">
        <f t="shared" si="0"/>
        <v>0</v>
      </c>
      <c r="H65" s="86"/>
      <c r="I65" s="34"/>
      <c r="J65" s="86"/>
      <c r="K65" s="34"/>
      <c r="L65" s="86"/>
      <c r="M65" s="34"/>
      <c r="N65" s="86"/>
      <c r="O65" s="34"/>
      <c r="P65" s="86"/>
      <c r="Q65" s="34"/>
      <c r="R65" s="34"/>
      <c r="S65" s="34"/>
      <c r="T65" s="54">
        <f t="shared" si="1"/>
        <v>0</v>
      </c>
      <c r="U65" s="54">
        <f>'2.1.ATS-Field (FY 13-14)'!P66</f>
        <v>0</v>
      </c>
      <c r="W65" s="30" t="str">
        <f t="shared" si="2"/>
        <v/>
      </c>
    </row>
    <row r="66" spans="1:23" x14ac:dyDescent="0.3">
      <c r="A66" s="9">
        <f>'1.4.Fwd TIV-Field Inputs'!A66</f>
        <v>0</v>
      </c>
      <c r="B66" s="9">
        <f>'1.4.Fwd TIV-Field Inputs'!B66</f>
        <v>0</v>
      </c>
      <c r="C66" s="9">
        <f>'1.4.Fwd TIV-Field Inputs'!C66</f>
        <v>0</v>
      </c>
      <c r="D66" s="9">
        <f>'1.4.Fwd TIV-Field Inputs'!D66</f>
        <v>0</v>
      </c>
      <c r="E66" s="9" t="str">
        <f>'1.4.Fwd TIV-Field Inputs'!E66</f>
        <v>0-0 (0)</v>
      </c>
      <c r="F66" s="52">
        <f>'1.4.Fwd TIV-Field Inputs'!J66</f>
        <v>0</v>
      </c>
      <c r="G66" s="102">
        <f t="shared" si="0"/>
        <v>0</v>
      </c>
      <c r="H66" s="86"/>
      <c r="I66" s="34"/>
      <c r="J66" s="86"/>
      <c r="K66" s="34"/>
      <c r="L66" s="86"/>
      <c r="M66" s="34"/>
      <c r="N66" s="86"/>
      <c r="O66" s="34"/>
      <c r="P66" s="86"/>
      <c r="Q66" s="34"/>
      <c r="R66" s="34"/>
      <c r="S66" s="34"/>
      <c r="T66" s="54">
        <f t="shared" si="1"/>
        <v>0</v>
      </c>
      <c r="U66" s="54">
        <f>'2.1.ATS-Field (FY 13-14)'!P67</f>
        <v>0</v>
      </c>
      <c r="W66" s="30" t="str">
        <f t="shared" si="2"/>
        <v/>
      </c>
    </row>
    <row r="67" spans="1:23" x14ac:dyDescent="0.3">
      <c r="A67" s="9">
        <f>'1.4.Fwd TIV-Field Inputs'!A67</f>
        <v>0</v>
      </c>
      <c r="B67" s="9">
        <f>'1.4.Fwd TIV-Field Inputs'!B67</f>
        <v>0</v>
      </c>
      <c r="C67" s="9">
        <f>'1.4.Fwd TIV-Field Inputs'!C67</f>
        <v>0</v>
      </c>
      <c r="D67" s="9">
        <f>'1.4.Fwd TIV-Field Inputs'!D67</f>
        <v>0</v>
      </c>
      <c r="E67" s="9" t="str">
        <f>'1.4.Fwd TIV-Field Inputs'!E67</f>
        <v>0-0 (0)</v>
      </c>
      <c r="F67" s="52">
        <f>'1.4.Fwd TIV-Field Inputs'!J67</f>
        <v>0</v>
      </c>
      <c r="G67" s="102">
        <f t="shared" si="0"/>
        <v>0</v>
      </c>
      <c r="H67" s="86"/>
      <c r="I67" s="34"/>
      <c r="J67" s="86"/>
      <c r="K67" s="34"/>
      <c r="L67" s="86"/>
      <c r="M67" s="34"/>
      <c r="N67" s="86"/>
      <c r="O67" s="34"/>
      <c r="P67" s="86"/>
      <c r="Q67" s="34"/>
      <c r="R67" s="34"/>
      <c r="S67" s="34"/>
      <c r="T67" s="54">
        <f t="shared" si="1"/>
        <v>0</v>
      </c>
      <c r="U67" s="54">
        <f>'2.1.ATS-Field (FY 13-14)'!P68</f>
        <v>0</v>
      </c>
      <c r="W67" s="30" t="str">
        <f t="shared" si="2"/>
        <v/>
      </c>
    </row>
    <row r="68" spans="1:23" x14ac:dyDescent="0.3">
      <c r="A68" s="9">
        <f>'1.4.Fwd TIV-Field Inputs'!A68</f>
        <v>0</v>
      </c>
      <c r="B68" s="9">
        <f>'1.4.Fwd TIV-Field Inputs'!B68</f>
        <v>0</v>
      </c>
      <c r="C68" s="9">
        <f>'1.4.Fwd TIV-Field Inputs'!C68</f>
        <v>0</v>
      </c>
      <c r="D68" s="9">
        <f>'1.4.Fwd TIV-Field Inputs'!D68</f>
        <v>0</v>
      </c>
      <c r="E68" s="9" t="str">
        <f>'1.4.Fwd TIV-Field Inputs'!E68</f>
        <v>0-0 (0)</v>
      </c>
      <c r="F68" s="52">
        <f>'1.4.Fwd TIV-Field Inputs'!J68</f>
        <v>0</v>
      </c>
      <c r="G68" s="102">
        <f t="shared" si="0"/>
        <v>0</v>
      </c>
      <c r="H68" s="86"/>
      <c r="I68" s="34"/>
      <c r="J68" s="86"/>
      <c r="K68" s="34"/>
      <c r="L68" s="86"/>
      <c r="M68" s="34"/>
      <c r="N68" s="86"/>
      <c r="O68" s="34"/>
      <c r="P68" s="86"/>
      <c r="Q68" s="34"/>
      <c r="R68" s="34"/>
      <c r="S68" s="34"/>
      <c r="T68" s="54">
        <f t="shared" si="1"/>
        <v>0</v>
      </c>
      <c r="U68" s="54">
        <f>'2.1.ATS-Field (FY 13-14)'!P69</f>
        <v>0</v>
      </c>
      <c r="W68" s="30" t="str">
        <f t="shared" si="2"/>
        <v/>
      </c>
    </row>
    <row r="69" spans="1:23" x14ac:dyDescent="0.3">
      <c r="A69" s="9">
        <f>'1.4.Fwd TIV-Field Inputs'!A69</f>
        <v>0</v>
      </c>
      <c r="B69" s="9">
        <f>'1.4.Fwd TIV-Field Inputs'!B69</f>
        <v>0</v>
      </c>
      <c r="C69" s="9">
        <f>'1.4.Fwd TIV-Field Inputs'!C69</f>
        <v>0</v>
      </c>
      <c r="D69" s="9">
        <f>'1.4.Fwd TIV-Field Inputs'!D69</f>
        <v>0</v>
      </c>
      <c r="E69" s="9" t="str">
        <f>'1.4.Fwd TIV-Field Inputs'!E69</f>
        <v>0-0 (0)</v>
      </c>
      <c r="F69" s="52">
        <f>'1.4.Fwd TIV-Field Inputs'!J69</f>
        <v>0</v>
      </c>
      <c r="G69" s="102">
        <f t="shared" si="0"/>
        <v>0</v>
      </c>
      <c r="H69" s="86"/>
      <c r="I69" s="34"/>
      <c r="J69" s="86"/>
      <c r="K69" s="34"/>
      <c r="L69" s="86"/>
      <c r="M69" s="34"/>
      <c r="N69" s="86"/>
      <c r="O69" s="34"/>
      <c r="P69" s="86"/>
      <c r="Q69" s="34"/>
      <c r="R69" s="34"/>
      <c r="S69" s="34"/>
      <c r="T69" s="54">
        <f t="shared" si="1"/>
        <v>0</v>
      </c>
      <c r="U69" s="54">
        <f>'2.1.ATS-Field (FY 13-14)'!P70</f>
        <v>0</v>
      </c>
      <c r="W69" s="30" t="str">
        <f t="shared" si="2"/>
        <v/>
      </c>
    </row>
    <row r="70" spans="1:23" x14ac:dyDescent="0.3">
      <c r="A70" s="9">
        <f>'1.4.Fwd TIV-Field Inputs'!A70</f>
        <v>0</v>
      </c>
      <c r="B70" s="9">
        <f>'1.4.Fwd TIV-Field Inputs'!B70</f>
        <v>0</v>
      </c>
      <c r="C70" s="9">
        <f>'1.4.Fwd TIV-Field Inputs'!C70</f>
        <v>0</v>
      </c>
      <c r="D70" s="9">
        <f>'1.4.Fwd TIV-Field Inputs'!D70</f>
        <v>0</v>
      </c>
      <c r="E70" s="9" t="str">
        <f>'1.4.Fwd TIV-Field Inputs'!E70</f>
        <v>0-0 (0)</v>
      </c>
      <c r="F70" s="52">
        <f>'1.4.Fwd TIV-Field Inputs'!J70</f>
        <v>0</v>
      </c>
      <c r="G70" s="102">
        <f t="shared" si="0"/>
        <v>0</v>
      </c>
      <c r="H70" s="86"/>
      <c r="I70" s="34"/>
      <c r="J70" s="86"/>
      <c r="K70" s="34"/>
      <c r="L70" s="86"/>
      <c r="M70" s="34"/>
      <c r="N70" s="86"/>
      <c r="O70" s="34"/>
      <c r="P70" s="86"/>
      <c r="Q70" s="34"/>
      <c r="R70" s="34"/>
      <c r="S70" s="34"/>
      <c r="T70" s="54">
        <f t="shared" si="1"/>
        <v>0</v>
      </c>
      <c r="U70" s="54">
        <f>'2.1.ATS-Field (FY 13-14)'!P71</f>
        <v>0</v>
      </c>
      <c r="W70" s="30" t="str">
        <f t="shared" si="2"/>
        <v/>
      </c>
    </row>
    <row r="71" spans="1:23" x14ac:dyDescent="0.3">
      <c r="A71" s="9">
        <f>'1.4.Fwd TIV-Field Inputs'!A71</f>
        <v>0</v>
      </c>
      <c r="B71" s="9">
        <f>'1.4.Fwd TIV-Field Inputs'!B71</f>
        <v>0</v>
      </c>
      <c r="C71" s="9">
        <f>'1.4.Fwd TIV-Field Inputs'!C71</f>
        <v>0</v>
      </c>
      <c r="D71" s="9">
        <f>'1.4.Fwd TIV-Field Inputs'!D71</f>
        <v>0</v>
      </c>
      <c r="E71" s="9" t="str">
        <f>'1.4.Fwd TIV-Field Inputs'!E71</f>
        <v>0-0 (0)</v>
      </c>
      <c r="F71" s="52">
        <f>'1.4.Fwd TIV-Field Inputs'!J71</f>
        <v>0</v>
      </c>
      <c r="G71" s="102">
        <f t="shared" ref="G71:G134" si="3">IFERROR(AVERAGE(H71,J71,L71,N71,P71),0)</f>
        <v>0</v>
      </c>
      <c r="H71" s="86"/>
      <c r="I71" s="34"/>
      <c r="J71" s="86"/>
      <c r="K71" s="34"/>
      <c r="L71" s="86"/>
      <c r="M71" s="34"/>
      <c r="N71" s="86"/>
      <c r="O71" s="34"/>
      <c r="P71" s="86"/>
      <c r="Q71" s="34"/>
      <c r="R71" s="34"/>
      <c r="S71" s="34"/>
      <c r="T71" s="54">
        <f t="shared" ref="T71:T134" si="4">IFERROR(ROUND(F71*S71,0),0)</f>
        <v>0</v>
      </c>
      <c r="U71" s="54">
        <f>'2.1.ATS-Field (FY 13-14)'!P72</f>
        <v>0</v>
      </c>
      <c r="W71" s="30" t="str">
        <f t="shared" ref="W71:W134" si="5">CONCATENATE(IF(H71&lt;3,IF(H71&gt;0,"Product, ",""),""),IF(J71&lt;3,IF(J71&gt;0,"Service, ",""),""),IF(L71&lt;3,IF(L71&gt;0,"Brand, ",""),""),IF(N71&lt;3,IF(N71&gt;0,"Ecosystem, ",""),""),IF(P71&lt;3,IF(P71&gt;0,"Influencer, ",""),""))</f>
        <v/>
      </c>
    </row>
    <row r="72" spans="1:23" x14ac:dyDescent="0.3">
      <c r="A72" s="9">
        <f>'1.4.Fwd TIV-Field Inputs'!A72</f>
        <v>0</v>
      </c>
      <c r="B72" s="9">
        <f>'1.4.Fwd TIV-Field Inputs'!B72</f>
        <v>0</v>
      </c>
      <c r="C72" s="9">
        <f>'1.4.Fwd TIV-Field Inputs'!C72</f>
        <v>0</v>
      </c>
      <c r="D72" s="9">
        <f>'1.4.Fwd TIV-Field Inputs'!D72</f>
        <v>0</v>
      </c>
      <c r="E72" s="9" t="str">
        <f>'1.4.Fwd TIV-Field Inputs'!E72</f>
        <v>0-0 (0)</v>
      </c>
      <c r="F72" s="52">
        <f>'1.4.Fwd TIV-Field Inputs'!J72</f>
        <v>0</v>
      </c>
      <c r="G72" s="102">
        <f t="shared" si="3"/>
        <v>0</v>
      </c>
      <c r="H72" s="86"/>
      <c r="I72" s="34"/>
      <c r="J72" s="86"/>
      <c r="K72" s="34"/>
      <c r="L72" s="86"/>
      <c r="M72" s="34"/>
      <c r="N72" s="86"/>
      <c r="O72" s="34"/>
      <c r="P72" s="86"/>
      <c r="Q72" s="34"/>
      <c r="R72" s="34"/>
      <c r="S72" s="34"/>
      <c r="T72" s="54">
        <f t="shared" si="4"/>
        <v>0</v>
      </c>
      <c r="U72" s="54">
        <f>'2.1.ATS-Field (FY 13-14)'!P73</f>
        <v>0</v>
      </c>
      <c r="W72" s="30" t="str">
        <f t="shared" si="5"/>
        <v/>
      </c>
    </row>
    <row r="73" spans="1:23" x14ac:dyDescent="0.3">
      <c r="A73" s="9">
        <f>'1.4.Fwd TIV-Field Inputs'!A73</f>
        <v>0</v>
      </c>
      <c r="B73" s="9">
        <f>'1.4.Fwd TIV-Field Inputs'!B73</f>
        <v>0</v>
      </c>
      <c r="C73" s="9">
        <f>'1.4.Fwd TIV-Field Inputs'!C73</f>
        <v>0</v>
      </c>
      <c r="D73" s="9">
        <f>'1.4.Fwd TIV-Field Inputs'!D73</f>
        <v>0</v>
      </c>
      <c r="E73" s="9" t="str">
        <f>'1.4.Fwd TIV-Field Inputs'!E73</f>
        <v>0-0 (0)</v>
      </c>
      <c r="F73" s="52">
        <f>'1.4.Fwd TIV-Field Inputs'!J73</f>
        <v>0</v>
      </c>
      <c r="G73" s="102">
        <f t="shared" si="3"/>
        <v>0</v>
      </c>
      <c r="H73" s="86"/>
      <c r="I73" s="34"/>
      <c r="J73" s="86"/>
      <c r="K73" s="34"/>
      <c r="L73" s="86"/>
      <c r="M73" s="34"/>
      <c r="N73" s="86"/>
      <c r="O73" s="34"/>
      <c r="P73" s="86"/>
      <c r="Q73" s="34"/>
      <c r="R73" s="34"/>
      <c r="S73" s="34"/>
      <c r="T73" s="54">
        <f t="shared" si="4"/>
        <v>0</v>
      </c>
      <c r="U73" s="54">
        <f>'2.1.ATS-Field (FY 13-14)'!P74</f>
        <v>0</v>
      </c>
      <c r="W73" s="30" t="str">
        <f t="shared" si="5"/>
        <v/>
      </c>
    </row>
    <row r="74" spans="1:23" x14ac:dyDescent="0.3">
      <c r="A74" s="9">
        <f>'1.4.Fwd TIV-Field Inputs'!A74</f>
        <v>0</v>
      </c>
      <c r="B74" s="9">
        <f>'1.4.Fwd TIV-Field Inputs'!B74</f>
        <v>0</v>
      </c>
      <c r="C74" s="9">
        <f>'1.4.Fwd TIV-Field Inputs'!C74</f>
        <v>0</v>
      </c>
      <c r="D74" s="9">
        <f>'1.4.Fwd TIV-Field Inputs'!D74</f>
        <v>0</v>
      </c>
      <c r="E74" s="9" t="str">
        <f>'1.4.Fwd TIV-Field Inputs'!E74</f>
        <v>0-0 (0)</v>
      </c>
      <c r="F74" s="52">
        <f>'1.4.Fwd TIV-Field Inputs'!J74</f>
        <v>0</v>
      </c>
      <c r="G74" s="102">
        <f t="shared" si="3"/>
        <v>0</v>
      </c>
      <c r="H74" s="86"/>
      <c r="I74" s="34"/>
      <c r="J74" s="86"/>
      <c r="K74" s="34"/>
      <c r="L74" s="86"/>
      <c r="M74" s="34"/>
      <c r="N74" s="86"/>
      <c r="O74" s="34"/>
      <c r="P74" s="86"/>
      <c r="Q74" s="34"/>
      <c r="R74" s="34"/>
      <c r="S74" s="34"/>
      <c r="T74" s="54">
        <f t="shared" si="4"/>
        <v>0</v>
      </c>
      <c r="U74" s="54">
        <f>'2.1.ATS-Field (FY 13-14)'!P75</f>
        <v>0</v>
      </c>
      <c r="W74" s="30" t="str">
        <f t="shared" si="5"/>
        <v/>
      </c>
    </row>
    <row r="75" spans="1:23" x14ac:dyDescent="0.3">
      <c r="A75" s="9">
        <f>'1.4.Fwd TIV-Field Inputs'!A75</f>
        <v>0</v>
      </c>
      <c r="B75" s="9">
        <f>'1.4.Fwd TIV-Field Inputs'!B75</f>
        <v>0</v>
      </c>
      <c r="C75" s="9">
        <f>'1.4.Fwd TIV-Field Inputs'!C75</f>
        <v>0</v>
      </c>
      <c r="D75" s="9">
        <f>'1.4.Fwd TIV-Field Inputs'!D75</f>
        <v>0</v>
      </c>
      <c r="E75" s="9" t="str">
        <f>'1.4.Fwd TIV-Field Inputs'!E75</f>
        <v>0-0 (0)</v>
      </c>
      <c r="F75" s="52">
        <f>'1.4.Fwd TIV-Field Inputs'!J75</f>
        <v>0</v>
      </c>
      <c r="G75" s="102">
        <f t="shared" si="3"/>
        <v>0</v>
      </c>
      <c r="H75" s="86"/>
      <c r="I75" s="34"/>
      <c r="J75" s="86"/>
      <c r="K75" s="34"/>
      <c r="L75" s="86"/>
      <c r="M75" s="34"/>
      <c r="N75" s="86"/>
      <c r="O75" s="34"/>
      <c r="P75" s="86"/>
      <c r="Q75" s="34"/>
      <c r="R75" s="34"/>
      <c r="S75" s="34"/>
      <c r="T75" s="54">
        <f t="shared" si="4"/>
        <v>0</v>
      </c>
      <c r="U75" s="54">
        <f>'2.1.ATS-Field (FY 13-14)'!P76</f>
        <v>0</v>
      </c>
      <c r="W75" s="30" t="str">
        <f t="shared" si="5"/>
        <v/>
      </c>
    </row>
    <row r="76" spans="1:23" x14ac:dyDescent="0.3">
      <c r="A76" s="9">
        <f>'1.4.Fwd TIV-Field Inputs'!A76</f>
        <v>0</v>
      </c>
      <c r="B76" s="9">
        <f>'1.4.Fwd TIV-Field Inputs'!B76</f>
        <v>0</v>
      </c>
      <c r="C76" s="9">
        <f>'1.4.Fwd TIV-Field Inputs'!C76</f>
        <v>0</v>
      </c>
      <c r="D76" s="9">
        <f>'1.4.Fwd TIV-Field Inputs'!D76</f>
        <v>0</v>
      </c>
      <c r="E76" s="9" t="str">
        <f>'1.4.Fwd TIV-Field Inputs'!E76</f>
        <v>0-0 (0)</v>
      </c>
      <c r="F76" s="52">
        <f>'1.4.Fwd TIV-Field Inputs'!J76</f>
        <v>0</v>
      </c>
      <c r="G76" s="102">
        <f t="shared" si="3"/>
        <v>0</v>
      </c>
      <c r="H76" s="86"/>
      <c r="I76" s="34"/>
      <c r="J76" s="86"/>
      <c r="K76" s="34"/>
      <c r="L76" s="86"/>
      <c r="M76" s="34"/>
      <c r="N76" s="86"/>
      <c r="O76" s="34"/>
      <c r="P76" s="86"/>
      <c r="Q76" s="34"/>
      <c r="R76" s="34"/>
      <c r="S76" s="34"/>
      <c r="T76" s="54">
        <f t="shared" si="4"/>
        <v>0</v>
      </c>
      <c r="U76" s="54">
        <f>'2.1.ATS-Field (FY 13-14)'!P77</f>
        <v>0</v>
      </c>
      <c r="W76" s="30" t="str">
        <f t="shared" si="5"/>
        <v/>
      </c>
    </row>
    <row r="77" spans="1:23" x14ac:dyDescent="0.3">
      <c r="A77" s="9">
        <f>'1.4.Fwd TIV-Field Inputs'!A77</f>
        <v>0</v>
      </c>
      <c r="B77" s="9">
        <f>'1.4.Fwd TIV-Field Inputs'!B77</f>
        <v>0</v>
      </c>
      <c r="C77" s="9">
        <f>'1.4.Fwd TIV-Field Inputs'!C77</f>
        <v>0</v>
      </c>
      <c r="D77" s="9">
        <f>'1.4.Fwd TIV-Field Inputs'!D77</f>
        <v>0</v>
      </c>
      <c r="E77" s="9" t="str">
        <f>'1.4.Fwd TIV-Field Inputs'!E77</f>
        <v>0-0 (0)</v>
      </c>
      <c r="F77" s="52">
        <f>'1.4.Fwd TIV-Field Inputs'!J77</f>
        <v>0</v>
      </c>
      <c r="G77" s="102">
        <f t="shared" si="3"/>
        <v>0</v>
      </c>
      <c r="H77" s="86"/>
      <c r="I77" s="34"/>
      <c r="J77" s="86"/>
      <c r="K77" s="34"/>
      <c r="L77" s="86"/>
      <c r="M77" s="34"/>
      <c r="N77" s="86"/>
      <c r="O77" s="34"/>
      <c r="P77" s="86"/>
      <c r="Q77" s="34"/>
      <c r="R77" s="34"/>
      <c r="S77" s="34"/>
      <c r="T77" s="54">
        <f t="shared" si="4"/>
        <v>0</v>
      </c>
      <c r="U77" s="54">
        <f>'2.1.ATS-Field (FY 13-14)'!P78</f>
        <v>0</v>
      </c>
      <c r="W77" s="30" t="str">
        <f t="shared" si="5"/>
        <v/>
      </c>
    </row>
    <row r="78" spans="1:23" x14ac:dyDescent="0.3">
      <c r="A78" s="9">
        <f>'1.4.Fwd TIV-Field Inputs'!A78</f>
        <v>0</v>
      </c>
      <c r="B78" s="9">
        <f>'1.4.Fwd TIV-Field Inputs'!B78</f>
        <v>0</v>
      </c>
      <c r="C78" s="9">
        <f>'1.4.Fwd TIV-Field Inputs'!C78</f>
        <v>0</v>
      </c>
      <c r="D78" s="9">
        <f>'1.4.Fwd TIV-Field Inputs'!D78</f>
        <v>0</v>
      </c>
      <c r="E78" s="9" t="str">
        <f>'1.4.Fwd TIV-Field Inputs'!E78</f>
        <v>0-0 (0)</v>
      </c>
      <c r="F78" s="52">
        <f>'1.4.Fwd TIV-Field Inputs'!J78</f>
        <v>0</v>
      </c>
      <c r="G78" s="102">
        <f t="shared" si="3"/>
        <v>0</v>
      </c>
      <c r="H78" s="86"/>
      <c r="I78" s="34"/>
      <c r="J78" s="86"/>
      <c r="K78" s="34"/>
      <c r="L78" s="86"/>
      <c r="M78" s="34"/>
      <c r="N78" s="86"/>
      <c r="O78" s="34"/>
      <c r="P78" s="86"/>
      <c r="Q78" s="34"/>
      <c r="R78" s="34"/>
      <c r="S78" s="34"/>
      <c r="T78" s="54">
        <f t="shared" si="4"/>
        <v>0</v>
      </c>
      <c r="U78" s="54">
        <f>'2.1.ATS-Field (FY 13-14)'!P79</f>
        <v>0</v>
      </c>
      <c r="W78" s="30" t="str">
        <f t="shared" si="5"/>
        <v/>
      </c>
    </row>
    <row r="79" spans="1:23" x14ac:dyDescent="0.3">
      <c r="A79" s="9">
        <f>'1.4.Fwd TIV-Field Inputs'!A79</f>
        <v>0</v>
      </c>
      <c r="B79" s="9">
        <f>'1.4.Fwd TIV-Field Inputs'!B79</f>
        <v>0</v>
      </c>
      <c r="C79" s="9">
        <f>'1.4.Fwd TIV-Field Inputs'!C79</f>
        <v>0</v>
      </c>
      <c r="D79" s="9">
        <f>'1.4.Fwd TIV-Field Inputs'!D79</f>
        <v>0</v>
      </c>
      <c r="E79" s="9" t="str">
        <f>'1.4.Fwd TIV-Field Inputs'!E79</f>
        <v>0-0 (0)</v>
      </c>
      <c r="F79" s="52">
        <f>'1.4.Fwd TIV-Field Inputs'!J79</f>
        <v>0</v>
      </c>
      <c r="G79" s="102">
        <f t="shared" si="3"/>
        <v>0</v>
      </c>
      <c r="H79" s="86"/>
      <c r="I79" s="34"/>
      <c r="J79" s="86"/>
      <c r="K79" s="34"/>
      <c r="L79" s="86"/>
      <c r="M79" s="34"/>
      <c r="N79" s="86"/>
      <c r="O79" s="34"/>
      <c r="P79" s="86"/>
      <c r="Q79" s="34"/>
      <c r="R79" s="34"/>
      <c r="S79" s="34"/>
      <c r="T79" s="54">
        <f t="shared" si="4"/>
        <v>0</v>
      </c>
      <c r="U79" s="54">
        <f>'2.1.ATS-Field (FY 13-14)'!P80</f>
        <v>0</v>
      </c>
      <c r="W79" s="30" t="str">
        <f t="shared" si="5"/>
        <v/>
      </c>
    </row>
    <row r="80" spans="1:23" x14ac:dyDescent="0.3">
      <c r="A80" s="9">
        <f>'1.4.Fwd TIV-Field Inputs'!A80</f>
        <v>0</v>
      </c>
      <c r="B80" s="9">
        <f>'1.4.Fwd TIV-Field Inputs'!B80</f>
        <v>0</v>
      </c>
      <c r="C80" s="9">
        <f>'1.4.Fwd TIV-Field Inputs'!C80</f>
        <v>0</v>
      </c>
      <c r="D80" s="9">
        <f>'1.4.Fwd TIV-Field Inputs'!D80</f>
        <v>0</v>
      </c>
      <c r="E80" s="9" t="str">
        <f>'1.4.Fwd TIV-Field Inputs'!E80</f>
        <v>0-0 (0)</v>
      </c>
      <c r="F80" s="52">
        <f>'1.4.Fwd TIV-Field Inputs'!J80</f>
        <v>0</v>
      </c>
      <c r="G80" s="102">
        <f t="shared" si="3"/>
        <v>0</v>
      </c>
      <c r="H80" s="86"/>
      <c r="I80" s="34"/>
      <c r="J80" s="86"/>
      <c r="K80" s="34"/>
      <c r="L80" s="86"/>
      <c r="M80" s="34"/>
      <c r="N80" s="86"/>
      <c r="O80" s="34"/>
      <c r="P80" s="86"/>
      <c r="Q80" s="34"/>
      <c r="R80" s="34"/>
      <c r="S80" s="34"/>
      <c r="T80" s="54">
        <f t="shared" si="4"/>
        <v>0</v>
      </c>
      <c r="U80" s="54">
        <f>'2.1.ATS-Field (FY 13-14)'!P81</f>
        <v>0</v>
      </c>
      <c r="W80" s="30" t="str">
        <f t="shared" si="5"/>
        <v/>
      </c>
    </row>
    <row r="81" spans="1:23" x14ac:dyDescent="0.3">
      <c r="A81" s="9">
        <f>'1.4.Fwd TIV-Field Inputs'!A81</f>
        <v>0</v>
      </c>
      <c r="B81" s="9">
        <f>'1.4.Fwd TIV-Field Inputs'!B81</f>
        <v>0</v>
      </c>
      <c r="C81" s="9">
        <f>'1.4.Fwd TIV-Field Inputs'!C81</f>
        <v>0</v>
      </c>
      <c r="D81" s="9">
        <f>'1.4.Fwd TIV-Field Inputs'!D81</f>
        <v>0</v>
      </c>
      <c r="E81" s="9" t="str">
        <f>'1.4.Fwd TIV-Field Inputs'!E81</f>
        <v>0-0 (0)</v>
      </c>
      <c r="F81" s="52">
        <f>'1.4.Fwd TIV-Field Inputs'!J81</f>
        <v>0</v>
      </c>
      <c r="G81" s="102">
        <f t="shared" si="3"/>
        <v>0</v>
      </c>
      <c r="H81" s="86"/>
      <c r="I81" s="34"/>
      <c r="J81" s="86"/>
      <c r="K81" s="34"/>
      <c r="L81" s="86"/>
      <c r="M81" s="34"/>
      <c r="N81" s="86"/>
      <c r="O81" s="34"/>
      <c r="P81" s="86"/>
      <c r="Q81" s="34"/>
      <c r="R81" s="34"/>
      <c r="S81" s="34"/>
      <c r="T81" s="54">
        <f t="shared" si="4"/>
        <v>0</v>
      </c>
      <c r="U81" s="54">
        <f>'2.1.ATS-Field (FY 13-14)'!P82</f>
        <v>0</v>
      </c>
      <c r="W81" s="30" t="str">
        <f t="shared" si="5"/>
        <v/>
      </c>
    </row>
    <row r="82" spans="1:23" x14ac:dyDescent="0.3">
      <c r="A82" s="9">
        <f>'1.4.Fwd TIV-Field Inputs'!A82</f>
        <v>0</v>
      </c>
      <c r="B82" s="9">
        <f>'1.4.Fwd TIV-Field Inputs'!B82</f>
        <v>0</v>
      </c>
      <c r="C82" s="9">
        <f>'1.4.Fwd TIV-Field Inputs'!C82</f>
        <v>0</v>
      </c>
      <c r="D82" s="9">
        <f>'1.4.Fwd TIV-Field Inputs'!D82</f>
        <v>0</v>
      </c>
      <c r="E82" s="9" t="str">
        <f>'1.4.Fwd TIV-Field Inputs'!E82</f>
        <v>0-0 (0)</v>
      </c>
      <c r="F82" s="52">
        <f>'1.4.Fwd TIV-Field Inputs'!J82</f>
        <v>0</v>
      </c>
      <c r="G82" s="102">
        <f t="shared" si="3"/>
        <v>0</v>
      </c>
      <c r="H82" s="86"/>
      <c r="I82" s="34"/>
      <c r="J82" s="86"/>
      <c r="K82" s="34"/>
      <c r="L82" s="86"/>
      <c r="M82" s="34"/>
      <c r="N82" s="86"/>
      <c r="O82" s="34"/>
      <c r="P82" s="86"/>
      <c r="Q82" s="34"/>
      <c r="R82" s="34"/>
      <c r="S82" s="34"/>
      <c r="T82" s="54">
        <f t="shared" si="4"/>
        <v>0</v>
      </c>
      <c r="U82" s="54">
        <f>'2.1.ATS-Field (FY 13-14)'!P83</f>
        <v>0</v>
      </c>
      <c r="W82" s="30" t="str">
        <f t="shared" si="5"/>
        <v/>
      </c>
    </row>
    <row r="83" spans="1:23" x14ac:dyDescent="0.3">
      <c r="A83" s="9">
        <f>'1.4.Fwd TIV-Field Inputs'!A83</f>
        <v>0</v>
      </c>
      <c r="B83" s="9">
        <f>'1.4.Fwd TIV-Field Inputs'!B83</f>
        <v>0</v>
      </c>
      <c r="C83" s="9">
        <f>'1.4.Fwd TIV-Field Inputs'!C83</f>
        <v>0</v>
      </c>
      <c r="D83" s="9">
        <f>'1.4.Fwd TIV-Field Inputs'!D83</f>
        <v>0</v>
      </c>
      <c r="E83" s="9" t="str">
        <f>'1.4.Fwd TIV-Field Inputs'!E83</f>
        <v>0-0 (0)</v>
      </c>
      <c r="F83" s="52">
        <f>'1.4.Fwd TIV-Field Inputs'!J83</f>
        <v>0</v>
      </c>
      <c r="G83" s="102">
        <f t="shared" si="3"/>
        <v>0</v>
      </c>
      <c r="H83" s="86"/>
      <c r="I83" s="34"/>
      <c r="J83" s="86"/>
      <c r="K83" s="34"/>
      <c r="L83" s="86"/>
      <c r="M83" s="34"/>
      <c r="N83" s="86"/>
      <c r="O83" s="34"/>
      <c r="P83" s="86"/>
      <c r="Q83" s="34"/>
      <c r="R83" s="34"/>
      <c r="S83" s="34"/>
      <c r="T83" s="54">
        <f t="shared" si="4"/>
        <v>0</v>
      </c>
      <c r="U83" s="54">
        <f>'2.1.ATS-Field (FY 13-14)'!P84</f>
        <v>0</v>
      </c>
      <c r="W83" s="30" t="str">
        <f t="shared" si="5"/>
        <v/>
      </c>
    </row>
    <row r="84" spans="1:23" x14ac:dyDescent="0.3">
      <c r="A84" s="9">
        <f>'1.4.Fwd TIV-Field Inputs'!A84</f>
        <v>0</v>
      </c>
      <c r="B84" s="9">
        <f>'1.4.Fwd TIV-Field Inputs'!B84</f>
        <v>0</v>
      </c>
      <c r="C84" s="9">
        <f>'1.4.Fwd TIV-Field Inputs'!C84</f>
        <v>0</v>
      </c>
      <c r="D84" s="9">
        <f>'1.4.Fwd TIV-Field Inputs'!D84</f>
        <v>0</v>
      </c>
      <c r="E84" s="9" t="str">
        <f>'1.4.Fwd TIV-Field Inputs'!E84</f>
        <v>0-0 (0)</v>
      </c>
      <c r="F84" s="52">
        <f>'1.4.Fwd TIV-Field Inputs'!J84</f>
        <v>0</v>
      </c>
      <c r="G84" s="102">
        <f t="shared" si="3"/>
        <v>0</v>
      </c>
      <c r="H84" s="86"/>
      <c r="I84" s="34"/>
      <c r="J84" s="86"/>
      <c r="K84" s="34"/>
      <c r="L84" s="86"/>
      <c r="M84" s="34"/>
      <c r="N84" s="86"/>
      <c r="O84" s="34"/>
      <c r="P84" s="86"/>
      <c r="Q84" s="34"/>
      <c r="R84" s="34"/>
      <c r="S84" s="34"/>
      <c r="T84" s="54">
        <f t="shared" si="4"/>
        <v>0</v>
      </c>
      <c r="U84" s="54">
        <f>'2.1.ATS-Field (FY 13-14)'!P85</f>
        <v>0</v>
      </c>
      <c r="W84" s="30" t="str">
        <f t="shared" si="5"/>
        <v/>
      </c>
    </row>
    <row r="85" spans="1:23" x14ac:dyDescent="0.3">
      <c r="A85" s="9">
        <f>'1.4.Fwd TIV-Field Inputs'!A85</f>
        <v>0</v>
      </c>
      <c r="B85" s="9">
        <f>'1.4.Fwd TIV-Field Inputs'!B85</f>
        <v>0</v>
      </c>
      <c r="C85" s="9">
        <f>'1.4.Fwd TIV-Field Inputs'!C85</f>
        <v>0</v>
      </c>
      <c r="D85" s="9">
        <f>'1.4.Fwd TIV-Field Inputs'!D85</f>
        <v>0</v>
      </c>
      <c r="E85" s="9" t="str">
        <f>'1.4.Fwd TIV-Field Inputs'!E85</f>
        <v>0-0 (0)</v>
      </c>
      <c r="F85" s="52">
        <f>'1.4.Fwd TIV-Field Inputs'!J85</f>
        <v>0</v>
      </c>
      <c r="G85" s="102">
        <f t="shared" si="3"/>
        <v>0</v>
      </c>
      <c r="H85" s="86"/>
      <c r="I85" s="34"/>
      <c r="J85" s="86"/>
      <c r="K85" s="34"/>
      <c r="L85" s="86"/>
      <c r="M85" s="34"/>
      <c r="N85" s="86"/>
      <c r="O85" s="34"/>
      <c r="P85" s="86"/>
      <c r="Q85" s="34"/>
      <c r="R85" s="34"/>
      <c r="S85" s="34"/>
      <c r="T85" s="54">
        <f t="shared" si="4"/>
        <v>0</v>
      </c>
      <c r="U85" s="54">
        <f>'2.1.ATS-Field (FY 13-14)'!P86</f>
        <v>0</v>
      </c>
      <c r="W85" s="30" t="str">
        <f t="shared" si="5"/>
        <v/>
      </c>
    </row>
    <row r="86" spans="1:23" x14ac:dyDescent="0.3">
      <c r="A86" s="9">
        <f>'1.4.Fwd TIV-Field Inputs'!A86</f>
        <v>0</v>
      </c>
      <c r="B86" s="9">
        <f>'1.4.Fwd TIV-Field Inputs'!B86</f>
        <v>0</v>
      </c>
      <c r="C86" s="9">
        <f>'1.4.Fwd TIV-Field Inputs'!C86</f>
        <v>0</v>
      </c>
      <c r="D86" s="9">
        <f>'1.4.Fwd TIV-Field Inputs'!D86</f>
        <v>0</v>
      </c>
      <c r="E86" s="9" t="str">
        <f>'1.4.Fwd TIV-Field Inputs'!E86</f>
        <v>0-0 (0)</v>
      </c>
      <c r="F86" s="52">
        <f>'1.4.Fwd TIV-Field Inputs'!J86</f>
        <v>0</v>
      </c>
      <c r="G86" s="102">
        <f t="shared" si="3"/>
        <v>0</v>
      </c>
      <c r="H86" s="86"/>
      <c r="I86" s="34"/>
      <c r="J86" s="86"/>
      <c r="K86" s="34"/>
      <c r="L86" s="86"/>
      <c r="M86" s="34"/>
      <c r="N86" s="86"/>
      <c r="O86" s="34"/>
      <c r="P86" s="86"/>
      <c r="Q86" s="34"/>
      <c r="R86" s="34"/>
      <c r="S86" s="34"/>
      <c r="T86" s="54">
        <f t="shared" si="4"/>
        <v>0</v>
      </c>
      <c r="U86" s="54">
        <f>'2.1.ATS-Field (FY 13-14)'!P87</f>
        <v>0</v>
      </c>
      <c r="W86" s="30" t="str">
        <f t="shared" si="5"/>
        <v/>
      </c>
    </row>
    <row r="87" spans="1:23" x14ac:dyDescent="0.3">
      <c r="A87" s="9">
        <f>'1.4.Fwd TIV-Field Inputs'!A87</f>
        <v>0</v>
      </c>
      <c r="B87" s="9">
        <f>'1.4.Fwd TIV-Field Inputs'!B87</f>
        <v>0</v>
      </c>
      <c r="C87" s="9">
        <f>'1.4.Fwd TIV-Field Inputs'!C87</f>
        <v>0</v>
      </c>
      <c r="D87" s="9">
        <f>'1.4.Fwd TIV-Field Inputs'!D87</f>
        <v>0</v>
      </c>
      <c r="E87" s="9" t="str">
        <f>'1.4.Fwd TIV-Field Inputs'!E87</f>
        <v>0-0 (0)</v>
      </c>
      <c r="F87" s="52">
        <f>'1.4.Fwd TIV-Field Inputs'!J87</f>
        <v>0</v>
      </c>
      <c r="G87" s="102">
        <f t="shared" si="3"/>
        <v>0</v>
      </c>
      <c r="H87" s="86"/>
      <c r="I87" s="34"/>
      <c r="J87" s="86"/>
      <c r="K87" s="34"/>
      <c r="L87" s="86"/>
      <c r="M87" s="34"/>
      <c r="N87" s="86"/>
      <c r="O87" s="34"/>
      <c r="P87" s="86"/>
      <c r="Q87" s="34"/>
      <c r="R87" s="34"/>
      <c r="S87" s="34"/>
      <c r="T87" s="54">
        <f t="shared" si="4"/>
        <v>0</v>
      </c>
      <c r="U87" s="54">
        <f>'2.1.ATS-Field (FY 13-14)'!P88</f>
        <v>0</v>
      </c>
      <c r="W87" s="30" t="str">
        <f t="shared" si="5"/>
        <v/>
      </c>
    </row>
    <row r="88" spans="1:23" x14ac:dyDescent="0.3">
      <c r="A88" s="9">
        <f>'1.4.Fwd TIV-Field Inputs'!A88</f>
        <v>0</v>
      </c>
      <c r="B88" s="9">
        <f>'1.4.Fwd TIV-Field Inputs'!B88</f>
        <v>0</v>
      </c>
      <c r="C88" s="9">
        <f>'1.4.Fwd TIV-Field Inputs'!C88</f>
        <v>0</v>
      </c>
      <c r="D88" s="9">
        <f>'1.4.Fwd TIV-Field Inputs'!D88</f>
        <v>0</v>
      </c>
      <c r="E88" s="9" t="str">
        <f>'1.4.Fwd TIV-Field Inputs'!E88</f>
        <v>0-0 (0)</v>
      </c>
      <c r="F88" s="52">
        <f>'1.4.Fwd TIV-Field Inputs'!J88</f>
        <v>0</v>
      </c>
      <c r="G88" s="102">
        <f t="shared" si="3"/>
        <v>0</v>
      </c>
      <c r="H88" s="86"/>
      <c r="I88" s="34"/>
      <c r="J88" s="86"/>
      <c r="K88" s="34"/>
      <c r="L88" s="86"/>
      <c r="M88" s="34"/>
      <c r="N88" s="86"/>
      <c r="O88" s="34"/>
      <c r="P88" s="86"/>
      <c r="Q88" s="34"/>
      <c r="R88" s="34"/>
      <c r="S88" s="34"/>
      <c r="T88" s="54">
        <f t="shared" si="4"/>
        <v>0</v>
      </c>
      <c r="U88" s="54">
        <f>'2.1.ATS-Field (FY 13-14)'!P89</f>
        <v>0</v>
      </c>
      <c r="W88" s="30" t="str">
        <f t="shared" si="5"/>
        <v/>
      </c>
    </row>
    <row r="89" spans="1:23" x14ac:dyDescent="0.3">
      <c r="A89" s="9">
        <f>'1.4.Fwd TIV-Field Inputs'!A89</f>
        <v>0</v>
      </c>
      <c r="B89" s="9">
        <f>'1.4.Fwd TIV-Field Inputs'!B89</f>
        <v>0</v>
      </c>
      <c r="C89" s="9">
        <f>'1.4.Fwd TIV-Field Inputs'!C89</f>
        <v>0</v>
      </c>
      <c r="D89" s="9">
        <f>'1.4.Fwd TIV-Field Inputs'!D89</f>
        <v>0</v>
      </c>
      <c r="E89" s="9" t="str">
        <f>'1.4.Fwd TIV-Field Inputs'!E89</f>
        <v>0-0 (0)</v>
      </c>
      <c r="F89" s="52">
        <f>'1.4.Fwd TIV-Field Inputs'!J89</f>
        <v>0</v>
      </c>
      <c r="G89" s="102">
        <f t="shared" si="3"/>
        <v>0</v>
      </c>
      <c r="H89" s="86"/>
      <c r="I89" s="34"/>
      <c r="J89" s="86"/>
      <c r="K89" s="34"/>
      <c r="L89" s="86"/>
      <c r="M89" s="34"/>
      <c r="N89" s="86"/>
      <c r="O89" s="34"/>
      <c r="P89" s="86"/>
      <c r="Q89" s="34"/>
      <c r="R89" s="34"/>
      <c r="S89" s="34"/>
      <c r="T89" s="54">
        <f t="shared" si="4"/>
        <v>0</v>
      </c>
      <c r="U89" s="54">
        <f>'2.1.ATS-Field (FY 13-14)'!P90</f>
        <v>0</v>
      </c>
      <c r="W89" s="30" t="str">
        <f t="shared" si="5"/>
        <v/>
      </c>
    </row>
    <row r="90" spans="1:23" x14ac:dyDescent="0.3">
      <c r="A90" s="9">
        <f>'1.4.Fwd TIV-Field Inputs'!A90</f>
        <v>0</v>
      </c>
      <c r="B90" s="9">
        <f>'1.4.Fwd TIV-Field Inputs'!B90</f>
        <v>0</v>
      </c>
      <c r="C90" s="9">
        <f>'1.4.Fwd TIV-Field Inputs'!C90</f>
        <v>0</v>
      </c>
      <c r="D90" s="9">
        <f>'1.4.Fwd TIV-Field Inputs'!D90</f>
        <v>0</v>
      </c>
      <c r="E90" s="9" t="str">
        <f>'1.4.Fwd TIV-Field Inputs'!E90</f>
        <v>0-0 (0)</v>
      </c>
      <c r="F90" s="52">
        <f>'1.4.Fwd TIV-Field Inputs'!J90</f>
        <v>0</v>
      </c>
      <c r="G90" s="102">
        <f t="shared" si="3"/>
        <v>0</v>
      </c>
      <c r="H90" s="86"/>
      <c r="I90" s="34"/>
      <c r="J90" s="86"/>
      <c r="K90" s="34"/>
      <c r="L90" s="86"/>
      <c r="M90" s="34"/>
      <c r="N90" s="86"/>
      <c r="O90" s="34"/>
      <c r="P90" s="86"/>
      <c r="Q90" s="34"/>
      <c r="R90" s="34"/>
      <c r="S90" s="34"/>
      <c r="T90" s="54">
        <f t="shared" si="4"/>
        <v>0</v>
      </c>
      <c r="U90" s="54">
        <f>'2.1.ATS-Field (FY 13-14)'!P91</f>
        <v>0</v>
      </c>
      <c r="W90" s="30" t="str">
        <f t="shared" si="5"/>
        <v/>
      </c>
    </row>
    <row r="91" spans="1:23" x14ac:dyDescent="0.3">
      <c r="A91" s="9">
        <f>'1.4.Fwd TIV-Field Inputs'!A91</f>
        <v>0</v>
      </c>
      <c r="B91" s="9">
        <f>'1.4.Fwd TIV-Field Inputs'!B91</f>
        <v>0</v>
      </c>
      <c r="C91" s="9">
        <f>'1.4.Fwd TIV-Field Inputs'!C91</f>
        <v>0</v>
      </c>
      <c r="D91" s="9">
        <f>'1.4.Fwd TIV-Field Inputs'!D91</f>
        <v>0</v>
      </c>
      <c r="E91" s="9" t="str">
        <f>'1.4.Fwd TIV-Field Inputs'!E91</f>
        <v>0-0 (0)</v>
      </c>
      <c r="F91" s="52">
        <f>'1.4.Fwd TIV-Field Inputs'!J91</f>
        <v>0</v>
      </c>
      <c r="G91" s="102">
        <f t="shared" si="3"/>
        <v>0</v>
      </c>
      <c r="H91" s="86"/>
      <c r="I91" s="34"/>
      <c r="J91" s="86"/>
      <c r="K91" s="34"/>
      <c r="L91" s="86"/>
      <c r="M91" s="34"/>
      <c r="N91" s="86"/>
      <c r="O91" s="34"/>
      <c r="P91" s="86"/>
      <c r="Q91" s="34"/>
      <c r="R91" s="34"/>
      <c r="S91" s="34"/>
      <c r="T91" s="54">
        <f t="shared" si="4"/>
        <v>0</v>
      </c>
      <c r="U91" s="54">
        <f>'2.1.ATS-Field (FY 13-14)'!P92</f>
        <v>0</v>
      </c>
      <c r="W91" s="30" t="str">
        <f t="shared" si="5"/>
        <v/>
      </c>
    </row>
    <row r="92" spans="1:23" x14ac:dyDescent="0.3">
      <c r="A92" s="9">
        <f>'1.4.Fwd TIV-Field Inputs'!A92</f>
        <v>0</v>
      </c>
      <c r="B92" s="9">
        <f>'1.4.Fwd TIV-Field Inputs'!B92</f>
        <v>0</v>
      </c>
      <c r="C92" s="9">
        <f>'1.4.Fwd TIV-Field Inputs'!C92</f>
        <v>0</v>
      </c>
      <c r="D92" s="9">
        <f>'1.4.Fwd TIV-Field Inputs'!D92</f>
        <v>0</v>
      </c>
      <c r="E92" s="9" t="str">
        <f>'1.4.Fwd TIV-Field Inputs'!E92</f>
        <v>0-0 (0)</v>
      </c>
      <c r="F92" s="52">
        <f>'1.4.Fwd TIV-Field Inputs'!J92</f>
        <v>0</v>
      </c>
      <c r="G92" s="102">
        <f t="shared" si="3"/>
        <v>0</v>
      </c>
      <c r="H92" s="86"/>
      <c r="I92" s="34"/>
      <c r="J92" s="86"/>
      <c r="K92" s="34"/>
      <c r="L92" s="86"/>
      <c r="M92" s="34"/>
      <c r="N92" s="86"/>
      <c r="O92" s="34"/>
      <c r="P92" s="86"/>
      <c r="Q92" s="34"/>
      <c r="R92" s="34"/>
      <c r="S92" s="34"/>
      <c r="T92" s="54">
        <f t="shared" si="4"/>
        <v>0</v>
      </c>
      <c r="U92" s="54">
        <f>'2.1.ATS-Field (FY 13-14)'!P93</f>
        <v>0</v>
      </c>
      <c r="W92" s="30" t="str">
        <f t="shared" si="5"/>
        <v/>
      </c>
    </row>
    <row r="93" spans="1:23" x14ac:dyDescent="0.3">
      <c r="A93" s="9">
        <f>'1.4.Fwd TIV-Field Inputs'!A93</f>
        <v>0</v>
      </c>
      <c r="B93" s="9">
        <f>'1.4.Fwd TIV-Field Inputs'!B93</f>
        <v>0</v>
      </c>
      <c r="C93" s="9">
        <f>'1.4.Fwd TIV-Field Inputs'!C93</f>
        <v>0</v>
      </c>
      <c r="D93" s="9">
        <f>'1.4.Fwd TIV-Field Inputs'!D93</f>
        <v>0</v>
      </c>
      <c r="E93" s="9" t="str">
        <f>'1.4.Fwd TIV-Field Inputs'!E93</f>
        <v>0-0 (0)</v>
      </c>
      <c r="F93" s="52">
        <f>'1.4.Fwd TIV-Field Inputs'!J93</f>
        <v>0</v>
      </c>
      <c r="G93" s="102">
        <f t="shared" si="3"/>
        <v>0</v>
      </c>
      <c r="H93" s="86"/>
      <c r="I93" s="34"/>
      <c r="J93" s="86"/>
      <c r="K93" s="34"/>
      <c r="L93" s="86"/>
      <c r="M93" s="34"/>
      <c r="N93" s="86"/>
      <c r="O93" s="34"/>
      <c r="P93" s="86"/>
      <c r="Q93" s="34"/>
      <c r="R93" s="34"/>
      <c r="S93" s="34"/>
      <c r="T93" s="54">
        <f t="shared" si="4"/>
        <v>0</v>
      </c>
      <c r="U93" s="54">
        <f>'2.1.ATS-Field (FY 13-14)'!P94</f>
        <v>0</v>
      </c>
      <c r="W93" s="30" t="str">
        <f t="shared" si="5"/>
        <v/>
      </c>
    </row>
    <row r="94" spans="1:23" x14ac:dyDescent="0.3">
      <c r="A94" s="9">
        <f>'1.4.Fwd TIV-Field Inputs'!A94</f>
        <v>0</v>
      </c>
      <c r="B94" s="9">
        <f>'1.4.Fwd TIV-Field Inputs'!B94</f>
        <v>0</v>
      </c>
      <c r="C94" s="9">
        <f>'1.4.Fwd TIV-Field Inputs'!C94</f>
        <v>0</v>
      </c>
      <c r="D94" s="9">
        <f>'1.4.Fwd TIV-Field Inputs'!D94</f>
        <v>0</v>
      </c>
      <c r="E94" s="9" t="str">
        <f>'1.4.Fwd TIV-Field Inputs'!E94</f>
        <v>0-0 (0)</v>
      </c>
      <c r="F94" s="52">
        <f>'1.4.Fwd TIV-Field Inputs'!J94</f>
        <v>0</v>
      </c>
      <c r="G94" s="102">
        <f t="shared" si="3"/>
        <v>0</v>
      </c>
      <c r="H94" s="86"/>
      <c r="I94" s="34"/>
      <c r="J94" s="86"/>
      <c r="K94" s="34"/>
      <c r="L94" s="86"/>
      <c r="M94" s="34"/>
      <c r="N94" s="86"/>
      <c r="O94" s="34"/>
      <c r="P94" s="86"/>
      <c r="Q94" s="34"/>
      <c r="R94" s="34"/>
      <c r="S94" s="34"/>
      <c r="T94" s="54">
        <f t="shared" si="4"/>
        <v>0</v>
      </c>
      <c r="U94" s="54">
        <f>'2.1.ATS-Field (FY 13-14)'!P95</f>
        <v>0</v>
      </c>
      <c r="W94" s="30" t="str">
        <f t="shared" si="5"/>
        <v/>
      </c>
    </row>
    <row r="95" spans="1:23" x14ac:dyDescent="0.3">
      <c r="A95" s="9">
        <f>'1.4.Fwd TIV-Field Inputs'!A95</f>
        <v>0</v>
      </c>
      <c r="B95" s="9">
        <f>'1.4.Fwd TIV-Field Inputs'!B95</f>
        <v>0</v>
      </c>
      <c r="C95" s="9">
        <f>'1.4.Fwd TIV-Field Inputs'!C95</f>
        <v>0</v>
      </c>
      <c r="D95" s="9">
        <f>'1.4.Fwd TIV-Field Inputs'!D95</f>
        <v>0</v>
      </c>
      <c r="E95" s="9" t="str">
        <f>'1.4.Fwd TIV-Field Inputs'!E95</f>
        <v>0-0 (0)</v>
      </c>
      <c r="F95" s="52">
        <f>'1.4.Fwd TIV-Field Inputs'!J95</f>
        <v>0</v>
      </c>
      <c r="G95" s="102">
        <f t="shared" si="3"/>
        <v>0</v>
      </c>
      <c r="H95" s="86"/>
      <c r="I95" s="34"/>
      <c r="J95" s="86"/>
      <c r="K95" s="34"/>
      <c r="L95" s="86"/>
      <c r="M95" s="34"/>
      <c r="N95" s="86"/>
      <c r="O95" s="34"/>
      <c r="P95" s="86"/>
      <c r="Q95" s="34"/>
      <c r="R95" s="34"/>
      <c r="S95" s="34"/>
      <c r="T95" s="54">
        <f t="shared" si="4"/>
        <v>0</v>
      </c>
      <c r="U95" s="54">
        <f>'2.1.ATS-Field (FY 13-14)'!P96</f>
        <v>0</v>
      </c>
      <c r="W95" s="30" t="str">
        <f t="shared" si="5"/>
        <v/>
      </c>
    </row>
    <row r="96" spans="1:23" x14ac:dyDescent="0.3">
      <c r="A96" s="9">
        <f>'1.4.Fwd TIV-Field Inputs'!A96</f>
        <v>0</v>
      </c>
      <c r="B96" s="9">
        <f>'1.4.Fwd TIV-Field Inputs'!B96</f>
        <v>0</v>
      </c>
      <c r="C96" s="9">
        <f>'1.4.Fwd TIV-Field Inputs'!C96</f>
        <v>0</v>
      </c>
      <c r="D96" s="9">
        <f>'1.4.Fwd TIV-Field Inputs'!D96</f>
        <v>0</v>
      </c>
      <c r="E96" s="9" t="str">
        <f>'1.4.Fwd TIV-Field Inputs'!E96</f>
        <v>0-0 (0)</v>
      </c>
      <c r="F96" s="52">
        <f>'1.4.Fwd TIV-Field Inputs'!J96</f>
        <v>0</v>
      </c>
      <c r="G96" s="102">
        <f t="shared" si="3"/>
        <v>0</v>
      </c>
      <c r="H96" s="86"/>
      <c r="I96" s="34"/>
      <c r="J96" s="86"/>
      <c r="K96" s="34"/>
      <c r="L96" s="86"/>
      <c r="M96" s="34"/>
      <c r="N96" s="86"/>
      <c r="O96" s="34"/>
      <c r="P96" s="86"/>
      <c r="Q96" s="34"/>
      <c r="R96" s="34"/>
      <c r="S96" s="34"/>
      <c r="T96" s="54">
        <f t="shared" si="4"/>
        <v>0</v>
      </c>
      <c r="U96" s="54">
        <f>'2.1.ATS-Field (FY 13-14)'!P97</f>
        <v>0</v>
      </c>
      <c r="W96" s="30" t="str">
        <f t="shared" si="5"/>
        <v/>
      </c>
    </row>
    <row r="97" spans="1:23" x14ac:dyDescent="0.3">
      <c r="A97" s="9">
        <f>'1.4.Fwd TIV-Field Inputs'!A97</f>
        <v>0</v>
      </c>
      <c r="B97" s="9">
        <f>'1.4.Fwd TIV-Field Inputs'!B97</f>
        <v>0</v>
      </c>
      <c r="C97" s="9">
        <f>'1.4.Fwd TIV-Field Inputs'!C97</f>
        <v>0</v>
      </c>
      <c r="D97" s="9">
        <f>'1.4.Fwd TIV-Field Inputs'!D97</f>
        <v>0</v>
      </c>
      <c r="E97" s="9" t="str">
        <f>'1.4.Fwd TIV-Field Inputs'!E97</f>
        <v>0-0 (0)</v>
      </c>
      <c r="F97" s="52">
        <f>'1.4.Fwd TIV-Field Inputs'!J97</f>
        <v>0</v>
      </c>
      <c r="G97" s="102">
        <f t="shared" si="3"/>
        <v>0</v>
      </c>
      <c r="H97" s="86"/>
      <c r="I97" s="34"/>
      <c r="J97" s="86"/>
      <c r="K97" s="34"/>
      <c r="L97" s="86"/>
      <c r="M97" s="34"/>
      <c r="N97" s="86"/>
      <c r="O97" s="34"/>
      <c r="P97" s="86"/>
      <c r="Q97" s="34"/>
      <c r="R97" s="34"/>
      <c r="S97" s="34"/>
      <c r="T97" s="54">
        <f t="shared" si="4"/>
        <v>0</v>
      </c>
      <c r="U97" s="54">
        <f>'2.1.ATS-Field (FY 13-14)'!P98</f>
        <v>0</v>
      </c>
      <c r="W97" s="30" t="str">
        <f t="shared" si="5"/>
        <v/>
      </c>
    </row>
    <row r="98" spans="1:23" x14ac:dyDescent="0.3">
      <c r="A98" s="9">
        <f>'1.4.Fwd TIV-Field Inputs'!A98</f>
        <v>0</v>
      </c>
      <c r="B98" s="9">
        <f>'1.4.Fwd TIV-Field Inputs'!B98</f>
        <v>0</v>
      </c>
      <c r="C98" s="9">
        <f>'1.4.Fwd TIV-Field Inputs'!C98</f>
        <v>0</v>
      </c>
      <c r="D98" s="9">
        <f>'1.4.Fwd TIV-Field Inputs'!D98</f>
        <v>0</v>
      </c>
      <c r="E98" s="9" t="str">
        <f>'1.4.Fwd TIV-Field Inputs'!E98</f>
        <v>0-0 (0)</v>
      </c>
      <c r="F98" s="52">
        <f>'1.4.Fwd TIV-Field Inputs'!J98</f>
        <v>0</v>
      </c>
      <c r="G98" s="102">
        <f t="shared" si="3"/>
        <v>0</v>
      </c>
      <c r="H98" s="86"/>
      <c r="I98" s="34"/>
      <c r="J98" s="86"/>
      <c r="K98" s="34"/>
      <c r="L98" s="86"/>
      <c r="M98" s="34"/>
      <c r="N98" s="86"/>
      <c r="O98" s="34"/>
      <c r="P98" s="86"/>
      <c r="Q98" s="34"/>
      <c r="R98" s="34"/>
      <c r="S98" s="34"/>
      <c r="T98" s="54">
        <f t="shared" si="4"/>
        <v>0</v>
      </c>
      <c r="U98" s="54">
        <f>'2.1.ATS-Field (FY 13-14)'!P99</f>
        <v>0</v>
      </c>
      <c r="W98" s="30" t="str">
        <f t="shared" si="5"/>
        <v/>
      </c>
    </row>
    <row r="99" spans="1:23" x14ac:dyDescent="0.3">
      <c r="A99" s="9">
        <f>'1.4.Fwd TIV-Field Inputs'!A99</f>
        <v>0</v>
      </c>
      <c r="B99" s="9">
        <f>'1.4.Fwd TIV-Field Inputs'!B99</f>
        <v>0</v>
      </c>
      <c r="C99" s="9">
        <f>'1.4.Fwd TIV-Field Inputs'!C99</f>
        <v>0</v>
      </c>
      <c r="D99" s="9">
        <f>'1.4.Fwd TIV-Field Inputs'!D99</f>
        <v>0</v>
      </c>
      <c r="E99" s="9" t="str">
        <f>'1.4.Fwd TIV-Field Inputs'!E99</f>
        <v>0-0 (0)</v>
      </c>
      <c r="F99" s="52">
        <f>'1.4.Fwd TIV-Field Inputs'!J99</f>
        <v>0</v>
      </c>
      <c r="G99" s="102">
        <f t="shared" si="3"/>
        <v>0</v>
      </c>
      <c r="H99" s="86"/>
      <c r="I99" s="34"/>
      <c r="J99" s="86"/>
      <c r="K99" s="34"/>
      <c r="L99" s="86"/>
      <c r="M99" s="34"/>
      <c r="N99" s="86"/>
      <c r="O99" s="34"/>
      <c r="P99" s="86"/>
      <c r="Q99" s="34"/>
      <c r="R99" s="34"/>
      <c r="S99" s="34"/>
      <c r="T99" s="54">
        <f t="shared" si="4"/>
        <v>0</v>
      </c>
      <c r="U99" s="54">
        <f>'2.1.ATS-Field (FY 13-14)'!P100</f>
        <v>0</v>
      </c>
      <c r="W99" s="30" t="str">
        <f t="shared" si="5"/>
        <v/>
      </c>
    </row>
    <row r="100" spans="1:23" x14ac:dyDescent="0.3">
      <c r="A100" s="9">
        <f>'1.4.Fwd TIV-Field Inputs'!A100</f>
        <v>0</v>
      </c>
      <c r="B100" s="9">
        <f>'1.4.Fwd TIV-Field Inputs'!B100</f>
        <v>0</v>
      </c>
      <c r="C100" s="9">
        <f>'1.4.Fwd TIV-Field Inputs'!C100</f>
        <v>0</v>
      </c>
      <c r="D100" s="9">
        <f>'1.4.Fwd TIV-Field Inputs'!D100</f>
        <v>0</v>
      </c>
      <c r="E100" s="9" t="str">
        <f>'1.4.Fwd TIV-Field Inputs'!E100</f>
        <v>0-0 (0)</v>
      </c>
      <c r="F100" s="52">
        <f>'1.4.Fwd TIV-Field Inputs'!J100</f>
        <v>0</v>
      </c>
      <c r="G100" s="102">
        <f t="shared" si="3"/>
        <v>0</v>
      </c>
      <c r="H100" s="86"/>
      <c r="I100" s="34"/>
      <c r="J100" s="86"/>
      <c r="K100" s="34"/>
      <c r="L100" s="86"/>
      <c r="M100" s="34"/>
      <c r="N100" s="86"/>
      <c r="O100" s="34"/>
      <c r="P100" s="86"/>
      <c r="Q100" s="34"/>
      <c r="R100" s="34"/>
      <c r="S100" s="34"/>
      <c r="T100" s="54">
        <f t="shared" si="4"/>
        <v>0</v>
      </c>
      <c r="U100" s="54">
        <f>'2.1.ATS-Field (FY 13-14)'!P101</f>
        <v>0</v>
      </c>
      <c r="W100" s="30" t="str">
        <f t="shared" si="5"/>
        <v/>
      </c>
    </row>
    <row r="101" spans="1:23" x14ac:dyDescent="0.3">
      <c r="A101" s="9">
        <f>'1.4.Fwd TIV-Field Inputs'!A101</f>
        <v>0</v>
      </c>
      <c r="B101" s="9">
        <f>'1.4.Fwd TIV-Field Inputs'!B101</f>
        <v>0</v>
      </c>
      <c r="C101" s="9">
        <f>'1.4.Fwd TIV-Field Inputs'!C101</f>
        <v>0</v>
      </c>
      <c r="D101" s="9">
        <f>'1.4.Fwd TIV-Field Inputs'!D101</f>
        <v>0</v>
      </c>
      <c r="E101" s="9" t="str">
        <f>'1.4.Fwd TIV-Field Inputs'!E101</f>
        <v>0-0 (0)</v>
      </c>
      <c r="F101" s="52">
        <f>'1.4.Fwd TIV-Field Inputs'!J101</f>
        <v>0</v>
      </c>
      <c r="G101" s="102">
        <f t="shared" si="3"/>
        <v>0</v>
      </c>
      <c r="H101" s="86"/>
      <c r="I101" s="34"/>
      <c r="J101" s="86"/>
      <c r="K101" s="34"/>
      <c r="L101" s="86"/>
      <c r="M101" s="34"/>
      <c r="N101" s="86"/>
      <c r="O101" s="34"/>
      <c r="P101" s="86"/>
      <c r="Q101" s="34"/>
      <c r="R101" s="34"/>
      <c r="S101" s="34"/>
      <c r="T101" s="54">
        <f t="shared" si="4"/>
        <v>0</v>
      </c>
      <c r="U101" s="54">
        <f>'2.1.ATS-Field (FY 13-14)'!P102</f>
        <v>0</v>
      </c>
      <c r="W101" s="30" t="str">
        <f t="shared" si="5"/>
        <v/>
      </c>
    </row>
    <row r="102" spans="1:23" x14ac:dyDescent="0.3">
      <c r="A102" s="9">
        <f>'1.4.Fwd TIV-Field Inputs'!A102</f>
        <v>0</v>
      </c>
      <c r="B102" s="9">
        <f>'1.4.Fwd TIV-Field Inputs'!B102</f>
        <v>0</v>
      </c>
      <c r="C102" s="9">
        <f>'1.4.Fwd TIV-Field Inputs'!C102</f>
        <v>0</v>
      </c>
      <c r="D102" s="9">
        <f>'1.4.Fwd TIV-Field Inputs'!D102</f>
        <v>0</v>
      </c>
      <c r="E102" s="9" t="str">
        <f>'1.4.Fwd TIV-Field Inputs'!E102</f>
        <v>0-0 (0)</v>
      </c>
      <c r="F102" s="52">
        <f>'1.4.Fwd TIV-Field Inputs'!J102</f>
        <v>0</v>
      </c>
      <c r="G102" s="102">
        <f t="shared" si="3"/>
        <v>0</v>
      </c>
      <c r="H102" s="86"/>
      <c r="I102" s="34"/>
      <c r="J102" s="86"/>
      <c r="K102" s="34"/>
      <c r="L102" s="86"/>
      <c r="M102" s="34"/>
      <c r="N102" s="86"/>
      <c r="O102" s="34"/>
      <c r="P102" s="86"/>
      <c r="Q102" s="34"/>
      <c r="R102" s="34"/>
      <c r="S102" s="34"/>
      <c r="T102" s="54">
        <f t="shared" si="4"/>
        <v>0</v>
      </c>
      <c r="U102" s="54">
        <f>'2.1.ATS-Field (FY 13-14)'!P103</f>
        <v>0</v>
      </c>
      <c r="W102" s="30" t="str">
        <f t="shared" si="5"/>
        <v/>
      </c>
    </row>
    <row r="103" spans="1:23" x14ac:dyDescent="0.3">
      <c r="A103" s="9">
        <f>'1.4.Fwd TIV-Field Inputs'!A103</f>
        <v>0</v>
      </c>
      <c r="B103" s="9">
        <f>'1.4.Fwd TIV-Field Inputs'!B103</f>
        <v>0</v>
      </c>
      <c r="C103" s="9">
        <f>'1.4.Fwd TIV-Field Inputs'!C103</f>
        <v>0</v>
      </c>
      <c r="D103" s="9">
        <f>'1.4.Fwd TIV-Field Inputs'!D103</f>
        <v>0</v>
      </c>
      <c r="E103" s="9" t="str">
        <f>'1.4.Fwd TIV-Field Inputs'!E103</f>
        <v>0-0 (0)</v>
      </c>
      <c r="F103" s="52">
        <f>'1.4.Fwd TIV-Field Inputs'!J103</f>
        <v>0</v>
      </c>
      <c r="G103" s="102">
        <f t="shared" si="3"/>
        <v>0</v>
      </c>
      <c r="H103" s="86"/>
      <c r="I103" s="34"/>
      <c r="J103" s="86"/>
      <c r="K103" s="34"/>
      <c r="L103" s="86"/>
      <c r="M103" s="34"/>
      <c r="N103" s="86"/>
      <c r="O103" s="34"/>
      <c r="P103" s="86"/>
      <c r="Q103" s="34"/>
      <c r="R103" s="34"/>
      <c r="S103" s="34"/>
      <c r="T103" s="54">
        <f t="shared" si="4"/>
        <v>0</v>
      </c>
      <c r="U103" s="54">
        <f>'2.1.ATS-Field (FY 13-14)'!P104</f>
        <v>0</v>
      </c>
      <c r="W103" s="30" t="str">
        <f t="shared" si="5"/>
        <v/>
      </c>
    </row>
    <row r="104" spans="1:23" x14ac:dyDescent="0.3">
      <c r="A104" s="9">
        <f>'1.4.Fwd TIV-Field Inputs'!A104</f>
        <v>0</v>
      </c>
      <c r="B104" s="9">
        <f>'1.4.Fwd TIV-Field Inputs'!B104</f>
        <v>0</v>
      </c>
      <c r="C104" s="9">
        <f>'1.4.Fwd TIV-Field Inputs'!C104</f>
        <v>0</v>
      </c>
      <c r="D104" s="9">
        <f>'1.4.Fwd TIV-Field Inputs'!D104</f>
        <v>0</v>
      </c>
      <c r="E104" s="9" t="str">
        <f>'1.4.Fwd TIV-Field Inputs'!E104</f>
        <v>0-0 (0)</v>
      </c>
      <c r="F104" s="52">
        <f>'1.4.Fwd TIV-Field Inputs'!J104</f>
        <v>0</v>
      </c>
      <c r="G104" s="102">
        <f t="shared" si="3"/>
        <v>0</v>
      </c>
      <c r="H104" s="86"/>
      <c r="I104" s="34"/>
      <c r="J104" s="86"/>
      <c r="K104" s="34"/>
      <c r="L104" s="86"/>
      <c r="M104" s="34"/>
      <c r="N104" s="86"/>
      <c r="O104" s="34"/>
      <c r="P104" s="86"/>
      <c r="Q104" s="34"/>
      <c r="R104" s="34"/>
      <c r="S104" s="34"/>
      <c r="T104" s="54">
        <f t="shared" si="4"/>
        <v>0</v>
      </c>
      <c r="U104" s="54">
        <f>'2.1.ATS-Field (FY 13-14)'!P105</f>
        <v>0</v>
      </c>
      <c r="W104" s="30" t="str">
        <f t="shared" si="5"/>
        <v/>
      </c>
    </row>
    <row r="105" spans="1:23" x14ac:dyDescent="0.3">
      <c r="A105" s="9">
        <f>'1.4.Fwd TIV-Field Inputs'!A105</f>
        <v>0</v>
      </c>
      <c r="B105" s="9">
        <f>'1.4.Fwd TIV-Field Inputs'!B105</f>
        <v>0</v>
      </c>
      <c r="C105" s="9">
        <f>'1.4.Fwd TIV-Field Inputs'!C105</f>
        <v>0</v>
      </c>
      <c r="D105" s="9">
        <f>'1.4.Fwd TIV-Field Inputs'!D105</f>
        <v>0</v>
      </c>
      <c r="E105" s="9" t="str">
        <f>'1.4.Fwd TIV-Field Inputs'!E105</f>
        <v>0-0 (0)</v>
      </c>
      <c r="F105" s="52">
        <f>'1.4.Fwd TIV-Field Inputs'!J105</f>
        <v>0</v>
      </c>
      <c r="G105" s="102">
        <f t="shared" si="3"/>
        <v>0</v>
      </c>
      <c r="H105" s="86"/>
      <c r="I105" s="34"/>
      <c r="J105" s="86"/>
      <c r="K105" s="34"/>
      <c r="L105" s="86"/>
      <c r="M105" s="34"/>
      <c r="N105" s="86"/>
      <c r="O105" s="34"/>
      <c r="P105" s="86"/>
      <c r="Q105" s="34"/>
      <c r="R105" s="34"/>
      <c r="S105" s="34"/>
      <c r="T105" s="54">
        <f t="shared" si="4"/>
        <v>0</v>
      </c>
      <c r="U105" s="54">
        <f>'2.1.ATS-Field (FY 13-14)'!P106</f>
        <v>0</v>
      </c>
      <c r="W105" s="30" t="str">
        <f t="shared" si="5"/>
        <v/>
      </c>
    </row>
    <row r="106" spans="1:23" x14ac:dyDescent="0.3">
      <c r="A106" s="9">
        <f>'1.4.Fwd TIV-Field Inputs'!A106</f>
        <v>0</v>
      </c>
      <c r="B106" s="9">
        <f>'1.4.Fwd TIV-Field Inputs'!B106</f>
        <v>0</v>
      </c>
      <c r="C106" s="9">
        <f>'1.4.Fwd TIV-Field Inputs'!C106</f>
        <v>0</v>
      </c>
      <c r="D106" s="9">
        <f>'1.4.Fwd TIV-Field Inputs'!D106</f>
        <v>0</v>
      </c>
      <c r="E106" s="9" t="str">
        <f>'1.4.Fwd TIV-Field Inputs'!E106</f>
        <v>0-0 (0)</v>
      </c>
      <c r="F106" s="52">
        <f>'1.4.Fwd TIV-Field Inputs'!J106</f>
        <v>0</v>
      </c>
      <c r="G106" s="102">
        <f t="shared" si="3"/>
        <v>0</v>
      </c>
      <c r="H106" s="86"/>
      <c r="I106" s="34"/>
      <c r="J106" s="86"/>
      <c r="K106" s="34"/>
      <c r="L106" s="86"/>
      <c r="M106" s="34"/>
      <c r="N106" s="86"/>
      <c r="O106" s="34"/>
      <c r="P106" s="86"/>
      <c r="Q106" s="34"/>
      <c r="R106" s="34"/>
      <c r="S106" s="34"/>
      <c r="T106" s="54">
        <f t="shared" si="4"/>
        <v>0</v>
      </c>
      <c r="U106" s="54">
        <f>'2.1.ATS-Field (FY 13-14)'!P107</f>
        <v>0</v>
      </c>
      <c r="W106" s="30" t="str">
        <f t="shared" si="5"/>
        <v/>
      </c>
    </row>
    <row r="107" spans="1:23" x14ac:dyDescent="0.3">
      <c r="A107" s="9">
        <f>'1.4.Fwd TIV-Field Inputs'!A107</f>
        <v>0</v>
      </c>
      <c r="B107" s="9">
        <f>'1.4.Fwd TIV-Field Inputs'!B107</f>
        <v>0</v>
      </c>
      <c r="C107" s="9">
        <f>'1.4.Fwd TIV-Field Inputs'!C107</f>
        <v>0</v>
      </c>
      <c r="D107" s="9">
        <f>'1.4.Fwd TIV-Field Inputs'!D107</f>
        <v>0</v>
      </c>
      <c r="E107" s="9" t="str">
        <f>'1.4.Fwd TIV-Field Inputs'!E107</f>
        <v>0-0 (0)</v>
      </c>
      <c r="F107" s="52">
        <f>'1.4.Fwd TIV-Field Inputs'!J107</f>
        <v>0</v>
      </c>
      <c r="G107" s="102">
        <f t="shared" si="3"/>
        <v>0</v>
      </c>
      <c r="H107" s="86"/>
      <c r="I107" s="34"/>
      <c r="J107" s="86"/>
      <c r="K107" s="34"/>
      <c r="L107" s="86"/>
      <c r="M107" s="34"/>
      <c r="N107" s="86"/>
      <c r="O107" s="34"/>
      <c r="P107" s="86"/>
      <c r="Q107" s="34"/>
      <c r="R107" s="34"/>
      <c r="S107" s="34"/>
      <c r="T107" s="54">
        <f t="shared" si="4"/>
        <v>0</v>
      </c>
      <c r="U107" s="54">
        <f>'2.1.ATS-Field (FY 13-14)'!P108</f>
        <v>0</v>
      </c>
      <c r="W107" s="30" t="str">
        <f t="shared" si="5"/>
        <v/>
      </c>
    </row>
    <row r="108" spans="1:23" x14ac:dyDescent="0.3">
      <c r="A108" s="9">
        <f>'1.4.Fwd TIV-Field Inputs'!A108</f>
        <v>0</v>
      </c>
      <c r="B108" s="9">
        <f>'1.4.Fwd TIV-Field Inputs'!B108</f>
        <v>0</v>
      </c>
      <c r="C108" s="9">
        <f>'1.4.Fwd TIV-Field Inputs'!C108</f>
        <v>0</v>
      </c>
      <c r="D108" s="9">
        <f>'1.4.Fwd TIV-Field Inputs'!D108</f>
        <v>0</v>
      </c>
      <c r="E108" s="9" t="str">
        <f>'1.4.Fwd TIV-Field Inputs'!E108</f>
        <v>0-0 (0)</v>
      </c>
      <c r="F108" s="52">
        <f>'1.4.Fwd TIV-Field Inputs'!J108</f>
        <v>0</v>
      </c>
      <c r="G108" s="102">
        <f t="shared" si="3"/>
        <v>0</v>
      </c>
      <c r="H108" s="86"/>
      <c r="I108" s="34"/>
      <c r="J108" s="86"/>
      <c r="K108" s="34"/>
      <c r="L108" s="86"/>
      <c r="M108" s="34"/>
      <c r="N108" s="86"/>
      <c r="O108" s="34"/>
      <c r="P108" s="86"/>
      <c r="Q108" s="34"/>
      <c r="R108" s="34"/>
      <c r="S108" s="34"/>
      <c r="T108" s="54">
        <f t="shared" si="4"/>
        <v>0</v>
      </c>
      <c r="U108" s="54">
        <f>'2.1.ATS-Field (FY 13-14)'!P109</f>
        <v>0</v>
      </c>
      <c r="W108" s="30" t="str">
        <f t="shared" si="5"/>
        <v/>
      </c>
    </row>
    <row r="109" spans="1:23" x14ac:dyDescent="0.3">
      <c r="A109" s="9">
        <f>'1.4.Fwd TIV-Field Inputs'!A109</f>
        <v>0</v>
      </c>
      <c r="B109" s="9">
        <f>'1.4.Fwd TIV-Field Inputs'!B109</f>
        <v>0</v>
      </c>
      <c r="C109" s="9">
        <f>'1.4.Fwd TIV-Field Inputs'!C109</f>
        <v>0</v>
      </c>
      <c r="D109" s="9">
        <f>'1.4.Fwd TIV-Field Inputs'!D109</f>
        <v>0</v>
      </c>
      <c r="E109" s="9" t="str">
        <f>'1.4.Fwd TIV-Field Inputs'!E109</f>
        <v>0-0 (0)</v>
      </c>
      <c r="F109" s="52">
        <f>'1.4.Fwd TIV-Field Inputs'!J109</f>
        <v>0</v>
      </c>
      <c r="G109" s="102">
        <f t="shared" si="3"/>
        <v>0</v>
      </c>
      <c r="H109" s="86"/>
      <c r="I109" s="34"/>
      <c r="J109" s="86"/>
      <c r="K109" s="34"/>
      <c r="L109" s="86"/>
      <c r="M109" s="34"/>
      <c r="N109" s="86"/>
      <c r="O109" s="34"/>
      <c r="P109" s="86"/>
      <c r="Q109" s="34"/>
      <c r="R109" s="34"/>
      <c r="S109" s="34"/>
      <c r="T109" s="54">
        <f t="shared" si="4"/>
        <v>0</v>
      </c>
      <c r="U109" s="54">
        <f>'2.1.ATS-Field (FY 13-14)'!P110</f>
        <v>0</v>
      </c>
      <c r="W109" s="30" t="str">
        <f t="shared" si="5"/>
        <v/>
      </c>
    </row>
    <row r="110" spans="1:23" x14ac:dyDescent="0.3">
      <c r="A110" s="9">
        <f>'1.4.Fwd TIV-Field Inputs'!A110</f>
        <v>0</v>
      </c>
      <c r="B110" s="9">
        <f>'1.4.Fwd TIV-Field Inputs'!B110</f>
        <v>0</v>
      </c>
      <c r="C110" s="9">
        <f>'1.4.Fwd TIV-Field Inputs'!C110</f>
        <v>0</v>
      </c>
      <c r="D110" s="9">
        <f>'1.4.Fwd TIV-Field Inputs'!D110</f>
        <v>0</v>
      </c>
      <c r="E110" s="9" t="str">
        <f>'1.4.Fwd TIV-Field Inputs'!E110</f>
        <v>0-0 (0)</v>
      </c>
      <c r="F110" s="52">
        <f>'1.4.Fwd TIV-Field Inputs'!J110</f>
        <v>0</v>
      </c>
      <c r="G110" s="102">
        <f t="shared" si="3"/>
        <v>0</v>
      </c>
      <c r="H110" s="86"/>
      <c r="I110" s="34"/>
      <c r="J110" s="86"/>
      <c r="K110" s="34"/>
      <c r="L110" s="86"/>
      <c r="M110" s="34"/>
      <c r="N110" s="86"/>
      <c r="O110" s="34"/>
      <c r="P110" s="86"/>
      <c r="Q110" s="34"/>
      <c r="R110" s="34"/>
      <c r="S110" s="34"/>
      <c r="T110" s="54">
        <f t="shared" si="4"/>
        <v>0</v>
      </c>
      <c r="U110" s="54">
        <f>'2.1.ATS-Field (FY 13-14)'!P111</f>
        <v>0</v>
      </c>
      <c r="W110" s="30" t="str">
        <f t="shared" si="5"/>
        <v/>
      </c>
    </row>
    <row r="111" spans="1:23" x14ac:dyDescent="0.3">
      <c r="A111" s="9">
        <f>'1.4.Fwd TIV-Field Inputs'!A111</f>
        <v>0</v>
      </c>
      <c r="B111" s="9">
        <f>'1.4.Fwd TIV-Field Inputs'!B111</f>
        <v>0</v>
      </c>
      <c r="C111" s="9">
        <f>'1.4.Fwd TIV-Field Inputs'!C111</f>
        <v>0</v>
      </c>
      <c r="D111" s="9">
        <f>'1.4.Fwd TIV-Field Inputs'!D111</f>
        <v>0</v>
      </c>
      <c r="E111" s="9" t="str">
        <f>'1.4.Fwd TIV-Field Inputs'!E111</f>
        <v>0-0 (0)</v>
      </c>
      <c r="F111" s="52">
        <f>'1.4.Fwd TIV-Field Inputs'!J111</f>
        <v>0</v>
      </c>
      <c r="G111" s="102">
        <f t="shared" si="3"/>
        <v>0</v>
      </c>
      <c r="H111" s="86"/>
      <c r="I111" s="34"/>
      <c r="J111" s="86"/>
      <c r="K111" s="34"/>
      <c r="L111" s="86"/>
      <c r="M111" s="34"/>
      <c r="N111" s="86"/>
      <c r="O111" s="34"/>
      <c r="P111" s="86"/>
      <c r="Q111" s="34"/>
      <c r="R111" s="34"/>
      <c r="S111" s="34"/>
      <c r="T111" s="54">
        <f t="shared" si="4"/>
        <v>0</v>
      </c>
      <c r="U111" s="54">
        <f>'2.1.ATS-Field (FY 13-14)'!P112</f>
        <v>0</v>
      </c>
      <c r="W111" s="30" t="str">
        <f t="shared" si="5"/>
        <v/>
      </c>
    </row>
    <row r="112" spans="1:23" x14ac:dyDescent="0.3">
      <c r="A112" s="9">
        <f>'1.4.Fwd TIV-Field Inputs'!A112</f>
        <v>0</v>
      </c>
      <c r="B112" s="9">
        <f>'1.4.Fwd TIV-Field Inputs'!B112</f>
        <v>0</v>
      </c>
      <c r="C112" s="9">
        <f>'1.4.Fwd TIV-Field Inputs'!C112</f>
        <v>0</v>
      </c>
      <c r="D112" s="9">
        <f>'1.4.Fwd TIV-Field Inputs'!D112</f>
        <v>0</v>
      </c>
      <c r="E112" s="9" t="str">
        <f>'1.4.Fwd TIV-Field Inputs'!E112</f>
        <v>0-0 (0)</v>
      </c>
      <c r="F112" s="52">
        <f>'1.4.Fwd TIV-Field Inputs'!J112</f>
        <v>0</v>
      </c>
      <c r="G112" s="102">
        <f t="shared" si="3"/>
        <v>0</v>
      </c>
      <c r="H112" s="86"/>
      <c r="I112" s="34"/>
      <c r="J112" s="86"/>
      <c r="K112" s="34"/>
      <c r="L112" s="86"/>
      <c r="M112" s="34"/>
      <c r="N112" s="86"/>
      <c r="O112" s="34"/>
      <c r="P112" s="86"/>
      <c r="Q112" s="34"/>
      <c r="R112" s="34"/>
      <c r="S112" s="34"/>
      <c r="T112" s="54">
        <f t="shared" si="4"/>
        <v>0</v>
      </c>
      <c r="U112" s="54">
        <f>'2.1.ATS-Field (FY 13-14)'!P113</f>
        <v>0</v>
      </c>
      <c r="W112" s="30" t="str">
        <f t="shared" si="5"/>
        <v/>
      </c>
    </row>
    <row r="113" spans="1:23" x14ac:dyDescent="0.3">
      <c r="A113" s="9">
        <f>'1.4.Fwd TIV-Field Inputs'!A113</f>
        <v>0</v>
      </c>
      <c r="B113" s="9">
        <f>'1.4.Fwd TIV-Field Inputs'!B113</f>
        <v>0</v>
      </c>
      <c r="C113" s="9">
        <f>'1.4.Fwd TIV-Field Inputs'!C113</f>
        <v>0</v>
      </c>
      <c r="D113" s="9">
        <f>'1.4.Fwd TIV-Field Inputs'!D113</f>
        <v>0</v>
      </c>
      <c r="E113" s="9" t="str">
        <f>'1.4.Fwd TIV-Field Inputs'!E113</f>
        <v>0-0 (0)</v>
      </c>
      <c r="F113" s="52">
        <f>'1.4.Fwd TIV-Field Inputs'!J113</f>
        <v>0</v>
      </c>
      <c r="G113" s="102">
        <f t="shared" si="3"/>
        <v>0</v>
      </c>
      <c r="H113" s="86"/>
      <c r="I113" s="34"/>
      <c r="J113" s="86"/>
      <c r="K113" s="34"/>
      <c r="L113" s="86"/>
      <c r="M113" s="34"/>
      <c r="N113" s="86"/>
      <c r="O113" s="34"/>
      <c r="P113" s="86"/>
      <c r="Q113" s="34"/>
      <c r="R113" s="34"/>
      <c r="S113" s="34"/>
      <c r="T113" s="54">
        <f t="shared" si="4"/>
        <v>0</v>
      </c>
      <c r="U113" s="54">
        <f>'2.1.ATS-Field (FY 13-14)'!P114</f>
        <v>0</v>
      </c>
      <c r="W113" s="30" t="str">
        <f t="shared" si="5"/>
        <v/>
      </c>
    </row>
    <row r="114" spans="1:23" x14ac:dyDescent="0.3">
      <c r="A114" s="9">
        <f>'1.4.Fwd TIV-Field Inputs'!A114</f>
        <v>0</v>
      </c>
      <c r="B114" s="9">
        <f>'1.4.Fwd TIV-Field Inputs'!B114</f>
        <v>0</v>
      </c>
      <c r="C114" s="9">
        <f>'1.4.Fwd TIV-Field Inputs'!C114</f>
        <v>0</v>
      </c>
      <c r="D114" s="9">
        <f>'1.4.Fwd TIV-Field Inputs'!D114</f>
        <v>0</v>
      </c>
      <c r="E114" s="9" t="str">
        <f>'1.4.Fwd TIV-Field Inputs'!E114</f>
        <v>0-0 (0)</v>
      </c>
      <c r="F114" s="52">
        <f>'1.4.Fwd TIV-Field Inputs'!J114</f>
        <v>0</v>
      </c>
      <c r="G114" s="102">
        <f t="shared" si="3"/>
        <v>0</v>
      </c>
      <c r="H114" s="86"/>
      <c r="I114" s="34"/>
      <c r="J114" s="86"/>
      <c r="K114" s="34"/>
      <c r="L114" s="86"/>
      <c r="M114" s="34"/>
      <c r="N114" s="86"/>
      <c r="O114" s="34"/>
      <c r="P114" s="86"/>
      <c r="Q114" s="34"/>
      <c r="R114" s="34"/>
      <c r="S114" s="34"/>
      <c r="T114" s="54">
        <f t="shared" si="4"/>
        <v>0</v>
      </c>
      <c r="U114" s="54">
        <f>'2.1.ATS-Field (FY 13-14)'!P115</f>
        <v>0</v>
      </c>
      <c r="W114" s="30" t="str">
        <f t="shared" si="5"/>
        <v/>
      </c>
    </row>
    <row r="115" spans="1:23" x14ac:dyDescent="0.3">
      <c r="A115" s="9">
        <f>'1.4.Fwd TIV-Field Inputs'!A115</f>
        <v>0</v>
      </c>
      <c r="B115" s="9">
        <f>'1.4.Fwd TIV-Field Inputs'!B115</f>
        <v>0</v>
      </c>
      <c r="C115" s="9">
        <f>'1.4.Fwd TIV-Field Inputs'!C115</f>
        <v>0</v>
      </c>
      <c r="D115" s="9">
        <f>'1.4.Fwd TIV-Field Inputs'!D115</f>
        <v>0</v>
      </c>
      <c r="E115" s="9" t="str">
        <f>'1.4.Fwd TIV-Field Inputs'!E115</f>
        <v>0-0 (0)</v>
      </c>
      <c r="F115" s="52">
        <f>'1.4.Fwd TIV-Field Inputs'!J115</f>
        <v>0</v>
      </c>
      <c r="G115" s="102">
        <f t="shared" si="3"/>
        <v>0</v>
      </c>
      <c r="H115" s="86"/>
      <c r="I115" s="34"/>
      <c r="J115" s="86"/>
      <c r="K115" s="34"/>
      <c r="L115" s="86"/>
      <c r="M115" s="34"/>
      <c r="N115" s="86"/>
      <c r="O115" s="34"/>
      <c r="P115" s="86"/>
      <c r="Q115" s="34"/>
      <c r="R115" s="34"/>
      <c r="S115" s="34"/>
      <c r="T115" s="54">
        <f t="shared" si="4"/>
        <v>0</v>
      </c>
      <c r="U115" s="54">
        <f>'2.1.ATS-Field (FY 13-14)'!P116</f>
        <v>0</v>
      </c>
      <c r="W115" s="30" t="str">
        <f t="shared" si="5"/>
        <v/>
      </c>
    </row>
    <row r="116" spans="1:23" x14ac:dyDescent="0.3">
      <c r="A116" s="9">
        <f>'1.4.Fwd TIV-Field Inputs'!A116</f>
        <v>0</v>
      </c>
      <c r="B116" s="9">
        <f>'1.4.Fwd TIV-Field Inputs'!B116</f>
        <v>0</v>
      </c>
      <c r="C116" s="9">
        <f>'1.4.Fwd TIV-Field Inputs'!C116</f>
        <v>0</v>
      </c>
      <c r="D116" s="9">
        <f>'1.4.Fwd TIV-Field Inputs'!D116</f>
        <v>0</v>
      </c>
      <c r="E116" s="9" t="str">
        <f>'1.4.Fwd TIV-Field Inputs'!E116</f>
        <v>0-0 (0)</v>
      </c>
      <c r="F116" s="52">
        <f>'1.4.Fwd TIV-Field Inputs'!J116</f>
        <v>0</v>
      </c>
      <c r="G116" s="102">
        <f t="shared" si="3"/>
        <v>0</v>
      </c>
      <c r="H116" s="86"/>
      <c r="I116" s="34"/>
      <c r="J116" s="86"/>
      <c r="K116" s="34"/>
      <c r="L116" s="86"/>
      <c r="M116" s="34"/>
      <c r="N116" s="86"/>
      <c r="O116" s="34"/>
      <c r="P116" s="86"/>
      <c r="Q116" s="34"/>
      <c r="R116" s="34"/>
      <c r="S116" s="34"/>
      <c r="T116" s="54">
        <f t="shared" si="4"/>
        <v>0</v>
      </c>
      <c r="U116" s="54">
        <f>'2.1.ATS-Field (FY 13-14)'!P117</f>
        <v>0</v>
      </c>
      <c r="W116" s="30" t="str">
        <f t="shared" si="5"/>
        <v/>
      </c>
    </row>
    <row r="117" spans="1:23" x14ac:dyDescent="0.3">
      <c r="A117" s="9">
        <f>'1.4.Fwd TIV-Field Inputs'!A117</f>
        <v>0</v>
      </c>
      <c r="B117" s="9">
        <f>'1.4.Fwd TIV-Field Inputs'!B117</f>
        <v>0</v>
      </c>
      <c r="C117" s="9">
        <f>'1.4.Fwd TIV-Field Inputs'!C117</f>
        <v>0</v>
      </c>
      <c r="D117" s="9">
        <f>'1.4.Fwd TIV-Field Inputs'!D117</f>
        <v>0</v>
      </c>
      <c r="E117" s="9" t="str">
        <f>'1.4.Fwd TIV-Field Inputs'!E117</f>
        <v>0-0 (0)</v>
      </c>
      <c r="F117" s="52">
        <f>'1.4.Fwd TIV-Field Inputs'!J117</f>
        <v>0</v>
      </c>
      <c r="G117" s="102">
        <f t="shared" si="3"/>
        <v>0</v>
      </c>
      <c r="H117" s="86"/>
      <c r="I117" s="34"/>
      <c r="J117" s="86"/>
      <c r="K117" s="34"/>
      <c r="L117" s="86"/>
      <c r="M117" s="34"/>
      <c r="N117" s="86"/>
      <c r="O117" s="34"/>
      <c r="P117" s="86"/>
      <c r="Q117" s="34"/>
      <c r="R117" s="34"/>
      <c r="S117" s="34"/>
      <c r="T117" s="54">
        <f t="shared" si="4"/>
        <v>0</v>
      </c>
      <c r="U117" s="54">
        <f>'2.1.ATS-Field (FY 13-14)'!P118</f>
        <v>0</v>
      </c>
      <c r="W117" s="30" t="str">
        <f t="shared" si="5"/>
        <v/>
      </c>
    </row>
    <row r="118" spans="1:23" x14ac:dyDescent="0.3">
      <c r="A118" s="9">
        <f>'1.4.Fwd TIV-Field Inputs'!A118</f>
        <v>0</v>
      </c>
      <c r="B118" s="9">
        <f>'1.4.Fwd TIV-Field Inputs'!B118</f>
        <v>0</v>
      </c>
      <c r="C118" s="9">
        <f>'1.4.Fwd TIV-Field Inputs'!C118</f>
        <v>0</v>
      </c>
      <c r="D118" s="9">
        <f>'1.4.Fwd TIV-Field Inputs'!D118</f>
        <v>0</v>
      </c>
      <c r="E118" s="9" t="str">
        <f>'1.4.Fwd TIV-Field Inputs'!E118</f>
        <v>0-0 (0)</v>
      </c>
      <c r="F118" s="52">
        <f>'1.4.Fwd TIV-Field Inputs'!J118</f>
        <v>0</v>
      </c>
      <c r="G118" s="102">
        <f t="shared" si="3"/>
        <v>0</v>
      </c>
      <c r="H118" s="86"/>
      <c r="I118" s="34"/>
      <c r="J118" s="86"/>
      <c r="K118" s="34"/>
      <c r="L118" s="86"/>
      <c r="M118" s="34"/>
      <c r="N118" s="86"/>
      <c r="O118" s="34"/>
      <c r="P118" s="86"/>
      <c r="Q118" s="34"/>
      <c r="R118" s="34"/>
      <c r="S118" s="34"/>
      <c r="T118" s="54">
        <f t="shared" si="4"/>
        <v>0</v>
      </c>
      <c r="U118" s="54">
        <f>'2.1.ATS-Field (FY 13-14)'!P119</f>
        <v>0</v>
      </c>
      <c r="W118" s="30" t="str">
        <f t="shared" si="5"/>
        <v/>
      </c>
    </row>
    <row r="119" spans="1:23" x14ac:dyDescent="0.3">
      <c r="A119" s="9">
        <f>'1.4.Fwd TIV-Field Inputs'!A119</f>
        <v>0</v>
      </c>
      <c r="B119" s="9">
        <f>'1.4.Fwd TIV-Field Inputs'!B119</f>
        <v>0</v>
      </c>
      <c r="C119" s="9">
        <f>'1.4.Fwd TIV-Field Inputs'!C119</f>
        <v>0</v>
      </c>
      <c r="D119" s="9">
        <f>'1.4.Fwd TIV-Field Inputs'!D119</f>
        <v>0</v>
      </c>
      <c r="E119" s="9" t="str">
        <f>'1.4.Fwd TIV-Field Inputs'!E119</f>
        <v>0-0 (0)</v>
      </c>
      <c r="F119" s="52">
        <f>'1.4.Fwd TIV-Field Inputs'!J119</f>
        <v>0</v>
      </c>
      <c r="G119" s="102">
        <f t="shared" si="3"/>
        <v>0</v>
      </c>
      <c r="H119" s="86"/>
      <c r="I119" s="34"/>
      <c r="J119" s="86"/>
      <c r="K119" s="34"/>
      <c r="L119" s="86"/>
      <c r="M119" s="34"/>
      <c r="N119" s="86"/>
      <c r="O119" s="34"/>
      <c r="P119" s="86"/>
      <c r="Q119" s="34"/>
      <c r="R119" s="34"/>
      <c r="S119" s="34"/>
      <c r="T119" s="54">
        <f t="shared" si="4"/>
        <v>0</v>
      </c>
      <c r="U119" s="54">
        <f>'2.1.ATS-Field (FY 13-14)'!P120</f>
        <v>0</v>
      </c>
      <c r="W119" s="30" t="str">
        <f t="shared" si="5"/>
        <v/>
      </c>
    </row>
    <row r="120" spans="1:23" x14ac:dyDescent="0.3">
      <c r="A120" s="9">
        <f>'1.4.Fwd TIV-Field Inputs'!A120</f>
        <v>0</v>
      </c>
      <c r="B120" s="9">
        <f>'1.4.Fwd TIV-Field Inputs'!B120</f>
        <v>0</v>
      </c>
      <c r="C120" s="9">
        <f>'1.4.Fwd TIV-Field Inputs'!C120</f>
        <v>0</v>
      </c>
      <c r="D120" s="9">
        <f>'1.4.Fwd TIV-Field Inputs'!D120</f>
        <v>0</v>
      </c>
      <c r="E120" s="9" t="str">
        <f>'1.4.Fwd TIV-Field Inputs'!E120</f>
        <v>0-0 (0)</v>
      </c>
      <c r="F120" s="52">
        <f>'1.4.Fwd TIV-Field Inputs'!J120</f>
        <v>0</v>
      </c>
      <c r="G120" s="102">
        <f t="shared" si="3"/>
        <v>0</v>
      </c>
      <c r="H120" s="86"/>
      <c r="I120" s="34"/>
      <c r="J120" s="86"/>
      <c r="K120" s="34"/>
      <c r="L120" s="86"/>
      <c r="M120" s="34"/>
      <c r="N120" s="86"/>
      <c r="O120" s="34"/>
      <c r="P120" s="86"/>
      <c r="Q120" s="34"/>
      <c r="R120" s="34"/>
      <c r="S120" s="34"/>
      <c r="T120" s="54">
        <f t="shared" si="4"/>
        <v>0</v>
      </c>
      <c r="U120" s="54">
        <f>'2.1.ATS-Field (FY 13-14)'!P121</f>
        <v>0</v>
      </c>
      <c r="W120" s="30" t="str">
        <f t="shared" si="5"/>
        <v/>
      </c>
    </row>
    <row r="121" spans="1:23" x14ac:dyDescent="0.3">
      <c r="A121" s="9">
        <f>'1.4.Fwd TIV-Field Inputs'!A121</f>
        <v>0</v>
      </c>
      <c r="B121" s="9">
        <f>'1.4.Fwd TIV-Field Inputs'!B121</f>
        <v>0</v>
      </c>
      <c r="C121" s="9">
        <f>'1.4.Fwd TIV-Field Inputs'!C121</f>
        <v>0</v>
      </c>
      <c r="D121" s="9">
        <f>'1.4.Fwd TIV-Field Inputs'!D121</f>
        <v>0</v>
      </c>
      <c r="E121" s="9" t="str">
        <f>'1.4.Fwd TIV-Field Inputs'!E121</f>
        <v>0-0 (0)</v>
      </c>
      <c r="F121" s="52">
        <f>'1.4.Fwd TIV-Field Inputs'!J121</f>
        <v>0</v>
      </c>
      <c r="G121" s="102">
        <f t="shared" si="3"/>
        <v>0</v>
      </c>
      <c r="H121" s="86"/>
      <c r="I121" s="34"/>
      <c r="J121" s="86"/>
      <c r="K121" s="34"/>
      <c r="L121" s="86"/>
      <c r="M121" s="34"/>
      <c r="N121" s="86"/>
      <c r="O121" s="34"/>
      <c r="P121" s="86"/>
      <c r="Q121" s="34"/>
      <c r="R121" s="34"/>
      <c r="S121" s="34"/>
      <c r="T121" s="54">
        <f t="shared" si="4"/>
        <v>0</v>
      </c>
      <c r="U121" s="54">
        <f>'2.1.ATS-Field (FY 13-14)'!P122</f>
        <v>0</v>
      </c>
      <c r="W121" s="30" t="str">
        <f t="shared" si="5"/>
        <v/>
      </c>
    </row>
    <row r="122" spans="1:23" x14ac:dyDescent="0.3">
      <c r="A122" s="9">
        <f>'1.4.Fwd TIV-Field Inputs'!A122</f>
        <v>0</v>
      </c>
      <c r="B122" s="9">
        <f>'1.4.Fwd TIV-Field Inputs'!B122</f>
        <v>0</v>
      </c>
      <c r="C122" s="9">
        <f>'1.4.Fwd TIV-Field Inputs'!C122</f>
        <v>0</v>
      </c>
      <c r="D122" s="9">
        <f>'1.4.Fwd TIV-Field Inputs'!D122</f>
        <v>0</v>
      </c>
      <c r="E122" s="9" t="str">
        <f>'1.4.Fwd TIV-Field Inputs'!E122</f>
        <v>0-0 (0)</v>
      </c>
      <c r="F122" s="52">
        <f>'1.4.Fwd TIV-Field Inputs'!J122</f>
        <v>0</v>
      </c>
      <c r="G122" s="102">
        <f t="shared" si="3"/>
        <v>0</v>
      </c>
      <c r="H122" s="86"/>
      <c r="I122" s="34"/>
      <c r="J122" s="86"/>
      <c r="K122" s="34"/>
      <c r="L122" s="86"/>
      <c r="M122" s="34"/>
      <c r="N122" s="86"/>
      <c r="O122" s="34"/>
      <c r="P122" s="86"/>
      <c r="Q122" s="34"/>
      <c r="R122" s="34"/>
      <c r="S122" s="34"/>
      <c r="T122" s="54">
        <f t="shared" si="4"/>
        <v>0</v>
      </c>
      <c r="U122" s="54">
        <f>'2.1.ATS-Field (FY 13-14)'!P123</f>
        <v>0</v>
      </c>
      <c r="W122" s="30" t="str">
        <f t="shared" si="5"/>
        <v/>
      </c>
    </row>
    <row r="123" spans="1:23" x14ac:dyDescent="0.3">
      <c r="A123" s="9">
        <f>'1.4.Fwd TIV-Field Inputs'!A123</f>
        <v>0</v>
      </c>
      <c r="B123" s="9">
        <f>'1.4.Fwd TIV-Field Inputs'!B123</f>
        <v>0</v>
      </c>
      <c r="C123" s="9">
        <f>'1.4.Fwd TIV-Field Inputs'!C123</f>
        <v>0</v>
      </c>
      <c r="D123" s="9">
        <f>'1.4.Fwd TIV-Field Inputs'!D123</f>
        <v>0</v>
      </c>
      <c r="E123" s="9" t="str">
        <f>'1.4.Fwd TIV-Field Inputs'!E123</f>
        <v>0-0 (0)</v>
      </c>
      <c r="F123" s="52">
        <f>'1.4.Fwd TIV-Field Inputs'!J123</f>
        <v>0</v>
      </c>
      <c r="G123" s="102">
        <f t="shared" si="3"/>
        <v>0</v>
      </c>
      <c r="H123" s="86"/>
      <c r="I123" s="34"/>
      <c r="J123" s="86"/>
      <c r="K123" s="34"/>
      <c r="L123" s="86"/>
      <c r="M123" s="34"/>
      <c r="N123" s="86"/>
      <c r="O123" s="34"/>
      <c r="P123" s="86"/>
      <c r="Q123" s="34"/>
      <c r="R123" s="34"/>
      <c r="S123" s="34"/>
      <c r="T123" s="54">
        <f t="shared" si="4"/>
        <v>0</v>
      </c>
      <c r="U123" s="54">
        <f>'2.1.ATS-Field (FY 13-14)'!P124</f>
        <v>0</v>
      </c>
      <c r="W123" s="30" t="str">
        <f t="shared" si="5"/>
        <v/>
      </c>
    </row>
    <row r="124" spans="1:23" x14ac:dyDescent="0.3">
      <c r="A124" s="9">
        <f>'1.4.Fwd TIV-Field Inputs'!A124</f>
        <v>0</v>
      </c>
      <c r="B124" s="9">
        <f>'1.4.Fwd TIV-Field Inputs'!B124</f>
        <v>0</v>
      </c>
      <c r="C124" s="9">
        <f>'1.4.Fwd TIV-Field Inputs'!C124</f>
        <v>0</v>
      </c>
      <c r="D124" s="9">
        <f>'1.4.Fwd TIV-Field Inputs'!D124</f>
        <v>0</v>
      </c>
      <c r="E124" s="9" t="str">
        <f>'1.4.Fwd TIV-Field Inputs'!E124</f>
        <v>0-0 (0)</v>
      </c>
      <c r="F124" s="52">
        <f>'1.4.Fwd TIV-Field Inputs'!J124</f>
        <v>0</v>
      </c>
      <c r="G124" s="102">
        <f t="shared" si="3"/>
        <v>0</v>
      </c>
      <c r="H124" s="86"/>
      <c r="I124" s="34"/>
      <c r="J124" s="86"/>
      <c r="K124" s="34"/>
      <c r="L124" s="86"/>
      <c r="M124" s="34"/>
      <c r="N124" s="86"/>
      <c r="O124" s="34"/>
      <c r="P124" s="86"/>
      <c r="Q124" s="34"/>
      <c r="R124" s="34"/>
      <c r="S124" s="34"/>
      <c r="T124" s="54">
        <f t="shared" si="4"/>
        <v>0</v>
      </c>
      <c r="U124" s="54">
        <f>'2.1.ATS-Field (FY 13-14)'!P125</f>
        <v>0</v>
      </c>
      <c r="W124" s="30" t="str">
        <f t="shared" si="5"/>
        <v/>
      </c>
    </row>
    <row r="125" spans="1:23" x14ac:dyDescent="0.3">
      <c r="A125" s="9">
        <f>'1.4.Fwd TIV-Field Inputs'!A125</f>
        <v>0</v>
      </c>
      <c r="B125" s="9">
        <f>'1.4.Fwd TIV-Field Inputs'!B125</f>
        <v>0</v>
      </c>
      <c r="C125" s="9">
        <f>'1.4.Fwd TIV-Field Inputs'!C125</f>
        <v>0</v>
      </c>
      <c r="D125" s="9">
        <f>'1.4.Fwd TIV-Field Inputs'!D125</f>
        <v>0</v>
      </c>
      <c r="E125" s="9" t="str">
        <f>'1.4.Fwd TIV-Field Inputs'!E125</f>
        <v>0-0 (0)</v>
      </c>
      <c r="F125" s="52">
        <f>'1.4.Fwd TIV-Field Inputs'!J125</f>
        <v>0</v>
      </c>
      <c r="G125" s="102">
        <f t="shared" si="3"/>
        <v>0</v>
      </c>
      <c r="H125" s="86"/>
      <c r="I125" s="34"/>
      <c r="J125" s="86"/>
      <c r="K125" s="34"/>
      <c r="L125" s="86"/>
      <c r="M125" s="34"/>
      <c r="N125" s="86"/>
      <c r="O125" s="34"/>
      <c r="P125" s="86"/>
      <c r="Q125" s="34"/>
      <c r="R125" s="34"/>
      <c r="S125" s="34"/>
      <c r="T125" s="54">
        <f t="shared" si="4"/>
        <v>0</v>
      </c>
      <c r="U125" s="54">
        <f>'2.1.ATS-Field (FY 13-14)'!P126</f>
        <v>0</v>
      </c>
      <c r="W125" s="30" t="str">
        <f t="shared" si="5"/>
        <v/>
      </c>
    </row>
    <row r="126" spans="1:23" x14ac:dyDescent="0.3">
      <c r="A126" s="9">
        <f>'1.4.Fwd TIV-Field Inputs'!A126</f>
        <v>0</v>
      </c>
      <c r="B126" s="9">
        <f>'1.4.Fwd TIV-Field Inputs'!B126</f>
        <v>0</v>
      </c>
      <c r="C126" s="9">
        <f>'1.4.Fwd TIV-Field Inputs'!C126</f>
        <v>0</v>
      </c>
      <c r="D126" s="9">
        <f>'1.4.Fwd TIV-Field Inputs'!D126</f>
        <v>0</v>
      </c>
      <c r="E126" s="9" t="str">
        <f>'1.4.Fwd TIV-Field Inputs'!E126</f>
        <v>0-0 (0)</v>
      </c>
      <c r="F126" s="52">
        <f>'1.4.Fwd TIV-Field Inputs'!J126</f>
        <v>0</v>
      </c>
      <c r="G126" s="102">
        <f t="shared" si="3"/>
        <v>0</v>
      </c>
      <c r="H126" s="86"/>
      <c r="I126" s="34"/>
      <c r="J126" s="86"/>
      <c r="K126" s="34"/>
      <c r="L126" s="86"/>
      <c r="M126" s="34"/>
      <c r="N126" s="86"/>
      <c r="O126" s="34"/>
      <c r="P126" s="86"/>
      <c r="Q126" s="34"/>
      <c r="R126" s="34"/>
      <c r="S126" s="34"/>
      <c r="T126" s="54">
        <f t="shared" si="4"/>
        <v>0</v>
      </c>
      <c r="U126" s="54">
        <f>'2.1.ATS-Field (FY 13-14)'!P127</f>
        <v>0</v>
      </c>
      <c r="W126" s="30" t="str">
        <f t="shared" si="5"/>
        <v/>
      </c>
    </row>
    <row r="127" spans="1:23" x14ac:dyDescent="0.3">
      <c r="A127" s="9">
        <f>'1.4.Fwd TIV-Field Inputs'!A127</f>
        <v>0</v>
      </c>
      <c r="B127" s="9">
        <f>'1.4.Fwd TIV-Field Inputs'!B127</f>
        <v>0</v>
      </c>
      <c r="C127" s="9">
        <f>'1.4.Fwd TIV-Field Inputs'!C127</f>
        <v>0</v>
      </c>
      <c r="D127" s="9">
        <f>'1.4.Fwd TIV-Field Inputs'!D127</f>
        <v>0</v>
      </c>
      <c r="E127" s="9" t="str">
        <f>'1.4.Fwd TIV-Field Inputs'!E127</f>
        <v>0-0 (0)</v>
      </c>
      <c r="F127" s="52">
        <f>'1.4.Fwd TIV-Field Inputs'!J127</f>
        <v>0</v>
      </c>
      <c r="G127" s="102">
        <f t="shared" si="3"/>
        <v>0</v>
      </c>
      <c r="H127" s="86"/>
      <c r="I127" s="34"/>
      <c r="J127" s="86"/>
      <c r="K127" s="34"/>
      <c r="L127" s="86"/>
      <c r="M127" s="34"/>
      <c r="N127" s="86"/>
      <c r="O127" s="34"/>
      <c r="P127" s="86"/>
      <c r="Q127" s="34"/>
      <c r="R127" s="34"/>
      <c r="S127" s="34"/>
      <c r="T127" s="54">
        <f t="shared" si="4"/>
        <v>0</v>
      </c>
      <c r="U127" s="54">
        <f>'2.1.ATS-Field (FY 13-14)'!P128</f>
        <v>0</v>
      </c>
      <c r="W127" s="30" t="str">
        <f t="shared" si="5"/>
        <v/>
      </c>
    </row>
    <row r="128" spans="1:23" x14ac:dyDescent="0.3">
      <c r="A128" s="9">
        <f>'1.4.Fwd TIV-Field Inputs'!A128</f>
        <v>0</v>
      </c>
      <c r="B128" s="9">
        <f>'1.4.Fwd TIV-Field Inputs'!B128</f>
        <v>0</v>
      </c>
      <c r="C128" s="9">
        <f>'1.4.Fwd TIV-Field Inputs'!C128</f>
        <v>0</v>
      </c>
      <c r="D128" s="9">
        <f>'1.4.Fwd TIV-Field Inputs'!D128</f>
        <v>0</v>
      </c>
      <c r="E128" s="9" t="str">
        <f>'1.4.Fwd TIV-Field Inputs'!E128</f>
        <v>0-0 (0)</v>
      </c>
      <c r="F128" s="52">
        <f>'1.4.Fwd TIV-Field Inputs'!J128</f>
        <v>0</v>
      </c>
      <c r="G128" s="102">
        <f t="shared" si="3"/>
        <v>0</v>
      </c>
      <c r="H128" s="86"/>
      <c r="I128" s="34"/>
      <c r="J128" s="86"/>
      <c r="K128" s="34"/>
      <c r="L128" s="86"/>
      <c r="M128" s="34"/>
      <c r="N128" s="86"/>
      <c r="O128" s="34"/>
      <c r="P128" s="86"/>
      <c r="Q128" s="34"/>
      <c r="R128" s="34"/>
      <c r="S128" s="34"/>
      <c r="T128" s="54">
        <f t="shared" si="4"/>
        <v>0</v>
      </c>
      <c r="U128" s="54">
        <f>'2.1.ATS-Field (FY 13-14)'!P129</f>
        <v>0</v>
      </c>
      <c r="W128" s="30" t="str">
        <f t="shared" si="5"/>
        <v/>
      </c>
    </row>
    <row r="129" spans="1:23" x14ac:dyDescent="0.3">
      <c r="A129" s="9">
        <f>'1.4.Fwd TIV-Field Inputs'!A129</f>
        <v>0</v>
      </c>
      <c r="B129" s="9">
        <f>'1.4.Fwd TIV-Field Inputs'!B129</f>
        <v>0</v>
      </c>
      <c r="C129" s="9">
        <f>'1.4.Fwd TIV-Field Inputs'!C129</f>
        <v>0</v>
      </c>
      <c r="D129" s="9">
        <f>'1.4.Fwd TIV-Field Inputs'!D129</f>
        <v>0</v>
      </c>
      <c r="E129" s="9" t="str">
        <f>'1.4.Fwd TIV-Field Inputs'!E129</f>
        <v>0-0 (0)</v>
      </c>
      <c r="F129" s="52">
        <f>'1.4.Fwd TIV-Field Inputs'!J129</f>
        <v>0</v>
      </c>
      <c r="G129" s="102">
        <f t="shared" si="3"/>
        <v>0</v>
      </c>
      <c r="H129" s="86"/>
      <c r="I129" s="34"/>
      <c r="J129" s="86"/>
      <c r="K129" s="34"/>
      <c r="L129" s="86"/>
      <c r="M129" s="34"/>
      <c r="N129" s="86"/>
      <c r="O129" s="34"/>
      <c r="P129" s="86"/>
      <c r="Q129" s="34"/>
      <c r="R129" s="34"/>
      <c r="S129" s="34"/>
      <c r="T129" s="54">
        <f t="shared" si="4"/>
        <v>0</v>
      </c>
      <c r="U129" s="54">
        <f>'2.1.ATS-Field (FY 13-14)'!P130</f>
        <v>0</v>
      </c>
      <c r="W129" s="30" t="str">
        <f t="shared" si="5"/>
        <v/>
      </c>
    </row>
    <row r="130" spans="1:23" x14ac:dyDescent="0.3">
      <c r="A130" s="9">
        <f>'1.4.Fwd TIV-Field Inputs'!A130</f>
        <v>0</v>
      </c>
      <c r="B130" s="9">
        <f>'1.4.Fwd TIV-Field Inputs'!B130</f>
        <v>0</v>
      </c>
      <c r="C130" s="9">
        <f>'1.4.Fwd TIV-Field Inputs'!C130</f>
        <v>0</v>
      </c>
      <c r="D130" s="9">
        <f>'1.4.Fwd TIV-Field Inputs'!D130</f>
        <v>0</v>
      </c>
      <c r="E130" s="9" t="str">
        <f>'1.4.Fwd TIV-Field Inputs'!E130</f>
        <v>0-0 (0)</v>
      </c>
      <c r="F130" s="52">
        <f>'1.4.Fwd TIV-Field Inputs'!J130</f>
        <v>0</v>
      </c>
      <c r="G130" s="102">
        <f t="shared" si="3"/>
        <v>0</v>
      </c>
      <c r="H130" s="86"/>
      <c r="I130" s="34"/>
      <c r="J130" s="86"/>
      <c r="K130" s="34"/>
      <c r="L130" s="86"/>
      <c r="M130" s="34"/>
      <c r="N130" s="86"/>
      <c r="O130" s="34"/>
      <c r="P130" s="86"/>
      <c r="Q130" s="34"/>
      <c r="R130" s="34"/>
      <c r="S130" s="34"/>
      <c r="T130" s="54">
        <f t="shared" si="4"/>
        <v>0</v>
      </c>
      <c r="U130" s="54">
        <f>'2.1.ATS-Field (FY 13-14)'!P131</f>
        <v>0</v>
      </c>
      <c r="W130" s="30" t="str">
        <f t="shared" si="5"/>
        <v/>
      </c>
    </row>
    <row r="131" spans="1:23" x14ac:dyDescent="0.3">
      <c r="A131" s="9">
        <f>'1.4.Fwd TIV-Field Inputs'!A131</f>
        <v>0</v>
      </c>
      <c r="B131" s="9">
        <f>'1.4.Fwd TIV-Field Inputs'!B131</f>
        <v>0</v>
      </c>
      <c r="C131" s="9">
        <f>'1.4.Fwd TIV-Field Inputs'!C131</f>
        <v>0</v>
      </c>
      <c r="D131" s="9">
        <f>'1.4.Fwd TIV-Field Inputs'!D131</f>
        <v>0</v>
      </c>
      <c r="E131" s="9" t="str">
        <f>'1.4.Fwd TIV-Field Inputs'!E131</f>
        <v>0-0 (0)</v>
      </c>
      <c r="F131" s="52">
        <f>'1.4.Fwd TIV-Field Inputs'!J131</f>
        <v>0</v>
      </c>
      <c r="G131" s="102">
        <f t="shared" si="3"/>
        <v>0</v>
      </c>
      <c r="H131" s="86"/>
      <c r="I131" s="34"/>
      <c r="J131" s="86"/>
      <c r="K131" s="34"/>
      <c r="L131" s="86"/>
      <c r="M131" s="34"/>
      <c r="N131" s="86"/>
      <c r="O131" s="34"/>
      <c r="P131" s="86"/>
      <c r="Q131" s="34"/>
      <c r="R131" s="34"/>
      <c r="S131" s="34"/>
      <c r="T131" s="54">
        <f t="shared" si="4"/>
        <v>0</v>
      </c>
      <c r="U131" s="54">
        <f>'2.1.ATS-Field (FY 13-14)'!P132</f>
        <v>0</v>
      </c>
      <c r="W131" s="30" t="str">
        <f t="shared" si="5"/>
        <v/>
      </c>
    </row>
    <row r="132" spans="1:23" x14ac:dyDescent="0.3">
      <c r="A132" s="9">
        <f>'1.4.Fwd TIV-Field Inputs'!A132</f>
        <v>0</v>
      </c>
      <c r="B132" s="9">
        <f>'1.4.Fwd TIV-Field Inputs'!B132</f>
        <v>0</v>
      </c>
      <c r="C132" s="9">
        <f>'1.4.Fwd TIV-Field Inputs'!C132</f>
        <v>0</v>
      </c>
      <c r="D132" s="9">
        <f>'1.4.Fwd TIV-Field Inputs'!D132</f>
        <v>0</v>
      </c>
      <c r="E132" s="9" t="str">
        <f>'1.4.Fwd TIV-Field Inputs'!E132</f>
        <v>0-0 (0)</v>
      </c>
      <c r="F132" s="52">
        <f>'1.4.Fwd TIV-Field Inputs'!J132</f>
        <v>0</v>
      </c>
      <c r="G132" s="102">
        <f t="shared" si="3"/>
        <v>0</v>
      </c>
      <c r="H132" s="86"/>
      <c r="I132" s="34"/>
      <c r="J132" s="86"/>
      <c r="K132" s="34"/>
      <c r="L132" s="86"/>
      <c r="M132" s="34"/>
      <c r="N132" s="86"/>
      <c r="O132" s="34"/>
      <c r="P132" s="86"/>
      <c r="Q132" s="34"/>
      <c r="R132" s="34"/>
      <c r="S132" s="34"/>
      <c r="T132" s="54">
        <f t="shared" si="4"/>
        <v>0</v>
      </c>
      <c r="U132" s="54">
        <f>'2.1.ATS-Field (FY 13-14)'!P133</f>
        <v>0</v>
      </c>
      <c r="W132" s="30" t="str">
        <f t="shared" si="5"/>
        <v/>
      </c>
    </row>
    <row r="133" spans="1:23" x14ac:dyDescent="0.3">
      <c r="A133" s="9">
        <f>'1.4.Fwd TIV-Field Inputs'!A133</f>
        <v>0</v>
      </c>
      <c r="B133" s="9">
        <f>'1.4.Fwd TIV-Field Inputs'!B133</f>
        <v>0</v>
      </c>
      <c r="C133" s="9">
        <f>'1.4.Fwd TIV-Field Inputs'!C133</f>
        <v>0</v>
      </c>
      <c r="D133" s="9">
        <f>'1.4.Fwd TIV-Field Inputs'!D133</f>
        <v>0</v>
      </c>
      <c r="E133" s="9" t="str">
        <f>'1.4.Fwd TIV-Field Inputs'!E133</f>
        <v>0-0 (0)</v>
      </c>
      <c r="F133" s="52">
        <f>'1.4.Fwd TIV-Field Inputs'!J133</f>
        <v>0</v>
      </c>
      <c r="G133" s="102">
        <f t="shared" si="3"/>
        <v>0</v>
      </c>
      <c r="H133" s="86"/>
      <c r="I133" s="34"/>
      <c r="J133" s="86"/>
      <c r="K133" s="34"/>
      <c r="L133" s="86"/>
      <c r="M133" s="34"/>
      <c r="N133" s="86"/>
      <c r="O133" s="34"/>
      <c r="P133" s="86"/>
      <c r="Q133" s="34"/>
      <c r="R133" s="34"/>
      <c r="S133" s="34"/>
      <c r="T133" s="54">
        <f t="shared" si="4"/>
        <v>0</v>
      </c>
      <c r="U133" s="54">
        <f>'2.1.ATS-Field (FY 13-14)'!P134</f>
        <v>0</v>
      </c>
      <c r="W133" s="30" t="str">
        <f t="shared" si="5"/>
        <v/>
      </c>
    </row>
    <row r="134" spans="1:23" x14ac:dyDescent="0.3">
      <c r="A134" s="9">
        <f>'1.4.Fwd TIV-Field Inputs'!A134</f>
        <v>0</v>
      </c>
      <c r="B134" s="9">
        <f>'1.4.Fwd TIV-Field Inputs'!B134</f>
        <v>0</v>
      </c>
      <c r="C134" s="9">
        <f>'1.4.Fwd TIV-Field Inputs'!C134</f>
        <v>0</v>
      </c>
      <c r="D134" s="9">
        <f>'1.4.Fwd TIV-Field Inputs'!D134</f>
        <v>0</v>
      </c>
      <c r="E134" s="9" t="str">
        <f>'1.4.Fwd TIV-Field Inputs'!E134</f>
        <v>0-0 (0)</v>
      </c>
      <c r="F134" s="52">
        <f>'1.4.Fwd TIV-Field Inputs'!J134</f>
        <v>0</v>
      </c>
      <c r="G134" s="102">
        <f t="shared" si="3"/>
        <v>0</v>
      </c>
      <c r="H134" s="86"/>
      <c r="I134" s="34"/>
      <c r="J134" s="86"/>
      <c r="K134" s="34"/>
      <c r="L134" s="86"/>
      <c r="M134" s="34"/>
      <c r="N134" s="86"/>
      <c r="O134" s="34"/>
      <c r="P134" s="86"/>
      <c r="Q134" s="34"/>
      <c r="R134" s="34"/>
      <c r="S134" s="34"/>
      <c r="T134" s="54">
        <f t="shared" si="4"/>
        <v>0</v>
      </c>
      <c r="U134" s="54">
        <f>'2.1.ATS-Field (FY 13-14)'!P135</f>
        <v>0</v>
      </c>
      <c r="W134" s="30" t="str">
        <f t="shared" si="5"/>
        <v/>
      </c>
    </row>
    <row r="135" spans="1:23" x14ac:dyDescent="0.3">
      <c r="A135" s="9">
        <f>'1.4.Fwd TIV-Field Inputs'!A135</f>
        <v>0</v>
      </c>
      <c r="B135" s="9">
        <f>'1.4.Fwd TIV-Field Inputs'!B135</f>
        <v>0</v>
      </c>
      <c r="C135" s="9">
        <f>'1.4.Fwd TIV-Field Inputs'!C135</f>
        <v>0</v>
      </c>
      <c r="D135" s="9">
        <f>'1.4.Fwd TIV-Field Inputs'!D135</f>
        <v>0</v>
      </c>
      <c r="E135" s="9" t="str">
        <f>'1.4.Fwd TIV-Field Inputs'!E135</f>
        <v>0-0 (0)</v>
      </c>
      <c r="F135" s="52">
        <f>'1.4.Fwd TIV-Field Inputs'!J135</f>
        <v>0</v>
      </c>
      <c r="G135" s="102">
        <f t="shared" ref="G135:G198" si="6">IFERROR(AVERAGE(H135,J135,L135,N135,P135),0)</f>
        <v>0</v>
      </c>
      <c r="H135" s="86"/>
      <c r="I135" s="34"/>
      <c r="J135" s="86"/>
      <c r="K135" s="34"/>
      <c r="L135" s="86"/>
      <c r="M135" s="34"/>
      <c r="N135" s="86"/>
      <c r="O135" s="34"/>
      <c r="P135" s="86"/>
      <c r="Q135" s="34"/>
      <c r="R135" s="34"/>
      <c r="S135" s="34"/>
      <c r="T135" s="54">
        <f t="shared" ref="T135:T198" si="7">IFERROR(ROUND(F135*S135,0),0)</f>
        <v>0</v>
      </c>
      <c r="U135" s="54">
        <f>'2.1.ATS-Field (FY 13-14)'!P136</f>
        <v>0</v>
      </c>
      <c r="W135" s="30" t="str">
        <f t="shared" ref="W135:W198" si="8">CONCATENATE(IF(H135&lt;3,IF(H135&gt;0,"Product, ",""),""),IF(J135&lt;3,IF(J135&gt;0,"Service, ",""),""),IF(L135&lt;3,IF(L135&gt;0,"Brand, ",""),""),IF(N135&lt;3,IF(N135&gt;0,"Ecosystem, ",""),""),IF(P135&lt;3,IF(P135&gt;0,"Influencer, ",""),""))</f>
        <v/>
      </c>
    </row>
    <row r="136" spans="1:23" x14ac:dyDescent="0.3">
      <c r="A136" s="9">
        <f>'1.4.Fwd TIV-Field Inputs'!A136</f>
        <v>0</v>
      </c>
      <c r="B136" s="9">
        <f>'1.4.Fwd TIV-Field Inputs'!B136</f>
        <v>0</v>
      </c>
      <c r="C136" s="9">
        <f>'1.4.Fwd TIV-Field Inputs'!C136</f>
        <v>0</v>
      </c>
      <c r="D136" s="9">
        <f>'1.4.Fwd TIV-Field Inputs'!D136</f>
        <v>0</v>
      </c>
      <c r="E136" s="9" t="str">
        <f>'1.4.Fwd TIV-Field Inputs'!E136</f>
        <v>0-0 (0)</v>
      </c>
      <c r="F136" s="52">
        <f>'1.4.Fwd TIV-Field Inputs'!J136</f>
        <v>0</v>
      </c>
      <c r="G136" s="102">
        <f t="shared" si="6"/>
        <v>0</v>
      </c>
      <c r="H136" s="86"/>
      <c r="I136" s="34"/>
      <c r="J136" s="86"/>
      <c r="K136" s="34"/>
      <c r="L136" s="86"/>
      <c r="M136" s="34"/>
      <c r="N136" s="86"/>
      <c r="O136" s="34"/>
      <c r="P136" s="86"/>
      <c r="Q136" s="34"/>
      <c r="R136" s="34"/>
      <c r="S136" s="34"/>
      <c r="T136" s="54">
        <f t="shared" si="7"/>
        <v>0</v>
      </c>
      <c r="U136" s="54">
        <f>'2.1.ATS-Field (FY 13-14)'!P137</f>
        <v>0</v>
      </c>
      <c r="W136" s="30" t="str">
        <f t="shared" si="8"/>
        <v/>
      </c>
    </row>
    <row r="137" spans="1:23" x14ac:dyDescent="0.3">
      <c r="A137" s="9">
        <f>'1.4.Fwd TIV-Field Inputs'!A137</f>
        <v>0</v>
      </c>
      <c r="B137" s="9">
        <f>'1.4.Fwd TIV-Field Inputs'!B137</f>
        <v>0</v>
      </c>
      <c r="C137" s="9">
        <f>'1.4.Fwd TIV-Field Inputs'!C137</f>
        <v>0</v>
      </c>
      <c r="D137" s="9">
        <f>'1.4.Fwd TIV-Field Inputs'!D137</f>
        <v>0</v>
      </c>
      <c r="E137" s="9" t="str">
        <f>'1.4.Fwd TIV-Field Inputs'!E137</f>
        <v>0-0 (0)</v>
      </c>
      <c r="F137" s="52">
        <f>'1.4.Fwd TIV-Field Inputs'!J137</f>
        <v>0</v>
      </c>
      <c r="G137" s="102">
        <f t="shared" si="6"/>
        <v>0</v>
      </c>
      <c r="H137" s="86"/>
      <c r="I137" s="34"/>
      <c r="J137" s="86"/>
      <c r="K137" s="34"/>
      <c r="L137" s="86"/>
      <c r="M137" s="34"/>
      <c r="N137" s="86"/>
      <c r="O137" s="34"/>
      <c r="P137" s="86"/>
      <c r="Q137" s="34"/>
      <c r="R137" s="34"/>
      <c r="S137" s="34"/>
      <c r="T137" s="54">
        <f t="shared" si="7"/>
        <v>0</v>
      </c>
      <c r="U137" s="54">
        <f>'2.1.ATS-Field (FY 13-14)'!P138</f>
        <v>0</v>
      </c>
      <c r="W137" s="30" t="str">
        <f t="shared" si="8"/>
        <v/>
      </c>
    </row>
    <row r="138" spans="1:23" x14ac:dyDescent="0.3">
      <c r="A138" s="9">
        <f>'1.4.Fwd TIV-Field Inputs'!A138</f>
        <v>0</v>
      </c>
      <c r="B138" s="9">
        <f>'1.4.Fwd TIV-Field Inputs'!B138</f>
        <v>0</v>
      </c>
      <c r="C138" s="9">
        <f>'1.4.Fwd TIV-Field Inputs'!C138</f>
        <v>0</v>
      </c>
      <c r="D138" s="9">
        <f>'1.4.Fwd TIV-Field Inputs'!D138</f>
        <v>0</v>
      </c>
      <c r="E138" s="9" t="str">
        <f>'1.4.Fwd TIV-Field Inputs'!E138</f>
        <v>0-0 (0)</v>
      </c>
      <c r="F138" s="52">
        <f>'1.4.Fwd TIV-Field Inputs'!J138</f>
        <v>0</v>
      </c>
      <c r="G138" s="102">
        <f t="shared" si="6"/>
        <v>0</v>
      </c>
      <c r="H138" s="86"/>
      <c r="I138" s="34"/>
      <c r="J138" s="86"/>
      <c r="K138" s="34"/>
      <c r="L138" s="86"/>
      <c r="M138" s="34"/>
      <c r="N138" s="86"/>
      <c r="O138" s="34"/>
      <c r="P138" s="86"/>
      <c r="Q138" s="34"/>
      <c r="R138" s="34"/>
      <c r="S138" s="34"/>
      <c r="T138" s="54">
        <f t="shared" si="7"/>
        <v>0</v>
      </c>
      <c r="U138" s="54">
        <f>'2.1.ATS-Field (FY 13-14)'!P139</f>
        <v>0</v>
      </c>
      <c r="W138" s="30" t="str">
        <f t="shared" si="8"/>
        <v/>
      </c>
    </row>
    <row r="139" spans="1:23" x14ac:dyDescent="0.3">
      <c r="A139" s="9">
        <f>'1.4.Fwd TIV-Field Inputs'!A139</f>
        <v>0</v>
      </c>
      <c r="B139" s="9">
        <f>'1.4.Fwd TIV-Field Inputs'!B139</f>
        <v>0</v>
      </c>
      <c r="C139" s="9">
        <f>'1.4.Fwd TIV-Field Inputs'!C139</f>
        <v>0</v>
      </c>
      <c r="D139" s="9">
        <f>'1.4.Fwd TIV-Field Inputs'!D139</f>
        <v>0</v>
      </c>
      <c r="E139" s="9" t="str">
        <f>'1.4.Fwd TIV-Field Inputs'!E139</f>
        <v>0-0 (0)</v>
      </c>
      <c r="F139" s="52">
        <f>'1.4.Fwd TIV-Field Inputs'!J139</f>
        <v>0</v>
      </c>
      <c r="G139" s="102">
        <f t="shared" si="6"/>
        <v>0</v>
      </c>
      <c r="H139" s="86"/>
      <c r="I139" s="34"/>
      <c r="J139" s="86"/>
      <c r="K139" s="34"/>
      <c r="L139" s="86"/>
      <c r="M139" s="34"/>
      <c r="N139" s="86"/>
      <c r="O139" s="34"/>
      <c r="P139" s="86"/>
      <c r="Q139" s="34"/>
      <c r="R139" s="34"/>
      <c r="S139" s="34"/>
      <c r="T139" s="54">
        <f t="shared" si="7"/>
        <v>0</v>
      </c>
      <c r="U139" s="54">
        <f>'2.1.ATS-Field (FY 13-14)'!P140</f>
        <v>0</v>
      </c>
      <c r="W139" s="30" t="str">
        <f t="shared" si="8"/>
        <v/>
      </c>
    </row>
    <row r="140" spans="1:23" x14ac:dyDescent="0.3">
      <c r="A140" s="9">
        <f>'1.4.Fwd TIV-Field Inputs'!A140</f>
        <v>0</v>
      </c>
      <c r="B140" s="9">
        <f>'1.4.Fwd TIV-Field Inputs'!B140</f>
        <v>0</v>
      </c>
      <c r="C140" s="9">
        <f>'1.4.Fwd TIV-Field Inputs'!C140</f>
        <v>0</v>
      </c>
      <c r="D140" s="9">
        <f>'1.4.Fwd TIV-Field Inputs'!D140</f>
        <v>0</v>
      </c>
      <c r="E140" s="9" t="str">
        <f>'1.4.Fwd TIV-Field Inputs'!E140</f>
        <v>0-0 (0)</v>
      </c>
      <c r="F140" s="52">
        <f>'1.4.Fwd TIV-Field Inputs'!J140</f>
        <v>0</v>
      </c>
      <c r="G140" s="102">
        <f t="shared" si="6"/>
        <v>0</v>
      </c>
      <c r="H140" s="86"/>
      <c r="I140" s="34"/>
      <c r="J140" s="86"/>
      <c r="K140" s="34"/>
      <c r="L140" s="86"/>
      <c r="M140" s="34"/>
      <c r="N140" s="86"/>
      <c r="O140" s="34"/>
      <c r="P140" s="86"/>
      <c r="Q140" s="34"/>
      <c r="R140" s="34"/>
      <c r="S140" s="34"/>
      <c r="T140" s="54">
        <f t="shared" si="7"/>
        <v>0</v>
      </c>
      <c r="U140" s="54">
        <f>'2.1.ATS-Field (FY 13-14)'!P141</f>
        <v>0</v>
      </c>
      <c r="W140" s="30" t="str">
        <f t="shared" si="8"/>
        <v/>
      </c>
    </row>
    <row r="141" spans="1:23" x14ac:dyDescent="0.3">
      <c r="A141" s="9">
        <f>'1.4.Fwd TIV-Field Inputs'!A141</f>
        <v>0</v>
      </c>
      <c r="B141" s="9">
        <f>'1.4.Fwd TIV-Field Inputs'!B141</f>
        <v>0</v>
      </c>
      <c r="C141" s="9">
        <f>'1.4.Fwd TIV-Field Inputs'!C141</f>
        <v>0</v>
      </c>
      <c r="D141" s="9">
        <f>'1.4.Fwd TIV-Field Inputs'!D141</f>
        <v>0</v>
      </c>
      <c r="E141" s="9" t="str">
        <f>'1.4.Fwd TIV-Field Inputs'!E141</f>
        <v>0-0 (0)</v>
      </c>
      <c r="F141" s="52">
        <f>'1.4.Fwd TIV-Field Inputs'!J141</f>
        <v>0</v>
      </c>
      <c r="G141" s="102">
        <f t="shared" si="6"/>
        <v>0</v>
      </c>
      <c r="H141" s="86"/>
      <c r="I141" s="34"/>
      <c r="J141" s="86"/>
      <c r="K141" s="34"/>
      <c r="L141" s="86"/>
      <c r="M141" s="34"/>
      <c r="N141" s="86"/>
      <c r="O141" s="34"/>
      <c r="P141" s="86"/>
      <c r="Q141" s="34"/>
      <c r="R141" s="34"/>
      <c r="S141" s="34"/>
      <c r="T141" s="54">
        <f t="shared" si="7"/>
        <v>0</v>
      </c>
      <c r="U141" s="54">
        <f>'2.1.ATS-Field (FY 13-14)'!P142</f>
        <v>0</v>
      </c>
      <c r="W141" s="30" t="str">
        <f t="shared" si="8"/>
        <v/>
      </c>
    </row>
    <row r="142" spans="1:23" x14ac:dyDescent="0.3">
      <c r="A142" s="9">
        <f>'1.4.Fwd TIV-Field Inputs'!A142</f>
        <v>0</v>
      </c>
      <c r="B142" s="9">
        <f>'1.4.Fwd TIV-Field Inputs'!B142</f>
        <v>0</v>
      </c>
      <c r="C142" s="9">
        <f>'1.4.Fwd TIV-Field Inputs'!C142</f>
        <v>0</v>
      </c>
      <c r="D142" s="9">
        <f>'1.4.Fwd TIV-Field Inputs'!D142</f>
        <v>0</v>
      </c>
      <c r="E142" s="9" t="str">
        <f>'1.4.Fwd TIV-Field Inputs'!E142</f>
        <v>0-0 (0)</v>
      </c>
      <c r="F142" s="52">
        <f>'1.4.Fwd TIV-Field Inputs'!J142</f>
        <v>0</v>
      </c>
      <c r="G142" s="102">
        <f t="shared" si="6"/>
        <v>0</v>
      </c>
      <c r="H142" s="86"/>
      <c r="I142" s="34"/>
      <c r="J142" s="86"/>
      <c r="K142" s="34"/>
      <c r="L142" s="86"/>
      <c r="M142" s="34"/>
      <c r="N142" s="86"/>
      <c r="O142" s="34"/>
      <c r="P142" s="86"/>
      <c r="Q142" s="34"/>
      <c r="R142" s="34"/>
      <c r="S142" s="34"/>
      <c r="T142" s="54">
        <f t="shared" si="7"/>
        <v>0</v>
      </c>
      <c r="U142" s="54">
        <f>'2.1.ATS-Field (FY 13-14)'!P143</f>
        <v>0</v>
      </c>
      <c r="W142" s="30" t="str">
        <f t="shared" si="8"/>
        <v/>
      </c>
    </row>
    <row r="143" spans="1:23" x14ac:dyDescent="0.3">
      <c r="A143" s="9">
        <f>'1.4.Fwd TIV-Field Inputs'!A143</f>
        <v>0</v>
      </c>
      <c r="B143" s="9">
        <f>'1.4.Fwd TIV-Field Inputs'!B143</f>
        <v>0</v>
      </c>
      <c r="C143" s="9">
        <f>'1.4.Fwd TIV-Field Inputs'!C143</f>
        <v>0</v>
      </c>
      <c r="D143" s="9">
        <f>'1.4.Fwd TIV-Field Inputs'!D143</f>
        <v>0</v>
      </c>
      <c r="E143" s="9" t="str">
        <f>'1.4.Fwd TIV-Field Inputs'!E143</f>
        <v>0-0 (0)</v>
      </c>
      <c r="F143" s="52">
        <f>'1.4.Fwd TIV-Field Inputs'!J143</f>
        <v>0</v>
      </c>
      <c r="G143" s="102">
        <f t="shared" si="6"/>
        <v>0</v>
      </c>
      <c r="H143" s="86"/>
      <c r="I143" s="34"/>
      <c r="J143" s="86"/>
      <c r="K143" s="34"/>
      <c r="L143" s="86"/>
      <c r="M143" s="34"/>
      <c r="N143" s="86"/>
      <c r="O143" s="34"/>
      <c r="P143" s="86"/>
      <c r="Q143" s="34"/>
      <c r="R143" s="34"/>
      <c r="S143" s="34"/>
      <c r="T143" s="54">
        <f t="shared" si="7"/>
        <v>0</v>
      </c>
      <c r="U143" s="54">
        <f>'2.1.ATS-Field (FY 13-14)'!P144</f>
        <v>0</v>
      </c>
      <c r="W143" s="30" t="str">
        <f t="shared" si="8"/>
        <v/>
      </c>
    </row>
    <row r="144" spans="1:23" x14ac:dyDescent="0.3">
      <c r="A144" s="9">
        <f>'1.4.Fwd TIV-Field Inputs'!A144</f>
        <v>0</v>
      </c>
      <c r="B144" s="9">
        <f>'1.4.Fwd TIV-Field Inputs'!B144</f>
        <v>0</v>
      </c>
      <c r="C144" s="9">
        <f>'1.4.Fwd TIV-Field Inputs'!C144</f>
        <v>0</v>
      </c>
      <c r="D144" s="9">
        <f>'1.4.Fwd TIV-Field Inputs'!D144</f>
        <v>0</v>
      </c>
      <c r="E144" s="9" t="str">
        <f>'1.4.Fwd TIV-Field Inputs'!E144</f>
        <v>0-0 (0)</v>
      </c>
      <c r="F144" s="52">
        <f>'1.4.Fwd TIV-Field Inputs'!J144</f>
        <v>0</v>
      </c>
      <c r="G144" s="102">
        <f t="shared" si="6"/>
        <v>0</v>
      </c>
      <c r="H144" s="86"/>
      <c r="I144" s="34"/>
      <c r="J144" s="86"/>
      <c r="K144" s="34"/>
      <c r="L144" s="86"/>
      <c r="M144" s="34"/>
      <c r="N144" s="86"/>
      <c r="O144" s="34"/>
      <c r="P144" s="86"/>
      <c r="Q144" s="34"/>
      <c r="R144" s="34"/>
      <c r="S144" s="34"/>
      <c r="T144" s="54">
        <f t="shared" si="7"/>
        <v>0</v>
      </c>
      <c r="U144" s="54">
        <f>'2.1.ATS-Field (FY 13-14)'!P145</f>
        <v>0</v>
      </c>
      <c r="W144" s="30" t="str">
        <f t="shared" si="8"/>
        <v/>
      </c>
    </row>
    <row r="145" spans="1:23" x14ac:dyDescent="0.3">
      <c r="A145" s="9">
        <f>'1.4.Fwd TIV-Field Inputs'!A145</f>
        <v>0</v>
      </c>
      <c r="B145" s="9">
        <f>'1.4.Fwd TIV-Field Inputs'!B145</f>
        <v>0</v>
      </c>
      <c r="C145" s="9">
        <f>'1.4.Fwd TIV-Field Inputs'!C145</f>
        <v>0</v>
      </c>
      <c r="D145" s="9">
        <f>'1.4.Fwd TIV-Field Inputs'!D145</f>
        <v>0</v>
      </c>
      <c r="E145" s="9" t="str">
        <f>'1.4.Fwd TIV-Field Inputs'!E145</f>
        <v>0-0 (0)</v>
      </c>
      <c r="F145" s="52">
        <f>'1.4.Fwd TIV-Field Inputs'!J145</f>
        <v>0</v>
      </c>
      <c r="G145" s="102">
        <f t="shared" si="6"/>
        <v>0</v>
      </c>
      <c r="H145" s="86"/>
      <c r="I145" s="34"/>
      <c r="J145" s="86"/>
      <c r="K145" s="34"/>
      <c r="L145" s="86"/>
      <c r="M145" s="34"/>
      <c r="N145" s="86"/>
      <c r="O145" s="34"/>
      <c r="P145" s="86"/>
      <c r="Q145" s="34"/>
      <c r="R145" s="34"/>
      <c r="S145" s="34"/>
      <c r="T145" s="54">
        <f t="shared" si="7"/>
        <v>0</v>
      </c>
      <c r="U145" s="54">
        <f>'2.1.ATS-Field (FY 13-14)'!P146</f>
        <v>0</v>
      </c>
      <c r="W145" s="30" t="str">
        <f t="shared" si="8"/>
        <v/>
      </c>
    </row>
    <row r="146" spans="1:23" x14ac:dyDescent="0.3">
      <c r="A146" s="9">
        <f>'1.4.Fwd TIV-Field Inputs'!A146</f>
        <v>0</v>
      </c>
      <c r="B146" s="9">
        <f>'1.4.Fwd TIV-Field Inputs'!B146</f>
        <v>0</v>
      </c>
      <c r="C146" s="9">
        <f>'1.4.Fwd TIV-Field Inputs'!C146</f>
        <v>0</v>
      </c>
      <c r="D146" s="9">
        <f>'1.4.Fwd TIV-Field Inputs'!D146</f>
        <v>0</v>
      </c>
      <c r="E146" s="9" t="str">
        <f>'1.4.Fwd TIV-Field Inputs'!E146</f>
        <v>0-0 (0)</v>
      </c>
      <c r="F146" s="52">
        <f>'1.4.Fwd TIV-Field Inputs'!J146</f>
        <v>0</v>
      </c>
      <c r="G146" s="102">
        <f t="shared" si="6"/>
        <v>0</v>
      </c>
      <c r="H146" s="86"/>
      <c r="I146" s="34"/>
      <c r="J146" s="86"/>
      <c r="K146" s="34"/>
      <c r="L146" s="86"/>
      <c r="M146" s="34"/>
      <c r="N146" s="86"/>
      <c r="O146" s="34"/>
      <c r="P146" s="86"/>
      <c r="Q146" s="34"/>
      <c r="R146" s="34"/>
      <c r="S146" s="34"/>
      <c r="T146" s="54">
        <f t="shared" si="7"/>
        <v>0</v>
      </c>
      <c r="U146" s="54">
        <f>'2.1.ATS-Field (FY 13-14)'!P147</f>
        <v>0</v>
      </c>
      <c r="W146" s="30" t="str">
        <f t="shared" si="8"/>
        <v/>
      </c>
    </row>
    <row r="147" spans="1:23" x14ac:dyDescent="0.3">
      <c r="A147" s="9">
        <f>'1.4.Fwd TIV-Field Inputs'!A147</f>
        <v>0</v>
      </c>
      <c r="B147" s="9">
        <f>'1.4.Fwd TIV-Field Inputs'!B147</f>
        <v>0</v>
      </c>
      <c r="C147" s="9">
        <f>'1.4.Fwd TIV-Field Inputs'!C147</f>
        <v>0</v>
      </c>
      <c r="D147" s="9">
        <f>'1.4.Fwd TIV-Field Inputs'!D147</f>
        <v>0</v>
      </c>
      <c r="E147" s="9" t="str">
        <f>'1.4.Fwd TIV-Field Inputs'!E147</f>
        <v>0-0 (0)</v>
      </c>
      <c r="F147" s="52">
        <f>'1.4.Fwd TIV-Field Inputs'!J147</f>
        <v>0</v>
      </c>
      <c r="G147" s="102">
        <f t="shared" si="6"/>
        <v>0</v>
      </c>
      <c r="H147" s="86"/>
      <c r="I147" s="34"/>
      <c r="J147" s="86"/>
      <c r="K147" s="34"/>
      <c r="L147" s="86"/>
      <c r="M147" s="34"/>
      <c r="N147" s="86"/>
      <c r="O147" s="34"/>
      <c r="P147" s="86"/>
      <c r="Q147" s="34"/>
      <c r="R147" s="34"/>
      <c r="S147" s="34"/>
      <c r="T147" s="54">
        <f t="shared" si="7"/>
        <v>0</v>
      </c>
      <c r="U147" s="54">
        <f>'2.1.ATS-Field (FY 13-14)'!P148</f>
        <v>0</v>
      </c>
      <c r="W147" s="30" t="str">
        <f t="shared" si="8"/>
        <v/>
      </c>
    </row>
    <row r="148" spans="1:23" x14ac:dyDescent="0.3">
      <c r="A148" s="9">
        <f>'1.4.Fwd TIV-Field Inputs'!A148</f>
        <v>0</v>
      </c>
      <c r="B148" s="9">
        <f>'1.4.Fwd TIV-Field Inputs'!B148</f>
        <v>0</v>
      </c>
      <c r="C148" s="9">
        <f>'1.4.Fwd TIV-Field Inputs'!C148</f>
        <v>0</v>
      </c>
      <c r="D148" s="9">
        <f>'1.4.Fwd TIV-Field Inputs'!D148</f>
        <v>0</v>
      </c>
      <c r="E148" s="9" t="str">
        <f>'1.4.Fwd TIV-Field Inputs'!E148</f>
        <v>0-0 (0)</v>
      </c>
      <c r="F148" s="52">
        <f>'1.4.Fwd TIV-Field Inputs'!J148</f>
        <v>0</v>
      </c>
      <c r="G148" s="102">
        <f t="shared" si="6"/>
        <v>0</v>
      </c>
      <c r="H148" s="86"/>
      <c r="I148" s="34"/>
      <c r="J148" s="86"/>
      <c r="K148" s="34"/>
      <c r="L148" s="86"/>
      <c r="M148" s="34"/>
      <c r="N148" s="86"/>
      <c r="O148" s="34"/>
      <c r="P148" s="86"/>
      <c r="Q148" s="34"/>
      <c r="R148" s="34"/>
      <c r="S148" s="34"/>
      <c r="T148" s="54">
        <f t="shared" si="7"/>
        <v>0</v>
      </c>
      <c r="U148" s="54">
        <f>'2.1.ATS-Field (FY 13-14)'!P149</f>
        <v>0</v>
      </c>
      <c r="W148" s="30" t="str">
        <f t="shared" si="8"/>
        <v/>
      </c>
    </row>
    <row r="149" spans="1:23" x14ac:dyDescent="0.3">
      <c r="A149" s="9">
        <f>'1.4.Fwd TIV-Field Inputs'!A149</f>
        <v>0</v>
      </c>
      <c r="B149" s="9">
        <f>'1.4.Fwd TIV-Field Inputs'!B149</f>
        <v>0</v>
      </c>
      <c r="C149" s="9">
        <f>'1.4.Fwd TIV-Field Inputs'!C149</f>
        <v>0</v>
      </c>
      <c r="D149" s="9">
        <f>'1.4.Fwd TIV-Field Inputs'!D149</f>
        <v>0</v>
      </c>
      <c r="E149" s="9" t="str">
        <f>'1.4.Fwd TIV-Field Inputs'!E149</f>
        <v>0-0 (0)</v>
      </c>
      <c r="F149" s="52">
        <f>'1.4.Fwd TIV-Field Inputs'!J149</f>
        <v>0</v>
      </c>
      <c r="G149" s="102">
        <f t="shared" si="6"/>
        <v>0</v>
      </c>
      <c r="H149" s="86"/>
      <c r="I149" s="34"/>
      <c r="J149" s="86"/>
      <c r="K149" s="34"/>
      <c r="L149" s="86"/>
      <c r="M149" s="34"/>
      <c r="N149" s="86"/>
      <c r="O149" s="34"/>
      <c r="P149" s="86"/>
      <c r="Q149" s="34"/>
      <c r="R149" s="34"/>
      <c r="S149" s="34"/>
      <c r="T149" s="54">
        <f t="shared" si="7"/>
        <v>0</v>
      </c>
      <c r="U149" s="54">
        <f>'2.1.ATS-Field (FY 13-14)'!P150</f>
        <v>0</v>
      </c>
      <c r="W149" s="30" t="str">
        <f t="shared" si="8"/>
        <v/>
      </c>
    </row>
    <row r="150" spans="1:23" x14ac:dyDescent="0.3">
      <c r="A150" s="9">
        <f>'1.4.Fwd TIV-Field Inputs'!A150</f>
        <v>0</v>
      </c>
      <c r="B150" s="9">
        <f>'1.4.Fwd TIV-Field Inputs'!B150</f>
        <v>0</v>
      </c>
      <c r="C150" s="9">
        <f>'1.4.Fwd TIV-Field Inputs'!C150</f>
        <v>0</v>
      </c>
      <c r="D150" s="9">
        <f>'1.4.Fwd TIV-Field Inputs'!D150</f>
        <v>0</v>
      </c>
      <c r="E150" s="9" t="str">
        <f>'1.4.Fwd TIV-Field Inputs'!E150</f>
        <v>0-0 (0)</v>
      </c>
      <c r="F150" s="52">
        <f>'1.4.Fwd TIV-Field Inputs'!J150</f>
        <v>0</v>
      </c>
      <c r="G150" s="102">
        <f t="shared" si="6"/>
        <v>0</v>
      </c>
      <c r="H150" s="86"/>
      <c r="I150" s="34"/>
      <c r="J150" s="86"/>
      <c r="K150" s="34"/>
      <c r="L150" s="86"/>
      <c r="M150" s="34"/>
      <c r="N150" s="86"/>
      <c r="O150" s="34"/>
      <c r="P150" s="86"/>
      <c r="Q150" s="34"/>
      <c r="R150" s="34"/>
      <c r="S150" s="34"/>
      <c r="T150" s="54">
        <f t="shared" si="7"/>
        <v>0</v>
      </c>
      <c r="U150" s="54">
        <f>'2.1.ATS-Field (FY 13-14)'!P151</f>
        <v>0</v>
      </c>
      <c r="W150" s="30" t="str">
        <f t="shared" si="8"/>
        <v/>
      </c>
    </row>
    <row r="151" spans="1:23" x14ac:dyDescent="0.3">
      <c r="A151" s="9">
        <f>'1.4.Fwd TIV-Field Inputs'!A151</f>
        <v>0</v>
      </c>
      <c r="B151" s="9">
        <f>'1.4.Fwd TIV-Field Inputs'!B151</f>
        <v>0</v>
      </c>
      <c r="C151" s="9">
        <f>'1.4.Fwd TIV-Field Inputs'!C151</f>
        <v>0</v>
      </c>
      <c r="D151" s="9">
        <f>'1.4.Fwd TIV-Field Inputs'!D151</f>
        <v>0</v>
      </c>
      <c r="E151" s="9" t="str">
        <f>'1.4.Fwd TIV-Field Inputs'!E151</f>
        <v>0-0 (0)</v>
      </c>
      <c r="F151" s="52">
        <f>'1.4.Fwd TIV-Field Inputs'!J151</f>
        <v>0</v>
      </c>
      <c r="G151" s="102">
        <f t="shared" si="6"/>
        <v>0</v>
      </c>
      <c r="H151" s="86"/>
      <c r="I151" s="34"/>
      <c r="J151" s="86"/>
      <c r="K151" s="34"/>
      <c r="L151" s="86"/>
      <c r="M151" s="34"/>
      <c r="N151" s="86"/>
      <c r="O151" s="34"/>
      <c r="P151" s="86"/>
      <c r="Q151" s="34"/>
      <c r="R151" s="34"/>
      <c r="S151" s="34"/>
      <c r="T151" s="54">
        <f t="shared" si="7"/>
        <v>0</v>
      </c>
      <c r="U151" s="54">
        <f>'2.1.ATS-Field (FY 13-14)'!P152</f>
        <v>0</v>
      </c>
      <c r="W151" s="30" t="str">
        <f t="shared" si="8"/>
        <v/>
      </c>
    </row>
    <row r="152" spans="1:23" x14ac:dyDescent="0.3">
      <c r="A152" s="9">
        <f>'1.4.Fwd TIV-Field Inputs'!A152</f>
        <v>0</v>
      </c>
      <c r="B152" s="9">
        <f>'1.4.Fwd TIV-Field Inputs'!B152</f>
        <v>0</v>
      </c>
      <c r="C152" s="9">
        <f>'1.4.Fwd TIV-Field Inputs'!C152</f>
        <v>0</v>
      </c>
      <c r="D152" s="9">
        <f>'1.4.Fwd TIV-Field Inputs'!D152</f>
        <v>0</v>
      </c>
      <c r="E152" s="9" t="str">
        <f>'1.4.Fwd TIV-Field Inputs'!E152</f>
        <v>0-0 (0)</v>
      </c>
      <c r="F152" s="52">
        <f>'1.4.Fwd TIV-Field Inputs'!J152</f>
        <v>0</v>
      </c>
      <c r="G152" s="102">
        <f t="shared" si="6"/>
        <v>0</v>
      </c>
      <c r="H152" s="86"/>
      <c r="I152" s="34"/>
      <c r="J152" s="86"/>
      <c r="K152" s="34"/>
      <c r="L152" s="86"/>
      <c r="M152" s="34"/>
      <c r="N152" s="86"/>
      <c r="O152" s="34"/>
      <c r="P152" s="86"/>
      <c r="Q152" s="34"/>
      <c r="R152" s="34"/>
      <c r="S152" s="34"/>
      <c r="T152" s="54">
        <f t="shared" si="7"/>
        <v>0</v>
      </c>
      <c r="U152" s="54">
        <f>'2.1.ATS-Field (FY 13-14)'!P153</f>
        <v>0</v>
      </c>
      <c r="W152" s="30" t="str">
        <f t="shared" si="8"/>
        <v/>
      </c>
    </row>
    <row r="153" spans="1:23" x14ac:dyDescent="0.3">
      <c r="A153" s="9">
        <f>'1.4.Fwd TIV-Field Inputs'!A153</f>
        <v>0</v>
      </c>
      <c r="B153" s="9">
        <f>'1.4.Fwd TIV-Field Inputs'!B153</f>
        <v>0</v>
      </c>
      <c r="C153" s="9">
        <f>'1.4.Fwd TIV-Field Inputs'!C153</f>
        <v>0</v>
      </c>
      <c r="D153" s="9">
        <f>'1.4.Fwd TIV-Field Inputs'!D153</f>
        <v>0</v>
      </c>
      <c r="E153" s="9" t="str">
        <f>'1.4.Fwd TIV-Field Inputs'!E153</f>
        <v>0-0 (0)</v>
      </c>
      <c r="F153" s="52">
        <f>'1.4.Fwd TIV-Field Inputs'!J153</f>
        <v>0</v>
      </c>
      <c r="G153" s="102">
        <f t="shared" si="6"/>
        <v>0</v>
      </c>
      <c r="H153" s="86"/>
      <c r="I153" s="34"/>
      <c r="J153" s="86"/>
      <c r="K153" s="34"/>
      <c r="L153" s="86"/>
      <c r="M153" s="34"/>
      <c r="N153" s="86"/>
      <c r="O153" s="34"/>
      <c r="P153" s="86"/>
      <c r="Q153" s="34"/>
      <c r="R153" s="34"/>
      <c r="S153" s="34"/>
      <c r="T153" s="54">
        <f t="shared" si="7"/>
        <v>0</v>
      </c>
      <c r="U153" s="54">
        <f>'2.1.ATS-Field (FY 13-14)'!P154</f>
        <v>0</v>
      </c>
      <c r="W153" s="30" t="str">
        <f t="shared" si="8"/>
        <v/>
      </c>
    </row>
    <row r="154" spans="1:23" x14ac:dyDescent="0.3">
      <c r="A154" s="9">
        <f>'1.4.Fwd TIV-Field Inputs'!A154</f>
        <v>0</v>
      </c>
      <c r="B154" s="9">
        <f>'1.4.Fwd TIV-Field Inputs'!B154</f>
        <v>0</v>
      </c>
      <c r="C154" s="9">
        <f>'1.4.Fwd TIV-Field Inputs'!C154</f>
        <v>0</v>
      </c>
      <c r="D154" s="9">
        <f>'1.4.Fwd TIV-Field Inputs'!D154</f>
        <v>0</v>
      </c>
      <c r="E154" s="9" t="str">
        <f>'1.4.Fwd TIV-Field Inputs'!E154</f>
        <v>0-0 (0)</v>
      </c>
      <c r="F154" s="52">
        <f>'1.4.Fwd TIV-Field Inputs'!J154</f>
        <v>0</v>
      </c>
      <c r="G154" s="102">
        <f t="shared" si="6"/>
        <v>0</v>
      </c>
      <c r="H154" s="86"/>
      <c r="I154" s="34"/>
      <c r="J154" s="86"/>
      <c r="K154" s="34"/>
      <c r="L154" s="86"/>
      <c r="M154" s="34"/>
      <c r="N154" s="86"/>
      <c r="O154" s="34"/>
      <c r="P154" s="86"/>
      <c r="Q154" s="34"/>
      <c r="R154" s="34"/>
      <c r="S154" s="34"/>
      <c r="T154" s="54">
        <f t="shared" si="7"/>
        <v>0</v>
      </c>
      <c r="U154" s="54">
        <f>'2.1.ATS-Field (FY 13-14)'!P155</f>
        <v>0</v>
      </c>
      <c r="W154" s="30" t="str">
        <f t="shared" si="8"/>
        <v/>
      </c>
    </row>
    <row r="155" spans="1:23" x14ac:dyDescent="0.3">
      <c r="A155" s="9">
        <f>'1.4.Fwd TIV-Field Inputs'!A155</f>
        <v>0</v>
      </c>
      <c r="B155" s="9">
        <f>'1.4.Fwd TIV-Field Inputs'!B155</f>
        <v>0</v>
      </c>
      <c r="C155" s="9">
        <f>'1.4.Fwd TIV-Field Inputs'!C155</f>
        <v>0</v>
      </c>
      <c r="D155" s="9">
        <f>'1.4.Fwd TIV-Field Inputs'!D155</f>
        <v>0</v>
      </c>
      <c r="E155" s="9" t="str">
        <f>'1.4.Fwd TIV-Field Inputs'!E155</f>
        <v>0-0 (0)</v>
      </c>
      <c r="F155" s="52">
        <f>'1.4.Fwd TIV-Field Inputs'!J155</f>
        <v>0</v>
      </c>
      <c r="G155" s="102">
        <f t="shared" si="6"/>
        <v>0</v>
      </c>
      <c r="H155" s="86"/>
      <c r="I155" s="34"/>
      <c r="J155" s="86"/>
      <c r="K155" s="34"/>
      <c r="L155" s="86"/>
      <c r="M155" s="34"/>
      <c r="N155" s="86"/>
      <c r="O155" s="34"/>
      <c r="P155" s="86"/>
      <c r="Q155" s="34"/>
      <c r="R155" s="34"/>
      <c r="S155" s="34"/>
      <c r="T155" s="54">
        <f t="shared" si="7"/>
        <v>0</v>
      </c>
      <c r="U155" s="54">
        <f>'2.1.ATS-Field (FY 13-14)'!P156</f>
        <v>0</v>
      </c>
      <c r="W155" s="30" t="str">
        <f t="shared" si="8"/>
        <v/>
      </c>
    </row>
    <row r="156" spans="1:23" x14ac:dyDescent="0.3">
      <c r="A156" s="9">
        <f>'1.4.Fwd TIV-Field Inputs'!A156</f>
        <v>0</v>
      </c>
      <c r="B156" s="9">
        <f>'1.4.Fwd TIV-Field Inputs'!B156</f>
        <v>0</v>
      </c>
      <c r="C156" s="9">
        <f>'1.4.Fwd TIV-Field Inputs'!C156</f>
        <v>0</v>
      </c>
      <c r="D156" s="9">
        <f>'1.4.Fwd TIV-Field Inputs'!D156</f>
        <v>0</v>
      </c>
      <c r="E156" s="9" t="str">
        <f>'1.4.Fwd TIV-Field Inputs'!E156</f>
        <v>0-0 (0)</v>
      </c>
      <c r="F156" s="52">
        <f>'1.4.Fwd TIV-Field Inputs'!J156</f>
        <v>0</v>
      </c>
      <c r="G156" s="102">
        <f t="shared" si="6"/>
        <v>0</v>
      </c>
      <c r="H156" s="86"/>
      <c r="I156" s="34"/>
      <c r="J156" s="86"/>
      <c r="K156" s="34"/>
      <c r="L156" s="86"/>
      <c r="M156" s="34"/>
      <c r="N156" s="86"/>
      <c r="O156" s="34"/>
      <c r="P156" s="86"/>
      <c r="Q156" s="34"/>
      <c r="R156" s="34"/>
      <c r="S156" s="34"/>
      <c r="T156" s="54">
        <f t="shared" si="7"/>
        <v>0</v>
      </c>
      <c r="U156" s="54">
        <f>'2.1.ATS-Field (FY 13-14)'!P157</f>
        <v>0</v>
      </c>
      <c r="W156" s="30" t="str">
        <f t="shared" si="8"/>
        <v/>
      </c>
    </row>
    <row r="157" spans="1:23" x14ac:dyDescent="0.3">
      <c r="A157" s="9">
        <f>'1.4.Fwd TIV-Field Inputs'!A157</f>
        <v>0</v>
      </c>
      <c r="B157" s="9">
        <f>'1.4.Fwd TIV-Field Inputs'!B157</f>
        <v>0</v>
      </c>
      <c r="C157" s="9">
        <f>'1.4.Fwd TIV-Field Inputs'!C157</f>
        <v>0</v>
      </c>
      <c r="D157" s="9">
        <f>'1.4.Fwd TIV-Field Inputs'!D157</f>
        <v>0</v>
      </c>
      <c r="E157" s="9" t="str">
        <f>'1.4.Fwd TIV-Field Inputs'!E157</f>
        <v>0-0 (0)</v>
      </c>
      <c r="F157" s="52">
        <f>'1.4.Fwd TIV-Field Inputs'!J157</f>
        <v>0</v>
      </c>
      <c r="G157" s="102">
        <f t="shared" si="6"/>
        <v>0</v>
      </c>
      <c r="H157" s="86"/>
      <c r="I157" s="34"/>
      <c r="J157" s="86"/>
      <c r="K157" s="34"/>
      <c r="L157" s="86"/>
      <c r="M157" s="34"/>
      <c r="N157" s="86"/>
      <c r="O157" s="34"/>
      <c r="P157" s="86"/>
      <c r="Q157" s="34"/>
      <c r="R157" s="34"/>
      <c r="S157" s="34"/>
      <c r="T157" s="54">
        <f t="shared" si="7"/>
        <v>0</v>
      </c>
      <c r="U157" s="54">
        <f>'2.1.ATS-Field (FY 13-14)'!P158</f>
        <v>0</v>
      </c>
      <c r="W157" s="30" t="str">
        <f t="shared" si="8"/>
        <v/>
      </c>
    </row>
    <row r="158" spans="1:23" x14ac:dyDescent="0.3">
      <c r="A158" s="9">
        <f>'1.4.Fwd TIV-Field Inputs'!A158</f>
        <v>0</v>
      </c>
      <c r="B158" s="9">
        <f>'1.4.Fwd TIV-Field Inputs'!B158</f>
        <v>0</v>
      </c>
      <c r="C158" s="9">
        <f>'1.4.Fwd TIV-Field Inputs'!C158</f>
        <v>0</v>
      </c>
      <c r="D158" s="9">
        <f>'1.4.Fwd TIV-Field Inputs'!D158</f>
        <v>0</v>
      </c>
      <c r="E158" s="9" t="str">
        <f>'1.4.Fwd TIV-Field Inputs'!E158</f>
        <v>0-0 (0)</v>
      </c>
      <c r="F158" s="52">
        <f>'1.4.Fwd TIV-Field Inputs'!J158</f>
        <v>0</v>
      </c>
      <c r="G158" s="102">
        <f t="shared" si="6"/>
        <v>0</v>
      </c>
      <c r="H158" s="86"/>
      <c r="I158" s="34"/>
      <c r="J158" s="86"/>
      <c r="K158" s="34"/>
      <c r="L158" s="86"/>
      <c r="M158" s="34"/>
      <c r="N158" s="86"/>
      <c r="O158" s="34"/>
      <c r="P158" s="86"/>
      <c r="Q158" s="34"/>
      <c r="R158" s="34"/>
      <c r="S158" s="34"/>
      <c r="T158" s="54">
        <f t="shared" si="7"/>
        <v>0</v>
      </c>
      <c r="U158" s="54">
        <f>'2.1.ATS-Field (FY 13-14)'!P159</f>
        <v>0</v>
      </c>
      <c r="W158" s="30" t="str">
        <f t="shared" si="8"/>
        <v/>
      </c>
    </row>
    <row r="159" spans="1:23" x14ac:dyDescent="0.3">
      <c r="A159" s="9">
        <f>'1.4.Fwd TIV-Field Inputs'!A159</f>
        <v>0</v>
      </c>
      <c r="B159" s="9">
        <f>'1.4.Fwd TIV-Field Inputs'!B159</f>
        <v>0</v>
      </c>
      <c r="C159" s="9">
        <f>'1.4.Fwd TIV-Field Inputs'!C159</f>
        <v>0</v>
      </c>
      <c r="D159" s="9">
        <f>'1.4.Fwd TIV-Field Inputs'!D159</f>
        <v>0</v>
      </c>
      <c r="E159" s="9" t="str">
        <f>'1.4.Fwd TIV-Field Inputs'!E159</f>
        <v>0-0 (0)</v>
      </c>
      <c r="F159" s="52">
        <f>'1.4.Fwd TIV-Field Inputs'!J159</f>
        <v>0</v>
      </c>
      <c r="G159" s="102">
        <f t="shared" si="6"/>
        <v>0</v>
      </c>
      <c r="H159" s="86"/>
      <c r="I159" s="34"/>
      <c r="J159" s="86"/>
      <c r="K159" s="34"/>
      <c r="L159" s="86"/>
      <c r="M159" s="34"/>
      <c r="N159" s="86"/>
      <c r="O159" s="34"/>
      <c r="P159" s="86"/>
      <c r="Q159" s="34"/>
      <c r="R159" s="34"/>
      <c r="S159" s="34"/>
      <c r="T159" s="54">
        <f t="shared" si="7"/>
        <v>0</v>
      </c>
      <c r="U159" s="54">
        <f>'2.1.ATS-Field (FY 13-14)'!P160</f>
        <v>0</v>
      </c>
      <c r="W159" s="30" t="str">
        <f t="shared" si="8"/>
        <v/>
      </c>
    </row>
    <row r="160" spans="1:23" x14ac:dyDescent="0.3">
      <c r="A160" s="9">
        <f>'1.4.Fwd TIV-Field Inputs'!A160</f>
        <v>0</v>
      </c>
      <c r="B160" s="9">
        <f>'1.4.Fwd TIV-Field Inputs'!B160</f>
        <v>0</v>
      </c>
      <c r="C160" s="9">
        <f>'1.4.Fwd TIV-Field Inputs'!C160</f>
        <v>0</v>
      </c>
      <c r="D160" s="9">
        <f>'1.4.Fwd TIV-Field Inputs'!D160</f>
        <v>0</v>
      </c>
      <c r="E160" s="9" t="str">
        <f>'1.4.Fwd TIV-Field Inputs'!E160</f>
        <v>0-0 (0)</v>
      </c>
      <c r="F160" s="52">
        <f>'1.4.Fwd TIV-Field Inputs'!J160</f>
        <v>0</v>
      </c>
      <c r="G160" s="102">
        <f t="shared" si="6"/>
        <v>0</v>
      </c>
      <c r="H160" s="86"/>
      <c r="I160" s="34"/>
      <c r="J160" s="86"/>
      <c r="K160" s="34"/>
      <c r="L160" s="86"/>
      <c r="M160" s="34"/>
      <c r="N160" s="86"/>
      <c r="O160" s="34"/>
      <c r="P160" s="86"/>
      <c r="Q160" s="34"/>
      <c r="R160" s="34"/>
      <c r="S160" s="34"/>
      <c r="T160" s="54">
        <f t="shared" si="7"/>
        <v>0</v>
      </c>
      <c r="U160" s="54">
        <f>'2.1.ATS-Field (FY 13-14)'!P161</f>
        <v>0</v>
      </c>
      <c r="W160" s="30" t="str">
        <f t="shared" si="8"/>
        <v/>
      </c>
    </row>
    <row r="161" spans="1:23" x14ac:dyDescent="0.3">
      <c r="A161" s="9">
        <f>'1.4.Fwd TIV-Field Inputs'!A161</f>
        <v>0</v>
      </c>
      <c r="B161" s="9">
        <f>'1.4.Fwd TIV-Field Inputs'!B161</f>
        <v>0</v>
      </c>
      <c r="C161" s="9">
        <f>'1.4.Fwd TIV-Field Inputs'!C161</f>
        <v>0</v>
      </c>
      <c r="D161" s="9">
        <f>'1.4.Fwd TIV-Field Inputs'!D161</f>
        <v>0</v>
      </c>
      <c r="E161" s="9" t="str">
        <f>'1.4.Fwd TIV-Field Inputs'!E161</f>
        <v>0-0 (0)</v>
      </c>
      <c r="F161" s="52">
        <f>'1.4.Fwd TIV-Field Inputs'!J161</f>
        <v>0</v>
      </c>
      <c r="G161" s="102">
        <f t="shared" si="6"/>
        <v>0</v>
      </c>
      <c r="H161" s="86"/>
      <c r="I161" s="34"/>
      <c r="J161" s="86"/>
      <c r="K161" s="34"/>
      <c r="L161" s="86"/>
      <c r="M161" s="34"/>
      <c r="N161" s="86"/>
      <c r="O161" s="34"/>
      <c r="P161" s="86"/>
      <c r="Q161" s="34"/>
      <c r="R161" s="34"/>
      <c r="S161" s="34"/>
      <c r="T161" s="54">
        <f t="shared" si="7"/>
        <v>0</v>
      </c>
      <c r="U161" s="54">
        <f>'2.1.ATS-Field (FY 13-14)'!P162</f>
        <v>0</v>
      </c>
      <c r="W161" s="30" t="str">
        <f t="shared" si="8"/>
        <v/>
      </c>
    </row>
    <row r="162" spans="1:23" x14ac:dyDescent="0.3">
      <c r="A162" s="9"/>
      <c r="B162" s="9"/>
      <c r="C162" s="9"/>
      <c r="D162" s="9"/>
      <c r="E162" s="9" t="str">
        <f>'1.4.Fwd TIV-Field Inputs'!E162</f>
        <v>0-0 (0)</v>
      </c>
      <c r="F162" s="52">
        <f>'1.4.Fwd TIV-Field Inputs'!J162</f>
        <v>0</v>
      </c>
      <c r="G162" s="102">
        <f t="shared" si="6"/>
        <v>0</v>
      </c>
      <c r="H162" s="86"/>
      <c r="I162" s="34"/>
      <c r="J162" s="86"/>
      <c r="K162" s="34"/>
      <c r="L162" s="86"/>
      <c r="M162" s="34"/>
      <c r="N162" s="86"/>
      <c r="O162" s="34"/>
      <c r="P162" s="86"/>
      <c r="Q162" s="34"/>
      <c r="R162" s="34"/>
      <c r="S162" s="34"/>
      <c r="T162" s="54">
        <f t="shared" si="7"/>
        <v>0</v>
      </c>
      <c r="U162" s="54">
        <f>'2.1.ATS-Field (FY 13-14)'!P163</f>
        <v>0</v>
      </c>
      <c r="W162" s="30" t="str">
        <f t="shared" si="8"/>
        <v/>
      </c>
    </row>
    <row r="163" spans="1:23" x14ac:dyDescent="0.3">
      <c r="A163" s="9"/>
      <c r="B163" s="9"/>
      <c r="C163" s="9"/>
      <c r="D163" s="9"/>
      <c r="E163" s="9" t="str">
        <f>'1.4.Fwd TIV-Field Inputs'!E163</f>
        <v>0-0 (0)</v>
      </c>
      <c r="F163" s="52">
        <f>'1.4.Fwd TIV-Field Inputs'!J163</f>
        <v>0</v>
      </c>
      <c r="G163" s="102">
        <f t="shared" si="6"/>
        <v>0</v>
      </c>
      <c r="H163" s="86"/>
      <c r="I163" s="34"/>
      <c r="J163" s="86"/>
      <c r="K163" s="34"/>
      <c r="L163" s="86"/>
      <c r="M163" s="34"/>
      <c r="N163" s="86"/>
      <c r="O163" s="34"/>
      <c r="P163" s="86"/>
      <c r="Q163" s="34"/>
      <c r="R163" s="34"/>
      <c r="S163" s="34"/>
      <c r="T163" s="54">
        <f t="shared" si="7"/>
        <v>0</v>
      </c>
      <c r="U163" s="54">
        <f>'2.1.ATS-Field (FY 13-14)'!P164</f>
        <v>0</v>
      </c>
      <c r="W163" s="30" t="str">
        <f t="shared" si="8"/>
        <v/>
      </c>
    </row>
    <row r="164" spans="1:23" x14ac:dyDescent="0.3">
      <c r="A164" s="9"/>
      <c r="B164" s="9"/>
      <c r="C164" s="9"/>
      <c r="D164" s="9"/>
      <c r="E164" s="9" t="str">
        <f>'1.4.Fwd TIV-Field Inputs'!E164</f>
        <v>0-0 (0)</v>
      </c>
      <c r="F164" s="52">
        <f>'1.4.Fwd TIV-Field Inputs'!J164</f>
        <v>0</v>
      </c>
      <c r="G164" s="102">
        <f t="shared" si="6"/>
        <v>0</v>
      </c>
      <c r="H164" s="88"/>
      <c r="I164" s="88"/>
      <c r="J164" s="88"/>
      <c r="K164" s="88"/>
      <c r="L164" s="88"/>
      <c r="M164" s="88"/>
      <c r="N164" s="88"/>
      <c r="O164" s="88"/>
      <c r="P164" s="88"/>
      <c r="Q164" s="88"/>
      <c r="R164" s="88"/>
      <c r="S164" s="88"/>
      <c r="T164" s="54">
        <f t="shared" si="7"/>
        <v>0</v>
      </c>
      <c r="U164" s="54">
        <f>'2.1.ATS-Field (FY 13-14)'!P165</f>
        <v>0</v>
      </c>
      <c r="W164" s="30" t="str">
        <f t="shared" si="8"/>
        <v/>
      </c>
    </row>
    <row r="165" spans="1:23" x14ac:dyDescent="0.3">
      <c r="A165" s="9"/>
      <c r="B165" s="9"/>
      <c r="C165" s="9"/>
      <c r="D165" s="9"/>
      <c r="E165" s="9" t="str">
        <f>'1.4.Fwd TIV-Field Inputs'!E165</f>
        <v>0-0 (0)</v>
      </c>
      <c r="F165" s="52">
        <f>'1.4.Fwd TIV-Field Inputs'!J165</f>
        <v>0</v>
      </c>
      <c r="G165" s="102">
        <f t="shared" si="6"/>
        <v>0</v>
      </c>
      <c r="H165" s="86"/>
      <c r="I165" s="34"/>
      <c r="J165" s="86"/>
      <c r="K165" s="34"/>
      <c r="L165" s="86"/>
      <c r="M165" s="34"/>
      <c r="N165" s="86"/>
      <c r="O165" s="34"/>
      <c r="P165" s="86"/>
      <c r="Q165" s="34"/>
      <c r="R165" s="34"/>
      <c r="S165" s="34"/>
      <c r="T165" s="54">
        <f t="shared" si="7"/>
        <v>0</v>
      </c>
      <c r="U165" s="54">
        <f>'2.1.ATS-Field (FY 13-14)'!P166</f>
        <v>0</v>
      </c>
      <c r="W165" s="30" t="str">
        <f t="shared" si="8"/>
        <v/>
      </c>
    </row>
    <row r="166" spans="1:23" x14ac:dyDescent="0.3">
      <c r="A166" s="9"/>
      <c r="B166" s="9"/>
      <c r="C166" s="9"/>
      <c r="D166" s="9"/>
      <c r="E166" s="9" t="str">
        <f>'1.4.Fwd TIV-Field Inputs'!E166</f>
        <v>0-0 (0)</v>
      </c>
      <c r="F166" s="52">
        <f>'1.4.Fwd TIV-Field Inputs'!J166</f>
        <v>0</v>
      </c>
      <c r="G166" s="102">
        <f t="shared" si="6"/>
        <v>0</v>
      </c>
      <c r="H166" s="86"/>
      <c r="I166" s="34"/>
      <c r="J166" s="86"/>
      <c r="K166" s="34"/>
      <c r="L166" s="86"/>
      <c r="M166" s="34"/>
      <c r="N166" s="86"/>
      <c r="O166" s="34"/>
      <c r="P166" s="86"/>
      <c r="Q166" s="34"/>
      <c r="R166" s="34"/>
      <c r="S166" s="34"/>
      <c r="T166" s="54">
        <f t="shared" si="7"/>
        <v>0</v>
      </c>
      <c r="U166" s="54">
        <f>'2.1.ATS-Field (FY 13-14)'!P167</f>
        <v>0</v>
      </c>
      <c r="W166" s="30" t="str">
        <f t="shared" si="8"/>
        <v/>
      </c>
    </row>
    <row r="167" spans="1:23" x14ac:dyDescent="0.3">
      <c r="A167" s="9"/>
      <c r="B167" s="9"/>
      <c r="C167" s="9"/>
      <c r="D167" s="9"/>
      <c r="E167" s="9" t="str">
        <f>'1.4.Fwd TIV-Field Inputs'!E167</f>
        <v>0-0 (0)</v>
      </c>
      <c r="F167" s="52">
        <f>'1.4.Fwd TIV-Field Inputs'!J167</f>
        <v>0</v>
      </c>
      <c r="G167" s="102">
        <f t="shared" si="6"/>
        <v>0</v>
      </c>
      <c r="H167" s="86"/>
      <c r="I167" s="34"/>
      <c r="J167" s="86"/>
      <c r="K167" s="34"/>
      <c r="L167" s="86"/>
      <c r="M167" s="34"/>
      <c r="N167" s="86"/>
      <c r="O167" s="34"/>
      <c r="P167" s="86"/>
      <c r="Q167" s="34"/>
      <c r="R167" s="34"/>
      <c r="S167" s="34"/>
      <c r="T167" s="54">
        <f t="shared" si="7"/>
        <v>0</v>
      </c>
      <c r="U167" s="54">
        <f>'2.1.ATS-Field (FY 13-14)'!P168</f>
        <v>0</v>
      </c>
      <c r="W167" s="30" t="str">
        <f t="shared" si="8"/>
        <v/>
      </c>
    </row>
    <row r="168" spans="1:23" x14ac:dyDescent="0.3">
      <c r="A168" s="9"/>
      <c r="B168" s="9"/>
      <c r="C168" s="9"/>
      <c r="D168" s="9"/>
      <c r="E168" s="9" t="str">
        <f>'1.4.Fwd TIV-Field Inputs'!E168</f>
        <v>0-0 (0)</v>
      </c>
      <c r="F168" s="52">
        <f>'1.4.Fwd TIV-Field Inputs'!J168</f>
        <v>0</v>
      </c>
      <c r="G168" s="102">
        <f t="shared" si="6"/>
        <v>0</v>
      </c>
      <c r="H168" s="86"/>
      <c r="I168" s="34"/>
      <c r="J168" s="86"/>
      <c r="K168" s="34"/>
      <c r="L168" s="86"/>
      <c r="M168" s="34"/>
      <c r="N168" s="86"/>
      <c r="O168" s="34"/>
      <c r="P168" s="86"/>
      <c r="Q168" s="34"/>
      <c r="R168" s="34"/>
      <c r="S168" s="34"/>
      <c r="T168" s="54">
        <f t="shared" si="7"/>
        <v>0</v>
      </c>
      <c r="U168" s="54">
        <f>'2.1.ATS-Field (FY 13-14)'!P169</f>
        <v>0</v>
      </c>
      <c r="W168" s="30" t="str">
        <f t="shared" si="8"/>
        <v/>
      </c>
    </row>
    <row r="169" spans="1:23" x14ac:dyDescent="0.3">
      <c r="A169" s="9"/>
      <c r="B169" s="9"/>
      <c r="C169" s="9"/>
      <c r="D169" s="9"/>
      <c r="E169" s="9" t="str">
        <f>'1.4.Fwd TIV-Field Inputs'!E169</f>
        <v>0-0 (0)</v>
      </c>
      <c r="F169" s="52">
        <f>'1.4.Fwd TIV-Field Inputs'!J169</f>
        <v>0</v>
      </c>
      <c r="G169" s="102">
        <f t="shared" si="6"/>
        <v>0</v>
      </c>
      <c r="H169" s="86"/>
      <c r="I169" s="34"/>
      <c r="J169" s="86"/>
      <c r="K169" s="34"/>
      <c r="L169" s="86"/>
      <c r="M169" s="34"/>
      <c r="N169" s="86"/>
      <c r="O169" s="34"/>
      <c r="P169" s="86"/>
      <c r="Q169" s="34"/>
      <c r="R169" s="34"/>
      <c r="S169" s="34"/>
      <c r="T169" s="54">
        <f t="shared" si="7"/>
        <v>0</v>
      </c>
      <c r="U169" s="54">
        <f>'2.1.ATS-Field (FY 13-14)'!P170</f>
        <v>0</v>
      </c>
      <c r="W169" s="30" t="str">
        <f t="shared" si="8"/>
        <v/>
      </c>
    </row>
    <row r="170" spans="1:23" x14ac:dyDescent="0.3">
      <c r="A170" s="9"/>
      <c r="B170" s="9"/>
      <c r="C170" s="9"/>
      <c r="D170" s="9"/>
      <c r="E170" s="9" t="str">
        <f>'1.4.Fwd TIV-Field Inputs'!E170</f>
        <v>0-0 (0)</v>
      </c>
      <c r="F170" s="52">
        <f>'1.4.Fwd TIV-Field Inputs'!J170</f>
        <v>0</v>
      </c>
      <c r="G170" s="102">
        <f t="shared" si="6"/>
        <v>0</v>
      </c>
      <c r="H170" s="86"/>
      <c r="I170" s="34"/>
      <c r="J170" s="86"/>
      <c r="K170" s="34"/>
      <c r="L170" s="86"/>
      <c r="M170" s="34"/>
      <c r="N170" s="86"/>
      <c r="O170" s="34"/>
      <c r="P170" s="86"/>
      <c r="Q170" s="34"/>
      <c r="R170" s="34"/>
      <c r="S170" s="34"/>
      <c r="T170" s="54">
        <f t="shared" si="7"/>
        <v>0</v>
      </c>
      <c r="U170" s="54">
        <f>'2.1.ATS-Field (FY 13-14)'!P171</f>
        <v>0</v>
      </c>
      <c r="W170" s="30" t="str">
        <f t="shared" si="8"/>
        <v/>
      </c>
    </row>
    <row r="171" spans="1:23" x14ac:dyDescent="0.3">
      <c r="A171" s="9"/>
      <c r="B171" s="9"/>
      <c r="C171" s="9"/>
      <c r="D171" s="9"/>
      <c r="E171" s="9" t="str">
        <f>'1.4.Fwd TIV-Field Inputs'!E171</f>
        <v>0-0 (0)</v>
      </c>
      <c r="F171" s="52">
        <f>'1.4.Fwd TIV-Field Inputs'!J171</f>
        <v>0</v>
      </c>
      <c r="G171" s="102">
        <f t="shared" si="6"/>
        <v>0</v>
      </c>
      <c r="H171" s="86"/>
      <c r="I171" s="34"/>
      <c r="J171" s="86"/>
      <c r="K171" s="34"/>
      <c r="L171" s="86"/>
      <c r="M171" s="34"/>
      <c r="N171" s="86"/>
      <c r="O171" s="34"/>
      <c r="P171" s="86"/>
      <c r="Q171" s="34"/>
      <c r="R171" s="34"/>
      <c r="S171" s="34"/>
      <c r="T171" s="54">
        <f t="shared" si="7"/>
        <v>0</v>
      </c>
      <c r="U171" s="54">
        <f>'2.1.ATS-Field (FY 13-14)'!P172</f>
        <v>0</v>
      </c>
      <c r="W171" s="30" t="str">
        <f t="shared" si="8"/>
        <v/>
      </c>
    </row>
    <row r="172" spans="1:23" x14ac:dyDescent="0.3">
      <c r="A172" s="9"/>
      <c r="B172" s="9"/>
      <c r="C172" s="9"/>
      <c r="D172" s="9"/>
      <c r="E172" s="9" t="str">
        <f>'1.4.Fwd TIV-Field Inputs'!E172</f>
        <v>0-0 (0)</v>
      </c>
      <c r="F172" s="52">
        <f>'1.4.Fwd TIV-Field Inputs'!J172</f>
        <v>0</v>
      </c>
      <c r="G172" s="102">
        <f t="shared" si="6"/>
        <v>0</v>
      </c>
      <c r="H172" s="86"/>
      <c r="I172" s="34"/>
      <c r="J172" s="86"/>
      <c r="K172" s="34"/>
      <c r="L172" s="86"/>
      <c r="M172" s="34"/>
      <c r="N172" s="86"/>
      <c r="O172" s="34"/>
      <c r="P172" s="86"/>
      <c r="Q172" s="34"/>
      <c r="R172" s="34"/>
      <c r="S172" s="34"/>
      <c r="T172" s="54">
        <f t="shared" si="7"/>
        <v>0</v>
      </c>
      <c r="U172" s="54">
        <f>'2.1.ATS-Field (FY 13-14)'!P173</f>
        <v>0</v>
      </c>
      <c r="W172" s="30" t="str">
        <f t="shared" si="8"/>
        <v/>
      </c>
    </row>
    <row r="173" spans="1:23" x14ac:dyDescent="0.3">
      <c r="A173" s="9"/>
      <c r="B173" s="9"/>
      <c r="C173" s="9"/>
      <c r="D173" s="9"/>
      <c r="E173" s="9" t="str">
        <f>'1.4.Fwd TIV-Field Inputs'!E173</f>
        <v>0-0 (0)</v>
      </c>
      <c r="F173" s="52">
        <f>'1.4.Fwd TIV-Field Inputs'!J173</f>
        <v>0</v>
      </c>
      <c r="G173" s="102">
        <f t="shared" si="6"/>
        <v>0</v>
      </c>
      <c r="H173" s="86"/>
      <c r="I173" s="34"/>
      <c r="J173" s="86"/>
      <c r="K173" s="34"/>
      <c r="L173" s="86"/>
      <c r="M173" s="34"/>
      <c r="N173" s="86"/>
      <c r="O173" s="34"/>
      <c r="P173" s="86"/>
      <c r="Q173" s="34"/>
      <c r="R173" s="34"/>
      <c r="S173" s="34"/>
      <c r="T173" s="54">
        <f t="shared" si="7"/>
        <v>0</v>
      </c>
      <c r="U173" s="54">
        <f>'2.1.ATS-Field (FY 13-14)'!P174</f>
        <v>0</v>
      </c>
      <c r="W173" s="30" t="str">
        <f t="shared" si="8"/>
        <v/>
      </c>
    </row>
    <row r="174" spans="1:23" x14ac:dyDescent="0.3">
      <c r="A174" s="9"/>
      <c r="B174" s="9"/>
      <c r="C174" s="9"/>
      <c r="D174" s="9"/>
      <c r="E174" s="9" t="str">
        <f>'1.4.Fwd TIV-Field Inputs'!E174</f>
        <v>0-0 (0)</v>
      </c>
      <c r="F174" s="52">
        <f>'1.4.Fwd TIV-Field Inputs'!J174</f>
        <v>0</v>
      </c>
      <c r="G174" s="102">
        <f t="shared" si="6"/>
        <v>0</v>
      </c>
      <c r="H174" s="86"/>
      <c r="I174" s="34"/>
      <c r="J174" s="86"/>
      <c r="K174" s="34"/>
      <c r="L174" s="86"/>
      <c r="M174" s="34"/>
      <c r="N174" s="86"/>
      <c r="O174" s="34"/>
      <c r="P174" s="86"/>
      <c r="Q174" s="34"/>
      <c r="R174" s="34"/>
      <c r="S174" s="34"/>
      <c r="T174" s="54">
        <f t="shared" si="7"/>
        <v>0</v>
      </c>
      <c r="U174" s="54">
        <f>'2.1.ATS-Field (FY 13-14)'!P175</f>
        <v>0</v>
      </c>
      <c r="W174" s="30" t="str">
        <f t="shared" si="8"/>
        <v/>
      </c>
    </row>
    <row r="175" spans="1:23" x14ac:dyDescent="0.3">
      <c r="A175" s="9"/>
      <c r="B175" s="9"/>
      <c r="C175" s="9"/>
      <c r="D175" s="9"/>
      <c r="E175" s="9" t="str">
        <f>'1.4.Fwd TIV-Field Inputs'!E175</f>
        <v>0-0 (0)</v>
      </c>
      <c r="F175" s="52">
        <f>'1.4.Fwd TIV-Field Inputs'!J175</f>
        <v>0</v>
      </c>
      <c r="G175" s="102">
        <f t="shared" si="6"/>
        <v>0</v>
      </c>
      <c r="H175" s="86"/>
      <c r="I175" s="34"/>
      <c r="J175" s="86"/>
      <c r="K175" s="34"/>
      <c r="L175" s="86"/>
      <c r="M175" s="34"/>
      <c r="N175" s="86"/>
      <c r="O175" s="34"/>
      <c r="P175" s="86"/>
      <c r="Q175" s="34"/>
      <c r="R175" s="34"/>
      <c r="S175" s="34"/>
      <c r="T175" s="54">
        <f t="shared" si="7"/>
        <v>0</v>
      </c>
      <c r="U175" s="54">
        <f>'2.1.ATS-Field (FY 13-14)'!P176</f>
        <v>0</v>
      </c>
      <c r="W175" s="30" t="str">
        <f t="shared" si="8"/>
        <v/>
      </c>
    </row>
    <row r="176" spans="1:23" x14ac:dyDescent="0.3">
      <c r="A176" s="9"/>
      <c r="B176" s="9"/>
      <c r="C176" s="9"/>
      <c r="D176" s="9"/>
      <c r="E176" s="9" t="str">
        <f>'1.4.Fwd TIV-Field Inputs'!E176</f>
        <v>0-0 (0)</v>
      </c>
      <c r="F176" s="52">
        <f>'1.4.Fwd TIV-Field Inputs'!J176</f>
        <v>0</v>
      </c>
      <c r="G176" s="102">
        <f t="shared" si="6"/>
        <v>0</v>
      </c>
      <c r="H176" s="86"/>
      <c r="I176" s="34"/>
      <c r="J176" s="86"/>
      <c r="K176" s="34"/>
      <c r="L176" s="86"/>
      <c r="M176" s="34"/>
      <c r="N176" s="86"/>
      <c r="O176" s="34"/>
      <c r="P176" s="86"/>
      <c r="Q176" s="34"/>
      <c r="R176" s="34"/>
      <c r="S176" s="34"/>
      <c r="T176" s="54">
        <f t="shared" si="7"/>
        <v>0</v>
      </c>
      <c r="U176" s="54">
        <f>'2.1.ATS-Field (FY 13-14)'!P177</f>
        <v>0</v>
      </c>
      <c r="W176" s="30" t="str">
        <f t="shared" si="8"/>
        <v/>
      </c>
    </row>
    <row r="177" spans="1:23" x14ac:dyDescent="0.3">
      <c r="A177" s="9"/>
      <c r="B177" s="9"/>
      <c r="C177" s="9"/>
      <c r="D177" s="9"/>
      <c r="E177" s="9" t="str">
        <f>'1.4.Fwd TIV-Field Inputs'!E177</f>
        <v>0-0 (0)</v>
      </c>
      <c r="F177" s="52">
        <f>'1.4.Fwd TIV-Field Inputs'!J177</f>
        <v>0</v>
      </c>
      <c r="G177" s="102">
        <f t="shared" si="6"/>
        <v>0</v>
      </c>
      <c r="H177" s="86"/>
      <c r="I177" s="34"/>
      <c r="J177" s="86"/>
      <c r="K177" s="34"/>
      <c r="L177" s="86"/>
      <c r="M177" s="34"/>
      <c r="N177" s="86"/>
      <c r="O177" s="34"/>
      <c r="P177" s="86"/>
      <c r="Q177" s="34"/>
      <c r="R177" s="34"/>
      <c r="S177" s="34"/>
      <c r="T177" s="54">
        <f t="shared" si="7"/>
        <v>0</v>
      </c>
      <c r="U177" s="54">
        <f>'2.1.ATS-Field (FY 13-14)'!P178</f>
        <v>0</v>
      </c>
      <c r="W177" s="30" t="str">
        <f t="shared" si="8"/>
        <v/>
      </c>
    </row>
    <row r="178" spans="1:23" x14ac:dyDescent="0.3">
      <c r="A178" s="9"/>
      <c r="B178" s="9"/>
      <c r="C178" s="9"/>
      <c r="D178" s="9"/>
      <c r="E178" s="9" t="str">
        <f>'1.4.Fwd TIV-Field Inputs'!E178</f>
        <v>0-0 (0)</v>
      </c>
      <c r="F178" s="52">
        <f>'1.4.Fwd TIV-Field Inputs'!J178</f>
        <v>0</v>
      </c>
      <c r="G178" s="102">
        <f t="shared" si="6"/>
        <v>0</v>
      </c>
      <c r="H178" s="86"/>
      <c r="I178" s="34"/>
      <c r="J178" s="86"/>
      <c r="K178" s="34"/>
      <c r="L178" s="86"/>
      <c r="M178" s="34"/>
      <c r="N178" s="86"/>
      <c r="O178" s="34"/>
      <c r="P178" s="86"/>
      <c r="Q178" s="34"/>
      <c r="R178" s="34"/>
      <c r="S178" s="34"/>
      <c r="T178" s="54">
        <f t="shared" si="7"/>
        <v>0</v>
      </c>
      <c r="U178" s="54">
        <f>'2.1.ATS-Field (FY 13-14)'!P179</f>
        <v>0</v>
      </c>
      <c r="W178" s="30" t="str">
        <f t="shared" si="8"/>
        <v/>
      </c>
    </row>
    <row r="179" spans="1:23" x14ac:dyDescent="0.3">
      <c r="A179" s="9"/>
      <c r="B179" s="9"/>
      <c r="C179" s="9"/>
      <c r="D179" s="9"/>
      <c r="E179" s="9" t="str">
        <f>'1.4.Fwd TIV-Field Inputs'!E179</f>
        <v>0-0 (0)</v>
      </c>
      <c r="F179" s="52">
        <f>'1.4.Fwd TIV-Field Inputs'!J179</f>
        <v>0</v>
      </c>
      <c r="G179" s="102">
        <f t="shared" si="6"/>
        <v>0</v>
      </c>
      <c r="H179" s="86"/>
      <c r="I179" s="34"/>
      <c r="J179" s="86"/>
      <c r="K179" s="34"/>
      <c r="L179" s="86"/>
      <c r="M179" s="34"/>
      <c r="N179" s="86"/>
      <c r="O179" s="34"/>
      <c r="P179" s="86"/>
      <c r="Q179" s="34"/>
      <c r="R179" s="34"/>
      <c r="S179" s="34"/>
      <c r="T179" s="54">
        <f t="shared" si="7"/>
        <v>0</v>
      </c>
      <c r="U179" s="54">
        <f>'2.1.ATS-Field (FY 13-14)'!P180</f>
        <v>0</v>
      </c>
      <c r="W179" s="30" t="str">
        <f t="shared" si="8"/>
        <v/>
      </c>
    </row>
    <row r="180" spans="1:23" x14ac:dyDescent="0.3">
      <c r="A180" s="9"/>
      <c r="B180" s="9"/>
      <c r="C180" s="9"/>
      <c r="D180" s="9"/>
      <c r="E180" s="9" t="str">
        <f>'1.4.Fwd TIV-Field Inputs'!E180</f>
        <v>0-0 (0)</v>
      </c>
      <c r="F180" s="52">
        <f>'1.4.Fwd TIV-Field Inputs'!J180</f>
        <v>0</v>
      </c>
      <c r="G180" s="102">
        <f t="shared" si="6"/>
        <v>0</v>
      </c>
      <c r="H180" s="86"/>
      <c r="I180" s="34"/>
      <c r="J180" s="86"/>
      <c r="K180" s="34"/>
      <c r="L180" s="86"/>
      <c r="M180" s="34"/>
      <c r="N180" s="86"/>
      <c r="O180" s="34"/>
      <c r="P180" s="86"/>
      <c r="Q180" s="34"/>
      <c r="R180" s="34"/>
      <c r="S180" s="34"/>
      <c r="T180" s="54">
        <f t="shared" si="7"/>
        <v>0</v>
      </c>
      <c r="U180" s="54">
        <f>'2.1.ATS-Field (FY 13-14)'!P181</f>
        <v>0</v>
      </c>
      <c r="W180" s="30" t="str">
        <f t="shared" si="8"/>
        <v/>
      </c>
    </row>
    <row r="181" spans="1:23" x14ac:dyDescent="0.3">
      <c r="A181" s="9"/>
      <c r="B181" s="9"/>
      <c r="C181" s="9"/>
      <c r="D181" s="9"/>
      <c r="E181" s="9" t="str">
        <f>'1.4.Fwd TIV-Field Inputs'!E181</f>
        <v>0-0 (0)</v>
      </c>
      <c r="F181" s="52">
        <f>'1.4.Fwd TIV-Field Inputs'!J181</f>
        <v>0</v>
      </c>
      <c r="G181" s="102">
        <f t="shared" si="6"/>
        <v>0</v>
      </c>
      <c r="H181" s="86"/>
      <c r="I181" s="34"/>
      <c r="J181" s="86"/>
      <c r="K181" s="34"/>
      <c r="L181" s="86"/>
      <c r="M181" s="34"/>
      <c r="N181" s="86"/>
      <c r="O181" s="34"/>
      <c r="P181" s="86"/>
      <c r="Q181" s="34"/>
      <c r="R181" s="34"/>
      <c r="S181" s="34"/>
      <c r="T181" s="54">
        <f t="shared" si="7"/>
        <v>0</v>
      </c>
      <c r="U181" s="54">
        <f>'2.1.ATS-Field (FY 13-14)'!P182</f>
        <v>0</v>
      </c>
      <c r="W181" s="30" t="str">
        <f t="shared" si="8"/>
        <v/>
      </c>
    </row>
    <row r="182" spans="1:23" x14ac:dyDescent="0.3">
      <c r="A182" s="9"/>
      <c r="B182" s="9"/>
      <c r="C182" s="9"/>
      <c r="D182" s="9"/>
      <c r="E182" s="9" t="str">
        <f>'1.4.Fwd TIV-Field Inputs'!E182</f>
        <v>0-0 (0)</v>
      </c>
      <c r="F182" s="52">
        <f>'1.4.Fwd TIV-Field Inputs'!J182</f>
        <v>0</v>
      </c>
      <c r="G182" s="102">
        <f t="shared" si="6"/>
        <v>0</v>
      </c>
      <c r="H182" s="86"/>
      <c r="I182" s="34"/>
      <c r="J182" s="86"/>
      <c r="K182" s="34"/>
      <c r="L182" s="86"/>
      <c r="M182" s="34"/>
      <c r="N182" s="86"/>
      <c r="O182" s="34"/>
      <c r="P182" s="86"/>
      <c r="Q182" s="34"/>
      <c r="R182" s="34"/>
      <c r="S182" s="34"/>
      <c r="T182" s="54">
        <f t="shared" si="7"/>
        <v>0</v>
      </c>
      <c r="U182" s="54">
        <f>'2.1.ATS-Field (FY 13-14)'!P183</f>
        <v>0</v>
      </c>
      <c r="W182" s="30" t="str">
        <f t="shared" si="8"/>
        <v/>
      </c>
    </row>
    <row r="183" spans="1:23" x14ac:dyDescent="0.3">
      <c r="A183" s="9"/>
      <c r="B183" s="9"/>
      <c r="C183" s="9"/>
      <c r="D183" s="9"/>
      <c r="E183" s="9" t="str">
        <f>'1.4.Fwd TIV-Field Inputs'!E183</f>
        <v>0-0 (0)</v>
      </c>
      <c r="F183" s="52">
        <f>'1.4.Fwd TIV-Field Inputs'!J183</f>
        <v>0</v>
      </c>
      <c r="G183" s="102">
        <f t="shared" si="6"/>
        <v>0</v>
      </c>
      <c r="H183" s="86"/>
      <c r="I183" s="34"/>
      <c r="J183" s="86"/>
      <c r="K183" s="34"/>
      <c r="L183" s="86"/>
      <c r="M183" s="34"/>
      <c r="N183" s="86"/>
      <c r="O183" s="34"/>
      <c r="P183" s="86"/>
      <c r="Q183" s="34"/>
      <c r="R183" s="34"/>
      <c r="S183" s="34"/>
      <c r="T183" s="54">
        <f t="shared" si="7"/>
        <v>0</v>
      </c>
      <c r="U183" s="54">
        <f>'2.1.ATS-Field (FY 13-14)'!P184</f>
        <v>0</v>
      </c>
      <c r="W183" s="30" t="str">
        <f t="shared" si="8"/>
        <v/>
      </c>
    </row>
    <row r="184" spans="1:23" x14ac:dyDescent="0.3">
      <c r="A184" s="9"/>
      <c r="B184" s="9"/>
      <c r="C184" s="9"/>
      <c r="D184" s="9"/>
      <c r="E184" s="9" t="str">
        <f>'1.4.Fwd TIV-Field Inputs'!E184</f>
        <v>0-0 (0)</v>
      </c>
      <c r="F184" s="52">
        <f>'1.4.Fwd TIV-Field Inputs'!J184</f>
        <v>0</v>
      </c>
      <c r="G184" s="102">
        <f t="shared" si="6"/>
        <v>0</v>
      </c>
      <c r="H184" s="86"/>
      <c r="I184" s="34"/>
      <c r="J184" s="86"/>
      <c r="K184" s="34"/>
      <c r="L184" s="86"/>
      <c r="M184" s="34"/>
      <c r="N184" s="86"/>
      <c r="O184" s="34"/>
      <c r="P184" s="86"/>
      <c r="Q184" s="34"/>
      <c r="R184" s="34"/>
      <c r="S184" s="34"/>
      <c r="T184" s="54">
        <f t="shared" si="7"/>
        <v>0</v>
      </c>
      <c r="U184" s="54">
        <f>'2.1.ATS-Field (FY 13-14)'!P185</f>
        <v>0</v>
      </c>
      <c r="W184" s="30" t="str">
        <f t="shared" si="8"/>
        <v/>
      </c>
    </row>
    <row r="185" spans="1:23" x14ac:dyDescent="0.3">
      <c r="A185" s="9"/>
      <c r="B185" s="9"/>
      <c r="C185" s="9"/>
      <c r="D185" s="9"/>
      <c r="E185" s="9" t="str">
        <f>'1.4.Fwd TIV-Field Inputs'!E185</f>
        <v>0-0 (0)</v>
      </c>
      <c r="F185" s="52">
        <f>'1.4.Fwd TIV-Field Inputs'!J185</f>
        <v>0</v>
      </c>
      <c r="G185" s="102">
        <f t="shared" si="6"/>
        <v>0</v>
      </c>
      <c r="H185" s="86"/>
      <c r="I185" s="34"/>
      <c r="J185" s="86"/>
      <c r="K185" s="34"/>
      <c r="L185" s="86"/>
      <c r="M185" s="34"/>
      <c r="N185" s="86"/>
      <c r="O185" s="34"/>
      <c r="P185" s="86"/>
      <c r="Q185" s="34"/>
      <c r="R185" s="34"/>
      <c r="S185" s="34"/>
      <c r="T185" s="54">
        <f t="shared" si="7"/>
        <v>0</v>
      </c>
      <c r="U185" s="54">
        <f>'2.1.ATS-Field (FY 13-14)'!P186</f>
        <v>0</v>
      </c>
      <c r="W185" s="30" t="str">
        <f t="shared" si="8"/>
        <v/>
      </c>
    </row>
    <row r="186" spans="1:23" x14ac:dyDescent="0.3">
      <c r="A186" s="9"/>
      <c r="B186" s="9"/>
      <c r="C186" s="9"/>
      <c r="D186" s="9"/>
      <c r="E186" s="9" t="str">
        <f>'1.4.Fwd TIV-Field Inputs'!E186</f>
        <v>0-0 (0)</v>
      </c>
      <c r="F186" s="52">
        <f>'1.4.Fwd TIV-Field Inputs'!J186</f>
        <v>0</v>
      </c>
      <c r="G186" s="102">
        <f t="shared" si="6"/>
        <v>0</v>
      </c>
      <c r="H186" s="86"/>
      <c r="I186" s="34"/>
      <c r="J186" s="86"/>
      <c r="K186" s="34"/>
      <c r="L186" s="86"/>
      <c r="M186" s="34"/>
      <c r="N186" s="86"/>
      <c r="O186" s="34"/>
      <c r="P186" s="86"/>
      <c r="Q186" s="34"/>
      <c r="R186" s="34"/>
      <c r="S186" s="34"/>
      <c r="T186" s="54">
        <f t="shared" si="7"/>
        <v>0</v>
      </c>
      <c r="U186" s="54">
        <f>'2.1.ATS-Field (FY 13-14)'!P187</f>
        <v>0</v>
      </c>
      <c r="W186" s="30" t="str">
        <f t="shared" si="8"/>
        <v/>
      </c>
    </row>
    <row r="187" spans="1:23" x14ac:dyDescent="0.3">
      <c r="A187" s="9"/>
      <c r="B187" s="9"/>
      <c r="C187" s="9"/>
      <c r="D187" s="9"/>
      <c r="E187" s="9" t="str">
        <f>'1.4.Fwd TIV-Field Inputs'!E187</f>
        <v>0-0 (0)</v>
      </c>
      <c r="F187" s="52">
        <f>'1.4.Fwd TIV-Field Inputs'!J187</f>
        <v>0</v>
      </c>
      <c r="G187" s="102">
        <f t="shared" si="6"/>
        <v>0</v>
      </c>
      <c r="H187" s="86"/>
      <c r="I187" s="34"/>
      <c r="J187" s="86"/>
      <c r="K187" s="34"/>
      <c r="L187" s="86"/>
      <c r="M187" s="34"/>
      <c r="N187" s="86"/>
      <c r="O187" s="34"/>
      <c r="P187" s="86"/>
      <c r="Q187" s="34"/>
      <c r="R187" s="34"/>
      <c r="S187" s="34"/>
      <c r="T187" s="54">
        <f t="shared" si="7"/>
        <v>0</v>
      </c>
      <c r="U187" s="54">
        <f>'2.1.ATS-Field (FY 13-14)'!P188</f>
        <v>0</v>
      </c>
      <c r="W187" s="30" t="str">
        <f t="shared" si="8"/>
        <v/>
      </c>
    </row>
    <row r="188" spans="1:23" x14ac:dyDescent="0.3">
      <c r="A188" s="9"/>
      <c r="B188" s="9"/>
      <c r="C188" s="9"/>
      <c r="D188" s="9"/>
      <c r="E188" s="9" t="str">
        <f>'1.4.Fwd TIV-Field Inputs'!E188</f>
        <v>0-0 (0)</v>
      </c>
      <c r="F188" s="52">
        <f>'1.4.Fwd TIV-Field Inputs'!J188</f>
        <v>0</v>
      </c>
      <c r="G188" s="102">
        <f t="shared" si="6"/>
        <v>0</v>
      </c>
      <c r="H188" s="86"/>
      <c r="I188" s="34"/>
      <c r="J188" s="86"/>
      <c r="K188" s="34"/>
      <c r="L188" s="86"/>
      <c r="M188" s="34"/>
      <c r="N188" s="86"/>
      <c r="O188" s="34"/>
      <c r="P188" s="86"/>
      <c r="Q188" s="34"/>
      <c r="R188" s="34"/>
      <c r="S188" s="34"/>
      <c r="T188" s="54">
        <f t="shared" si="7"/>
        <v>0</v>
      </c>
      <c r="U188" s="54">
        <f>'2.1.ATS-Field (FY 13-14)'!P189</f>
        <v>0</v>
      </c>
      <c r="W188" s="30" t="str">
        <f t="shared" si="8"/>
        <v/>
      </c>
    </row>
    <row r="189" spans="1:23" x14ac:dyDescent="0.3">
      <c r="A189" s="9"/>
      <c r="B189" s="9"/>
      <c r="C189" s="9"/>
      <c r="D189" s="9"/>
      <c r="E189" s="9" t="str">
        <f>'1.4.Fwd TIV-Field Inputs'!E189</f>
        <v>0-0 (0)</v>
      </c>
      <c r="F189" s="52">
        <f>'1.4.Fwd TIV-Field Inputs'!J189</f>
        <v>0</v>
      </c>
      <c r="G189" s="102">
        <f t="shared" si="6"/>
        <v>0</v>
      </c>
      <c r="H189" s="86"/>
      <c r="I189" s="34"/>
      <c r="J189" s="86"/>
      <c r="K189" s="34"/>
      <c r="L189" s="86"/>
      <c r="M189" s="34"/>
      <c r="N189" s="86"/>
      <c r="O189" s="34"/>
      <c r="P189" s="86"/>
      <c r="Q189" s="34"/>
      <c r="R189" s="34"/>
      <c r="S189" s="34"/>
      <c r="T189" s="54">
        <f t="shared" si="7"/>
        <v>0</v>
      </c>
      <c r="U189" s="54">
        <f>'2.1.ATS-Field (FY 13-14)'!P190</f>
        <v>0</v>
      </c>
      <c r="W189" s="30" t="str">
        <f t="shared" si="8"/>
        <v/>
      </c>
    </row>
    <row r="190" spans="1:23" x14ac:dyDescent="0.3">
      <c r="A190" s="9"/>
      <c r="B190" s="9"/>
      <c r="C190" s="9"/>
      <c r="D190" s="9"/>
      <c r="E190" s="9" t="str">
        <f>'1.4.Fwd TIV-Field Inputs'!E190</f>
        <v>0-0 (0)</v>
      </c>
      <c r="F190" s="52">
        <f>'1.4.Fwd TIV-Field Inputs'!J190</f>
        <v>0</v>
      </c>
      <c r="G190" s="102">
        <f t="shared" si="6"/>
        <v>0</v>
      </c>
      <c r="H190" s="86"/>
      <c r="I190" s="34"/>
      <c r="J190" s="86"/>
      <c r="K190" s="34"/>
      <c r="L190" s="86"/>
      <c r="M190" s="34"/>
      <c r="N190" s="86"/>
      <c r="O190" s="34"/>
      <c r="P190" s="86"/>
      <c r="Q190" s="34"/>
      <c r="R190" s="34"/>
      <c r="S190" s="34"/>
      <c r="T190" s="54">
        <f t="shared" si="7"/>
        <v>0</v>
      </c>
      <c r="U190" s="54">
        <f>'2.1.ATS-Field (FY 13-14)'!P191</f>
        <v>0</v>
      </c>
      <c r="W190" s="30" t="str">
        <f t="shared" si="8"/>
        <v/>
      </c>
    </row>
    <row r="191" spans="1:23" x14ac:dyDescent="0.3">
      <c r="A191" s="9"/>
      <c r="B191" s="9"/>
      <c r="C191" s="9"/>
      <c r="D191" s="9"/>
      <c r="E191" s="9" t="str">
        <f>'1.4.Fwd TIV-Field Inputs'!E191</f>
        <v>0-0 (0)</v>
      </c>
      <c r="F191" s="52">
        <f>'1.4.Fwd TIV-Field Inputs'!J191</f>
        <v>0</v>
      </c>
      <c r="G191" s="102">
        <f t="shared" si="6"/>
        <v>0</v>
      </c>
      <c r="H191" s="86"/>
      <c r="I191" s="34"/>
      <c r="J191" s="86"/>
      <c r="K191" s="34"/>
      <c r="L191" s="86"/>
      <c r="M191" s="34"/>
      <c r="N191" s="86"/>
      <c r="O191" s="34"/>
      <c r="P191" s="86"/>
      <c r="Q191" s="34"/>
      <c r="R191" s="34"/>
      <c r="S191" s="34"/>
      <c r="T191" s="54">
        <f t="shared" si="7"/>
        <v>0</v>
      </c>
      <c r="U191" s="54">
        <f>'2.1.ATS-Field (FY 13-14)'!P192</f>
        <v>0</v>
      </c>
      <c r="W191" s="30" t="str">
        <f t="shared" si="8"/>
        <v/>
      </c>
    </row>
    <row r="192" spans="1:23" x14ac:dyDescent="0.3">
      <c r="A192" s="9"/>
      <c r="B192" s="9"/>
      <c r="C192" s="9"/>
      <c r="D192" s="9"/>
      <c r="E192" s="9" t="str">
        <f>'1.4.Fwd TIV-Field Inputs'!E192</f>
        <v>0-0 (0)</v>
      </c>
      <c r="F192" s="52">
        <f>'1.4.Fwd TIV-Field Inputs'!J192</f>
        <v>0</v>
      </c>
      <c r="G192" s="102">
        <f t="shared" si="6"/>
        <v>0</v>
      </c>
      <c r="H192" s="86"/>
      <c r="I192" s="34"/>
      <c r="J192" s="86"/>
      <c r="K192" s="34"/>
      <c r="L192" s="86"/>
      <c r="M192" s="34"/>
      <c r="N192" s="86"/>
      <c r="O192" s="34"/>
      <c r="P192" s="86"/>
      <c r="Q192" s="34"/>
      <c r="R192" s="34"/>
      <c r="S192" s="34"/>
      <c r="T192" s="54">
        <f t="shared" si="7"/>
        <v>0</v>
      </c>
      <c r="U192" s="54">
        <f>'2.1.ATS-Field (FY 13-14)'!P193</f>
        <v>0</v>
      </c>
      <c r="W192" s="30" t="str">
        <f t="shared" si="8"/>
        <v/>
      </c>
    </row>
    <row r="193" spans="1:23" x14ac:dyDescent="0.3">
      <c r="A193" s="9"/>
      <c r="B193" s="9"/>
      <c r="C193" s="9"/>
      <c r="D193" s="9"/>
      <c r="E193" s="9" t="str">
        <f>'1.4.Fwd TIV-Field Inputs'!E193</f>
        <v>0-0 (0)</v>
      </c>
      <c r="F193" s="52">
        <f>'1.4.Fwd TIV-Field Inputs'!J193</f>
        <v>0</v>
      </c>
      <c r="G193" s="102">
        <f t="shared" si="6"/>
        <v>0</v>
      </c>
      <c r="H193" s="86"/>
      <c r="I193" s="34"/>
      <c r="J193" s="86"/>
      <c r="K193" s="34"/>
      <c r="L193" s="86"/>
      <c r="M193" s="34"/>
      <c r="N193" s="86"/>
      <c r="O193" s="34"/>
      <c r="P193" s="86"/>
      <c r="Q193" s="34"/>
      <c r="R193" s="34"/>
      <c r="S193" s="34"/>
      <c r="T193" s="54">
        <f t="shared" si="7"/>
        <v>0</v>
      </c>
      <c r="U193" s="54">
        <f>'2.1.ATS-Field (FY 13-14)'!P194</f>
        <v>0</v>
      </c>
      <c r="W193" s="30" t="str">
        <f t="shared" si="8"/>
        <v/>
      </c>
    </row>
    <row r="194" spans="1:23" x14ac:dyDescent="0.3">
      <c r="A194" s="9"/>
      <c r="B194" s="9"/>
      <c r="C194" s="9"/>
      <c r="D194" s="9"/>
      <c r="E194" s="9" t="str">
        <f>'1.4.Fwd TIV-Field Inputs'!E194</f>
        <v>0-0 (0)</v>
      </c>
      <c r="F194" s="52">
        <f>'1.4.Fwd TIV-Field Inputs'!J194</f>
        <v>0</v>
      </c>
      <c r="G194" s="102">
        <f t="shared" si="6"/>
        <v>0</v>
      </c>
      <c r="H194" s="86"/>
      <c r="I194" s="34"/>
      <c r="J194" s="86"/>
      <c r="K194" s="34"/>
      <c r="L194" s="86"/>
      <c r="M194" s="34"/>
      <c r="N194" s="86"/>
      <c r="O194" s="34"/>
      <c r="P194" s="86"/>
      <c r="Q194" s="34"/>
      <c r="R194" s="34"/>
      <c r="S194" s="34"/>
      <c r="T194" s="54">
        <f t="shared" si="7"/>
        <v>0</v>
      </c>
      <c r="U194" s="54">
        <f>'2.1.ATS-Field (FY 13-14)'!P195</f>
        <v>0</v>
      </c>
      <c r="W194" s="30" t="str">
        <f t="shared" si="8"/>
        <v/>
      </c>
    </row>
    <row r="195" spans="1:23" x14ac:dyDescent="0.3">
      <c r="A195" s="9"/>
      <c r="B195" s="9"/>
      <c r="C195" s="9"/>
      <c r="D195" s="9"/>
      <c r="E195" s="9" t="str">
        <f>'1.4.Fwd TIV-Field Inputs'!E195</f>
        <v>0-0 (0)</v>
      </c>
      <c r="F195" s="52">
        <f>'1.4.Fwd TIV-Field Inputs'!J195</f>
        <v>0</v>
      </c>
      <c r="G195" s="102">
        <f t="shared" si="6"/>
        <v>0</v>
      </c>
      <c r="H195" s="86"/>
      <c r="I195" s="34"/>
      <c r="J195" s="86"/>
      <c r="K195" s="34"/>
      <c r="L195" s="86"/>
      <c r="M195" s="34"/>
      <c r="N195" s="86"/>
      <c r="O195" s="34"/>
      <c r="P195" s="86"/>
      <c r="Q195" s="34"/>
      <c r="R195" s="34"/>
      <c r="S195" s="34"/>
      <c r="T195" s="54">
        <f t="shared" si="7"/>
        <v>0</v>
      </c>
      <c r="U195" s="54">
        <f>'2.1.ATS-Field (FY 13-14)'!P196</f>
        <v>0</v>
      </c>
      <c r="W195" s="30" t="str">
        <f t="shared" si="8"/>
        <v/>
      </c>
    </row>
    <row r="196" spans="1:23" x14ac:dyDescent="0.3">
      <c r="A196" s="9"/>
      <c r="B196" s="9"/>
      <c r="C196" s="9"/>
      <c r="D196" s="9"/>
      <c r="E196" s="9" t="str">
        <f>'1.4.Fwd TIV-Field Inputs'!E196</f>
        <v>0-0 (0)</v>
      </c>
      <c r="F196" s="52">
        <f>'1.4.Fwd TIV-Field Inputs'!J196</f>
        <v>0</v>
      </c>
      <c r="G196" s="102">
        <f t="shared" si="6"/>
        <v>0</v>
      </c>
      <c r="H196" s="86"/>
      <c r="I196" s="34"/>
      <c r="J196" s="86"/>
      <c r="K196" s="34"/>
      <c r="L196" s="86"/>
      <c r="M196" s="34"/>
      <c r="N196" s="86"/>
      <c r="O196" s="34"/>
      <c r="P196" s="86"/>
      <c r="Q196" s="34"/>
      <c r="R196" s="34"/>
      <c r="S196" s="34"/>
      <c r="T196" s="54">
        <f t="shared" si="7"/>
        <v>0</v>
      </c>
      <c r="U196" s="54">
        <f>'2.1.ATS-Field (FY 13-14)'!P197</f>
        <v>0</v>
      </c>
      <c r="W196" s="30" t="str">
        <f t="shared" si="8"/>
        <v/>
      </c>
    </row>
    <row r="197" spans="1:23" x14ac:dyDescent="0.3">
      <c r="A197" s="9"/>
      <c r="B197" s="9"/>
      <c r="C197" s="9"/>
      <c r="D197" s="9"/>
      <c r="E197" s="9" t="str">
        <f>'1.4.Fwd TIV-Field Inputs'!E197</f>
        <v>0-0 (0)</v>
      </c>
      <c r="F197" s="52">
        <f>'1.4.Fwd TIV-Field Inputs'!J197</f>
        <v>0</v>
      </c>
      <c r="G197" s="102">
        <f t="shared" si="6"/>
        <v>0</v>
      </c>
      <c r="H197" s="86"/>
      <c r="I197" s="34"/>
      <c r="J197" s="86"/>
      <c r="K197" s="34"/>
      <c r="L197" s="86"/>
      <c r="M197" s="34"/>
      <c r="N197" s="86"/>
      <c r="O197" s="34"/>
      <c r="P197" s="86"/>
      <c r="Q197" s="34"/>
      <c r="R197" s="34"/>
      <c r="S197" s="34"/>
      <c r="T197" s="54">
        <f t="shared" si="7"/>
        <v>0</v>
      </c>
      <c r="U197" s="54">
        <f>'2.1.ATS-Field (FY 13-14)'!P198</f>
        <v>0</v>
      </c>
      <c r="W197" s="30" t="str">
        <f t="shared" si="8"/>
        <v/>
      </c>
    </row>
    <row r="198" spans="1:23" x14ac:dyDescent="0.3">
      <c r="A198" s="9"/>
      <c r="B198" s="9"/>
      <c r="C198" s="9"/>
      <c r="D198" s="9"/>
      <c r="E198" s="9" t="str">
        <f>'1.4.Fwd TIV-Field Inputs'!E198</f>
        <v>0-0 (0)</v>
      </c>
      <c r="F198" s="52">
        <f>'1.4.Fwd TIV-Field Inputs'!J198</f>
        <v>0</v>
      </c>
      <c r="G198" s="102">
        <f t="shared" si="6"/>
        <v>0</v>
      </c>
      <c r="H198" s="86"/>
      <c r="I198" s="34"/>
      <c r="J198" s="86"/>
      <c r="K198" s="34"/>
      <c r="L198" s="86"/>
      <c r="M198" s="34"/>
      <c r="N198" s="86"/>
      <c r="O198" s="34"/>
      <c r="P198" s="86"/>
      <c r="Q198" s="34"/>
      <c r="R198" s="34"/>
      <c r="S198" s="34"/>
      <c r="T198" s="54">
        <f t="shared" si="7"/>
        <v>0</v>
      </c>
      <c r="U198" s="54">
        <f>'2.1.ATS-Field (FY 13-14)'!P199</f>
        <v>0</v>
      </c>
      <c r="W198" s="30" t="str">
        <f t="shared" si="8"/>
        <v/>
      </c>
    </row>
    <row r="199" spans="1:23" x14ac:dyDescent="0.3">
      <c r="A199" s="9"/>
      <c r="B199" s="9"/>
      <c r="C199" s="9"/>
      <c r="D199" s="9"/>
      <c r="E199" s="9" t="str">
        <f>'1.4.Fwd TIV-Field Inputs'!E199</f>
        <v>0-0 (0)</v>
      </c>
      <c r="F199" s="52">
        <f>'1.4.Fwd TIV-Field Inputs'!J199</f>
        <v>0</v>
      </c>
      <c r="G199" s="102">
        <f t="shared" ref="G199:G252" si="9">IFERROR(AVERAGE(H199,J199,L199,N199,P199),0)</f>
        <v>0</v>
      </c>
      <c r="H199" s="86"/>
      <c r="I199" s="34"/>
      <c r="J199" s="86"/>
      <c r="K199" s="34"/>
      <c r="L199" s="86"/>
      <c r="M199" s="34"/>
      <c r="N199" s="86"/>
      <c r="O199" s="34"/>
      <c r="P199" s="86"/>
      <c r="Q199" s="34"/>
      <c r="R199" s="34"/>
      <c r="S199" s="34"/>
      <c r="T199" s="54">
        <f t="shared" ref="T199:T252" si="10">IFERROR(ROUND(F199*S199,0),0)</f>
        <v>0</v>
      </c>
      <c r="U199" s="54">
        <f>'2.1.ATS-Field (FY 13-14)'!P200</f>
        <v>0</v>
      </c>
      <c r="W199" s="30" t="str">
        <f t="shared" ref="W199:W252" si="11">CONCATENATE(IF(H199&lt;3,IF(H199&gt;0,"Product, ",""),""),IF(J199&lt;3,IF(J199&gt;0,"Service, ",""),""),IF(L199&lt;3,IF(L199&gt;0,"Brand, ",""),""),IF(N199&lt;3,IF(N199&gt;0,"Ecosystem, ",""),""),IF(P199&lt;3,IF(P199&gt;0,"Influencer, ",""),""))</f>
        <v/>
      </c>
    </row>
    <row r="200" spans="1:23" x14ac:dyDescent="0.3">
      <c r="A200" s="9"/>
      <c r="B200" s="9"/>
      <c r="C200" s="9"/>
      <c r="D200" s="9"/>
      <c r="E200" s="9" t="str">
        <f>'1.4.Fwd TIV-Field Inputs'!E200</f>
        <v>0-0 (0)</v>
      </c>
      <c r="F200" s="52">
        <f>'1.4.Fwd TIV-Field Inputs'!J200</f>
        <v>0</v>
      </c>
      <c r="G200" s="102">
        <f t="shared" si="9"/>
        <v>0</v>
      </c>
      <c r="H200" s="86"/>
      <c r="I200" s="34"/>
      <c r="J200" s="86"/>
      <c r="K200" s="34"/>
      <c r="L200" s="86"/>
      <c r="M200" s="34"/>
      <c r="N200" s="86"/>
      <c r="O200" s="34"/>
      <c r="P200" s="86"/>
      <c r="Q200" s="34"/>
      <c r="R200" s="34"/>
      <c r="S200" s="34"/>
      <c r="T200" s="54">
        <f t="shared" si="10"/>
        <v>0</v>
      </c>
      <c r="U200" s="54">
        <f>'2.1.ATS-Field (FY 13-14)'!P201</f>
        <v>0</v>
      </c>
      <c r="W200" s="30" t="str">
        <f t="shared" si="11"/>
        <v/>
      </c>
    </row>
    <row r="201" spans="1:23" x14ac:dyDescent="0.3">
      <c r="A201" s="9"/>
      <c r="B201" s="9"/>
      <c r="C201" s="9"/>
      <c r="D201" s="9"/>
      <c r="E201" s="9" t="str">
        <f>'1.4.Fwd TIV-Field Inputs'!E201</f>
        <v>0-0 (0)</v>
      </c>
      <c r="F201" s="52">
        <f>'1.4.Fwd TIV-Field Inputs'!J201</f>
        <v>0</v>
      </c>
      <c r="G201" s="102">
        <f t="shared" si="9"/>
        <v>0</v>
      </c>
      <c r="H201" s="86"/>
      <c r="I201" s="34"/>
      <c r="J201" s="86"/>
      <c r="K201" s="34"/>
      <c r="L201" s="86"/>
      <c r="M201" s="34"/>
      <c r="N201" s="86"/>
      <c r="O201" s="34"/>
      <c r="P201" s="86"/>
      <c r="Q201" s="34"/>
      <c r="R201" s="34"/>
      <c r="S201" s="34"/>
      <c r="T201" s="54">
        <f t="shared" si="10"/>
        <v>0</v>
      </c>
      <c r="U201" s="54">
        <f>'2.1.ATS-Field (FY 13-14)'!P202</f>
        <v>0</v>
      </c>
      <c r="W201" s="30" t="str">
        <f t="shared" si="11"/>
        <v/>
      </c>
    </row>
    <row r="202" spans="1:23" x14ac:dyDescent="0.3">
      <c r="A202" s="9"/>
      <c r="B202" s="9"/>
      <c r="C202" s="9"/>
      <c r="D202" s="9"/>
      <c r="E202" s="9" t="str">
        <f>'1.4.Fwd TIV-Field Inputs'!E202</f>
        <v>0-0 (0)</v>
      </c>
      <c r="F202" s="52">
        <f>'1.4.Fwd TIV-Field Inputs'!J202</f>
        <v>0</v>
      </c>
      <c r="G202" s="102">
        <f t="shared" si="9"/>
        <v>0</v>
      </c>
      <c r="H202" s="86"/>
      <c r="I202" s="34"/>
      <c r="J202" s="86"/>
      <c r="K202" s="34"/>
      <c r="L202" s="86"/>
      <c r="M202" s="34"/>
      <c r="N202" s="86"/>
      <c r="O202" s="34"/>
      <c r="P202" s="86"/>
      <c r="Q202" s="34"/>
      <c r="R202" s="34"/>
      <c r="S202" s="34"/>
      <c r="T202" s="54">
        <f t="shared" si="10"/>
        <v>0</v>
      </c>
      <c r="U202" s="54">
        <f>'2.1.ATS-Field (FY 13-14)'!P203</f>
        <v>0</v>
      </c>
      <c r="W202" s="30" t="str">
        <f t="shared" si="11"/>
        <v/>
      </c>
    </row>
    <row r="203" spans="1:23" x14ac:dyDescent="0.3">
      <c r="A203" s="9"/>
      <c r="B203" s="9"/>
      <c r="C203" s="9"/>
      <c r="D203" s="9"/>
      <c r="E203" s="9" t="str">
        <f>'1.4.Fwd TIV-Field Inputs'!E203</f>
        <v>0-0 (0)</v>
      </c>
      <c r="F203" s="52">
        <f>'1.4.Fwd TIV-Field Inputs'!J203</f>
        <v>0</v>
      </c>
      <c r="G203" s="102">
        <f t="shared" si="9"/>
        <v>0</v>
      </c>
      <c r="H203" s="86"/>
      <c r="I203" s="34"/>
      <c r="J203" s="86"/>
      <c r="K203" s="34"/>
      <c r="L203" s="86"/>
      <c r="M203" s="34"/>
      <c r="N203" s="86"/>
      <c r="O203" s="34"/>
      <c r="P203" s="86"/>
      <c r="Q203" s="34"/>
      <c r="R203" s="34"/>
      <c r="S203" s="34"/>
      <c r="T203" s="54">
        <f t="shared" si="10"/>
        <v>0</v>
      </c>
      <c r="U203" s="54">
        <f>'2.1.ATS-Field (FY 13-14)'!P204</f>
        <v>0</v>
      </c>
      <c r="W203" s="30" t="str">
        <f t="shared" si="11"/>
        <v/>
      </c>
    </row>
    <row r="204" spans="1:23" x14ac:dyDescent="0.3">
      <c r="A204" s="9"/>
      <c r="B204" s="9"/>
      <c r="C204" s="9"/>
      <c r="D204" s="9"/>
      <c r="E204" s="9" t="str">
        <f>'1.4.Fwd TIV-Field Inputs'!E204</f>
        <v>0-0 (0)</v>
      </c>
      <c r="F204" s="52">
        <f>'1.4.Fwd TIV-Field Inputs'!J204</f>
        <v>0</v>
      </c>
      <c r="G204" s="102">
        <f t="shared" si="9"/>
        <v>0</v>
      </c>
      <c r="H204" s="86"/>
      <c r="I204" s="34"/>
      <c r="J204" s="86"/>
      <c r="K204" s="34"/>
      <c r="L204" s="86"/>
      <c r="M204" s="34"/>
      <c r="N204" s="86"/>
      <c r="O204" s="34"/>
      <c r="P204" s="86"/>
      <c r="Q204" s="34"/>
      <c r="R204" s="34"/>
      <c r="S204" s="34"/>
      <c r="T204" s="54">
        <f t="shared" si="10"/>
        <v>0</v>
      </c>
      <c r="U204" s="54">
        <f>'2.1.ATS-Field (FY 13-14)'!P205</f>
        <v>0</v>
      </c>
      <c r="W204" s="30" t="str">
        <f t="shared" si="11"/>
        <v/>
      </c>
    </row>
    <row r="205" spans="1:23" x14ac:dyDescent="0.3">
      <c r="A205" s="9"/>
      <c r="B205" s="9"/>
      <c r="C205" s="9"/>
      <c r="D205" s="9"/>
      <c r="E205" s="9" t="str">
        <f>'1.4.Fwd TIV-Field Inputs'!E205</f>
        <v>0-0 (0)</v>
      </c>
      <c r="F205" s="52">
        <f>'1.4.Fwd TIV-Field Inputs'!J205</f>
        <v>0</v>
      </c>
      <c r="G205" s="102">
        <f t="shared" si="9"/>
        <v>0</v>
      </c>
      <c r="H205" s="86"/>
      <c r="I205" s="34"/>
      <c r="J205" s="86"/>
      <c r="K205" s="34"/>
      <c r="L205" s="86"/>
      <c r="M205" s="34"/>
      <c r="N205" s="86"/>
      <c r="O205" s="34"/>
      <c r="P205" s="86"/>
      <c r="Q205" s="34"/>
      <c r="R205" s="34"/>
      <c r="S205" s="34"/>
      <c r="T205" s="54">
        <f t="shared" si="10"/>
        <v>0</v>
      </c>
      <c r="U205" s="54">
        <f>'2.1.ATS-Field (FY 13-14)'!P206</f>
        <v>0</v>
      </c>
      <c r="W205" s="30" t="str">
        <f t="shared" si="11"/>
        <v/>
      </c>
    </row>
    <row r="206" spans="1:23" x14ac:dyDescent="0.3">
      <c r="A206" s="9"/>
      <c r="B206" s="9"/>
      <c r="C206" s="9"/>
      <c r="D206" s="9"/>
      <c r="E206" s="9" t="str">
        <f>'1.4.Fwd TIV-Field Inputs'!E206</f>
        <v>0-0 (0)</v>
      </c>
      <c r="F206" s="52">
        <f>'1.4.Fwd TIV-Field Inputs'!J206</f>
        <v>0</v>
      </c>
      <c r="G206" s="102">
        <f t="shared" si="9"/>
        <v>0</v>
      </c>
      <c r="H206" s="86"/>
      <c r="I206" s="34"/>
      <c r="J206" s="86"/>
      <c r="K206" s="34"/>
      <c r="L206" s="86"/>
      <c r="M206" s="34"/>
      <c r="N206" s="86"/>
      <c r="O206" s="34"/>
      <c r="P206" s="86"/>
      <c r="Q206" s="34"/>
      <c r="R206" s="34"/>
      <c r="S206" s="34"/>
      <c r="T206" s="54">
        <f t="shared" si="10"/>
        <v>0</v>
      </c>
      <c r="U206" s="54">
        <f>'2.1.ATS-Field (FY 13-14)'!P207</f>
        <v>0</v>
      </c>
      <c r="W206" s="30" t="str">
        <f t="shared" si="11"/>
        <v/>
      </c>
    </row>
    <row r="207" spans="1:23" x14ac:dyDescent="0.3">
      <c r="A207" s="9"/>
      <c r="B207" s="9"/>
      <c r="C207" s="9"/>
      <c r="D207" s="9"/>
      <c r="E207" s="9" t="str">
        <f>'1.4.Fwd TIV-Field Inputs'!E207</f>
        <v>0-0 (0)</v>
      </c>
      <c r="F207" s="52">
        <f>'1.4.Fwd TIV-Field Inputs'!J207</f>
        <v>0</v>
      </c>
      <c r="G207" s="102">
        <f t="shared" si="9"/>
        <v>0</v>
      </c>
      <c r="H207" s="86"/>
      <c r="I207" s="34"/>
      <c r="J207" s="86"/>
      <c r="K207" s="34"/>
      <c r="L207" s="86"/>
      <c r="M207" s="34"/>
      <c r="N207" s="86"/>
      <c r="O207" s="34"/>
      <c r="P207" s="86"/>
      <c r="Q207" s="34"/>
      <c r="R207" s="34"/>
      <c r="S207" s="34"/>
      <c r="T207" s="54">
        <f t="shared" si="10"/>
        <v>0</v>
      </c>
      <c r="U207" s="54">
        <f>'2.1.ATS-Field (FY 13-14)'!P208</f>
        <v>0</v>
      </c>
      <c r="W207" s="30" t="str">
        <f t="shared" si="11"/>
        <v/>
      </c>
    </row>
    <row r="208" spans="1:23" x14ac:dyDescent="0.3">
      <c r="A208" s="9"/>
      <c r="B208" s="9"/>
      <c r="C208" s="9"/>
      <c r="D208" s="9"/>
      <c r="E208" s="9" t="str">
        <f>'1.4.Fwd TIV-Field Inputs'!E208</f>
        <v>0-0 (0)</v>
      </c>
      <c r="F208" s="52">
        <f>'1.4.Fwd TIV-Field Inputs'!J208</f>
        <v>0</v>
      </c>
      <c r="G208" s="102">
        <f t="shared" si="9"/>
        <v>0</v>
      </c>
      <c r="H208" s="86"/>
      <c r="I208" s="34"/>
      <c r="J208" s="86"/>
      <c r="K208" s="34"/>
      <c r="L208" s="86"/>
      <c r="M208" s="34"/>
      <c r="N208" s="86"/>
      <c r="O208" s="34"/>
      <c r="P208" s="86"/>
      <c r="Q208" s="34"/>
      <c r="R208" s="34"/>
      <c r="S208" s="34"/>
      <c r="T208" s="54">
        <f t="shared" si="10"/>
        <v>0</v>
      </c>
      <c r="U208" s="54">
        <f>'2.1.ATS-Field (FY 13-14)'!P209</f>
        <v>0</v>
      </c>
      <c r="W208" s="30" t="str">
        <f t="shared" si="11"/>
        <v/>
      </c>
    </row>
    <row r="209" spans="1:23" x14ac:dyDescent="0.3">
      <c r="A209" s="9"/>
      <c r="B209" s="9"/>
      <c r="C209" s="9"/>
      <c r="D209" s="9"/>
      <c r="E209" s="9" t="str">
        <f>'1.4.Fwd TIV-Field Inputs'!E209</f>
        <v>0-0 (0)</v>
      </c>
      <c r="F209" s="52">
        <f>'1.4.Fwd TIV-Field Inputs'!J209</f>
        <v>0</v>
      </c>
      <c r="G209" s="102">
        <f t="shared" si="9"/>
        <v>0</v>
      </c>
      <c r="H209" s="86"/>
      <c r="I209" s="34"/>
      <c r="J209" s="86"/>
      <c r="K209" s="34"/>
      <c r="L209" s="86"/>
      <c r="M209" s="34"/>
      <c r="N209" s="86"/>
      <c r="O209" s="34"/>
      <c r="P209" s="86"/>
      <c r="Q209" s="34"/>
      <c r="R209" s="34"/>
      <c r="S209" s="34"/>
      <c r="T209" s="54">
        <f t="shared" si="10"/>
        <v>0</v>
      </c>
      <c r="U209" s="54">
        <f>'2.1.ATS-Field (FY 13-14)'!P210</f>
        <v>0</v>
      </c>
      <c r="W209" s="30" t="str">
        <f t="shared" si="11"/>
        <v/>
      </c>
    </row>
    <row r="210" spans="1:23" x14ac:dyDescent="0.3">
      <c r="A210" s="9"/>
      <c r="B210" s="9"/>
      <c r="C210" s="9"/>
      <c r="D210" s="9"/>
      <c r="E210" s="9" t="str">
        <f>'1.4.Fwd TIV-Field Inputs'!E210</f>
        <v>0-0 (0)</v>
      </c>
      <c r="F210" s="52">
        <f>'1.4.Fwd TIV-Field Inputs'!J210</f>
        <v>0</v>
      </c>
      <c r="G210" s="102">
        <f t="shared" si="9"/>
        <v>0</v>
      </c>
      <c r="H210" s="86"/>
      <c r="I210" s="34"/>
      <c r="J210" s="86"/>
      <c r="K210" s="34"/>
      <c r="L210" s="86"/>
      <c r="M210" s="34"/>
      <c r="N210" s="86"/>
      <c r="O210" s="34"/>
      <c r="P210" s="86"/>
      <c r="Q210" s="34"/>
      <c r="R210" s="34"/>
      <c r="S210" s="34"/>
      <c r="T210" s="54">
        <f t="shared" si="10"/>
        <v>0</v>
      </c>
      <c r="U210" s="54">
        <f>'2.1.ATS-Field (FY 13-14)'!P211</f>
        <v>0</v>
      </c>
      <c r="W210" s="30" t="str">
        <f t="shared" si="11"/>
        <v/>
      </c>
    </row>
    <row r="211" spans="1:23" x14ac:dyDescent="0.3">
      <c r="A211" s="9"/>
      <c r="B211" s="9"/>
      <c r="C211" s="9"/>
      <c r="D211" s="9"/>
      <c r="E211" s="9" t="str">
        <f>'1.4.Fwd TIV-Field Inputs'!E211</f>
        <v>0-0 (0)</v>
      </c>
      <c r="F211" s="52">
        <f>'1.4.Fwd TIV-Field Inputs'!J211</f>
        <v>0</v>
      </c>
      <c r="G211" s="102">
        <f t="shared" si="9"/>
        <v>0</v>
      </c>
      <c r="H211" s="86"/>
      <c r="I211" s="34"/>
      <c r="J211" s="86"/>
      <c r="K211" s="34"/>
      <c r="L211" s="86"/>
      <c r="M211" s="34"/>
      <c r="N211" s="86"/>
      <c r="O211" s="34"/>
      <c r="P211" s="86"/>
      <c r="Q211" s="34"/>
      <c r="R211" s="34"/>
      <c r="S211" s="34"/>
      <c r="T211" s="54">
        <f t="shared" si="10"/>
        <v>0</v>
      </c>
      <c r="U211" s="54">
        <f>'2.1.ATS-Field (FY 13-14)'!P212</f>
        <v>0</v>
      </c>
      <c r="W211" s="30" t="str">
        <f t="shared" si="11"/>
        <v/>
      </c>
    </row>
    <row r="212" spans="1:23" x14ac:dyDescent="0.3">
      <c r="A212" s="9"/>
      <c r="B212" s="9"/>
      <c r="C212" s="9"/>
      <c r="D212" s="9"/>
      <c r="E212" s="9" t="str">
        <f>'1.4.Fwd TIV-Field Inputs'!E212</f>
        <v>0-0 (0)</v>
      </c>
      <c r="F212" s="52">
        <f>'1.4.Fwd TIV-Field Inputs'!J212</f>
        <v>0</v>
      </c>
      <c r="G212" s="102">
        <f t="shared" si="9"/>
        <v>0</v>
      </c>
      <c r="H212" s="86"/>
      <c r="I212" s="34"/>
      <c r="J212" s="86"/>
      <c r="K212" s="34"/>
      <c r="L212" s="86"/>
      <c r="M212" s="34"/>
      <c r="N212" s="86"/>
      <c r="O212" s="34"/>
      <c r="P212" s="86"/>
      <c r="Q212" s="34"/>
      <c r="R212" s="34"/>
      <c r="S212" s="34"/>
      <c r="T212" s="54">
        <f t="shared" si="10"/>
        <v>0</v>
      </c>
      <c r="U212" s="54">
        <f>'2.1.ATS-Field (FY 13-14)'!P213</f>
        <v>0</v>
      </c>
      <c r="W212" s="30" t="str">
        <f t="shared" si="11"/>
        <v/>
      </c>
    </row>
    <row r="213" spans="1:23" x14ac:dyDescent="0.3">
      <c r="A213" s="9"/>
      <c r="B213" s="9"/>
      <c r="C213" s="9"/>
      <c r="D213" s="9"/>
      <c r="E213" s="9" t="str">
        <f>'1.4.Fwd TIV-Field Inputs'!E213</f>
        <v>0-0 (0)</v>
      </c>
      <c r="F213" s="52">
        <f>'1.4.Fwd TIV-Field Inputs'!J213</f>
        <v>0</v>
      </c>
      <c r="G213" s="102">
        <f t="shared" si="9"/>
        <v>0</v>
      </c>
      <c r="H213" s="86"/>
      <c r="I213" s="34"/>
      <c r="J213" s="86"/>
      <c r="K213" s="34"/>
      <c r="L213" s="86"/>
      <c r="M213" s="34"/>
      <c r="N213" s="86"/>
      <c r="O213" s="34"/>
      <c r="P213" s="86"/>
      <c r="Q213" s="34"/>
      <c r="R213" s="34"/>
      <c r="S213" s="34"/>
      <c r="T213" s="54">
        <f t="shared" si="10"/>
        <v>0</v>
      </c>
      <c r="U213" s="54">
        <f>'2.1.ATS-Field (FY 13-14)'!P214</f>
        <v>0</v>
      </c>
      <c r="W213" s="30" t="str">
        <f t="shared" si="11"/>
        <v/>
      </c>
    </row>
    <row r="214" spans="1:23" x14ac:dyDescent="0.3">
      <c r="A214" s="9"/>
      <c r="B214" s="9"/>
      <c r="C214" s="9"/>
      <c r="D214" s="9"/>
      <c r="E214" s="9" t="str">
        <f>'1.4.Fwd TIV-Field Inputs'!E214</f>
        <v>0-0 (0)</v>
      </c>
      <c r="F214" s="52">
        <f>'1.4.Fwd TIV-Field Inputs'!J214</f>
        <v>0</v>
      </c>
      <c r="G214" s="102">
        <f t="shared" si="9"/>
        <v>0</v>
      </c>
      <c r="H214" s="86"/>
      <c r="I214" s="34"/>
      <c r="J214" s="86"/>
      <c r="K214" s="34"/>
      <c r="L214" s="86"/>
      <c r="M214" s="34"/>
      <c r="N214" s="86"/>
      <c r="O214" s="34"/>
      <c r="P214" s="86"/>
      <c r="Q214" s="34"/>
      <c r="R214" s="34"/>
      <c r="S214" s="34"/>
      <c r="T214" s="54">
        <f t="shared" si="10"/>
        <v>0</v>
      </c>
      <c r="U214" s="54">
        <f>'2.1.ATS-Field (FY 13-14)'!P215</f>
        <v>0</v>
      </c>
      <c r="W214" s="30" t="str">
        <f t="shared" si="11"/>
        <v/>
      </c>
    </row>
    <row r="215" spans="1:23" x14ac:dyDescent="0.3">
      <c r="A215" s="9"/>
      <c r="B215" s="9"/>
      <c r="C215" s="9"/>
      <c r="D215" s="9"/>
      <c r="E215" s="9" t="str">
        <f>'1.4.Fwd TIV-Field Inputs'!E215</f>
        <v>0-0 (0)</v>
      </c>
      <c r="F215" s="52">
        <f>'1.4.Fwd TIV-Field Inputs'!J215</f>
        <v>0</v>
      </c>
      <c r="G215" s="102">
        <f t="shared" si="9"/>
        <v>0</v>
      </c>
      <c r="H215" s="86"/>
      <c r="I215" s="34"/>
      <c r="J215" s="86"/>
      <c r="K215" s="34"/>
      <c r="L215" s="86"/>
      <c r="M215" s="34"/>
      <c r="N215" s="86"/>
      <c r="O215" s="34"/>
      <c r="P215" s="86"/>
      <c r="Q215" s="34"/>
      <c r="R215" s="34"/>
      <c r="S215" s="34"/>
      <c r="T215" s="54">
        <f t="shared" si="10"/>
        <v>0</v>
      </c>
      <c r="U215" s="54">
        <f>'2.1.ATS-Field (FY 13-14)'!P216</f>
        <v>0</v>
      </c>
      <c r="W215" s="30" t="str">
        <f t="shared" si="11"/>
        <v/>
      </c>
    </row>
    <row r="216" spans="1:23" x14ac:dyDescent="0.3">
      <c r="A216" s="9"/>
      <c r="B216" s="9"/>
      <c r="C216" s="9"/>
      <c r="D216" s="9"/>
      <c r="E216" s="9" t="str">
        <f>'1.4.Fwd TIV-Field Inputs'!E216</f>
        <v>0-0 (0)</v>
      </c>
      <c r="F216" s="52">
        <f>'1.4.Fwd TIV-Field Inputs'!J216</f>
        <v>0</v>
      </c>
      <c r="G216" s="102">
        <f t="shared" si="9"/>
        <v>0</v>
      </c>
      <c r="H216" s="86"/>
      <c r="I216" s="34"/>
      <c r="J216" s="86"/>
      <c r="K216" s="34"/>
      <c r="L216" s="86"/>
      <c r="M216" s="34"/>
      <c r="N216" s="86"/>
      <c r="O216" s="34"/>
      <c r="P216" s="86"/>
      <c r="Q216" s="34"/>
      <c r="R216" s="34"/>
      <c r="S216" s="34"/>
      <c r="T216" s="54">
        <f t="shared" si="10"/>
        <v>0</v>
      </c>
      <c r="U216" s="54">
        <f>'2.1.ATS-Field (FY 13-14)'!P217</f>
        <v>0</v>
      </c>
      <c r="W216" s="30" t="str">
        <f t="shared" si="11"/>
        <v/>
      </c>
    </row>
    <row r="217" spans="1:23" x14ac:dyDescent="0.3">
      <c r="A217" s="9"/>
      <c r="B217" s="9"/>
      <c r="C217" s="9"/>
      <c r="D217" s="9"/>
      <c r="E217" s="9" t="str">
        <f>'1.4.Fwd TIV-Field Inputs'!E217</f>
        <v>0-0 (0)</v>
      </c>
      <c r="F217" s="52">
        <f>'1.4.Fwd TIV-Field Inputs'!J217</f>
        <v>0</v>
      </c>
      <c r="G217" s="102">
        <f t="shared" si="9"/>
        <v>0</v>
      </c>
      <c r="H217" s="86"/>
      <c r="I217" s="34"/>
      <c r="J217" s="86"/>
      <c r="K217" s="34"/>
      <c r="L217" s="86"/>
      <c r="M217" s="34"/>
      <c r="N217" s="86"/>
      <c r="O217" s="34"/>
      <c r="P217" s="86"/>
      <c r="Q217" s="34"/>
      <c r="R217" s="34"/>
      <c r="S217" s="34"/>
      <c r="T217" s="54">
        <f t="shared" si="10"/>
        <v>0</v>
      </c>
      <c r="U217" s="54">
        <f>'2.1.ATS-Field (FY 13-14)'!P218</f>
        <v>0</v>
      </c>
      <c r="W217" s="30" t="str">
        <f t="shared" si="11"/>
        <v/>
      </c>
    </row>
    <row r="218" spans="1:23" x14ac:dyDescent="0.3">
      <c r="A218" s="9"/>
      <c r="B218" s="9"/>
      <c r="C218" s="9"/>
      <c r="D218" s="9"/>
      <c r="E218" s="9" t="str">
        <f>'1.4.Fwd TIV-Field Inputs'!E218</f>
        <v>0-0 (0)</v>
      </c>
      <c r="F218" s="52">
        <f>'1.4.Fwd TIV-Field Inputs'!J218</f>
        <v>0</v>
      </c>
      <c r="G218" s="102">
        <f t="shared" si="9"/>
        <v>0</v>
      </c>
      <c r="H218" s="86"/>
      <c r="I218" s="34"/>
      <c r="J218" s="86"/>
      <c r="K218" s="34"/>
      <c r="L218" s="86"/>
      <c r="M218" s="34"/>
      <c r="N218" s="86"/>
      <c r="O218" s="34"/>
      <c r="P218" s="86"/>
      <c r="Q218" s="34"/>
      <c r="R218" s="34"/>
      <c r="S218" s="34"/>
      <c r="T218" s="54">
        <f t="shared" si="10"/>
        <v>0</v>
      </c>
      <c r="U218" s="54">
        <f>'2.1.ATS-Field (FY 13-14)'!P219</f>
        <v>0</v>
      </c>
      <c r="W218" s="30" t="str">
        <f t="shared" si="11"/>
        <v/>
      </c>
    </row>
    <row r="219" spans="1:23" x14ac:dyDescent="0.3">
      <c r="A219" s="9"/>
      <c r="B219" s="9"/>
      <c r="C219" s="9"/>
      <c r="D219" s="9"/>
      <c r="E219" s="9" t="str">
        <f>'1.4.Fwd TIV-Field Inputs'!E219</f>
        <v>0-0 (0)</v>
      </c>
      <c r="F219" s="52">
        <f>'1.4.Fwd TIV-Field Inputs'!J219</f>
        <v>0</v>
      </c>
      <c r="G219" s="102">
        <f t="shared" si="9"/>
        <v>0</v>
      </c>
      <c r="H219" s="86"/>
      <c r="I219" s="34"/>
      <c r="J219" s="86"/>
      <c r="K219" s="34"/>
      <c r="L219" s="86"/>
      <c r="M219" s="34"/>
      <c r="N219" s="86"/>
      <c r="O219" s="34"/>
      <c r="P219" s="86"/>
      <c r="Q219" s="34"/>
      <c r="R219" s="34"/>
      <c r="S219" s="34"/>
      <c r="T219" s="54">
        <f t="shared" si="10"/>
        <v>0</v>
      </c>
      <c r="U219" s="54">
        <f>'2.1.ATS-Field (FY 13-14)'!P220</f>
        <v>0</v>
      </c>
      <c r="W219" s="30" t="str">
        <f t="shared" si="11"/>
        <v/>
      </c>
    </row>
    <row r="220" spans="1:23" x14ac:dyDescent="0.3">
      <c r="A220" s="9"/>
      <c r="B220" s="9"/>
      <c r="C220" s="9"/>
      <c r="D220" s="9"/>
      <c r="E220" s="9" t="str">
        <f>'1.4.Fwd TIV-Field Inputs'!E220</f>
        <v>0-0 (0)</v>
      </c>
      <c r="F220" s="52">
        <f>'1.4.Fwd TIV-Field Inputs'!J220</f>
        <v>0</v>
      </c>
      <c r="G220" s="102">
        <f t="shared" si="9"/>
        <v>0</v>
      </c>
      <c r="H220" s="86"/>
      <c r="I220" s="34"/>
      <c r="J220" s="86"/>
      <c r="K220" s="34"/>
      <c r="L220" s="86"/>
      <c r="M220" s="34"/>
      <c r="N220" s="86"/>
      <c r="O220" s="34"/>
      <c r="P220" s="86"/>
      <c r="Q220" s="34"/>
      <c r="R220" s="34"/>
      <c r="S220" s="34"/>
      <c r="T220" s="54">
        <f t="shared" si="10"/>
        <v>0</v>
      </c>
      <c r="U220" s="54">
        <f>'2.1.ATS-Field (FY 13-14)'!P221</f>
        <v>0</v>
      </c>
      <c r="W220" s="30" t="str">
        <f t="shared" si="11"/>
        <v/>
      </c>
    </row>
    <row r="221" spans="1:23" x14ac:dyDescent="0.3">
      <c r="A221" s="9"/>
      <c r="B221" s="9"/>
      <c r="C221" s="9"/>
      <c r="D221" s="9"/>
      <c r="E221" s="9" t="str">
        <f>'1.4.Fwd TIV-Field Inputs'!E221</f>
        <v>0-0 (0)</v>
      </c>
      <c r="F221" s="52">
        <f>'1.4.Fwd TIV-Field Inputs'!J221</f>
        <v>0</v>
      </c>
      <c r="G221" s="102">
        <f t="shared" si="9"/>
        <v>0</v>
      </c>
      <c r="H221" s="86"/>
      <c r="I221" s="34"/>
      <c r="J221" s="86"/>
      <c r="K221" s="34"/>
      <c r="L221" s="86"/>
      <c r="M221" s="34"/>
      <c r="N221" s="86"/>
      <c r="O221" s="34"/>
      <c r="P221" s="86"/>
      <c r="Q221" s="34"/>
      <c r="R221" s="34"/>
      <c r="S221" s="34"/>
      <c r="T221" s="54">
        <f t="shared" si="10"/>
        <v>0</v>
      </c>
      <c r="U221" s="54">
        <f>'2.1.ATS-Field (FY 13-14)'!P222</f>
        <v>0</v>
      </c>
      <c r="W221" s="30" t="str">
        <f t="shared" si="11"/>
        <v/>
      </c>
    </row>
    <row r="222" spans="1:23" x14ac:dyDescent="0.3">
      <c r="A222" s="9"/>
      <c r="B222" s="9"/>
      <c r="C222" s="9"/>
      <c r="D222" s="9"/>
      <c r="E222" s="9" t="str">
        <f>'1.4.Fwd TIV-Field Inputs'!E222</f>
        <v>0-0 (0)</v>
      </c>
      <c r="F222" s="52">
        <f>'1.4.Fwd TIV-Field Inputs'!J222</f>
        <v>0</v>
      </c>
      <c r="G222" s="102">
        <f t="shared" si="9"/>
        <v>0</v>
      </c>
      <c r="H222" s="86"/>
      <c r="I222" s="34"/>
      <c r="J222" s="86"/>
      <c r="K222" s="34"/>
      <c r="L222" s="86"/>
      <c r="M222" s="34"/>
      <c r="N222" s="86"/>
      <c r="O222" s="34"/>
      <c r="P222" s="86"/>
      <c r="Q222" s="34"/>
      <c r="R222" s="34"/>
      <c r="S222" s="34"/>
      <c r="T222" s="54">
        <f t="shared" si="10"/>
        <v>0</v>
      </c>
      <c r="U222" s="54">
        <f>'2.1.ATS-Field (FY 13-14)'!P223</f>
        <v>0</v>
      </c>
      <c r="W222" s="30" t="str">
        <f t="shared" si="11"/>
        <v/>
      </c>
    </row>
    <row r="223" spans="1:23" x14ac:dyDescent="0.3">
      <c r="A223" s="9"/>
      <c r="B223" s="9"/>
      <c r="C223" s="9"/>
      <c r="D223" s="9"/>
      <c r="E223" s="9" t="str">
        <f>'1.4.Fwd TIV-Field Inputs'!E223</f>
        <v>0-0 (0)</v>
      </c>
      <c r="F223" s="52">
        <f>'1.4.Fwd TIV-Field Inputs'!J223</f>
        <v>0</v>
      </c>
      <c r="G223" s="102">
        <f t="shared" si="9"/>
        <v>0</v>
      </c>
      <c r="H223" s="86"/>
      <c r="I223" s="34"/>
      <c r="J223" s="86"/>
      <c r="K223" s="34"/>
      <c r="L223" s="86"/>
      <c r="M223" s="34"/>
      <c r="N223" s="86"/>
      <c r="O223" s="34"/>
      <c r="P223" s="86"/>
      <c r="Q223" s="34"/>
      <c r="R223" s="34"/>
      <c r="S223" s="34"/>
      <c r="T223" s="54">
        <f t="shared" si="10"/>
        <v>0</v>
      </c>
      <c r="U223" s="54">
        <f>'2.1.ATS-Field (FY 13-14)'!P224</f>
        <v>0</v>
      </c>
      <c r="W223" s="30" t="str">
        <f t="shared" si="11"/>
        <v/>
      </c>
    </row>
    <row r="224" spans="1:23" x14ac:dyDescent="0.3">
      <c r="A224" s="9"/>
      <c r="B224" s="9"/>
      <c r="C224" s="9"/>
      <c r="D224" s="9"/>
      <c r="E224" s="9" t="str">
        <f>'1.4.Fwd TIV-Field Inputs'!E224</f>
        <v>0-0 (0)</v>
      </c>
      <c r="F224" s="52">
        <f>'1.4.Fwd TIV-Field Inputs'!J224</f>
        <v>0</v>
      </c>
      <c r="G224" s="102">
        <f t="shared" si="9"/>
        <v>0</v>
      </c>
      <c r="H224" s="86"/>
      <c r="I224" s="34"/>
      <c r="J224" s="86"/>
      <c r="K224" s="34"/>
      <c r="L224" s="86"/>
      <c r="M224" s="34"/>
      <c r="N224" s="86"/>
      <c r="O224" s="34"/>
      <c r="P224" s="86"/>
      <c r="Q224" s="34"/>
      <c r="R224" s="34"/>
      <c r="S224" s="34"/>
      <c r="T224" s="54">
        <f t="shared" si="10"/>
        <v>0</v>
      </c>
      <c r="U224" s="54">
        <f>'2.1.ATS-Field (FY 13-14)'!P225</f>
        <v>0</v>
      </c>
      <c r="W224" s="30" t="str">
        <f t="shared" si="11"/>
        <v/>
      </c>
    </row>
    <row r="225" spans="1:23" x14ac:dyDescent="0.3">
      <c r="A225" s="9"/>
      <c r="B225" s="9"/>
      <c r="C225" s="9"/>
      <c r="D225" s="9"/>
      <c r="E225" s="9" t="str">
        <f>'1.4.Fwd TIV-Field Inputs'!E225</f>
        <v>0-0 (0)</v>
      </c>
      <c r="F225" s="52">
        <f>'1.4.Fwd TIV-Field Inputs'!J225</f>
        <v>0</v>
      </c>
      <c r="G225" s="102">
        <f t="shared" si="9"/>
        <v>0</v>
      </c>
      <c r="H225" s="86"/>
      <c r="I225" s="34"/>
      <c r="J225" s="86"/>
      <c r="K225" s="34"/>
      <c r="L225" s="86"/>
      <c r="M225" s="34"/>
      <c r="N225" s="86"/>
      <c r="O225" s="34"/>
      <c r="P225" s="86"/>
      <c r="Q225" s="34"/>
      <c r="R225" s="34"/>
      <c r="S225" s="34"/>
      <c r="T225" s="54">
        <f t="shared" si="10"/>
        <v>0</v>
      </c>
      <c r="U225" s="54">
        <f>'2.1.ATS-Field (FY 13-14)'!P226</f>
        <v>0</v>
      </c>
      <c r="W225" s="30" t="str">
        <f t="shared" si="11"/>
        <v/>
      </c>
    </row>
    <row r="226" spans="1:23" x14ac:dyDescent="0.3">
      <c r="A226" s="9"/>
      <c r="B226" s="9"/>
      <c r="C226" s="9"/>
      <c r="D226" s="9"/>
      <c r="E226" s="9" t="str">
        <f>'1.4.Fwd TIV-Field Inputs'!E226</f>
        <v>0-0 (0)</v>
      </c>
      <c r="F226" s="52">
        <f>'1.4.Fwd TIV-Field Inputs'!J226</f>
        <v>0</v>
      </c>
      <c r="G226" s="102">
        <f t="shared" si="9"/>
        <v>0</v>
      </c>
      <c r="H226" s="86"/>
      <c r="I226" s="34"/>
      <c r="J226" s="86"/>
      <c r="K226" s="34"/>
      <c r="L226" s="86"/>
      <c r="M226" s="34"/>
      <c r="N226" s="86"/>
      <c r="O226" s="34"/>
      <c r="P226" s="86"/>
      <c r="Q226" s="34"/>
      <c r="R226" s="34"/>
      <c r="S226" s="34"/>
      <c r="T226" s="54">
        <f t="shared" si="10"/>
        <v>0</v>
      </c>
      <c r="U226" s="54">
        <f>'2.1.ATS-Field (FY 13-14)'!P227</f>
        <v>0</v>
      </c>
      <c r="W226" s="30" t="str">
        <f t="shared" si="11"/>
        <v/>
      </c>
    </row>
    <row r="227" spans="1:23" x14ac:dyDescent="0.3">
      <c r="A227" s="9"/>
      <c r="B227" s="9"/>
      <c r="C227" s="9"/>
      <c r="D227" s="9"/>
      <c r="E227" s="9" t="str">
        <f>'1.4.Fwd TIV-Field Inputs'!E227</f>
        <v>0-0 (0)</v>
      </c>
      <c r="F227" s="52">
        <f>'1.4.Fwd TIV-Field Inputs'!J227</f>
        <v>0</v>
      </c>
      <c r="G227" s="102">
        <f t="shared" si="9"/>
        <v>0</v>
      </c>
      <c r="H227" s="86"/>
      <c r="I227" s="34"/>
      <c r="J227" s="86"/>
      <c r="K227" s="34"/>
      <c r="L227" s="86"/>
      <c r="M227" s="34"/>
      <c r="N227" s="86"/>
      <c r="O227" s="34"/>
      <c r="P227" s="86"/>
      <c r="Q227" s="34"/>
      <c r="R227" s="34"/>
      <c r="S227" s="34"/>
      <c r="T227" s="54">
        <f t="shared" si="10"/>
        <v>0</v>
      </c>
      <c r="U227" s="54">
        <f>'2.1.ATS-Field (FY 13-14)'!P228</f>
        <v>0</v>
      </c>
      <c r="W227" s="30" t="str">
        <f t="shared" si="11"/>
        <v/>
      </c>
    </row>
    <row r="228" spans="1:23" x14ac:dyDescent="0.3">
      <c r="A228" s="9"/>
      <c r="B228" s="9"/>
      <c r="C228" s="9"/>
      <c r="D228" s="9"/>
      <c r="E228" s="9" t="str">
        <f>'1.4.Fwd TIV-Field Inputs'!E228</f>
        <v>0-0 (0)</v>
      </c>
      <c r="F228" s="52">
        <f>'1.4.Fwd TIV-Field Inputs'!J228</f>
        <v>0</v>
      </c>
      <c r="G228" s="102">
        <f t="shared" si="9"/>
        <v>0</v>
      </c>
      <c r="H228" s="86"/>
      <c r="I228" s="34"/>
      <c r="J228" s="86"/>
      <c r="K228" s="34"/>
      <c r="L228" s="86"/>
      <c r="M228" s="34"/>
      <c r="N228" s="86"/>
      <c r="O228" s="34"/>
      <c r="P228" s="86"/>
      <c r="Q228" s="34"/>
      <c r="R228" s="34"/>
      <c r="S228" s="34"/>
      <c r="T228" s="54">
        <f t="shared" si="10"/>
        <v>0</v>
      </c>
      <c r="U228" s="54">
        <f>'2.1.ATS-Field (FY 13-14)'!P229</f>
        <v>0</v>
      </c>
      <c r="W228" s="30" t="str">
        <f t="shared" si="11"/>
        <v/>
      </c>
    </row>
    <row r="229" spans="1:23" x14ac:dyDescent="0.3">
      <c r="A229" s="9"/>
      <c r="B229" s="9"/>
      <c r="C229" s="9"/>
      <c r="D229" s="9"/>
      <c r="E229" s="9" t="str">
        <f>'1.4.Fwd TIV-Field Inputs'!E229</f>
        <v>0-0 (0)</v>
      </c>
      <c r="F229" s="52">
        <f>'1.4.Fwd TIV-Field Inputs'!J229</f>
        <v>0</v>
      </c>
      <c r="G229" s="102">
        <f t="shared" si="9"/>
        <v>0</v>
      </c>
      <c r="H229" s="86"/>
      <c r="I229" s="34"/>
      <c r="J229" s="86"/>
      <c r="K229" s="34"/>
      <c r="L229" s="86"/>
      <c r="M229" s="34"/>
      <c r="N229" s="86"/>
      <c r="O229" s="34"/>
      <c r="P229" s="86"/>
      <c r="Q229" s="34"/>
      <c r="R229" s="34"/>
      <c r="S229" s="34"/>
      <c r="T229" s="54">
        <f t="shared" si="10"/>
        <v>0</v>
      </c>
      <c r="U229" s="54">
        <f>'2.1.ATS-Field (FY 13-14)'!P230</f>
        <v>0</v>
      </c>
      <c r="W229" s="30" t="str">
        <f t="shared" si="11"/>
        <v/>
      </c>
    </row>
    <row r="230" spans="1:23" x14ac:dyDescent="0.3">
      <c r="A230" s="9"/>
      <c r="B230" s="9"/>
      <c r="C230" s="9"/>
      <c r="D230" s="9"/>
      <c r="E230" s="9" t="str">
        <f>'1.4.Fwd TIV-Field Inputs'!E230</f>
        <v>0-0 (0)</v>
      </c>
      <c r="F230" s="52">
        <f>'1.4.Fwd TIV-Field Inputs'!J230</f>
        <v>0</v>
      </c>
      <c r="G230" s="102">
        <f t="shared" si="9"/>
        <v>0</v>
      </c>
      <c r="H230" s="86"/>
      <c r="I230" s="34"/>
      <c r="J230" s="86"/>
      <c r="K230" s="34"/>
      <c r="L230" s="86"/>
      <c r="M230" s="34"/>
      <c r="N230" s="86"/>
      <c r="O230" s="34"/>
      <c r="P230" s="86"/>
      <c r="Q230" s="34"/>
      <c r="R230" s="34"/>
      <c r="S230" s="34"/>
      <c r="T230" s="54">
        <f t="shared" si="10"/>
        <v>0</v>
      </c>
      <c r="U230" s="54">
        <f>'2.1.ATS-Field (FY 13-14)'!P231</f>
        <v>0</v>
      </c>
      <c r="W230" s="30" t="str">
        <f t="shared" si="11"/>
        <v/>
      </c>
    </row>
    <row r="231" spans="1:23" x14ac:dyDescent="0.3">
      <c r="A231" s="9"/>
      <c r="B231" s="9"/>
      <c r="C231" s="9"/>
      <c r="D231" s="9"/>
      <c r="E231" s="9" t="str">
        <f>'1.4.Fwd TIV-Field Inputs'!E231</f>
        <v>0-0 (0)</v>
      </c>
      <c r="F231" s="52">
        <f>'1.4.Fwd TIV-Field Inputs'!J231</f>
        <v>0</v>
      </c>
      <c r="G231" s="102">
        <f t="shared" si="9"/>
        <v>0</v>
      </c>
      <c r="H231" s="86"/>
      <c r="I231" s="34"/>
      <c r="J231" s="86"/>
      <c r="K231" s="34"/>
      <c r="L231" s="86"/>
      <c r="M231" s="34"/>
      <c r="N231" s="86"/>
      <c r="O231" s="34"/>
      <c r="P231" s="86"/>
      <c r="Q231" s="34"/>
      <c r="R231" s="34"/>
      <c r="S231" s="34"/>
      <c r="T231" s="54">
        <f t="shared" si="10"/>
        <v>0</v>
      </c>
      <c r="U231" s="54">
        <f>'2.1.ATS-Field (FY 13-14)'!P232</f>
        <v>0</v>
      </c>
      <c r="W231" s="30" t="str">
        <f t="shared" si="11"/>
        <v/>
      </c>
    </row>
    <row r="232" spans="1:23" x14ac:dyDescent="0.3">
      <c r="A232" s="9"/>
      <c r="B232" s="9"/>
      <c r="C232" s="9"/>
      <c r="D232" s="9"/>
      <c r="E232" s="9" t="str">
        <f>'1.4.Fwd TIV-Field Inputs'!E232</f>
        <v>0-0 (0)</v>
      </c>
      <c r="F232" s="52">
        <f>'1.4.Fwd TIV-Field Inputs'!J232</f>
        <v>0</v>
      </c>
      <c r="G232" s="102">
        <f t="shared" si="9"/>
        <v>0</v>
      </c>
      <c r="H232" s="86"/>
      <c r="I232" s="34"/>
      <c r="J232" s="86"/>
      <c r="K232" s="34"/>
      <c r="L232" s="86"/>
      <c r="M232" s="34"/>
      <c r="N232" s="86"/>
      <c r="O232" s="34"/>
      <c r="P232" s="86"/>
      <c r="Q232" s="34"/>
      <c r="R232" s="34"/>
      <c r="S232" s="34"/>
      <c r="T232" s="54">
        <f t="shared" si="10"/>
        <v>0</v>
      </c>
      <c r="U232" s="54">
        <f>'2.1.ATS-Field (FY 13-14)'!P233</f>
        <v>0</v>
      </c>
      <c r="W232" s="30" t="str">
        <f t="shared" si="11"/>
        <v/>
      </c>
    </row>
    <row r="233" spans="1:23" x14ac:dyDescent="0.3">
      <c r="A233" s="9"/>
      <c r="B233" s="9"/>
      <c r="C233" s="9"/>
      <c r="D233" s="9"/>
      <c r="E233" s="9" t="str">
        <f>'1.4.Fwd TIV-Field Inputs'!E233</f>
        <v>0-0 (0)</v>
      </c>
      <c r="F233" s="52">
        <f>'1.4.Fwd TIV-Field Inputs'!J233</f>
        <v>0</v>
      </c>
      <c r="G233" s="102">
        <f t="shared" si="9"/>
        <v>0</v>
      </c>
      <c r="H233" s="86"/>
      <c r="I233" s="34"/>
      <c r="J233" s="86"/>
      <c r="K233" s="34"/>
      <c r="L233" s="86"/>
      <c r="M233" s="34"/>
      <c r="N233" s="86"/>
      <c r="O233" s="34"/>
      <c r="P233" s="86"/>
      <c r="Q233" s="34"/>
      <c r="R233" s="34"/>
      <c r="S233" s="34"/>
      <c r="T233" s="54">
        <f t="shared" si="10"/>
        <v>0</v>
      </c>
      <c r="U233" s="54">
        <f>'2.1.ATS-Field (FY 13-14)'!P234</f>
        <v>0</v>
      </c>
      <c r="W233" s="30" t="str">
        <f t="shared" si="11"/>
        <v/>
      </c>
    </row>
    <row r="234" spans="1:23" x14ac:dyDescent="0.3">
      <c r="A234" s="9"/>
      <c r="B234" s="9"/>
      <c r="C234" s="9"/>
      <c r="D234" s="9"/>
      <c r="E234" s="9" t="str">
        <f>'1.4.Fwd TIV-Field Inputs'!E234</f>
        <v>0-0 (0)</v>
      </c>
      <c r="F234" s="52">
        <f>'1.4.Fwd TIV-Field Inputs'!J234</f>
        <v>0</v>
      </c>
      <c r="G234" s="102">
        <f t="shared" si="9"/>
        <v>0</v>
      </c>
      <c r="H234" s="86"/>
      <c r="I234" s="34"/>
      <c r="J234" s="86"/>
      <c r="K234" s="34"/>
      <c r="L234" s="86"/>
      <c r="M234" s="34"/>
      <c r="N234" s="86"/>
      <c r="O234" s="34"/>
      <c r="P234" s="86"/>
      <c r="Q234" s="34"/>
      <c r="R234" s="34"/>
      <c r="S234" s="34"/>
      <c r="T234" s="54">
        <f t="shared" si="10"/>
        <v>0</v>
      </c>
      <c r="U234" s="54">
        <f>'2.1.ATS-Field (FY 13-14)'!P235</f>
        <v>0</v>
      </c>
      <c r="W234" s="30" t="str">
        <f t="shared" si="11"/>
        <v/>
      </c>
    </row>
    <row r="235" spans="1:23" x14ac:dyDescent="0.3">
      <c r="A235" s="9"/>
      <c r="B235" s="9"/>
      <c r="C235" s="9"/>
      <c r="D235" s="9"/>
      <c r="E235" s="9" t="str">
        <f>'1.4.Fwd TIV-Field Inputs'!E235</f>
        <v>0-0 (0)</v>
      </c>
      <c r="F235" s="52">
        <f>'1.4.Fwd TIV-Field Inputs'!J235</f>
        <v>0</v>
      </c>
      <c r="G235" s="102">
        <f t="shared" si="9"/>
        <v>0</v>
      </c>
      <c r="H235" s="86"/>
      <c r="I235" s="34"/>
      <c r="J235" s="86"/>
      <c r="K235" s="34"/>
      <c r="L235" s="86"/>
      <c r="M235" s="34"/>
      <c r="N235" s="86"/>
      <c r="O235" s="34"/>
      <c r="P235" s="86"/>
      <c r="Q235" s="34"/>
      <c r="R235" s="34"/>
      <c r="S235" s="34"/>
      <c r="T235" s="54">
        <f t="shared" si="10"/>
        <v>0</v>
      </c>
      <c r="U235" s="54">
        <f>'2.1.ATS-Field (FY 13-14)'!P236</f>
        <v>0</v>
      </c>
      <c r="W235" s="30" t="str">
        <f t="shared" si="11"/>
        <v/>
      </c>
    </row>
    <row r="236" spans="1:23" x14ac:dyDescent="0.3">
      <c r="A236" s="9"/>
      <c r="B236" s="9"/>
      <c r="C236" s="9"/>
      <c r="D236" s="9"/>
      <c r="E236" s="9" t="str">
        <f>'1.4.Fwd TIV-Field Inputs'!E236</f>
        <v>0-0 (0)</v>
      </c>
      <c r="F236" s="52">
        <f>'1.4.Fwd TIV-Field Inputs'!J236</f>
        <v>0</v>
      </c>
      <c r="G236" s="102">
        <f t="shared" si="9"/>
        <v>0</v>
      </c>
      <c r="H236" s="86"/>
      <c r="I236" s="34"/>
      <c r="J236" s="86"/>
      <c r="K236" s="34"/>
      <c r="L236" s="86"/>
      <c r="M236" s="34"/>
      <c r="N236" s="86"/>
      <c r="O236" s="34"/>
      <c r="P236" s="86"/>
      <c r="Q236" s="34"/>
      <c r="R236" s="34"/>
      <c r="S236" s="34"/>
      <c r="T236" s="54">
        <f t="shared" si="10"/>
        <v>0</v>
      </c>
      <c r="U236" s="54">
        <f>'2.1.ATS-Field (FY 13-14)'!P237</f>
        <v>0</v>
      </c>
      <c r="W236" s="30" t="str">
        <f t="shared" si="11"/>
        <v/>
      </c>
    </row>
    <row r="237" spans="1:23" x14ac:dyDescent="0.3">
      <c r="A237" s="9"/>
      <c r="B237" s="9"/>
      <c r="C237" s="9"/>
      <c r="D237" s="9"/>
      <c r="E237" s="9" t="str">
        <f>'1.4.Fwd TIV-Field Inputs'!E237</f>
        <v>0-0 (0)</v>
      </c>
      <c r="F237" s="52">
        <f>'1.4.Fwd TIV-Field Inputs'!J237</f>
        <v>0</v>
      </c>
      <c r="G237" s="102">
        <f t="shared" si="9"/>
        <v>0</v>
      </c>
      <c r="H237" s="86"/>
      <c r="I237" s="34"/>
      <c r="J237" s="86"/>
      <c r="K237" s="34"/>
      <c r="L237" s="86"/>
      <c r="M237" s="34"/>
      <c r="N237" s="86"/>
      <c r="O237" s="34"/>
      <c r="P237" s="86"/>
      <c r="Q237" s="34"/>
      <c r="R237" s="34"/>
      <c r="S237" s="34"/>
      <c r="T237" s="54">
        <f t="shared" si="10"/>
        <v>0</v>
      </c>
      <c r="U237" s="54">
        <f>'2.1.ATS-Field (FY 13-14)'!P238</f>
        <v>0</v>
      </c>
      <c r="W237" s="30" t="str">
        <f t="shared" si="11"/>
        <v/>
      </c>
    </row>
    <row r="238" spans="1:23" x14ac:dyDescent="0.3">
      <c r="A238" s="9"/>
      <c r="B238" s="9"/>
      <c r="C238" s="9"/>
      <c r="D238" s="9"/>
      <c r="E238" s="9" t="str">
        <f>'1.4.Fwd TIV-Field Inputs'!E238</f>
        <v>0-0 (0)</v>
      </c>
      <c r="F238" s="52">
        <f>'1.4.Fwd TIV-Field Inputs'!J238</f>
        <v>0</v>
      </c>
      <c r="G238" s="102">
        <f t="shared" si="9"/>
        <v>0</v>
      </c>
      <c r="H238" s="86"/>
      <c r="I238" s="34"/>
      <c r="J238" s="86"/>
      <c r="K238" s="34"/>
      <c r="L238" s="86"/>
      <c r="M238" s="34"/>
      <c r="N238" s="86"/>
      <c r="O238" s="34"/>
      <c r="P238" s="86"/>
      <c r="Q238" s="34"/>
      <c r="R238" s="34"/>
      <c r="S238" s="34"/>
      <c r="T238" s="54">
        <f t="shared" si="10"/>
        <v>0</v>
      </c>
      <c r="U238" s="54">
        <f>'2.1.ATS-Field (FY 13-14)'!P239</f>
        <v>0</v>
      </c>
      <c r="W238" s="30" t="str">
        <f t="shared" si="11"/>
        <v/>
      </c>
    </row>
    <row r="239" spans="1:23" x14ac:dyDescent="0.3">
      <c r="A239" s="9"/>
      <c r="B239" s="9"/>
      <c r="C239" s="9"/>
      <c r="D239" s="9"/>
      <c r="E239" s="9" t="str">
        <f>'1.4.Fwd TIV-Field Inputs'!E239</f>
        <v>0-0 (0)</v>
      </c>
      <c r="F239" s="52">
        <f>'1.4.Fwd TIV-Field Inputs'!J239</f>
        <v>0</v>
      </c>
      <c r="G239" s="102">
        <f t="shared" si="9"/>
        <v>0</v>
      </c>
      <c r="H239" s="86"/>
      <c r="I239" s="34"/>
      <c r="J239" s="86"/>
      <c r="K239" s="34"/>
      <c r="L239" s="86"/>
      <c r="M239" s="34"/>
      <c r="N239" s="86"/>
      <c r="O239" s="34"/>
      <c r="P239" s="86"/>
      <c r="Q239" s="34"/>
      <c r="R239" s="34"/>
      <c r="S239" s="34"/>
      <c r="T239" s="54">
        <f t="shared" si="10"/>
        <v>0</v>
      </c>
      <c r="U239" s="54">
        <f>'2.1.ATS-Field (FY 13-14)'!P240</f>
        <v>0</v>
      </c>
      <c r="W239" s="30" t="str">
        <f t="shared" si="11"/>
        <v/>
      </c>
    </row>
    <row r="240" spans="1:23" x14ac:dyDescent="0.3">
      <c r="A240" s="9"/>
      <c r="B240" s="9"/>
      <c r="C240" s="9"/>
      <c r="D240" s="9"/>
      <c r="E240" s="9" t="str">
        <f>'1.4.Fwd TIV-Field Inputs'!E240</f>
        <v>0-0 (0)</v>
      </c>
      <c r="F240" s="52">
        <f>'1.4.Fwd TIV-Field Inputs'!J240</f>
        <v>0</v>
      </c>
      <c r="G240" s="102">
        <f t="shared" si="9"/>
        <v>0</v>
      </c>
      <c r="H240" s="86"/>
      <c r="I240" s="34"/>
      <c r="J240" s="86"/>
      <c r="K240" s="34"/>
      <c r="L240" s="86"/>
      <c r="M240" s="34"/>
      <c r="N240" s="86"/>
      <c r="O240" s="34"/>
      <c r="P240" s="86"/>
      <c r="Q240" s="34"/>
      <c r="R240" s="34"/>
      <c r="S240" s="34"/>
      <c r="T240" s="54">
        <f t="shared" si="10"/>
        <v>0</v>
      </c>
      <c r="U240" s="54">
        <f>'2.1.ATS-Field (FY 13-14)'!P241</f>
        <v>0</v>
      </c>
      <c r="W240" s="30" t="str">
        <f t="shared" si="11"/>
        <v/>
      </c>
    </row>
    <row r="241" spans="1:23" x14ac:dyDescent="0.3">
      <c r="A241" s="9"/>
      <c r="B241" s="9"/>
      <c r="C241" s="9"/>
      <c r="D241" s="9"/>
      <c r="E241" s="9" t="str">
        <f>'1.4.Fwd TIV-Field Inputs'!E241</f>
        <v>0-0 (0)</v>
      </c>
      <c r="F241" s="52">
        <f>'1.4.Fwd TIV-Field Inputs'!J241</f>
        <v>0</v>
      </c>
      <c r="G241" s="102">
        <f t="shared" si="9"/>
        <v>0</v>
      </c>
      <c r="H241" s="86"/>
      <c r="I241" s="34"/>
      <c r="J241" s="86"/>
      <c r="K241" s="34"/>
      <c r="L241" s="86"/>
      <c r="M241" s="34"/>
      <c r="N241" s="86"/>
      <c r="O241" s="34"/>
      <c r="P241" s="86"/>
      <c r="Q241" s="34"/>
      <c r="R241" s="34"/>
      <c r="S241" s="34"/>
      <c r="T241" s="54">
        <f t="shared" si="10"/>
        <v>0</v>
      </c>
      <c r="U241" s="54">
        <f>'2.1.ATS-Field (FY 13-14)'!P242</f>
        <v>0</v>
      </c>
      <c r="W241" s="30" t="str">
        <f t="shared" si="11"/>
        <v/>
      </c>
    </row>
    <row r="242" spans="1:23" x14ac:dyDescent="0.3">
      <c r="A242" s="9"/>
      <c r="B242" s="9"/>
      <c r="C242" s="9"/>
      <c r="D242" s="9"/>
      <c r="E242" s="9" t="str">
        <f>'1.4.Fwd TIV-Field Inputs'!E242</f>
        <v>0-0 (0)</v>
      </c>
      <c r="F242" s="52">
        <f>'1.4.Fwd TIV-Field Inputs'!J242</f>
        <v>0</v>
      </c>
      <c r="G242" s="102">
        <f t="shared" si="9"/>
        <v>0</v>
      </c>
      <c r="H242" s="86"/>
      <c r="I242" s="34"/>
      <c r="J242" s="86"/>
      <c r="K242" s="34"/>
      <c r="L242" s="86"/>
      <c r="M242" s="34"/>
      <c r="N242" s="86"/>
      <c r="O242" s="34"/>
      <c r="P242" s="86"/>
      <c r="Q242" s="34"/>
      <c r="R242" s="34"/>
      <c r="S242" s="34"/>
      <c r="T242" s="54">
        <f t="shared" si="10"/>
        <v>0</v>
      </c>
      <c r="U242" s="54">
        <f>'2.1.ATS-Field (FY 13-14)'!P243</f>
        <v>0</v>
      </c>
      <c r="W242" s="30" t="str">
        <f t="shared" si="11"/>
        <v/>
      </c>
    </row>
    <row r="243" spans="1:23" x14ac:dyDescent="0.3">
      <c r="A243" s="9"/>
      <c r="B243" s="9"/>
      <c r="C243" s="9"/>
      <c r="D243" s="9"/>
      <c r="E243" s="9" t="str">
        <f>'1.4.Fwd TIV-Field Inputs'!E243</f>
        <v>0-0 (0)</v>
      </c>
      <c r="F243" s="52">
        <f>'1.4.Fwd TIV-Field Inputs'!J243</f>
        <v>0</v>
      </c>
      <c r="G243" s="102">
        <f t="shared" si="9"/>
        <v>0</v>
      </c>
      <c r="H243" s="86"/>
      <c r="I243" s="34"/>
      <c r="J243" s="86"/>
      <c r="K243" s="34"/>
      <c r="L243" s="86"/>
      <c r="M243" s="34"/>
      <c r="N243" s="86"/>
      <c r="O243" s="34"/>
      <c r="P243" s="86"/>
      <c r="Q243" s="34"/>
      <c r="R243" s="34"/>
      <c r="S243" s="34"/>
      <c r="T243" s="54">
        <f t="shared" si="10"/>
        <v>0</v>
      </c>
      <c r="U243" s="54">
        <f>'2.1.ATS-Field (FY 13-14)'!P244</f>
        <v>0</v>
      </c>
      <c r="W243" s="30" t="str">
        <f t="shared" si="11"/>
        <v/>
      </c>
    </row>
    <row r="244" spans="1:23" x14ac:dyDescent="0.3">
      <c r="A244" s="9"/>
      <c r="B244" s="9"/>
      <c r="C244" s="9"/>
      <c r="D244" s="9"/>
      <c r="E244" s="9" t="str">
        <f>'1.4.Fwd TIV-Field Inputs'!E244</f>
        <v>0-0 (0)</v>
      </c>
      <c r="F244" s="52">
        <f>'1.4.Fwd TIV-Field Inputs'!J244</f>
        <v>0</v>
      </c>
      <c r="G244" s="102">
        <f t="shared" si="9"/>
        <v>0</v>
      </c>
      <c r="H244" s="86"/>
      <c r="I244" s="34"/>
      <c r="J244" s="86"/>
      <c r="K244" s="34"/>
      <c r="L244" s="86"/>
      <c r="M244" s="34"/>
      <c r="N244" s="86"/>
      <c r="O244" s="34"/>
      <c r="P244" s="86"/>
      <c r="Q244" s="34"/>
      <c r="R244" s="34"/>
      <c r="S244" s="34"/>
      <c r="T244" s="54">
        <f t="shared" si="10"/>
        <v>0</v>
      </c>
      <c r="U244" s="54">
        <f>'2.1.ATS-Field (FY 13-14)'!P245</f>
        <v>0</v>
      </c>
      <c r="W244" s="30" t="str">
        <f t="shared" si="11"/>
        <v/>
      </c>
    </row>
    <row r="245" spans="1:23" x14ac:dyDescent="0.3">
      <c r="A245" s="9"/>
      <c r="B245" s="9"/>
      <c r="C245" s="9"/>
      <c r="D245" s="9"/>
      <c r="E245" s="9" t="str">
        <f>'1.4.Fwd TIV-Field Inputs'!E245</f>
        <v>0-0 (0)</v>
      </c>
      <c r="F245" s="52">
        <f>'1.4.Fwd TIV-Field Inputs'!J245</f>
        <v>0</v>
      </c>
      <c r="G245" s="102">
        <f t="shared" si="9"/>
        <v>0</v>
      </c>
      <c r="H245" s="86"/>
      <c r="I245" s="34"/>
      <c r="J245" s="86"/>
      <c r="K245" s="34"/>
      <c r="L245" s="86"/>
      <c r="M245" s="34"/>
      <c r="N245" s="86"/>
      <c r="O245" s="34"/>
      <c r="P245" s="86"/>
      <c r="Q245" s="34"/>
      <c r="R245" s="34"/>
      <c r="S245" s="34"/>
      <c r="T245" s="54">
        <f t="shared" si="10"/>
        <v>0</v>
      </c>
      <c r="U245" s="54">
        <f>'2.1.ATS-Field (FY 13-14)'!P246</f>
        <v>0</v>
      </c>
      <c r="W245" s="30" t="str">
        <f t="shared" si="11"/>
        <v/>
      </c>
    </row>
    <row r="246" spans="1:23" x14ac:dyDescent="0.3">
      <c r="A246" s="9"/>
      <c r="B246" s="9"/>
      <c r="C246" s="9"/>
      <c r="D246" s="9"/>
      <c r="E246" s="9" t="str">
        <f>'1.4.Fwd TIV-Field Inputs'!E246</f>
        <v>0-0 (0)</v>
      </c>
      <c r="F246" s="52">
        <f>'1.4.Fwd TIV-Field Inputs'!J246</f>
        <v>0</v>
      </c>
      <c r="G246" s="102">
        <f t="shared" si="9"/>
        <v>0</v>
      </c>
      <c r="H246" s="86"/>
      <c r="I246" s="34"/>
      <c r="J246" s="86"/>
      <c r="K246" s="34"/>
      <c r="L246" s="86"/>
      <c r="M246" s="34"/>
      <c r="N246" s="86"/>
      <c r="O246" s="34"/>
      <c r="P246" s="86"/>
      <c r="Q246" s="34"/>
      <c r="R246" s="34"/>
      <c r="S246" s="34"/>
      <c r="T246" s="54">
        <f t="shared" si="10"/>
        <v>0</v>
      </c>
      <c r="U246" s="54">
        <f>'2.1.ATS-Field (FY 13-14)'!P247</f>
        <v>0</v>
      </c>
      <c r="W246" s="30" t="str">
        <f t="shared" si="11"/>
        <v/>
      </c>
    </row>
    <row r="247" spans="1:23" x14ac:dyDescent="0.3">
      <c r="A247" s="9"/>
      <c r="B247" s="9"/>
      <c r="C247" s="9"/>
      <c r="D247" s="9"/>
      <c r="E247" s="9" t="str">
        <f>'1.4.Fwd TIV-Field Inputs'!E247</f>
        <v>0-0 (0)</v>
      </c>
      <c r="F247" s="52">
        <f>'1.4.Fwd TIV-Field Inputs'!J247</f>
        <v>0</v>
      </c>
      <c r="G247" s="102">
        <f t="shared" si="9"/>
        <v>0</v>
      </c>
      <c r="H247" s="86"/>
      <c r="I247" s="34"/>
      <c r="J247" s="86"/>
      <c r="K247" s="34"/>
      <c r="L247" s="86"/>
      <c r="M247" s="34"/>
      <c r="N247" s="86"/>
      <c r="O247" s="34"/>
      <c r="P247" s="86"/>
      <c r="Q247" s="34"/>
      <c r="R247" s="34"/>
      <c r="S247" s="34"/>
      <c r="T247" s="54">
        <f t="shared" si="10"/>
        <v>0</v>
      </c>
      <c r="U247" s="54">
        <f>'2.1.ATS-Field (FY 13-14)'!P248</f>
        <v>0</v>
      </c>
      <c r="W247" s="30" t="str">
        <f t="shared" si="11"/>
        <v/>
      </c>
    </row>
    <row r="248" spans="1:23" x14ac:dyDescent="0.3">
      <c r="A248" s="9"/>
      <c r="B248" s="9"/>
      <c r="C248" s="9"/>
      <c r="D248" s="9"/>
      <c r="E248" s="9" t="str">
        <f>'1.4.Fwd TIV-Field Inputs'!E248</f>
        <v>0-0 (0)</v>
      </c>
      <c r="F248" s="52">
        <f>'1.4.Fwd TIV-Field Inputs'!J248</f>
        <v>0</v>
      </c>
      <c r="G248" s="102">
        <f t="shared" si="9"/>
        <v>0</v>
      </c>
      <c r="H248" s="86"/>
      <c r="I248" s="34"/>
      <c r="J248" s="86"/>
      <c r="K248" s="34"/>
      <c r="L248" s="86"/>
      <c r="M248" s="34"/>
      <c r="N248" s="86"/>
      <c r="O248" s="34"/>
      <c r="P248" s="86"/>
      <c r="Q248" s="34"/>
      <c r="R248" s="34"/>
      <c r="S248" s="34"/>
      <c r="T248" s="54">
        <f t="shared" si="10"/>
        <v>0</v>
      </c>
      <c r="U248" s="54">
        <f>'2.1.ATS-Field (FY 13-14)'!P249</f>
        <v>0</v>
      </c>
      <c r="W248" s="30" t="str">
        <f t="shared" si="11"/>
        <v/>
      </c>
    </row>
    <row r="249" spans="1:23" x14ac:dyDescent="0.3">
      <c r="A249" s="9"/>
      <c r="B249" s="9"/>
      <c r="C249" s="9"/>
      <c r="D249" s="9"/>
      <c r="E249" s="9" t="str">
        <f>'1.4.Fwd TIV-Field Inputs'!E249</f>
        <v>0-0 (0)</v>
      </c>
      <c r="F249" s="52">
        <f>'1.4.Fwd TIV-Field Inputs'!J249</f>
        <v>0</v>
      </c>
      <c r="G249" s="102">
        <f t="shared" si="9"/>
        <v>0</v>
      </c>
      <c r="H249" s="86"/>
      <c r="I249" s="34"/>
      <c r="J249" s="86"/>
      <c r="K249" s="34"/>
      <c r="L249" s="86"/>
      <c r="M249" s="34"/>
      <c r="N249" s="86"/>
      <c r="O249" s="34"/>
      <c r="P249" s="86"/>
      <c r="Q249" s="34"/>
      <c r="R249" s="34"/>
      <c r="S249" s="34"/>
      <c r="T249" s="54">
        <f t="shared" si="10"/>
        <v>0</v>
      </c>
      <c r="U249" s="54">
        <f>'2.1.ATS-Field (FY 13-14)'!P250</f>
        <v>0</v>
      </c>
      <c r="W249" s="30" t="str">
        <f t="shared" si="11"/>
        <v/>
      </c>
    </row>
    <row r="250" spans="1:23" x14ac:dyDescent="0.3">
      <c r="A250" s="9"/>
      <c r="B250" s="9"/>
      <c r="C250" s="9"/>
      <c r="D250" s="9"/>
      <c r="E250" s="9" t="str">
        <f>'1.4.Fwd TIV-Field Inputs'!E250</f>
        <v>0-0 (0)</v>
      </c>
      <c r="F250" s="52">
        <f>'1.4.Fwd TIV-Field Inputs'!J250</f>
        <v>0</v>
      </c>
      <c r="G250" s="102">
        <f t="shared" si="9"/>
        <v>0</v>
      </c>
      <c r="H250" s="86"/>
      <c r="I250" s="34"/>
      <c r="J250" s="86"/>
      <c r="K250" s="34"/>
      <c r="L250" s="86"/>
      <c r="M250" s="34"/>
      <c r="N250" s="86"/>
      <c r="O250" s="34"/>
      <c r="P250" s="86"/>
      <c r="Q250" s="34"/>
      <c r="R250" s="34"/>
      <c r="S250" s="34"/>
      <c r="T250" s="54">
        <f t="shared" si="10"/>
        <v>0</v>
      </c>
      <c r="U250" s="54">
        <f>'2.1.ATS-Field (FY 13-14)'!P251</f>
        <v>0</v>
      </c>
      <c r="W250" s="30" t="str">
        <f t="shared" si="11"/>
        <v/>
      </c>
    </row>
    <row r="251" spans="1:23" x14ac:dyDescent="0.3">
      <c r="A251" s="9"/>
      <c r="B251" s="9"/>
      <c r="C251" s="9"/>
      <c r="D251" s="9"/>
      <c r="E251" s="9" t="str">
        <f>'1.4.Fwd TIV-Field Inputs'!E251</f>
        <v>0-0 (0)</v>
      </c>
      <c r="F251" s="52">
        <f>'1.4.Fwd TIV-Field Inputs'!J251</f>
        <v>0</v>
      </c>
      <c r="G251" s="102">
        <f t="shared" si="9"/>
        <v>0</v>
      </c>
      <c r="H251" s="86"/>
      <c r="I251" s="34"/>
      <c r="J251" s="86"/>
      <c r="K251" s="34"/>
      <c r="L251" s="86"/>
      <c r="M251" s="34"/>
      <c r="N251" s="86"/>
      <c r="O251" s="34"/>
      <c r="P251" s="86"/>
      <c r="Q251" s="34"/>
      <c r="R251" s="34"/>
      <c r="S251" s="34"/>
      <c r="T251" s="54">
        <f t="shared" si="10"/>
        <v>0</v>
      </c>
      <c r="U251" s="54">
        <f>'2.1.ATS-Field (FY 13-14)'!P252</f>
        <v>0</v>
      </c>
      <c r="W251" s="30" t="str">
        <f t="shared" si="11"/>
        <v/>
      </c>
    </row>
    <row r="252" spans="1:23" x14ac:dyDescent="0.3">
      <c r="A252" s="9"/>
      <c r="B252" s="9"/>
      <c r="C252" s="9"/>
      <c r="D252" s="9"/>
      <c r="E252" s="9" t="str">
        <f>'1.4.Fwd TIV-Field Inputs'!E252</f>
        <v>0-0 (0)</v>
      </c>
      <c r="F252" s="52">
        <f>'1.4.Fwd TIV-Field Inputs'!J252</f>
        <v>0</v>
      </c>
      <c r="G252" s="102">
        <f t="shared" si="9"/>
        <v>0</v>
      </c>
      <c r="H252" s="86"/>
      <c r="I252" s="34"/>
      <c r="J252" s="86"/>
      <c r="K252" s="34"/>
      <c r="L252" s="86"/>
      <c r="M252" s="34"/>
      <c r="N252" s="86"/>
      <c r="O252" s="34"/>
      <c r="P252" s="86"/>
      <c r="Q252" s="34"/>
      <c r="R252" s="34"/>
      <c r="S252" s="34"/>
      <c r="T252" s="54">
        <f t="shared" si="10"/>
        <v>0</v>
      </c>
      <c r="U252" s="54">
        <f>'2.1.ATS-Field (FY 13-14)'!P253</f>
        <v>0</v>
      </c>
      <c r="W252" s="30" t="str">
        <f t="shared" si="11"/>
        <v/>
      </c>
    </row>
    <row r="253" spans="1:23" x14ac:dyDescent="0.3">
      <c r="J253" s="87"/>
      <c r="L253" s="87"/>
      <c r="N253" s="87"/>
    </row>
    <row r="254" spans="1:23" x14ac:dyDescent="0.3">
      <c r="J254" s="87"/>
      <c r="L254" s="87"/>
      <c r="N254" s="87"/>
    </row>
    <row r="255" spans="1:23" x14ac:dyDescent="0.3">
      <c r="J255" s="87"/>
      <c r="L255" s="87"/>
      <c r="N255" s="87"/>
    </row>
    <row r="256" spans="1:23" x14ac:dyDescent="0.3">
      <c r="J256" s="87"/>
      <c r="L256" s="87"/>
      <c r="N256" s="87"/>
    </row>
    <row r="257" spans="10:14" x14ac:dyDescent="0.3">
      <c r="J257" s="87"/>
      <c r="L257" s="87"/>
      <c r="N257" s="87"/>
    </row>
    <row r="258" spans="10:14" x14ac:dyDescent="0.3">
      <c r="J258" s="87"/>
      <c r="L258" s="87"/>
      <c r="N258" s="87"/>
    </row>
    <row r="259" spans="10:14" x14ac:dyDescent="0.3">
      <c r="J259" s="87"/>
      <c r="L259" s="87"/>
      <c r="N259" s="87"/>
    </row>
    <row r="260" spans="10:14" x14ac:dyDescent="0.3">
      <c r="J260" s="87"/>
      <c r="L260" s="87"/>
      <c r="N260" s="87"/>
    </row>
    <row r="261" spans="10:14" x14ac:dyDescent="0.3">
      <c r="J261" s="87"/>
      <c r="L261" s="87"/>
      <c r="N261" s="87"/>
    </row>
    <row r="262" spans="10:14" x14ac:dyDescent="0.3">
      <c r="J262" s="87"/>
      <c r="L262" s="87"/>
      <c r="N262" s="87"/>
    </row>
    <row r="263" spans="10:14" x14ac:dyDescent="0.3">
      <c r="J263" s="87"/>
      <c r="L263" s="87"/>
      <c r="N263" s="87"/>
    </row>
    <row r="264" spans="10:14" x14ac:dyDescent="0.3">
      <c r="J264" s="87"/>
      <c r="L264" s="87"/>
      <c r="N264" s="87"/>
    </row>
    <row r="265" spans="10:14" x14ac:dyDescent="0.3">
      <c r="J265" s="87"/>
      <c r="L265" s="87"/>
      <c r="N265" s="87"/>
    </row>
    <row r="266" spans="10:14" x14ac:dyDescent="0.3">
      <c r="J266" s="87"/>
      <c r="L266" s="87"/>
      <c r="N266" s="87"/>
    </row>
    <row r="267" spans="10:14" x14ac:dyDescent="0.3">
      <c r="J267" s="87"/>
      <c r="L267" s="87"/>
      <c r="N267" s="87"/>
    </row>
    <row r="268" spans="10:14" x14ac:dyDescent="0.3">
      <c r="J268" s="87"/>
      <c r="L268" s="87"/>
      <c r="N268" s="87"/>
    </row>
    <row r="269" spans="10:14" x14ac:dyDescent="0.3">
      <c r="J269" s="87"/>
      <c r="L269" s="87"/>
      <c r="N269" s="87"/>
    </row>
    <row r="270" spans="10:14" x14ac:dyDescent="0.3">
      <c r="J270" s="87"/>
      <c r="L270" s="87"/>
      <c r="N270" s="87"/>
    </row>
    <row r="271" spans="10:14" x14ac:dyDescent="0.3">
      <c r="J271" s="87"/>
      <c r="L271" s="87"/>
      <c r="N271" s="87"/>
    </row>
    <row r="272" spans="10:14" x14ac:dyDescent="0.3">
      <c r="J272" s="87"/>
      <c r="L272" s="87"/>
      <c r="N272" s="87"/>
    </row>
    <row r="273" spans="10:14" x14ac:dyDescent="0.3">
      <c r="J273" s="87"/>
      <c r="L273" s="87"/>
      <c r="N273" s="87"/>
    </row>
    <row r="274" spans="10:14" x14ac:dyDescent="0.3">
      <c r="J274" s="87"/>
      <c r="L274" s="87"/>
      <c r="N274" s="87"/>
    </row>
    <row r="275" spans="10:14" x14ac:dyDescent="0.3">
      <c r="J275" s="87"/>
      <c r="L275" s="87"/>
      <c r="N275" s="87"/>
    </row>
    <row r="276" spans="10:14" x14ac:dyDescent="0.3">
      <c r="J276" s="87"/>
      <c r="L276" s="87"/>
      <c r="N276" s="87"/>
    </row>
    <row r="277" spans="10:14" x14ac:dyDescent="0.3">
      <c r="J277" s="87"/>
      <c r="L277" s="87"/>
      <c r="N277" s="87"/>
    </row>
    <row r="278" spans="10:14" x14ac:dyDescent="0.3">
      <c r="J278" s="87"/>
      <c r="L278" s="87"/>
      <c r="N278" s="87"/>
    </row>
  </sheetData>
  <autoFilter ref="A5:AF5"/>
  <dataValidations count="5">
    <dataValidation type="list" allowBlank="1" showInputMessage="1" sqref="I6:I252">
      <formula1>Product_Advantage</formula1>
    </dataValidation>
    <dataValidation type="list" allowBlank="1" showInputMessage="1" sqref="K6:K252">
      <formula1>Service_Availability</formula1>
    </dataValidation>
    <dataValidation type="list" allowBlank="1" showInputMessage="1" sqref="M6:M252">
      <formula1>Brand_Advantage</formula1>
    </dataValidation>
    <dataValidation type="list" allowBlank="1" showInputMessage="1" sqref="O6:O252">
      <formula1>Sales_Ecosystem</formula1>
    </dataValidation>
    <dataValidation type="list" allowBlank="1" showInputMessage="1" sqref="Q6:Q252">
      <formula1>Influencer_Impact</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3:AK131"/>
  <sheetViews>
    <sheetView zoomScale="60" zoomScaleNormal="60" workbookViewId="0">
      <selection activeCell="F17" sqref="F17"/>
    </sheetView>
  </sheetViews>
  <sheetFormatPr defaultColWidth="9.140625" defaultRowHeight="16.5" x14ac:dyDescent="0.3"/>
  <cols>
    <col min="1" max="1" width="28.42578125" style="1" bestFit="1" customWidth="1"/>
    <col min="2" max="2" width="6.85546875" style="1" bestFit="1" customWidth="1"/>
    <col min="3" max="3" width="8.7109375" style="1" bestFit="1" customWidth="1"/>
    <col min="4" max="4" width="8.28515625" style="1" bestFit="1" customWidth="1"/>
    <col min="5" max="5" width="6.85546875" style="1" bestFit="1" customWidth="1"/>
    <col min="6" max="6" width="9.42578125" style="1" bestFit="1" customWidth="1"/>
    <col min="7" max="7" width="7.7109375" style="1" bestFit="1" customWidth="1"/>
    <col min="8" max="8" width="6.85546875" style="1" bestFit="1" customWidth="1"/>
    <col min="9" max="9" width="9.85546875" style="1" bestFit="1" customWidth="1"/>
    <col min="10" max="11" width="6.85546875" style="1" bestFit="1" customWidth="1"/>
    <col min="12" max="12" width="10.140625" style="1" bestFit="1" customWidth="1"/>
    <col min="13" max="14" width="6.85546875" style="1" bestFit="1" customWidth="1"/>
    <col min="15" max="15" width="9.42578125" style="1" bestFit="1" customWidth="1"/>
    <col min="16" max="17" width="6.85546875" style="1" bestFit="1" customWidth="1"/>
    <col min="18" max="18" width="10.140625" style="1" bestFit="1" customWidth="1"/>
    <col min="19" max="19" width="7.7109375" style="1" bestFit="1" customWidth="1"/>
    <col min="20" max="20" width="6.85546875" style="1" bestFit="1" customWidth="1"/>
    <col min="21" max="21" width="10.5703125" style="1" bestFit="1" customWidth="1"/>
    <col min="22" max="23" width="6.85546875" style="1" bestFit="1" customWidth="1"/>
    <col min="24" max="24" width="9.85546875" style="1" bestFit="1" customWidth="1"/>
    <col min="25" max="25" width="7.7109375" style="1" bestFit="1" customWidth="1"/>
    <col min="26" max="26" width="6.85546875" style="1" bestFit="1" customWidth="1"/>
    <col min="27" max="27" width="10.5703125" style="1" bestFit="1" customWidth="1"/>
    <col min="28" max="28" width="7.7109375" style="1" bestFit="1" customWidth="1"/>
    <col min="29" max="29" width="6.85546875" style="1" bestFit="1" customWidth="1"/>
    <col min="30" max="30" width="10.5703125" style="1" bestFit="1" customWidth="1"/>
    <col min="31" max="32" width="6.85546875" style="1" bestFit="1" customWidth="1"/>
    <col min="33" max="33" width="9.85546875" style="1" bestFit="1" customWidth="1"/>
    <col min="34" max="35" width="6.85546875" style="1" bestFit="1" customWidth="1"/>
    <col min="36" max="36" width="10.5703125" style="1" bestFit="1" customWidth="1"/>
    <col min="37" max="37" width="7.7109375" style="1" bestFit="1" customWidth="1"/>
    <col min="38" max="16384" width="9.140625" style="1"/>
  </cols>
  <sheetData>
    <row r="3" spans="1:37" x14ac:dyDescent="0.3">
      <c r="A3" s="2" t="s">
        <v>650</v>
      </c>
    </row>
    <row r="4" spans="1:37" x14ac:dyDescent="0.3">
      <c r="A4" s="154"/>
      <c r="B4" s="159"/>
      <c r="C4" s="160" t="s">
        <v>750</v>
      </c>
      <c r="D4" s="161"/>
      <c r="E4" s="159"/>
      <c r="F4" s="160" t="s">
        <v>751</v>
      </c>
      <c r="G4" s="161"/>
      <c r="H4" s="159"/>
      <c r="I4" s="160" t="s">
        <v>752</v>
      </c>
      <c r="J4" s="161"/>
      <c r="K4" s="159"/>
      <c r="L4" s="160" t="s">
        <v>270</v>
      </c>
      <c r="M4" s="161"/>
      <c r="N4" s="159"/>
      <c r="O4" s="160" t="s">
        <v>269</v>
      </c>
      <c r="P4" s="161"/>
      <c r="Q4" s="159"/>
      <c r="R4" s="160" t="s">
        <v>639</v>
      </c>
      <c r="S4" s="161"/>
      <c r="T4" s="159"/>
      <c r="U4" s="160" t="s">
        <v>272</v>
      </c>
      <c r="V4" s="161"/>
      <c r="W4" s="159"/>
      <c r="X4" s="160" t="s">
        <v>271</v>
      </c>
      <c r="Y4" s="161"/>
      <c r="Z4" s="159"/>
      <c r="AA4" s="160" t="s">
        <v>640</v>
      </c>
      <c r="AB4" s="161"/>
      <c r="AC4" s="159"/>
      <c r="AD4" s="160" t="s">
        <v>274</v>
      </c>
      <c r="AE4" s="161"/>
      <c r="AF4" s="159"/>
      <c r="AG4" s="160" t="s">
        <v>273</v>
      </c>
      <c r="AH4" s="161"/>
      <c r="AI4" s="159"/>
      <c r="AJ4" s="160" t="s">
        <v>641</v>
      </c>
      <c r="AK4" s="161"/>
    </row>
    <row r="5" spans="1:37" ht="62.25" x14ac:dyDescent="0.3">
      <c r="A5" s="156" t="s">
        <v>2</v>
      </c>
      <c r="B5" s="162" t="s">
        <v>647</v>
      </c>
      <c r="C5" s="155" t="s">
        <v>636</v>
      </c>
      <c r="D5" s="163" t="s">
        <v>637</v>
      </c>
      <c r="E5" s="162" t="s">
        <v>231</v>
      </c>
      <c r="F5" s="155" t="s">
        <v>648</v>
      </c>
      <c r="G5" s="163" t="s">
        <v>649</v>
      </c>
      <c r="H5" s="162" t="s">
        <v>231</v>
      </c>
      <c r="I5" s="155" t="s">
        <v>648</v>
      </c>
      <c r="J5" s="163" t="s">
        <v>638</v>
      </c>
      <c r="K5" s="162" t="s">
        <v>647</v>
      </c>
      <c r="L5" s="155" t="s">
        <v>636</v>
      </c>
      <c r="M5" s="163" t="s">
        <v>637</v>
      </c>
      <c r="N5" s="162" t="s">
        <v>231</v>
      </c>
      <c r="O5" s="155" t="s">
        <v>648</v>
      </c>
      <c r="P5" s="163" t="s">
        <v>649</v>
      </c>
      <c r="Q5" s="162" t="s">
        <v>231</v>
      </c>
      <c r="R5" s="155" t="s">
        <v>648</v>
      </c>
      <c r="S5" s="163" t="s">
        <v>638</v>
      </c>
      <c r="T5" s="162" t="s">
        <v>647</v>
      </c>
      <c r="U5" s="155" t="s">
        <v>636</v>
      </c>
      <c r="V5" s="163" t="s">
        <v>637</v>
      </c>
      <c r="W5" s="162" t="s">
        <v>231</v>
      </c>
      <c r="X5" s="155" t="s">
        <v>648</v>
      </c>
      <c r="Y5" s="163" t="s">
        <v>649</v>
      </c>
      <c r="Z5" s="162" t="s">
        <v>231</v>
      </c>
      <c r="AA5" s="155" t="s">
        <v>648</v>
      </c>
      <c r="AB5" s="163" t="s">
        <v>638</v>
      </c>
      <c r="AC5" s="162" t="s">
        <v>647</v>
      </c>
      <c r="AD5" s="155" t="s">
        <v>636</v>
      </c>
      <c r="AE5" s="163" t="s">
        <v>637</v>
      </c>
      <c r="AF5" s="162" t="s">
        <v>231</v>
      </c>
      <c r="AG5" s="155" t="s">
        <v>648</v>
      </c>
      <c r="AH5" s="163" t="s">
        <v>649</v>
      </c>
      <c r="AI5" s="162" t="s">
        <v>231</v>
      </c>
      <c r="AJ5" s="155" t="s">
        <v>648</v>
      </c>
      <c r="AK5" s="163" t="s">
        <v>638</v>
      </c>
    </row>
    <row r="6" spans="1:37" x14ac:dyDescent="0.3">
      <c r="A6" s="157" t="str">
        <f>Masters!$D3</f>
        <v>4x2 FF Haulage</v>
      </c>
      <c r="B6" s="164">
        <f>SUMIF('3.1.MTS A'!$D$7:$D$253,'MTS summary'!$A6,'3.1.MTS A'!$I$7:$I$253)</f>
        <v>0</v>
      </c>
      <c r="C6" s="152">
        <f>SUMIF('3.1.MTS A'!$D$7:$D$253,'MTS summary'!$A6,'3.1.MTS A'!$AR$7:$AR$253)</f>
        <v>0</v>
      </c>
      <c r="D6" s="165">
        <f>IFERROR(C6/B6,0)</f>
        <v>0</v>
      </c>
      <c r="E6" s="164">
        <f>SUMIF('3.1.MTS A'!$D$7:$D$253,'MTS summary'!$A6,'3.1.MTS A'!$H$7:$H$253)</f>
        <v>0</v>
      </c>
      <c r="F6" s="152">
        <f>SUMIF('3.1.MTS A'!$D$7:$D$253,'MTS summary'!$A6,'3.1.MTS A'!$AQ$7:$AQ$253)</f>
        <v>0</v>
      </c>
      <c r="G6" s="165">
        <f t="shared" ref="G6:G21" si="0">IFERROR(F6/E6,0)</f>
        <v>0</v>
      </c>
      <c r="H6" s="169">
        <f>IFERROR(E6/B6,0)</f>
        <v>0</v>
      </c>
      <c r="I6" s="153">
        <f>IFERROR(F6/C6,0)</f>
        <v>0</v>
      </c>
      <c r="J6" s="165">
        <f>I6-H6</f>
        <v>0</v>
      </c>
      <c r="K6" s="164">
        <f>SUMIF('3.1.MTS A'!$D$7:$D$253,'MTS summary'!$A6,'3.1.MTS A'!$K$7:$K$253)</f>
        <v>0</v>
      </c>
      <c r="L6" s="152">
        <f>SUMIF('3.1.MTS A'!$D$7:$D$253,'MTS summary'!$A6,'3.1.MTS A'!$V$7:$V$253)</f>
        <v>0</v>
      </c>
      <c r="M6" s="165">
        <f>IFERROR(L6/K6,0)</f>
        <v>0</v>
      </c>
      <c r="N6" s="164">
        <f>SUMIF('3.1.MTS A'!$D$7:$D$253,'MTS summary'!$A6,'3.1.MTS A'!$J$7:$J$253)</f>
        <v>0</v>
      </c>
      <c r="O6" s="152">
        <f>SUMIF('3.1.MTS A'!$D$7:$D$253,'MTS summary'!$A6,'3.1.MTS A'!$U$7:$U$253)</f>
        <v>0</v>
      </c>
      <c r="P6" s="165">
        <f t="shared" ref="P6:P21" si="1">IFERROR(O6/N6,0)</f>
        <v>0</v>
      </c>
      <c r="Q6" s="169">
        <f>IFERROR(N6/K6,0)</f>
        <v>0</v>
      </c>
      <c r="R6" s="153">
        <f>IFERROR(O6/L6,0)</f>
        <v>0</v>
      </c>
      <c r="S6" s="165">
        <f>R6-Q6</f>
        <v>0</v>
      </c>
      <c r="T6" s="164">
        <f>SUMIF('3.1.MTS A'!$D$7:$D$253,'MTS summary'!$A6,'3.1.MTS A'!$M$7:$M$253)</f>
        <v>0</v>
      </c>
      <c r="U6" s="152">
        <f>SUMIF('3.1.MTS A'!$D$7:$D$253,'MTS summary'!$A6,'3.1.MTS A'!$AE$7:$AE$253)</f>
        <v>0</v>
      </c>
      <c r="V6" s="165">
        <f>IFERROR(U6/T6,0)</f>
        <v>0</v>
      </c>
      <c r="W6" s="164">
        <f>SUMIF('3.1.MTS A'!$D$7:$D$253,'MTS summary'!$A6,'3.1.MTS A'!$L$7:$L$253)</f>
        <v>0</v>
      </c>
      <c r="X6" s="152">
        <f>SUMIF('3.1.MTS A'!$D$7:$D$253,'MTS summary'!$A6,'3.1.MTS A'!$AD$7:$AD$253)</f>
        <v>0</v>
      </c>
      <c r="Y6" s="165">
        <f t="shared" ref="Y6:Y21" si="2">IFERROR(X6/W6,0)</f>
        <v>0</v>
      </c>
      <c r="Z6" s="169">
        <f>IFERROR(W6/T6,0)</f>
        <v>0</v>
      </c>
      <c r="AA6" s="153">
        <f>IFERROR(X6/U6,0)</f>
        <v>0</v>
      </c>
      <c r="AB6" s="165">
        <f>AA6-Z6</f>
        <v>0</v>
      </c>
      <c r="AC6" s="164">
        <f>SUMIF('3.1.MTS A'!$D$7:$D$253,'MTS summary'!$A6,'3.1.MTS A'!$O$7:$O$253)</f>
        <v>0</v>
      </c>
      <c r="AD6" s="152">
        <f>SUMIF('3.1.MTS A'!$D$7:$D$253,'MTS summary'!$A6,'3.1.MTS A'!$AN$7:$AN$253)</f>
        <v>0</v>
      </c>
      <c r="AE6" s="165">
        <f>IFERROR(AD6/AC6,0)</f>
        <v>0</v>
      </c>
      <c r="AF6" s="164">
        <f>SUMIF('3.1.MTS A'!$D$7:$D$253,'MTS summary'!$A6,'3.1.MTS A'!$N$7:$N$253)</f>
        <v>0</v>
      </c>
      <c r="AG6" s="152">
        <f>SUMIF('3.1.MTS A'!$D$7:$D$253,'MTS summary'!$A6,'3.1.MTS A'!$AM$7:$AM$253)</f>
        <v>0</v>
      </c>
      <c r="AH6" s="165">
        <f t="shared" ref="AH6:AH21" si="3">IFERROR(AG6/AF6,0)</f>
        <v>0</v>
      </c>
      <c r="AI6" s="169">
        <f>IFERROR(AF6/AC6,0)</f>
        <v>0</v>
      </c>
      <c r="AJ6" s="153">
        <f>IFERROR(AG6/AD6,0)</f>
        <v>0</v>
      </c>
      <c r="AK6" s="165">
        <f>AJ6-AI6</f>
        <v>0</v>
      </c>
    </row>
    <row r="7" spans="1:37" x14ac:dyDescent="0.3">
      <c r="A7" s="157" t="str">
        <f>Masters!$D4</f>
        <v>4x2 SF Haulage</v>
      </c>
      <c r="B7" s="164">
        <f>SUMIF('3.1.MTS A'!$D$7:$D$253,'MTS summary'!$A7,'3.1.MTS A'!$I$7:$I$253)</f>
        <v>0</v>
      </c>
      <c r="C7" s="152">
        <f>SUMIF('3.1.MTS A'!$D$7:$D$253,'MTS summary'!$A7,'3.1.MTS A'!$AR$7:$AR$253)</f>
        <v>0</v>
      </c>
      <c r="D7" s="165">
        <f t="shared" ref="D7:D21" si="4">IFERROR(C7/B7,0)</f>
        <v>0</v>
      </c>
      <c r="E7" s="164">
        <f>SUMIF('3.1.MTS A'!$D$7:$D$253,'MTS summary'!$A7,'3.1.MTS A'!$H$7:$H$253)</f>
        <v>0</v>
      </c>
      <c r="F7" s="152">
        <f>SUMIF('3.1.MTS A'!$D$7:$D$253,'MTS summary'!$A7,'3.1.MTS A'!$AQ$7:$AQ$253)</f>
        <v>0</v>
      </c>
      <c r="G7" s="165">
        <f t="shared" si="0"/>
        <v>0</v>
      </c>
      <c r="H7" s="169">
        <f t="shared" ref="H7:H21" si="5">IFERROR(E7/B7,0)</f>
        <v>0</v>
      </c>
      <c r="I7" s="153">
        <f t="shared" ref="I7:I21" si="6">IFERROR(F7/C7,0)</f>
        <v>0</v>
      </c>
      <c r="J7" s="165">
        <f t="shared" ref="J7:J21" si="7">I7-H7</f>
        <v>0</v>
      </c>
      <c r="K7" s="164">
        <f>SUMIF('3.1.MTS A'!$D$7:$D$253,'MTS summary'!$A7,'3.1.MTS A'!$K$7:$K$253)</f>
        <v>0</v>
      </c>
      <c r="L7" s="152">
        <f>SUMIF('3.1.MTS A'!$D$7:$D$253,'MTS summary'!$A7,'3.1.MTS A'!$V$7:$V$253)</f>
        <v>0</v>
      </c>
      <c r="M7" s="165">
        <f t="shared" ref="M7:M21" si="8">IFERROR(L7/K7,0)</f>
        <v>0</v>
      </c>
      <c r="N7" s="164">
        <f>SUMIF('3.1.MTS A'!$D$7:$D$253,'MTS summary'!$A7,'3.1.MTS A'!$J$7:$J$253)</f>
        <v>0</v>
      </c>
      <c r="O7" s="152">
        <f>SUMIF('3.1.MTS A'!$D$7:$D$253,'MTS summary'!$A7,'3.1.MTS A'!$U$7:$U$253)</f>
        <v>0</v>
      </c>
      <c r="P7" s="165">
        <f t="shared" si="1"/>
        <v>0</v>
      </c>
      <c r="Q7" s="169">
        <f t="shared" ref="Q7:Q21" si="9">IFERROR(N7/K7,0)</f>
        <v>0</v>
      </c>
      <c r="R7" s="153">
        <f t="shared" ref="R7:R21" si="10">IFERROR(O7/L7,0)</f>
        <v>0</v>
      </c>
      <c r="S7" s="165">
        <f t="shared" ref="S7:S21" si="11">R7-Q7</f>
        <v>0</v>
      </c>
      <c r="T7" s="164">
        <f>SUMIF('3.1.MTS A'!$D$7:$D$253,'MTS summary'!$A7,'3.1.MTS A'!$M$7:$M$253)</f>
        <v>0</v>
      </c>
      <c r="U7" s="152">
        <f>SUMIF('3.1.MTS A'!$D$7:$D$253,'MTS summary'!$A7,'3.1.MTS A'!$AE$7:$AE$253)</f>
        <v>0</v>
      </c>
      <c r="V7" s="165">
        <f t="shared" ref="V7:V21" si="12">IFERROR(U7/T7,0)</f>
        <v>0</v>
      </c>
      <c r="W7" s="164">
        <f>SUMIF('3.1.MTS A'!$D$7:$D$253,'MTS summary'!$A7,'3.1.MTS A'!$L$7:$L$253)</f>
        <v>0</v>
      </c>
      <c r="X7" s="152">
        <f>SUMIF('3.1.MTS A'!$D$7:$D$253,'MTS summary'!$A7,'3.1.MTS A'!$AD$7:$AD$253)</f>
        <v>0</v>
      </c>
      <c r="Y7" s="165">
        <f t="shared" si="2"/>
        <v>0</v>
      </c>
      <c r="Z7" s="169">
        <f t="shared" ref="Z7:Z21" si="13">IFERROR(W7/T7,0)</f>
        <v>0</v>
      </c>
      <c r="AA7" s="153">
        <f t="shared" ref="AA7:AA21" si="14">IFERROR(X7/U7,0)</f>
        <v>0</v>
      </c>
      <c r="AB7" s="165">
        <f t="shared" ref="AB7:AB21" si="15">AA7-Z7</f>
        <v>0</v>
      </c>
      <c r="AC7" s="164">
        <f>SUMIF('3.1.MTS A'!$D$7:$D$253,'MTS summary'!$A7,'3.1.MTS A'!$O$7:$O$253)</f>
        <v>0</v>
      </c>
      <c r="AD7" s="152">
        <f>SUMIF('3.1.MTS A'!$D$7:$D$253,'MTS summary'!$A7,'3.1.MTS A'!$AN$7:$AN$253)</f>
        <v>0</v>
      </c>
      <c r="AE7" s="165">
        <f t="shared" ref="AE7:AE21" si="16">IFERROR(AD7/AC7,0)</f>
        <v>0</v>
      </c>
      <c r="AF7" s="164">
        <f>SUMIF('3.1.MTS A'!$D$7:$D$253,'MTS summary'!$A7,'3.1.MTS A'!$N$7:$N$253)</f>
        <v>0</v>
      </c>
      <c r="AG7" s="152">
        <f>SUMIF('3.1.MTS A'!$D$7:$D$253,'MTS summary'!$A7,'3.1.MTS A'!$AM$7:$AM$253)</f>
        <v>0</v>
      </c>
      <c r="AH7" s="165">
        <f t="shared" si="3"/>
        <v>0</v>
      </c>
      <c r="AI7" s="169">
        <f t="shared" ref="AI7:AI21" si="17">IFERROR(AF7/AC7,0)</f>
        <v>0</v>
      </c>
      <c r="AJ7" s="153">
        <f t="shared" ref="AJ7:AJ21" si="18">IFERROR(AG7/AD7,0)</f>
        <v>0</v>
      </c>
      <c r="AK7" s="165">
        <f t="shared" ref="AK7:AK21" si="19">AJ7-AI7</f>
        <v>0</v>
      </c>
    </row>
    <row r="8" spans="1:37" x14ac:dyDescent="0.3">
      <c r="A8" s="157" t="str">
        <f>Masters!$D5</f>
        <v>6x2 MAV</v>
      </c>
      <c r="B8" s="164">
        <f>SUMIF('3.1.MTS A'!$D$7:$D$253,'MTS summary'!$A8,'3.1.MTS A'!$I$7:$I$253)</f>
        <v>0</v>
      </c>
      <c r="C8" s="152">
        <f>SUMIF('3.1.MTS A'!$D$7:$D$253,'MTS summary'!$A8,'3.1.MTS A'!$AR$7:$AR$253)</f>
        <v>0</v>
      </c>
      <c r="D8" s="165">
        <f t="shared" si="4"/>
        <v>0</v>
      </c>
      <c r="E8" s="164">
        <f>SUMIF('3.1.MTS A'!$D$7:$D$253,'MTS summary'!$A8,'3.1.MTS A'!$H$7:$H$253)</f>
        <v>0</v>
      </c>
      <c r="F8" s="152">
        <f>SUMIF('3.1.MTS A'!$D$7:$D$253,'MTS summary'!$A8,'3.1.MTS A'!$AQ$7:$AQ$253)</f>
        <v>0</v>
      </c>
      <c r="G8" s="165">
        <f t="shared" si="0"/>
        <v>0</v>
      </c>
      <c r="H8" s="169">
        <f t="shared" si="5"/>
        <v>0</v>
      </c>
      <c r="I8" s="153">
        <f t="shared" si="6"/>
        <v>0</v>
      </c>
      <c r="J8" s="165">
        <f t="shared" si="7"/>
        <v>0</v>
      </c>
      <c r="K8" s="164">
        <f>SUMIF('3.1.MTS A'!$D$7:$D$253,'MTS summary'!$A8,'3.1.MTS A'!$K$7:$K$253)</f>
        <v>0</v>
      </c>
      <c r="L8" s="152">
        <f>SUMIF('3.1.MTS A'!$D$7:$D$253,'MTS summary'!$A8,'3.1.MTS A'!$V$7:$V$253)</f>
        <v>0</v>
      </c>
      <c r="M8" s="165">
        <f t="shared" si="8"/>
        <v>0</v>
      </c>
      <c r="N8" s="164">
        <f>SUMIF('3.1.MTS A'!$D$7:$D$253,'MTS summary'!$A8,'3.1.MTS A'!$J$7:$J$253)</f>
        <v>0</v>
      </c>
      <c r="O8" s="152">
        <f>SUMIF('3.1.MTS A'!$D$7:$D$253,'MTS summary'!$A8,'3.1.MTS A'!$U$7:$U$253)</f>
        <v>0</v>
      </c>
      <c r="P8" s="165">
        <f t="shared" si="1"/>
        <v>0</v>
      </c>
      <c r="Q8" s="169">
        <f t="shared" si="9"/>
        <v>0</v>
      </c>
      <c r="R8" s="153">
        <f t="shared" si="10"/>
        <v>0</v>
      </c>
      <c r="S8" s="165">
        <f t="shared" si="11"/>
        <v>0</v>
      </c>
      <c r="T8" s="164">
        <f>SUMIF('3.1.MTS A'!$D$7:$D$253,'MTS summary'!$A8,'3.1.MTS A'!$M$7:$M$253)</f>
        <v>0</v>
      </c>
      <c r="U8" s="152">
        <f>SUMIF('3.1.MTS A'!$D$7:$D$253,'MTS summary'!$A8,'3.1.MTS A'!$AE$7:$AE$253)</f>
        <v>0</v>
      </c>
      <c r="V8" s="165">
        <f t="shared" si="12"/>
        <v>0</v>
      </c>
      <c r="W8" s="164">
        <f>SUMIF('3.1.MTS A'!$D$7:$D$253,'MTS summary'!$A8,'3.1.MTS A'!$L$7:$L$253)</f>
        <v>0</v>
      </c>
      <c r="X8" s="152">
        <f>SUMIF('3.1.MTS A'!$D$7:$D$253,'MTS summary'!$A8,'3.1.MTS A'!$AD$7:$AD$253)</f>
        <v>0</v>
      </c>
      <c r="Y8" s="165">
        <f t="shared" si="2"/>
        <v>0</v>
      </c>
      <c r="Z8" s="169">
        <f t="shared" si="13"/>
        <v>0</v>
      </c>
      <c r="AA8" s="153">
        <f t="shared" si="14"/>
        <v>0</v>
      </c>
      <c r="AB8" s="165">
        <f t="shared" si="15"/>
        <v>0</v>
      </c>
      <c r="AC8" s="164">
        <f>SUMIF('3.1.MTS A'!$D$7:$D$253,'MTS summary'!$A8,'3.1.MTS A'!$O$7:$O$253)</f>
        <v>0</v>
      </c>
      <c r="AD8" s="152">
        <f>SUMIF('3.1.MTS A'!$D$7:$D$253,'MTS summary'!$A8,'3.1.MTS A'!$AN$7:$AN$253)</f>
        <v>0</v>
      </c>
      <c r="AE8" s="165">
        <f t="shared" si="16"/>
        <v>0</v>
      </c>
      <c r="AF8" s="164">
        <f>SUMIF('3.1.MTS A'!$D$7:$D$253,'MTS summary'!$A8,'3.1.MTS A'!$N$7:$N$253)</f>
        <v>0</v>
      </c>
      <c r="AG8" s="152">
        <f>SUMIF('3.1.MTS A'!$D$7:$D$253,'MTS summary'!$A8,'3.1.MTS A'!$AM$7:$AM$253)</f>
        <v>0</v>
      </c>
      <c r="AH8" s="165">
        <f t="shared" si="3"/>
        <v>0</v>
      </c>
      <c r="AI8" s="169">
        <f t="shared" si="17"/>
        <v>0</v>
      </c>
      <c r="AJ8" s="153">
        <f t="shared" si="18"/>
        <v>0</v>
      </c>
      <c r="AK8" s="165">
        <f t="shared" si="19"/>
        <v>0</v>
      </c>
    </row>
    <row r="9" spans="1:37" x14ac:dyDescent="0.3">
      <c r="A9" s="157" t="str">
        <f>Masters!$D6</f>
        <v>8x2 MAV</v>
      </c>
      <c r="B9" s="164">
        <f>SUMIF('3.1.MTS A'!$D$7:$D$253,'MTS summary'!$A9,'3.1.MTS A'!$I$7:$I$253)</f>
        <v>0</v>
      </c>
      <c r="C9" s="152">
        <f>SUMIF('3.1.MTS A'!$D$7:$D$253,'MTS summary'!$A9,'3.1.MTS A'!$AR$7:$AR$253)</f>
        <v>0</v>
      </c>
      <c r="D9" s="165">
        <f t="shared" si="4"/>
        <v>0</v>
      </c>
      <c r="E9" s="164">
        <f>SUMIF('3.1.MTS A'!$D$7:$D$253,'MTS summary'!$A9,'3.1.MTS A'!$H$7:$H$253)</f>
        <v>0</v>
      </c>
      <c r="F9" s="152">
        <f>SUMIF('3.1.MTS A'!$D$7:$D$253,'MTS summary'!$A9,'3.1.MTS A'!$AQ$7:$AQ$253)</f>
        <v>0</v>
      </c>
      <c r="G9" s="165">
        <f t="shared" si="0"/>
        <v>0</v>
      </c>
      <c r="H9" s="169">
        <f t="shared" si="5"/>
        <v>0</v>
      </c>
      <c r="I9" s="153">
        <f t="shared" si="6"/>
        <v>0</v>
      </c>
      <c r="J9" s="165">
        <f t="shared" si="7"/>
        <v>0</v>
      </c>
      <c r="K9" s="164">
        <f>SUMIF('3.1.MTS A'!$D$7:$D$253,'MTS summary'!$A9,'3.1.MTS A'!$K$7:$K$253)</f>
        <v>0</v>
      </c>
      <c r="L9" s="152">
        <f>SUMIF('3.1.MTS A'!$D$7:$D$253,'MTS summary'!$A9,'3.1.MTS A'!$V$7:$V$253)</f>
        <v>0</v>
      </c>
      <c r="M9" s="165">
        <f t="shared" si="8"/>
        <v>0</v>
      </c>
      <c r="N9" s="164">
        <f>SUMIF('3.1.MTS A'!$D$7:$D$253,'MTS summary'!$A9,'3.1.MTS A'!$J$7:$J$253)</f>
        <v>0</v>
      </c>
      <c r="O9" s="152">
        <f>SUMIF('3.1.MTS A'!$D$7:$D$253,'MTS summary'!$A9,'3.1.MTS A'!$U$7:$U$253)</f>
        <v>0</v>
      </c>
      <c r="P9" s="165">
        <f t="shared" si="1"/>
        <v>0</v>
      </c>
      <c r="Q9" s="169">
        <f t="shared" si="9"/>
        <v>0</v>
      </c>
      <c r="R9" s="153">
        <f t="shared" si="10"/>
        <v>0</v>
      </c>
      <c r="S9" s="165">
        <f t="shared" si="11"/>
        <v>0</v>
      </c>
      <c r="T9" s="164">
        <f>SUMIF('3.1.MTS A'!$D$7:$D$253,'MTS summary'!$A9,'3.1.MTS A'!$M$7:$M$253)</f>
        <v>0</v>
      </c>
      <c r="U9" s="152">
        <f>SUMIF('3.1.MTS A'!$D$7:$D$253,'MTS summary'!$A9,'3.1.MTS A'!$AE$7:$AE$253)</f>
        <v>0</v>
      </c>
      <c r="V9" s="165">
        <f t="shared" si="12"/>
        <v>0</v>
      </c>
      <c r="W9" s="164">
        <f>SUMIF('3.1.MTS A'!$D$7:$D$253,'MTS summary'!$A9,'3.1.MTS A'!$L$7:$L$253)</f>
        <v>0</v>
      </c>
      <c r="X9" s="152">
        <f>SUMIF('3.1.MTS A'!$D$7:$D$253,'MTS summary'!$A9,'3.1.MTS A'!$AD$7:$AD$253)</f>
        <v>0</v>
      </c>
      <c r="Y9" s="165">
        <f t="shared" si="2"/>
        <v>0</v>
      </c>
      <c r="Z9" s="169">
        <f t="shared" si="13"/>
        <v>0</v>
      </c>
      <c r="AA9" s="153">
        <f t="shared" si="14"/>
        <v>0</v>
      </c>
      <c r="AB9" s="165">
        <f t="shared" si="15"/>
        <v>0</v>
      </c>
      <c r="AC9" s="164">
        <f>SUMIF('3.1.MTS A'!$D$7:$D$253,'MTS summary'!$A9,'3.1.MTS A'!$O$7:$O$253)</f>
        <v>0</v>
      </c>
      <c r="AD9" s="152">
        <f>SUMIF('3.1.MTS A'!$D$7:$D$253,'MTS summary'!$A9,'3.1.MTS A'!$AN$7:$AN$253)</f>
        <v>0</v>
      </c>
      <c r="AE9" s="165">
        <f t="shared" si="16"/>
        <v>0</v>
      </c>
      <c r="AF9" s="164">
        <f>SUMIF('3.1.MTS A'!$D$7:$D$253,'MTS summary'!$A9,'3.1.MTS A'!$N$7:$N$253)</f>
        <v>0</v>
      </c>
      <c r="AG9" s="152">
        <f>SUMIF('3.1.MTS A'!$D$7:$D$253,'MTS summary'!$A9,'3.1.MTS A'!$AM$7:$AM$253)</f>
        <v>0</v>
      </c>
      <c r="AH9" s="165">
        <f t="shared" si="3"/>
        <v>0</v>
      </c>
      <c r="AI9" s="169">
        <f t="shared" si="17"/>
        <v>0</v>
      </c>
      <c r="AJ9" s="153">
        <f t="shared" si="18"/>
        <v>0</v>
      </c>
      <c r="AK9" s="165">
        <f t="shared" si="19"/>
        <v>0</v>
      </c>
    </row>
    <row r="10" spans="1:37" x14ac:dyDescent="0.3">
      <c r="A10" s="157" t="str">
        <f>Masters!$D7</f>
        <v>10x2 MAV</v>
      </c>
      <c r="B10" s="164">
        <f>SUMIF('3.1.MTS A'!$D$7:$D$253,'MTS summary'!$A10,'3.1.MTS A'!$I$7:$I$253)</f>
        <v>0</v>
      </c>
      <c r="C10" s="152">
        <f>SUMIF('3.1.MTS A'!$D$7:$D$253,'MTS summary'!$A10,'3.1.MTS A'!$AR$7:$AR$253)</f>
        <v>0</v>
      </c>
      <c r="D10" s="165">
        <f t="shared" si="4"/>
        <v>0</v>
      </c>
      <c r="E10" s="164">
        <f>SUMIF('3.1.MTS A'!$D$7:$D$253,'MTS summary'!$A10,'3.1.MTS A'!$H$7:$H$253)</f>
        <v>0</v>
      </c>
      <c r="F10" s="152">
        <f>SUMIF('3.1.MTS A'!$D$7:$D$253,'MTS summary'!$A10,'3.1.MTS A'!$AQ$7:$AQ$253)</f>
        <v>0</v>
      </c>
      <c r="G10" s="165">
        <f t="shared" si="0"/>
        <v>0</v>
      </c>
      <c r="H10" s="169">
        <f t="shared" si="5"/>
        <v>0</v>
      </c>
      <c r="I10" s="153">
        <f t="shared" si="6"/>
        <v>0</v>
      </c>
      <c r="J10" s="165">
        <f t="shared" si="7"/>
        <v>0</v>
      </c>
      <c r="K10" s="164">
        <f>SUMIF('3.1.MTS A'!$D$7:$D$253,'MTS summary'!$A10,'3.1.MTS A'!$K$7:$K$253)</f>
        <v>0</v>
      </c>
      <c r="L10" s="152">
        <f>SUMIF('3.1.MTS A'!$D$7:$D$253,'MTS summary'!$A10,'3.1.MTS A'!$V$7:$V$253)</f>
        <v>0</v>
      </c>
      <c r="M10" s="165">
        <f t="shared" si="8"/>
        <v>0</v>
      </c>
      <c r="N10" s="164">
        <f>SUMIF('3.1.MTS A'!$D$7:$D$253,'MTS summary'!$A10,'3.1.MTS A'!$J$7:$J$253)</f>
        <v>0</v>
      </c>
      <c r="O10" s="152">
        <f>SUMIF('3.1.MTS A'!$D$7:$D$253,'MTS summary'!$A10,'3.1.MTS A'!$U$7:$U$253)</f>
        <v>0</v>
      </c>
      <c r="P10" s="165">
        <f t="shared" si="1"/>
        <v>0</v>
      </c>
      <c r="Q10" s="169">
        <f t="shared" si="9"/>
        <v>0</v>
      </c>
      <c r="R10" s="153">
        <f t="shared" si="10"/>
        <v>0</v>
      </c>
      <c r="S10" s="165">
        <f t="shared" si="11"/>
        <v>0</v>
      </c>
      <c r="T10" s="164">
        <f>SUMIF('3.1.MTS A'!$D$7:$D$253,'MTS summary'!$A10,'3.1.MTS A'!$M$7:$M$253)</f>
        <v>0</v>
      </c>
      <c r="U10" s="152">
        <f>SUMIF('3.1.MTS A'!$D$7:$D$253,'MTS summary'!$A10,'3.1.MTS A'!$AE$7:$AE$253)</f>
        <v>0</v>
      </c>
      <c r="V10" s="165">
        <f t="shared" si="12"/>
        <v>0</v>
      </c>
      <c r="W10" s="164">
        <f>SUMIF('3.1.MTS A'!$D$7:$D$253,'MTS summary'!$A10,'3.1.MTS A'!$L$7:$L$253)</f>
        <v>0</v>
      </c>
      <c r="X10" s="152">
        <f>SUMIF('3.1.MTS A'!$D$7:$D$253,'MTS summary'!$A10,'3.1.MTS A'!$AD$7:$AD$253)</f>
        <v>0</v>
      </c>
      <c r="Y10" s="165">
        <f t="shared" si="2"/>
        <v>0</v>
      </c>
      <c r="Z10" s="169">
        <f t="shared" si="13"/>
        <v>0</v>
      </c>
      <c r="AA10" s="153">
        <f t="shared" si="14"/>
        <v>0</v>
      </c>
      <c r="AB10" s="165">
        <f t="shared" si="15"/>
        <v>0</v>
      </c>
      <c r="AC10" s="164">
        <f>SUMIF('3.1.MTS A'!$D$7:$D$253,'MTS summary'!$A10,'3.1.MTS A'!$O$7:$O$253)</f>
        <v>0</v>
      </c>
      <c r="AD10" s="152">
        <f>SUMIF('3.1.MTS A'!$D$7:$D$253,'MTS summary'!$A10,'3.1.MTS A'!$AN$7:$AN$253)</f>
        <v>0</v>
      </c>
      <c r="AE10" s="165">
        <f t="shared" si="16"/>
        <v>0</v>
      </c>
      <c r="AF10" s="164">
        <f>SUMIF('3.1.MTS A'!$D$7:$D$253,'MTS summary'!$A10,'3.1.MTS A'!$N$7:$N$253)</f>
        <v>0</v>
      </c>
      <c r="AG10" s="152">
        <f>SUMIF('3.1.MTS A'!$D$7:$D$253,'MTS summary'!$A10,'3.1.MTS A'!$AM$7:$AM$253)</f>
        <v>0</v>
      </c>
      <c r="AH10" s="165">
        <f t="shared" si="3"/>
        <v>0</v>
      </c>
      <c r="AI10" s="169">
        <f t="shared" si="17"/>
        <v>0</v>
      </c>
      <c r="AJ10" s="153">
        <f t="shared" si="18"/>
        <v>0</v>
      </c>
      <c r="AK10" s="165">
        <f t="shared" si="19"/>
        <v>0</v>
      </c>
    </row>
    <row r="11" spans="1:37" x14ac:dyDescent="0.3">
      <c r="A11" s="157" t="str">
        <f>Masters!$D8</f>
        <v>6x4 MAV</v>
      </c>
      <c r="B11" s="164">
        <f>SUMIF('3.1.MTS A'!$D$7:$D$253,'MTS summary'!$A11,'3.1.MTS A'!$I$7:$I$253)</f>
        <v>0</v>
      </c>
      <c r="C11" s="152">
        <f>SUMIF('3.1.MTS A'!$D$7:$D$253,'MTS summary'!$A11,'3.1.MTS A'!$AR$7:$AR$253)</f>
        <v>0</v>
      </c>
      <c r="D11" s="165">
        <f t="shared" si="4"/>
        <v>0</v>
      </c>
      <c r="E11" s="164">
        <f>SUMIF('3.1.MTS A'!$D$7:$D$253,'MTS summary'!$A11,'3.1.MTS A'!$H$7:$H$253)</f>
        <v>0</v>
      </c>
      <c r="F11" s="152">
        <f>SUMIF('3.1.MTS A'!$D$7:$D$253,'MTS summary'!$A11,'3.1.MTS A'!$AQ$7:$AQ$253)</f>
        <v>0</v>
      </c>
      <c r="G11" s="165">
        <f t="shared" si="0"/>
        <v>0</v>
      </c>
      <c r="H11" s="169">
        <f t="shared" si="5"/>
        <v>0</v>
      </c>
      <c r="I11" s="153">
        <f t="shared" si="6"/>
        <v>0</v>
      </c>
      <c r="J11" s="165">
        <f t="shared" si="7"/>
        <v>0</v>
      </c>
      <c r="K11" s="164">
        <f>SUMIF('3.1.MTS A'!$D$7:$D$253,'MTS summary'!$A11,'3.1.MTS A'!$K$7:$K$253)</f>
        <v>0</v>
      </c>
      <c r="L11" s="152">
        <f>SUMIF('3.1.MTS A'!$D$7:$D$253,'MTS summary'!$A11,'3.1.MTS A'!$V$7:$V$253)</f>
        <v>0</v>
      </c>
      <c r="M11" s="165">
        <f t="shared" si="8"/>
        <v>0</v>
      </c>
      <c r="N11" s="164">
        <f>SUMIF('3.1.MTS A'!$D$7:$D$253,'MTS summary'!$A11,'3.1.MTS A'!$J$7:$J$253)</f>
        <v>0</v>
      </c>
      <c r="O11" s="152">
        <f>SUMIF('3.1.MTS A'!$D$7:$D$253,'MTS summary'!$A11,'3.1.MTS A'!$U$7:$U$253)</f>
        <v>0</v>
      </c>
      <c r="P11" s="165">
        <f t="shared" si="1"/>
        <v>0</v>
      </c>
      <c r="Q11" s="169">
        <f t="shared" si="9"/>
        <v>0</v>
      </c>
      <c r="R11" s="153">
        <f t="shared" si="10"/>
        <v>0</v>
      </c>
      <c r="S11" s="165">
        <f t="shared" si="11"/>
        <v>0</v>
      </c>
      <c r="T11" s="164">
        <f>SUMIF('3.1.MTS A'!$D$7:$D$253,'MTS summary'!$A11,'3.1.MTS A'!$M$7:$M$253)</f>
        <v>0</v>
      </c>
      <c r="U11" s="152">
        <f>SUMIF('3.1.MTS A'!$D$7:$D$253,'MTS summary'!$A11,'3.1.MTS A'!$AE$7:$AE$253)</f>
        <v>0</v>
      </c>
      <c r="V11" s="165">
        <f t="shared" si="12"/>
        <v>0</v>
      </c>
      <c r="W11" s="164">
        <f>SUMIF('3.1.MTS A'!$D$7:$D$253,'MTS summary'!$A11,'3.1.MTS A'!$L$7:$L$253)</f>
        <v>0</v>
      </c>
      <c r="X11" s="152">
        <f>SUMIF('3.1.MTS A'!$D$7:$D$253,'MTS summary'!$A11,'3.1.MTS A'!$AD$7:$AD$253)</f>
        <v>0</v>
      </c>
      <c r="Y11" s="165">
        <f t="shared" si="2"/>
        <v>0</v>
      </c>
      <c r="Z11" s="169">
        <f t="shared" si="13"/>
        <v>0</v>
      </c>
      <c r="AA11" s="153">
        <f t="shared" si="14"/>
        <v>0</v>
      </c>
      <c r="AB11" s="165">
        <f t="shared" si="15"/>
        <v>0</v>
      </c>
      <c r="AC11" s="164">
        <f>SUMIF('3.1.MTS A'!$D$7:$D$253,'MTS summary'!$A11,'3.1.MTS A'!$O$7:$O$253)</f>
        <v>0</v>
      </c>
      <c r="AD11" s="152">
        <f>SUMIF('3.1.MTS A'!$D$7:$D$253,'MTS summary'!$A11,'3.1.MTS A'!$AN$7:$AN$253)</f>
        <v>0</v>
      </c>
      <c r="AE11" s="165">
        <f t="shared" si="16"/>
        <v>0</v>
      </c>
      <c r="AF11" s="164">
        <f>SUMIF('3.1.MTS A'!$D$7:$D$253,'MTS summary'!$A11,'3.1.MTS A'!$N$7:$N$253)</f>
        <v>0</v>
      </c>
      <c r="AG11" s="152">
        <f>SUMIF('3.1.MTS A'!$D$7:$D$253,'MTS summary'!$A11,'3.1.MTS A'!$AM$7:$AM$253)</f>
        <v>0</v>
      </c>
      <c r="AH11" s="165">
        <f t="shared" si="3"/>
        <v>0</v>
      </c>
      <c r="AI11" s="169">
        <f t="shared" si="17"/>
        <v>0</v>
      </c>
      <c r="AJ11" s="153">
        <f t="shared" si="18"/>
        <v>0</v>
      </c>
      <c r="AK11" s="165">
        <f t="shared" si="19"/>
        <v>0</v>
      </c>
    </row>
    <row r="12" spans="1:37" x14ac:dyDescent="0.3">
      <c r="A12" s="157" t="str">
        <f>Masters!$D9</f>
        <v>Tractor</v>
      </c>
      <c r="B12" s="164">
        <f>SUMIF('3.1.MTS A'!$D$7:$D$253,'MTS summary'!$A12,'3.1.MTS A'!$I$7:$I$253)</f>
        <v>0</v>
      </c>
      <c r="C12" s="152">
        <f>SUMIF('3.1.MTS A'!$D$7:$D$253,'MTS summary'!$A12,'3.1.MTS A'!$AR$7:$AR$253)</f>
        <v>0</v>
      </c>
      <c r="D12" s="165">
        <f t="shared" si="4"/>
        <v>0</v>
      </c>
      <c r="E12" s="164">
        <f>SUMIF('3.1.MTS A'!$D$7:$D$253,'MTS summary'!$A12,'3.1.MTS A'!$H$7:$H$253)</f>
        <v>0</v>
      </c>
      <c r="F12" s="152">
        <f>SUMIF('3.1.MTS A'!$D$7:$D$253,'MTS summary'!$A12,'3.1.MTS A'!$AQ$7:$AQ$253)</f>
        <v>0</v>
      </c>
      <c r="G12" s="165">
        <f t="shared" si="0"/>
        <v>0</v>
      </c>
      <c r="H12" s="169">
        <f t="shared" si="5"/>
        <v>0</v>
      </c>
      <c r="I12" s="153">
        <f t="shared" si="6"/>
        <v>0</v>
      </c>
      <c r="J12" s="165">
        <f t="shared" si="7"/>
        <v>0</v>
      </c>
      <c r="K12" s="164">
        <f>SUMIF('3.1.MTS A'!$D$7:$D$253,'MTS summary'!$A12,'3.1.MTS A'!$K$7:$K$253)</f>
        <v>0</v>
      </c>
      <c r="L12" s="152">
        <f>SUMIF('3.1.MTS A'!$D$7:$D$253,'MTS summary'!$A12,'3.1.MTS A'!$V$7:$V$253)</f>
        <v>0</v>
      </c>
      <c r="M12" s="165">
        <f t="shared" si="8"/>
        <v>0</v>
      </c>
      <c r="N12" s="164">
        <f>SUMIF('3.1.MTS A'!$D$7:$D$253,'MTS summary'!$A12,'3.1.MTS A'!$J$7:$J$253)</f>
        <v>0</v>
      </c>
      <c r="O12" s="152">
        <f>SUMIF('3.1.MTS A'!$D$7:$D$253,'MTS summary'!$A12,'3.1.MTS A'!$U$7:$U$253)</f>
        <v>0</v>
      </c>
      <c r="P12" s="165">
        <f t="shared" si="1"/>
        <v>0</v>
      </c>
      <c r="Q12" s="169">
        <f t="shared" si="9"/>
        <v>0</v>
      </c>
      <c r="R12" s="153">
        <f t="shared" si="10"/>
        <v>0</v>
      </c>
      <c r="S12" s="165">
        <f t="shared" si="11"/>
        <v>0</v>
      </c>
      <c r="T12" s="164">
        <f>SUMIF('3.1.MTS A'!$D$7:$D$253,'MTS summary'!$A12,'3.1.MTS A'!$M$7:$M$253)</f>
        <v>0</v>
      </c>
      <c r="U12" s="152">
        <f>SUMIF('3.1.MTS A'!$D$7:$D$253,'MTS summary'!$A12,'3.1.MTS A'!$AE$7:$AE$253)</f>
        <v>0</v>
      </c>
      <c r="V12" s="165">
        <f t="shared" si="12"/>
        <v>0</v>
      </c>
      <c r="W12" s="164">
        <f>SUMIF('3.1.MTS A'!$D$7:$D$253,'MTS summary'!$A12,'3.1.MTS A'!$L$7:$L$253)</f>
        <v>0</v>
      </c>
      <c r="X12" s="152">
        <f>SUMIF('3.1.MTS A'!$D$7:$D$253,'MTS summary'!$A12,'3.1.MTS A'!$AD$7:$AD$253)</f>
        <v>0</v>
      </c>
      <c r="Y12" s="165">
        <f t="shared" si="2"/>
        <v>0</v>
      </c>
      <c r="Z12" s="169">
        <f t="shared" si="13"/>
        <v>0</v>
      </c>
      <c r="AA12" s="153">
        <f t="shared" si="14"/>
        <v>0</v>
      </c>
      <c r="AB12" s="165">
        <f t="shared" si="15"/>
        <v>0</v>
      </c>
      <c r="AC12" s="164">
        <f>SUMIF('3.1.MTS A'!$D$7:$D$253,'MTS summary'!$A12,'3.1.MTS A'!$O$7:$O$253)</f>
        <v>0</v>
      </c>
      <c r="AD12" s="152">
        <f>SUMIF('3.1.MTS A'!$D$7:$D$253,'MTS summary'!$A12,'3.1.MTS A'!$AN$7:$AN$253)</f>
        <v>0</v>
      </c>
      <c r="AE12" s="165">
        <f t="shared" si="16"/>
        <v>0</v>
      </c>
      <c r="AF12" s="164">
        <f>SUMIF('3.1.MTS A'!$D$7:$D$253,'MTS summary'!$A12,'3.1.MTS A'!$N$7:$N$253)</f>
        <v>0</v>
      </c>
      <c r="AG12" s="152">
        <f>SUMIF('3.1.MTS A'!$D$7:$D$253,'MTS summary'!$A12,'3.1.MTS A'!$AM$7:$AM$253)</f>
        <v>0</v>
      </c>
      <c r="AH12" s="165">
        <f t="shared" si="3"/>
        <v>0</v>
      </c>
      <c r="AI12" s="169">
        <f t="shared" si="17"/>
        <v>0</v>
      </c>
      <c r="AJ12" s="153">
        <f t="shared" si="18"/>
        <v>0</v>
      </c>
      <c r="AK12" s="165">
        <f t="shared" si="19"/>
        <v>0</v>
      </c>
    </row>
    <row r="13" spans="1:37" x14ac:dyDescent="0.3">
      <c r="A13" s="157" t="str">
        <f>Masters!$D10</f>
        <v>4x2 FF Tipper</v>
      </c>
      <c r="B13" s="164">
        <f>SUMIF('3.1.MTS A'!$D$7:$D$253,'MTS summary'!$A13,'3.1.MTS A'!$I$7:$I$253)</f>
        <v>0</v>
      </c>
      <c r="C13" s="152">
        <f>SUMIF('3.1.MTS A'!$D$7:$D$253,'MTS summary'!$A13,'3.1.MTS A'!$AR$7:$AR$253)</f>
        <v>0</v>
      </c>
      <c r="D13" s="165">
        <f t="shared" si="4"/>
        <v>0</v>
      </c>
      <c r="E13" s="164">
        <f>SUMIF('3.1.MTS A'!$D$7:$D$253,'MTS summary'!$A13,'3.1.MTS A'!$H$7:$H$253)</f>
        <v>0</v>
      </c>
      <c r="F13" s="152">
        <f>SUMIF('3.1.MTS A'!$D$7:$D$253,'MTS summary'!$A13,'3.1.MTS A'!$AQ$7:$AQ$253)</f>
        <v>0</v>
      </c>
      <c r="G13" s="165">
        <f t="shared" si="0"/>
        <v>0</v>
      </c>
      <c r="H13" s="169">
        <f t="shared" si="5"/>
        <v>0</v>
      </c>
      <c r="I13" s="153">
        <f t="shared" si="6"/>
        <v>0</v>
      </c>
      <c r="J13" s="165">
        <f t="shared" si="7"/>
        <v>0</v>
      </c>
      <c r="K13" s="164">
        <f>SUMIF('3.1.MTS A'!$D$7:$D$253,'MTS summary'!$A13,'3.1.MTS A'!$K$7:$K$253)</f>
        <v>0</v>
      </c>
      <c r="L13" s="152">
        <f>SUMIF('3.1.MTS A'!$D$7:$D$253,'MTS summary'!$A13,'3.1.MTS A'!$V$7:$V$253)</f>
        <v>0</v>
      </c>
      <c r="M13" s="165">
        <f t="shared" si="8"/>
        <v>0</v>
      </c>
      <c r="N13" s="164">
        <f>SUMIF('3.1.MTS A'!$D$7:$D$253,'MTS summary'!$A13,'3.1.MTS A'!$J$7:$J$253)</f>
        <v>0</v>
      </c>
      <c r="O13" s="152">
        <f>SUMIF('3.1.MTS A'!$D$7:$D$253,'MTS summary'!$A13,'3.1.MTS A'!$U$7:$U$253)</f>
        <v>0</v>
      </c>
      <c r="P13" s="165">
        <f t="shared" si="1"/>
        <v>0</v>
      </c>
      <c r="Q13" s="169">
        <f t="shared" si="9"/>
        <v>0</v>
      </c>
      <c r="R13" s="153">
        <f t="shared" si="10"/>
        <v>0</v>
      </c>
      <c r="S13" s="165">
        <f t="shared" si="11"/>
        <v>0</v>
      </c>
      <c r="T13" s="164">
        <f>SUMIF('3.1.MTS A'!$D$7:$D$253,'MTS summary'!$A13,'3.1.MTS A'!$M$7:$M$253)</f>
        <v>0</v>
      </c>
      <c r="U13" s="152">
        <f>SUMIF('3.1.MTS A'!$D$7:$D$253,'MTS summary'!$A13,'3.1.MTS A'!$AE$7:$AE$253)</f>
        <v>0</v>
      </c>
      <c r="V13" s="165">
        <f t="shared" si="12"/>
        <v>0</v>
      </c>
      <c r="W13" s="164">
        <f>SUMIF('3.1.MTS A'!$D$7:$D$253,'MTS summary'!$A13,'3.1.MTS A'!$L$7:$L$253)</f>
        <v>0</v>
      </c>
      <c r="X13" s="152">
        <f>SUMIF('3.1.MTS A'!$D$7:$D$253,'MTS summary'!$A13,'3.1.MTS A'!$AD$7:$AD$253)</f>
        <v>0</v>
      </c>
      <c r="Y13" s="165">
        <f t="shared" si="2"/>
        <v>0</v>
      </c>
      <c r="Z13" s="169">
        <f t="shared" si="13"/>
        <v>0</v>
      </c>
      <c r="AA13" s="153">
        <f t="shared" si="14"/>
        <v>0</v>
      </c>
      <c r="AB13" s="165">
        <f t="shared" si="15"/>
        <v>0</v>
      </c>
      <c r="AC13" s="164">
        <f>SUMIF('3.1.MTS A'!$D$7:$D$253,'MTS summary'!$A13,'3.1.MTS A'!$O$7:$O$253)</f>
        <v>0</v>
      </c>
      <c r="AD13" s="152">
        <f>SUMIF('3.1.MTS A'!$D$7:$D$253,'MTS summary'!$A13,'3.1.MTS A'!$AN$7:$AN$253)</f>
        <v>0</v>
      </c>
      <c r="AE13" s="165">
        <f t="shared" si="16"/>
        <v>0</v>
      </c>
      <c r="AF13" s="164">
        <f>SUMIF('3.1.MTS A'!$D$7:$D$253,'MTS summary'!$A13,'3.1.MTS A'!$N$7:$N$253)</f>
        <v>0</v>
      </c>
      <c r="AG13" s="152">
        <f>SUMIF('3.1.MTS A'!$D$7:$D$253,'MTS summary'!$A13,'3.1.MTS A'!$AM$7:$AM$253)</f>
        <v>0</v>
      </c>
      <c r="AH13" s="165">
        <f t="shared" si="3"/>
        <v>0</v>
      </c>
      <c r="AI13" s="169">
        <f t="shared" si="17"/>
        <v>0</v>
      </c>
      <c r="AJ13" s="153">
        <f t="shared" si="18"/>
        <v>0</v>
      </c>
      <c r="AK13" s="165">
        <f t="shared" si="19"/>
        <v>0</v>
      </c>
    </row>
    <row r="14" spans="1:37" x14ac:dyDescent="0.3">
      <c r="A14" s="157" t="str">
        <f>Masters!$D11</f>
        <v>4x2 SF Tipper</v>
      </c>
      <c r="B14" s="164">
        <f>SUMIF('3.1.MTS A'!$D$7:$D$253,'MTS summary'!$A14,'3.1.MTS A'!$I$7:$I$253)</f>
        <v>0</v>
      </c>
      <c r="C14" s="152">
        <f>SUMIF('3.1.MTS A'!$D$7:$D$253,'MTS summary'!$A14,'3.1.MTS A'!$AR$7:$AR$253)</f>
        <v>0</v>
      </c>
      <c r="D14" s="165">
        <f t="shared" si="4"/>
        <v>0</v>
      </c>
      <c r="E14" s="164">
        <f>SUMIF('3.1.MTS A'!$D$7:$D$253,'MTS summary'!$A14,'3.1.MTS A'!$H$7:$H$253)</f>
        <v>0</v>
      </c>
      <c r="F14" s="152">
        <f>SUMIF('3.1.MTS A'!$D$7:$D$253,'MTS summary'!$A14,'3.1.MTS A'!$AQ$7:$AQ$253)</f>
        <v>0</v>
      </c>
      <c r="G14" s="165">
        <f t="shared" si="0"/>
        <v>0</v>
      </c>
      <c r="H14" s="169">
        <f t="shared" si="5"/>
        <v>0</v>
      </c>
      <c r="I14" s="153">
        <f t="shared" si="6"/>
        <v>0</v>
      </c>
      <c r="J14" s="165">
        <f t="shared" si="7"/>
        <v>0</v>
      </c>
      <c r="K14" s="164">
        <f>SUMIF('3.1.MTS A'!$D$7:$D$253,'MTS summary'!$A14,'3.1.MTS A'!$K$7:$K$253)</f>
        <v>0</v>
      </c>
      <c r="L14" s="152">
        <f>SUMIF('3.1.MTS A'!$D$7:$D$253,'MTS summary'!$A14,'3.1.MTS A'!$V$7:$V$253)</f>
        <v>0</v>
      </c>
      <c r="M14" s="165">
        <f t="shared" si="8"/>
        <v>0</v>
      </c>
      <c r="N14" s="164">
        <f>SUMIF('3.1.MTS A'!$D$7:$D$253,'MTS summary'!$A14,'3.1.MTS A'!$J$7:$J$253)</f>
        <v>0</v>
      </c>
      <c r="O14" s="152">
        <f>SUMIF('3.1.MTS A'!$D$7:$D$253,'MTS summary'!$A14,'3.1.MTS A'!$U$7:$U$253)</f>
        <v>0</v>
      </c>
      <c r="P14" s="165">
        <f t="shared" si="1"/>
        <v>0</v>
      </c>
      <c r="Q14" s="169">
        <f t="shared" si="9"/>
        <v>0</v>
      </c>
      <c r="R14" s="153">
        <f t="shared" si="10"/>
        <v>0</v>
      </c>
      <c r="S14" s="165">
        <f t="shared" si="11"/>
        <v>0</v>
      </c>
      <c r="T14" s="164">
        <f>SUMIF('3.1.MTS A'!$D$7:$D$253,'MTS summary'!$A14,'3.1.MTS A'!$M$7:$M$253)</f>
        <v>0</v>
      </c>
      <c r="U14" s="152">
        <f>SUMIF('3.1.MTS A'!$D$7:$D$253,'MTS summary'!$A14,'3.1.MTS A'!$AE$7:$AE$253)</f>
        <v>0</v>
      </c>
      <c r="V14" s="165">
        <f t="shared" si="12"/>
        <v>0</v>
      </c>
      <c r="W14" s="164">
        <f>SUMIF('3.1.MTS A'!$D$7:$D$253,'MTS summary'!$A14,'3.1.MTS A'!$L$7:$L$253)</f>
        <v>0</v>
      </c>
      <c r="X14" s="152">
        <f>SUMIF('3.1.MTS A'!$D$7:$D$253,'MTS summary'!$A14,'3.1.MTS A'!$AD$7:$AD$253)</f>
        <v>0</v>
      </c>
      <c r="Y14" s="165">
        <f t="shared" si="2"/>
        <v>0</v>
      </c>
      <c r="Z14" s="169">
        <f t="shared" si="13"/>
        <v>0</v>
      </c>
      <c r="AA14" s="153">
        <f t="shared" si="14"/>
        <v>0</v>
      </c>
      <c r="AB14" s="165">
        <f t="shared" si="15"/>
        <v>0</v>
      </c>
      <c r="AC14" s="164">
        <f>SUMIF('3.1.MTS A'!$D$7:$D$253,'MTS summary'!$A14,'3.1.MTS A'!$O$7:$O$253)</f>
        <v>0</v>
      </c>
      <c r="AD14" s="152">
        <f>SUMIF('3.1.MTS A'!$D$7:$D$253,'MTS summary'!$A14,'3.1.MTS A'!$AN$7:$AN$253)</f>
        <v>0</v>
      </c>
      <c r="AE14" s="165">
        <f t="shared" si="16"/>
        <v>0</v>
      </c>
      <c r="AF14" s="164">
        <f>SUMIF('3.1.MTS A'!$D$7:$D$253,'MTS summary'!$A14,'3.1.MTS A'!$N$7:$N$253)</f>
        <v>0</v>
      </c>
      <c r="AG14" s="152">
        <f>SUMIF('3.1.MTS A'!$D$7:$D$253,'MTS summary'!$A14,'3.1.MTS A'!$AM$7:$AM$253)</f>
        <v>0</v>
      </c>
      <c r="AH14" s="165">
        <f t="shared" si="3"/>
        <v>0</v>
      </c>
      <c r="AI14" s="169">
        <f t="shared" si="17"/>
        <v>0</v>
      </c>
      <c r="AJ14" s="153">
        <f t="shared" si="18"/>
        <v>0</v>
      </c>
      <c r="AK14" s="165">
        <f t="shared" si="19"/>
        <v>0</v>
      </c>
    </row>
    <row r="15" spans="1:37" x14ac:dyDescent="0.3">
      <c r="A15" s="157" t="str">
        <f>Masters!$D12</f>
        <v>6x4 Tipper</v>
      </c>
      <c r="B15" s="164">
        <f>SUMIF('3.1.MTS A'!$D$7:$D$253,'MTS summary'!$A15,'3.1.MTS A'!$I$7:$I$253)</f>
        <v>0</v>
      </c>
      <c r="C15" s="152">
        <f>SUMIF('3.1.MTS A'!$D$7:$D$253,'MTS summary'!$A15,'3.1.MTS A'!$AR$7:$AR$253)</f>
        <v>0</v>
      </c>
      <c r="D15" s="165">
        <f t="shared" si="4"/>
        <v>0</v>
      </c>
      <c r="E15" s="164">
        <f>SUMIF('3.1.MTS A'!$D$7:$D$253,'MTS summary'!$A15,'3.1.MTS A'!$H$7:$H$253)</f>
        <v>0</v>
      </c>
      <c r="F15" s="152">
        <f>SUMIF('3.1.MTS A'!$D$7:$D$253,'MTS summary'!$A15,'3.1.MTS A'!$AQ$7:$AQ$253)</f>
        <v>0</v>
      </c>
      <c r="G15" s="165">
        <f t="shared" si="0"/>
        <v>0</v>
      </c>
      <c r="H15" s="169">
        <f t="shared" si="5"/>
        <v>0</v>
      </c>
      <c r="I15" s="153">
        <f t="shared" si="6"/>
        <v>0</v>
      </c>
      <c r="J15" s="165">
        <f t="shared" si="7"/>
        <v>0</v>
      </c>
      <c r="K15" s="164">
        <f>SUMIF('3.1.MTS A'!$D$7:$D$253,'MTS summary'!$A15,'3.1.MTS A'!$K$7:$K$253)</f>
        <v>0</v>
      </c>
      <c r="L15" s="152">
        <f>SUMIF('3.1.MTS A'!$D$7:$D$253,'MTS summary'!$A15,'3.1.MTS A'!$V$7:$V$253)</f>
        <v>0</v>
      </c>
      <c r="M15" s="165">
        <f t="shared" si="8"/>
        <v>0</v>
      </c>
      <c r="N15" s="164">
        <f>SUMIF('3.1.MTS A'!$D$7:$D$253,'MTS summary'!$A15,'3.1.MTS A'!$J$7:$J$253)</f>
        <v>0</v>
      </c>
      <c r="O15" s="152">
        <f>SUMIF('3.1.MTS A'!$D$7:$D$253,'MTS summary'!$A15,'3.1.MTS A'!$U$7:$U$253)</f>
        <v>0</v>
      </c>
      <c r="P15" s="165">
        <f t="shared" si="1"/>
        <v>0</v>
      </c>
      <c r="Q15" s="169">
        <f t="shared" si="9"/>
        <v>0</v>
      </c>
      <c r="R15" s="153">
        <f t="shared" si="10"/>
        <v>0</v>
      </c>
      <c r="S15" s="165">
        <f t="shared" si="11"/>
        <v>0</v>
      </c>
      <c r="T15" s="164">
        <f>SUMIF('3.1.MTS A'!$D$7:$D$253,'MTS summary'!$A15,'3.1.MTS A'!$M$7:$M$253)</f>
        <v>0</v>
      </c>
      <c r="U15" s="152">
        <f>SUMIF('3.1.MTS A'!$D$7:$D$253,'MTS summary'!$A15,'3.1.MTS A'!$AE$7:$AE$253)</f>
        <v>0</v>
      </c>
      <c r="V15" s="165">
        <f t="shared" si="12"/>
        <v>0</v>
      </c>
      <c r="W15" s="164">
        <f>SUMIF('3.1.MTS A'!$D$7:$D$253,'MTS summary'!$A15,'3.1.MTS A'!$L$7:$L$253)</f>
        <v>0</v>
      </c>
      <c r="X15" s="152">
        <f>SUMIF('3.1.MTS A'!$D$7:$D$253,'MTS summary'!$A15,'3.1.MTS A'!$AD$7:$AD$253)</f>
        <v>0</v>
      </c>
      <c r="Y15" s="165">
        <f t="shared" si="2"/>
        <v>0</v>
      </c>
      <c r="Z15" s="169">
        <f t="shared" si="13"/>
        <v>0</v>
      </c>
      <c r="AA15" s="153">
        <f t="shared" si="14"/>
        <v>0</v>
      </c>
      <c r="AB15" s="165">
        <f t="shared" si="15"/>
        <v>0</v>
      </c>
      <c r="AC15" s="164">
        <f>SUMIF('3.1.MTS A'!$D$7:$D$253,'MTS summary'!$A15,'3.1.MTS A'!$O$7:$O$253)</f>
        <v>0</v>
      </c>
      <c r="AD15" s="152">
        <f>SUMIF('3.1.MTS A'!$D$7:$D$253,'MTS summary'!$A15,'3.1.MTS A'!$AN$7:$AN$253)</f>
        <v>0</v>
      </c>
      <c r="AE15" s="165">
        <f t="shared" si="16"/>
        <v>0</v>
      </c>
      <c r="AF15" s="164">
        <f>SUMIF('3.1.MTS A'!$D$7:$D$253,'MTS summary'!$A15,'3.1.MTS A'!$N$7:$N$253)</f>
        <v>0</v>
      </c>
      <c r="AG15" s="152">
        <f>SUMIF('3.1.MTS A'!$D$7:$D$253,'MTS summary'!$A15,'3.1.MTS A'!$AM$7:$AM$253)</f>
        <v>0</v>
      </c>
      <c r="AH15" s="165">
        <f t="shared" si="3"/>
        <v>0</v>
      </c>
      <c r="AI15" s="169">
        <f t="shared" si="17"/>
        <v>0</v>
      </c>
      <c r="AJ15" s="153">
        <f t="shared" si="18"/>
        <v>0</v>
      </c>
      <c r="AK15" s="165">
        <f t="shared" si="19"/>
        <v>0</v>
      </c>
    </row>
    <row r="16" spans="1:37" x14ac:dyDescent="0.3">
      <c r="A16" s="157" t="str">
        <f>Masters!$D13</f>
        <v>8x4 Tipper</v>
      </c>
      <c r="B16" s="164">
        <f>SUMIF('3.1.MTS A'!$D$7:$D$253,'MTS summary'!$A16,'3.1.MTS A'!$I$7:$I$253)</f>
        <v>0</v>
      </c>
      <c r="C16" s="152">
        <f>SUMIF('3.1.MTS A'!$D$7:$D$253,'MTS summary'!$A16,'3.1.MTS A'!$AR$7:$AR$253)</f>
        <v>0</v>
      </c>
      <c r="D16" s="165">
        <f t="shared" si="4"/>
        <v>0</v>
      </c>
      <c r="E16" s="164">
        <f>SUMIF('3.1.MTS A'!$D$7:$D$253,'MTS summary'!$A16,'3.1.MTS A'!$H$7:$H$253)</f>
        <v>0</v>
      </c>
      <c r="F16" s="152">
        <f>SUMIF('3.1.MTS A'!$D$7:$D$253,'MTS summary'!$A16,'3.1.MTS A'!$AQ$7:$AQ$253)</f>
        <v>0</v>
      </c>
      <c r="G16" s="165">
        <f t="shared" si="0"/>
        <v>0</v>
      </c>
      <c r="H16" s="169">
        <f t="shared" si="5"/>
        <v>0</v>
      </c>
      <c r="I16" s="153">
        <f t="shared" si="6"/>
        <v>0</v>
      </c>
      <c r="J16" s="165">
        <f t="shared" si="7"/>
        <v>0</v>
      </c>
      <c r="K16" s="164">
        <f>SUMIF('3.1.MTS A'!$D$7:$D$253,'MTS summary'!$A16,'3.1.MTS A'!$K$7:$K$253)</f>
        <v>0</v>
      </c>
      <c r="L16" s="152">
        <f>SUMIF('3.1.MTS A'!$D$7:$D$253,'MTS summary'!$A16,'3.1.MTS A'!$V$7:$V$253)</f>
        <v>0</v>
      </c>
      <c r="M16" s="165">
        <f t="shared" si="8"/>
        <v>0</v>
      </c>
      <c r="N16" s="164">
        <f>SUMIF('3.1.MTS A'!$D$7:$D$253,'MTS summary'!$A16,'3.1.MTS A'!$J$7:$J$253)</f>
        <v>0</v>
      </c>
      <c r="O16" s="152">
        <f>SUMIF('3.1.MTS A'!$D$7:$D$253,'MTS summary'!$A16,'3.1.MTS A'!$U$7:$U$253)</f>
        <v>0</v>
      </c>
      <c r="P16" s="165">
        <f t="shared" si="1"/>
        <v>0</v>
      </c>
      <c r="Q16" s="169">
        <f t="shared" si="9"/>
        <v>0</v>
      </c>
      <c r="R16" s="153">
        <f t="shared" si="10"/>
        <v>0</v>
      </c>
      <c r="S16" s="165">
        <f t="shared" si="11"/>
        <v>0</v>
      </c>
      <c r="T16" s="164">
        <f>SUMIF('3.1.MTS A'!$D$7:$D$253,'MTS summary'!$A16,'3.1.MTS A'!$M$7:$M$253)</f>
        <v>0</v>
      </c>
      <c r="U16" s="152">
        <f>SUMIF('3.1.MTS A'!$D$7:$D$253,'MTS summary'!$A16,'3.1.MTS A'!$AE$7:$AE$253)</f>
        <v>0</v>
      </c>
      <c r="V16" s="165">
        <f t="shared" si="12"/>
        <v>0</v>
      </c>
      <c r="W16" s="164">
        <f>SUMIF('3.1.MTS A'!$D$7:$D$253,'MTS summary'!$A16,'3.1.MTS A'!$L$7:$L$253)</f>
        <v>0</v>
      </c>
      <c r="X16" s="152">
        <f>SUMIF('3.1.MTS A'!$D$7:$D$253,'MTS summary'!$A16,'3.1.MTS A'!$AD$7:$AD$253)</f>
        <v>0</v>
      </c>
      <c r="Y16" s="165">
        <f t="shared" si="2"/>
        <v>0</v>
      </c>
      <c r="Z16" s="169">
        <f t="shared" si="13"/>
        <v>0</v>
      </c>
      <c r="AA16" s="153">
        <f t="shared" si="14"/>
        <v>0</v>
      </c>
      <c r="AB16" s="165">
        <f t="shared" si="15"/>
        <v>0</v>
      </c>
      <c r="AC16" s="164">
        <f>SUMIF('3.1.MTS A'!$D$7:$D$253,'MTS summary'!$A16,'3.1.MTS A'!$O$7:$O$253)</f>
        <v>0</v>
      </c>
      <c r="AD16" s="152">
        <f>SUMIF('3.1.MTS A'!$D$7:$D$253,'MTS summary'!$A16,'3.1.MTS A'!$AN$7:$AN$253)</f>
        <v>0</v>
      </c>
      <c r="AE16" s="165">
        <f t="shared" si="16"/>
        <v>0</v>
      </c>
      <c r="AF16" s="164">
        <f>SUMIF('3.1.MTS A'!$D$7:$D$253,'MTS summary'!$A16,'3.1.MTS A'!$N$7:$N$253)</f>
        <v>0</v>
      </c>
      <c r="AG16" s="152">
        <f>SUMIF('3.1.MTS A'!$D$7:$D$253,'MTS summary'!$A16,'3.1.MTS A'!$AM$7:$AM$253)</f>
        <v>0</v>
      </c>
      <c r="AH16" s="165">
        <f t="shared" si="3"/>
        <v>0</v>
      </c>
      <c r="AI16" s="169">
        <f t="shared" si="17"/>
        <v>0</v>
      </c>
      <c r="AJ16" s="153">
        <f t="shared" si="18"/>
        <v>0</v>
      </c>
      <c r="AK16" s="165">
        <f t="shared" si="19"/>
        <v>0</v>
      </c>
    </row>
    <row r="17" spans="1:37" x14ac:dyDescent="0.3">
      <c r="A17" s="157" t="str">
        <f>Masters!$D14</f>
        <v>ICV Goods</v>
      </c>
      <c r="B17" s="164">
        <f>SUMIF('3.1.MTS A'!$D$7:$D$253,'MTS summary'!$A17,'3.1.MTS A'!$I$7:$I$253)</f>
        <v>74</v>
      </c>
      <c r="C17" s="152">
        <f>SUMIF('3.1.MTS A'!$D$7:$D$253,'MTS summary'!$A17,'3.1.MTS A'!$AR$7:$AR$253)</f>
        <v>74</v>
      </c>
      <c r="D17" s="165">
        <f t="shared" si="4"/>
        <v>1</v>
      </c>
      <c r="E17" s="164">
        <f>SUMIF('3.1.MTS A'!$D$7:$D$253,'MTS summary'!$A17,'3.1.MTS A'!$H$7:$H$253)</f>
        <v>37</v>
      </c>
      <c r="F17" s="152">
        <f>SUMIF('3.1.MTS A'!$D$7:$D$253,'MTS summary'!$A17,'3.1.MTS A'!$AQ$7:$AQ$253)</f>
        <v>23</v>
      </c>
      <c r="G17" s="165">
        <f t="shared" si="0"/>
        <v>0.6216216216216216</v>
      </c>
      <c r="H17" s="169">
        <f t="shared" si="5"/>
        <v>0.5</v>
      </c>
      <c r="I17" s="153">
        <f t="shared" si="6"/>
        <v>0.3108108108108108</v>
      </c>
      <c r="J17" s="165">
        <f t="shared" si="7"/>
        <v>-0.1891891891891892</v>
      </c>
      <c r="K17" s="164">
        <f>SUMIF('3.1.MTS A'!$D$7:$D$253,'MTS summary'!$A17,'3.1.MTS A'!$K$7:$K$253)</f>
        <v>21</v>
      </c>
      <c r="L17" s="152">
        <f>SUMIF('3.1.MTS A'!$D$7:$D$253,'MTS summary'!$A17,'3.1.MTS A'!$V$7:$V$253)</f>
        <v>21</v>
      </c>
      <c r="M17" s="165">
        <f t="shared" si="8"/>
        <v>1</v>
      </c>
      <c r="N17" s="164">
        <f>SUMIF('3.1.MTS A'!$D$7:$D$253,'MTS summary'!$A17,'3.1.MTS A'!$J$7:$J$253)</f>
        <v>6</v>
      </c>
      <c r="O17" s="152">
        <f>SUMIF('3.1.MTS A'!$D$7:$D$253,'MTS summary'!$A17,'3.1.MTS A'!$U$7:$U$253)</f>
        <v>6</v>
      </c>
      <c r="P17" s="165">
        <f t="shared" si="1"/>
        <v>1</v>
      </c>
      <c r="Q17" s="169">
        <f t="shared" si="9"/>
        <v>0.2857142857142857</v>
      </c>
      <c r="R17" s="153">
        <f t="shared" si="10"/>
        <v>0.2857142857142857</v>
      </c>
      <c r="S17" s="165">
        <f t="shared" si="11"/>
        <v>0</v>
      </c>
      <c r="T17" s="164">
        <f>SUMIF('3.1.MTS A'!$D$7:$D$253,'MTS summary'!$A17,'3.1.MTS A'!$M$7:$M$253)</f>
        <v>27</v>
      </c>
      <c r="U17" s="152">
        <f>SUMIF('3.1.MTS A'!$D$7:$D$253,'MTS summary'!$A17,'3.1.MTS A'!$AE$7:$AE$253)</f>
        <v>27</v>
      </c>
      <c r="V17" s="165">
        <f t="shared" si="12"/>
        <v>1</v>
      </c>
      <c r="W17" s="164">
        <f>SUMIF('3.1.MTS A'!$D$7:$D$253,'MTS summary'!$A17,'3.1.MTS A'!$L$7:$L$253)</f>
        <v>10</v>
      </c>
      <c r="X17" s="152">
        <f>SUMIF('3.1.MTS A'!$D$7:$D$253,'MTS summary'!$A17,'3.1.MTS A'!$AD$7:$AD$253)</f>
        <v>10</v>
      </c>
      <c r="Y17" s="165">
        <f t="shared" si="2"/>
        <v>1</v>
      </c>
      <c r="Z17" s="169">
        <f t="shared" si="13"/>
        <v>0.37037037037037035</v>
      </c>
      <c r="AA17" s="153">
        <f t="shared" si="14"/>
        <v>0.37037037037037035</v>
      </c>
      <c r="AB17" s="165">
        <f t="shared" si="15"/>
        <v>0</v>
      </c>
      <c r="AC17" s="164">
        <f>SUMIF('3.1.MTS A'!$D$7:$D$253,'MTS summary'!$A17,'3.1.MTS A'!$O$7:$O$253)</f>
        <v>26</v>
      </c>
      <c r="AD17" s="152">
        <f>SUMIF('3.1.MTS A'!$D$7:$D$253,'MTS summary'!$A17,'3.1.MTS A'!$AN$7:$AN$253)</f>
        <v>26</v>
      </c>
      <c r="AE17" s="165">
        <f t="shared" si="16"/>
        <v>1</v>
      </c>
      <c r="AF17" s="164">
        <f>SUMIF('3.1.MTS A'!$D$7:$D$253,'MTS summary'!$A17,'3.1.MTS A'!$N$7:$N$253)</f>
        <v>7</v>
      </c>
      <c r="AG17" s="152">
        <f>SUMIF('3.1.MTS A'!$D$7:$D$253,'MTS summary'!$A17,'3.1.MTS A'!$AM$7:$AM$253)</f>
        <v>7</v>
      </c>
      <c r="AH17" s="165">
        <f t="shared" si="3"/>
        <v>1</v>
      </c>
      <c r="AI17" s="169">
        <f t="shared" si="17"/>
        <v>0.26923076923076922</v>
      </c>
      <c r="AJ17" s="153">
        <f t="shared" si="18"/>
        <v>0.26923076923076922</v>
      </c>
      <c r="AK17" s="165">
        <f t="shared" si="19"/>
        <v>0</v>
      </c>
    </row>
    <row r="18" spans="1:37" x14ac:dyDescent="0.3">
      <c r="A18" s="157" t="str">
        <f>Masters!$D15</f>
        <v>MDV Bus</v>
      </c>
      <c r="B18" s="164">
        <f>SUMIF('3.1.MTS A'!$D$7:$D$253,'MTS summary'!$A18,'3.1.MTS A'!$I$7:$I$253)</f>
        <v>0</v>
      </c>
      <c r="C18" s="152">
        <f>SUMIF('3.1.MTS A'!$D$7:$D$253,'MTS summary'!$A18,'3.1.MTS A'!$AR$7:$AR$253)</f>
        <v>0</v>
      </c>
      <c r="D18" s="165">
        <f t="shared" si="4"/>
        <v>0</v>
      </c>
      <c r="E18" s="164">
        <f>SUMIF('3.1.MTS A'!$D$7:$D$253,'MTS summary'!$A18,'3.1.MTS A'!$H$7:$H$253)</f>
        <v>0</v>
      </c>
      <c r="F18" s="152">
        <f>SUMIF('3.1.MTS A'!$D$7:$D$253,'MTS summary'!$A18,'3.1.MTS A'!$AQ$7:$AQ$253)</f>
        <v>0</v>
      </c>
      <c r="G18" s="165">
        <f t="shared" si="0"/>
        <v>0</v>
      </c>
      <c r="H18" s="169">
        <f t="shared" si="5"/>
        <v>0</v>
      </c>
      <c r="I18" s="153">
        <f t="shared" si="6"/>
        <v>0</v>
      </c>
      <c r="J18" s="165">
        <f t="shared" si="7"/>
        <v>0</v>
      </c>
      <c r="K18" s="164">
        <f>SUMIF('3.1.MTS A'!$D$7:$D$253,'MTS summary'!$A18,'3.1.MTS A'!$K$7:$K$253)</f>
        <v>0</v>
      </c>
      <c r="L18" s="152">
        <f>SUMIF('3.1.MTS A'!$D$7:$D$253,'MTS summary'!$A18,'3.1.MTS A'!$V$7:$V$253)</f>
        <v>0</v>
      </c>
      <c r="M18" s="165">
        <f t="shared" si="8"/>
        <v>0</v>
      </c>
      <c r="N18" s="164">
        <f>SUMIF('3.1.MTS A'!$D$7:$D$253,'MTS summary'!$A18,'3.1.MTS A'!$J$7:$J$253)</f>
        <v>0</v>
      </c>
      <c r="O18" s="152">
        <f>SUMIF('3.1.MTS A'!$D$7:$D$253,'MTS summary'!$A18,'3.1.MTS A'!$U$7:$U$253)</f>
        <v>0</v>
      </c>
      <c r="P18" s="165">
        <f t="shared" si="1"/>
        <v>0</v>
      </c>
      <c r="Q18" s="169">
        <f t="shared" si="9"/>
        <v>0</v>
      </c>
      <c r="R18" s="153">
        <f t="shared" si="10"/>
        <v>0</v>
      </c>
      <c r="S18" s="165">
        <f t="shared" si="11"/>
        <v>0</v>
      </c>
      <c r="T18" s="164">
        <f>SUMIF('3.1.MTS A'!$D$7:$D$253,'MTS summary'!$A18,'3.1.MTS A'!$M$7:$M$253)</f>
        <v>0</v>
      </c>
      <c r="U18" s="152">
        <f>SUMIF('3.1.MTS A'!$D$7:$D$253,'MTS summary'!$A18,'3.1.MTS A'!$AE$7:$AE$253)</f>
        <v>0</v>
      </c>
      <c r="V18" s="165">
        <f t="shared" si="12"/>
        <v>0</v>
      </c>
      <c r="W18" s="164">
        <f>SUMIF('3.1.MTS A'!$D$7:$D$253,'MTS summary'!$A18,'3.1.MTS A'!$L$7:$L$253)</f>
        <v>0</v>
      </c>
      <c r="X18" s="152">
        <f>SUMIF('3.1.MTS A'!$D$7:$D$253,'MTS summary'!$A18,'3.1.MTS A'!$AD$7:$AD$253)</f>
        <v>0</v>
      </c>
      <c r="Y18" s="165">
        <f t="shared" si="2"/>
        <v>0</v>
      </c>
      <c r="Z18" s="169">
        <f t="shared" si="13"/>
        <v>0</v>
      </c>
      <c r="AA18" s="153">
        <f t="shared" si="14"/>
        <v>0</v>
      </c>
      <c r="AB18" s="165">
        <f t="shared" si="15"/>
        <v>0</v>
      </c>
      <c r="AC18" s="164">
        <f>SUMIF('3.1.MTS A'!$D$7:$D$253,'MTS summary'!$A18,'3.1.MTS A'!$O$7:$O$253)</f>
        <v>0</v>
      </c>
      <c r="AD18" s="152">
        <f>SUMIF('3.1.MTS A'!$D$7:$D$253,'MTS summary'!$A18,'3.1.MTS A'!$AN$7:$AN$253)</f>
        <v>0</v>
      </c>
      <c r="AE18" s="165">
        <f t="shared" si="16"/>
        <v>0</v>
      </c>
      <c r="AF18" s="164">
        <f>SUMIF('3.1.MTS A'!$D$7:$D$253,'MTS summary'!$A18,'3.1.MTS A'!$N$7:$N$253)</f>
        <v>0</v>
      </c>
      <c r="AG18" s="152">
        <f>SUMIF('3.1.MTS A'!$D$7:$D$253,'MTS summary'!$A18,'3.1.MTS A'!$AM$7:$AM$253)</f>
        <v>0</v>
      </c>
      <c r="AH18" s="165">
        <f t="shared" si="3"/>
        <v>0</v>
      </c>
      <c r="AI18" s="169">
        <f t="shared" si="17"/>
        <v>0</v>
      </c>
      <c r="AJ18" s="153">
        <f t="shared" si="18"/>
        <v>0</v>
      </c>
      <c r="AK18" s="165">
        <f t="shared" si="19"/>
        <v>0</v>
      </c>
    </row>
    <row r="19" spans="1:37" x14ac:dyDescent="0.3">
      <c r="A19" s="157" t="str">
        <f>Masters!$D16</f>
        <v>ICV Bus</v>
      </c>
      <c r="B19" s="164">
        <f>SUMIF('3.1.MTS A'!$D$7:$D$253,'MTS summary'!$A19,'3.1.MTS A'!$I$7:$I$253)</f>
        <v>0</v>
      </c>
      <c r="C19" s="152">
        <f>SUMIF('3.1.MTS A'!$D$7:$D$253,'MTS summary'!$A19,'3.1.MTS A'!$AR$7:$AR$253)</f>
        <v>0</v>
      </c>
      <c r="D19" s="165">
        <f t="shared" si="4"/>
        <v>0</v>
      </c>
      <c r="E19" s="164">
        <f>SUMIF('3.1.MTS A'!$D$7:$D$253,'MTS summary'!$A19,'3.1.MTS A'!$H$7:$H$253)</f>
        <v>0</v>
      </c>
      <c r="F19" s="152">
        <f>SUMIF('3.1.MTS A'!$D$7:$D$253,'MTS summary'!$A19,'3.1.MTS A'!$AQ$7:$AQ$253)</f>
        <v>0</v>
      </c>
      <c r="G19" s="165">
        <f t="shared" si="0"/>
        <v>0</v>
      </c>
      <c r="H19" s="169">
        <f t="shared" si="5"/>
        <v>0</v>
      </c>
      <c r="I19" s="153">
        <f t="shared" si="6"/>
        <v>0</v>
      </c>
      <c r="J19" s="165">
        <f t="shared" si="7"/>
        <v>0</v>
      </c>
      <c r="K19" s="164">
        <f>SUMIF('3.1.MTS A'!$D$7:$D$253,'MTS summary'!$A19,'3.1.MTS A'!$K$7:$K$253)</f>
        <v>0</v>
      </c>
      <c r="L19" s="152">
        <f>SUMIF('3.1.MTS A'!$D$7:$D$253,'MTS summary'!$A19,'3.1.MTS A'!$V$7:$V$253)</f>
        <v>0</v>
      </c>
      <c r="M19" s="165">
        <f t="shared" si="8"/>
        <v>0</v>
      </c>
      <c r="N19" s="164">
        <f>SUMIF('3.1.MTS A'!$D$7:$D$253,'MTS summary'!$A19,'3.1.MTS A'!$J$7:$J$253)</f>
        <v>0</v>
      </c>
      <c r="O19" s="152">
        <f>SUMIF('3.1.MTS A'!$D$7:$D$253,'MTS summary'!$A19,'3.1.MTS A'!$U$7:$U$253)</f>
        <v>0</v>
      </c>
      <c r="P19" s="165">
        <f t="shared" si="1"/>
        <v>0</v>
      </c>
      <c r="Q19" s="169">
        <f t="shared" si="9"/>
        <v>0</v>
      </c>
      <c r="R19" s="153">
        <f t="shared" si="10"/>
        <v>0</v>
      </c>
      <c r="S19" s="165">
        <f t="shared" si="11"/>
        <v>0</v>
      </c>
      <c r="T19" s="164">
        <f>SUMIF('3.1.MTS A'!$D$7:$D$253,'MTS summary'!$A19,'3.1.MTS A'!$M$7:$M$253)</f>
        <v>0</v>
      </c>
      <c r="U19" s="152">
        <f>SUMIF('3.1.MTS A'!$D$7:$D$253,'MTS summary'!$A19,'3.1.MTS A'!$AE$7:$AE$253)</f>
        <v>0</v>
      </c>
      <c r="V19" s="165">
        <f t="shared" si="12"/>
        <v>0</v>
      </c>
      <c r="W19" s="164">
        <f>SUMIF('3.1.MTS A'!$D$7:$D$253,'MTS summary'!$A19,'3.1.MTS A'!$L$7:$L$253)</f>
        <v>0</v>
      </c>
      <c r="X19" s="152">
        <f>SUMIF('3.1.MTS A'!$D$7:$D$253,'MTS summary'!$A19,'3.1.MTS A'!$AD$7:$AD$253)</f>
        <v>0</v>
      </c>
      <c r="Y19" s="165">
        <f t="shared" si="2"/>
        <v>0</v>
      </c>
      <c r="Z19" s="169">
        <f t="shared" si="13"/>
        <v>0</v>
      </c>
      <c r="AA19" s="153">
        <f t="shared" si="14"/>
        <v>0</v>
      </c>
      <c r="AB19" s="165">
        <f t="shared" si="15"/>
        <v>0</v>
      </c>
      <c r="AC19" s="164">
        <f>SUMIF('3.1.MTS A'!$D$7:$D$253,'MTS summary'!$A19,'3.1.MTS A'!$O$7:$O$253)</f>
        <v>0</v>
      </c>
      <c r="AD19" s="152">
        <f>SUMIF('3.1.MTS A'!$D$7:$D$253,'MTS summary'!$A19,'3.1.MTS A'!$AN$7:$AN$253)</f>
        <v>0</v>
      </c>
      <c r="AE19" s="165">
        <f t="shared" si="16"/>
        <v>0</v>
      </c>
      <c r="AF19" s="164">
        <f>SUMIF('3.1.MTS A'!$D$7:$D$253,'MTS summary'!$A19,'3.1.MTS A'!$N$7:$N$253)</f>
        <v>0</v>
      </c>
      <c r="AG19" s="152">
        <f>SUMIF('3.1.MTS A'!$D$7:$D$253,'MTS summary'!$A19,'3.1.MTS A'!$AM$7:$AM$253)</f>
        <v>0</v>
      </c>
      <c r="AH19" s="165">
        <f t="shared" si="3"/>
        <v>0</v>
      </c>
      <c r="AI19" s="169">
        <f t="shared" si="17"/>
        <v>0</v>
      </c>
      <c r="AJ19" s="153">
        <f t="shared" si="18"/>
        <v>0</v>
      </c>
      <c r="AK19" s="165">
        <f t="shared" si="19"/>
        <v>0</v>
      </c>
    </row>
    <row r="20" spans="1:37" x14ac:dyDescent="0.3">
      <c r="A20" s="157" t="str">
        <f>Masters!$D17</f>
        <v>LCV Bus</v>
      </c>
      <c r="B20" s="164">
        <f>SUMIF('3.1.MTS A'!$D$7:$D$253,'MTS summary'!$A20,'3.1.MTS A'!$I$7:$I$253)</f>
        <v>0</v>
      </c>
      <c r="C20" s="152">
        <f>SUMIF('3.1.MTS A'!$D$7:$D$253,'MTS summary'!$A20,'3.1.MTS A'!$AR$7:$AR$253)</f>
        <v>0</v>
      </c>
      <c r="D20" s="165">
        <f t="shared" si="4"/>
        <v>0</v>
      </c>
      <c r="E20" s="164">
        <f>SUMIF('3.1.MTS A'!$D$7:$D$253,'MTS summary'!$A20,'3.1.MTS A'!$H$7:$H$253)</f>
        <v>0</v>
      </c>
      <c r="F20" s="152">
        <f>SUMIF('3.1.MTS A'!$D$7:$D$253,'MTS summary'!$A20,'3.1.MTS A'!$AQ$7:$AQ$253)</f>
        <v>0</v>
      </c>
      <c r="G20" s="165">
        <f t="shared" si="0"/>
        <v>0</v>
      </c>
      <c r="H20" s="169">
        <f t="shared" si="5"/>
        <v>0</v>
      </c>
      <c r="I20" s="153">
        <f t="shared" si="6"/>
        <v>0</v>
      </c>
      <c r="J20" s="165">
        <f t="shared" si="7"/>
        <v>0</v>
      </c>
      <c r="K20" s="164">
        <f>SUMIF('3.1.MTS A'!$D$7:$D$253,'MTS summary'!$A20,'3.1.MTS A'!$K$7:$K$253)</f>
        <v>0</v>
      </c>
      <c r="L20" s="152">
        <f>SUMIF('3.1.MTS A'!$D$7:$D$253,'MTS summary'!$A20,'3.1.MTS A'!$V$7:$V$253)</f>
        <v>0</v>
      </c>
      <c r="M20" s="165">
        <f t="shared" si="8"/>
        <v>0</v>
      </c>
      <c r="N20" s="164">
        <f>SUMIF('3.1.MTS A'!$D$7:$D$253,'MTS summary'!$A20,'3.1.MTS A'!$J$7:$J$253)</f>
        <v>0</v>
      </c>
      <c r="O20" s="152">
        <f>SUMIF('3.1.MTS A'!$D$7:$D$253,'MTS summary'!$A20,'3.1.MTS A'!$U$7:$U$253)</f>
        <v>0</v>
      </c>
      <c r="P20" s="165">
        <f t="shared" si="1"/>
        <v>0</v>
      </c>
      <c r="Q20" s="169">
        <f t="shared" si="9"/>
        <v>0</v>
      </c>
      <c r="R20" s="153">
        <f t="shared" si="10"/>
        <v>0</v>
      </c>
      <c r="S20" s="165">
        <f t="shared" si="11"/>
        <v>0</v>
      </c>
      <c r="T20" s="164">
        <f>SUMIF('3.1.MTS A'!$D$7:$D$253,'MTS summary'!$A20,'3.1.MTS A'!$M$7:$M$253)</f>
        <v>0</v>
      </c>
      <c r="U20" s="152">
        <f>SUMIF('3.1.MTS A'!$D$7:$D$253,'MTS summary'!$A20,'3.1.MTS A'!$AE$7:$AE$253)</f>
        <v>0</v>
      </c>
      <c r="V20" s="165">
        <f t="shared" si="12"/>
        <v>0</v>
      </c>
      <c r="W20" s="164">
        <f>SUMIF('3.1.MTS A'!$D$7:$D$253,'MTS summary'!$A20,'3.1.MTS A'!$L$7:$L$253)</f>
        <v>0</v>
      </c>
      <c r="X20" s="152">
        <f>SUMIF('3.1.MTS A'!$D$7:$D$253,'MTS summary'!$A20,'3.1.MTS A'!$AD$7:$AD$253)</f>
        <v>0</v>
      </c>
      <c r="Y20" s="165">
        <f t="shared" si="2"/>
        <v>0</v>
      </c>
      <c r="Z20" s="169">
        <f t="shared" si="13"/>
        <v>0</v>
      </c>
      <c r="AA20" s="153">
        <f t="shared" si="14"/>
        <v>0</v>
      </c>
      <c r="AB20" s="165">
        <f t="shared" si="15"/>
        <v>0</v>
      </c>
      <c r="AC20" s="164">
        <f>SUMIF('3.1.MTS A'!$D$7:$D$253,'MTS summary'!$A20,'3.1.MTS A'!$O$7:$O$253)</f>
        <v>0</v>
      </c>
      <c r="AD20" s="152">
        <f>SUMIF('3.1.MTS A'!$D$7:$D$253,'MTS summary'!$A20,'3.1.MTS A'!$AN$7:$AN$253)</f>
        <v>0</v>
      </c>
      <c r="AE20" s="165">
        <f t="shared" si="16"/>
        <v>0</v>
      </c>
      <c r="AF20" s="164">
        <f>SUMIF('3.1.MTS A'!$D$7:$D$253,'MTS summary'!$A20,'3.1.MTS A'!$N$7:$N$253)</f>
        <v>0</v>
      </c>
      <c r="AG20" s="152">
        <f>SUMIF('3.1.MTS A'!$D$7:$D$253,'MTS summary'!$A20,'3.1.MTS A'!$AM$7:$AM$253)</f>
        <v>0</v>
      </c>
      <c r="AH20" s="165">
        <f t="shared" si="3"/>
        <v>0</v>
      </c>
      <c r="AI20" s="169">
        <f t="shared" si="17"/>
        <v>0</v>
      </c>
      <c r="AJ20" s="153">
        <f t="shared" si="18"/>
        <v>0</v>
      </c>
      <c r="AK20" s="165">
        <f t="shared" si="19"/>
        <v>0</v>
      </c>
    </row>
    <row r="21" spans="1:37" x14ac:dyDescent="0.3">
      <c r="A21" s="158" t="s">
        <v>216</v>
      </c>
      <c r="B21" s="166">
        <f>SUM(B6:B20)</f>
        <v>74</v>
      </c>
      <c r="C21" s="167">
        <f>SUM(C6:C20)</f>
        <v>74</v>
      </c>
      <c r="D21" s="168">
        <f t="shared" si="4"/>
        <v>1</v>
      </c>
      <c r="E21" s="166">
        <f>SUM(E6:E20)</f>
        <v>37</v>
      </c>
      <c r="F21" s="167">
        <f>SUM(F6:F20)</f>
        <v>23</v>
      </c>
      <c r="G21" s="168">
        <f t="shared" si="0"/>
        <v>0.6216216216216216</v>
      </c>
      <c r="H21" s="170">
        <f t="shared" si="5"/>
        <v>0.5</v>
      </c>
      <c r="I21" s="171">
        <f t="shared" si="6"/>
        <v>0.3108108108108108</v>
      </c>
      <c r="J21" s="168">
        <f t="shared" si="7"/>
        <v>-0.1891891891891892</v>
      </c>
      <c r="K21" s="166">
        <f>SUM(K6:K20)</f>
        <v>21</v>
      </c>
      <c r="L21" s="167">
        <f>SUM(L6:L20)</f>
        <v>21</v>
      </c>
      <c r="M21" s="168">
        <f t="shared" si="8"/>
        <v>1</v>
      </c>
      <c r="N21" s="166">
        <f>SUM(N6:N20)</f>
        <v>6</v>
      </c>
      <c r="O21" s="167">
        <f>SUM(O6:O20)</f>
        <v>6</v>
      </c>
      <c r="P21" s="168">
        <f t="shared" si="1"/>
        <v>1</v>
      </c>
      <c r="Q21" s="170">
        <f t="shared" si="9"/>
        <v>0.2857142857142857</v>
      </c>
      <c r="R21" s="171">
        <f t="shared" si="10"/>
        <v>0.2857142857142857</v>
      </c>
      <c r="S21" s="168">
        <f t="shared" si="11"/>
        <v>0</v>
      </c>
      <c r="T21" s="166">
        <f>SUM(T6:T20)</f>
        <v>27</v>
      </c>
      <c r="U21" s="167">
        <f>SUM(U6:U20)</f>
        <v>27</v>
      </c>
      <c r="V21" s="168">
        <f t="shared" si="12"/>
        <v>1</v>
      </c>
      <c r="W21" s="166">
        <f>SUM(W6:W20)</f>
        <v>10</v>
      </c>
      <c r="X21" s="167">
        <f>SUM(X6:X20)</f>
        <v>10</v>
      </c>
      <c r="Y21" s="168">
        <f t="shared" si="2"/>
        <v>1</v>
      </c>
      <c r="Z21" s="170">
        <f t="shared" si="13"/>
        <v>0.37037037037037035</v>
      </c>
      <c r="AA21" s="171">
        <f t="shared" si="14"/>
        <v>0.37037037037037035</v>
      </c>
      <c r="AB21" s="168">
        <f t="shared" si="15"/>
        <v>0</v>
      </c>
      <c r="AC21" s="166">
        <f>SUM(AC6:AC20)</f>
        <v>26</v>
      </c>
      <c r="AD21" s="167">
        <f>SUM(AD6:AD20)</f>
        <v>26</v>
      </c>
      <c r="AE21" s="168">
        <f t="shared" si="16"/>
        <v>1</v>
      </c>
      <c r="AF21" s="166">
        <f>SUM(AF6:AF20)</f>
        <v>7</v>
      </c>
      <c r="AG21" s="167">
        <f>SUM(AG6:AG20)</f>
        <v>7</v>
      </c>
      <c r="AH21" s="168">
        <f t="shared" si="3"/>
        <v>1</v>
      </c>
      <c r="AI21" s="170">
        <f t="shared" si="17"/>
        <v>0.26923076923076922</v>
      </c>
      <c r="AJ21" s="171">
        <f t="shared" si="18"/>
        <v>0.26923076923076922</v>
      </c>
      <c r="AK21" s="168">
        <f t="shared" si="19"/>
        <v>0</v>
      </c>
    </row>
    <row r="25" spans="1:37" x14ac:dyDescent="0.3">
      <c r="A25" s="2" t="s">
        <v>651</v>
      </c>
    </row>
    <row r="26" spans="1:37" x14ac:dyDescent="0.3">
      <c r="A26" s="154"/>
      <c r="B26" s="159"/>
      <c r="C26" s="160" t="s">
        <v>750</v>
      </c>
      <c r="D26" s="161"/>
      <c r="E26" s="159"/>
      <c r="F26" s="160" t="s">
        <v>751</v>
      </c>
      <c r="G26" s="161"/>
      <c r="H26" s="159"/>
      <c r="I26" s="160" t="s">
        <v>752</v>
      </c>
      <c r="J26" s="161"/>
      <c r="K26" s="159"/>
      <c r="L26" s="160" t="s">
        <v>270</v>
      </c>
      <c r="M26" s="161"/>
      <c r="N26" s="159"/>
      <c r="O26" s="160" t="s">
        <v>269</v>
      </c>
      <c r="P26" s="161"/>
      <c r="Q26" s="159"/>
      <c r="R26" s="160" t="s">
        <v>639</v>
      </c>
      <c r="S26" s="161"/>
      <c r="T26" s="159"/>
      <c r="U26" s="160" t="s">
        <v>272</v>
      </c>
      <c r="V26" s="161"/>
      <c r="W26" s="159"/>
      <c r="X26" s="160" t="s">
        <v>271</v>
      </c>
      <c r="Y26" s="161"/>
      <c r="Z26" s="159"/>
      <c r="AA26" s="160" t="s">
        <v>640</v>
      </c>
      <c r="AB26" s="161"/>
      <c r="AC26" s="159"/>
      <c r="AD26" s="160" t="s">
        <v>274</v>
      </c>
      <c r="AE26" s="161"/>
      <c r="AF26" s="159"/>
      <c r="AG26" s="160" t="s">
        <v>273</v>
      </c>
      <c r="AH26" s="161"/>
      <c r="AI26" s="159"/>
      <c r="AJ26" s="160" t="s">
        <v>641</v>
      </c>
      <c r="AK26" s="161"/>
    </row>
    <row r="27" spans="1:37" ht="63" x14ac:dyDescent="0.3">
      <c r="A27" s="156" t="s">
        <v>172</v>
      </c>
      <c r="B27" s="162" t="s">
        <v>647</v>
      </c>
      <c r="C27" s="155" t="s">
        <v>636</v>
      </c>
      <c r="D27" s="163" t="s">
        <v>637</v>
      </c>
      <c r="E27" s="162" t="s">
        <v>231</v>
      </c>
      <c r="F27" s="155" t="s">
        <v>648</v>
      </c>
      <c r="G27" s="163" t="s">
        <v>649</v>
      </c>
      <c r="H27" s="162" t="s">
        <v>231</v>
      </c>
      <c r="I27" s="155" t="s">
        <v>648</v>
      </c>
      <c r="J27" s="163" t="s">
        <v>638</v>
      </c>
      <c r="K27" s="162" t="s">
        <v>647</v>
      </c>
      <c r="L27" s="155" t="s">
        <v>636</v>
      </c>
      <c r="M27" s="163" t="s">
        <v>637</v>
      </c>
      <c r="N27" s="162" t="s">
        <v>231</v>
      </c>
      <c r="O27" s="155" t="s">
        <v>648</v>
      </c>
      <c r="P27" s="163" t="s">
        <v>649</v>
      </c>
      <c r="Q27" s="162" t="s">
        <v>231</v>
      </c>
      <c r="R27" s="155" t="s">
        <v>648</v>
      </c>
      <c r="S27" s="163" t="s">
        <v>638</v>
      </c>
      <c r="T27" s="162" t="s">
        <v>647</v>
      </c>
      <c r="U27" s="155" t="s">
        <v>636</v>
      </c>
      <c r="V27" s="163" t="s">
        <v>637</v>
      </c>
      <c r="W27" s="162" t="s">
        <v>231</v>
      </c>
      <c r="X27" s="155" t="s">
        <v>648</v>
      </c>
      <c r="Y27" s="163" t="s">
        <v>649</v>
      </c>
      <c r="Z27" s="162" t="s">
        <v>231</v>
      </c>
      <c r="AA27" s="155" t="s">
        <v>648</v>
      </c>
      <c r="AB27" s="163" t="s">
        <v>638</v>
      </c>
      <c r="AC27" s="162" t="s">
        <v>647</v>
      </c>
      <c r="AD27" s="155" t="s">
        <v>636</v>
      </c>
      <c r="AE27" s="163" t="s">
        <v>637</v>
      </c>
      <c r="AF27" s="162" t="s">
        <v>231</v>
      </c>
      <c r="AG27" s="155" t="s">
        <v>648</v>
      </c>
      <c r="AH27" s="163" t="s">
        <v>649</v>
      </c>
      <c r="AI27" s="162" t="s">
        <v>231</v>
      </c>
      <c r="AJ27" s="155" t="s">
        <v>648</v>
      </c>
      <c r="AK27" s="163" t="s">
        <v>638</v>
      </c>
    </row>
    <row r="28" spans="1:37" x14ac:dyDescent="0.3">
      <c r="A28" s="157" t="str">
        <f>'1.1.Base'!L6</f>
        <v>ICV -MADHAVARAM</v>
      </c>
      <c r="B28" s="164">
        <f>SUMIF('3.1.MTS A'!$A$7:$A$253,'MTS summary'!$A28,'3.1.MTS A'!$I$7:$I$253)</f>
        <v>74</v>
      </c>
      <c r="C28" s="152">
        <f>SUMIF('3.1.MTS A'!$A$7:$A$253,'MTS summary'!$A28,'3.1.MTS A'!$AR$7:$AR$253)</f>
        <v>74</v>
      </c>
      <c r="D28" s="165">
        <f>IFERROR(C28/B28,0)</f>
        <v>1</v>
      </c>
      <c r="E28" s="164">
        <f>SUMIF('3.1.MTS A'!$A$7:$A$253,'MTS summary'!$A28,'3.1.MTS A'!$H$7:$H$253)</f>
        <v>37</v>
      </c>
      <c r="F28" s="152">
        <f>SUMIF('3.1.MTS A'!$A$7:$A$253,'MTS summary'!$A28,'3.1.MTS A'!$AQ$7:$AQ$253)</f>
        <v>23</v>
      </c>
      <c r="G28" s="165">
        <f t="shared" ref="G28:G43" si="20">IFERROR(F28/E28,0)</f>
        <v>0.6216216216216216</v>
      </c>
      <c r="H28" s="169">
        <f>IFERROR(E28/B28,0)</f>
        <v>0.5</v>
      </c>
      <c r="I28" s="153">
        <f>IFERROR(F28/C28,0)</f>
        <v>0.3108108108108108</v>
      </c>
      <c r="J28" s="165">
        <f>I28-H28</f>
        <v>-0.1891891891891892</v>
      </c>
      <c r="K28" s="164">
        <f>SUMIF('3.1.MTS A'!$A$7:$A$253,'MTS summary'!$A28,'3.1.MTS A'!$K$7:$K$253)</f>
        <v>21</v>
      </c>
      <c r="L28" s="152">
        <f>SUMIF('3.1.MTS A'!$A$7:$A$253,'MTS summary'!$A28,'3.1.MTS A'!$V$7:$V$253)</f>
        <v>21</v>
      </c>
      <c r="M28" s="165">
        <f>IFERROR(L28/K28,0)</f>
        <v>1</v>
      </c>
      <c r="N28" s="164">
        <f>SUMIF('3.1.MTS A'!$A$7:$A$253,'MTS summary'!$A28,'3.1.MTS A'!$J$7:$J$253)</f>
        <v>6</v>
      </c>
      <c r="O28" s="152">
        <f>SUMIF('3.1.MTS A'!$A$7:$A$253,'MTS summary'!$A28,'3.1.MTS A'!$U$7:$U$253)</f>
        <v>6</v>
      </c>
      <c r="P28" s="165">
        <f t="shared" ref="P28:P43" si="21">IFERROR(O28/N28,0)</f>
        <v>1</v>
      </c>
      <c r="Q28" s="169">
        <f>IFERROR(N28/K28,0)</f>
        <v>0.2857142857142857</v>
      </c>
      <c r="R28" s="153">
        <f>IFERROR(O28/L28,0)</f>
        <v>0.2857142857142857</v>
      </c>
      <c r="S28" s="165">
        <f>R28-Q28</f>
        <v>0</v>
      </c>
      <c r="T28" s="164">
        <f>SUMIF('3.1.MTS A'!$A$7:$A$253,'MTS summary'!$A28,'3.1.MTS A'!$M$7:$M$253)</f>
        <v>27</v>
      </c>
      <c r="U28" s="152">
        <f>SUMIF('3.1.MTS A'!$A$7:$A$253,'MTS summary'!$A28,'3.1.MTS A'!$AE$7:$AE$253)</f>
        <v>27</v>
      </c>
      <c r="V28" s="165">
        <f>IFERROR(U28/T28,0)</f>
        <v>1</v>
      </c>
      <c r="W28" s="164">
        <f>SUMIF('3.1.MTS A'!$A$7:$A$253,'MTS summary'!$A28,'3.1.MTS A'!$L$7:$L$253)</f>
        <v>10</v>
      </c>
      <c r="X28" s="152">
        <f>SUMIF('3.1.MTS A'!$A$7:$A$253,'MTS summary'!$A28,'3.1.MTS A'!$AA$7:$AA$253)</f>
        <v>6</v>
      </c>
      <c r="Y28" s="165">
        <f t="shared" ref="Y28:Y43" si="22">IFERROR(X28/W28,0)</f>
        <v>0.6</v>
      </c>
      <c r="Z28" s="169">
        <f>IFERROR(W28/T28,0)</f>
        <v>0.37037037037037035</v>
      </c>
      <c r="AA28" s="153">
        <f>IFERROR(X28/U28,0)</f>
        <v>0.22222222222222221</v>
      </c>
      <c r="AB28" s="165">
        <f>AA28-Z28</f>
        <v>-0.14814814814814814</v>
      </c>
      <c r="AC28" s="164">
        <f>SUMIF('3.1.MTS A'!$A$7:$A$253,'MTS summary'!$A28,'3.1.MTS A'!$O$7:$O$253)</f>
        <v>26</v>
      </c>
      <c r="AD28" s="152">
        <f>SUMIF('3.1.MTS A'!$A$7:$A$253,'MTS summary'!$A28,'3.1.MTS A'!$AN$7:$AN$253)</f>
        <v>26</v>
      </c>
      <c r="AE28" s="165">
        <f t="shared" ref="AE28:AE42" si="23">IFERROR(AA28/AC28,0)</f>
        <v>8.5470085470085461E-3</v>
      </c>
      <c r="AF28" s="164">
        <f>SUMIF('3.1.MTS A'!$A$7:$A$253,'MTS summary'!$A28,'3.1.MTS A'!$N$7:$N$253)</f>
        <v>7</v>
      </c>
      <c r="AG28" s="152">
        <f>SUMIF('3.1.MTS A'!$A$7:$A$253,'MTS summary'!$A28,'3.1.MTS A'!$AM$7:$AM$253)</f>
        <v>7</v>
      </c>
      <c r="AH28" s="165">
        <f t="shared" ref="AH28:AH43" si="24">IFERROR(AG28/AF28,0)</f>
        <v>1</v>
      </c>
      <c r="AI28" s="169">
        <f>IFERROR(AF28/AC28,0)</f>
        <v>0.26923076923076922</v>
      </c>
      <c r="AJ28" s="153">
        <f t="shared" ref="AJ28:AJ42" si="25">IFERROR(AG28/AA28,0)</f>
        <v>31.5</v>
      </c>
      <c r="AK28" s="165">
        <f>AJ28-AI28</f>
        <v>31.23076923076923</v>
      </c>
    </row>
    <row r="29" spans="1:37" x14ac:dyDescent="0.3">
      <c r="A29" s="157">
        <f>'1.1.Base'!L7</f>
        <v>0</v>
      </c>
      <c r="B29" s="164">
        <f>SUMIF('3.1.MTS A'!$A$7:$A$253,'MTS summary'!$A29,'3.1.MTS A'!$I$7:$I$253)</f>
        <v>0</v>
      </c>
      <c r="C29" s="152">
        <f>SUMIF('3.1.MTS A'!$A$7:$A$253,'MTS summary'!$A29,'3.1.MTS A'!$AR$7:$AR$253)</f>
        <v>0</v>
      </c>
      <c r="D29" s="165">
        <f t="shared" ref="D29:D43" si="26">IFERROR(C29/B29,0)</f>
        <v>0</v>
      </c>
      <c r="E29" s="164">
        <f>SUMIF('3.1.MTS A'!$A$7:$A$253,'MTS summary'!$A29,'3.1.MTS A'!$H$7:$H$253)</f>
        <v>0</v>
      </c>
      <c r="F29" s="152">
        <f>SUMIF('3.1.MTS A'!$A$7:$A$253,'MTS summary'!$A29,'3.1.MTS A'!$AQ$7:$AQ$253)</f>
        <v>0</v>
      </c>
      <c r="G29" s="165">
        <f t="shared" si="20"/>
        <v>0</v>
      </c>
      <c r="H29" s="169">
        <f t="shared" ref="H29:H43" si="27">IFERROR(E29/B29,0)</f>
        <v>0</v>
      </c>
      <c r="I29" s="153">
        <f t="shared" ref="I29:I43" si="28">IFERROR(F29/C29,0)</f>
        <v>0</v>
      </c>
      <c r="J29" s="165">
        <f t="shared" ref="J29:J43" si="29">I29-H29</f>
        <v>0</v>
      </c>
      <c r="K29" s="164">
        <f>SUMIF('3.1.MTS A'!$A$7:$A$253,'MTS summary'!$A29,'3.1.MTS A'!$K$7:$K$253)</f>
        <v>0</v>
      </c>
      <c r="L29" s="152">
        <f>SUMIF('3.1.MTS A'!$A$7:$A$253,'MTS summary'!$A29,'3.1.MTS A'!$V$7:$V$253)</f>
        <v>0</v>
      </c>
      <c r="M29" s="165">
        <f t="shared" ref="M29:M43" si="30">IFERROR(L29/K29,0)</f>
        <v>0</v>
      </c>
      <c r="N29" s="164">
        <f>SUMIF('3.1.MTS A'!$A$7:$A$253,'MTS summary'!$A29,'3.1.MTS A'!$J$7:$J$253)</f>
        <v>0</v>
      </c>
      <c r="O29" s="152">
        <f>SUMIF('3.1.MTS A'!$A$7:$A$253,'MTS summary'!$A29,'3.1.MTS A'!$U$7:$U$253)</f>
        <v>0</v>
      </c>
      <c r="P29" s="165">
        <f t="shared" si="21"/>
        <v>0</v>
      </c>
      <c r="Q29" s="169">
        <f t="shared" ref="Q29:Q43" si="31">IFERROR(N29/K29,0)</f>
        <v>0</v>
      </c>
      <c r="R29" s="153">
        <f t="shared" ref="R29:R43" si="32">IFERROR(O29/L29,0)</f>
        <v>0</v>
      </c>
      <c r="S29" s="165">
        <f t="shared" ref="S29:S43" si="33">R29-Q29</f>
        <v>0</v>
      </c>
      <c r="T29" s="164">
        <f>SUMIF('3.1.MTS A'!$A$7:$A$253,'MTS summary'!$A29,'3.1.MTS A'!$M$7:$M$253)</f>
        <v>0</v>
      </c>
      <c r="U29" s="152">
        <f>SUMIF('3.1.MTS A'!$A$7:$A$253,'MTS summary'!$A29,'3.1.MTS A'!$AE$7:$AE$253)</f>
        <v>0</v>
      </c>
      <c r="V29" s="165">
        <f t="shared" ref="V29:V43" si="34">IFERROR(U29/T29,0)</f>
        <v>0</v>
      </c>
      <c r="W29" s="164">
        <f>SUMIF('3.1.MTS A'!$A$7:$A$253,'MTS summary'!$A29,'3.1.MTS A'!$L$7:$L$253)</f>
        <v>0</v>
      </c>
      <c r="X29" s="152">
        <f>SUMIF('3.1.MTS A'!$A$7:$A$253,'MTS summary'!$A29,'3.1.MTS A'!$AA$7:$AA$253)</f>
        <v>0</v>
      </c>
      <c r="Y29" s="165">
        <f t="shared" si="22"/>
        <v>0</v>
      </c>
      <c r="Z29" s="169">
        <f t="shared" ref="Z29:Z43" si="35">IFERROR(W29/T29,0)</f>
        <v>0</v>
      </c>
      <c r="AA29" s="153">
        <f t="shared" ref="AA29:AA43" si="36">IFERROR(X29/U29,0)</f>
        <v>0</v>
      </c>
      <c r="AB29" s="165">
        <f t="shared" ref="AB29:AB43" si="37">AA29-Z29</f>
        <v>0</v>
      </c>
      <c r="AC29" s="164">
        <f>SUMIF('3.1.MTS A'!$A$7:$A$253,'MTS summary'!$A29,'3.1.MTS A'!$O$7:$O$253)</f>
        <v>0</v>
      </c>
      <c r="AD29" s="152">
        <f>SUMIF('3.1.MTS A'!$A$7:$A$253,'MTS summary'!$A29,'3.1.MTS A'!$AN$7:$AN$253)</f>
        <v>0</v>
      </c>
      <c r="AE29" s="165">
        <f t="shared" si="23"/>
        <v>0</v>
      </c>
      <c r="AF29" s="164">
        <f>SUMIF('3.1.MTS A'!$A$7:$A$253,'MTS summary'!$A29,'3.1.MTS A'!$N$7:$N$253)</f>
        <v>0</v>
      </c>
      <c r="AG29" s="152">
        <f>SUMIF('3.1.MTS A'!$A$7:$A$253,'MTS summary'!$A29,'3.1.MTS A'!$AM$7:$AM$253)</f>
        <v>0</v>
      </c>
      <c r="AH29" s="165">
        <f t="shared" si="24"/>
        <v>0</v>
      </c>
      <c r="AI29" s="169">
        <f t="shared" ref="AI29:AI43" si="38">IFERROR(AF29/AC29,0)</f>
        <v>0</v>
      </c>
      <c r="AJ29" s="153">
        <f t="shared" si="25"/>
        <v>0</v>
      </c>
      <c r="AK29" s="165">
        <f t="shared" ref="AK29:AK43" si="39">AJ29-AI29</f>
        <v>0</v>
      </c>
    </row>
    <row r="30" spans="1:37" x14ac:dyDescent="0.3">
      <c r="A30" s="157">
        <f>'1.1.Base'!L8</f>
        <v>0</v>
      </c>
      <c r="B30" s="164">
        <f>SUMIF('3.1.MTS A'!$A$7:$A$253,'MTS summary'!$A30,'3.1.MTS A'!$I$7:$I$253)</f>
        <v>0</v>
      </c>
      <c r="C30" s="152">
        <f>SUMIF('3.1.MTS A'!$A$7:$A$253,'MTS summary'!$A30,'3.1.MTS A'!$AR$7:$AR$253)</f>
        <v>0</v>
      </c>
      <c r="D30" s="165">
        <f t="shared" si="26"/>
        <v>0</v>
      </c>
      <c r="E30" s="164">
        <f>SUMIF('3.1.MTS A'!$A$7:$A$253,'MTS summary'!$A30,'3.1.MTS A'!$H$7:$H$253)</f>
        <v>0</v>
      </c>
      <c r="F30" s="152">
        <f>SUMIF('3.1.MTS A'!$A$7:$A$253,'MTS summary'!$A30,'3.1.MTS A'!$AQ$7:$AQ$253)</f>
        <v>0</v>
      </c>
      <c r="G30" s="165">
        <f t="shared" si="20"/>
        <v>0</v>
      </c>
      <c r="H30" s="169">
        <f t="shared" si="27"/>
        <v>0</v>
      </c>
      <c r="I30" s="153">
        <f t="shared" si="28"/>
        <v>0</v>
      </c>
      <c r="J30" s="165">
        <f t="shared" si="29"/>
        <v>0</v>
      </c>
      <c r="K30" s="164">
        <f>SUMIF('3.1.MTS A'!$A$7:$A$253,'MTS summary'!$A30,'3.1.MTS A'!$K$7:$K$253)</f>
        <v>0</v>
      </c>
      <c r="L30" s="152">
        <f>SUMIF('3.1.MTS A'!$A$7:$A$253,'MTS summary'!$A30,'3.1.MTS A'!$V$7:$V$253)</f>
        <v>0</v>
      </c>
      <c r="M30" s="165">
        <f t="shared" si="30"/>
        <v>0</v>
      </c>
      <c r="N30" s="164">
        <f>SUMIF('3.1.MTS A'!$A$7:$A$253,'MTS summary'!$A30,'3.1.MTS A'!$J$7:$J$253)</f>
        <v>0</v>
      </c>
      <c r="O30" s="152">
        <f>SUMIF('3.1.MTS A'!$A$7:$A$253,'MTS summary'!$A30,'3.1.MTS A'!$U$7:$U$253)</f>
        <v>0</v>
      </c>
      <c r="P30" s="165">
        <f t="shared" si="21"/>
        <v>0</v>
      </c>
      <c r="Q30" s="169">
        <f t="shared" si="31"/>
        <v>0</v>
      </c>
      <c r="R30" s="153">
        <f t="shared" si="32"/>
        <v>0</v>
      </c>
      <c r="S30" s="165">
        <f t="shared" si="33"/>
        <v>0</v>
      </c>
      <c r="T30" s="164">
        <f>SUMIF('3.1.MTS A'!$A$7:$A$253,'MTS summary'!$A30,'3.1.MTS A'!$M$7:$M$253)</f>
        <v>0</v>
      </c>
      <c r="U30" s="152">
        <f>SUMIF('3.1.MTS A'!$A$7:$A$253,'MTS summary'!$A30,'3.1.MTS A'!$AE$7:$AE$253)</f>
        <v>0</v>
      </c>
      <c r="V30" s="165">
        <f t="shared" si="34"/>
        <v>0</v>
      </c>
      <c r="W30" s="164">
        <f>SUMIF('3.1.MTS A'!$A$7:$A$253,'MTS summary'!$A30,'3.1.MTS A'!$L$7:$L$253)</f>
        <v>0</v>
      </c>
      <c r="X30" s="152">
        <f>SUMIF('3.1.MTS A'!$A$7:$A$253,'MTS summary'!$A30,'3.1.MTS A'!$AA$7:$AA$253)</f>
        <v>0</v>
      </c>
      <c r="Y30" s="165">
        <f t="shared" si="22"/>
        <v>0</v>
      </c>
      <c r="Z30" s="169">
        <f t="shared" si="35"/>
        <v>0</v>
      </c>
      <c r="AA30" s="153">
        <f t="shared" si="36"/>
        <v>0</v>
      </c>
      <c r="AB30" s="165">
        <f t="shared" si="37"/>
        <v>0</v>
      </c>
      <c r="AC30" s="164">
        <f>SUMIF('3.1.MTS A'!$A$7:$A$253,'MTS summary'!$A30,'3.1.MTS A'!$O$7:$O$253)</f>
        <v>0</v>
      </c>
      <c r="AD30" s="152">
        <f>SUMIF('3.1.MTS A'!$A$7:$A$253,'MTS summary'!$A30,'3.1.MTS A'!$AN$7:$AN$253)</f>
        <v>0</v>
      </c>
      <c r="AE30" s="165">
        <f t="shared" si="23"/>
        <v>0</v>
      </c>
      <c r="AF30" s="164">
        <f>SUMIF('3.1.MTS A'!$A$7:$A$253,'MTS summary'!$A30,'3.1.MTS A'!$N$7:$N$253)</f>
        <v>0</v>
      </c>
      <c r="AG30" s="152">
        <f>SUMIF('3.1.MTS A'!$A$7:$A$253,'MTS summary'!$A30,'3.1.MTS A'!$AM$7:$AM$253)</f>
        <v>0</v>
      </c>
      <c r="AH30" s="165">
        <f t="shared" si="24"/>
        <v>0</v>
      </c>
      <c r="AI30" s="169">
        <f t="shared" si="38"/>
        <v>0</v>
      </c>
      <c r="AJ30" s="153">
        <f t="shared" si="25"/>
        <v>0</v>
      </c>
      <c r="AK30" s="165">
        <f t="shared" si="39"/>
        <v>0</v>
      </c>
    </row>
    <row r="31" spans="1:37" x14ac:dyDescent="0.3">
      <c r="A31" s="157">
        <f>'1.1.Base'!L9</f>
        <v>0</v>
      </c>
      <c r="B31" s="164">
        <f>SUMIF('3.1.MTS A'!$A$7:$A$253,'MTS summary'!$A31,'3.1.MTS A'!$I$7:$I$253)</f>
        <v>0</v>
      </c>
      <c r="C31" s="152">
        <f>SUMIF('3.1.MTS A'!$A$7:$A$253,'MTS summary'!$A31,'3.1.MTS A'!$AR$7:$AR$253)</f>
        <v>0</v>
      </c>
      <c r="D31" s="165">
        <f t="shared" si="26"/>
        <v>0</v>
      </c>
      <c r="E31" s="164">
        <f>SUMIF('3.1.MTS A'!$A$7:$A$253,'MTS summary'!$A31,'3.1.MTS A'!$H$7:$H$253)</f>
        <v>0</v>
      </c>
      <c r="F31" s="152">
        <f>SUMIF('3.1.MTS A'!$A$7:$A$253,'MTS summary'!$A31,'3.1.MTS A'!$AQ$7:$AQ$253)</f>
        <v>0</v>
      </c>
      <c r="G31" s="165">
        <f t="shared" si="20"/>
        <v>0</v>
      </c>
      <c r="H31" s="169">
        <f t="shared" si="27"/>
        <v>0</v>
      </c>
      <c r="I31" s="153">
        <f t="shared" si="28"/>
        <v>0</v>
      </c>
      <c r="J31" s="165">
        <f t="shared" si="29"/>
        <v>0</v>
      </c>
      <c r="K31" s="164">
        <f>SUMIF('3.1.MTS A'!$A$7:$A$253,'MTS summary'!$A31,'3.1.MTS A'!$K$7:$K$253)</f>
        <v>0</v>
      </c>
      <c r="L31" s="152">
        <f>SUMIF('3.1.MTS A'!$A$7:$A$253,'MTS summary'!$A31,'3.1.MTS A'!$V$7:$V$253)</f>
        <v>0</v>
      </c>
      <c r="M31" s="165">
        <f t="shared" si="30"/>
        <v>0</v>
      </c>
      <c r="N31" s="164">
        <f>SUMIF('3.1.MTS A'!$A$7:$A$253,'MTS summary'!$A31,'3.1.MTS A'!$J$7:$J$253)</f>
        <v>0</v>
      </c>
      <c r="O31" s="152">
        <f>SUMIF('3.1.MTS A'!$A$7:$A$253,'MTS summary'!$A31,'3.1.MTS A'!$U$7:$U$253)</f>
        <v>0</v>
      </c>
      <c r="P31" s="165">
        <f t="shared" si="21"/>
        <v>0</v>
      </c>
      <c r="Q31" s="169">
        <f t="shared" si="31"/>
        <v>0</v>
      </c>
      <c r="R31" s="153">
        <f t="shared" si="32"/>
        <v>0</v>
      </c>
      <c r="S31" s="165">
        <f t="shared" si="33"/>
        <v>0</v>
      </c>
      <c r="T31" s="164">
        <f>SUMIF('3.1.MTS A'!$A$7:$A$253,'MTS summary'!$A31,'3.1.MTS A'!$M$7:$M$253)</f>
        <v>0</v>
      </c>
      <c r="U31" s="152">
        <f>SUMIF('3.1.MTS A'!$A$7:$A$253,'MTS summary'!$A31,'3.1.MTS A'!$AE$7:$AE$253)</f>
        <v>0</v>
      </c>
      <c r="V31" s="165">
        <f t="shared" si="34"/>
        <v>0</v>
      </c>
      <c r="W31" s="164">
        <f>SUMIF('3.1.MTS A'!$A$7:$A$253,'MTS summary'!$A31,'3.1.MTS A'!$L$7:$L$253)</f>
        <v>0</v>
      </c>
      <c r="X31" s="152">
        <f>SUMIF('3.1.MTS A'!$A$7:$A$253,'MTS summary'!$A31,'3.1.MTS A'!$AA$7:$AA$253)</f>
        <v>0</v>
      </c>
      <c r="Y31" s="165">
        <f t="shared" si="22"/>
        <v>0</v>
      </c>
      <c r="Z31" s="169">
        <f t="shared" si="35"/>
        <v>0</v>
      </c>
      <c r="AA31" s="153">
        <f t="shared" si="36"/>
        <v>0</v>
      </c>
      <c r="AB31" s="165">
        <f t="shared" si="37"/>
        <v>0</v>
      </c>
      <c r="AC31" s="164">
        <f>SUMIF('3.1.MTS A'!$A$7:$A$253,'MTS summary'!$A31,'3.1.MTS A'!$O$7:$O$253)</f>
        <v>0</v>
      </c>
      <c r="AD31" s="152">
        <f>SUMIF('3.1.MTS A'!$A$7:$A$253,'MTS summary'!$A31,'3.1.MTS A'!$AN$7:$AN$253)</f>
        <v>0</v>
      </c>
      <c r="AE31" s="165">
        <f t="shared" si="23"/>
        <v>0</v>
      </c>
      <c r="AF31" s="164">
        <f>SUMIF('3.1.MTS A'!$A$7:$A$253,'MTS summary'!$A31,'3.1.MTS A'!$N$7:$N$253)</f>
        <v>0</v>
      </c>
      <c r="AG31" s="152">
        <f>SUMIF('3.1.MTS A'!$A$7:$A$253,'MTS summary'!$A31,'3.1.MTS A'!$AM$7:$AM$253)</f>
        <v>0</v>
      </c>
      <c r="AH31" s="165">
        <f t="shared" si="24"/>
        <v>0</v>
      </c>
      <c r="AI31" s="169">
        <f t="shared" si="38"/>
        <v>0</v>
      </c>
      <c r="AJ31" s="153">
        <f t="shared" si="25"/>
        <v>0</v>
      </c>
      <c r="AK31" s="165">
        <f t="shared" si="39"/>
        <v>0</v>
      </c>
    </row>
    <row r="32" spans="1:37" x14ac:dyDescent="0.3">
      <c r="A32" s="157">
        <f>'1.1.Base'!L10</f>
        <v>0</v>
      </c>
      <c r="B32" s="164">
        <f>SUMIF('3.1.MTS A'!$A$7:$A$253,'MTS summary'!$A32,'3.1.MTS A'!$I$7:$I$253)</f>
        <v>0</v>
      </c>
      <c r="C32" s="152">
        <f>SUMIF('3.1.MTS A'!$A$7:$A$253,'MTS summary'!$A32,'3.1.MTS A'!$AR$7:$AR$253)</f>
        <v>0</v>
      </c>
      <c r="D32" s="165">
        <f t="shared" si="26"/>
        <v>0</v>
      </c>
      <c r="E32" s="164">
        <f>SUMIF('3.1.MTS A'!$A$7:$A$253,'MTS summary'!$A32,'3.1.MTS A'!$H$7:$H$253)</f>
        <v>0</v>
      </c>
      <c r="F32" s="152">
        <f>SUMIF('3.1.MTS A'!$A$7:$A$253,'MTS summary'!$A32,'3.1.MTS A'!$AQ$7:$AQ$253)</f>
        <v>0</v>
      </c>
      <c r="G32" s="165">
        <f t="shared" si="20"/>
        <v>0</v>
      </c>
      <c r="H32" s="169">
        <f t="shared" si="27"/>
        <v>0</v>
      </c>
      <c r="I32" s="153">
        <f t="shared" si="28"/>
        <v>0</v>
      </c>
      <c r="J32" s="165">
        <f t="shared" si="29"/>
        <v>0</v>
      </c>
      <c r="K32" s="164">
        <f>SUMIF('3.1.MTS A'!$A$7:$A$253,'MTS summary'!$A32,'3.1.MTS A'!$K$7:$K$253)</f>
        <v>0</v>
      </c>
      <c r="L32" s="152">
        <f>SUMIF('3.1.MTS A'!$A$7:$A$253,'MTS summary'!$A32,'3.1.MTS A'!$V$7:$V$253)</f>
        <v>0</v>
      </c>
      <c r="M32" s="165">
        <f t="shared" si="30"/>
        <v>0</v>
      </c>
      <c r="N32" s="164">
        <f>SUMIF('3.1.MTS A'!$A$7:$A$253,'MTS summary'!$A32,'3.1.MTS A'!$J$7:$J$253)</f>
        <v>0</v>
      </c>
      <c r="O32" s="152">
        <f>SUMIF('3.1.MTS A'!$A$7:$A$253,'MTS summary'!$A32,'3.1.MTS A'!$U$7:$U$253)</f>
        <v>0</v>
      </c>
      <c r="P32" s="165">
        <f t="shared" si="21"/>
        <v>0</v>
      </c>
      <c r="Q32" s="169">
        <f t="shared" si="31"/>
        <v>0</v>
      </c>
      <c r="R32" s="153">
        <f t="shared" si="32"/>
        <v>0</v>
      </c>
      <c r="S32" s="165">
        <f t="shared" si="33"/>
        <v>0</v>
      </c>
      <c r="T32" s="164">
        <f>SUMIF('3.1.MTS A'!$A$7:$A$253,'MTS summary'!$A32,'3.1.MTS A'!$M$7:$M$253)</f>
        <v>0</v>
      </c>
      <c r="U32" s="152">
        <f>SUMIF('3.1.MTS A'!$A$7:$A$253,'MTS summary'!$A32,'3.1.MTS A'!$AE$7:$AE$253)</f>
        <v>0</v>
      </c>
      <c r="V32" s="165">
        <f t="shared" si="34"/>
        <v>0</v>
      </c>
      <c r="W32" s="164">
        <f>SUMIF('3.1.MTS A'!$A$7:$A$253,'MTS summary'!$A32,'3.1.MTS A'!$L$7:$L$253)</f>
        <v>0</v>
      </c>
      <c r="X32" s="152">
        <f>SUMIF('3.1.MTS A'!$A$7:$A$253,'MTS summary'!$A32,'3.1.MTS A'!$AA$7:$AA$253)</f>
        <v>0</v>
      </c>
      <c r="Y32" s="165">
        <f t="shared" si="22"/>
        <v>0</v>
      </c>
      <c r="Z32" s="169">
        <f t="shared" si="35"/>
        <v>0</v>
      </c>
      <c r="AA32" s="153">
        <f t="shared" si="36"/>
        <v>0</v>
      </c>
      <c r="AB32" s="165">
        <f t="shared" si="37"/>
        <v>0</v>
      </c>
      <c r="AC32" s="164">
        <f>SUMIF('3.1.MTS A'!$A$7:$A$253,'MTS summary'!$A32,'3.1.MTS A'!$O$7:$O$253)</f>
        <v>0</v>
      </c>
      <c r="AD32" s="152">
        <f>SUMIF('3.1.MTS A'!$A$7:$A$253,'MTS summary'!$A32,'3.1.MTS A'!$AN$7:$AN$253)</f>
        <v>0</v>
      </c>
      <c r="AE32" s="165">
        <f t="shared" si="23"/>
        <v>0</v>
      </c>
      <c r="AF32" s="164">
        <f>SUMIF('3.1.MTS A'!$A$7:$A$253,'MTS summary'!$A32,'3.1.MTS A'!$N$7:$N$253)</f>
        <v>0</v>
      </c>
      <c r="AG32" s="152">
        <f>SUMIF('3.1.MTS A'!$A$7:$A$253,'MTS summary'!$A32,'3.1.MTS A'!$AM$7:$AM$253)</f>
        <v>0</v>
      </c>
      <c r="AH32" s="165">
        <f t="shared" si="24"/>
        <v>0</v>
      </c>
      <c r="AI32" s="169">
        <f t="shared" si="38"/>
        <v>0</v>
      </c>
      <c r="AJ32" s="153">
        <f t="shared" si="25"/>
        <v>0</v>
      </c>
      <c r="AK32" s="165">
        <f t="shared" si="39"/>
        <v>0</v>
      </c>
    </row>
    <row r="33" spans="1:37" x14ac:dyDescent="0.3">
      <c r="A33" s="157">
        <f>'1.1.Base'!L11</f>
        <v>0</v>
      </c>
      <c r="B33" s="164">
        <f>SUMIF('3.1.MTS A'!$A$7:$A$253,'MTS summary'!$A33,'3.1.MTS A'!$I$7:$I$253)</f>
        <v>0</v>
      </c>
      <c r="C33" s="152">
        <f>SUMIF('3.1.MTS A'!$A$7:$A$253,'MTS summary'!$A33,'3.1.MTS A'!$AR$7:$AR$253)</f>
        <v>0</v>
      </c>
      <c r="D33" s="165">
        <f t="shared" si="26"/>
        <v>0</v>
      </c>
      <c r="E33" s="164">
        <f>SUMIF('3.1.MTS A'!$A$7:$A$253,'MTS summary'!$A33,'3.1.MTS A'!$H$7:$H$253)</f>
        <v>0</v>
      </c>
      <c r="F33" s="152">
        <f>SUMIF('3.1.MTS A'!$A$7:$A$253,'MTS summary'!$A33,'3.1.MTS A'!$AQ$7:$AQ$253)</f>
        <v>0</v>
      </c>
      <c r="G33" s="165">
        <f t="shared" si="20"/>
        <v>0</v>
      </c>
      <c r="H33" s="169">
        <f t="shared" si="27"/>
        <v>0</v>
      </c>
      <c r="I33" s="153">
        <f t="shared" si="28"/>
        <v>0</v>
      </c>
      <c r="J33" s="165">
        <f t="shared" si="29"/>
        <v>0</v>
      </c>
      <c r="K33" s="164">
        <f>SUMIF('3.1.MTS A'!$A$7:$A$253,'MTS summary'!$A33,'3.1.MTS A'!$K$7:$K$253)</f>
        <v>0</v>
      </c>
      <c r="L33" s="152">
        <f>SUMIF('3.1.MTS A'!$A$7:$A$253,'MTS summary'!$A33,'3.1.MTS A'!$V$7:$V$253)</f>
        <v>0</v>
      </c>
      <c r="M33" s="165">
        <f t="shared" si="30"/>
        <v>0</v>
      </c>
      <c r="N33" s="164">
        <f>SUMIF('3.1.MTS A'!$A$7:$A$253,'MTS summary'!$A33,'3.1.MTS A'!$J$7:$J$253)</f>
        <v>0</v>
      </c>
      <c r="O33" s="152">
        <f>SUMIF('3.1.MTS A'!$A$7:$A$253,'MTS summary'!$A33,'3.1.MTS A'!$U$7:$U$253)</f>
        <v>0</v>
      </c>
      <c r="P33" s="165">
        <f t="shared" si="21"/>
        <v>0</v>
      </c>
      <c r="Q33" s="169">
        <f t="shared" si="31"/>
        <v>0</v>
      </c>
      <c r="R33" s="153">
        <f t="shared" si="32"/>
        <v>0</v>
      </c>
      <c r="S33" s="165">
        <f t="shared" si="33"/>
        <v>0</v>
      </c>
      <c r="T33" s="164">
        <f>SUMIF('3.1.MTS A'!$A$7:$A$253,'MTS summary'!$A33,'3.1.MTS A'!$M$7:$M$253)</f>
        <v>0</v>
      </c>
      <c r="U33" s="152">
        <f>SUMIF('3.1.MTS A'!$A$7:$A$253,'MTS summary'!$A33,'3.1.MTS A'!$AE$7:$AE$253)</f>
        <v>0</v>
      </c>
      <c r="V33" s="165">
        <f t="shared" si="34"/>
        <v>0</v>
      </c>
      <c r="W33" s="164">
        <f>SUMIF('3.1.MTS A'!$A$7:$A$253,'MTS summary'!$A33,'3.1.MTS A'!$L$7:$L$253)</f>
        <v>0</v>
      </c>
      <c r="X33" s="152">
        <f>SUMIF('3.1.MTS A'!$A$7:$A$253,'MTS summary'!$A33,'3.1.MTS A'!$AA$7:$AA$253)</f>
        <v>0</v>
      </c>
      <c r="Y33" s="165">
        <f t="shared" si="22"/>
        <v>0</v>
      </c>
      <c r="Z33" s="169">
        <f t="shared" si="35"/>
        <v>0</v>
      </c>
      <c r="AA33" s="153">
        <f t="shared" si="36"/>
        <v>0</v>
      </c>
      <c r="AB33" s="165">
        <f t="shared" si="37"/>
        <v>0</v>
      </c>
      <c r="AC33" s="164">
        <f>SUMIF('3.1.MTS A'!$A$7:$A$253,'MTS summary'!$A33,'3.1.MTS A'!$O$7:$O$253)</f>
        <v>0</v>
      </c>
      <c r="AD33" s="152">
        <f>SUMIF('3.1.MTS A'!$A$7:$A$253,'MTS summary'!$A33,'3.1.MTS A'!$AN$7:$AN$253)</f>
        <v>0</v>
      </c>
      <c r="AE33" s="165">
        <f t="shared" si="23"/>
        <v>0</v>
      </c>
      <c r="AF33" s="164">
        <f>SUMIF('3.1.MTS A'!$A$7:$A$253,'MTS summary'!$A33,'3.1.MTS A'!$N$7:$N$253)</f>
        <v>0</v>
      </c>
      <c r="AG33" s="152">
        <f>SUMIF('3.1.MTS A'!$A$7:$A$253,'MTS summary'!$A33,'3.1.MTS A'!$AM$7:$AM$253)</f>
        <v>0</v>
      </c>
      <c r="AH33" s="165">
        <f t="shared" si="24"/>
        <v>0</v>
      </c>
      <c r="AI33" s="169">
        <f t="shared" si="38"/>
        <v>0</v>
      </c>
      <c r="AJ33" s="153">
        <f t="shared" si="25"/>
        <v>0</v>
      </c>
      <c r="AK33" s="165">
        <f t="shared" si="39"/>
        <v>0</v>
      </c>
    </row>
    <row r="34" spans="1:37" x14ac:dyDescent="0.3">
      <c r="A34" s="157">
        <f>'1.1.Base'!L12</f>
        <v>0</v>
      </c>
      <c r="B34" s="164">
        <f>SUMIF('3.1.MTS A'!$A$7:$A$253,'MTS summary'!$A34,'3.1.MTS A'!$I$7:$I$253)</f>
        <v>0</v>
      </c>
      <c r="C34" s="152">
        <f>SUMIF('3.1.MTS A'!$A$7:$A$253,'MTS summary'!$A34,'3.1.MTS A'!$AR$7:$AR$253)</f>
        <v>0</v>
      </c>
      <c r="D34" s="165">
        <f t="shared" si="26"/>
        <v>0</v>
      </c>
      <c r="E34" s="164">
        <f>SUMIF('3.1.MTS A'!$A$7:$A$253,'MTS summary'!$A34,'3.1.MTS A'!$H$7:$H$253)</f>
        <v>0</v>
      </c>
      <c r="F34" s="152">
        <f>SUMIF('3.1.MTS A'!$A$7:$A$253,'MTS summary'!$A34,'3.1.MTS A'!$AQ$7:$AQ$253)</f>
        <v>0</v>
      </c>
      <c r="G34" s="165">
        <f t="shared" si="20"/>
        <v>0</v>
      </c>
      <c r="H34" s="169">
        <f t="shared" si="27"/>
        <v>0</v>
      </c>
      <c r="I34" s="153">
        <f t="shared" si="28"/>
        <v>0</v>
      </c>
      <c r="J34" s="165">
        <f t="shared" si="29"/>
        <v>0</v>
      </c>
      <c r="K34" s="164">
        <f>SUMIF('3.1.MTS A'!$A$7:$A$253,'MTS summary'!$A34,'3.1.MTS A'!$K$7:$K$253)</f>
        <v>0</v>
      </c>
      <c r="L34" s="152">
        <f>SUMIF('3.1.MTS A'!$A$7:$A$253,'MTS summary'!$A34,'3.1.MTS A'!$V$7:$V$253)</f>
        <v>0</v>
      </c>
      <c r="M34" s="165">
        <f t="shared" si="30"/>
        <v>0</v>
      </c>
      <c r="N34" s="164">
        <f>SUMIF('3.1.MTS A'!$A$7:$A$253,'MTS summary'!$A34,'3.1.MTS A'!$J$7:$J$253)</f>
        <v>0</v>
      </c>
      <c r="O34" s="152">
        <f>SUMIF('3.1.MTS A'!$A$7:$A$253,'MTS summary'!$A34,'3.1.MTS A'!$U$7:$U$253)</f>
        <v>0</v>
      </c>
      <c r="P34" s="165">
        <f t="shared" si="21"/>
        <v>0</v>
      </c>
      <c r="Q34" s="169">
        <f t="shared" si="31"/>
        <v>0</v>
      </c>
      <c r="R34" s="153">
        <f t="shared" si="32"/>
        <v>0</v>
      </c>
      <c r="S34" s="165">
        <f t="shared" si="33"/>
        <v>0</v>
      </c>
      <c r="T34" s="164">
        <f>SUMIF('3.1.MTS A'!$A$7:$A$253,'MTS summary'!$A34,'3.1.MTS A'!$M$7:$M$253)</f>
        <v>0</v>
      </c>
      <c r="U34" s="152">
        <f>SUMIF('3.1.MTS A'!$A$7:$A$253,'MTS summary'!$A34,'3.1.MTS A'!$AE$7:$AE$253)</f>
        <v>0</v>
      </c>
      <c r="V34" s="165">
        <f t="shared" si="34"/>
        <v>0</v>
      </c>
      <c r="W34" s="164">
        <f>SUMIF('3.1.MTS A'!$A$7:$A$253,'MTS summary'!$A34,'3.1.MTS A'!$L$7:$L$253)</f>
        <v>0</v>
      </c>
      <c r="X34" s="152">
        <f>SUMIF('3.1.MTS A'!$A$7:$A$253,'MTS summary'!$A34,'3.1.MTS A'!$AA$7:$AA$253)</f>
        <v>0</v>
      </c>
      <c r="Y34" s="165">
        <f t="shared" si="22"/>
        <v>0</v>
      </c>
      <c r="Z34" s="169">
        <f t="shared" si="35"/>
        <v>0</v>
      </c>
      <c r="AA34" s="153">
        <f t="shared" si="36"/>
        <v>0</v>
      </c>
      <c r="AB34" s="165">
        <f t="shared" si="37"/>
        <v>0</v>
      </c>
      <c r="AC34" s="164">
        <f>SUMIF('3.1.MTS A'!$A$7:$A$253,'MTS summary'!$A34,'3.1.MTS A'!$O$7:$O$253)</f>
        <v>0</v>
      </c>
      <c r="AD34" s="152">
        <f>SUMIF('3.1.MTS A'!$A$7:$A$253,'MTS summary'!$A34,'3.1.MTS A'!$AN$7:$AN$253)</f>
        <v>0</v>
      </c>
      <c r="AE34" s="165">
        <f t="shared" si="23"/>
        <v>0</v>
      </c>
      <c r="AF34" s="164">
        <f>SUMIF('3.1.MTS A'!$A$7:$A$253,'MTS summary'!$A34,'3.1.MTS A'!$N$7:$N$253)</f>
        <v>0</v>
      </c>
      <c r="AG34" s="152">
        <f>SUMIF('3.1.MTS A'!$A$7:$A$253,'MTS summary'!$A34,'3.1.MTS A'!$AM$7:$AM$253)</f>
        <v>0</v>
      </c>
      <c r="AH34" s="165">
        <f t="shared" si="24"/>
        <v>0</v>
      </c>
      <c r="AI34" s="169">
        <f t="shared" si="38"/>
        <v>0</v>
      </c>
      <c r="AJ34" s="153">
        <f t="shared" si="25"/>
        <v>0</v>
      </c>
      <c r="AK34" s="165">
        <f t="shared" si="39"/>
        <v>0</v>
      </c>
    </row>
    <row r="35" spans="1:37" x14ac:dyDescent="0.3">
      <c r="A35" s="157">
        <f>'1.1.Base'!L13</f>
        <v>0</v>
      </c>
      <c r="B35" s="164">
        <f>SUMIF('3.1.MTS A'!$A$7:$A$253,'MTS summary'!$A35,'3.1.MTS A'!$I$7:$I$253)</f>
        <v>0</v>
      </c>
      <c r="C35" s="152">
        <f>SUMIF('3.1.MTS A'!$A$7:$A$253,'MTS summary'!$A35,'3.1.MTS A'!$AR$7:$AR$253)</f>
        <v>0</v>
      </c>
      <c r="D35" s="165">
        <f t="shared" si="26"/>
        <v>0</v>
      </c>
      <c r="E35" s="164">
        <f>SUMIF('3.1.MTS A'!$A$7:$A$253,'MTS summary'!$A35,'3.1.MTS A'!$H$7:$H$253)</f>
        <v>0</v>
      </c>
      <c r="F35" s="152">
        <f>SUMIF('3.1.MTS A'!$A$7:$A$253,'MTS summary'!$A35,'3.1.MTS A'!$AQ$7:$AQ$253)</f>
        <v>0</v>
      </c>
      <c r="G35" s="165">
        <f t="shared" si="20"/>
        <v>0</v>
      </c>
      <c r="H35" s="169">
        <f t="shared" si="27"/>
        <v>0</v>
      </c>
      <c r="I35" s="153">
        <f t="shared" si="28"/>
        <v>0</v>
      </c>
      <c r="J35" s="165">
        <f t="shared" si="29"/>
        <v>0</v>
      </c>
      <c r="K35" s="164">
        <f>SUMIF('3.1.MTS A'!$A$7:$A$253,'MTS summary'!$A35,'3.1.MTS A'!$K$7:$K$253)</f>
        <v>0</v>
      </c>
      <c r="L35" s="152">
        <f>SUMIF('3.1.MTS A'!$A$7:$A$253,'MTS summary'!$A35,'3.1.MTS A'!$V$7:$V$253)</f>
        <v>0</v>
      </c>
      <c r="M35" s="165">
        <f t="shared" si="30"/>
        <v>0</v>
      </c>
      <c r="N35" s="164">
        <f>SUMIF('3.1.MTS A'!$A$7:$A$253,'MTS summary'!$A35,'3.1.MTS A'!$J$7:$J$253)</f>
        <v>0</v>
      </c>
      <c r="O35" s="152">
        <f>SUMIF('3.1.MTS A'!$A$7:$A$253,'MTS summary'!$A35,'3.1.MTS A'!$U$7:$U$253)</f>
        <v>0</v>
      </c>
      <c r="P35" s="165">
        <f t="shared" si="21"/>
        <v>0</v>
      </c>
      <c r="Q35" s="169">
        <f t="shared" si="31"/>
        <v>0</v>
      </c>
      <c r="R35" s="153">
        <f t="shared" si="32"/>
        <v>0</v>
      </c>
      <c r="S35" s="165">
        <f t="shared" si="33"/>
        <v>0</v>
      </c>
      <c r="T35" s="164">
        <f>SUMIF('3.1.MTS A'!$A$7:$A$253,'MTS summary'!$A35,'3.1.MTS A'!$M$7:$M$253)</f>
        <v>0</v>
      </c>
      <c r="U35" s="152">
        <f>SUMIF('3.1.MTS A'!$A$7:$A$253,'MTS summary'!$A35,'3.1.MTS A'!$AE$7:$AE$253)</f>
        <v>0</v>
      </c>
      <c r="V35" s="165">
        <f t="shared" si="34"/>
        <v>0</v>
      </c>
      <c r="W35" s="164">
        <f>SUMIF('3.1.MTS A'!$A$7:$A$253,'MTS summary'!$A35,'3.1.MTS A'!$L$7:$L$253)</f>
        <v>0</v>
      </c>
      <c r="X35" s="152">
        <f>SUMIF('3.1.MTS A'!$A$7:$A$253,'MTS summary'!$A35,'3.1.MTS A'!$AA$7:$AA$253)</f>
        <v>0</v>
      </c>
      <c r="Y35" s="165">
        <f t="shared" si="22"/>
        <v>0</v>
      </c>
      <c r="Z35" s="169">
        <f t="shared" si="35"/>
        <v>0</v>
      </c>
      <c r="AA35" s="153">
        <f t="shared" si="36"/>
        <v>0</v>
      </c>
      <c r="AB35" s="165">
        <f t="shared" si="37"/>
        <v>0</v>
      </c>
      <c r="AC35" s="164">
        <f>SUMIF('3.1.MTS A'!$A$7:$A$253,'MTS summary'!$A35,'3.1.MTS A'!$O$7:$O$253)</f>
        <v>0</v>
      </c>
      <c r="AD35" s="152">
        <f>SUMIF('3.1.MTS A'!$A$7:$A$253,'MTS summary'!$A35,'3.1.MTS A'!$AN$7:$AN$253)</f>
        <v>0</v>
      </c>
      <c r="AE35" s="165">
        <f t="shared" si="23"/>
        <v>0</v>
      </c>
      <c r="AF35" s="164">
        <f>SUMIF('3.1.MTS A'!$A$7:$A$253,'MTS summary'!$A35,'3.1.MTS A'!$N$7:$N$253)</f>
        <v>0</v>
      </c>
      <c r="AG35" s="152">
        <f>SUMIF('3.1.MTS A'!$A$7:$A$253,'MTS summary'!$A35,'3.1.MTS A'!$AM$7:$AM$253)</f>
        <v>0</v>
      </c>
      <c r="AH35" s="165">
        <f t="shared" si="24"/>
        <v>0</v>
      </c>
      <c r="AI35" s="169">
        <f t="shared" si="38"/>
        <v>0</v>
      </c>
      <c r="AJ35" s="153">
        <f t="shared" si="25"/>
        <v>0</v>
      </c>
      <c r="AK35" s="165">
        <f t="shared" si="39"/>
        <v>0</v>
      </c>
    </row>
    <row r="36" spans="1:37" x14ac:dyDescent="0.3">
      <c r="A36" s="157">
        <f>'1.1.Base'!L14</f>
        <v>0</v>
      </c>
      <c r="B36" s="164">
        <f>SUMIF('3.1.MTS A'!$A$7:$A$253,'MTS summary'!$A36,'3.1.MTS A'!$I$7:$I$253)</f>
        <v>0</v>
      </c>
      <c r="C36" s="152">
        <f>SUMIF('3.1.MTS A'!$A$7:$A$253,'MTS summary'!$A36,'3.1.MTS A'!$AR$7:$AR$253)</f>
        <v>0</v>
      </c>
      <c r="D36" s="165">
        <f t="shared" si="26"/>
        <v>0</v>
      </c>
      <c r="E36" s="164">
        <f>SUMIF('3.1.MTS A'!$A$7:$A$253,'MTS summary'!$A36,'3.1.MTS A'!$H$7:$H$253)</f>
        <v>0</v>
      </c>
      <c r="F36" s="152">
        <f>SUMIF('3.1.MTS A'!$A$7:$A$253,'MTS summary'!$A36,'3.1.MTS A'!$AQ$7:$AQ$253)</f>
        <v>0</v>
      </c>
      <c r="G36" s="165">
        <f t="shared" si="20"/>
        <v>0</v>
      </c>
      <c r="H36" s="169">
        <f t="shared" si="27"/>
        <v>0</v>
      </c>
      <c r="I36" s="153">
        <f t="shared" si="28"/>
        <v>0</v>
      </c>
      <c r="J36" s="165">
        <f t="shared" si="29"/>
        <v>0</v>
      </c>
      <c r="K36" s="164">
        <f>SUMIF('3.1.MTS A'!$A$7:$A$253,'MTS summary'!$A36,'3.1.MTS A'!$K$7:$K$253)</f>
        <v>0</v>
      </c>
      <c r="L36" s="152">
        <f>SUMIF('3.1.MTS A'!$A$7:$A$253,'MTS summary'!$A36,'3.1.MTS A'!$V$7:$V$253)</f>
        <v>0</v>
      </c>
      <c r="M36" s="165">
        <f t="shared" si="30"/>
        <v>0</v>
      </c>
      <c r="N36" s="164">
        <f>SUMIF('3.1.MTS A'!$A$7:$A$253,'MTS summary'!$A36,'3.1.MTS A'!$J$7:$J$253)</f>
        <v>0</v>
      </c>
      <c r="O36" s="152">
        <f>SUMIF('3.1.MTS A'!$A$7:$A$253,'MTS summary'!$A36,'3.1.MTS A'!$U$7:$U$253)</f>
        <v>0</v>
      </c>
      <c r="P36" s="165">
        <f t="shared" si="21"/>
        <v>0</v>
      </c>
      <c r="Q36" s="169">
        <f t="shared" si="31"/>
        <v>0</v>
      </c>
      <c r="R36" s="153">
        <f t="shared" si="32"/>
        <v>0</v>
      </c>
      <c r="S36" s="165">
        <f t="shared" si="33"/>
        <v>0</v>
      </c>
      <c r="T36" s="164">
        <f>SUMIF('3.1.MTS A'!$A$7:$A$253,'MTS summary'!$A36,'3.1.MTS A'!$M$7:$M$253)</f>
        <v>0</v>
      </c>
      <c r="U36" s="152">
        <f>SUMIF('3.1.MTS A'!$A$7:$A$253,'MTS summary'!$A36,'3.1.MTS A'!$AE$7:$AE$253)</f>
        <v>0</v>
      </c>
      <c r="V36" s="165">
        <f t="shared" si="34"/>
        <v>0</v>
      </c>
      <c r="W36" s="164">
        <f>SUMIF('3.1.MTS A'!$A$7:$A$253,'MTS summary'!$A36,'3.1.MTS A'!$L$7:$L$253)</f>
        <v>0</v>
      </c>
      <c r="X36" s="152">
        <f>SUMIF('3.1.MTS A'!$A$7:$A$253,'MTS summary'!$A36,'3.1.MTS A'!$AA$7:$AA$253)</f>
        <v>0</v>
      </c>
      <c r="Y36" s="165">
        <f t="shared" si="22"/>
        <v>0</v>
      </c>
      <c r="Z36" s="169">
        <f t="shared" si="35"/>
        <v>0</v>
      </c>
      <c r="AA36" s="153">
        <f t="shared" si="36"/>
        <v>0</v>
      </c>
      <c r="AB36" s="165">
        <f t="shared" si="37"/>
        <v>0</v>
      </c>
      <c r="AC36" s="164">
        <f>SUMIF('3.1.MTS A'!$A$7:$A$253,'MTS summary'!$A36,'3.1.MTS A'!$O$7:$O$253)</f>
        <v>0</v>
      </c>
      <c r="AD36" s="152">
        <f>SUMIF('3.1.MTS A'!$A$7:$A$253,'MTS summary'!$A36,'3.1.MTS A'!$AN$7:$AN$253)</f>
        <v>0</v>
      </c>
      <c r="AE36" s="165">
        <f t="shared" si="23"/>
        <v>0</v>
      </c>
      <c r="AF36" s="164">
        <f>SUMIF('3.1.MTS A'!$A$7:$A$253,'MTS summary'!$A36,'3.1.MTS A'!$N$7:$N$253)</f>
        <v>0</v>
      </c>
      <c r="AG36" s="152">
        <f>SUMIF('3.1.MTS A'!$A$7:$A$253,'MTS summary'!$A36,'3.1.MTS A'!$AM$7:$AM$253)</f>
        <v>0</v>
      </c>
      <c r="AH36" s="165">
        <f t="shared" si="24"/>
        <v>0</v>
      </c>
      <c r="AI36" s="169">
        <f t="shared" si="38"/>
        <v>0</v>
      </c>
      <c r="AJ36" s="153">
        <f t="shared" si="25"/>
        <v>0</v>
      </c>
      <c r="AK36" s="165">
        <f t="shared" si="39"/>
        <v>0</v>
      </c>
    </row>
    <row r="37" spans="1:37" x14ac:dyDescent="0.3">
      <c r="A37" s="157">
        <f>'1.1.Base'!L15</f>
        <v>0</v>
      </c>
      <c r="B37" s="164">
        <f>SUMIF('3.1.MTS A'!$A$7:$A$253,'MTS summary'!$A37,'3.1.MTS A'!$I$7:$I$253)</f>
        <v>0</v>
      </c>
      <c r="C37" s="152">
        <f>SUMIF('3.1.MTS A'!$A$7:$A$253,'MTS summary'!$A37,'3.1.MTS A'!$AR$7:$AR$253)</f>
        <v>0</v>
      </c>
      <c r="D37" s="165">
        <f t="shared" si="26"/>
        <v>0</v>
      </c>
      <c r="E37" s="164">
        <f>SUMIF('3.1.MTS A'!$A$7:$A$253,'MTS summary'!$A37,'3.1.MTS A'!$H$7:$H$253)</f>
        <v>0</v>
      </c>
      <c r="F37" s="152">
        <f>SUMIF('3.1.MTS A'!$A$7:$A$253,'MTS summary'!$A37,'3.1.MTS A'!$AQ$7:$AQ$253)</f>
        <v>0</v>
      </c>
      <c r="G37" s="165">
        <f t="shared" si="20"/>
        <v>0</v>
      </c>
      <c r="H37" s="169">
        <f t="shared" si="27"/>
        <v>0</v>
      </c>
      <c r="I37" s="153">
        <f t="shared" si="28"/>
        <v>0</v>
      </c>
      <c r="J37" s="165">
        <f t="shared" si="29"/>
        <v>0</v>
      </c>
      <c r="K37" s="164">
        <f>SUMIF('3.1.MTS A'!$A$7:$A$253,'MTS summary'!$A37,'3.1.MTS A'!$K$7:$K$253)</f>
        <v>0</v>
      </c>
      <c r="L37" s="152">
        <f>SUMIF('3.1.MTS A'!$A$7:$A$253,'MTS summary'!$A37,'3.1.MTS A'!$V$7:$V$253)</f>
        <v>0</v>
      </c>
      <c r="M37" s="165">
        <f t="shared" si="30"/>
        <v>0</v>
      </c>
      <c r="N37" s="164">
        <f>SUMIF('3.1.MTS A'!$A$7:$A$253,'MTS summary'!$A37,'3.1.MTS A'!$J$7:$J$253)</f>
        <v>0</v>
      </c>
      <c r="O37" s="152">
        <f>SUMIF('3.1.MTS A'!$A$7:$A$253,'MTS summary'!$A37,'3.1.MTS A'!$U$7:$U$253)</f>
        <v>0</v>
      </c>
      <c r="P37" s="165">
        <f t="shared" si="21"/>
        <v>0</v>
      </c>
      <c r="Q37" s="169">
        <f t="shared" si="31"/>
        <v>0</v>
      </c>
      <c r="R37" s="153">
        <f t="shared" si="32"/>
        <v>0</v>
      </c>
      <c r="S37" s="165">
        <f t="shared" si="33"/>
        <v>0</v>
      </c>
      <c r="T37" s="164">
        <f>SUMIF('3.1.MTS A'!$A$7:$A$253,'MTS summary'!$A37,'3.1.MTS A'!$M$7:$M$253)</f>
        <v>0</v>
      </c>
      <c r="U37" s="152">
        <f>SUMIF('3.1.MTS A'!$A$7:$A$253,'MTS summary'!$A37,'3.1.MTS A'!$AE$7:$AE$253)</f>
        <v>0</v>
      </c>
      <c r="V37" s="165">
        <f t="shared" si="34"/>
        <v>0</v>
      </c>
      <c r="W37" s="164">
        <f>SUMIF('3.1.MTS A'!$A$7:$A$253,'MTS summary'!$A37,'3.1.MTS A'!$L$7:$L$253)</f>
        <v>0</v>
      </c>
      <c r="X37" s="152">
        <f>SUMIF('3.1.MTS A'!$A$7:$A$253,'MTS summary'!$A37,'3.1.MTS A'!$AA$7:$AA$253)</f>
        <v>0</v>
      </c>
      <c r="Y37" s="165">
        <f t="shared" si="22"/>
        <v>0</v>
      </c>
      <c r="Z37" s="169">
        <f t="shared" si="35"/>
        <v>0</v>
      </c>
      <c r="AA37" s="153">
        <f t="shared" si="36"/>
        <v>0</v>
      </c>
      <c r="AB37" s="165">
        <f t="shared" si="37"/>
        <v>0</v>
      </c>
      <c r="AC37" s="164">
        <f>SUMIF('3.1.MTS A'!$A$7:$A$253,'MTS summary'!$A37,'3.1.MTS A'!$O$7:$O$253)</f>
        <v>0</v>
      </c>
      <c r="AD37" s="152">
        <f>SUMIF('3.1.MTS A'!$A$7:$A$253,'MTS summary'!$A37,'3.1.MTS A'!$AN$7:$AN$253)</f>
        <v>0</v>
      </c>
      <c r="AE37" s="165">
        <f t="shared" si="23"/>
        <v>0</v>
      </c>
      <c r="AF37" s="164">
        <f>SUMIF('3.1.MTS A'!$A$7:$A$253,'MTS summary'!$A37,'3.1.MTS A'!$N$7:$N$253)</f>
        <v>0</v>
      </c>
      <c r="AG37" s="152">
        <f>SUMIF('3.1.MTS A'!$A$7:$A$253,'MTS summary'!$A37,'3.1.MTS A'!$AM$7:$AM$253)</f>
        <v>0</v>
      </c>
      <c r="AH37" s="165">
        <f t="shared" si="24"/>
        <v>0</v>
      </c>
      <c r="AI37" s="169">
        <f t="shared" si="38"/>
        <v>0</v>
      </c>
      <c r="AJ37" s="153">
        <f t="shared" si="25"/>
        <v>0</v>
      </c>
      <c r="AK37" s="165">
        <f t="shared" si="39"/>
        <v>0</v>
      </c>
    </row>
    <row r="38" spans="1:37" x14ac:dyDescent="0.3">
      <c r="A38" s="157" t="str">
        <f>'1.1.Base'!L16</f>
        <v>AO</v>
      </c>
      <c r="B38" s="164">
        <f>SUMIF('3.1.MTS A'!$A$7:$A$253,'MTS summary'!$A38,'3.1.MTS A'!$I$7:$I$253)</f>
        <v>0</v>
      </c>
      <c r="C38" s="152">
        <f>SUMIF('3.1.MTS A'!$A$7:$A$253,'MTS summary'!$A38,'3.1.MTS A'!$AR$7:$AR$253)</f>
        <v>0</v>
      </c>
      <c r="D38" s="165">
        <f t="shared" si="26"/>
        <v>0</v>
      </c>
      <c r="E38" s="164">
        <f>SUMIF('3.1.MTS A'!$A$7:$A$253,'MTS summary'!$A38,'3.1.MTS A'!$H$7:$H$253)</f>
        <v>0</v>
      </c>
      <c r="F38" s="152">
        <f>SUMIF('3.1.MTS A'!$A$7:$A$253,'MTS summary'!$A38,'3.1.MTS A'!$AQ$7:$AQ$253)</f>
        <v>0</v>
      </c>
      <c r="G38" s="165">
        <f t="shared" si="20"/>
        <v>0</v>
      </c>
      <c r="H38" s="169">
        <f t="shared" si="27"/>
        <v>0</v>
      </c>
      <c r="I38" s="153">
        <f t="shared" si="28"/>
        <v>0</v>
      </c>
      <c r="J38" s="165">
        <f t="shared" si="29"/>
        <v>0</v>
      </c>
      <c r="K38" s="164">
        <f>SUMIF('3.1.MTS A'!$A$7:$A$253,'MTS summary'!$A38,'3.1.MTS A'!$K$7:$K$253)</f>
        <v>0</v>
      </c>
      <c r="L38" s="152">
        <f>SUMIF('3.1.MTS A'!$A$7:$A$253,'MTS summary'!$A38,'3.1.MTS A'!$V$7:$V$253)</f>
        <v>0</v>
      </c>
      <c r="M38" s="165">
        <f t="shared" si="30"/>
        <v>0</v>
      </c>
      <c r="N38" s="164">
        <f>SUMIF('3.1.MTS A'!$A$7:$A$253,'MTS summary'!$A38,'3.1.MTS A'!$J$7:$J$253)</f>
        <v>0</v>
      </c>
      <c r="O38" s="152">
        <f>SUMIF('3.1.MTS A'!$A$7:$A$253,'MTS summary'!$A38,'3.1.MTS A'!$U$7:$U$253)</f>
        <v>0</v>
      </c>
      <c r="P38" s="165">
        <f t="shared" si="21"/>
        <v>0</v>
      </c>
      <c r="Q38" s="169">
        <f t="shared" si="31"/>
        <v>0</v>
      </c>
      <c r="R38" s="153">
        <f t="shared" si="32"/>
        <v>0</v>
      </c>
      <c r="S38" s="165">
        <f t="shared" si="33"/>
        <v>0</v>
      </c>
      <c r="T38" s="164">
        <f>SUMIF('3.1.MTS A'!$A$7:$A$253,'MTS summary'!$A38,'3.1.MTS A'!$M$7:$M$253)</f>
        <v>0</v>
      </c>
      <c r="U38" s="152">
        <f>SUMIF('3.1.MTS A'!$A$7:$A$253,'MTS summary'!$A38,'3.1.MTS A'!$AE$7:$AE$253)</f>
        <v>0</v>
      </c>
      <c r="V38" s="165">
        <f t="shared" si="34"/>
        <v>0</v>
      </c>
      <c r="W38" s="164">
        <f>SUMIF('3.1.MTS A'!$A$7:$A$253,'MTS summary'!$A38,'3.1.MTS A'!$L$7:$L$253)</f>
        <v>0</v>
      </c>
      <c r="X38" s="152">
        <f>SUMIF('3.1.MTS A'!$A$7:$A$253,'MTS summary'!$A38,'3.1.MTS A'!$AA$7:$AA$253)</f>
        <v>0</v>
      </c>
      <c r="Y38" s="165">
        <f t="shared" si="22"/>
        <v>0</v>
      </c>
      <c r="Z38" s="169">
        <f t="shared" si="35"/>
        <v>0</v>
      </c>
      <c r="AA38" s="153">
        <f t="shared" si="36"/>
        <v>0</v>
      </c>
      <c r="AB38" s="165">
        <f t="shared" si="37"/>
        <v>0</v>
      </c>
      <c r="AC38" s="164">
        <f>SUMIF('3.1.MTS A'!$A$7:$A$253,'MTS summary'!$A38,'3.1.MTS A'!$O$7:$O$253)</f>
        <v>0</v>
      </c>
      <c r="AD38" s="152">
        <f>SUMIF('3.1.MTS A'!$A$7:$A$253,'MTS summary'!$A38,'3.1.MTS A'!$AN$7:$AN$253)</f>
        <v>0</v>
      </c>
      <c r="AE38" s="165">
        <f t="shared" si="23"/>
        <v>0</v>
      </c>
      <c r="AF38" s="164">
        <f>SUMIF('3.1.MTS A'!$A$7:$A$253,'MTS summary'!$A38,'3.1.MTS A'!$N$7:$N$253)</f>
        <v>0</v>
      </c>
      <c r="AG38" s="152">
        <f>SUMIF('3.1.MTS A'!$A$7:$A$253,'MTS summary'!$A38,'3.1.MTS A'!$AM$7:$AM$253)</f>
        <v>0</v>
      </c>
      <c r="AH38" s="165">
        <f t="shared" si="24"/>
        <v>0</v>
      </c>
      <c r="AI38" s="169">
        <f t="shared" si="38"/>
        <v>0</v>
      </c>
      <c r="AJ38" s="153">
        <f t="shared" si="25"/>
        <v>0</v>
      </c>
      <c r="AK38" s="165">
        <f t="shared" si="39"/>
        <v>0</v>
      </c>
    </row>
    <row r="39" spans="1:37" x14ac:dyDescent="0.3">
      <c r="A39" s="157" t="str">
        <f>'1.1.Base'!L17</f>
        <v>AO Chennai</v>
      </c>
      <c r="B39" s="164">
        <f>SUMIF('3.1.MTS A'!$A$7:$A$253,'MTS summary'!$A39,'3.1.MTS A'!$I$7:$I$253)</f>
        <v>0</v>
      </c>
      <c r="C39" s="152">
        <f>SUMIF('3.1.MTS A'!$A$7:$A$253,'MTS summary'!$A39,'3.1.MTS A'!$AR$7:$AR$253)</f>
        <v>0</v>
      </c>
      <c r="D39" s="165">
        <f t="shared" si="26"/>
        <v>0</v>
      </c>
      <c r="E39" s="164">
        <f>SUMIF('3.1.MTS A'!$A$7:$A$253,'MTS summary'!$A39,'3.1.MTS A'!$H$7:$H$253)</f>
        <v>0</v>
      </c>
      <c r="F39" s="152">
        <f>SUMIF('3.1.MTS A'!$A$7:$A$253,'MTS summary'!$A39,'3.1.MTS A'!$AQ$7:$AQ$253)</f>
        <v>0</v>
      </c>
      <c r="G39" s="165">
        <f t="shared" si="20"/>
        <v>0</v>
      </c>
      <c r="H39" s="169">
        <f t="shared" si="27"/>
        <v>0</v>
      </c>
      <c r="I39" s="153">
        <f t="shared" si="28"/>
        <v>0</v>
      </c>
      <c r="J39" s="165">
        <f t="shared" si="29"/>
        <v>0</v>
      </c>
      <c r="K39" s="164">
        <f>SUMIF('3.1.MTS A'!$A$7:$A$253,'MTS summary'!$A39,'3.1.MTS A'!$K$7:$K$253)</f>
        <v>0</v>
      </c>
      <c r="L39" s="152">
        <f>SUMIF('3.1.MTS A'!$A$7:$A$253,'MTS summary'!$A39,'3.1.MTS A'!$V$7:$V$253)</f>
        <v>0</v>
      </c>
      <c r="M39" s="165">
        <f t="shared" si="30"/>
        <v>0</v>
      </c>
      <c r="N39" s="164">
        <f>SUMIF('3.1.MTS A'!$A$7:$A$253,'MTS summary'!$A39,'3.1.MTS A'!$J$7:$J$253)</f>
        <v>0</v>
      </c>
      <c r="O39" s="152">
        <f>SUMIF('3.1.MTS A'!$A$7:$A$253,'MTS summary'!$A39,'3.1.MTS A'!$U$7:$U$253)</f>
        <v>0</v>
      </c>
      <c r="P39" s="165">
        <f t="shared" si="21"/>
        <v>0</v>
      </c>
      <c r="Q39" s="169">
        <f t="shared" si="31"/>
        <v>0</v>
      </c>
      <c r="R39" s="153">
        <f t="shared" si="32"/>
        <v>0</v>
      </c>
      <c r="S39" s="165">
        <f t="shared" si="33"/>
        <v>0</v>
      </c>
      <c r="T39" s="164">
        <f>SUMIF('3.1.MTS A'!$A$7:$A$253,'MTS summary'!$A39,'3.1.MTS A'!$M$7:$M$253)</f>
        <v>0</v>
      </c>
      <c r="U39" s="152">
        <f>SUMIF('3.1.MTS A'!$A$7:$A$253,'MTS summary'!$A39,'3.1.MTS A'!$AE$7:$AE$253)</f>
        <v>0</v>
      </c>
      <c r="V39" s="165">
        <f t="shared" si="34"/>
        <v>0</v>
      </c>
      <c r="W39" s="164">
        <f>SUMIF('3.1.MTS A'!$A$7:$A$253,'MTS summary'!$A39,'3.1.MTS A'!$L$7:$L$253)</f>
        <v>0</v>
      </c>
      <c r="X39" s="152">
        <f>SUMIF('3.1.MTS A'!$A$7:$A$253,'MTS summary'!$A39,'3.1.MTS A'!$AA$7:$AA$253)</f>
        <v>0</v>
      </c>
      <c r="Y39" s="165">
        <f t="shared" si="22"/>
        <v>0</v>
      </c>
      <c r="Z39" s="169">
        <f t="shared" si="35"/>
        <v>0</v>
      </c>
      <c r="AA39" s="153">
        <f t="shared" si="36"/>
        <v>0</v>
      </c>
      <c r="AB39" s="165">
        <f t="shared" si="37"/>
        <v>0</v>
      </c>
      <c r="AC39" s="164">
        <f>SUMIF('3.1.MTS A'!$A$7:$A$253,'MTS summary'!$A39,'3.1.MTS A'!$O$7:$O$253)</f>
        <v>0</v>
      </c>
      <c r="AD39" s="152">
        <f>SUMIF('3.1.MTS A'!$A$7:$A$253,'MTS summary'!$A39,'3.1.MTS A'!$AN$7:$AN$253)</f>
        <v>0</v>
      </c>
      <c r="AE39" s="165">
        <f t="shared" si="23"/>
        <v>0</v>
      </c>
      <c r="AF39" s="164">
        <f>SUMIF('3.1.MTS A'!$A$7:$A$253,'MTS summary'!$A39,'3.1.MTS A'!$N$7:$N$253)</f>
        <v>0</v>
      </c>
      <c r="AG39" s="152">
        <f>SUMIF('3.1.MTS A'!$A$7:$A$253,'MTS summary'!$A39,'3.1.MTS A'!$AM$7:$AM$253)</f>
        <v>0</v>
      </c>
      <c r="AH39" s="165">
        <f t="shared" si="24"/>
        <v>0</v>
      </c>
      <c r="AI39" s="169">
        <f t="shared" si="38"/>
        <v>0</v>
      </c>
      <c r="AJ39" s="153">
        <f t="shared" si="25"/>
        <v>0</v>
      </c>
      <c r="AK39" s="165">
        <f t="shared" si="39"/>
        <v>0</v>
      </c>
    </row>
    <row r="40" spans="1:37" x14ac:dyDescent="0.3">
      <c r="A40" s="157">
        <f>'1.1.Base'!L18</f>
        <v>0</v>
      </c>
      <c r="B40" s="164">
        <f>SUMIF('3.1.MTS A'!$A$7:$A$253,'MTS summary'!$A40,'3.1.MTS A'!$I$7:$I$253)</f>
        <v>0</v>
      </c>
      <c r="C40" s="152">
        <f>SUMIF('3.1.MTS A'!$A$7:$A$253,'MTS summary'!$A40,'3.1.MTS A'!$AR$7:$AR$253)</f>
        <v>0</v>
      </c>
      <c r="D40" s="165">
        <f t="shared" si="26"/>
        <v>0</v>
      </c>
      <c r="E40" s="164">
        <f>SUMIF('3.1.MTS A'!$A$7:$A$253,'MTS summary'!$A40,'3.1.MTS A'!$H$7:$H$253)</f>
        <v>0</v>
      </c>
      <c r="F40" s="152">
        <f>SUMIF('3.1.MTS A'!$A$7:$A$253,'MTS summary'!$A40,'3.1.MTS A'!$AQ$7:$AQ$253)</f>
        <v>0</v>
      </c>
      <c r="G40" s="165">
        <f t="shared" si="20"/>
        <v>0</v>
      </c>
      <c r="H40" s="169">
        <f t="shared" si="27"/>
        <v>0</v>
      </c>
      <c r="I40" s="153">
        <f t="shared" si="28"/>
        <v>0</v>
      </c>
      <c r="J40" s="165">
        <f t="shared" si="29"/>
        <v>0</v>
      </c>
      <c r="K40" s="164">
        <f>SUMIF('3.1.MTS A'!$A$7:$A$253,'MTS summary'!$A40,'3.1.MTS A'!$K$7:$K$253)</f>
        <v>0</v>
      </c>
      <c r="L40" s="152">
        <f>SUMIF('3.1.MTS A'!$A$7:$A$253,'MTS summary'!$A40,'3.1.MTS A'!$V$7:$V$253)</f>
        <v>0</v>
      </c>
      <c r="M40" s="165">
        <f t="shared" si="30"/>
        <v>0</v>
      </c>
      <c r="N40" s="164">
        <f>SUMIF('3.1.MTS A'!$A$7:$A$253,'MTS summary'!$A40,'3.1.MTS A'!$J$7:$J$253)</f>
        <v>0</v>
      </c>
      <c r="O40" s="152">
        <f>SUMIF('3.1.MTS A'!$A$7:$A$253,'MTS summary'!$A40,'3.1.MTS A'!$U$7:$U$253)</f>
        <v>0</v>
      </c>
      <c r="P40" s="165">
        <f t="shared" si="21"/>
        <v>0</v>
      </c>
      <c r="Q40" s="169">
        <f t="shared" si="31"/>
        <v>0</v>
      </c>
      <c r="R40" s="153">
        <f t="shared" si="32"/>
        <v>0</v>
      </c>
      <c r="S40" s="165">
        <f t="shared" si="33"/>
        <v>0</v>
      </c>
      <c r="T40" s="164">
        <f>SUMIF('3.1.MTS A'!$A$7:$A$253,'MTS summary'!$A40,'3.1.MTS A'!$M$7:$M$253)</f>
        <v>0</v>
      </c>
      <c r="U40" s="152">
        <f>SUMIF('3.1.MTS A'!$A$7:$A$253,'MTS summary'!$A40,'3.1.MTS A'!$AE$7:$AE$253)</f>
        <v>0</v>
      </c>
      <c r="V40" s="165">
        <f t="shared" si="34"/>
        <v>0</v>
      </c>
      <c r="W40" s="164">
        <f>SUMIF('3.1.MTS A'!$A$7:$A$253,'MTS summary'!$A40,'3.1.MTS A'!$L$7:$L$253)</f>
        <v>0</v>
      </c>
      <c r="X40" s="152">
        <f>SUMIF('3.1.MTS A'!$A$7:$A$253,'MTS summary'!$A40,'3.1.MTS A'!$AA$7:$AA$253)</f>
        <v>0</v>
      </c>
      <c r="Y40" s="165">
        <f t="shared" si="22"/>
        <v>0</v>
      </c>
      <c r="Z40" s="169">
        <f t="shared" si="35"/>
        <v>0</v>
      </c>
      <c r="AA40" s="153">
        <f t="shared" si="36"/>
        <v>0</v>
      </c>
      <c r="AB40" s="165">
        <f t="shared" si="37"/>
        <v>0</v>
      </c>
      <c r="AC40" s="164">
        <f>SUMIF('3.1.MTS A'!$A$7:$A$253,'MTS summary'!$A40,'3.1.MTS A'!$O$7:$O$253)</f>
        <v>0</v>
      </c>
      <c r="AD40" s="152">
        <f>SUMIF('3.1.MTS A'!$A$7:$A$253,'MTS summary'!$A40,'3.1.MTS A'!$AN$7:$AN$253)</f>
        <v>0</v>
      </c>
      <c r="AE40" s="165">
        <f t="shared" si="23"/>
        <v>0</v>
      </c>
      <c r="AF40" s="164">
        <f>SUMIF('3.1.MTS A'!$A$7:$A$253,'MTS summary'!$A40,'3.1.MTS A'!$N$7:$N$253)</f>
        <v>0</v>
      </c>
      <c r="AG40" s="152">
        <f>SUMIF('3.1.MTS A'!$A$7:$A$253,'MTS summary'!$A40,'3.1.MTS A'!$AM$7:$AM$253)</f>
        <v>0</v>
      </c>
      <c r="AH40" s="165">
        <f t="shared" si="24"/>
        <v>0</v>
      </c>
      <c r="AI40" s="169">
        <f t="shared" si="38"/>
        <v>0</v>
      </c>
      <c r="AJ40" s="153">
        <f t="shared" si="25"/>
        <v>0</v>
      </c>
      <c r="AK40" s="165">
        <f t="shared" si="39"/>
        <v>0</v>
      </c>
    </row>
    <row r="41" spans="1:37" x14ac:dyDescent="0.3">
      <c r="A41" s="157" t="str">
        <f>'1.1.Base'!L22</f>
        <v>Mothership for outlet</v>
      </c>
      <c r="B41" s="164">
        <f>SUMIF('3.1.MTS A'!$A$7:$A$253,'MTS summary'!$A41,'3.1.MTS A'!$I$7:$I$253)</f>
        <v>0</v>
      </c>
      <c r="C41" s="152">
        <f>SUMIF('3.1.MTS A'!$A$7:$A$253,'MTS summary'!$A41,'3.1.MTS A'!$AR$7:$AR$253)</f>
        <v>0</v>
      </c>
      <c r="D41" s="165">
        <f t="shared" si="26"/>
        <v>0</v>
      </c>
      <c r="E41" s="164">
        <f>SUMIF('3.1.MTS A'!$A$7:$A$253,'MTS summary'!$A41,'3.1.MTS A'!$H$7:$H$253)</f>
        <v>0</v>
      </c>
      <c r="F41" s="152">
        <f>SUMIF('3.1.MTS A'!$A$7:$A$253,'MTS summary'!$A41,'3.1.MTS A'!$AQ$7:$AQ$253)</f>
        <v>0</v>
      </c>
      <c r="G41" s="165">
        <f t="shared" si="20"/>
        <v>0</v>
      </c>
      <c r="H41" s="169">
        <f t="shared" si="27"/>
        <v>0</v>
      </c>
      <c r="I41" s="153">
        <f t="shared" si="28"/>
        <v>0</v>
      </c>
      <c r="J41" s="165">
        <f t="shared" si="29"/>
        <v>0</v>
      </c>
      <c r="K41" s="164">
        <f>SUMIF('3.1.MTS A'!$A$7:$A$253,'MTS summary'!$A41,'3.1.MTS A'!$K$7:$K$253)</f>
        <v>0</v>
      </c>
      <c r="L41" s="152">
        <f>SUMIF('3.1.MTS A'!$A$7:$A$253,'MTS summary'!$A41,'3.1.MTS A'!$V$7:$V$253)</f>
        <v>0</v>
      </c>
      <c r="M41" s="165">
        <f t="shared" si="30"/>
        <v>0</v>
      </c>
      <c r="N41" s="164">
        <f>SUMIF('3.1.MTS A'!$A$7:$A$253,'MTS summary'!$A41,'3.1.MTS A'!$J$7:$J$253)</f>
        <v>0</v>
      </c>
      <c r="O41" s="152">
        <f>SUMIF('3.1.MTS A'!$A$7:$A$253,'MTS summary'!$A41,'3.1.MTS A'!$U$7:$U$253)</f>
        <v>0</v>
      </c>
      <c r="P41" s="165">
        <f t="shared" si="21"/>
        <v>0</v>
      </c>
      <c r="Q41" s="169">
        <f t="shared" si="31"/>
        <v>0</v>
      </c>
      <c r="R41" s="153">
        <f t="shared" si="32"/>
        <v>0</v>
      </c>
      <c r="S41" s="165">
        <f t="shared" si="33"/>
        <v>0</v>
      </c>
      <c r="T41" s="164">
        <f>SUMIF('3.1.MTS A'!$A$7:$A$253,'MTS summary'!$A41,'3.1.MTS A'!$M$7:$M$253)</f>
        <v>0</v>
      </c>
      <c r="U41" s="152">
        <f>SUMIF('3.1.MTS A'!$A$7:$A$253,'MTS summary'!$A41,'3.1.MTS A'!$AE$7:$AE$253)</f>
        <v>0</v>
      </c>
      <c r="V41" s="165">
        <f t="shared" si="34"/>
        <v>0</v>
      </c>
      <c r="W41" s="164">
        <f>SUMIF('3.1.MTS A'!$A$7:$A$253,'MTS summary'!$A41,'3.1.MTS A'!$L$7:$L$253)</f>
        <v>0</v>
      </c>
      <c r="X41" s="152">
        <f>SUMIF('3.1.MTS A'!$A$7:$A$253,'MTS summary'!$A41,'3.1.MTS A'!$AA$7:$AA$253)</f>
        <v>0</v>
      </c>
      <c r="Y41" s="165">
        <f t="shared" si="22"/>
        <v>0</v>
      </c>
      <c r="Z41" s="169">
        <f t="shared" si="35"/>
        <v>0</v>
      </c>
      <c r="AA41" s="153">
        <f t="shared" si="36"/>
        <v>0</v>
      </c>
      <c r="AB41" s="165">
        <f t="shared" si="37"/>
        <v>0</v>
      </c>
      <c r="AC41" s="164">
        <f>SUMIF('3.1.MTS A'!$A$7:$A$253,'MTS summary'!$A41,'3.1.MTS A'!$O$7:$O$253)</f>
        <v>0</v>
      </c>
      <c r="AD41" s="152">
        <f>SUMIF('3.1.MTS A'!$A$7:$A$253,'MTS summary'!$A41,'3.1.MTS A'!$AN$7:$AN$253)</f>
        <v>0</v>
      </c>
      <c r="AE41" s="165">
        <f t="shared" si="23"/>
        <v>0</v>
      </c>
      <c r="AF41" s="164">
        <f>SUMIF('3.1.MTS A'!$A$7:$A$253,'MTS summary'!$A41,'3.1.MTS A'!$N$7:$N$253)</f>
        <v>0</v>
      </c>
      <c r="AG41" s="152">
        <f>SUMIF('3.1.MTS A'!$A$7:$A$253,'MTS summary'!$A41,'3.1.MTS A'!$AM$7:$AM$253)</f>
        <v>0</v>
      </c>
      <c r="AH41" s="165">
        <f t="shared" si="24"/>
        <v>0</v>
      </c>
      <c r="AI41" s="169">
        <f t="shared" si="38"/>
        <v>0</v>
      </c>
      <c r="AJ41" s="153">
        <f t="shared" si="25"/>
        <v>0</v>
      </c>
      <c r="AK41" s="165">
        <f t="shared" si="39"/>
        <v>0</v>
      </c>
    </row>
    <row r="42" spans="1:37" x14ac:dyDescent="0.3">
      <c r="A42" s="157" t="str">
        <f>'1.1.Base'!L23</f>
        <v>TVS MADHAVARAM ICV</v>
      </c>
      <c r="B42" s="164">
        <f>SUMIF('3.1.MTS A'!$A$7:$A$253,'MTS summary'!$A42,'3.1.MTS A'!$I$7:$I$253)</f>
        <v>0</v>
      </c>
      <c r="C42" s="152">
        <f>SUMIF('3.1.MTS A'!$A$7:$A$253,'MTS summary'!$A42,'3.1.MTS A'!$AR$7:$AR$253)</f>
        <v>0</v>
      </c>
      <c r="D42" s="165">
        <f t="shared" si="26"/>
        <v>0</v>
      </c>
      <c r="E42" s="164">
        <f>SUMIF('3.1.MTS A'!$A$7:$A$253,'MTS summary'!$A42,'3.1.MTS A'!$H$7:$H$253)</f>
        <v>0</v>
      </c>
      <c r="F42" s="152">
        <f>SUMIF('3.1.MTS A'!$A$7:$A$253,'MTS summary'!$A42,'3.1.MTS A'!$AQ$7:$AQ$253)</f>
        <v>0</v>
      </c>
      <c r="G42" s="165">
        <f t="shared" si="20"/>
        <v>0</v>
      </c>
      <c r="H42" s="169">
        <f t="shared" si="27"/>
        <v>0</v>
      </c>
      <c r="I42" s="153">
        <f t="shared" si="28"/>
        <v>0</v>
      </c>
      <c r="J42" s="165">
        <f t="shared" si="29"/>
        <v>0</v>
      </c>
      <c r="K42" s="164">
        <f>SUMIF('3.1.MTS A'!$A$7:$A$253,'MTS summary'!$A42,'3.1.MTS A'!$K$7:$K$253)</f>
        <v>0</v>
      </c>
      <c r="L42" s="152">
        <f>SUMIF('3.1.MTS A'!$A$7:$A$253,'MTS summary'!$A42,'3.1.MTS A'!$V$7:$V$253)</f>
        <v>0</v>
      </c>
      <c r="M42" s="165">
        <f t="shared" si="30"/>
        <v>0</v>
      </c>
      <c r="N42" s="164">
        <f>SUMIF('3.1.MTS A'!$A$7:$A$253,'MTS summary'!$A42,'3.1.MTS A'!$J$7:$J$253)</f>
        <v>0</v>
      </c>
      <c r="O42" s="152">
        <f>SUMIF('3.1.MTS A'!$A$7:$A$253,'MTS summary'!$A42,'3.1.MTS A'!$U$7:$U$253)</f>
        <v>0</v>
      </c>
      <c r="P42" s="165">
        <f t="shared" si="21"/>
        <v>0</v>
      </c>
      <c r="Q42" s="169">
        <f t="shared" si="31"/>
        <v>0</v>
      </c>
      <c r="R42" s="153">
        <f t="shared" si="32"/>
        <v>0</v>
      </c>
      <c r="S42" s="165">
        <f t="shared" si="33"/>
        <v>0</v>
      </c>
      <c r="T42" s="164">
        <f>SUMIF('3.1.MTS A'!$A$7:$A$253,'MTS summary'!$A42,'3.1.MTS A'!$M$7:$M$253)</f>
        <v>0</v>
      </c>
      <c r="U42" s="152">
        <f>SUMIF('3.1.MTS A'!$A$7:$A$253,'MTS summary'!$A42,'3.1.MTS A'!$AE$7:$AE$253)</f>
        <v>0</v>
      </c>
      <c r="V42" s="165">
        <f t="shared" si="34"/>
        <v>0</v>
      </c>
      <c r="W42" s="164">
        <f>SUMIF('3.1.MTS A'!$A$7:$A$253,'MTS summary'!$A42,'3.1.MTS A'!$L$7:$L$253)</f>
        <v>0</v>
      </c>
      <c r="X42" s="152">
        <f>SUMIF('3.1.MTS A'!$A$7:$A$253,'MTS summary'!$A42,'3.1.MTS A'!$AA$7:$AA$253)</f>
        <v>0</v>
      </c>
      <c r="Y42" s="165">
        <f t="shared" si="22"/>
        <v>0</v>
      </c>
      <c r="Z42" s="169">
        <f t="shared" si="35"/>
        <v>0</v>
      </c>
      <c r="AA42" s="153">
        <f t="shared" si="36"/>
        <v>0</v>
      </c>
      <c r="AB42" s="165">
        <f t="shared" si="37"/>
        <v>0</v>
      </c>
      <c r="AC42" s="164">
        <f>SUMIF('3.1.MTS A'!$A$7:$A$253,'MTS summary'!$A42,'3.1.MTS A'!$O$7:$O$253)</f>
        <v>0</v>
      </c>
      <c r="AD42" s="152">
        <f>SUMIF('3.1.MTS A'!$A$7:$A$253,'MTS summary'!$A42,'3.1.MTS A'!$AN$7:$AN$253)</f>
        <v>0</v>
      </c>
      <c r="AE42" s="165">
        <f t="shared" si="23"/>
        <v>0</v>
      </c>
      <c r="AF42" s="164">
        <f>SUMIF('3.1.MTS A'!$A$7:$A$253,'MTS summary'!$A42,'3.1.MTS A'!$N$7:$N$253)</f>
        <v>0</v>
      </c>
      <c r="AG42" s="152">
        <f>SUMIF('3.1.MTS A'!$A$7:$A$253,'MTS summary'!$A42,'3.1.MTS A'!$AM$7:$AM$253)</f>
        <v>0</v>
      </c>
      <c r="AH42" s="165">
        <f t="shared" si="24"/>
        <v>0</v>
      </c>
      <c r="AI42" s="169">
        <f t="shared" si="38"/>
        <v>0</v>
      </c>
      <c r="AJ42" s="153">
        <f t="shared" si="25"/>
        <v>0</v>
      </c>
      <c r="AK42" s="165">
        <f t="shared" si="39"/>
        <v>0</v>
      </c>
    </row>
    <row r="43" spans="1:37" x14ac:dyDescent="0.3">
      <c r="A43" s="158" t="s">
        <v>216</v>
      </c>
      <c r="B43" s="166">
        <f>SUM(B28:B42)</f>
        <v>74</v>
      </c>
      <c r="C43" s="167">
        <f>SUM(C28:C42)</f>
        <v>74</v>
      </c>
      <c r="D43" s="168">
        <f t="shared" si="26"/>
        <v>1</v>
      </c>
      <c r="E43" s="166">
        <f>SUM(E28:E42)</f>
        <v>37</v>
      </c>
      <c r="F43" s="167">
        <f>SUM(F28:F42)</f>
        <v>23</v>
      </c>
      <c r="G43" s="168">
        <f t="shared" si="20"/>
        <v>0.6216216216216216</v>
      </c>
      <c r="H43" s="170">
        <f t="shared" si="27"/>
        <v>0.5</v>
      </c>
      <c r="I43" s="171">
        <f t="shared" si="28"/>
        <v>0.3108108108108108</v>
      </c>
      <c r="J43" s="168">
        <f t="shared" si="29"/>
        <v>-0.1891891891891892</v>
      </c>
      <c r="K43" s="166">
        <f>SUM(K28:K42)</f>
        <v>21</v>
      </c>
      <c r="L43" s="167">
        <f>SUM(L28:L42)</f>
        <v>21</v>
      </c>
      <c r="M43" s="168">
        <f t="shared" si="30"/>
        <v>1</v>
      </c>
      <c r="N43" s="166">
        <f>SUM(N28:N42)</f>
        <v>6</v>
      </c>
      <c r="O43" s="167">
        <f>SUM(O28:O42)</f>
        <v>6</v>
      </c>
      <c r="P43" s="168">
        <f t="shared" si="21"/>
        <v>1</v>
      </c>
      <c r="Q43" s="170">
        <f t="shared" si="31"/>
        <v>0.2857142857142857</v>
      </c>
      <c r="R43" s="171">
        <f t="shared" si="32"/>
        <v>0.2857142857142857</v>
      </c>
      <c r="S43" s="168">
        <f t="shared" si="33"/>
        <v>0</v>
      </c>
      <c r="T43" s="166">
        <f>SUM(T28:T42)</f>
        <v>27</v>
      </c>
      <c r="U43" s="167">
        <f>SUM(U28:U42)</f>
        <v>27</v>
      </c>
      <c r="V43" s="168">
        <f t="shared" si="34"/>
        <v>1</v>
      </c>
      <c r="W43" s="166">
        <f>SUM(W28:W42)</f>
        <v>10</v>
      </c>
      <c r="X43" s="167">
        <f>SUM(X28:X42)</f>
        <v>6</v>
      </c>
      <c r="Y43" s="168">
        <f t="shared" si="22"/>
        <v>0.6</v>
      </c>
      <c r="Z43" s="170">
        <f t="shared" si="35"/>
        <v>0.37037037037037035</v>
      </c>
      <c r="AA43" s="171">
        <f t="shared" si="36"/>
        <v>0.22222222222222221</v>
      </c>
      <c r="AB43" s="168">
        <f t="shared" si="37"/>
        <v>-0.14814814814814814</v>
      </c>
      <c r="AC43" s="166">
        <f>SUM(AC28:AC42)</f>
        <v>26</v>
      </c>
      <c r="AD43" s="167">
        <f>SUM(AD28:AD42)</f>
        <v>26</v>
      </c>
      <c r="AE43" s="168">
        <f t="shared" ref="AE43" si="40">IFERROR(AD43/AC43,0)</f>
        <v>1</v>
      </c>
      <c r="AF43" s="166">
        <f>SUM(AF28:AF42)</f>
        <v>7</v>
      </c>
      <c r="AG43" s="167">
        <f>SUM(AG28:AG42)</f>
        <v>7</v>
      </c>
      <c r="AH43" s="168">
        <f t="shared" si="24"/>
        <v>1</v>
      </c>
      <c r="AI43" s="170">
        <f t="shared" si="38"/>
        <v>0.26923076923076922</v>
      </c>
      <c r="AJ43" s="171">
        <f t="shared" ref="AJ43" si="41">IFERROR(AG43/AD43,0)</f>
        <v>0.26923076923076922</v>
      </c>
      <c r="AK43" s="168">
        <f t="shared" si="39"/>
        <v>0</v>
      </c>
    </row>
    <row r="47" spans="1:37" x14ac:dyDescent="0.3">
      <c r="A47" s="2" t="s">
        <v>174</v>
      </c>
    </row>
    <row r="48" spans="1:37" x14ac:dyDescent="0.3">
      <c r="A48" s="154"/>
      <c r="B48" s="159"/>
      <c r="C48" s="160" t="s">
        <v>751</v>
      </c>
      <c r="D48" s="161"/>
      <c r="E48" s="159"/>
      <c r="F48" s="160" t="s">
        <v>269</v>
      </c>
      <c r="G48" s="161"/>
      <c r="H48" s="159"/>
      <c r="I48" s="160" t="s">
        <v>271</v>
      </c>
      <c r="J48" s="161"/>
      <c r="K48" s="159"/>
      <c r="L48" s="160" t="s">
        <v>273</v>
      </c>
      <c r="M48" s="161"/>
    </row>
    <row r="49" spans="1:13" ht="50.25" x14ac:dyDescent="0.3">
      <c r="A49" s="156" t="s">
        <v>174</v>
      </c>
      <c r="B49" s="162" t="s">
        <v>231</v>
      </c>
      <c r="C49" s="155" t="s">
        <v>648</v>
      </c>
      <c r="D49" s="163" t="s">
        <v>649</v>
      </c>
      <c r="E49" s="162" t="s">
        <v>231</v>
      </c>
      <c r="F49" s="155" t="s">
        <v>648</v>
      </c>
      <c r="G49" s="163" t="s">
        <v>649</v>
      </c>
      <c r="H49" s="162" t="s">
        <v>231</v>
      </c>
      <c r="I49" s="155" t="s">
        <v>648</v>
      </c>
      <c r="J49" s="163" t="s">
        <v>649</v>
      </c>
      <c r="K49" s="162" t="s">
        <v>231</v>
      </c>
      <c r="L49" s="155" t="s">
        <v>648</v>
      </c>
      <c r="M49" s="163" t="s">
        <v>649</v>
      </c>
    </row>
    <row r="50" spans="1:13" x14ac:dyDescent="0.3">
      <c r="A50" s="157" t="str">
        <f>'1.1.Base'!P6</f>
        <v>KANNAN</v>
      </c>
      <c r="B50" s="164">
        <f>SUMIF('3.1.MTS A'!$F$7:$F$253,'MTS summary'!$A50,'3.1.MTS A'!$H$7:$H$253)</f>
        <v>13</v>
      </c>
      <c r="C50" s="152">
        <f>SUMIF('3.1.MTS A'!$F$7:$F$253,'MTS summary'!$A50,'3.1.MTS A'!$FQ$7:$FQ$253)</f>
        <v>0</v>
      </c>
      <c r="D50" s="165">
        <f t="shared" ref="D50:D131" si="42">IFERROR(C50/B50,0)</f>
        <v>0</v>
      </c>
      <c r="E50" s="164">
        <f>SUMIF('3.1.MTS A'!$F$7:$F$253,'MTS summary'!$A50,'3.1.MTS A'!$J$7:$J$253)</f>
        <v>3</v>
      </c>
      <c r="F50" s="152">
        <f>SUMIF('3.1.MTS A'!$F$7:$F$253,'MTS summary'!$A50,'3.1.MTS A'!$U$7:$U$253)</f>
        <v>3</v>
      </c>
      <c r="G50" s="165">
        <f t="shared" ref="G50:G131" si="43">IFERROR(F50/E50,0)</f>
        <v>1</v>
      </c>
      <c r="H50" s="164">
        <f>SUMIF('3.1.MTS A'!$F$7:$F$253,'MTS summary'!$A50,'3.1.MTS A'!$L$7:$L$253)</f>
        <v>4</v>
      </c>
      <c r="I50" s="152">
        <f>SUMIF('3.1.MTS A'!$F$7:$F$253,'MTS summary'!$A50,'3.1.MTS A'!$FA$7:$FA$253)</f>
        <v>0</v>
      </c>
      <c r="J50" s="165">
        <f t="shared" ref="J50:J131" si="44">IFERROR(I50/H50,0)</f>
        <v>0</v>
      </c>
      <c r="K50" s="164">
        <f>SUMIF('3.1.MTS A'!$F$7:$F$253,'MTS summary'!$A50,'3.1.MTS A'!$N$7:$N$253)</f>
        <v>5</v>
      </c>
      <c r="L50" s="152">
        <f>SUMIF('3.1.MTS A'!$F$7:$F$253,'MTS summary'!$A50,'3.1.MTS A'!$FM$7:$FM$253)</f>
        <v>0</v>
      </c>
      <c r="M50" s="165">
        <f t="shared" ref="M50:M131" si="45">IFERROR(L50/K50,0)</f>
        <v>0</v>
      </c>
    </row>
    <row r="51" spans="1:13" x14ac:dyDescent="0.3">
      <c r="A51" s="157" t="str">
        <f>'1.1.Base'!P7</f>
        <v>YOGANATHAN</v>
      </c>
      <c r="B51" s="164">
        <f>SUMIF('3.1.MTS A'!$F$7:$F$253,'MTS summary'!$A51,'3.1.MTS A'!$H$7:$H$253)</f>
        <v>6</v>
      </c>
      <c r="C51" s="152">
        <f>SUMIF('3.1.MTS A'!$F$7:$F$253,'MTS summary'!$A51,'3.1.MTS A'!$FQ$7:$FQ$253)</f>
        <v>0</v>
      </c>
      <c r="D51" s="165">
        <f t="shared" ref="D51:D88" si="46">IFERROR(C51/B51,0)</f>
        <v>0</v>
      </c>
      <c r="E51" s="164">
        <f>SUMIF('3.1.MTS A'!$F$7:$F$253,'MTS summary'!$A51,'3.1.MTS A'!$J$7:$J$253)</f>
        <v>3</v>
      </c>
      <c r="F51" s="152">
        <f>SUMIF('3.1.MTS A'!$F$7:$F$253,'MTS summary'!$A51,'3.1.MTS A'!$U$7:$U$253)</f>
        <v>3</v>
      </c>
      <c r="G51" s="165">
        <f t="shared" ref="G51:G88" si="47">IFERROR(F51/E51,0)</f>
        <v>1</v>
      </c>
      <c r="H51" s="164">
        <f>SUMIF('3.1.MTS A'!$F$7:$F$253,'MTS summary'!$A51,'3.1.MTS A'!$L$7:$L$253)</f>
        <v>3</v>
      </c>
      <c r="I51" s="152">
        <f>SUMIF('3.1.MTS A'!$F$7:$F$253,'MTS summary'!$A51,'3.1.MTS A'!$FA$7:$FA$253)</f>
        <v>0</v>
      </c>
      <c r="J51" s="165">
        <f t="shared" ref="J51:J88" si="48">IFERROR(I51/H51,0)</f>
        <v>0</v>
      </c>
      <c r="K51" s="164">
        <f>SUMIF('3.1.MTS A'!$F$7:$F$253,'MTS summary'!$A51,'3.1.MTS A'!$N$7:$N$253)</f>
        <v>0</v>
      </c>
      <c r="L51" s="152">
        <f>SUMIF('3.1.MTS A'!$F$7:$F$253,'MTS summary'!$A51,'3.1.MTS A'!$FM$7:$FM$253)</f>
        <v>0</v>
      </c>
      <c r="M51" s="165">
        <f t="shared" ref="M51:M88" si="49">IFERROR(L51/K51,0)</f>
        <v>0</v>
      </c>
    </row>
    <row r="52" spans="1:13" x14ac:dyDescent="0.3">
      <c r="A52" s="157" t="str">
        <f>'1.1.Base'!P8</f>
        <v>KRISHNAKUMAR</v>
      </c>
      <c r="B52" s="164">
        <f>SUMIF('3.1.MTS A'!$F$7:$F$253,'MTS summary'!$A52,'3.1.MTS A'!$H$7:$H$253)</f>
        <v>2</v>
      </c>
      <c r="C52" s="152">
        <f>SUMIF('3.1.MTS A'!$F$7:$F$253,'MTS summary'!$A52,'3.1.MTS A'!$FQ$7:$FQ$253)</f>
        <v>0</v>
      </c>
      <c r="D52" s="165">
        <f t="shared" si="46"/>
        <v>0</v>
      </c>
      <c r="E52" s="164">
        <f>SUMIF('3.1.MTS A'!$F$7:$F$253,'MTS summary'!$A52,'3.1.MTS A'!$J$7:$J$253)</f>
        <v>0</v>
      </c>
      <c r="F52" s="152">
        <f>SUMIF('3.1.MTS A'!$F$7:$F$253,'MTS summary'!$A52,'3.1.MTS A'!$U$7:$U$253)</f>
        <v>0</v>
      </c>
      <c r="G52" s="165">
        <f t="shared" si="47"/>
        <v>0</v>
      </c>
      <c r="H52" s="164">
        <f>SUMIF('3.1.MTS A'!$F$7:$F$253,'MTS summary'!$A52,'3.1.MTS A'!$L$7:$L$253)</f>
        <v>0</v>
      </c>
      <c r="I52" s="152">
        <f>SUMIF('3.1.MTS A'!$F$7:$F$253,'MTS summary'!$A52,'3.1.MTS A'!$FA$7:$FA$253)</f>
        <v>0</v>
      </c>
      <c r="J52" s="165">
        <f t="shared" si="48"/>
        <v>0</v>
      </c>
      <c r="K52" s="164">
        <f>SUMIF('3.1.MTS A'!$F$7:$F$253,'MTS summary'!$A52,'3.1.MTS A'!$N$7:$N$253)</f>
        <v>0</v>
      </c>
      <c r="L52" s="152">
        <f>SUMIF('3.1.MTS A'!$F$7:$F$253,'MTS summary'!$A52,'3.1.MTS A'!$FM$7:$FM$253)</f>
        <v>0</v>
      </c>
      <c r="M52" s="165">
        <f t="shared" si="49"/>
        <v>0</v>
      </c>
    </row>
    <row r="53" spans="1:13" x14ac:dyDescent="0.3">
      <c r="A53" s="157" t="str">
        <f>'1.1.Base'!P9</f>
        <v>HARESH</v>
      </c>
      <c r="B53" s="164">
        <f>SUMIF('3.1.MTS A'!$F$7:$F$253,'MTS summary'!$A53,'3.1.MTS A'!$H$7:$H$253)</f>
        <v>16</v>
      </c>
      <c r="C53" s="152">
        <f>SUMIF('3.1.MTS A'!$F$7:$F$253,'MTS summary'!$A53,'3.1.MTS A'!$FQ$7:$FQ$253)</f>
        <v>0</v>
      </c>
      <c r="D53" s="165">
        <f t="shared" si="46"/>
        <v>0</v>
      </c>
      <c r="E53" s="164">
        <f>SUMIF('3.1.MTS A'!$F$7:$F$253,'MTS summary'!$A53,'3.1.MTS A'!$J$7:$J$253)</f>
        <v>0</v>
      </c>
      <c r="F53" s="152">
        <f>SUMIF('3.1.MTS A'!$F$7:$F$253,'MTS summary'!$A53,'3.1.MTS A'!$U$7:$U$253)</f>
        <v>0</v>
      </c>
      <c r="G53" s="165">
        <f t="shared" si="47"/>
        <v>0</v>
      </c>
      <c r="H53" s="164">
        <f>SUMIF('3.1.MTS A'!$F$7:$F$253,'MTS summary'!$A53,'3.1.MTS A'!$L$7:$L$253)</f>
        <v>3</v>
      </c>
      <c r="I53" s="152">
        <f>SUMIF('3.1.MTS A'!$F$7:$F$253,'MTS summary'!$A53,'3.1.MTS A'!$FA$7:$FA$253)</f>
        <v>0</v>
      </c>
      <c r="J53" s="165">
        <f t="shared" si="48"/>
        <v>0</v>
      </c>
      <c r="K53" s="164">
        <f>SUMIF('3.1.MTS A'!$F$7:$F$253,'MTS summary'!$A53,'3.1.MTS A'!$N$7:$N$253)</f>
        <v>2</v>
      </c>
      <c r="L53" s="152">
        <f>SUMIF('3.1.MTS A'!$F$7:$F$253,'MTS summary'!$A53,'3.1.MTS A'!$FM$7:$FM$253)</f>
        <v>0</v>
      </c>
      <c r="M53" s="165">
        <f t="shared" si="49"/>
        <v>0</v>
      </c>
    </row>
    <row r="54" spans="1:13" x14ac:dyDescent="0.3">
      <c r="A54" s="157">
        <f>'1.1.Base'!P10</f>
        <v>0</v>
      </c>
      <c r="B54" s="164">
        <f>SUMIF('3.1.MTS A'!$F$7:$F$253,'MTS summary'!$A54,'3.1.MTS A'!$H$7:$H$253)</f>
        <v>0</v>
      </c>
      <c r="C54" s="152">
        <f>SUMIF('3.1.MTS A'!$F$7:$F$253,'MTS summary'!$A54,'3.1.MTS A'!$FQ$7:$FQ$253)</f>
        <v>0</v>
      </c>
      <c r="D54" s="165">
        <f t="shared" si="46"/>
        <v>0</v>
      </c>
      <c r="E54" s="164">
        <f>SUMIF('3.1.MTS A'!$F$7:$F$253,'MTS summary'!$A54,'3.1.MTS A'!$J$7:$J$253)</f>
        <v>0</v>
      </c>
      <c r="F54" s="152">
        <f>SUMIF('3.1.MTS A'!$F$7:$F$253,'MTS summary'!$A54,'3.1.MTS A'!$U$7:$U$253)</f>
        <v>0</v>
      </c>
      <c r="G54" s="165">
        <f t="shared" si="47"/>
        <v>0</v>
      </c>
      <c r="H54" s="164">
        <f>SUMIF('3.1.MTS A'!$F$7:$F$253,'MTS summary'!$A54,'3.1.MTS A'!$L$7:$L$253)</f>
        <v>0</v>
      </c>
      <c r="I54" s="152">
        <f>SUMIF('3.1.MTS A'!$F$7:$F$253,'MTS summary'!$A54,'3.1.MTS A'!$FA$7:$FA$253)</f>
        <v>0</v>
      </c>
      <c r="J54" s="165">
        <f t="shared" si="48"/>
        <v>0</v>
      </c>
      <c r="K54" s="164">
        <f>SUMIF('3.1.MTS A'!$F$7:$F$253,'MTS summary'!$A54,'3.1.MTS A'!$N$7:$N$253)</f>
        <v>0</v>
      </c>
      <c r="L54" s="152">
        <f>SUMIF('3.1.MTS A'!$F$7:$F$253,'MTS summary'!$A54,'3.1.MTS A'!$FM$7:$FM$253)</f>
        <v>0</v>
      </c>
      <c r="M54" s="165">
        <f t="shared" si="49"/>
        <v>0</v>
      </c>
    </row>
    <row r="55" spans="1:13" x14ac:dyDescent="0.3">
      <c r="A55" s="157">
        <f>'1.1.Base'!P11</f>
        <v>0</v>
      </c>
      <c r="B55" s="164">
        <f>SUMIF('3.1.MTS A'!$F$7:$F$253,'MTS summary'!$A55,'3.1.MTS A'!$H$7:$H$253)</f>
        <v>0</v>
      </c>
      <c r="C55" s="152">
        <f>SUMIF('3.1.MTS A'!$F$7:$F$253,'MTS summary'!$A55,'3.1.MTS A'!$FQ$7:$FQ$253)</f>
        <v>0</v>
      </c>
      <c r="D55" s="165">
        <f t="shared" si="46"/>
        <v>0</v>
      </c>
      <c r="E55" s="164">
        <f>SUMIF('3.1.MTS A'!$F$7:$F$253,'MTS summary'!$A55,'3.1.MTS A'!$J$7:$J$253)</f>
        <v>0</v>
      </c>
      <c r="F55" s="152">
        <f>SUMIF('3.1.MTS A'!$F$7:$F$253,'MTS summary'!$A55,'3.1.MTS A'!$U$7:$U$253)</f>
        <v>0</v>
      </c>
      <c r="G55" s="165">
        <f t="shared" si="47"/>
        <v>0</v>
      </c>
      <c r="H55" s="164">
        <f>SUMIF('3.1.MTS A'!$F$7:$F$253,'MTS summary'!$A55,'3.1.MTS A'!$L$7:$L$253)</f>
        <v>0</v>
      </c>
      <c r="I55" s="152">
        <f>SUMIF('3.1.MTS A'!$F$7:$F$253,'MTS summary'!$A55,'3.1.MTS A'!$FA$7:$FA$253)</f>
        <v>0</v>
      </c>
      <c r="J55" s="165">
        <f t="shared" si="48"/>
        <v>0</v>
      </c>
      <c r="K55" s="164">
        <f>SUMIF('3.1.MTS A'!$F$7:$F$253,'MTS summary'!$A55,'3.1.MTS A'!$N$7:$N$253)</f>
        <v>0</v>
      </c>
      <c r="L55" s="152">
        <f>SUMIF('3.1.MTS A'!$F$7:$F$253,'MTS summary'!$A55,'3.1.MTS A'!$FM$7:$FM$253)</f>
        <v>0</v>
      </c>
      <c r="M55" s="165">
        <f t="shared" si="49"/>
        <v>0</v>
      </c>
    </row>
    <row r="56" spans="1:13" x14ac:dyDescent="0.3">
      <c r="A56" s="157">
        <f>'1.1.Base'!P12</f>
        <v>0</v>
      </c>
      <c r="B56" s="164">
        <f>SUMIF('3.1.MTS A'!$F$7:$F$253,'MTS summary'!$A56,'3.1.MTS A'!$H$7:$H$253)</f>
        <v>0</v>
      </c>
      <c r="C56" s="152">
        <f>SUMIF('3.1.MTS A'!$F$7:$F$253,'MTS summary'!$A56,'3.1.MTS A'!$FQ$7:$FQ$253)</f>
        <v>0</v>
      </c>
      <c r="D56" s="165">
        <f t="shared" si="46"/>
        <v>0</v>
      </c>
      <c r="E56" s="164">
        <f>SUMIF('3.1.MTS A'!$F$7:$F$253,'MTS summary'!$A56,'3.1.MTS A'!$J$7:$J$253)</f>
        <v>0</v>
      </c>
      <c r="F56" s="152">
        <f>SUMIF('3.1.MTS A'!$F$7:$F$253,'MTS summary'!$A56,'3.1.MTS A'!$U$7:$U$253)</f>
        <v>0</v>
      </c>
      <c r="G56" s="165">
        <f t="shared" si="47"/>
        <v>0</v>
      </c>
      <c r="H56" s="164">
        <f>SUMIF('3.1.MTS A'!$F$7:$F$253,'MTS summary'!$A56,'3.1.MTS A'!$L$7:$L$253)</f>
        <v>0</v>
      </c>
      <c r="I56" s="152">
        <f>SUMIF('3.1.MTS A'!$F$7:$F$253,'MTS summary'!$A56,'3.1.MTS A'!$FA$7:$FA$253)</f>
        <v>0</v>
      </c>
      <c r="J56" s="165">
        <f t="shared" si="48"/>
        <v>0</v>
      </c>
      <c r="K56" s="164">
        <f>SUMIF('3.1.MTS A'!$F$7:$F$253,'MTS summary'!$A56,'3.1.MTS A'!$N$7:$N$253)</f>
        <v>0</v>
      </c>
      <c r="L56" s="152">
        <f>SUMIF('3.1.MTS A'!$F$7:$F$253,'MTS summary'!$A56,'3.1.MTS A'!$FM$7:$FM$253)</f>
        <v>0</v>
      </c>
      <c r="M56" s="165">
        <f t="shared" si="49"/>
        <v>0</v>
      </c>
    </row>
    <row r="57" spans="1:13" x14ac:dyDescent="0.3">
      <c r="A57" s="157">
        <f>'1.1.Base'!P13</f>
        <v>0</v>
      </c>
      <c r="B57" s="164">
        <f>SUMIF('3.1.MTS A'!$F$7:$F$253,'MTS summary'!$A57,'3.1.MTS A'!$H$7:$H$253)</f>
        <v>0</v>
      </c>
      <c r="C57" s="152">
        <f>SUMIF('3.1.MTS A'!$F$7:$F$253,'MTS summary'!$A57,'3.1.MTS A'!$FQ$7:$FQ$253)</f>
        <v>0</v>
      </c>
      <c r="D57" s="165">
        <f t="shared" si="46"/>
        <v>0</v>
      </c>
      <c r="E57" s="164">
        <f>SUMIF('3.1.MTS A'!$F$7:$F$253,'MTS summary'!$A57,'3.1.MTS A'!$J$7:$J$253)</f>
        <v>0</v>
      </c>
      <c r="F57" s="152">
        <f>SUMIF('3.1.MTS A'!$F$7:$F$253,'MTS summary'!$A57,'3.1.MTS A'!$U$7:$U$253)</f>
        <v>0</v>
      </c>
      <c r="G57" s="165">
        <f t="shared" si="47"/>
        <v>0</v>
      </c>
      <c r="H57" s="164">
        <f>SUMIF('3.1.MTS A'!$F$7:$F$253,'MTS summary'!$A57,'3.1.MTS A'!$L$7:$L$253)</f>
        <v>0</v>
      </c>
      <c r="I57" s="152">
        <f>SUMIF('3.1.MTS A'!$F$7:$F$253,'MTS summary'!$A57,'3.1.MTS A'!$FA$7:$FA$253)</f>
        <v>0</v>
      </c>
      <c r="J57" s="165">
        <f t="shared" si="48"/>
        <v>0</v>
      </c>
      <c r="K57" s="164">
        <f>SUMIF('3.1.MTS A'!$F$7:$F$253,'MTS summary'!$A57,'3.1.MTS A'!$N$7:$N$253)</f>
        <v>0</v>
      </c>
      <c r="L57" s="152">
        <f>SUMIF('3.1.MTS A'!$F$7:$F$253,'MTS summary'!$A57,'3.1.MTS A'!$FM$7:$FM$253)</f>
        <v>0</v>
      </c>
      <c r="M57" s="165">
        <f t="shared" si="49"/>
        <v>0</v>
      </c>
    </row>
    <row r="58" spans="1:13" x14ac:dyDescent="0.3">
      <c r="A58" s="157">
        <f>'1.1.Base'!P14</f>
        <v>0</v>
      </c>
      <c r="B58" s="164">
        <f>SUMIF('3.1.MTS A'!$F$7:$F$253,'MTS summary'!$A58,'3.1.MTS A'!$H$7:$H$253)</f>
        <v>0</v>
      </c>
      <c r="C58" s="152">
        <f>SUMIF('3.1.MTS A'!$F$7:$F$253,'MTS summary'!$A58,'3.1.MTS A'!$FQ$7:$FQ$253)</f>
        <v>0</v>
      </c>
      <c r="D58" s="165">
        <f t="shared" si="46"/>
        <v>0</v>
      </c>
      <c r="E58" s="164">
        <f>SUMIF('3.1.MTS A'!$F$7:$F$253,'MTS summary'!$A58,'3.1.MTS A'!$J$7:$J$253)</f>
        <v>0</v>
      </c>
      <c r="F58" s="152">
        <f>SUMIF('3.1.MTS A'!$F$7:$F$253,'MTS summary'!$A58,'3.1.MTS A'!$U$7:$U$253)</f>
        <v>0</v>
      </c>
      <c r="G58" s="165">
        <f t="shared" si="47"/>
        <v>0</v>
      </c>
      <c r="H58" s="164">
        <f>SUMIF('3.1.MTS A'!$F$7:$F$253,'MTS summary'!$A58,'3.1.MTS A'!$L$7:$L$253)</f>
        <v>0</v>
      </c>
      <c r="I58" s="152">
        <f>SUMIF('3.1.MTS A'!$F$7:$F$253,'MTS summary'!$A58,'3.1.MTS A'!$FA$7:$FA$253)</f>
        <v>0</v>
      </c>
      <c r="J58" s="165">
        <f t="shared" si="48"/>
        <v>0</v>
      </c>
      <c r="K58" s="164">
        <f>SUMIF('3.1.MTS A'!$F$7:$F$253,'MTS summary'!$A58,'3.1.MTS A'!$N$7:$N$253)</f>
        <v>0</v>
      </c>
      <c r="L58" s="152">
        <f>SUMIF('3.1.MTS A'!$F$7:$F$253,'MTS summary'!$A58,'3.1.MTS A'!$FM$7:$FM$253)</f>
        <v>0</v>
      </c>
      <c r="M58" s="165">
        <f t="shared" si="49"/>
        <v>0</v>
      </c>
    </row>
    <row r="59" spans="1:13" x14ac:dyDescent="0.3">
      <c r="A59" s="157">
        <f>'1.1.Base'!P15</f>
        <v>0</v>
      </c>
      <c r="B59" s="164">
        <f>SUMIF('3.1.MTS A'!$F$7:$F$253,'MTS summary'!$A59,'3.1.MTS A'!$H$7:$H$253)</f>
        <v>0</v>
      </c>
      <c r="C59" s="152">
        <f>SUMIF('3.1.MTS A'!$F$7:$F$253,'MTS summary'!$A59,'3.1.MTS A'!$FQ$7:$FQ$253)</f>
        <v>0</v>
      </c>
      <c r="D59" s="165">
        <f t="shared" si="46"/>
        <v>0</v>
      </c>
      <c r="E59" s="164">
        <f>SUMIF('3.1.MTS A'!$F$7:$F$253,'MTS summary'!$A59,'3.1.MTS A'!$J$7:$J$253)</f>
        <v>0</v>
      </c>
      <c r="F59" s="152">
        <f>SUMIF('3.1.MTS A'!$F$7:$F$253,'MTS summary'!$A59,'3.1.MTS A'!$U$7:$U$253)</f>
        <v>0</v>
      </c>
      <c r="G59" s="165">
        <f t="shared" si="47"/>
        <v>0</v>
      </c>
      <c r="H59" s="164">
        <f>SUMIF('3.1.MTS A'!$F$7:$F$253,'MTS summary'!$A59,'3.1.MTS A'!$L$7:$L$253)</f>
        <v>0</v>
      </c>
      <c r="I59" s="152">
        <f>SUMIF('3.1.MTS A'!$F$7:$F$253,'MTS summary'!$A59,'3.1.MTS A'!$FA$7:$FA$253)</f>
        <v>0</v>
      </c>
      <c r="J59" s="165">
        <f t="shared" si="48"/>
        <v>0</v>
      </c>
      <c r="K59" s="164">
        <f>SUMIF('3.1.MTS A'!$F$7:$F$253,'MTS summary'!$A59,'3.1.MTS A'!$N$7:$N$253)</f>
        <v>0</v>
      </c>
      <c r="L59" s="152">
        <f>SUMIF('3.1.MTS A'!$F$7:$F$253,'MTS summary'!$A59,'3.1.MTS A'!$FM$7:$FM$253)</f>
        <v>0</v>
      </c>
      <c r="M59" s="165">
        <f t="shared" si="49"/>
        <v>0</v>
      </c>
    </row>
    <row r="60" spans="1:13" x14ac:dyDescent="0.3">
      <c r="A60" s="157">
        <f>'1.1.Base'!P16</f>
        <v>0</v>
      </c>
      <c r="B60" s="164">
        <f>SUMIF('3.1.MTS A'!$F$7:$F$253,'MTS summary'!$A60,'3.1.MTS A'!$H$7:$H$253)</f>
        <v>0</v>
      </c>
      <c r="C60" s="152">
        <f>SUMIF('3.1.MTS A'!$F$7:$F$253,'MTS summary'!$A60,'3.1.MTS A'!$FQ$7:$FQ$253)</f>
        <v>0</v>
      </c>
      <c r="D60" s="165">
        <f t="shared" si="46"/>
        <v>0</v>
      </c>
      <c r="E60" s="164">
        <f>SUMIF('3.1.MTS A'!$F$7:$F$253,'MTS summary'!$A60,'3.1.MTS A'!$J$7:$J$253)</f>
        <v>0</v>
      </c>
      <c r="F60" s="152">
        <f>SUMIF('3.1.MTS A'!$F$7:$F$253,'MTS summary'!$A60,'3.1.MTS A'!$U$7:$U$253)</f>
        <v>0</v>
      </c>
      <c r="G60" s="165">
        <f t="shared" si="47"/>
        <v>0</v>
      </c>
      <c r="H60" s="164">
        <f>SUMIF('3.1.MTS A'!$F$7:$F$253,'MTS summary'!$A60,'3.1.MTS A'!$L$7:$L$253)</f>
        <v>0</v>
      </c>
      <c r="I60" s="152">
        <f>SUMIF('3.1.MTS A'!$F$7:$F$253,'MTS summary'!$A60,'3.1.MTS A'!$FA$7:$FA$253)</f>
        <v>0</v>
      </c>
      <c r="J60" s="165">
        <f t="shared" si="48"/>
        <v>0</v>
      </c>
      <c r="K60" s="164">
        <f>SUMIF('3.1.MTS A'!$F$7:$F$253,'MTS summary'!$A60,'3.1.MTS A'!$N$7:$N$253)</f>
        <v>0</v>
      </c>
      <c r="L60" s="152">
        <f>SUMIF('3.1.MTS A'!$F$7:$F$253,'MTS summary'!$A60,'3.1.MTS A'!$FM$7:$FM$253)</f>
        <v>0</v>
      </c>
      <c r="M60" s="165">
        <f t="shared" si="49"/>
        <v>0</v>
      </c>
    </row>
    <row r="61" spans="1:13" x14ac:dyDescent="0.3">
      <c r="A61" s="157">
        <f>'1.1.Base'!P17</f>
        <v>0</v>
      </c>
      <c r="B61" s="164">
        <f>SUMIF('3.1.MTS A'!$F$7:$F$253,'MTS summary'!$A61,'3.1.MTS A'!$H$7:$H$253)</f>
        <v>0</v>
      </c>
      <c r="C61" s="152">
        <f>SUMIF('3.1.MTS A'!$F$7:$F$253,'MTS summary'!$A61,'3.1.MTS A'!$FQ$7:$FQ$253)</f>
        <v>0</v>
      </c>
      <c r="D61" s="165">
        <f t="shared" si="46"/>
        <v>0</v>
      </c>
      <c r="E61" s="164">
        <f>SUMIF('3.1.MTS A'!$F$7:$F$253,'MTS summary'!$A61,'3.1.MTS A'!$J$7:$J$253)</f>
        <v>0</v>
      </c>
      <c r="F61" s="152">
        <f>SUMIF('3.1.MTS A'!$F$7:$F$253,'MTS summary'!$A61,'3.1.MTS A'!$U$7:$U$253)</f>
        <v>0</v>
      </c>
      <c r="G61" s="165">
        <f t="shared" si="47"/>
        <v>0</v>
      </c>
      <c r="H61" s="164">
        <f>SUMIF('3.1.MTS A'!$F$7:$F$253,'MTS summary'!$A61,'3.1.MTS A'!$L$7:$L$253)</f>
        <v>0</v>
      </c>
      <c r="I61" s="152">
        <f>SUMIF('3.1.MTS A'!$F$7:$F$253,'MTS summary'!$A61,'3.1.MTS A'!$FA$7:$FA$253)</f>
        <v>0</v>
      </c>
      <c r="J61" s="165">
        <f t="shared" si="48"/>
        <v>0</v>
      </c>
      <c r="K61" s="164">
        <f>SUMIF('3.1.MTS A'!$F$7:$F$253,'MTS summary'!$A61,'3.1.MTS A'!$N$7:$N$253)</f>
        <v>0</v>
      </c>
      <c r="L61" s="152">
        <f>SUMIF('3.1.MTS A'!$F$7:$F$253,'MTS summary'!$A61,'3.1.MTS A'!$FM$7:$FM$253)</f>
        <v>0</v>
      </c>
      <c r="M61" s="165">
        <f t="shared" si="49"/>
        <v>0</v>
      </c>
    </row>
    <row r="62" spans="1:13" x14ac:dyDescent="0.3">
      <c r="A62" s="157">
        <f>'1.1.Base'!P18</f>
        <v>0</v>
      </c>
      <c r="B62" s="164">
        <f>SUMIF('3.1.MTS A'!$F$7:$F$253,'MTS summary'!$A62,'3.1.MTS A'!$H$7:$H$253)</f>
        <v>0</v>
      </c>
      <c r="C62" s="152">
        <f>SUMIF('3.1.MTS A'!$F$7:$F$253,'MTS summary'!$A62,'3.1.MTS A'!$FQ$7:$FQ$253)</f>
        <v>0</v>
      </c>
      <c r="D62" s="165">
        <f t="shared" si="46"/>
        <v>0</v>
      </c>
      <c r="E62" s="164">
        <f>SUMIF('3.1.MTS A'!$F$7:$F$253,'MTS summary'!$A62,'3.1.MTS A'!$J$7:$J$253)</f>
        <v>0</v>
      </c>
      <c r="F62" s="152">
        <f>SUMIF('3.1.MTS A'!$F$7:$F$253,'MTS summary'!$A62,'3.1.MTS A'!$U$7:$U$253)</f>
        <v>0</v>
      </c>
      <c r="G62" s="165">
        <f t="shared" si="47"/>
        <v>0</v>
      </c>
      <c r="H62" s="164">
        <f>SUMIF('3.1.MTS A'!$F$7:$F$253,'MTS summary'!$A62,'3.1.MTS A'!$L$7:$L$253)</f>
        <v>0</v>
      </c>
      <c r="I62" s="152">
        <f>SUMIF('3.1.MTS A'!$F$7:$F$253,'MTS summary'!$A62,'3.1.MTS A'!$FA$7:$FA$253)</f>
        <v>0</v>
      </c>
      <c r="J62" s="165">
        <f t="shared" si="48"/>
        <v>0</v>
      </c>
      <c r="K62" s="164">
        <f>SUMIF('3.1.MTS A'!$F$7:$F$253,'MTS summary'!$A62,'3.1.MTS A'!$N$7:$N$253)</f>
        <v>0</v>
      </c>
      <c r="L62" s="152">
        <f>SUMIF('3.1.MTS A'!$F$7:$F$253,'MTS summary'!$A62,'3.1.MTS A'!$FM$7:$FM$253)</f>
        <v>0</v>
      </c>
      <c r="M62" s="165">
        <f t="shared" si="49"/>
        <v>0</v>
      </c>
    </row>
    <row r="63" spans="1:13" x14ac:dyDescent="0.3">
      <c r="A63" s="157">
        <f>'1.1.Base'!P19</f>
        <v>0</v>
      </c>
      <c r="B63" s="164">
        <f>SUMIF('3.1.MTS A'!$F$7:$F$253,'MTS summary'!$A63,'3.1.MTS A'!$H$7:$H$253)</f>
        <v>0</v>
      </c>
      <c r="C63" s="152">
        <f>SUMIF('3.1.MTS A'!$F$7:$F$253,'MTS summary'!$A63,'3.1.MTS A'!$FQ$7:$FQ$253)</f>
        <v>0</v>
      </c>
      <c r="D63" s="165">
        <f t="shared" si="46"/>
        <v>0</v>
      </c>
      <c r="E63" s="164">
        <f>SUMIF('3.1.MTS A'!$F$7:$F$253,'MTS summary'!$A63,'3.1.MTS A'!$J$7:$J$253)</f>
        <v>0</v>
      </c>
      <c r="F63" s="152">
        <f>SUMIF('3.1.MTS A'!$F$7:$F$253,'MTS summary'!$A63,'3.1.MTS A'!$U$7:$U$253)</f>
        <v>0</v>
      </c>
      <c r="G63" s="165">
        <f t="shared" si="47"/>
        <v>0</v>
      </c>
      <c r="H63" s="164">
        <f>SUMIF('3.1.MTS A'!$F$7:$F$253,'MTS summary'!$A63,'3.1.MTS A'!$L$7:$L$253)</f>
        <v>0</v>
      </c>
      <c r="I63" s="152">
        <f>SUMIF('3.1.MTS A'!$F$7:$F$253,'MTS summary'!$A63,'3.1.MTS A'!$FA$7:$FA$253)</f>
        <v>0</v>
      </c>
      <c r="J63" s="165">
        <f t="shared" si="48"/>
        <v>0</v>
      </c>
      <c r="K63" s="164">
        <f>SUMIF('3.1.MTS A'!$F$7:$F$253,'MTS summary'!$A63,'3.1.MTS A'!$N$7:$N$253)</f>
        <v>0</v>
      </c>
      <c r="L63" s="152">
        <f>SUMIF('3.1.MTS A'!$F$7:$F$253,'MTS summary'!$A63,'3.1.MTS A'!$FM$7:$FM$253)</f>
        <v>0</v>
      </c>
      <c r="M63" s="165">
        <f t="shared" si="49"/>
        <v>0</v>
      </c>
    </row>
    <row r="64" spans="1:13" x14ac:dyDescent="0.3">
      <c r="A64" s="157">
        <f>'1.1.Base'!P20</f>
        <v>0</v>
      </c>
      <c r="B64" s="164">
        <f>SUMIF('3.1.MTS A'!$F$7:$F$253,'MTS summary'!$A64,'3.1.MTS A'!$H$7:$H$253)</f>
        <v>0</v>
      </c>
      <c r="C64" s="152">
        <f>SUMIF('3.1.MTS A'!$F$7:$F$253,'MTS summary'!$A64,'3.1.MTS A'!$FQ$7:$FQ$253)</f>
        <v>0</v>
      </c>
      <c r="D64" s="165">
        <f t="shared" si="46"/>
        <v>0</v>
      </c>
      <c r="E64" s="164">
        <f>SUMIF('3.1.MTS A'!$F$7:$F$253,'MTS summary'!$A64,'3.1.MTS A'!$J$7:$J$253)</f>
        <v>0</v>
      </c>
      <c r="F64" s="152">
        <f>SUMIF('3.1.MTS A'!$F$7:$F$253,'MTS summary'!$A64,'3.1.MTS A'!$U$7:$U$253)</f>
        <v>0</v>
      </c>
      <c r="G64" s="165">
        <f t="shared" si="47"/>
        <v>0</v>
      </c>
      <c r="H64" s="164">
        <f>SUMIF('3.1.MTS A'!$F$7:$F$253,'MTS summary'!$A64,'3.1.MTS A'!$L$7:$L$253)</f>
        <v>0</v>
      </c>
      <c r="I64" s="152">
        <f>SUMIF('3.1.MTS A'!$F$7:$F$253,'MTS summary'!$A64,'3.1.MTS A'!$FA$7:$FA$253)</f>
        <v>0</v>
      </c>
      <c r="J64" s="165">
        <f t="shared" si="48"/>
        <v>0</v>
      </c>
      <c r="K64" s="164">
        <f>SUMIF('3.1.MTS A'!$F$7:$F$253,'MTS summary'!$A64,'3.1.MTS A'!$N$7:$N$253)</f>
        <v>0</v>
      </c>
      <c r="L64" s="152">
        <f>SUMIF('3.1.MTS A'!$F$7:$F$253,'MTS summary'!$A64,'3.1.MTS A'!$FM$7:$FM$253)</f>
        <v>0</v>
      </c>
      <c r="M64" s="165">
        <f t="shared" si="49"/>
        <v>0</v>
      </c>
    </row>
    <row r="65" spans="1:13" x14ac:dyDescent="0.3">
      <c r="A65" s="157">
        <f>'1.1.Base'!P21</f>
        <v>0</v>
      </c>
      <c r="B65" s="164">
        <f>SUMIF('3.1.MTS A'!$F$7:$F$253,'MTS summary'!$A65,'3.1.MTS A'!$H$7:$H$253)</f>
        <v>0</v>
      </c>
      <c r="C65" s="152">
        <f>SUMIF('3.1.MTS A'!$F$7:$F$253,'MTS summary'!$A65,'3.1.MTS A'!$FQ$7:$FQ$253)</f>
        <v>0</v>
      </c>
      <c r="D65" s="165">
        <f t="shared" si="46"/>
        <v>0</v>
      </c>
      <c r="E65" s="164">
        <f>SUMIF('3.1.MTS A'!$F$7:$F$253,'MTS summary'!$A65,'3.1.MTS A'!$J$7:$J$253)</f>
        <v>0</v>
      </c>
      <c r="F65" s="152">
        <f>SUMIF('3.1.MTS A'!$F$7:$F$253,'MTS summary'!$A65,'3.1.MTS A'!$U$7:$U$253)</f>
        <v>0</v>
      </c>
      <c r="G65" s="165">
        <f t="shared" si="47"/>
        <v>0</v>
      </c>
      <c r="H65" s="164">
        <f>SUMIF('3.1.MTS A'!$F$7:$F$253,'MTS summary'!$A65,'3.1.MTS A'!$L$7:$L$253)</f>
        <v>0</v>
      </c>
      <c r="I65" s="152">
        <f>SUMIF('3.1.MTS A'!$F$7:$F$253,'MTS summary'!$A65,'3.1.MTS A'!$FA$7:$FA$253)</f>
        <v>0</v>
      </c>
      <c r="J65" s="165">
        <f t="shared" si="48"/>
        <v>0</v>
      </c>
      <c r="K65" s="164">
        <f>SUMIF('3.1.MTS A'!$F$7:$F$253,'MTS summary'!$A65,'3.1.MTS A'!$N$7:$N$253)</f>
        <v>0</v>
      </c>
      <c r="L65" s="152">
        <f>SUMIF('3.1.MTS A'!$F$7:$F$253,'MTS summary'!$A65,'3.1.MTS A'!$FM$7:$FM$253)</f>
        <v>0</v>
      </c>
      <c r="M65" s="165">
        <f t="shared" si="49"/>
        <v>0</v>
      </c>
    </row>
    <row r="66" spans="1:13" x14ac:dyDescent="0.3">
      <c r="A66" s="157">
        <f>'1.1.Base'!P22</f>
        <v>0</v>
      </c>
      <c r="B66" s="164">
        <f>SUMIF('3.1.MTS A'!$F$7:$F$253,'MTS summary'!$A66,'3.1.MTS A'!$H$7:$H$253)</f>
        <v>0</v>
      </c>
      <c r="C66" s="152">
        <f>SUMIF('3.1.MTS A'!$F$7:$F$253,'MTS summary'!$A66,'3.1.MTS A'!$FQ$7:$FQ$253)</f>
        <v>0</v>
      </c>
      <c r="D66" s="165">
        <f t="shared" si="46"/>
        <v>0</v>
      </c>
      <c r="E66" s="164">
        <f>SUMIF('3.1.MTS A'!$F$7:$F$253,'MTS summary'!$A66,'3.1.MTS A'!$J$7:$J$253)</f>
        <v>0</v>
      </c>
      <c r="F66" s="152">
        <f>SUMIF('3.1.MTS A'!$F$7:$F$253,'MTS summary'!$A66,'3.1.MTS A'!$U$7:$U$253)</f>
        <v>0</v>
      </c>
      <c r="G66" s="165">
        <f t="shared" si="47"/>
        <v>0</v>
      </c>
      <c r="H66" s="164">
        <f>SUMIF('3.1.MTS A'!$F$7:$F$253,'MTS summary'!$A66,'3.1.MTS A'!$L$7:$L$253)</f>
        <v>0</v>
      </c>
      <c r="I66" s="152">
        <f>SUMIF('3.1.MTS A'!$F$7:$F$253,'MTS summary'!$A66,'3.1.MTS A'!$FA$7:$FA$253)</f>
        <v>0</v>
      </c>
      <c r="J66" s="165">
        <f t="shared" si="48"/>
        <v>0</v>
      </c>
      <c r="K66" s="164">
        <f>SUMIF('3.1.MTS A'!$F$7:$F$253,'MTS summary'!$A66,'3.1.MTS A'!$N$7:$N$253)</f>
        <v>0</v>
      </c>
      <c r="L66" s="152">
        <f>SUMIF('3.1.MTS A'!$F$7:$F$253,'MTS summary'!$A66,'3.1.MTS A'!$FM$7:$FM$253)</f>
        <v>0</v>
      </c>
      <c r="M66" s="165">
        <f t="shared" si="49"/>
        <v>0</v>
      </c>
    </row>
    <row r="67" spans="1:13" x14ac:dyDescent="0.3">
      <c r="A67" s="157">
        <f>'1.1.Base'!P23</f>
        <v>0</v>
      </c>
      <c r="B67" s="164">
        <f>SUMIF('3.1.MTS A'!$F$7:$F$253,'MTS summary'!$A67,'3.1.MTS A'!$H$7:$H$253)</f>
        <v>0</v>
      </c>
      <c r="C67" s="152">
        <f>SUMIF('3.1.MTS A'!$F$7:$F$253,'MTS summary'!$A67,'3.1.MTS A'!$FQ$7:$FQ$253)</f>
        <v>0</v>
      </c>
      <c r="D67" s="165">
        <f t="shared" si="46"/>
        <v>0</v>
      </c>
      <c r="E67" s="164">
        <f>SUMIF('3.1.MTS A'!$F$7:$F$253,'MTS summary'!$A67,'3.1.MTS A'!$J$7:$J$253)</f>
        <v>0</v>
      </c>
      <c r="F67" s="152">
        <f>SUMIF('3.1.MTS A'!$F$7:$F$253,'MTS summary'!$A67,'3.1.MTS A'!$U$7:$U$253)</f>
        <v>0</v>
      </c>
      <c r="G67" s="165">
        <f t="shared" si="47"/>
        <v>0</v>
      </c>
      <c r="H67" s="164">
        <f>SUMIF('3.1.MTS A'!$F$7:$F$253,'MTS summary'!$A67,'3.1.MTS A'!$L$7:$L$253)</f>
        <v>0</v>
      </c>
      <c r="I67" s="152">
        <f>SUMIF('3.1.MTS A'!$F$7:$F$253,'MTS summary'!$A67,'3.1.MTS A'!$FA$7:$FA$253)</f>
        <v>0</v>
      </c>
      <c r="J67" s="165">
        <f t="shared" si="48"/>
        <v>0</v>
      </c>
      <c r="K67" s="164">
        <f>SUMIF('3.1.MTS A'!$F$7:$F$253,'MTS summary'!$A67,'3.1.MTS A'!$N$7:$N$253)</f>
        <v>0</v>
      </c>
      <c r="L67" s="152">
        <f>SUMIF('3.1.MTS A'!$F$7:$F$253,'MTS summary'!$A67,'3.1.MTS A'!$FM$7:$FM$253)</f>
        <v>0</v>
      </c>
      <c r="M67" s="165">
        <f t="shared" si="49"/>
        <v>0</v>
      </c>
    </row>
    <row r="68" spans="1:13" x14ac:dyDescent="0.3">
      <c r="A68" s="157">
        <f>'1.1.Base'!P24</f>
        <v>0</v>
      </c>
      <c r="B68" s="164">
        <f>SUMIF('3.1.MTS A'!$F$7:$F$253,'MTS summary'!$A68,'3.1.MTS A'!$H$7:$H$253)</f>
        <v>0</v>
      </c>
      <c r="C68" s="152">
        <f>SUMIF('3.1.MTS A'!$F$7:$F$253,'MTS summary'!$A68,'3.1.MTS A'!$FQ$7:$FQ$253)</f>
        <v>0</v>
      </c>
      <c r="D68" s="165">
        <f t="shared" si="46"/>
        <v>0</v>
      </c>
      <c r="E68" s="164">
        <f>SUMIF('3.1.MTS A'!$F$7:$F$253,'MTS summary'!$A68,'3.1.MTS A'!$J$7:$J$253)</f>
        <v>0</v>
      </c>
      <c r="F68" s="152">
        <f>SUMIF('3.1.MTS A'!$F$7:$F$253,'MTS summary'!$A68,'3.1.MTS A'!$U$7:$U$253)</f>
        <v>0</v>
      </c>
      <c r="G68" s="165">
        <f t="shared" si="47"/>
        <v>0</v>
      </c>
      <c r="H68" s="164">
        <f>SUMIF('3.1.MTS A'!$F$7:$F$253,'MTS summary'!$A68,'3.1.MTS A'!$L$7:$L$253)</f>
        <v>0</v>
      </c>
      <c r="I68" s="152">
        <f>SUMIF('3.1.MTS A'!$F$7:$F$253,'MTS summary'!$A68,'3.1.MTS A'!$FA$7:$FA$253)</f>
        <v>0</v>
      </c>
      <c r="J68" s="165">
        <f t="shared" si="48"/>
        <v>0</v>
      </c>
      <c r="K68" s="164">
        <f>SUMIF('3.1.MTS A'!$F$7:$F$253,'MTS summary'!$A68,'3.1.MTS A'!$N$7:$N$253)</f>
        <v>0</v>
      </c>
      <c r="L68" s="152">
        <f>SUMIF('3.1.MTS A'!$F$7:$F$253,'MTS summary'!$A68,'3.1.MTS A'!$FM$7:$FM$253)</f>
        <v>0</v>
      </c>
      <c r="M68" s="165">
        <f t="shared" si="49"/>
        <v>0</v>
      </c>
    </row>
    <row r="69" spans="1:13" x14ac:dyDescent="0.3">
      <c r="A69" s="157">
        <f>'1.1.Base'!P25</f>
        <v>0</v>
      </c>
      <c r="B69" s="164">
        <f>SUMIF('3.1.MTS A'!$F$7:$F$253,'MTS summary'!$A69,'3.1.MTS A'!$H$7:$H$253)</f>
        <v>0</v>
      </c>
      <c r="C69" s="152">
        <f>SUMIF('3.1.MTS A'!$F$7:$F$253,'MTS summary'!$A69,'3.1.MTS A'!$FQ$7:$FQ$253)</f>
        <v>0</v>
      </c>
      <c r="D69" s="165">
        <f t="shared" si="46"/>
        <v>0</v>
      </c>
      <c r="E69" s="164">
        <f>SUMIF('3.1.MTS A'!$F$7:$F$253,'MTS summary'!$A69,'3.1.MTS A'!$J$7:$J$253)</f>
        <v>0</v>
      </c>
      <c r="F69" s="152">
        <f>SUMIF('3.1.MTS A'!$F$7:$F$253,'MTS summary'!$A69,'3.1.MTS A'!$U$7:$U$253)</f>
        <v>0</v>
      </c>
      <c r="G69" s="165">
        <f t="shared" si="47"/>
        <v>0</v>
      </c>
      <c r="H69" s="164">
        <f>SUMIF('3.1.MTS A'!$F$7:$F$253,'MTS summary'!$A69,'3.1.MTS A'!$L$7:$L$253)</f>
        <v>0</v>
      </c>
      <c r="I69" s="152">
        <f>SUMIF('3.1.MTS A'!$F$7:$F$253,'MTS summary'!$A69,'3.1.MTS A'!$FA$7:$FA$253)</f>
        <v>0</v>
      </c>
      <c r="J69" s="165">
        <f t="shared" si="48"/>
        <v>0</v>
      </c>
      <c r="K69" s="164">
        <f>SUMIF('3.1.MTS A'!$F$7:$F$253,'MTS summary'!$A69,'3.1.MTS A'!$N$7:$N$253)</f>
        <v>0</v>
      </c>
      <c r="L69" s="152">
        <f>SUMIF('3.1.MTS A'!$F$7:$F$253,'MTS summary'!$A69,'3.1.MTS A'!$FM$7:$FM$253)</f>
        <v>0</v>
      </c>
      <c r="M69" s="165">
        <f t="shared" si="49"/>
        <v>0</v>
      </c>
    </row>
    <row r="70" spans="1:13" x14ac:dyDescent="0.3">
      <c r="A70" s="157">
        <f>'1.1.Base'!P26</f>
        <v>0</v>
      </c>
      <c r="B70" s="164">
        <f>SUMIF('3.1.MTS A'!$F$7:$F$253,'MTS summary'!$A70,'3.1.MTS A'!$H$7:$H$253)</f>
        <v>0</v>
      </c>
      <c r="C70" s="152">
        <f>SUMIF('3.1.MTS A'!$F$7:$F$253,'MTS summary'!$A70,'3.1.MTS A'!$FQ$7:$FQ$253)</f>
        <v>0</v>
      </c>
      <c r="D70" s="165">
        <f t="shared" si="46"/>
        <v>0</v>
      </c>
      <c r="E70" s="164">
        <f>SUMIF('3.1.MTS A'!$F$7:$F$253,'MTS summary'!$A70,'3.1.MTS A'!$J$7:$J$253)</f>
        <v>0</v>
      </c>
      <c r="F70" s="152">
        <f>SUMIF('3.1.MTS A'!$F$7:$F$253,'MTS summary'!$A70,'3.1.MTS A'!$U$7:$U$253)</f>
        <v>0</v>
      </c>
      <c r="G70" s="165">
        <f t="shared" si="47"/>
        <v>0</v>
      </c>
      <c r="H70" s="164">
        <f>SUMIF('3.1.MTS A'!$F$7:$F$253,'MTS summary'!$A70,'3.1.MTS A'!$L$7:$L$253)</f>
        <v>0</v>
      </c>
      <c r="I70" s="152">
        <f>SUMIF('3.1.MTS A'!$F$7:$F$253,'MTS summary'!$A70,'3.1.MTS A'!$FA$7:$FA$253)</f>
        <v>0</v>
      </c>
      <c r="J70" s="165">
        <f t="shared" si="48"/>
        <v>0</v>
      </c>
      <c r="K70" s="164">
        <f>SUMIF('3.1.MTS A'!$F$7:$F$253,'MTS summary'!$A70,'3.1.MTS A'!$N$7:$N$253)</f>
        <v>0</v>
      </c>
      <c r="L70" s="152">
        <f>SUMIF('3.1.MTS A'!$F$7:$F$253,'MTS summary'!$A70,'3.1.MTS A'!$FM$7:$FM$253)</f>
        <v>0</v>
      </c>
      <c r="M70" s="165">
        <f t="shared" si="49"/>
        <v>0</v>
      </c>
    </row>
    <row r="71" spans="1:13" x14ac:dyDescent="0.3">
      <c r="A71" s="157">
        <f>'1.1.Base'!P27</f>
        <v>0</v>
      </c>
      <c r="B71" s="164">
        <f>SUMIF('3.1.MTS A'!$F$7:$F$253,'MTS summary'!$A71,'3.1.MTS A'!$H$7:$H$253)</f>
        <v>0</v>
      </c>
      <c r="C71" s="152">
        <f>SUMIF('3.1.MTS A'!$F$7:$F$253,'MTS summary'!$A71,'3.1.MTS A'!$FQ$7:$FQ$253)</f>
        <v>0</v>
      </c>
      <c r="D71" s="165">
        <f t="shared" si="46"/>
        <v>0</v>
      </c>
      <c r="E71" s="164">
        <f>SUMIF('3.1.MTS A'!$F$7:$F$253,'MTS summary'!$A71,'3.1.MTS A'!$J$7:$J$253)</f>
        <v>0</v>
      </c>
      <c r="F71" s="152">
        <f>SUMIF('3.1.MTS A'!$F$7:$F$253,'MTS summary'!$A71,'3.1.MTS A'!$U$7:$U$253)</f>
        <v>0</v>
      </c>
      <c r="G71" s="165">
        <f t="shared" si="47"/>
        <v>0</v>
      </c>
      <c r="H71" s="164">
        <f>SUMIF('3.1.MTS A'!$F$7:$F$253,'MTS summary'!$A71,'3.1.MTS A'!$L$7:$L$253)</f>
        <v>0</v>
      </c>
      <c r="I71" s="152">
        <f>SUMIF('3.1.MTS A'!$F$7:$F$253,'MTS summary'!$A71,'3.1.MTS A'!$FA$7:$FA$253)</f>
        <v>0</v>
      </c>
      <c r="J71" s="165">
        <f t="shared" si="48"/>
        <v>0</v>
      </c>
      <c r="K71" s="164">
        <f>SUMIF('3.1.MTS A'!$F$7:$F$253,'MTS summary'!$A71,'3.1.MTS A'!$N$7:$N$253)</f>
        <v>0</v>
      </c>
      <c r="L71" s="152">
        <f>SUMIF('3.1.MTS A'!$F$7:$F$253,'MTS summary'!$A71,'3.1.MTS A'!$FM$7:$FM$253)</f>
        <v>0</v>
      </c>
      <c r="M71" s="165">
        <f t="shared" si="49"/>
        <v>0</v>
      </c>
    </row>
    <row r="72" spans="1:13" x14ac:dyDescent="0.3">
      <c r="A72" s="157">
        <f>'1.1.Base'!P28</f>
        <v>0</v>
      </c>
      <c r="B72" s="164">
        <f>SUMIF('3.1.MTS A'!$F$7:$F$253,'MTS summary'!$A72,'3.1.MTS A'!$H$7:$H$253)</f>
        <v>0</v>
      </c>
      <c r="C72" s="152">
        <f>SUMIF('3.1.MTS A'!$F$7:$F$253,'MTS summary'!$A72,'3.1.MTS A'!$FQ$7:$FQ$253)</f>
        <v>0</v>
      </c>
      <c r="D72" s="165">
        <f t="shared" si="46"/>
        <v>0</v>
      </c>
      <c r="E72" s="164">
        <f>SUMIF('3.1.MTS A'!$F$7:$F$253,'MTS summary'!$A72,'3.1.MTS A'!$J$7:$J$253)</f>
        <v>0</v>
      </c>
      <c r="F72" s="152">
        <f>SUMIF('3.1.MTS A'!$F$7:$F$253,'MTS summary'!$A72,'3.1.MTS A'!$U$7:$U$253)</f>
        <v>0</v>
      </c>
      <c r="G72" s="165">
        <f t="shared" si="47"/>
        <v>0</v>
      </c>
      <c r="H72" s="164">
        <f>SUMIF('3.1.MTS A'!$F$7:$F$253,'MTS summary'!$A72,'3.1.MTS A'!$L$7:$L$253)</f>
        <v>0</v>
      </c>
      <c r="I72" s="152">
        <f>SUMIF('3.1.MTS A'!$F$7:$F$253,'MTS summary'!$A72,'3.1.MTS A'!$FA$7:$FA$253)</f>
        <v>0</v>
      </c>
      <c r="J72" s="165">
        <f t="shared" si="48"/>
        <v>0</v>
      </c>
      <c r="K72" s="164">
        <f>SUMIF('3.1.MTS A'!$F$7:$F$253,'MTS summary'!$A72,'3.1.MTS A'!$N$7:$N$253)</f>
        <v>0</v>
      </c>
      <c r="L72" s="152">
        <f>SUMIF('3.1.MTS A'!$F$7:$F$253,'MTS summary'!$A72,'3.1.MTS A'!$FM$7:$FM$253)</f>
        <v>0</v>
      </c>
      <c r="M72" s="165">
        <f t="shared" si="49"/>
        <v>0</v>
      </c>
    </row>
    <row r="73" spans="1:13" x14ac:dyDescent="0.3">
      <c r="A73" s="157">
        <f>'1.1.Base'!P29</f>
        <v>0</v>
      </c>
      <c r="B73" s="164">
        <f>SUMIF('3.1.MTS A'!$F$7:$F$253,'MTS summary'!$A73,'3.1.MTS A'!$H$7:$H$253)</f>
        <v>0</v>
      </c>
      <c r="C73" s="152">
        <f>SUMIF('3.1.MTS A'!$F$7:$F$253,'MTS summary'!$A73,'3.1.MTS A'!$FQ$7:$FQ$253)</f>
        <v>0</v>
      </c>
      <c r="D73" s="165">
        <f t="shared" si="46"/>
        <v>0</v>
      </c>
      <c r="E73" s="164">
        <f>SUMIF('3.1.MTS A'!$F$7:$F$253,'MTS summary'!$A73,'3.1.MTS A'!$J$7:$J$253)</f>
        <v>0</v>
      </c>
      <c r="F73" s="152">
        <f>SUMIF('3.1.MTS A'!$F$7:$F$253,'MTS summary'!$A73,'3.1.MTS A'!$U$7:$U$253)</f>
        <v>0</v>
      </c>
      <c r="G73" s="165">
        <f t="shared" si="47"/>
        <v>0</v>
      </c>
      <c r="H73" s="164">
        <f>SUMIF('3.1.MTS A'!$F$7:$F$253,'MTS summary'!$A73,'3.1.MTS A'!$L$7:$L$253)</f>
        <v>0</v>
      </c>
      <c r="I73" s="152">
        <f>SUMIF('3.1.MTS A'!$F$7:$F$253,'MTS summary'!$A73,'3.1.MTS A'!$FA$7:$FA$253)</f>
        <v>0</v>
      </c>
      <c r="J73" s="165">
        <f t="shared" si="48"/>
        <v>0</v>
      </c>
      <c r="K73" s="164">
        <f>SUMIF('3.1.MTS A'!$F$7:$F$253,'MTS summary'!$A73,'3.1.MTS A'!$N$7:$N$253)</f>
        <v>0</v>
      </c>
      <c r="L73" s="152">
        <f>SUMIF('3.1.MTS A'!$F$7:$F$253,'MTS summary'!$A73,'3.1.MTS A'!$FM$7:$FM$253)</f>
        <v>0</v>
      </c>
      <c r="M73" s="165">
        <f t="shared" si="49"/>
        <v>0</v>
      </c>
    </row>
    <row r="74" spans="1:13" x14ac:dyDescent="0.3">
      <c r="A74" s="157">
        <f>'1.1.Base'!P30</f>
        <v>0</v>
      </c>
      <c r="B74" s="164">
        <f>SUMIF('3.1.MTS A'!$F$7:$F$253,'MTS summary'!$A74,'3.1.MTS A'!$H$7:$H$253)</f>
        <v>0</v>
      </c>
      <c r="C74" s="152">
        <f>SUMIF('3.1.MTS A'!$F$7:$F$253,'MTS summary'!$A74,'3.1.MTS A'!$FQ$7:$FQ$253)</f>
        <v>0</v>
      </c>
      <c r="D74" s="165">
        <f t="shared" si="46"/>
        <v>0</v>
      </c>
      <c r="E74" s="164">
        <f>SUMIF('3.1.MTS A'!$F$7:$F$253,'MTS summary'!$A74,'3.1.MTS A'!$J$7:$J$253)</f>
        <v>0</v>
      </c>
      <c r="F74" s="152">
        <f>SUMIF('3.1.MTS A'!$F$7:$F$253,'MTS summary'!$A74,'3.1.MTS A'!$U$7:$U$253)</f>
        <v>0</v>
      </c>
      <c r="G74" s="165">
        <f t="shared" si="47"/>
        <v>0</v>
      </c>
      <c r="H74" s="164">
        <f>SUMIF('3.1.MTS A'!$F$7:$F$253,'MTS summary'!$A74,'3.1.MTS A'!$L$7:$L$253)</f>
        <v>0</v>
      </c>
      <c r="I74" s="152">
        <f>SUMIF('3.1.MTS A'!$F$7:$F$253,'MTS summary'!$A74,'3.1.MTS A'!$FA$7:$FA$253)</f>
        <v>0</v>
      </c>
      <c r="J74" s="165">
        <f t="shared" si="48"/>
        <v>0</v>
      </c>
      <c r="K74" s="164">
        <f>SUMIF('3.1.MTS A'!$F$7:$F$253,'MTS summary'!$A74,'3.1.MTS A'!$N$7:$N$253)</f>
        <v>0</v>
      </c>
      <c r="L74" s="152">
        <f>SUMIF('3.1.MTS A'!$F$7:$F$253,'MTS summary'!$A74,'3.1.MTS A'!$FM$7:$FM$253)</f>
        <v>0</v>
      </c>
      <c r="M74" s="165">
        <f t="shared" si="49"/>
        <v>0</v>
      </c>
    </row>
    <row r="75" spans="1:13" x14ac:dyDescent="0.3">
      <c r="A75" s="157">
        <f>'1.1.Base'!P31</f>
        <v>0</v>
      </c>
      <c r="B75" s="164">
        <f>SUMIF('3.1.MTS A'!$F$7:$F$253,'MTS summary'!$A75,'3.1.MTS A'!$H$7:$H$253)</f>
        <v>0</v>
      </c>
      <c r="C75" s="152">
        <f>SUMIF('3.1.MTS A'!$F$7:$F$253,'MTS summary'!$A75,'3.1.MTS A'!$FQ$7:$FQ$253)</f>
        <v>0</v>
      </c>
      <c r="D75" s="165">
        <f t="shared" si="46"/>
        <v>0</v>
      </c>
      <c r="E75" s="164">
        <f>SUMIF('3.1.MTS A'!$F$7:$F$253,'MTS summary'!$A75,'3.1.MTS A'!$J$7:$J$253)</f>
        <v>0</v>
      </c>
      <c r="F75" s="152">
        <f>SUMIF('3.1.MTS A'!$F$7:$F$253,'MTS summary'!$A75,'3.1.MTS A'!$U$7:$U$253)</f>
        <v>0</v>
      </c>
      <c r="G75" s="165">
        <f t="shared" si="47"/>
        <v>0</v>
      </c>
      <c r="H75" s="164">
        <f>SUMIF('3.1.MTS A'!$F$7:$F$253,'MTS summary'!$A75,'3.1.MTS A'!$L$7:$L$253)</f>
        <v>0</v>
      </c>
      <c r="I75" s="152">
        <f>SUMIF('3.1.MTS A'!$F$7:$F$253,'MTS summary'!$A75,'3.1.MTS A'!$FA$7:$FA$253)</f>
        <v>0</v>
      </c>
      <c r="J75" s="165">
        <f t="shared" si="48"/>
        <v>0</v>
      </c>
      <c r="K75" s="164">
        <f>SUMIF('3.1.MTS A'!$F$7:$F$253,'MTS summary'!$A75,'3.1.MTS A'!$N$7:$N$253)</f>
        <v>0</v>
      </c>
      <c r="L75" s="152">
        <f>SUMIF('3.1.MTS A'!$F$7:$F$253,'MTS summary'!$A75,'3.1.MTS A'!$FM$7:$FM$253)</f>
        <v>0</v>
      </c>
      <c r="M75" s="165">
        <f t="shared" si="49"/>
        <v>0</v>
      </c>
    </row>
    <row r="76" spans="1:13" x14ac:dyDescent="0.3">
      <c r="A76" s="157">
        <f>'1.1.Base'!P32</f>
        <v>0</v>
      </c>
      <c r="B76" s="164">
        <f>SUMIF('3.1.MTS A'!$F$7:$F$253,'MTS summary'!$A76,'3.1.MTS A'!$H$7:$H$253)</f>
        <v>0</v>
      </c>
      <c r="C76" s="152">
        <f>SUMIF('3.1.MTS A'!$F$7:$F$253,'MTS summary'!$A76,'3.1.MTS A'!$FQ$7:$FQ$253)</f>
        <v>0</v>
      </c>
      <c r="D76" s="165">
        <f t="shared" si="46"/>
        <v>0</v>
      </c>
      <c r="E76" s="164">
        <f>SUMIF('3.1.MTS A'!$F$7:$F$253,'MTS summary'!$A76,'3.1.MTS A'!$J$7:$J$253)</f>
        <v>0</v>
      </c>
      <c r="F76" s="152">
        <f>SUMIF('3.1.MTS A'!$F$7:$F$253,'MTS summary'!$A76,'3.1.MTS A'!$U$7:$U$253)</f>
        <v>0</v>
      </c>
      <c r="G76" s="165">
        <f t="shared" si="47"/>
        <v>0</v>
      </c>
      <c r="H76" s="164">
        <f>SUMIF('3.1.MTS A'!$F$7:$F$253,'MTS summary'!$A76,'3.1.MTS A'!$L$7:$L$253)</f>
        <v>0</v>
      </c>
      <c r="I76" s="152">
        <f>SUMIF('3.1.MTS A'!$F$7:$F$253,'MTS summary'!$A76,'3.1.MTS A'!$FA$7:$FA$253)</f>
        <v>0</v>
      </c>
      <c r="J76" s="165">
        <f t="shared" si="48"/>
        <v>0</v>
      </c>
      <c r="K76" s="164">
        <f>SUMIF('3.1.MTS A'!$F$7:$F$253,'MTS summary'!$A76,'3.1.MTS A'!$N$7:$N$253)</f>
        <v>0</v>
      </c>
      <c r="L76" s="152">
        <f>SUMIF('3.1.MTS A'!$F$7:$F$253,'MTS summary'!$A76,'3.1.MTS A'!$FM$7:$FM$253)</f>
        <v>0</v>
      </c>
      <c r="M76" s="165">
        <f t="shared" si="49"/>
        <v>0</v>
      </c>
    </row>
    <row r="77" spans="1:13" x14ac:dyDescent="0.3">
      <c r="A77" s="157">
        <f>'1.1.Base'!P33</f>
        <v>0</v>
      </c>
      <c r="B77" s="164">
        <f>SUMIF('3.1.MTS A'!$F$7:$F$253,'MTS summary'!$A77,'3.1.MTS A'!$H$7:$H$253)</f>
        <v>0</v>
      </c>
      <c r="C77" s="152">
        <f>SUMIF('3.1.MTS A'!$F$7:$F$253,'MTS summary'!$A77,'3.1.MTS A'!$FQ$7:$FQ$253)</f>
        <v>0</v>
      </c>
      <c r="D77" s="165">
        <f t="shared" si="46"/>
        <v>0</v>
      </c>
      <c r="E77" s="164">
        <f>SUMIF('3.1.MTS A'!$F$7:$F$253,'MTS summary'!$A77,'3.1.MTS A'!$J$7:$J$253)</f>
        <v>0</v>
      </c>
      <c r="F77" s="152">
        <f>SUMIF('3.1.MTS A'!$F$7:$F$253,'MTS summary'!$A77,'3.1.MTS A'!$U$7:$U$253)</f>
        <v>0</v>
      </c>
      <c r="G77" s="165">
        <f t="shared" si="47"/>
        <v>0</v>
      </c>
      <c r="H77" s="164">
        <f>SUMIF('3.1.MTS A'!$F$7:$F$253,'MTS summary'!$A77,'3.1.MTS A'!$L$7:$L$253)</f>
        <v>0</v>
      </c>
      <c r="I77" s="152">
        <f>SUMIF('3.1.MTS A'!$F$7:$F$253,'MTS summary'!$A77,'3.1.MTS A'!$FA$7:$FA$253)</f>
        <v>0</v>
      </c>
      <c r="J77" s="165">
        <f t="shared" si="48"/>
        <v>0</v>
      </c>
      <c r="K77" s="164">
        <f>SUMIF('3.1.MTS A'!$F$7:$F$253,'MTS summary'!$A77,'3.1.MTS A'!$N$7:$N$253)</f>
        <v>0</v>
      </c>
      <c r="L77" s="152">
        <f>SUMIF('3.1.MTS A'!$F$7:$F$253,'MTS summary'!$A77,'3.1.MTS A'!$FM$7:$FM$253)</f>
        <v>0</v>
      </c>
      <c r="M77" s="165">
        <f t="shared" si="49"/>
        <v>0</v>
      </c>
    </row>
    <row r="78" spans="1:13" x14ac:dyDescent="0.3">
      <c r="A78" s="157">
        <f>'1.1.Base'!P34</f>
        <v>0</v>
      </c>
      <c r="B78" s="164">
        <f>SUMIF('3.1.MTS A'!$F$7:$F$253,'MTS summary'!$A78,'3.1.MTS A'!$H$7:$H$253)</f>
        <v>0</v>
      </c>
      <c r="C78" s="152">
        <f>SUMIF('3.1.MTS A'!$F$7:$F$253,'MTS summary'!$A78,'3.1.MTS A'!$FQ$7:$FQ$253)</f>
        <v>0</v>
      </c>
      <c r="D78" s="165">
        <f t="shared" si="46"/>
        <v>0</v>
      </c>
      <c r="E78" s="164">
        <f>SUMIF('3.1.MTS A'!$F$7:$F$253,'MTS summary'!$A78,'3.1.MTS A'!$J$7:$J$253)</f>
        <v>0</v>
      </c>
      <c r="F78" s="152">
        <f>SUMIF('3.1.MTS A'!$F$7:$F$253,'MTS summary'!$A78,'3.1.MTS A'!$U$7:$U$253)</f>
        <v>0</v>
      </c>
      <c r="G78" s="165">
        <f t="shared" si="47"/>
        <v>0</v>
      </c>
      <c r="H78" s="164">
        <f>SUMIF('3.1.MTS A'!$F$7:$F$253,'MTS summary'!$A78,'3.1.MTS A'!$L$7:$L$253)</f>
        <v>0</v>
      </c>
      <c r="I78" s="152">
        <f>SUMIF('3.1.MTS A'!$F$7:$F$253,'MTS summary'!$A78,'3.1.MTS A'!$FA$7:$FA$253)</f>
        <v>0</v>
      </c>
      <c r="J78" s="165">
        <f t="shared" si="48"/>
        <v>0</v>
      </c>
      <c r="K78" s="164">
        <f>SUMIF('3.1.MTS A'!$F$7:$F$253,'MTS summary'!$A78,'3.1.MTS A'!$N$7:$N$253)</f>
        <v>0</v>
      </c>
      <c r="L78" s="152">
        <f>SUMIF('3.1.MTS A'!$F$7:$F$253,'MTS summary'!$A78,'3.1.MTS A'!$FM$7:$FM$253)</f>
        <v>0</v>
      </c>
      <c r="M78" s="165">
        <f t="shared" si="49"/>
        <v>0</v>
      </c>
    </row>
    <row r="79" spans="1:13" x14ac:dyDescent="0.3">
      <c r="A79" s="157">
        <f>'1.1.Base'!P35</f>
        <v>0</v>
      </c>
      <c r="B79" s="164">
        <f>SUMIF('3.1.MTS A'!$F$7:$F$253,'MTS summary'!$A79,'3.1.MTS A'!$H$7:$H$253)</f>
        <v>0</v>
      </c>
      <c r="C79" s="152">
        <f>SUMIF('3.1.MTS A'!$F$7:$F$253,'MTS summary'!$A79,'3.1.MTS A'!$FQ$7:$FQ$253)</f>
        <v>0</v>
      </c>
      <c r="D79" s="165">
        <f t="shared" si="46"/>
        <v>0</v>
      </c>
      <c r="E79" s="164">
        <f>SUMIF('3.1.MTS A'!$F$7:$F$253,'MTS summary'!$A79,'3.1.MTS A'!$J$7:$J$253)</f>
        <v>0</v>
      </c>
      <c r="F79" s="152">
        <f>SUMIF('3.1.MTS A'!$F$7:$F$253,'MTS summary'!$A79,'3.1.MTS A'!$U$7:$U$253)</f>
        <v>0</v>
      </c>
      <c r="G79" s="165">
        <f t="shared" si="47"/>
        <v>0</v>
      </c>
      <c r="H79" s="164">
        <f>SUMIF('3.1.MTS A'!$F$7:$F$253,'MTS summary'!$A79,'3.1.MTS A'!$L$7:$L$253)</f>
        <v>0</v>
      </c>
      <c r="I79" s="152">
        <f>SUMIF('3.1.MTS A'!$F$7:$F$253,'MTS summary'!$A79,'3.1.MTS A'!$FA$7:$FA$253)</f>
        <v>0</v>
      </c>
      <c r="J79" s="165">
        <f t="shared" si="48"/>
        <v>0</v>
      </c>
      <c r="K79" s="164">
        <f>SUMIF('3.1.MTS A'!$F$7:$F$253,'MTS summary'!$A79,'3.1.MTS A'!$N$7:$N$253)</f>
        <v>0</v>
      </c>
      <c r="L79" s="152">
        <f>SUMIF('3.1.MTS A'!$F$7:$F$253,'MTS summary'!$A79,'3.1.MTS A'!$FM$7:$FM$253)</f>
        <v>0</v>
      </c>
      <c r="M79" s="165">
        <f t="shared" si="49"/>
        <v>0</v>
      </c>
    </row>
    <row r="80" spans="1:13" x14ac:dyDescent="0.3">
      <c r="A80" s="157">
        <f>'1.1.Base'!P36</f>
        <v>0</v>
      </c>
      <c r="B80" s="164">
        <f>SUMIF('3.1.MTS A'!$F$7:$F$253,'MTS summary'!$A80,'3.1.MTS A'!$H$7:$H$253)</f>
        <v>0</v>
      </c>
      <c r="C80" s="152">
        <f>SUMIF('3.1.MTS A'!$F$7:$F$253,'MTS summary'!$A80,'3.1.MTS A'!$FQ$7:$FQ$253)</f>
        <v>0</v>
      </c>
      <c r="D80" s="165">
        <f t="shared" si="46"/>
        <v>0</v>
      </c>
      <c r="E80" s="164">
        <f>SUMIF('3.1.MTS A'!$F$7:$F$253,'MTS summary'!$A80,'3.1.MTS A'!$J$7:$J$253)</f>
        <v>0</v>
      </c>
      <c r="F80" s="152">
        <f>SUMIF('3.1.MTS A'!$F$7:$F$253,'MTS summary'!$A80,'3.1.MTS A'!$U$7:$U$253)</f>
        <v>0</v>
      </c>
      <c r="G80" s="165">
        <f t="shared" si="47"/>
        <v>0</v>
      </c>
      <c r="H80" s="164">
        <f>SUMIF('3.1.MTS A'!$F$7:$F$253,'MTS summary'!$A80,'3.1.MTS A'!$L$7:$L$253)</f>
        <v>0</v>
      </c>
      <c r="I80" s="152">
        <f>SUMIF('3.1.MTS A'!$F$7:$F$253,'MTS summary'!$A80,'3.1.MTS A'!$FA$7:$FA$253)</f>
        <v>0</v>
      </c>
      <c r="J80" s="165">
        <f t="shared" si="48"/>
        <v>0</v>
      </c>
      <c r="K80" s="164">
        <f>SUMIF('3.1.MTS A'!$F$7:$F$253,'MTS summary'!$A80,'3.1.MTS A'!$N$7:$N$253)</f>
        <v>0</v>
      </c>
      <c r="L80" s="152">
        <f>SUMIF('3.1.MTS A'!$F$7:$F$253,'MTS summary'!$A80,'3.1.MTS A'!$FM$7:$FM$253)</f>
        <v>0</v>
      </c>
      <c r="M80" s="165">
        <f t="shared" si="49"/>
        <v>0</v>
      </c>
    </row>
    <row r="81" spans="1:13" x14ac:dyDescent="0.3">
      <c r="A81" s="157">
        <f>'1.1.Base'!P37</f>
        <v>0</v>
      </c>
      <c r="B81" s="164">
        <f>SUMIF('3.1.MTS A'!$F$7:$F$253,'MTS summary'!$A81,'3.1.MTS A'!$H$7:$H$253)</f>
        <v>0</v>
      </c>
      <c r="C81" s="152">
        <f>SUMIF('3.1.MTS A'!$F$7:$F$253,'MTS summary'!$A81,'3.1.MTS A'!$FQ$7:$FQ$253)</f>
        <v>0</v>
      </c>
      <c r="D81" s="165">
        <f t="shared" si="46"/>
        <v>0</v>
      </c>
      <c r="E81" s="164">
        <f>SUMIF('3.1.MTS A'!$F$7:$F$253,'MTS summary'!$A81,'3.1.MTS A'!$J$7:$J$253)</f>
        <v>0</v>
      </c>
      <c r="F81" s="152">
        <f>SUMIF('3.1.MTS A'!$F$7:$F$253,'MTS summary'!$A81,'3.1.MTS A'!$U$7:$U$253)</f>
        <v>0</v>
      </c>
      <c r="G81" s="165">
        <f t="shared" si="47"/>
        <v>0</v>
      </c>
      <c r="H81" s="164">
        <f>SUMIF('3.1.MTS A'!$F$7:$F$253,'MTS summary'!$A81,'3.1.MTS A'!$L$7:$L$253)</f>
        <v>0</v>
      </c>
      <c r="I81" s="152">
        <f>SUMIF('3.1.MTS A'!$F$7:$F$253,'MTS summary'!$A81,'3.1.MTS A'!$FA$7:$FA$253)</f>
        <v>0</v>
      </c>
      <c r="J81" s="165">
        <f t="shared" si="48"/>
        <v>0</v>
      </c>
      <c r="K81" s="164">
        <f>SUMIF('3.1.MTS A'!$F$7:$F$253,'MTS summary'!$A81,'3.1.MTS A'!$N$7:$N$253)</f>
        <v>0</v>
      </c>
      <c r="L81" s="152">
        <f>SUMIF('3.1.MTS A'!$F$7:$F$253,'MTS summary'!$A81,'3.1.MTS A'!$FM$7:$FM$253)</f>
        <v>0</v>
      </c>
      <c r="M81" s="165">
        <f t="shared" si="49"/>
        <v>0</v>
      </c>
    </row>
    <row r="82" spans="1:13" x14ac:dyDescent="0.3">
      <c r="A82" s="157">
        <f>'1.1.Base'!P38</f>
        <v>0</v>
      </c>
      <c r="B82" s="164">
        <f>SUMIF('3.1.MTS A'!$F$7:$F$253,'MTS summary'!$A82,'3.1.MTS A'!$H$7:$H$253)</f>
        <v>0</v>
      </c>
      <c r="C82" s="152">
        <f>SUMIF('3.1.MTS A'!$F$7:$F$253,'MTS summary'!$A82,'3.1.MTS A'!$FQ$7:$FQ$253)</f>
        <v>0</v>
      </c>
      <c r="D82" s="165">
        <f t="shared" si="46"/>
        <v>0</v>
      </c>
      <c r="E82" s="164">
        <f>SUMIF('3.1.MTS A'!$F$7:$F$253,'MTS summary'!$A82,'3.1.MTS A'!$J$7:$J$253)</f>
        <v>0</v>
      </c>
      <c r="F82" s="152">
        <f>SUMIF('3.1.MTS A'!$F$7:$F$253,'MTS summary'!$A82,'3.1.MTS A'!$U$7:$U$253)</f>
        <v>0</v>
      </c>
      <c r="G82" s="165">
        <f t="shared" si="47"/>
        <v>0</v>
      </c>
      <c r="H82" s="164">
        <f>SUMIF('3.1.MTS A'!$F$7:$F$253,'MTS summary'!$A82,'3.1.MTS A'!$L$7:$L$253)</f>
        <v>0</v>
      </c>
      <c r="I82" s="152">
        <f>SUMIF('3.1.MTS A'!$F$7:$F$253,'MTS summary'!$A82,'3.1.MTS A'!$FA$7:$FA$253)</f>
        <v>0</v>
      </c>
      <c r="J82" s="165">
        <f t="shared" si="48"/>
        <v>0</v>
      </c>
      <c r="K82" s="164">
        <f>SUMIF('3.1.MTS A'!$F$7:$F$253,'MTS summary'!$A82,'3.1.MTS A'!$N$7:$N$253)</f>
        <v>0</v>
      </c>
      <c r="L82" s="152">
        <f>SUMIF('3.1.MTS A'!$F$7:$F$253,'MTS summary'!$A82,'3.1.MTS A'!$FM$7:$FM$253)</f>
        <v>0</v>
      </c>
      <c r="M82" s="165">
        <f t="shared" si="49"/>
        <v>0</v>
      </c>
    </row>
    <row r="83" spans="1:13" x14ac:dyDescent="0.3">
      <c r="A83" s="157">
        <f>'1.1.Base'!P39</f>
        <v>0</v>
      </c>
      <c r="B83" s="164">
        <f>SUMIF('3.1.MTS A'!$F$7:$F$253,'MTS summary'!$A83,'3.1.MTS A'!$H$7:$H$253)</f>
        <v>0</v>
      </c>
      <c r="C83" s="152">
        <f>SUMIF('3.1.MTS A'!$F$7:$F$253,'MTS summary'!$A83,'3.1.MTS A'!$FQ$7:$FQ$253)</f>
        <v>0</v>
      </c>
      <c r="D83" s="165">
        <f t="shared" si="46"/>
        <v>0</v>
      </c>
      <c r="E83" s="164">
        <f>SUMIF('3.1.MTS A'!$F$7:$F$253,'MTS summary'!$A83,'3.1.MTS A'!$J$7:$J$253)</f>
        <v>0</v>
      </c>
      <c r="F83" s="152">
        <f>SUMIF('3.1.MTS A'!$F$7:$F$253,'MTS summary'!$A83,'3.1.MTS A'!$U$7:$U$253)</f>
        <v>0</v>
      </c>
      <c r="G83" s="165">
        <f t="shared" si="47"/>
        <v>0</v>
      </c>
      <c r="H83" s="164">
        <f>SUMIF('3.1.MTS A'!$F$7:$F$253,'MTS summary'!$A83,'3.1.MTS A'!$L$7:$L$253)</f>
        <v>0</v>
      </c>
      <c r="I83" s="152">
        <f>SUMIF('3.1.MTS A'!$F$7:$F$253,'MTS summary'!$A83,'3.1.MTS A'!$FA$7:$FA$253)</f>
        <v>0</v>
      </c>
      <c r="J83" s="165">
        <f t="shared" si="48"/>
        <v>0</v>
      </c>
      <c r="K83" s="164">
        <f>SUMIF('3.1.MTS A'!$F$7:$F$253,'MTS summary'!$A83,'3.1.MTS A'!$N$7:$N$253)</f>
        <v>0</v>
      </c>
      <c r="L83" s="152">
        <f>SUMIF('3.1.MTS A'!$F$7:$F$253,'MTS summary'!$A83,'3.1.MTS A'!$FM$7:$FM$253)</f>
        <v>0</v>
      </c>
      <c r="M83" s="165">
        <f t="shared" si="49"/>
        <v>0</v>
      </c>
    </row>
    <row r="84" spans="1:13" x14ac:dyDescent="0.3">
      <c r="A84" s="157">
        <f>'1.1.Base'!P40</f>
        <v>0</v>
      </c>
      <c r="B84" s="164">
        <f>SUMIF('3.1.MTS A'!$F$7:$F$253,'MTS summary'!$A84,'3.1.MTS A'!$H$7:$H$253)</f>
        <v>0</v>
      </c>
      <c r="C84" s="152">
        <f>SUMIF('3.1.MTS A'!$F$7:$F$253,'MTS summary'!$A84,'3.1.MTS A'!$FQ$7:$FQ$253)</f>
        <v>0</v>
      </c>
      <c r="D84" s="165">
        <f t="shared" si="46"/>
        <v>0</v>
      </c>
      <c r="E84" s="164">
        <f>SUMIF('3.1.MTS A'!$F$7:$F$253,'MTS summary'!$A84,'3.1.MTS A'!$J$7:$J$253)</f>
        <v>0</v>
      </c>
      <c r="F84" s="152">
        <f>SUMIF('3.1.MTS A'!$F$7:$F$253,'MTS summary'!$A84,'3.1.MTS A'!$U$7:$U$253)</f>
        <v>0</v>
      </c>
      <c r="G84" s="165">
        <f t="shared" si="47"/>
        <v>0</v>
      </c>
      <c r="H84" s="164">
        <f>SUMIF('3.1.MTS A'!$F$7:$F$253,'MTS summary'!$A84,'3.1.MTS A'!$L$7:$L$253)</f>
        <v>0</v>
      </c>
      <c r="I84" s="152">
        <f>SUMIF('3.1.MTS A'!$F$7:$F$253,'MTS summary'!$A84,'3.1.MTS A'!$FA$7:$FA$253)</f>
        <v>0</v>
      </c>
      <c r="J84" s="165">
        <f t="shared" si="48"/>
        <v>0</v>
      </c>
      <c r="K84" s="164">
        <f>SUMIF('3.1.MTS A'!$F$7:$F$253,'MTS summary'!$A84,'3.1.MTS A'!$N$7:$N$253)</f>
        <v>0</v>
      </c>
      <c r="L84" s="152">
        <f>SUMIF('3.1.MTS A'!$F$7:$F$253,'MTS summary'!$A84,'3.1.MTS A'!$FM$7:$FM$253)</f>
        <v>0</v>
      </c>
      <c r="M84" s="165">
        <f t="shared" si="49"/>
        <v>0</v>
      </c>
    </row>
    <row r="85" spans="1:13" x14ac:dyDescent="0.3">
      <c r="A85" s="157">
        <f>'1.1.Base'!P41</f>
        <v>0</v>
      </c>
      <c r="B85" s="164">
        <f>SUMIF('3.1.MTS A'!$F$7:$F$253,'MTS summary'!$A85,'3.1.MTS A'!$H$7:$H$253)</f>
        <v>0</v>
      </c>
      <c r="C85" s="152">
        <f>SUMIF('3.1.MTS A'!$F$7:$F$253,'MTS summary'!$A85,'3.1.MTS A'!$FQ$7:$FQ$253)</f>
        <v>0</v>
      </c>
      <c r="D85" s="165">
        <f t="shared" si="46"/>
        <v>0</v>
      </c>
      <c r="E85" s="164">
        <f>SUMIF('3.1.MTS A'!$F$7:$F$253,'MTS summary'!$A85,'3.1.MTS A'!$J$7:$J$253)</f>
        <v>0</v>
      </c>
      <c r="F85" s="152">
        <f>SUMIF('3.1.MTS A'!$F$7:$F$253,'MTS summary'!$A85,'3.1.MTS A'!$U$7:$U$253)</f>
        <v>0</v>
      </c>
      <c r="G85" s="165">
        <f t="shared" si="47"/>
        <v>0</v>
      </c>
      <c r="H85" s="164">
        <f>SUMIF('3.1.MTS A'!$F$7:$F$253,'MTS summary'!$A85,'3.1.MTS A'!$L$7:$L$253)</f>
        <v>0</v>
      </c>
      <c r="I85" s="152">
        <f>SUMIF('3.1.MTS A'!$F$7:$F$253,'MTS summary'!$A85,'3.1.MTS A'!$FA$7:$FA$253)</f>
        <v>0</v>
      </c>
      <c r="J85" s="165">
        <f t="shared" si="48"/>
        <v>0</v>
      </c>
      <c r="K85" s="164">
        <f>SUMIF('3.1.MTS A'!$F$7:$F$253,'MTS summary'!$A85,'3.1.MTS A'!$N$7:$N$253)</f>
        <v>0</v>
      </c>
      <c r="L85" s="152">
        <f>SUMIF('3.1.MTS A'!$F$7:$F$253,'MTS summary'!$A85,'3.1.MTS A'!$FM$7:$FM$253)</f>
        <v>0</v>
      </c>
      <c r="M85" s="165">
        <f t="shared" si="49"/>
        <v>0</v>
      </c>
    </row>
    <row r="86" spans="1:13" x14ac:dyDescent="0.3">
      <c r="A86" s="157">
        <f>'1.1.Base'!P42</f>
        <v>0</v>
      </c>
      <c r="B86" s="164">
        <f>SUMIF('3.1.MTS A'!$F$7:$F$253,'MTS summary'!$A86,'3.1.MTS A'!$H$7:$H$253)</f>
        <v>0</v>
      </c>
      <c r="C86" s="152">
        <f>SUMIF('3.1.MTS A'!$F$7:$F$253,'MTS summary'!$A86,'3.1.MTS A'!$FQ$7:$FQ$253)</f>
        <v>0</v>
      </c>
      <c r="D86" s="165">
        <f t="shared" si="46"/>
        <v>0</v>
      </c>
      <c r="E86" s="164">
        <f>SUMIF('3.1.MTS A'!$F$7:$F$253,'MTS summary'!$A86,'3.1.MTS A'!$J$7:$J$253)</f>
        <v>0</v>
      </c>
      <c r="F86" s="152">
        <f>SUMIF('3.1.MTS A'!$F$7:$F$253,'MTS summary'!$A86,'3.1.MTS A'!$U$7:$U$253)</f>
        <v>0</v>
      </c>
      <c r="G86" s="165">
        <f t="shared" si="47"/>
        <v>0</v>
      </c>
      <c r="H86" s="164">
        <f>SUMIF('3.1.MTS A'!$F$7:$F$253,'MTS summary'!$A86,'3.1.MTS A'!$L$7:$L$253)</f>
        <v>0</v>
      </c>
      <c r="I86" s="152">
        <f>SUMIF('3.1.MTS A'!$F$7:$F$253,'MTS summary'!$A86,'3.1.MTS A'!$FA$7:$FA$253)</f>
        <v>0</v>
      </c>
      <c r="J86" s="165">
        <f t="shared" si="48"/>
        <v>0</v>
      </c>
      <c r="K86" s="164">
        <f>SUMIF('3.1.MTS A'!$F$7:$F$253,'MTS summary'!$A86,'3.1.MTS A'!$N$7:$N$253)</f>
        <v>0</v>
      </c>
      <c r="L86" s="152">
        <f>SUMIF('3.1.MTS A'!$F$7:$F$253,'MTS summary'!$A86,'3.1.MTS A'!$FM$7:$FM$253)</f>
        <v>0</v>
      </c>
      <c r="M86" s="165">
        <f t="shared" si="49"/>
        <v>0</v>
      </c>
    </row>
    <row r="87" spans="1:13" x14ac:dyDescent="0.3">
      <c r="A87" s="157">
        <f>'1.1.Base'!P43</f>
        <v>0</v>
      </c>
      <c r="B87" s="164">
        <f>SUMIF('3.1.MTS A'!$F$7:$F$253,'MTS summary'!$A87,'3.1.MTS A'!$H$7:$H$253)</f>
        <v>0</v>
      </c>
      <c r="C87" s="152">
        <f>SUMIF('3.1.MTS A'!$F$7:$F$253,'MTS summary'!$A87,'3.1.MTS A'!$FQ$7:$FQ$253)</f>
        <v>0</v>
      </c>
      <c r="D87" s="165">
        <f t="shared" si="46"/>
        <v>0</v>
      </c>
      <c r="E87" s="164">
        <f>SUMIF('3.1.MTS A'!$F$7:$F$253,'MTS summary'!$A87,'3.1.MTS A'!$J$7:$J$253)</f>
        <v>0</v>
      </c>
      <c r="F87" s="152">
        <f>SUMIF('3.1.MTS A'!$F$7:$F$253,'MTS summary'!$A87,'3.1.MTS A'!$U$7:$U$253)</f>
        <v>0</v>
      </c>
      <c r="G87" s="165">
        <f t="shared" si="47"/>
        <v>0</v>
      </c>
      <c r="H87" s="164">
        <f>SUMIF('3.1.MTS A'!$F$7:$F$253,'MTS summary'!$A87,'3.1.MTS A'!$L$7:$L$253)</f>
        <v>0</v>
      </c>
      <c r="I87" s="152">
        <f>SUMIF('3.1.MTS A'!$F$7:$F$253,'MTS summary'!$A87,'3.1.MTS A'!$FA$7:$FA$253)</f>
        <v>0</v>
      </c>
      <c r="J87" s="165">
        <f t="shared" si="48"/>
        <v>0</v>
      </c>
      <c r="K87" s="164">
        <f>SUMIF('3.1.MTS A'!$F$7:$F$253,'MTS summary'!$A87,'3.1.MTS A'!$N$7:$N$253)</f>
        <v>0</v>
      </c>
      <c r="L87" s="152">
        <f>SUMIF('3.1.MTS A'!$F$7:$F$253,'MTS summary'!$A87,'3.1.MTS A'!$FM$7:$FM$253)</f>
        <v>0</v>
      </c>
      <c r="M87" s="165">
        <f t="shared" si="49"/>
        <v>0</v>
      </c>
    </row>
    <row r="88" spans="1:13" x14ac:dyDescent="0.3">
      <c r="A88" s="157">
        <f>'1.1.Base'!P44</f>
        <v>0</v>
      </c>
      <c r="B88" s="164">
        <f>SUMIF('3.1.MTS A'!$F$7:$F$253,'MTS summary'!$A88,'3.1.MTS A'!$H$7:$H$253)</f>
        <v>0</v>
      </c>
      <c r="C88" s="152">
        <f>SUMIF('3.1.MTS A'!$F$7:$F$253,'MTS summary'!$A88,'3.1.MTS A'!$FQ$7:$FQ$253)</f>
        <v>0</v>
      </c>
      <c r="D88" s="165">
        <f t="shared" si="46"/>
        <v>0</v>
      </c>
      <c r="E88" s="164">
        <f>SUMIF('3.1.MTS A'!$F$7:$F$253,'MTS summary'!$A88,'3.1.MTS A'!$J$7:$J$253)</f>
        <v>0</v>
      </c>
      <c r="F88" s="152">
        <f>SUMIF('3.1.MTS A'!$F$7:$F$253,'MTS summary'!$A88,'3.1.MTS A'!$U$7:$U$253)</f>
        <v>0</v>
      </c>
      <c r="G88" s="165">
        <f t="shared" si="47"/>
        <v>0</v>
      </c>
      <c r="H88" s="164">
        <f>SUMIF('3.1.MTS A'!$F$7:$F$253,'MTS summary'!$A88,'3.1.MTS A'!$L$7:$L$253)</f>
        <v>0</v>
      </c>
      <c r="I88" s="152">
        <f>SUMIF('3.1.MTS A'!$F$7:$F$253,'MTS summary'!$A88,'3.1.MTS A'!$FA$7:$FA$253)</f>
        <v>0</v>
      </c>
      <c r="J88" s="165">
        <f t="shared" si="48"/>
        <v>0</v>
      </c>
      <c r="K88" s="164">
        <f>SUMIF('3.1.MTS A'!$F$7:$F$253,'MTS summary'!$A88,'3.1.MTS A'!$N$7:$N$253)</f>
        <v>0</v>
      </c>
      <c r="L88" s="152">
        <f>SUMIF('3.1.MTS A'!$F$7:$F$253,'MTS summary'!$A88,'3.1.MTS A'!$FM$7:$FM$253)</f>
        <v>0</v>
      </c>
      <c r="M88" s="165">
        <f t="shared" si="49"/>
        <v>0</v>
      </c>
    </row>
    <row r="89" spans="1:13" x14ac:dyDescent="0.3">
      <c r="A89" s="157">
        <f>'1.1.Base'!P45</f>
        <v>0</v>
      </c>
      <c r="B89" s="164">
        <f>SUMIF('3.1.MTS A'!$F$7:$F$253,'MTS summary'!$A89,'3.1.MTS A'!$H$7:$H$253)</f>
        <v>0</v>
      </c>
      <c r="C89" s="152">
        <f>SUMIF('3.1.MTS A'!$F$7:$F$253,'MTS summary'!$A89,'3.1.MTS A'!$FQ$7:$FQ$253)</f>
        <v>0</v>
      </c>
      <c r="D89" s="165">
        <f t="shared" si="42"/>
        <v>0</v>
      </c>
      <c r="E89" s="164">
        <f>SUMIF('3.1.MTS A'!$F$7:$F$253,'MTS summary'!$A89,'3.1.MTS A'!$J$7:$J$253)</f>
        <v>0</v>
      </c>
      <c r="F89" s="152">
        <f>SUMIF('3.1.MTS A'!$F$7:$F$253,'MTS summary'!$A89,'3.1.MTS A'!$U$7:$U$253)</f>
        <v>0</v>
      </c>
      <c r="G89" s="165">
        <f t="shared" si="43"/>
        <v>0</v>
      </c>
      <c r="H89" s="164">
        <f>SUMIF('3.1.MTS A'!$F$7:$F$253,'MTS summary'!$A89,'3.1.MTS A'!$L$7:$L$253)</f>
        <v>0</v>
      </c>
      <c r="I89" s="152">
        <f>SUMIF('3.1.MTS A'!$F$7:$F$253,'MTS summary'!$A89,'3.1.MTS A'!$FA$7:$FA$253)</f>
        <v>0</v>
      </c>
      <c r="J89" s="165">
        <f t="shared" si="44"/>
        <v>0</v>
      </c>
      <c r="K89" s="164">
        <f>SUMIF('3.1.MTS A'!$F$7:$F$253,'MTS summary'!$A89,'3.1.MTS A'!$N$7:$N$253)</f>
        <v>0</v>
      </c>
      <c r="L89" s="152">
        <f>SUMIF('3.1.MTS A'!$F$7:$F$253,'MTS summary'!$A89,'3.1.MTS A'!$FM$7:$FM$253)</f>
        <v>0</v>
      </c>
      <c r="M89" s="165">
        <f t="shared" si="45"/>
        <v>0</v>
      </c>
    </row>
    <row r="90" spans="1:13" x14ac:dyDescent="0.3">
      <c r="A90" s="157">
        <f>'1.1.Base'!P46</f>
        <v>0</v>
      </c>
      <c r="B90" s="164">
        <f>SUMIF('3.1.MTS A'!$F$7:$F$253,'MTS summary'!$A90,'3.1.MTS A'!$H$7:$H$253)</f>
        <v>0</v>
      </c>
      <c r="C90" s="152">
        <f>SUMIF('3.1.MTS A'!$F$7:$F$253,'MTS summary'!$A90,'3.1.MTS A'!$FQ$7:$FQ$253)</f>
        <v>0</v>
      </c>
      <c r="D90" s="165">
        <f t="shared" si="42"/>
        <v>0</v>
      </c>
      <c r="E90" s="164">
        <f>SUMIF('3.1.MTS A'!$F$7:$F$253,'MTS summary'!$A90,'3.1.MTS A'!$J$7:$J$253)</f>
        <v>0</v>
      </c>
      <c r="F90" s="152">
        <f>SUMIF('3.1.MTS A'!$F$7:$F$253,'MTS summary'!$A90,'3.1.MTS A'!$U$7:$U$253)</f>
        <v>0</v>
      </c>
      <c r="G90" s="165">
        <f t="shared" si="43"/>
        <v>0</v>
      </c>
      <c r="H90" s="164">
        <f>SUMIF('3.1.MTS A'!$F$7:$F$253,'MTS summary'!$A90,'3.1.MTS A'!$L$7:$L$253)</f>
        <v>0</v>
      </c>
      <c r="I90" s="152">
        <f>SUMIF('3.1.MTS A'!$F$7:$F$253,'MTS summary'!$A90,'3.1.MTS A'!$FA$7:$FA$253)</f>
        <v>0</v>
      </c>
      <c r="J90" s="165">
        <f t="shared" si="44"/>
        <v>0</v>
      </c>
      <c r="K90" s="164">
        <f>SUMIF('3.1.MTS A'!$F$7:$F$253,'MTS summary'!$A90,'3.1.MTS A'!$N$7:$N$253)</f>
        <v>0</v>
      </c>
      <c r="L90" s="152">
        <f>SUMIF('3.1.MTS A'!$F$7:$F$253,'MTS summary'!$A90,'3.1.MTS A'!$FM$7:$FM$253)</f>
        <v>0</v>
      </c>
      <c r="M90" s="165">
        <f t="shared" si="45"/>
        <v>0</v>
      </c>
    </row>
    <row r="91" spans="1:13" x14ac:dyDescent="0.3">
      <c r="A91" s="157">
        <f>'1.1.Base'!P47</f>
        <v>0</v>
      </c>
      <c r="B91" s="164">
        <f>SUMIF('3.1.MTS A'!$F$7:$F$253,'MTS summary'!$A91,'3.1.MTS A'!$H$7:$H$253)</f>
        <v>0</v>
      </c>
      <c r="C91" s="152">
        <f>SUMIF('3.1.MTS A'!$F$7:$F$253,'MTS summary'!$A91,'3.1.MTS A'!$FQ$7:$FQ$253)</f>
        <v>0</v>
      </c>
      <c r="D91" s="165">
        <f t="shared" si="42"/>
        <v>0</v>
      </c>
      <c r="E91" s="164">
        <f>SUMIF('3.1.MTS A'!$F$7:$F$253,'MTS summary'!$A91,'3.1.MTS A'!$J$7:$J$253)</f>
        <v>0</v>
      </c>
      <c r="F91" s="152">
        <f>SUMIF('3.1.MTS A'!$F$7:$F$253,'MTS summary'!$A91,'3.1.MTS A'!$U$7:$U$253)</f>
        <v>0</v>
      </c>
      <c r="G91" s="165">
        <f t="shared" si="43"/>
        <v>0</v>
      </c>
      <c r="H91" s="164">
        <f>SUMIF('3.1.MTS A'!$F$7:$F$253,'MTS summary'!$A91,'3.1.MTS A'!$L$7:$L$253)</f>
        <v>0</v>
      </c>
      <c r="I91" s="152">
        <f>SUMIF('3.1.MTS A'!$F$7:$F$253,'MTS summary'!$A91,'3.1.MTS A'!$FA$7:$FA$253)</f>
        <v>0</v>
      </c>
      <c r="J91" s="165">
        <f t="shared" si="44"/>
        <v>0</v>
      </c>
      <c r="K91" s="164">
        <f>SUMIF('3.1.MTS A'!$F$7:$F$253,'MTS summary'!$A91,'3.1.MTS A'!$N$7:$N$253)</f>
        <v>0</v>
      </c>
      <c r="L91" s="152">
        <f>SUMIF('3.1.MTS A'!$F$7:$F$253,'MTS summary'!$A91,'3.1.MTS A'!$FM$7:$FM$253)</f>
        <v>0</v>
      </c>
      <c r="M91" s="165">
        <f t="shared" si="45"/>
        <v>0</v>
      </c>
    </row>
    <row r="92" spans="1:13" x14ac:dyDescent="0.3">
      <c r="A92" s="157">
        <f>'1.1.Base'!P48</f>
        <v>0</v>
      </c>
      <c r="B92" s="164">
        <f>SUMIF('3.1.MTS A'!$F$7:$F$253,'MTS summary'!$A92,'3.1.MTS A'!$H$7:$H$253)</f>
        <v>0</v>
      </c>
      <c r="C92" s="152">
        <f>SUMIF('3.1.MTS A'!$F$7:$F$253,'MTS summary'!$A92,'3.1.MTS A'!$FQ$7:$FQ$253)</f>
        <v>0</v>
      </c>
      <c r="D92" s="165">
        <f t="shared" si="42"/>
        <v>0</v>
      </c>
      <c r="E92" s="164">
        <f>SUMIF('3.1.MTS A'!$F$7:$F$253,'MTS summary'!$A92,'3.1.MTS A'!$J$7:$J$253)</f>
        <v>0</v>
      </c>
      <c r="F92" s="152">
        <f>SUMIF('3.1.MTS A'!$F$7:$F$253,'MTS summary'!$A92,'3.1.MTS A'!$U$7:$U$253)</f>
        <v>0</v>
      </c>
      <c r="G92" s="165">
        <f t="shared" si="43"/>
        <v>0</v>
      </c>
      <c r="H92" s="164">
        <f>SUMIF('3.1.MTS A'!$F$7:$F$253,'MTS summary'!$A92,'3.1.MTS A'!$L$7:$L$253)</f>
        <v>0</v>
      </c>
      <c r="I92" s="152">
        <f>SUMIF('3.1.MTS A'!$F$7:$F$253,'MTS summary'!$A92,'3.1.MTS A'!$FA$7:$FA$253)</f>
        <v>0</v>
      </c>
      <c r="J92" s="165">
        <f t="shared" si="44"/>
        <v>0</v>
      </c>
      <c r="K92" s="164">
        <f>SUMIF('3.1.MTS A'!$F$7:$F$253,'MTS summary'!$A92,'3.1.MTS A'!$N$7:$N$253)</f>
        <v>0</v>
      </c>
      <c r="L92" s="152">
        <f>SUMIF('3.1.MTS A'!$F$7:$F$253,'MTS summary'!$A92,'3.1.MTS A'!$FM$7:$FM$253)</f>
        <v>0</v>
      </c>
      <c r="M92" s="165">
        <f t="shared" si="45"/>
        <v>0</v>
      </c>
    </row>
    <row r="93" spans="1:13" x14ac:dyDescent="0.3">
      <c r="A93" s="157">
        <f>'1.1.Base'!P49</f>
        <v>0</v>
      </c>
      <c r="B93" s="164">
        <f>SUMIF('3.1.MTS A'!$F$7:$F$253,'MTS summary'!$A93,'3.1.MTS A'!$H$7:$H$253)</f>
        <v>0</v>
      </c>
      <c r="C93" s="152">
        <f>SUMIF('3.1.MTS A'!$F$7:$F$253,'MTS summary'!$A93,'3.1.MTS A'!$FQ$7:$FQ$253)</f>
        <v>0</v>
      </c>
      <c r="D93" s="165">
        <f t="shared" si="42"/>
        <v>0</v>
      </c>
      <c r="E93" s="164">
        <f>SUMIF('3.1.MTS A'!$F$7:$F$253,'MTS summary'!$A93,'3.1.MTS A'!$J$7:$J$253)</f>
        <v>0</v>
      </c>
      <c r="F93" s="152">
        <f>SUMIF('3.1.MTS A'!$F$7:$F$253,'MTS summary'!$A93,'3.1.MTS A'!$U$7:$U$253)</f>
        <v>0</v>
      </c>
      <c r="G93" s="165">
        <f t="shared" si="43"/>
        <v>0</v>
      </c>
      <c r="H93" s="164">
        <f>SUMIF('3.1.MTS A'!$F$7:$F$253,'MTS summary'!$A93,'3.1.MTS A'!$L$7:$L$253)</f>
        <v>0</v>
      </c>
      <c r="I93" s="152">
        <f>SUMIF('3.1.MTS A'!$F$7:$F$253,'MTS summary'!$A93,'3.1.MTS A'!$FA$7:$FA$253)</f>
        <v>0</v>
      </c>
      <c r="J93" s="165">
        <f t="shared" si="44"/>
        <v>0</v>
      </c>
      <c r="K93" s="164">
        <f>SUMIF('3.1.MTS A'!$F$7:$F$253,'MTS summary'!$A93,'3.1.MTS A'!$N$7:$N$253)</f>
        <v>0</v>
      </c>
      <c r="L93" s="152">
        <f>SUMIF('3.1.MTS A'!$F$7:$F$253,'MTS summary'!$A93,'3.1.MTS A'!$FM$7:$FM$253)</f>
        <v>0</v>
      </c>
      <c r="M93" s="165">
        <f t="shared" si="45"/>
        <v>0</v>
      </c>
    </row>
    <row r="94" spans="1:13" x14ac:dyDescent="0.3">
      <c r="A94" s="157">
        <f>'1.1.Base'!P50</f>
        <v>0</v>
      </c>
      <c r="B94" s="164">
        <f>SUMIF('3.1.MTS A'!$F$7:$F$253,'MTS summary'!$A94,'3.1.MTS A'!$H$7:$H$253)</f>
        <v>0</v>
      </c>
      <c r="C94" s="152">
        <f>SUMIF('3.1.MTS A'!$F$7:$F$253,'MTS summary'!$A94,'3.1.MTS A'!$FQ$7:$FQ$253)</f>
        <v>0</v>
      </c>
      <c r="D94" s="165">
        <f t="shared" si="42"/>
        <v>0</v>
      </c>
      <c r="E94" s="164">
        <f>SUMIF('3.1.MTS A'!$F$7:$F$253,'MTS summary'!$A94,'3.1.MTS A'!$J$7:$J$253)</f>
        <v>0</v>
      </c>
      <c r="F94" s="152">
        <f>SUMIF('3.1.MTS A'!$F$7:$F$253,'MTS summary'!$A94,'3.1.MTS A'!$U$7:$U$253)</f>
        <v>0</v>
      </c>
      <c r="G94" s="165">
        <f t="shared" si="43"/>
        <v>0</v>
      </c>
      <c r="H94" s="164">
        <f>SUMIF('3.1.MTS A'!$F$7:$F$253,'MTS summary'!$A94,'3.1.MTS A'!$L$7:$L$253)</f>
        <v>0</v>
      </c>
      <c r="I94" s="152">
        <f>SUMIF('3.1.MTS A'!$F$7:$F$253,'MTS summary'!$A94,'3.1.MTS A'!$FA$7:$FA$253)</f>
        <v>0</v>
      </c>
      <c r="J94" s="165">
        <f t="shared" si="44"/>
        <v>0</v>
      </c>
      <c r="K94" s="164">
        <f>SUMIF('3.1.MTS A'!$F$7:$F$253,'MTS summary'!$A94,'3.1.MTS A'!$N$7:$N$253)</f>
        <v>0</v>
      </c>
      <c r="L94" s="152">
        <f>SUMIF('3.1.MTS A'!$F$7:$F$253,'MTS summary'!$A94,'3.1.MTS A'!$FM$7:$FM$253)</f>
        <v>0</v>
      </c>
      <c r="M94" s="165">
        <f t="shared" si="45"/>
        <v>0</v>
      </c>
    </row>
    <row r="95" spans="1:13" x14ac:dyDescent="0.3">
      <c r="A95" s="157">
        <f>'1.1.Base'!P51</f>
        <v>0</v>
      </c>
      <c r="B95" s="164">
        <f>SUMIF('3.1.MTS A'!$F$7:$F$253,'MTS summary'!$A95,'3.1.MTS A'!$H$7:$H$253)</f>
        <v>0</v>
      </c>
      <c r="C95" s="152">
        <f>SUMIF('3.1.MTS A'!$F$7:$F$253,'MTS summary'!$A95,'3.1.MTS A'!$FQ$7:$FQ$253)</f>
        <v>0</v>
      </c>
      <c r="D95" s="165">
        <f t="shared" si="42"/>
        <v>0</v>
      </c>
      <c r="E95" s="164">
        <f>SUMIF('3.1.MTS A'!$F$7:$F$253,'MTS summary'!$A95,'3.1.MTS A'!$J$7:$J$253)</f>
        <v>0</v>
      </c>
      <c r="F95" s="152">
        <f>SUMIF('3.1.MTS A'!$F$7:$F$253,'MTS summary'!$A95,'3.1.MTS A'!$U$7:$U$253)</f>
        <v>0</v>
      </c>
      <c r="G95" s="165">
        <f t="shared" si="43"/>
        <v>0</v>
      </c>
      <c r="H95" s="164">
        <f>SUMIF('3.1.MTS A'!$F$7:$F$253,'MTS summary'!$A95,'3.1.MTS A'!$L$7:$L$253)</f>
        <v>0</v>
      </c>
      <c r="I95" s="152">
        <f>SUMIF('3.1.MTS A'!$F$7:$F$253,'MTS summary'!$A95,'3.1.MTS A'!$FA$7:$FA$253)</f>
        <v>0</v>
      </c>
      <c r="J95" s="165">
        <f t="shared" si="44"/>
        <v>0</v>
      </c>
      <c r="K95" s="164">
        <f>SUMIF('3.1.MTS A'!$F$7:$F$253,'MTS summary'!$A95,'3.1.MTS A'!$N$7:$N$253)</f>
        <v>0</v>
      </c>
      <c r="L95" s="152">
        <f>SUMIF('3.1.MTS A'!$F$7:$F$253,'MTS summary'!$A95,'3.1.MTS A'!$FM$7:$FM$253)</f>
        <v>0</v>
      </c>
      <c r="M95" s="165">
        <f t="shared" si="45"/>
        <v>0</v>
      </c>
    </row>
    <row r="96" spans="1:13" x14ac:dyDescent="0.3">
      <c r="A96" s="157">
        <f>'1.1.Base'!P52</f>
        <v>0</v>
      </c>
      <c r="B96" s="164">
        <f>SUMIF('3.1.MTS A'!$F$7:$F$253,'MTS summary'!$A96,'3.1.MTS A'!$H$7:$H$253)</f>
        <v>0</v>
      </c>
      <c r="C96" s="152">
        <f>SUMIF('3.1.MTS A'!$F$7:$F$253,'MTS summary'!$A96,'3.1.MTS A'!$FQ$7:$FQ$253)</f>
        <v>0</v>
      </c>
      <c r="D96" s="165">
        <f t="shared" si="42"/>
        <v>0</v>
      </c>
      <c r="E96" s="164">
        <f>SUMIF('3.1.MTS A'!$F$7:$F$253,'MTS summary'!$A96,'3.1.MTS A'!$J$7:$J$253)</f>
        <v>0</v>
      </c>
      <c r="F96" s="152">
        <f>SUMIF('3.1.MTS A'!$F$7:$F$253,'MTS summary'!$A96,'3.1.MTS A'!$U$7:$U$253)</f>
        <v>0</v>
      </c>
      <c r="G96" s="165">
        <f t="shared" si="43"/>
        <v>0</v>
      </c>
      <c r="H96" s="164">
        <f>SUMIF('3.1.MTS A'!$F$7:$F$253,'MTS summary'!$A96,'3.1.MTS A'!$L$7:$L$253)</f>
        <v>0</v>
      </c>
      <c r="I96" s="152">
        <f>SUMIF('3.1.MTS A'!$F$7:$F$253,'MTS summary'!$A96,'3.1.MTS A'!$FA$7:$FA$253)</f>
        <v>0</v>
      </c>
      <c r="J96" s="165">
        <f t="shared" si="44"/>
        <v>0</v>
      </c>
      <c r="K96" s="164">
        <f>SUMIF('3.1.MTS A'!$F$7:$F$253,'MTS summary'!$A96,'3.1.MTS A'!$N$7:$N$253)</f>
        <v>0</v>
      </c>
      <c r="L96" s="152">
        <f>SUMIF('3.1.MTS A'!$F$7:$F$253,'MTS summary'!$A96,'3.1.MTS A'!$FM$7:$FM$253)</f>
        <v>0</v>
      </c>
      <c r="M96" s="165">
        <f t="shared" si="45"/>
        <v>0</v>
      </c>
    </row>
    <row r="97" spans="1:13" x14ac:dyDescent="0.3">
      <c r="A97" s="157">
        <f>'1.1.Base'!P53</f>
        <v>0</v>
      </c>
      <c r="B97" s="164">
        <f>SUMIF('3.1.MTS A'!$F$7:$F$253,'MTS summary'!$A97,'3.1.MTS A'!$H$7:$H$253)</f>
        <v>0</v>
      </c>
      <c r="C97" s="152">
        <f>SUMIF('3.1.MTS A'!$F$7:$F$253,'MTS summary'!$A97,'3.1.MTS A'!$FQ$7:$FQ$253)</f>
        <v>0</v>
      </c>
      <c r="D97" s="165">
        <f t="shared" si="42"/>
        <v>0</v>
      </c>
      <c r="E97" s="164">
        <f>SUMIF('3.1.MTS A'!$F$7:$F$253,'MTS summary'!$A97,'3.1.MTS A'!$J$7:$J$253)</f>
        <v>0</v>
      </c>
      <c r="F97" s="152">
        <f>SUMIF('3.1.MTS A'!$F$7:$F$253,'MTS summary'!$A97,'3.1.MTS A'!$U$7:$U$253)</f>
        <v>0</v>
      </c>
      <c r="G97" s="165">
        <f t="shared" si="43"/>
        <v>0</v>
      </c>
      <c r="H97" s="164">
        <f>SUMIF('3.1.MTS A'!$F$7:$F$253,'MTS summary'!$A97,'3.1.MTS A'!$L$7:$L$253)</f>
        <v>0</v>
      </c>
      <c r="I97" s="152">
        <f>SUMIF('3.1.MTS A'!$F$7:$F$253,'MTS summary'!$A97,'3.1.MTS A'!$FA$7:$FA$253)</f>
        <v>0</v>
      </c>
      <c r="J97" s="165">
        <f t="shared" si="44"/>
        <v>0</v>
      </c>
      <c r="K97" s="164">
        <f>SUMIF('3.1.MTS A'!$F$7:$F$253,'MTS summary'!$A97,'3.1.MTS A'!$N$7:$N$253)</f>
        <v>0</v>
      </c>
      <c r="L97" s="152">
        <f>SUMIF('3.1.MTS A'!$F$7:$F$253,'MTS summary'!$A97,'3.1.MTS A'!$FM$7:$FM$253)</f>
        <v>0</v>
      </c>
      <c r="M97" s="165">
        <f t="shared" si="45"/>
        <v>0</v>
      </c>
    </row>
    <row r="98" spans="1:13" x14ac:dyDescent="0.3">
      <c r="A98" s="157">
        <f>'1.1.Base'!P54</f>
        <v>0</v>
      </c>
      <c r="B98" s="164">
        <f>SUMIF('3.1.MTS A'!$F$7:$F$253,'MTS summary'!$A98,'3.1.MTS A'!$H$7:$H$253)</f>
        <v>0</v>
      </c>
      <c r="C98" s="152">
        <f>SUMIF('3.1.MTS A'!$F$7:$F$253,'MTS summary'!$A98,'3.1.MTS A'!$FQ$7:$FQ$253)</f>
        <v>0</v>
      </c>
      <c r="D98" s="165">
        <f t="shared" si="42"/>
        <v>0</v>
      </c>
      <c r="E98" s="164">
        <f>SUMIF('3.1.MTS A'!$F$7:$F$253,'MTS summary'!$A98,'3.1.MTS A'!$J$7:$J$253)</f>
        <v>0</v>
      </c>
      <c r="F98" s="152">
        <f>SUMIF('3.1.MTS A'!$F$7:$F$253,'MTS summary'!$A98,'3.1.MTS A'!$U$7:$U$253)</f>
        <v>0</v>
      </c>
      <c r="G98" s="165">
        <f t="shared" si="43"/>
        <v>0</v>
      </c>
      <c r="H98" s="164">
        <f>SUMIF('3.1.MTS A'!$F$7:$F$253,'MTS summary'!$A98,'3.1.MTS A'!$L$7:$L$253)</f>
        <v>0</v>
      </c>
      <c r="I98" s="152">
        <f>SUMIF('3.1.MTS A'!$F$7:$F$253,'MTS summary'!$A98,'3.1.MTS A'!$FA$7:$FA$253)</f>
        <v>0</v>
      </c>
      <c r="J98" s="165">
        <f t="shared" si="44"/>
        <v>0</v>
      </c>
      <c r="K98" s="164">
        <f>SUMIF('3.1.MTS A'!$F$7:$F$253,'MTS summary'!$A98,'3.1.MTS A'!$N$7:$N$253)</f>
        <v>0</v>
      </c>
      <c r="L98" s="152">
        <f>SUMIF('3.1.MTS A'!$F$7:$F$253,'MTS summary'!$A98,'3.1.MTS A'!$FM$7:$FM$253)</f>
        <v>0</v>
      </c>
      <c r="M98" s="165">
        <f t="shared" si="45"/>
        <v>0</v>
      </c>
    </row>
    <row r="99" spans="1:13" x14ac:dyDescent="0.3">
      <c r="A99" s="157">
        <f>'1.1.Base'!P55</f>
        <v>0</v>
      </c>
      <c r="B99" s="164">
        <f>SUMIF('3.1.MTS A'!$F$7:$F$253,'MTS summary'!$A99,'3.1.MTS A'!$H$7:$H$253)</f>
        <v>0</v>
      </c>
      <c r="C99" s="152">
        <f>SUMIF('3.1.MTS A'!$F$7:$F$253,'MTS summary'!$A99,'3.1.MTS A'!$FQ$7:$FQ$253)</f>
        <v>0</v>
      </c>
      <c r="D99" s="165">
        <f t="shared" si="42"/>
        <v>0</v>
      </c>
      <c r="E99" s="164">
        <f>SUMIF('3.1.MTS A'!$F$7:$F$253,'MTS summary'!$A99,'3.1.MTS A'!$J$7:$J$253)</f>
        <v>0</v>
      </c>
      <c r="F99" s="152">
        <f>SUMIF('3.1.MTS A'!$F$7:$F$253,'MTS summary'!$A99,'3.1.MTS A'!$U$7:$U$253)</f>
        <v>0</v>
      </c>
      <c r="G99" s="165">
        <f t="shared" si="43"/>
        <v>0</v>
      </c>
      <c r="H99" s="164">
        <f>SUMIF('3.1.MTS A'!$F$7:$F$253,'MTS summary'!$A99,'3.1.MTS A'!$L$7:$L$253)</f>
        <v>0</v>
      </c>
      <c r="I99" s="152">
        <f>SUMIF('3.1.MTS A'!$F$7:$F$253,'MTS summary'!$A99,'3.1.MTS A'!$FA$7:$FA$253)</f>
        <v>0</v>
      </c>
      <c r="J99" s="165">
        <f t="shared" si="44"/>
        <v>0</v>
      </c>
      <c r="K99" s="164">
        <f>SUMIF('3.1.MTS A'!$F$7:$F$253,'MTS summary'!$A99,'3.1.MTS A'!$N$7:$N$253)</f>
        <v>0</v>
      </c>
      <c r="L99" s="152">
        <f>SUMIF('3.1.MTS A'!$F$7:$F$253,'MTS summary'!$A99,'3.1.MTS A'!$FM$7:$FM$253)</f>
        <v>0</v>
      </c>
      <c r="M99" s="165">
        <f t="shared" si="45"/>
        <v>0</v>
      </c>
    </row>
    <row r="100" spans="1:13" x14ac:dyDescent="0.3">
      <c r="A100" s="157">
        <f>'1.1.Base'!P56</f>
        <v>0</v>
      </c>
      <c r="B100" s="164">
        <f>SUMIF('3.1.MTS A'!$F$7:$F$253,'MTS summary'!$A100,'3.1.MTS A'!$H$7:$H$253)</f>
        <v>0</v>
      </c>
      <c r="C100" s="152">
        <f>SUMIF('3.1.MTS A'!$F$7:$F$253,'MTS summary'!$A100,'3.1.MTS A'!$FQ$7:$FQ$253)</f>
        <v>0</v>
      </c>
      <c r="D100" s="165">
        <f t="shared" si="42"/>
        <v>0</v>
      </c>
      <c r="E100" s="164">
        <f>SUMIF('3.1.MTS A'!$F$7:$F$253,'MTS summary'!$A100,'3.1.MTS A'!$J$7:$J$253)</f>
        <v>0</v>
      </c>
      <c r="F100" s="152">
        <f>SUMIF('3.1.MTS A'!$F$7:$F$253,'MTS summary'!$A100,'3.1.MTS A'!$U$7:$U$253)</f>
        <v>0</v>
      </c>
      <c r="G100" s="165">
        <f t="shared" si="43"/>
        <v>0</v>
      </c>
      <c r="H100" s="164">
        <f>SUMIF('3.1.MTS A'!$F$7:$F$253,'MTS summary'!$A100,'3.1.MTS A'!$L$7:$L$253)</f>
        <v>0</v>
      </c>
      <c r="I100" s="152">
        <f>SUMIF('3.1.MTS A'!$F$7:$F$253,'MTS summary'!$A100,'3.1.MTS A'!$FA$7:$FA$253)</f>
        <v>0</v>
      </c>
      <c r="J100" s="165">
        <f t="shared" si="44"/>
        <v>0</v>
      </c>
      <c r="K100" s="164">
        <f>SUMIF('3.1.MTS A'!$F$7:$F$253,'MTS summary'!$A100,'3.1.MTS A'!$N$7:$N$253)</f>
        <v>0</v>
      </c>
      <c r="L100" s="152">
        <f>SUMIF('3.1.MTS A'!$F$7:$F$253,'MTS summary'!$A100,'3.1.MTS A'!$FM$7:$FM$253)</f>
        <v>0</v>
      </c>
      <c r="M100" s="165">
        <f t="shared" si="45"/>
        <v>0</v>
      </c>
    </row>
    <row r="101" spans="1:13" x14ac:dyDescent="0.3">
      <c r="A101" s="157">
        <f>'1.1.Base'!P57</f>
        <v>0</v>
      </c>
      <c r="B101" s="164">
        <f>SUMIF('3.1.MTS A'!$F$7:$F$253,'MTS summary'!$A101,'3.1.MTS A'!$H$7:$H$253)</f>
        <v>0</v>
      </c>
      <c r="C101" s="152">
        <f>SUMIF('3.1.MTS A'!$F$7:$F$253,'MTS summary'!$A101,'3.1.MTS A'!$FQ$7:$FQ$253)</f>
        <v>0</v>
      </c>
      <c r="D101" s="165">
        <f t="shared" si="42"/>
        <v>0</v>
      </c>
      <c r="E101" s="164">
        <f>SUMIF('3.1.MTS A'!$F$7:$F$253,'MTS summary'!$A101,'3.1.MTS A'!$J$7:$J$253)</f>
        <v>0</v>
      </c>
      <c r="F101" s="152">
        <f>SUMIF('3.1.MTS A'!$F$7:$F$253,'MTS summary'!$A101,'3.1.MTS A'!$U$7:$U$253)</f>
        <v>0</v>
      </c>
      <c r="G101" s="165">
        <f t="shared" si="43"/>
        <v>0</v>
      </c>
      <c r="H101" s="164">
        <f>SUMIF('3.1.MTS A'!$F$7:$F$253,'MTS summary'!$A101,'3.1.MTS A'!$L$7:$L$253)</f>
        <v>0</v>
      </c>
      <c r="I101" s="152">
        <f>SUMIF('3.1.MTS A'!$F$7:$F$253,'MTS summary'!$A101,'3.1.MTS A'!$FA$7:$FA$253)</f>
        <v>0</v>
      </c>
      <c r="J101" s="165">
        <f t="shared" si="44"/>
        <v>0</v>
      </c>
      <c r="K101" s="164">
        <f>SUMIF('3.1.MTS A'!$F$7:$F$253,'MTS summary'!$A101,'3.1.MTS A'!$N$7:$N$253)</f>
        <v>0</v>
      </c>
      <c r="L101" s="152">
        <f>SUMIF('3.1.MTS A'!$F$7:$F$253,'MTS summary'!$A101,'3.1.MTS A'!$FM$7:$FM$253)</f>
        <v>0</v>
      </c>
      <c r="M101" s="165">
        <f t="shared" si="45"/>
        <v>0</v>
      </c>
    </row>
    <row r="102" spans="1:13" x14ac:dyDescent="0.3">
      <c r="A102" s="157">
        <f>'1.1.Base'!P58</f>
        <v>0</v>
      </c>
      <c r="B102" s="164">
        <f>SUMIF('3.1.MTS A'!$F$7:$F$253,'MTS summary'!$A102,'3.1.MTS A'!$H$7:$H$253)</f>
        <v>0</v>
      </c>
      <c r="C102" s="152">
        <f>SUMIF('3.1.MTS A'!$F$7:$F$253,'MTS summary'!$A102,'3.1.MTS A'!$FQ$7:$FQ$253)</f>
        <v>0</v>
      </c>
      <c r="D102" s="165">
        <f t="shared" si="42"/>
        <v>0</v>
      </c>
      <c r="E102" s="164">
        <f>SUMIF('3.1.MTS A'!$F$7:$F$253,'MTS summary'!$A102,'3.1.MTS A'!$J$7:$J$253)</f>
        <v>0</v>
      </c>
      <c r="F102" s="152">
        <f>SUMIF('3.1.MTS A'!$F$7:$F$253,'MTS summary'!$A102,'3.1.MTS A'!$U$7:$U$253)</f>
        <v>0</v>
      </c>
      <c r="G102" s="165">
        <f t="shared" si="43"/>
        <v>0</v>
      </c>
      <c r="H102" s="164">
        <f>SUMIF('3.1.MTS A'!$F$7:$F$253,'MTS summary'!$A102,'3.1.MTS A'!$L$7:$L$253)</f>
        <v>0</v>
      </c>
      <c r="I102" s="152">
        <f>SUMIF('3.1.MTS A'!$F$7:$F$253,'MTS summary'!$A102,'3.1.MTS A'!$FA$7:$FA$253)</f>
        <v>0</v>
      </c>
      <c r="J102" s="165">
        <f t="shared" si="44"/>
        <v>0</v>
      </c>
      <c r="K102" s="164">
        <f>SUMIF('3.1.MTS A'!$F$7:$F$253,'MTS summary'!$A102,'3.1.MTS A'!$N$7:$N$253)</f>
        <v>0</v>
      </c>
      <c r="L102" s="152">
        <f>SUMIF('3.1.MTS A'!$F$7:$F$253,'MTS summary'!$A102,'3.1.MTS A'!$FM$7:$FM$253)</f>
        <v>0</v>
      </c>
      <c r="M102" s="165">
        <f t="shared" si="45"/>
        <v>0</v>
      </c>
    </row>
    <row r="103" spans="1:13" x14ac:dyDescent="0.3">
      <c r="A103" s="157">
        <f>'1.1.Base'!P59</f>
        <v>0</v>
      </c>
      <c r="B103" s="164">
        <f>SUMIF('3.1.MTS A'!$F$7:$F$253,'MTS summary'!$A103,'3.1.MTS A'!$H$7:$H$253)</f>
        <v>0</v>
      </c>
      <c r="C103" s="152">
        <f>SUMIF('3.1.MTS A'!$F$7:$F$253,'MTS summary'!$A103,'3.1.MTS A'!$FQ$7:$FQ$253)</f>
        <v>0</v>
      </c>
      <c r="D103" s="165">
        <f t="shared" ref="D103:D116" si="50">IFERROR(C103/B103,0)</f>
        <v>0</v>
      </c>
      <c r="E103" s="164">
        <f>SUMIF('3.1.MTS A'!$F$7:$F$253,'MTS summary'!$A103,'3.1.MTS A'!$J$7:$J$253)</f>
        <v>0</v>
      </c>
      <c r="F103" s="152">
        <f>SUMIF('3.1.MTS A'!$F$7:$F$253,'MTS summary'!$A103,'3.1.MTS A'!$U$7:$U$253)</f>
        <v>0</v>
      </c>
      <c r="G103" s="165">
        <f t="shared" ref="G103:G116" si="51">IFERROR(F103/E103,0)</f>
        <v>0</v>
      </c>
      <c r="H103" s="164">
        <f>SUMIF('3.1.MTS A'!$F$7:$F$253,'MTS summary'!$A103,'3.1.MTS A'!$L$7:$L$253)</f>
        <v>0</v>
      </c>
      <c r="I103" s="152">
        <f>SUMIF('3.1.MTS A'!$F$7:$F$253,'MTS summary'!$A103,'3.1.MTS A'!$FA$7:$FA$253)</f>
        <v>0</v>
      </c>
      <c r="J103" s="165">
        <f t="shared" ref="J103:J116" si="52">IFERROR(I103/H103,0)</f>
        <v>0</v>
      </c>
      <c r="K103" s="164">
        <f>SUMIF('3.1.MTS A'!$F$7:$F$253,'MTS summary'!$A103,'3.1.MTS A'!$N$7:$N$253)</f>
        <v>0</v>
      </c>
      <c r="L103" s="152">
        <f>SUMIF('3.1.MTS A'!$F$7:$F$253,'MTS summary'!$A103,'3.1.MTS A'!$FM$7:$FM$253)</f>
        <v>0</v>
      </c>
      <c r="M103" s="165">
        <f t="shared" ref="M103:M116" si="53">IFERROR(L103/K103,0)</f>
        <v>0</v>
      </c>
    </row>
    <row r="104" spans="1:13" x14ac:dyDescent="0.3">
      <c r="A104" s="157">
        <f>'1.1.Base'!P60</f>
        <v>0</v>
      </c>
      <c r="B104" s="164">
        <f>SUMIF('3.1.MTS A'!$F$7:$F$253,'MTS summary'!$A104,'3.1.MTS A'!$H$7:$H$253)</f>
        <v>0</v>
      </c>
      <c r="C104" s="152">
        <f>SUMIF('3.1.MTS A'!$F$7:$F$253,'MTS summary'!$A104,'3.1.MTS A'!$FQ$7:$FQ$253)</f>
        <v>0</v>
      </c>
      <c r="D104" s="165">
        <f t="shared" si="50"/>
        <v>0</v>
      </c>
      <c r="E104" s="164">
        <f>SUMIF('3.1.MTS A'!$F$7:$F$253,'MTS summary'!$A104,'3.1.MTS A'!$J$7:$J$253)</f>
        <v>0</v>
      </c>
      <c r="F104" s="152">
        <f>SUMIF('3.1.MTS A'!$F$7:$F$253,'MTS summary'!$A104,'3.1.MTS A'!$U$7:$U$253)</f>
        <v>0</v>
      </c>
      <c r="G104" s="165">
        <f t="shared" si="51"/>
        <v>0</v>
      </c>
      <c r="H104" s="164">
        <f>SUMIF('3.1.MTS A'!$F$7:$F$253,'MTS summary'!$A104,'3.1.MTS A'!$L$7:$L$253)</f>
        <v>0</v>
      </c>
      <c r="I104" s="152">
        <f>SUMIF('3.1.MTS A'!$F$7:$F$253,'MTS summary'!$A104,'3.1.MTS A'!$FA$7:$FA$253)</f>
        <v>0</v>
      </c>
      <c r="J104" s="165">
        <f t="shared" si="52"/>
        <v>0</v>
      </c>
      <c r="K104" s="164">
        <f>SUMIF('3.1.MTS A'!$F$7:$F$253,'MTS summary'!$A104,'3.1.MTS A'!$N$7:$N$253)</f>
        <v>0</v>
      </c>
      <c r="L104" s="152">
        <f>SUMIF('3.1.MTS A'!$F$7:$F$253,'MTS summary'!$A104,'3.1.MTS A'!$FM$7:$FM$253)</f>
        <v>0</v>
      </c>
      <c r="M104" s="165">
        <f t="shared" si="53"/>
        <v>0</v>
      </c>
    </row>
    <row r="105" spans="1:13" x14ac:dyDescent="0.3">
      <c r="A105" s="157">
        <f>'1.1.Base'!P61</f>
        <v>0</v>
      </c>
      <c r="B105" s="164">
        <f>SUMIF('3.1.MTS A'!$F$7:$F$253,'MTS summary'!$A105,'3.1.MTS A'!$H$7:$H$253)</f>
        <v>0</v>
      </c>
      <c r="C105" s="152">
        <f>SUMIF('3.1.MTS A'!$F$7:$F$253,'MTS summary'!$A105,'3.1.MTS A'!$FQ$7:$FQ$253)</f>
        <v>0</v>
      </c>
      <c r="D105" s="165">
        <f t="shared" si="50"/>
        <v>0</v>
      </c>
      <c r="E105" s="164">
        <f>SUMIF('3.1.MTS A'!$F$7:$F$253,'MTS summary'!$A105,'3.1.MTS A'!$J$7:$J$253)</f>
        <v>0</v>
      </c>
      <c r="F105" s="152">
        <f>SUMIF('3.1.MTS A'!$F$7:$F$253,'MTS summary'!$A105,'3.1.MTS A'!$U$7:$U$253)</f>
        <v>0</v>
      </c>
      <c r="G105" s="165">
        <f t="shared" si="51"/>
        <v>0</v>
      </c>
      <c r="H105" s="164">
        <f>SUMIF('3.1.MTS A'!$F$7:$F$253,'MTS summary'!$A105,'3.1.MTS A'!$L$7:$L$253)</f>
        <v>0</v>
      </c>
      <c r="I105" s="152">
        <f>SUMIF('3.1.MTS A'!$F$7:$F$253,'MTS summary'!$A105,'3.1.MTS A'!$FA$7:$FA$253)</f>
        <v>0</v>
      </c>
      <c r="J105" s="165">
        <f t="shared" si="52"/>
        <v>0</v>
      </c>
      <c r="K105" s="164">
        <f>SUMIF('3.1.MTS A'!$F$7:$F$253,'MTS summary'!$A105,'3.1.MTS A'!$N$7:$N$253)</f>
        <v>0</v>
      </c>
      <c r="L105" s="152">
        <f>SUMIF('3.1.MTS A'!$F$7:$F$253,'MTS summary'!$A105,'3.1.MTS A'!$FM$7:$FM$253)</f>
        <v>0</v>
      </c>
      <c r="M105" s="165">
        <f t="shared" si="53"/>
        <v>0</v>
      </c>
    </row>
    <row r="106" spans="1:13" x14ac:dyDescent="0.3">
      <c r="A106" s="157">
        <f>'1.1.Base'!P62</f>
        <v>0</v>
      </c>
      <c r="B106" s="164">
        <f>SUMIF('3.1.MTS A'!$F$7:$F$253,'MTS summary'!$A106,'3.1.MTS A'!$H$7:$H$253)</f>
        <v>0</v>
      </c>
      <c r="C106" s="152">
        <f>SUMIF('3.1.MTS A'!$F$7:$F$253,'MTS summary'!$A106,'3.1.MTS A'!$FQ$7:$FQ$253)</f>
        <v>0</v>
      </c>
      <c r="D106" s="165">
        <f t="shared" si="50"/>
        <v>0</v>
      </c>
      <c r="E106" s="164">
        <f>SUMIF('3.1.MTS A'!$F$7:$F$253,'MTS summary'!$A106,'3.1.MTS A'!$J$7:$J$253)</f>
        <v>0</v>
      </c>
      <c r="F106" s="152">
        <f>SUMIF('3.1.MTS A'!$F$7:$F$253,'MTS summary'!$A106,'3.1.MTS A'!$U$7:$U$253)</f>
        <v>0</v>
      </c>
      <c r="G106" s="165">
        <f t="shared" si="51"/>
        <v>0</v>
      </c>
      <c r="H106" s="164">
        <f>SUMIF('3.1.MTS A'!$F$7:$F$253,'MTS summary'!$A106,'3.1.MTS A'!$L$7:$L$253)</f>
        <v>0</v>
      </c>
      <c r="I106" s="152">
        <f>SUMIF('3.1.MTS A'!$F$7:$F$253,'MTS summary'!$A106,'3.1.MTS A'!$FA$7:$FA$253)</f>
        <v>0</v>
      </c>
      <c r="J106" s="165">
        <f t="shared" si="52"/>
        <v>0</v>
      </c>
      <c r="K106" s="164">
        <f>SUMIF('3.1.MTS A'!$F$7:$F$253,'MTS summary'!$A106,'3.1.MTS A'!$N$7:$N$253)</f>
        <v>0</v>
      </c>
      <c r="L106" s="152">
        <f>SUMIF('3.1.MTS A'!$F$7:$F$253,'MTS summary'!$A106,'3.1.MTS A'!$FM$7:$FM$253)</f>
        <v>0</v>
      </c>
      <c r="M106" s="165">
        <f t="shared" si="53"/>
        <v>0</v>
      </c>
    </row>
    <row r="107" spans="1:13" x14ac:dyDescent="0.3">
      <c r="A107" s="157">
        <f>'1.1.Base'!P63</f>
        <v>0</v>
      </c>
      <c r="B107" s="164">
        <f>SUMIF('3.1.MTS A'!$F$7:$F$253,'MTS summary'!$A107,'3.1.MTS A'!$H$7:$H$253)</f>
        <v>0</v>
      </c>
      <c r="C107" s="152">
        <f>SUMIF('3.1.MTS A'!$F$7:$F$253,'MTS summary'!$A107,'3.1.MTS A'!$FQ$7:$FQ$253)</f>
        <v>0</v>
      </c>
      <c r="D107" s="165">
        <f t="shared" si="50"/>
        <v>0</v>
      </c>
      <c r="E107" s="164">
        <f>SUMIF('3.1.MTS A'!$F$7:$F$253,'MTS summary'!$A107,'3.1.MTS A'!$J$7:$J$253)</f>
        <v>0</v>
      </c>
      <c r="F107" s="152">
        <f>SUMIF('3.1.MTS A'!$F$7:$F$253,'MTS summary'!$A107,'3.1.MTS A'!$U$7:$U$253)</f>
        <v>0</v>
      </c>
      <c r="G107" s="165">
        <f t="shared" si="51"/>
        <v>0</v>
      </c>
      <c r="H107" s="164">
        <f>SUMIF('3.1.MTS A'!$F$7:$F$253,'MTS summary'!$A107,'3.1.MTS A'!$L$7:$L$253)</f>
        <v>0</v>
      </c>
      <c r="I107" s="152">
        <f>SUMIF('3.1.MTS A'!$F$7:$F$253,'MTS summary'!$A107,'3.1.MTS A'!$FA$7:$FA$253)</f>
        <v>0</v>
      </c>
      <c r="J107" s="165">
        <f t="shared" si="52"/>
        <v>0</v>
      </c>
      <c r="K107" s="164">
        <f>SUMIF('3.1.MTS A'!$F$7:$F$253,'MTS summary'!$A107,'3.1.MTS A'!$N$7:$N$253)</f>
        <v>0</v>
      </c>
      <c r="L107" s="152">
        <f>SUMIF('3.1.MTS A'!$F$7:$F$253,'MTS summary'!$A107,'3.1.MTS A'!$FM$7:$FM$253)</f>
        <v>0</v>
      </c>
      <c r="M107" s="165">
        <f t="shared" si="53"/>
        <v>0</v>
      </c>
    </row>
    <row r="108" spans="1:13" x14ac:dyDescent="0.3">
      <c r="A108" s="157">
        <f>'1.1.Base'!P64</f>
        <v>0</v>
      </c>
      <c r="B108" s="164">
        <f>SUMIF('3.1.MTS A'!$F$7:$F$253,'MTS summary'!$A108,'3.1.MTS A'!$H$7:$H$253)</f>
        <v>0</v>
      </c>
      <c r="C108" s="152">
        <f>SUMIF('3.1.MTS A'!$F$7:$F$253,'MTS summary'!$A108,'3.1.MTS A'!$FQ$7:$FQ$253)</f>
        <v>0</v>
      </c>
      <c r="D108" s="165">
        <f t="shared" si="50"/>
        <v>0</v>
      </c>
      <c r="E108" s="164">
        <f>SUMIF('3.1.MTS A'!$F$7:$F$253,'MTS summary'!$A108,'3.1.MTS A'!$J$7:$J$253)</f>
        <v>0</v>
      </c>
      <c r="F108" s="152">
        <f>SUMIF('3.1.MTS A'!$F$7:$F$253,'MTS summary'!$A108,'3.1.MTS A'!$U$7:$U$253)</f>
        <v>0</v>
      </c>
      <c r="G108" s="165">
        <f t="shared" si="51"/>
        <v>0</v>
      </c>
      <c r="H108" s="164">
        <f>SUMIF('3.1.MTS A'!$F$7:$F$253,'MTS summary'!$A108,'3.1.MTS A'!$L$7:$L$253)</f>
        <v>0</v>
      </c>
      <c r="I108" s="152">
        <f>SUMIF('3.1.MTS A'!$F$7:$F$253,'MTS summary'!$A108,'3.1.MTS A'!$FA$7:$FA$253)</f>
        <v>0</v>
      </c>
      <c r="J108" s="165">
        <f t="shared" si="52"/>
        <v>0</v>
      </c>
      <c r="K108" s="164">
        <f>SUMIF('3.1.MTS A'!$F$7:$F$253,'MTS summary'!$A108,'3.1.MTS A'!$N$7:$N$253)</f>
        <v>0</v>
      </c>
      <c r="L108" s="152">
        <f>SUMIF('3.1.MTS A'!$F$7:$F$253,'MTS summary'!$A108,'3.1.MTS A'!$FM$7:$FM$253)</f>
        <v>0</v>
      </c>
      <c r="M108" s="165">
        <f t="shared" si="53"/>
        <v>0</v>
      </c>
    </row>
    <row r="109" spans="1:13" x14ac:dyDescent="0.3">
      <c r="A109" s="157">
        <f>'1.1.Base'!P65</f>
        <v>0</v>
      </c>
      <c r="B109" s="164">
        <f>SUMIF('3.1.MTS A'!$F$7:$F$253,'MTS summary'!$A109,'3.1.MTS A'!$H$7:$H$253)</f>
        <v>0</v>
      </c>
      <c r="C109" s="152">
        <f>SUMIF('3.1.MTS A'!$F$7:$F$253,'MTS summary'!$A109,'3.1.MTS A'!$FQ$7:$FQ$253)</f>
        <v>0</v>
      </c>
      <c r="D109" s="165">
        <f t="shared" si="50"/>
        <v>0</v>
      </c>
      <c r="E109" s="164">
        <f>SUMIF('3.1.MTS A'!$F$7:$F$253,'MTS summary'!$A109,'3.1.MTS A'!$J$7:$J$253)</f>
        <v>0</v>
      </c>
      <c r="F109" s="152">
        <f>SUMIF('3.1.MTS A'!$F$7:$F$253,'MTS summary'!$A109,'3.1.MTS A'!$U$7:$U$253)</f>
        <v>0</v>
      </c>
      <c r="G109" s="165">
        <f t="shared" si="51"/>
        <v>0</v>
      </c>
      <c r="H109" s="164">
        <f>SUMIF('3.1.MTS A'!$F$7:$F$253,'MTS summary'!$A109,'3.1.MTS A'!$L$7:$L$253)</f>
        <v>0</v>
      </c>
      <c r="I109" s="152">
        <f>SUMIF('3.1.MTS A'!$F$7:$F$253,'MTS summary'!$A109,'3.1.MTS A'!$FA$7:$FA$253)</f>
        <v>0</v>
      </c>
      <c r="J109" s="165">
        <f t="shared" si="52"/>
        <v>0</v>
      </c>
      <c r="K109" s="164">
        <f>SUMIF('3.1.MTS A'!$F$7:$F$253,'MTS summary'!$A109,'3.1.MTS A'!$N$7:$N$253)</f>
        <v>0</v>
      </c>
      <c r="L109" s="152">
        <f>SUMIF('3.1.MTS A'!$F$7:$F$253,'MTS summary'!$A109,'3.1.MTS A'!$FM$7:$FM$253)</f>
        <v>0</v>
      </c>
      <c r="M109" s="165">
        <f t="shared" si="53"/>
        <v>0</v>
      </c>
    </row>
    <row r="110" spans="1:13" x14ac:dyDescent="0.3">
      <c r="A110" s="157">
        <f>'1.1.Base'!P66</f>
        <v>0</v>
      </c>
      <c r="B110" s="164">
        <f>SUMIF('3.1.MTS A'!$F$7:$F$253,'MTS summary'!$A110,'3.1.MTS A'!$H$7:$H$253)</f>
        <v>0</v>
      </c>
      <c r="C110" s="152">
        <f>SUMIF('3.1.MTS A'!$F$7:$F$253,'MTS summary'!$A110,'3.1.MTS A'!$FQ$7:$FQ$253)</f>
        <v>0</v>
      </c>
      <c r="D110" s="165">
        <f t="shared" si="50"/>
        <v>0</v>
      </c>
      <c r="E110" s="164">
        <f>SUMIF('3.1.MTS A'!$F$7:$F$253,'MTS summary'!$A110,'3.1.MTS A'!$J$7:$J$253)</f>
        <v>0</v>
      </c>
      <c r="F110" s="152">
        <f>SUMIF('3.1.MTS A'!$F$7:$F$253,'MTS summary'!$A110,'3.1.MTS A'!$U$7:$U$253)</f>
        <v>0</v>
      </c>
      <c r="G110" s="165">
        <f t="shared" si="51"/>
        <v>0</v>
      </c>
      <c r="H110" s="164">
        <f>SUMIF('3.1.MTS A'!$F$7:$F$253,'MTS summary'!$A110,'3.1.MTS A'!$L$7:$L$253)</f>
        <v>0</v>
      </c>
      <c r="I110" s="152">
        <f>SUMIF('3.1.MTS A'!$F$7:$F$253,'MTS summary'!$A110,'3.1.MTS A'!$FA$7:$FA$253)</f>
        <v>0</v>
      </c>
      <c r="J110" s="165">
        <f t="shared" si="52"/>
        <v>0</v>
      </c>
      <c r="K110" s="164">
        <f>SUMIF('3.1.MTS A'!$F$7:$F$253,'MTS summary'!$A110,'3.1.MTS A'!$N$7:$N$253)</f>
        <v>0</v>
      </c>
      <c r="L110" s="152">
        <f>SUMIF('3.1.MTS A'!$F$7:$F$253,'MTS summary'!$A110,'3.1.MTS A'!$FM$7:$FM$253)</f>
        <v>0</v>
      </c>
      <c r="M110" s="165">
        <f t="shared" si="53"/>
        <v>0</v>
      </c>
    </row>
    <row r="111" spans="1:13" x14ac:dyDescent="0.3">
      <c r="A111" s="157">
        <f>'1.1.Base'!P67</f>
        <v>0</v>
      </c>
      <c r="B111" s="164">
        <f>SUMIF('3.1.MTS A'!$F$7:$F$253,'MTS summary'!$A111,'3.1.MTS A'!$H$7:$H$253)</f>
        <v>0</v>
      </c>
      <c r="C111" s="152">
        <f>SUMIF('3.1.MTS A'!$F$7:$F$253,'MTS summary'!$A111,'3.1.MTS A'!$FQ$7:$FQ$253)</f>
        <v>0</v>
      </c>
      <c r="D111" s="165">
        <f t="shared" si="50"/>
        <v>0</v>
      </c>
      <c r="E111" s="164">
        <f>SUMIF('3.1.MTS A'!$F$7:$F$253,'MTS summary'!$A111,'3.1.MTS A'!$J$7:$J$253)</f>
        <v>0</v>
      </c>
      <c r="F111" s="152">
        <f>SUMIF('3.1.MTS A'!$F$7:$F$253,'MTS summary'!$A111,'3.1.MTS A'!$U$7:$U$253)</f>
        <v>0</v>
      </c>
      <c r="G111" s="165">
        <f t="shared" si="51"/>
        <v>0</v>
      </c>
      <c r="H111" s="164">
        <f>SUMIF('3.1.MTS A'!$F$7:$F$253,'MTS summary'!$A111,'3.1.MTS A'!$L$7:$L$253)</f>
        <v>0</v>
      </c>
      <c r="I111" s="152">
        <f>SUMIF('3.1.MTS A'!$F$7:$F$253,'MTS summary'!$A111,'3.1.MTS A'!$FA$7:$FA$253)</f>
        <v>0</v>
      </c>
      <c r="J111" s="165">
        <f t="shared" si="52"/>
        <v>0</v>
      </c>
      <c r="K111" s="164">
        <f>SUMIF('3.1.MTS A'!$F$7:$F$253,'MTS summary'!$A111,'3.1.MTS A'!$N$7:$N$253)</f>
        <v>0</v>
      </c>
      <c r="L111" s="152">
        <f>SUMIF('3.1.MTS A'!$F$7:$F$253,'MTS summary'!$A111,'3.1.MTS A'!$FM$7:$FM$253)</f>
        <v>0</v>
      </c>
      <c r="M111" s="165">
        <f t="shared" si="53"/>
        <v>0</v>
      </c>
    </row>
    <row r="112" spans="1:13" x14ac:dyDescent="0.3">
      <c r="A112" s="157">
        <f>'1.1.Base'!P68</f>
        <v>0</v>
      </c>
      <c r="B112" s="164">
        <f>SUMIF('3.1.MTS A'!$F$7:$F$253,'MTS summary'!$A112,'3.1.MTS A'!$H$7:$H$253)</f>
        <v>0</v>
      </c>
      <c r="C112" s="152">
        <f>SUMIF('3.1.MTS A'!$F$7:$F$253,'MTS summary'!$A112,'3.1.MTS A'!$FQ$7:$FQ$253)</f>
        <v>0</v>
      </c>
      <c r="D112" s="165">
        <f t="shared" si="50"/>
        <v>0</v>
      </c>
      <c r="E112" s="164">
        <f>SUMIF('3.1.MTS A'!$F$7:$F$253,'MTS summary'!$A112,'3.1.MTS A'!$J$7:$J$253)</f>
        <v>0</v>
      </c>
      <c r="F112" s="152">
        <f>SUMIF('3.1.MTS A'!$F$7:$F$253,'MTS summary'!$A112,'3.1.MTS A'!$U$7:$U$253)</f>
        <v>0</v>
      </c>
      <c r="G112" s="165">
        <f t="shared" si="51"/>
        <v>0</v>
      </c>
      <c r="H112" s="164">
        <f>SUMIF('3.1.MTS A'!$F$7:$F$253,'MTS summary'!$A112,'3.1.MTS A'!$L$7:$L$253)</f>
        <v>0</v>
      </c>
      <c r="I112" s="152">
        <f>SUMIF('3.1.MTS A'!$F$7:$F$253,'MTS summary'!$A112,'3.1.MTS A'!$FA$7:$FA$253)</f>
        <v>0</v>
      </c>
      <c r="J112" s="165">
        <f t="shared" si="52"/>
        <v>0</v>
      </c>
      <c r="K112" s="164">
        <f>SUMIF('3.1.MTS A'!$F$7:$F$253,'MTS summary'!$A112,'3.1.MTS A'!$N$7:$N$253)</f>
        <v>0</v>
      </c>
      <c r="L112" s="152">
        <f>SUMIF('3.1.MTS A'!$F$7:$F$253,'MTS summary'!$A112,'3.1.MTS A'!$FM$7:$FM$253)</f>
        <v>0</v>
      </c>
      <c r="M112" s="165">
        <f t="shared" si="53"/>
        <v>0</v>
      </c>
    </row>
    <row r="113" spans="1:13" x14ac:dyDescent="0.3">
      <c r="A113" s="157">
        <f>'1.1.Base'!P69</f>
        <v>0</v>
      </c>
      <c r="B113" s="164">
        <f>SUMIF('3.1.MTS A'!$F$7:$F$253,'MTS summary'!$A113,'3.1.MTS A'!$H$7:$H$253)</f>
        <v>0</v>
      </c>
      <c r="C113" s="152">
        <f>SUMIF('3.1.MTS A'!$F$7:$F$253,'MTS summary'!$A113,'3.1.MTS A'!$FQ$7:$FQ$253)</f>
        <v>0</v>
      </c>
      <c r="D113" s="165">
        <f t="shared" si="50"/>
        <v>0</v>
      </c>
      <c r="E113" s="164">
        <f>SUMIF('3.1.MTS A'!$F$7:$F$253,'MTS summary'!$A113,'3.1.MTS A'!$J$7:$J$253)</f>
        <v>0</v>
      </c>
      <c r="F113" s="152">
        <f>SUMIF('3.1.MTS A'!$F$7:$F$253,'MTS summary'!$A113,'3.1.MTS A'!$U$7:$U$253)</f>
        <v>0</v>
      </c>
      <c r="G113" s="165">
        <f t="shared" si="51"/>
        <v>0</v>
      </c>
      <c r="H113" s="164">
        <f>SUMIF('3.1.MTS A'!$F$7:$F$253,'MTS summary'!$A113,'3.1.MTS A'!$L$7:$L$253)</f>
        <v>0</v>
      </c>
      <c r="I113" s="152">
        <f>SUMIF('3.1.MTS A'!$F$7:$F$253,'MTS summary'!$A113,'3.1.MTS A'!$FA$7:$FA$253)</f>
        <v>0</v>
      </c>
      <c r="J113" s="165">
        <f t="shared" si="52"/>
        <v>0</v>
      </c>
      <c r="K113" s="164">
        <f>SUMIF('3.1.MTS A'!$F$7:$F$253,'MTS summary'!$A113,'3.1.MTS A'!$N$7:$N$253)</f>
        <v>0</v>
      </c>
      <c r="L113" s="152">
        <f>SUMIF('3.1.MTS A'!$F$7:$F$253,'MTS summary'!$A113,'3.1.MTS A'!$FM$7:$FM$253)</f>
        <v>0</v>
      </c>
      <c r="M113" s="165">
        <f t="shared" si="53"/>
        <v>0</v>
      </c>
    </row>
    <row r="114" spans="1:13" x14ac:dyDescent="0.3">
      <c r="A114" s="157">
        <f>'1.1.Base'!P70</f>
        <v>0</v>
      </c>
      <c r="B114" s="164">
        <f>SUMIF('3.1.MTS A'!$F$7:$F$253,'MTS summary'!$A114,'3.1.MTS A'!$H$7:$H$253)</f>
        <v>0</v>
      </c>
      <c r="C114" s="152">
        <f>SUMIF('3.1.MTS A'!$F$7:$F$253,'MTS summary'!$A114,'3.1.MTS A'!$FQ$7:$FQ$253)</f>
        <v>0</v>
      </c>
      <c r="D114" s="165">
        <f t="shared" si="50"/>
        <v>0</v>
      </c>
      <c r="E114" s="164">
        <f>SUMIF('3.1.MTS A'!$F$7:$F$253,'MTS summary'!$A114,'3.1.MTS A'!$J$7:$J$253)</f>
        <v>0</v>
      </c>
      <c r="F114" s="152">
        <f>SUMIF('3.1.MTS A'!$F$7:$F$253,'MTS summary'!$A114,'3.1.MTS A'!$U$7:$U$253)</f>
        <v>0</v>
      </c>
      <c r="G114" s="165">
        <f t="shared" si="51"/>
        <v>0</v>
      </c>
      <c r="H114" s="164">
        <f>SUMIF('3.1.MTS A'!$F$7:$F$253,'MTS summary'!$A114,'3.1.MTS A'!$L$7:$L$253)</f>
        <v>0</v>
      </c>
      <c r="I114" s="152">
        <f>SUMIF('3.1.MTS A'!$F$7:$F$253,'MTS summary'!$A114,'3.1.MTS A'!$FA$7:$FA$253)</f>
        <v>0</v>
      </c>
      <c r="J114" s="165">
        <f t="shared" si="52"/>
        <v>0</v>
      </c>
      <c r="K114" s="164">
        <f>SUMIF('3.1.MTS A'!$F$7:$F$253,'MTS summary'!$A114,'3.1.MTS A'!$N$7:$N$253)</f>
        <v>0</v>
      </c>
      <c r="L114" s="152">
        <f>SUMIF('3.1.MTS A'!$F$7:$F$253,'MTS summary'!$A114,'3.1.MTS A'!$FM$7:$FM$253)</f>
        <v>0</v>
      </c>
      <c r="M114" s="165">
        <f t="shared" si="53"/>
        <v>0</v>
      </c>
    </row>
    <row r="115" spans="1:13" x14ac:dyDescent="0.3">
      <c r="A115" s="157">
        <f>'1.1.Base'!P71</f>
        <v>0</v>
      </c>
      <c r="B115" s="164">
        <f>SUMIF('3.1.MTS A'!$F$7:$F$253,'MTS summary'!$A115,'3.1.MTS A'!$H$7:$H$253)</f>
        <v>0</v>
      </c>
      <c r="C115" s="152">
        <f>SUMIF('3.1.MTS A'!$F$7:$F$253,'MTS summary'!$A115,'3.1.MTS A'!$FQ$7:$FQ$253)</f>
        <v>0</v>
      </c>
      <c r="D115" s="165">
        <f t="shared" si="50"/>
        <v>0</v>
      </c>
      <c r="E115" s="164">
        <f>SUMIF('3.1.MTS A'!$F$7:$F$253,'MTS summary'!$A115,'3.1.MTS A'!$J$7:$J$253)</f>
        <v>0</v>
      </c>
      <c r="F115" s="152">
        <f>SUMIF('3.1.MTS A'!$F$7:$F$253,'MTS summary'!$A115,'3.1.MTS A'!$U$7:$U$253)</f>
        <v>0</v>
      </c>
      <c r="G115" s="165">
        <f t="shared" si="51"/>
        <v>0</v>
      </c>
      <c r="H115" s="164">
        <f>SUMIF('3.1.MTS A'!$F$7:$F$253,'MTS summary'!$A115,'3.1.MTS A'!$L$7:$L$253)</f>
        <v>0</v>
      </c>
      <c r="I115" s="152">
        <f>SUMIF('3.1.MTS A'!$F$7:$F$253,'MTS summary'!$A115,'3.1.MTS A'!$FA$7:$FA$253)</f>
        <v>0</v>
      </c>
      <c r="J115" s="165">
        <f t="shared" si="52"/>
        <v>0</v>
      </c>
      <c r="K115" s="164">
        <f>SUMIF('3.1.MTS A'!$F$7:$F$253,'MTS summary'!$A115,'3.1.MTS A'!$N$7:$N$253)</f>
        <v>0</v>
      </c>
      <c r="L115" s="152">
        <f>SUMIF('3.1.MTS A'!$F$7:$F$253,'MTS summary'!$A115,'3.1.MTS A'!$FM$7:$FM$253)</f>
        <v>0</v>
      </c>
      <c r="M115" s="165">
        <f t="shared" si="53"/>
        <v>0</v>
      </c>
    </row>
    <row r="116" spans="1:13" x14ac:dyDescent="0.3">
      <c r="A116" s="157">
        <f>'1.1.Base'!P72</f>
        <v>0</v>
      </c>
      <c r="B116" s="164">
        <f>SUMIF('3.1.MTS A'!$F$7:$F$253,'MTS summary'!$A116,'3.1.MTS A'!$H$7:$H$253)</f>
        <v>0</v>
      </c>
      <c r="C116" s="152">
        <f>SUMIF('3.1.MTS A'!$F$7:$F$253,'MTS summary'!$A116,'3.1.MTS A'!$FQ$7:$FQ$253)</f>
        <v>0</v>
      </c>
      <c r="D116" s="165">
        <f t="shared" si="50"/>
        <v>0</v>
      </c>
      <c r="E116" s="164">
        <f>SUMIF('3.1.MTS A'!$F$7:$F$253,'MTS summary'!$A116,'3.1.MTS A'!$J$7:$J$253)</f>
        <v>0</v>
      </c>
      <c r="F116" s="152">
        <f>SUMIF('3.1.MTS A'!$F$7:$F$253,'MTS summary'!$A116,'3.1.MTS A'!$U$7:$U$253)</f>
        <v>0</v>
      </c>
      <c r="G116" s="165">
        <f t="shared" si="51"/>
        <v>0</v>
      </c>
      <c r="H116" s="164">
        <f>SUMIF('3.1.MTS A'!$F$7:$F$253,'MTS summary'!$A116,'3.1.MTS A'!$L$7:$L$253)</f>
        <v>0</v>
      </c>
      <c r="I116" s="152">
        <f>SUMIF('3.1.MTS A'!$F$7:$F$253,'MTS summary'!$A116,'3.1.MTS A'!$FA$7:$FA$253)</f>
        <v>0</v>
      </c>
      <c r="J116" s="165">
        <f t="shared" si="52"/>
        <v>0</v>
      </c>
      <c r="K116" s="164">
        <f>SUMIF('3.1.MTS A'!$F$7:$F$253,'MTS summary'!$A116,'3.1.MTS A'!$N$7:$N$253)</f>
        <v>0</v>
      </c>
      <c r="L116" s="152">
        <f>SUMIF('3.1.MTS A'!$F$7:$F$253,'MTS summary'!$A116,'3.1.MTS A'!$FM$7:$FM$253)</f>
        <v>0</v>
      </c>
      <c r="M116" s="165">
        <f t="shared" si="53"/>
        <v>0</v>
      </c>
    </row>
    <row r="117" spans="1:13" x14ac:dyDescent="0.3">
      <c r="A117" s="157">
        <f>'1.1.Base'!P73</f>
        <v>0</v>
      </c>
      <c r="B117" s="164">
        <f>SUMIF('3.1.MTS A'!$F$7:$F$253,'MTS summary'!$A117,'3.1.MTS A'!$H$7:$H$253)</f>
        <v>0</v>
      </c>
      <c r="C117" s="152">
        <f>SUMIF('3.1.MTS A'!$F$7:$F$253,'MTS summary'!$A117,'3.1.MTS A'!$FQ$7:$FQ$253)</f>
        <v>0</v>
      </c>
      <c r="D117" s="165">
        <f t="shared" si="42"/>
        <v>0</v>
      </c>
      <c r="E117" s="164">
        <f>SUMIF('3.1.MTS A'!$F$7:$F$253,'MTS summary'!$A117,'3.1.MTS A'!$J$7:$J$253)</f>
        <v>0</v>
      </c>
      <c r="F117" s="152">
        <f>SUMIF('3.1.MTS A'!$F$7:$F$253,'MTS summary'!$A117,'3.1.MTS A'!$U$7:$U$253)</f>
        <v>0</v>
      </c>
      <c r="G117" s="165">
        <f t="shared" si="43"/>
        <v>0</v>
      </c>
      <c r="H117" s="164">
        <f>SUMIF('3.1.MTS A'!$F$7:$F$253,'MTS summary'!$A117,'3.1.MTS A'!$L$7:$L$253)</f>
        <v>0</v>
      </c>
      <c r="I117" s="152">
        <f>SUMIF('3.1.MTS A'!$F$7:$F$253,'MTS summary'!$A117,'3.1.MTS A'!$FA$7:$FA$253)</f>
        <v>0</v>
      </c>
      <c r="J117" s="165">
        <f t="shared" si="44"/>
        <v>0</v>
      </c>
      <c r="K117" s="164">
        <f>SUMIF('3.1.MTS A'!$F$7:$F$253,'MTS summary'!$A117,'3.1.MTS A'!$N$7:$N$253)</f>
        <v>0</v>
      </c>
      <c r="L117" s="152">
        <f>SUMIF('3.1.MTS A'!$F$7:$F$253,'MTS summary'!$A117,'3.1.MTS A'!$FM$7:$FM$253)</f>
        <v>0</v>
      </c>
      <c r="M117" s="165">
        <f t="shared" si="45"/>
        <v>0</v>
      </c>
    </row>
    <row r="118" spans="1:13" x14ac:dyDescent="0.3">
      <c r="A118" s="157">
        <f>'1.1.Base'!P74</f>
        <v>0</v>
      </c>
      <c r="B118" s="164">
        <f>SUMIF('3.1.MTS A'!$F$7:$F$253,'MTS summary'!$A118,'3.1.MTS A'!$H$7:$H$253)</f>
        <v>0</v>
      </c>
      <c r="C118" s="152">
        <f>SUMIF('3.1.MTS A'!$F$7:$F$253,'MTS summary'!$A118,'3.1.MTS A'!$FQ$7:$FQ$253)</f>
        <v>0</v>
      </c>
      <c r="D118" s="165">
        <f t="shared" si="42"/>
        <v>0</v>
      </c>
      <c r="E118" s="164">
        <f>SUMIF('3.1.MTS A'!$F$7:$F$253,'MTS summary'!$A118,'3.1.MTS A'!$J$7:$J$253)</f>
        <v>0</v>
      </c>
      <c r="F118" s="152">
        <f>SUMIF('3.1.MTS A'!$F$7:$F$253,'MTS summary'!$A118,'3.1.MTS A'!$U$7:$U$253)</f>
        <v>0</v>
      </c>
      <c r="G118" s="165">
        <f t="shared" si="43"/>
        <v>0</v>
      </c>
      <c r="H118" s="164">
        <f>SUMIF('3.1.MTS A'!$F$7:$F$253,'MTS summary'!$A118,'3.1.MTS A'!$L$7:$L$253)</f>
        <v>0</v>
      </c>
      <c r="I118" s="152">
        <f>SUMIF('3.1.MTS A'!$F$7:$F$253,'MTS summary'!$A118,'3.1.MTS A'!$FA$7:$FA$253)</f>
        <v>0</v>
      </c>
      <c r="J118" s="165">
        <f t="shared" si="44"/>
        <v>0</v>
      </c>
      <c r="K118" s="164">
        <f>SUMIF('3.1.MTS A'!$F$7:$F$253,'MTS summary'!$A118,'3.1.MTS A'!$N$7:$N$253)</f>
        <v>0</v>
      </c>
      <c r="L118" s="152">
        <f>SUMIF('3.1.MTS A'!$F$7:$F$253,'MTS summary'!$A118,'3.1.MTS A'!$FM$7:$FM$253)</f>
        <v>0</v>
      </c>
      <c r="M118" s="165">
        <f t="shared" si="45"/>
        <v>0</v>
      </c>
    </row>
    <row r="119" spans="1:13" x14ac:dyDescent="0.3">
      <c r="A119" s="157">
        <f>'1.1.Base'!P75</f>
        <v>0</v>
      </c>
      <c r="B119" s="164">
        <f>SUMIF('3.1.MTS A'!$F$7:$F$253,'MTS summary'!$A119,'3.1.MTS A'!$H$7:$H$253)</f>
        <v>0</v>
      </c>
      <c r="C119" s="152">
        <f>SUMIF('3.1.MTS A'!$F$7:$F$253,'MTS summary'!$A119,'3.1.MTS A'!$FQ$7:$FQ$253)</f>
        <v>0</v>
      </c>
      <c r="D119" s="165">
        <f t="shared" si="42"/>
        <v>0</v>
      </c>
      <c r="E119" s="164">
        <f>SUMIF('3.1.MTS A'!$F$7:$F$253,'MTS summary'!$A119,'3.1.MTS A'!$J$7:$J$253)</f>
        <v>0</v>
      </c>
      <c r="F119" s="152">
        <f>SUMIF('3.1.MTS A'!$F$7:$F$253,'MTS summary'!$A119,'3.1.MTS A'!$U$7:$U$253)</f>
        <v>0</v>
      </c>
      <c r="G119" s="165">
        <f t="shared" si="43"/>
        <v>0</v>
      </c>
      <c r="H119" s="164">
        <f>SUMIF('3.1.MTS A'!$F$7:$F$253,'MTS summary'!$A119,'3.1.MTS A'!$L$7:$L$253)</f>
        <v>0</v>
      </c>
      <c r="I119" s="152">
        <f>SUMIF('3.1.MTS A'!$F$7:$F$253,'MTS summary'!$A119,'3.1.MTS A'!$FA$7:$FA$253)</f>
        <v>0</v>
      </c>
      <c r="J119" s="165">
        <f t="shared" si="44"/>
        <v>0</v>
      </c>
      <c r="K119" s="164">
        <f>SUMIF('3.1.MTS A'!$F$7:$F$253,'MTS summary'!$A119,'3.1.MTS A'!$N$7:$N$253)</f>
        <v>0</v>
      </c>
      <c r="L119" s="152">
        <f>SUMIF('3.1.MTS A'!$F$7:$F$253,'MTS summary'!$A119,'3.1.MTS A'!$FM$7:$FM$253)</f>
        <v>0</v>
      </c>
      <c r="M119" s="165">
        <f t="shared" si="45"/>
        <v>0</v>
      </c>
    </row>
    <row r="120" spans="1:13" x14ac:dyDescent="0.3">
      <c r="A120" s="157">
        <f>'1.1.Base'!P76</f>
        <v>0</v>
      </c>
      <c r="B120" s="164">
        <f>SUMIF('3.1.MTS A'!$F$7:$F$253,'MTS summary'!$A120,'3.1.MTS A'!$H$7:$H$253)</f>
        <v>0</v>
      </c>
      <c r="C120" s="152">
        <f>SUMIF('3.1.MTS A'!$F$7:$F$253,'MTS summary'!$A120,'3.1.MTS A'!$FQ$7:$FQ$253)</f>
        <v>0</v>
      </c>
      <c r="D120" s="165">
        <f t="shared" si="42"/>
        <v>0</v>
      </c>
      <c r="E120" s="164">
        <f>SUMIF('3.1.MTS A'!$F$7:$F$253,'MTS summary'!$A120,'3.1.MTS A'!$J$7:$J$253)</f>
        <v>0</v>
      </c>
      <c r="F120" s="152">
        <f>SUMIF('3.1.MTS A'!$F$7:$F$253,'MTS summary'!$A120,'3.1.MTS A'!$U$7:$U$253)</f>
        <v>0</v>
      </c>
      <c r="G120" s="165">
        <f t="shared" si="43"/>
        <v>0</v>
      </c>
      <c r="H120" s="164">
        <f>SUMIF('3.1.MTS A'!$F$7:$F$253,'MTS summary'!$A120,'3.1.MTS A'!$L$7:$L$253)</f>
        <v>0</v>
      </c>
      <c r="I120" s="152">
        <f>SUMIF('3.1.MTS A'!$F$7:$F$253,'MTS summary'!$A120,'3.1.MTS A'!$FA$7:$FA$253)</f>
        <v>0</v>
      </c>
      <c r="J120" s="165">
        <f t="shared" si="44"/>
        <v>0</v>
      </c>
      <c r="K120" s="164">
        <f>SUMIF('3.1.MTS A'!$F$7:$F$253,'MTS summary'!$A120,'3.1.MTS A'!$N$7:$N$253)</f>
        <v>0</v>
      </c>
      <c r="L120" s="152">
        <f>SUMIF('3.1.MTS A'!$F$7:$F$253,'MTS summary'!$A120,'3.1.MTS A'!$FM$7:$FM$253)</f>
        <v>0</v>
      </c>
      <c r="M120" s="165">
        <f t="shared" si="45"/>
        <v>0</v>
      </c>
    </row>
    <row r="121" spans="1:13" x14ac:dyDescent="0.3">
      <c r="A121" s="157">
        <f>'1.1.Base'!P77</f>
        <v>0</v>
      </c>
      <c r="B121" s="164">
        <f>SUMIF('3.1.MTS A'!$F$7:$F$253,'MTS summary'!$A121,'3.1.MTS A'!$H$7:$H$253)</f>
        <v>0</v>
      </c>
      <c r="C121" s="152">
        <f>SUMIF('3.1.MTS A'!$F$7:$F$253,'MTS summary'!$A121,'3.1.MTS A'!$FQ$7:$FQ$253)</f>
        <v>0</v>
      </c>
      <c r="D121" s="165">
        <f t="shared" si="42"/>
        <v>0</v>
      </c>
      <c r="E121" s="164">
        <f>SUMIF('3.1.MTS A'!$F$7:$F$253,'MTS summary'!$A121,'3.1.MTS A'!$J$7:$J$253)</f>
        <v>0</v>
      </c>
      <c r="F121" s="152">
        <f>SUMIF('3.1.MTS A'!$F$7:$F$253,'MTS summary'!$A121,'3.1.MTS A'!$U$7:$U$253)</f>
        <v>0</v>
      </c>
      <c r="G121" s="165">
        <f t="shared" si="43"/>
        <v>0</v>
      </c>
      <c r="H121" s="164">
        <f>SUMIF('3.1.MTS A'!$F$7:$F$253,'MTS summary'!$A121,'3.1.MTS A'!$L$7:$L$253)</f>
        <v>0</v>
      </c>
      <c r="I121" s="152">
        <f>SUMIF('3.1.MTS A'!$F$7:$F$253,'MTS summary'!$A121,'3.1.MTS A'!$FA$7:$FA$253)</f>
        <v>0</v>
      </c>
      <c r="J121" s="165">
        <f t="shared" si="44"/>
        <v>0</v>
      </c>
      <c r="K121" s="164">
        <f>SUMIF('3.1.MTS A'!$F$7:$F$253,'MTS summary'!$A121,'3.1.MTS A'!$N$7:$N$253)</f>
        <v>0</v>
      </c>
      <c r="L121" s="152">
        <f>SUMIF('3.1.MTS A'!$F$7:$F$253,'MTS summary'!$A121,'3.1.MTS A'!$FM$7:$FM$253)</f>
        <v>0</v>
      </c>
      <c r="M121" s="165">
        <f t="shared" si="45"/>
        <v>0</v>
      </c>
    </row>
    <row r="122" spans="1:13" x14ac:dyDescent="0.3">
      <c r="A122" s="157">
        <f>'1.1.Base'!P78</f>
        <v>0</v>
      </c>
      <c r="B122" s="164">
        <f>SUMIF('3.1.MTS A'!$F$7:$F$253,'MTS summary'!$A122,'3.1.MTS A'!$H$7:$H$253)</f>
        <v>0</v>
      </c>
      <c r="C122" s="152">
        <f>SUMIF('3.1.MTS A'!$F$7:$F$253,'MTS summary'!$A122,'3.1.MTS A'!$FQ$7:$FQ$253)</f>
        <v>0</v>
      </c>
      <c r="D122" s="165">
        <f t="shared" si="42"/>
        <v>0</v>
      </c>
      <c r="E122" s="164">
        <f>SUMIF('3.1.MTS A'!$F$7:$F$253,'MTS summary'!$A122,'3.1.MTS A'!$J$7:$J$253)</f>
        <v>0</v>
      </c>
      <c r="F122" s="152">
        <f>SUMIF('3.1.MTS A'!$F$7:$F$253,'MTS summary'!$A122,'3.1.MTS A'!$U$7:$U$253)</f>
        <v>0</v>
      </c>
      <c r="G122" s="165">
        <f t="shared" si="43"/>
        <v>0</v>
      </c>
      <c r="H122" s="164">
        <f>SUMIF('3.1.MTS A'!$F$7:$F$253,'MTS summary'!$A122,'3.1.MTS A'!$L$7:$L$253)</f>
        <v>0</v>
      </c>
      <c r="I122" s="152">
        <f>SUMIF('3.1.MTS A'!$F$7:$F$253,'MTS summary'!$A122,'3.1.MTS A'!$FA$7:$FA$253)</f>
        <v>0</v>
      </c>
      <c r="J122" s="165">
        <f t="shared" si="44"/>
        <v>0</v>
      </c>
      <c r="K122" s="164">
        <f>SUMIF('3.1.MTS A'!$F$7:$F$253,'MTS summary'!$A122,'3.1.MTS A'!$N$7:$N$253)</f>
        <v>0</v>
      </c>
      <c r="L122" s="152">
        <f>SUMIF('3.1.MTS A'!$F$7:$F$253,'MTS summary'!$A122,'3.1.MTS A'!$FM$7:$FM$253)</f>
        <v>0</v>
      </c>
      <c r="M122" s="165">
        <f t="shared" si="45"/>
        <v>0</v>
      </c>
    </row>
    <row r="123" spans="1:13" x14ac:dyDescent="0.3">
      <c r="A123" s="157">
        <f>'1.1.Base'!P79</f>
        <v>0</v>
      </c>
      <c r="B123" s="164">
        <f>SUMIF('3.1.MTS A'!$F$7:$F$253,'MTS summary'!$A123,'3.1.MTS A'!$H$7:$H$253)</f>
        <v>0</v>
      </c>
      <c r="C123" s="152">
        <f>SUMIF('3.1.MTS A'!$F$7:$F$253,'MTS summary'!$A123,'3.1.MTS A'!$FQ$7:$FQ$253)</f>
        <v>0</v>
      </c>
      <c r="D123" s="165">
        <f t="shared" si="42"/>
        <v>0</v>
      </c>
      <c r="E123" s="164">
        <f>SUMIF('3.1.MTS A'!$F$7:$F$253,'MTS summary'!$A123,'3.1.MTS A'!$J$7:$J$253)</f>
        <v>0</v>
      </c>
      <c r="F123" s="152">
        <f>SUMIF('3.1.MTS A'!$F$7:$F$253,'MTS summary'!$A123,'3.1.MTS A'!$U$7:$U$253)</f>
        <v>0</v>
      </c>
      <c r="G123" s="165">
        <f t="shared" si="43"/>
        <v>0</v>
      </c>
      <c r="H123" s="164">
        <f>SUMIF('3.1.MTS A'!$F$7:$F$253,'MTS summary'!$A123,'3.1.MTS A'!$L$7:$L$253)</f>
        <v>0</v>
      </c>
      <c r="I123" s="152">
        <f>SUMIF('3.1.MTS A'!$F$7:$F$253,'MTS summary'!$A123,'3.1.MTS A'!$FA$7:$FA$253)</f>
        <v>0</v>
      </c>
      <c r="J123" s="165">
        <f t="shared" si="44"/>
        <v>0</v>
      </c>
      <c r="K123" s="164">
        <f>SUMIF('3.1.MTS A'!$F$7:$F$253,'MTS summary'!$A123,'3.1.MTS A'!$N$7:$N$253)</f>
        <v>0</v>
      </c>
      <c r="L123" s="152">
        <f>SUMIF('3.1.MTS A'!$F$7:$F$253,'MTS summary'!$A123,'3.1.MTS A'!$FM$7:$FM$253)</f>
        <v>0</v>
      </c>
      <c r="M123" s="165">
        <f t="shared" si="45"/>
        <v>0</v>
      </c>
    </row>
    <row r="124" spans="1:13" x14ac:dyDescent="0.3">
      <c r="A124" s="157">
        <f>'1.1.Base'!P80</f>
        <v>0</v>
      </c>
      <c r="B124" s="164">
        <f>SUMIF('3.1.MTS A'!$F$7:$F$253,'MTS summary'!$A124,'3.1.MTS A'!$H$7:$H$253)</f>
        <v>0</v>
      </c>
      <c r="C124" s="152">
        <f>SUMIF('3.1.MTS A'!$F$7:$F$253,'MTS summary'!$A124,'3.1.MTS A'!$FQ$7:$FQ$253)</f>
        <v>0</v>
      </c>
      <c r="D124" s="165">
        <f t="shared" si="42"/>
        <v>0</v>
      </c>
      <c r="E124" s="164">
        <f>SUMIF('3.1.MTS A'!$F$7:$F$253,'MTS summary'!$A124,'3.1.MTS A'!$J$7:$J$253)</f>
        <v>0</v>
      </c>
      <c r="F124" s="152">
        <f>SUMIF('3.1.MTS A'!$F$7:$F$253,'MTS summary'!$A124,'3.1.MTS A'!$U$7:$U$253)</f>
        <v>0</v>
      </c>
      <c r="G124" s="165">
        <f t="shared" si="43"/>
        <v>0</v>
      </c>
      <c r="H124" s="164">
        <f>SUMIF('3.1.MTS A'!$F$7:$F$253,'MTS summary'!$A124,'3.1.MTS A'!$L$7:$L$253)</f>
        <v>0</v>
      </c>
      <c r="I124" s="152">
        <f>SUMIF('3.1.MTS A'!$F$7:$F$253,'MTS summary'!$A124,'3.1.MTS A'!$FA$7:$FA$253)</f>
        <v>0</v>
      </c>
      <c r="J124" s="165">
        <f t="shared" si="44"/>
        <v>0</v>
      </c>
      <c r="K124" s="164">
        <f>SUMIF('3.1.MTS A'!$F$7:$F$253,'MTS summary'!$A124,'3.1.MTS A'!$N$7:$N$253)</f>
        <v>0</v>
      </c>
      <c r="L124" s="152">
        <f>SUMIF('3.1.MTS A'!$F$7:$F$253,'MTS summary'!$A124,'3.1.MTS A'!$FM$7:$FM$253)</f>
        <v>0</v>
      </c>
      <c r="M124" s="165">
        <f t="shared" si="45"/>
        <v>0</v>
      </c>
    </row>
    <row r="125" spans="1:13" x14ac:dyDescent="0.3">
      <c r="A125" s="157">
        <f>'1.1.Base'!P81</f>
        <v>0</v>
      </c>
      <c r="B125" s="164">
        <f>SUMIF('3.1.MTS A'!$F$7:$F$253,'MTS summary'!$A125,'3.1.MTS A'!$H$7:$H$253)</f>
        <v>0</v>
      </c>
      <c r="C125" s="152">
        <f>SUMIF('3.1.MTS A'!$F$7:$F$253,'MTS summary'!$A125,'3.1.MTS A'!$FQ$7:$FQ$253)</f>
        <v>0</v>
      </c>
      <c r="D125" s="165">
        <f t="shared" si="42"/>
        <v>0</v>
      </c>
      <c r="E125" s="164">
        <f>SUMIF('3.1.MTS A'!$F$7:$F$253,'MTS summary'!$A125,'3.1.MTS A'!$J$7:$J$253)</f>
        <v>0</v>
      </c>
      <c r="F125" s="152">
        <f>SUMIF('3.1.MTS A'!$F$7:$F$253,'MTS summary'!$A125,'3.1.MTS A'!$U$7:$U$253)</f>
        <v>0</v>
      </c>
      <c r="G125" s="165">
        <f t="shared" si="43"/>
        <v>0</v>
      </c>
      <c r="H125" s="164">
        <f>SUMIF('3.1.MTS A'!$F$7:$F$253,'MTS summary'!$A125,'3.1.MTS A'!$L$7:$L$253)</f>
        <v>0</v>
      </c>
      <c r="I125" s="152">
        <f>SUMIF('3.1.MTS A'!$F$7:$F$253,'MTS summary'!$A125,'3.1.MTS A'!$FA$7:$FA$253)</f>
        <v>0</v>
      </c>
      <c r="J125" s="165">
        <f t="shared" si="44"/>
        <v>0</v>
      </c>
      <c r="K125" s="164">
        <f>SUMIF('3.1.MTS A'!$F$7:$F$253,'MTS summary'!$A125,'3.1.MTS A'!$N$7:$N$253)</f>
        <v>0</v>
      </c>
      <c r="L125" s="152">
        <f>SUMIF('3.1.MTS A'!$F$7:$F$253,'MTS summary'!$A125,'3.1.MTS A'!$FM$7:$FM$253)</f>
        <v>0</v>
      </c>
      <c r="M125" s="165">
        <f t="shared" si="45"/>
        <v>0</v>
      </c>
    </row>
    <row r="126" spans="1:13" x14ac:dyDescent="0.3">
      <c r="A126" s="157">
        <f>'1.1.Base'!P82</f>
        <v>0</v>
      </c>
      <c r="B126" s="164">
        <f>SUMIF('3.1.MTS A'!$F$7:$F$253,'MTS summary'!$A126,'3.1.MTS A'!$H$7:$H$253)</f>
        <v>0</v>
      </c>
      <c r="C126" s="152">
        <f>SUMIF('3.1.MTS A'!$F$7:$F$253,'MTS summary'!$A126,'3.1.MTS A'!$FQ$7:$FQ$253)</f>
        <v>0</v>
      </c>
      <c r="D126" s="165">
        <f t="shared" si="42"/>
        <v>0</v>
      </c>
      <c r="E126" s="164">
        <f>SUMIF('3.1.MTS A'!$F$7:$F$253,'MTS summary'!$A126,'3.1.MTS A'!$J$7:$J$253)</f>
        <v>0</v>
      </c>
      <c r="F126" s="152">
        <f>SUMIF('3.1.MTS A'!$F$7:$F$253,'MTS summary'!$A126,'3.1.MTS A'!$U$7:$U$253)</f>
        <v>0</v>
      </c>
      <c r="G126" s="165">
        <f t="shared" si="43"/>
        <v>0</v>
      </c>
      <c r="H126" s="164">
        <f>SUMIF('3.1.MTS A'!$F$7:$F$253,'MTS summary'!$A126,'3.1.MTS A'!$L$7:$L$253)</f>
        <v>0</v>
      </c>
      <c r="I126" s="152">
        <f>SUMIF('3.1.MTS A'!$F$7:$F$253,'MTS summary'!$A126,'3.1.MTS A'!$FA$7:$FA$253)</f>
        <v>0</v>
      </c>
      <c r="J126" s="165">
        <f t="shared" si="44"/>
        <v>0</v>
      </c>
      <c r="K126" s="164">
        <f>SUMIF('3.1.MTS A'!$F$7:$F$253,'MTS summary'!$A126,'3.1.MTS A'!$N$7:$N$253)</f>
        <v>0</v>
      </c>
      <c r="L126" s="152">
        <f>SUMIF('3.1.MTS A'!$F$7:$F$253,'MTS summary'!$A126,'3.1.MTS A'!$FM$7:$FM$253)</f>
        <v>0</v>
      </c>
      <c r="M126" s="165">
        <f t="shared" si="45"/>
        <v>0</v>
      </c>
    </row>
    <row r="127" spans="1:13" x14ac:dyDescent="0.3">
      <c r="A127" s="157">
        <f>'1.1.Base'!P83</f>
        <v>0</v>
      </c>
      <c r="B127" s="164">
        <f>SUMIF('3.1.MTS A'!$F$7:$F$253,'MTS summary'!$A127,'3.1.MTS A'!$H$7:$H$253)</f>
        <v>0</v>
      </c>
      <c r="C127" s="152">
        <f>SUMIF('3.1.MTS A'!$F$7:$F$253,'MTS summary'!$A127,'3.1.MTS A'!$FQ$7:$FQ$253)</f>
        <v>0</v>
      </c>
      <c r="D127" s="165">
        <f t="shared" si="42"/>
        <v>0</v>
      </c>
      <c r="E127" s="164">
        <f>SUMIF('3.1.MTS A'!$F$7:$F$253,'MTS summary'!$A127,'3.1.MTS A'!$J$7:$J$253)</f>
        <v>0</v>
      </c>
      <c r="F127" s="152">
        <f>SUMIF('3.1.MTS A'!$F$7:$F$253,'MTS summary'!$A127,'3.1.MTS A'!$U$7:$U$253)</f>
        <v>0</v>
      </c>
      <c r="G127" s="165">
        <f t="shared" si="43"/>
        <v>0</v>
      </c>
      <c r="H127" s="164">
        <f>SUMIF('3.1.MTS A'!$F$7:$F$253,'MTS summary'!$A127,'3.1.MTS A'!$L$7:$L$253)</f>
        <v>0</v>
      </c>
      <c r="I127" s="152">
        <f>SUMIF('3.1.MTS A'!$F$7:$F$253,'MTS summary'!$A127,'3.1.MTS A'!$FA$7:$FA$253)</f>
        <v>0</v>
      </c>
      <c r="J127" s="165">
        <f t="shared" si="44"/>
        <v>0</v>
      </c>
      <c r="K127" s="164">
        <f>SUMIF('3.1.MTS A'!$F$7:$F$253,'MTS summary'!$A127,'3.1.MTS A'!$N$7:$N$253)</f>
        <v>0</v>
      </c>
      <c r="L127" s="152">
        <f>SUMIF('3.1.MTS A'!$F$7:$F$253,'MTS summary'!$A127,'3.1.MTS A'!$FM$7:$FM$253)</f>
        <v>0</v>
      </c>
      <c r="M127" s="165">
        <f t="shared" si="45"/>
        <v>0</v>
      </c>
    </row>
    <row r="128" spans="1:13" x14ac:dyDescent="0.3">
      <c r="A128" s="157">
        <f>'1.1.Base'!P84</f>
        <v>0</v>
      </c>
      <c r="B128" s="164">
        <f>SUMIF('3.1.MTS A'!$F$7:$F$253,'MTS summary'!$A128,'3.1.MTS A'!$H$7:$H$253)</f>
        <v>0</v>
      </c>
      <c r="C128" s="152">
        <f>SUMIF('3.1.MTS A'!$F$7:$F$253,'MTS summary'!$A128,'3.1.MTS A'!$FQ$7:$FQ$253)</f>
        <v>0</v>
      </c>
      <c r="D128" s="165">
        <f t="shared" si="42"/>
        <v>0</v>
      </c>
      <c r="E128" s="164">
        <f>SUMIF('3.1.MTS A'!$F$7:$F$253,'MTS summary'!$A128,'3.1.MTS A'!$J$7:$J$253)</f>
        <v>0</v>
      </c>
      <c r="F128" s="152">
        <f>SUMIF('3.1.MTS A'!$F$7:$F$253,'MTS summary'!$A128,'3.1.MTS A'!$U$7:$U$253)</f>
        <v>0</v>
      </c>
      <c r="G128" s="165">
        <f t="shared" si="43"/>
        <v>0</v>
      </c>
      <c r="H128" s="164">
        <f>SUMIF('3.1.MTS A'!$F$7:$F$253,'MTS summary'!$A128,'3.1.MTS A'!$L$7:$L$253)</f>
        <v>0</v>
      </c>
      <c r="I128" s="152">
        <f>SUMIF('3.1.MTS A'!$F$7:$F$253,'MTS summary'!$A128,'3.1.MTS A'!$FA$7:$FA$253)</f>
        <v>0</v>
      </c>
      <c r="J128" s="165">
        <f t="shared" si="44"/>
        <v>0</v>
      </c>
      <c r="K128" s="164">
        <f>SUMIF('3.1.MTS A'!$F$7:$F$253,'MTS summary'!$A128,'3.1.MTS A'!$N$7:$N$253)</f>
        <v>0</v>
      </c>
      <c r="L128" s="152">
        <f>SUMIF('3.1.MTS A'!$F$7:$F$253,'MTS summary'!$A128,'3.1.MTS A'!$FM$7:$FM$253)</f>
        <v>0</v>
      </c>
      <c r="M128" s="165">
        <f t="shared" si="45"/>
        <v>0</v>
      </c>
    </row>
    <row r="129" spans="1:13" x14ac:dyDescent="0.3">
      <c r="A129" s="157">
        <f>'1.1.Base'!P85</f>
        <v>0</v>
      </c>
      <c r="B129" s="164">
        <f>SUMIF('3.1.MTS A'!$F$7:$F$253,'MTS summary'!$A129,'3.1.MTS A'!$H$7:$H$253)</f>
        <v>0</v>
      </c>
      <c r="C129" s="152">
        <f>SUMIF('3.1.MTS A'!$F$7:$F$253,'MTS summary'!$A129,'3.1.MTS A'!$FQ$7:$FQ$253)</f>
        <v>0</v>
      </c>
      <c r="D129" s="165">
        <f t="shared" si="42"/>
        <v>0</v>
      </c>
      <c r="E129" s="164">
        <f>SUMIF('3.1.MTS A'!$F$7:$F$253,'MTS summary'!$A129,'3.1.MTS A'!$J$7:$J$253)</f>
        <v>0</v>
      </c>
      <c r="F129" s="152">
        <f>SUMIF('3.1.MTS A'!$F$7:$F$253,'MTS summary'!$A129,'3.1.MTS A'!$U$7:$U$253)</f>
        <v>0</v>
      </c>
      <c r="G129" s="165">
        <f t="shared" si="43"/>
        <v>0</v>
      </c>
      <c r="H129" s="164">
        <f>SUMIF('3.1.MTS A'!$F$7:$F$253,'MTS summary'!$A129,'3.1.MTS A'!$L$7:$L$253)</f>
        <v>0</v>
      </c>
      <c r="I129" s="152">
        <f>SUMIF('3.1.MTS A'!$F$7:$F$253,'MTS summary'!$A129,'3.1.MTS A'!$FA$7:$FA$253)</f>
        <v>0</v>
      </c>
      <c r="J129" s="165">
        <f t="shared" si="44"/>
        <v>0</v>
      </c>
      <c r="K129" s="164">
        <f>SUMIF('3.1.MTS A'!$F$7:$F$253,'MTS summary'!$A129,'3.1.MTS A'!$N$7:$N$253)</f>
        <v>0</v>
      </c>
      <c r="L129" s="152">
        <f>SUMIF('3.1.MTS A'!$F$7:$F$253,'MTS summary'!$A129,'3.1.MTS A'!$FM$7:$FM$253)</f>
        <v>0</v>
      </c>
      <c r="M129" s="165">
        <f t="shared" si="45"/>
        <v>0</v>
      </c>
    </row>
    <row r="130" spans="1:13" x14ac:dyDescent="0.3">
      <c r="A130" s="157">
        <f>'1.1.Base'!P86</f>
        <v>0</v>
      </c>
      <c r="B130" s="164">
        <f>SUMIF('3.1.MTS A'!$F$7:$F$253,'MTS summary'!$A130,'3.1.MTS A'!$H$7:$H$253)</f>
        <v>0</v>
      </c>
      <c r="C130" s="152">
        <f>SUMIF('3.1.MTS A'!$F$7:$F$253,'MTS summary'!$A130,'3.1.MTS A'!$FQ$7:$FQ$253)</f>
        <v>0</v>
      </c>
      <c r="D130" s="165">
        <f t="shared" si="42"/>
        <v>0</v>
      </c>
      <c r="E130" s="164">
        <f>SUMIF('3.1.MTS A'!$F$7:$F$253,'MTS summary'!$A130,'3.1.MTS A'!$J$7:$J$253)</f>
        <v>0</v>
      </c>
      <c r="F130" s="152">
        <f>SUMIF('3.1.MTS A'!$F$7:$F$253,'MTS summary'!$A130,'3.1.MTS A'!$U$7:$U$253)</f>
        <v>0</v>
      </c>
      <c r="G130" s="165">
        <f t="shared" si="43"/>
        <v>0</v>
      </c>
      <c r="H130" s="164">
        <f>SUMIF('3.1.MTS A'!$F$7:$F$253,'MTS summary'!$A130,'3.1.MTS A'!$L$7:$L$253)</f>
        <v>0</v>
      </c>
      <c r="I130" s="152">
        <f>SUMIF('3.1.MTS A'!$F$7:$F$253,'MTS summary'!$A130,'3.1.MTS A'!$FA$7:$FA$253)</f>
        <v>0</v>
      </c>
      <c r="J130" s="165">
        <f t="shared" si="44"/>
        <v>0</v>
      </c>
      <c r="K130" s="164">
        <f>SUMIF('3.1.MTS A'!$F$7:$F$253,'MTS summary'!$A130,'3.1.MTS A'!$N$7:$N$253)</f>
        <v>0</v>
      </c>
      <c r="L130" s="152">
        <f>SUMIF('3.1.MTS A'!$F$7:$F$253,'MTS summary'!$A130,'3.1.MTS A'!$FM$7:$FM$253)</f>
        <v>0</v>
      </c>
      <c r="M130" s="165">
        <f t="shared" si="45"/>
        <v>0</v>
      </c>
    </row>
    <row r="131" spans="1:13" x14ac:dyDescent="0.3">
      <c r="A131" s="158" t="s">
        <v>216</v>
      </c>
      <c r="B131" s="166">
        <f>SUM(B50:B130)</f>
        <v>37</v>
      </c>
      <c r="C131" s="167">
        <f>SUM(C50:C130)</f>
        <v>0</v>
      </c>
      <c r="D131" s="168">
        <f t="shared" si="42"/>
        <v>0</v>
      </c>
      <c r="E131" s="166">
        <f>SUM(E50:E130)</f>
        <v>6</v>
      </c>
      <c r="F131" s="167">
        <f>SUM(F50:F130)</f>
        <v>6</v>
      </c>
      <c r="G131" s="168">
        <f t="shared" si="43"/>
        <v>1</v>
      </c>
      <c r="H131" s="166">
        <f>SUM(H50:H130)</f>
        <v>10</v>
      </c>
      <c r="I131" s="167">
        <f>SUM(I50:I130)</f>
        <v>0</v>
      </c>
      <c r="J131" s="168">
        <f t="shared" si="44"/>
        <v>0</v>
      </c>
      <c r="K131" s="166">
        <f>SUM(K50:K130)</f>
        <v>7</v>
      </c>
      <c r="L131" s="167">
        <f>SUM(L50:L130)</f>
        <v>0</v>
      </c>
      <c r="M131" s="168">
        <f t="shared" si="45"/>
        <v>0</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dimension ref="A2:AG64"/>
  <sheetViews>
    <sheetView zoomScale="80" zoomScaleNormal="80" workbookViewId="0">
      <selection activeCell="B40" sqref="B40"/>
    </sheetView>
  </sheetViews>
  <sheetFormatPr defaultColWidth="9.140625" defaultRowHeight="15" customHeight="1" x14ac:dyDescent="0.25"/>
  <cols>
    <col min="1" max="1" width="17.5703125" style="111" bestFit="1" customWidth="1"/>
    <col min="2" max="2" width="17.5703125" style="117" customWidth="1"/>
    <col min="3" max="3" width="14.42578125" style="117" bestFit="1" customWidth="1"/>
    <col min="4" max="4" width="14.85546875" style="110" customWidth="1"/>
    <col min="5" max="5" width="34.85546875" style="111" customWidth="1"/>
    <col min="6" max="7" width="9.140625" style="111"/>
    <col min="8" max="8" width="19.85546875" style="111" bestFit="1" customWidth="1"/>
    <col min="9" max="9" width="19.85546875" style="117" customWidth="1"/>
    <col min="10" max="10" width="14.42578125" style="117" bestFit="1" customWidth="1"/>
    <col min="11" max="11" width="9.140625" style="113"/>
    <col min="12" max="12" width="29.5703125" style="111" customWidth="1"/>
    <col min="13" max="14" width="9.140625" style="111"/>
    <col min="15" max="15" width="19.85546875" style="111" bestFit="1" customWidth="1"/>
    <col min="16" max="16" width="19.85546875" style="117" customWidth="1"/>
    <col min="17" max="17" width="14.42578125" style="117" bestFit="1" customWidth="1"/>
    <col min="18" max="18" width="9.140625" style="113"/>
    <col min="19" max="19" width="29.5703125" style="111" customWidth="1"/>
    <col min="20" max="21" width="9.140625" style="111"/>
    <col min="22" max="22" width="19.85546875" style="111" bestFit="1" customWidth="1"/>
    <col min="23" max="23" width="19.85546875" style="117" customWidth="1"/>
    <col min="24" max="24" width="14.42578125" style="117" bestFit="1" customWidth="1"/>
    <col min="25" max="25" width="9.140625" style="113"/>
    <col min="26" max="26" width="29.5703125" style="111" customWidth="1"/>
    <col min="27" max="28" width="9.140625" style="111"/>
    <col min="29" max="29" width="19.85546875" style="111" bestFit="1" customWidth="1"/>
    <col min="30" max="30" width="19.85546875" style="117" customWidth="1"/>
    <col min="31" max="31" width="14.42578125" style="117" bestFit="1" customWidth="1"/>
    <col min="32" max="32" width="9.140625" style="113"/>
    <col min="33" max="33" width="29.5703125" style="111" customWidth="1"/>
    <col min="34" max="16384" width="9.140625" style="111"/>
  </cols>
  <sheetData>
    <row r="2" spans="1:33" ht="16.5" x14ac:dyDescent="0.25">
      <c r="A2" s="109" t="s">
        <v>326</v>
      </c>
      <c r="B2" s="115"/>
      <c r="C2" s="112"/>
      <c r="H2" s="109" t="s">
        <v>150</v>
      </c>
      <c r="I2" s="115"/>
      <c r="J2" s="112"/>
      <c r="O2" s="109" t="s">
        <v>327</v>
      </c>
      <c r="P2" s="115"/>
      <c r="Q2" s="112"/>
      <c r="V2" s="109" t="s">
        <v>328</v>
      </c>
      <c r="W2" s="115"/>
      <c r="X2" s="112"/>
      <c r="AC2" s="109" t="s">
        <v>152</v>
      </c>
      <c r="AD2" s="115"/>
      <c r="AE2" s="112"/>
    </row>
    <row r="4" spans="1:33" s="110" customFormat="1" ht="15" customHeight="1" x14ac:dyDescent="0.25">
      <c r="A4" s="114" t="s">
        <v>2</v>
      </c>
      <c r="B4" s="115" t="s">
        <v>346</v>
      </c>
      <c r="C4" s="115" t="s">
        <v>329</v>
      </c>
      <c r="D4" s="114" t="s">
        <v>330</v>
      </c>
      <c r="E4" s="114" t="s">
        <v>325</v>
      </c>
      <c r="H4" s="114" t="s">
        <v>0</v>
      </c>
      <c r="I4" s="115" t="s">
        <v>346</v>
      </c>
      <c r="J4" s="115" t="s">
        <v>329</v>
      </c>
      <c r="K4" s="116" t="s">
        <v>330</v>
      </c>
      <c r="L4" s="114" t="s">
        <v>325</v>
      </c>
      <c r="O4" s="114" t="s">
        <v>0</v>
      </c>
      <c r="P4" s="115" t="s">
        <v>346</v>
      </c>
      <c r="Q4" s="115" t="s">
        <v>329</v>
      </c>
      <c r="R4" s="116" t="s">
        <v>330</v>
      </c>
      <c r="S4" s="114" t="s">
        <v>325</v>
      </c>
      <c r="V4" s="114" t="s">
        <v>0</v>
      </c>
      <c r="W4" s="115" t="s">
        <v>346</v>
      </c>
      <c r="X4" s="115" t="s">
        <v>329</v>
      </c>
      <c r="Y4" s="116" t="s">
        <v>330</v>
      </c>
      <c r="Z4" s="114" t="s">
        <v>325</v>
      </c>
      <c r="AC4" s="114" t="s">
        <v>0</v>
      </c>
      <c r="AD4" s="115" t="s">
        <v>346</v>
      </c>
      <c r="AE4" s="115" t="s">
        <v>329</v>
      </c>
      <c r="AF4" s="116" t="s">
        <v>330</v>
      </c>
      <c r="AG4" s="114" t="s">
        <v>325</v>
      </c>
    </row>
    <row r="5" spans="1:33" ht="15" customHeight="1" x14ac:dyDescent="0.3">
      <c r="A5" s="137" t="s">
        <v>16</v>
      </c>
      <c r="B5" s="138">
        <v>2.4666666666666668</v>
      </c>
      <c r="C5" s="139">
        <v>1</v>
      </c>
      <c r="D5" s="140">
        <v>25</v>
      </c>
      <c r="E5" s="141" t="s">
        <v>1138</v>
      </c>
      <c r="H5" s="141" t="s">
        <v>967</v>
      </c>
      <c r="I5" s="139">
        <v>1.6666666666666667</v>
      </c>
      <c r="J5" s="139">
        <v>1.6666666666666667</v>
      </c>
      <c r="K5" s="140">
        <v>37</v>
      </c>
      <c r="L5" s="141" t="s">
        <v>1139</v>
      </c>
      <c r="O5" s="141" t="s">
        <v>967</v>
      </c>
      <c r="P5" s="139">
        <v>2.1666666666666665</v>
      </c>
      <c r="Q5" s="139">
        <v>1.75</v>
      </c>
      <c r="R5" s="140">
        <v>22</v>
      </c>
      <c r="S5" s="141" t="s">
        <v>1115</v>
      </c>
      <c r="V5" s="141" t="s">
        <v>967</v>
      </c>
      <c r="W5" s="139">
        <v>2</v>
      </c>
      <c r="X5" s="139">
        <v>2</v>
      </c>
      <c r="Y5" s="140">
        <v>37</v>
      </c>
      <c r="Z5" s="141" t="s">
        <v>1119</v>
      </c>
      <c r="AC5" s="141" t="s">
        <v>967</v>
      </c>
      <c r="AD5" s="139">
        <v>2</v>
      </c>
      <c r="AE5" s="139">
        <v>1.5</v>
      </c>
      <c r="AF5" s="140">
        <v>22</v>
      </c>
      <c r="AG5" s="141" t="s">
        <v>1121</v>
      </c>
    </row>
    <row r="6" spans="1:33" ht="15" customHeight="1" x14ac:dyDescent="0.3">
      <c r="A6" s="137"/>
      <c r="B6" s="138"/>
      <c r="C6" s="139"/>
      <c r="D6" s="140"/>
      <c r="E6" s="141"/>
      <c r="H6" s="141" t="s">
        <v>968</v>
      </c>
      <c r="I6" s="139">
        <v>2</v>
      </c>
      <c r="J6" s="139">
        <v>2</v>
      </c>
      <c r="K6" s="140">
        <v>27</v>
      </c>
      <c r="L6" s="141" t="s">
        <v>1140</v>
      </c>
      <c r="O6" s="141" t="s">
        <v>968</v>
      </c>
      <c r="P6" s="139">
        <v>2</v>
      </c>
      <c r="Q6" s="139">
        <v>1.75</v>
      </c>
      <c r="R6" s="140">
        <v>19</v>
      </c>
      <c r="S6" s="141" t="s">
        <v>1142</v>
      </c>
      <c r="V6" s="141" t="s">
        <v>968</v>
      </c>
      <c r="W6" s="139">
        <v>2.2000000000000002</v>
      </c>
      <c r="X6" s="139">
        <v>2</v>
      </c>
      <c r="Y6" s="140">
        <v>25</v>
      </c>
      <c r="Z6" s="141" t="s">
        <v>1118</v>
      </c>
      <c r="AC6" s="141" t="s">
        <v>968</v>
      </c>
      <c r="AD6" s="139">
        <v>2</v>
      </c>
      <c r="AE6" s="139">
        <v>2</v>
      </c>
      <c r="AF6" s="140">
        <v>27</v>
      </c>
      <c r="AG6" s="141" t="s">
        <v>1141</v>
      </c>
    </row>
    <row r="7" spans="1:33" ht="15" customHeight="1" x14ac:dyDescent="0.3">
      <c r="A7" s="137"/>
      <c r="B7" s="138"/>
      <c r="C7" s="139"/>
      <c r="D7" s="140"/>
      <c r="E7" s="141"/>
      <c r="H7" s="141" t="s">
        <v>969</v>
      </c>
      <c r="I7" s="139">
        <v>2.25</v>
      </c>
      <c r="J7" s="139">
        <v>2</v>
      </c>
      <c r="K7" s="140">
        <v>10</v>
      </c>
      <c r="L7" s="141" t="s">
        <v>1114</v>
      </c>
      <c r="O7" s="141" t="s">
        <v>969</v>
      </c>
      <c r="P7" s="139">
        <v>2.25</v>
      </c>
      <c r="Q7" s="139">
        <v>1.6666666666666667</v>
      </c>
      <c r="R7" s="140">
        <v>10</v>
      </c>
      <c r="S7" s="141" t="s">
        <v>1116</v>
      </c>
      <c r="V7" s="141" t="s">
        <v>969</v>
      </c>
      <c r="W7" s="139">
        <v>2.25</v>
      </c>
      <c r="X7" s="139">
        <v>2</v>
      </c>
      <c r="Y7" s="140">
        <v>14</v>
      </c>
      <c r="Z7" s="141" t="s">
        <v>1117</v>
      </c>
      <c r="AC7" s="141" t="s">
        <v>969</v>
      </c>
      <c r="AD7" s="139">
        <v>2.5</v>
      </c>
      <c r="AE7" s="139">
        <v>2</v>
      </c>
      <c r="AF7" s="140">
        <v>10</v>
      </c>
      <c r="AG7" s="141" t="s">
        <v>1120</v>
      </c>
    </row>
    <row r="8" spans="1:33" ht="15" customHeight="1" x14ac:dyDescent="0.3">
      <c r="A8" s="137"/>
      <c r="B8" s="138"/>
      <c r="C8" s="139"/>
      <c r="D8" s="140"/>
      <c r="E8" s="141"/>
      <c r="H8" s="141"/>
      <c r="I8" s="139"/>
      <c r="J8" s="139"/>
      <c r="K8" s="140"/>
      <c r="L8" s="141"/>
      <c r="O8" s="141"/>
      <c r="P8" s="139"/>
      <c r="Q8" s="139"/>
      <c r="R8" s="140"/>
      <c r="S8" s="141"/>
      <c r="V8" s="141"/>
      <c r="W8" s="139"/>
      <c r="X8" s="139"/>
      <c r="Y8" s="140"/>
      <c r="Z8" s="141"/>
      <c r="AC8" s="141"/>
      <c r="AD8" s="139"/>
      <c r="AE8" s="139"/>
      <c r="AF8" s="140"/>
      <c r="AG8" s="141"/>
    </row>
    <row r="9" spans="1:33" ht="15" customHeight="1" x14ac:dyDescent="0.3">
      <c r="A9" s="137"/>
      <c r="B9" s="138"/>
      <c r="C9" s="139"/>
      <c r="D9" s="140"/>
      <c r="E9" s="141"/>
      <c r="H9" s="141"/>
      <c r="I9" s="139"/>
      <c r="J9" s="139"/>
      <c r="K9" s="140"/>
      <c r="L9" s="141"/>
      <c r="O9" s="141"/>
      <c r="P9" s="139"/>
      <c r="Q9" s="139"/>
      <c r="R9" s="140"/>
      <c r="S9" s="141"/>
      <c r="V9" s="141"/>
      <c r="W9" s="139"/>
      <c r="X9" s="139"/>
      <c r="Y9" s="140"/>
      <c r="Z9" s="141"/>
      <c r="AC9" s="141"/>
      <c r="AD9" s="139"/>
      <c r="AE9" s="139"/>
      <c r="AF9" s="140"/>
      <c r="AG9" s="141"/>
    </row>
    <row r="10" spans="1:33" ht="15" customHeight="1" x14ac:dyDescent="0.3">
      <c r="A10" s="137"/>
      <c r="B10" s="138"/>
      <c r="C10" s="139"/>
      <c r="D10" s="140"/>
      <c r="E10" s="141"/>
      <c r="H10" s="141"/>
      <c r="I10" s="139"/>
      <c r="J10" s="139"/>
      <c r="K10" s="140"/>
      <c r="L10" s="141"/>
      <c r="O10" s="141"/>
      <c r="P10" s="139"/>
      <c r="Q10" s="139"/>
      <c r="R10" s="140"/>
      <c r="S10" s="141"/>
      <c r="V10" s="141"/>
      <c r="W10" s="139"/>
      <c r="X10" s="139"/>
      <c r="Y10" s="140"/>
      <c r="Z10" s="141"/>
      <c r="AC10" s="141"/>
      <c r="AD10" s="139"/>
      <c r="AE10" s="139"/>
      <c r="AF10" s="140"/>
      <c r="AG10" s="141"/>
    </row>
    <row r="11" spans="1:33" ht="15" customHeight="1" x14ac:dyDescent="0.3">
      <c r="A11" s="137"/>
      <c r="B11" s="138"/>
      <c r="C11" s="139"/>
      <c r="D11" s="140"/>
      <c r="E11" s="141"/>
      <c r="H11" s="141"/>
      <c r="I11" s="139"/>
      <c r="J11" s="139"/>
      <c r="K11" s="140"/>
      <c r="L11" s="141"/>
      <c r="O11" s="141"/>
      <c r="P11" s="139"/>
      <c r="Q11" s="139"/>
      <c r="R11" s="140"/>
      <c r="S11" s="141"/>
      <c r="V11" s="141"/>
      <c r="W11" s="139"/>
      <c r="X11" s="139"/>
      <c r="Y11" s="140"/>
      <c r="Z11" s="141"/>
      <c r="AC11" s="141"/>
      <c r="AD11" s="139"/>
      <c r="AE11" s="139"/>
      <c r="AF11" s="140"/>
      <c r="AG11" s="141"/>
    </row>
    <row r="12" spans="1:33" ht="15" customHeight="1" x14ac:dyDescent="0.3">
      <c r="A12" s="137"/>
      <c r="B12" s="138"/>
      <c r="C12" s="139"/>
      <c r="D12" s="140"/>
      <c r="E12" s="141"/>
      <c r="H12" s="141"/>
      <c r="I12" s="139"/>
      <c r="J12" s="139"/>
      <c r="K12" s="140"/>
      <c r="L12" s="141"/>
      <c r="O12" s="141"/>
      <c r="P12" s="139"/>
      <c r="Q12" s="139"/>
      <c r="R12" s="140"/>
      <c r="S12" s="141"/>
      <c r="V12" s="141"/>
      <c r="W12" s="139"/>
      <c r="X12" s="139"/>
      <c r="Y12" s="140"/>
      <c r="Z12" s="141"/>
      <c r="AC12" s="141"/>
      <c r="AD12" s="139"/>
      <c r="AE12" s="139"/>
      <c r="AF12" s="140"/>
      <c r="AG12" s="141"/>
    </row>
    <row r="13" spans="1:33" ht="15" customHeight="1" x14ac:dyDescent="0.3">
      <c r="A13" s="137"/>
      <c r="B13" s="138"/>
      <c r="C13" s="139"/>
      <c r="D13" s="140"/>
      <c r="E13" s="141"/>
      <c r="H13" s="141"/>
      <c r="I13" s="139"/>
      <c r="J13" s="139"/>
      <c r="K13" s="140"/>
      <c r="L13" s="141"/>
      <c r="O13" s="141"/>
      <c r="P13" s="139"/>
      <c r="Q13" s="139"/>
      <c r="R13" s="140"/>
      <c r="S13" s="141"/>
      <c r="V13" s="141"/>
      <c r="W13" s="139"/>
      <c r="X13" s="139"/>
      <c r="Y13" s="140"/>
      <c r="Z13" s="141"/>
      <c r="AC13" s="141"/>
      <c r="AD13" s="139"/>
      <c r="AE13" s="139"/>
      <c r="AF13" s="140"/>
      <c r="AG13" s="141"/>
    </row>
    <row r="14" spans="1:33" ht="15" customHeight="1" x14ac:dyDescent="0.3">
      <c r="A14" s="137"/>
      <c r="B14" s="138"/>
      <c r="C14" s="139"/>
      <c r="D14" s="140"/>
      <c r="E14" s="141"/>
      <c r="H14" s="141"/>
      <c r="I14" s="139"/>
      <c r="J14" s="139"/>
      <c r="K14" s="140"/>
      <c r="L14" s="141"/>
      <c r="O14" s="141"/>
      <c r="P14" s="139"/>
      <c r="Q14" s="139"/>
      <c r="R14" s="140"/>
      <c r="S14" s="141"/>
      <c r="V14" s="141"/>
      <c r="W14" s="139"/>
      <c r="X14" s="139"/>
      <c r="Y14" s="140"/>
      <c r="Z14" s="141"/>
      <c r="AC14" s="141"/>
      <c r="AD14" s="139"/>
      <c r="AE14" s="139"/>
      <c r="AF14" s="140"/>
      <c r="AG14" s="141"/>
    </row>
    <row r="15" spans="1:33" ht="15" customHeight="1" x14ac:dyDescent="0.3">
      <c r="A15" s="137"/>
      <c r="B15" s="138"/>
      <c r="C15" s="139"/>
      <c r="D15" s="140"/>
      <c r="E15" s="141"/>
      <c r="H15" s="141"/>
      <c r="I15" s="139"/>
      <c r="J15" s="139"/>
      <c r="K15" s="140"/>
      <c r="L15" s="141"/>
      <c r="O15" s="141"/>
      <c r="P15" s="139"/>
      <c r="Q15" s="139"/>
      <c r="R15" s="140"/>
      <c r="S15" s="141"/>
      <c r="V15" s="141"/>
      <c r="W15" s="139"/>
      <c r="X15" s="139"/>
      <c r="Y15" s="140"/>
      <c r="Z15" s="141"/>
      <c r="AC15" s="141"/>
      <c r="AD15" s="139"/>
      <c r="AE15" s="139"/>
      <c r="AF15" s="140"/>
      <c r="AG15" s="141"/>
    </row>
    <row r="16" spans="1:33" ht="15" customHeight="1" x14ac:dyDescent="0.3">
      <c r="A16" s="137"/>
      <c r="B16" s="138"/>
      <c r="C16" s="139"/>
      <c r="D16" s="140"/>
      <c r="E16" s="141"/>
      <c r="H16" s="141"/>
      <c r="I16" s="139"/>
      <c r="J16" s="139"/>
      <c r="K16" s="140"/>
      <c r="L16" s="141"/>
      <c r="O16" s="141"/>
      <c r="P16" s="139"/>
      <c r="Q16" s="139"/>
      <c r="R16" s="140"/>
      <c r="S16" s="141"/>
      <c r="V16" s="141"/>
      <c r="W16" s="139"/>
      <c r="X16" s="139"/>
      <c r="Y16" s="140"/>
      <c r="Z16" s="141"/>
      <c r="AC16" s="141"/>
      <c r="AD16" s="139"/>
      <c r="AE16" s="139"/>
      <c r="AF16" s="140"/>
      <c r="AG16" s="141"/>
    </row>
    <row r="17" spans="1:33" ht="15" customHeight="1" x14ac:dyDescent="0.3">
      <c r="A17" s="137"/>
      <c r="B17" s="138"/>
      <c r="C17" s="139"/>
      <c r="D17" s="140"/>
      <c r="E17" s="141"/>
      <c r="H17" s="141"/>
      <c r="I17" s="139"/>
      <c r="J17" s="139"/>
      <c r="K17" s="140"/>
      <c r="L17" s="141"/>
      <c r="O17" s="141"/>
      <c r="P17" s="139"/>
      <c r="Q17" s="139"/>
      <c r="R17" s="140"/>
      <c r="S17" s="141"/>
      <c r="V17" s="141"/>
      <c r="W17" s="139"/>
      <c r="X17" s="139"/>
      <c r="Y17" s="140"/>
      <c r="Z17" s="141"/>
      <c r="AC17" s="141"/>
      <c r="AD17" s="139"/>
      <c r="AE17" s="139"/>
      <c r="AF17" s="140"/>
      <c r="AG17" s="141"/>
    </row>
    <row r="18" spans="1:33" ht="15" customHeight="1" x14ac:dyDescent="0.3">
      <c r="A18" s="137"/>
      <c r="B18" s="138"/>
      <c r="C18" s="139"/>
      <c r="D18" s="140"/>
      <c r="E18" s="141"/>
      <c r="H18" s="141"/>
      <c r="I18" s="139"/>
      <c r="J18" s="139"/>
      <c r="K18" s="140"/>
      <c r="L18" s="141"/>
      <c r="O18" s="141"/>
      <c r="P18" s="139"/>
      <c r="Q18" s="139"/>
      <c r="R18" s="140"/>
      <c r="S18" s="141"/>
      <c r="V18" s="141"/>
      <c r="W18" s="139"/>
      <c r="X18" s="139"/>
      <c r="Y18" s="140"/>
      <c r="Z18" s="141"/>
      <c r="AC18" s="141"/>
      <c r="AD18" s="139"/>
      <c r="AE18" s="139"/>
      <c r="AF18" s="140"/>
      <c r="AG18" s="141"/>
    </row>
    <row r="19" spans="1:33" ht="15" customHeight="1" x14ac:dyDescent="0.3">
      <c r="A19" s="137"/>
      <c r="B19" s="138"/>
      <c r="C19" s="139"/>
      <c r="D19" s="140"/>
      <c r="E19" s="141"/>
      <c r="H19" s="141"/>
      <c r="I19" s="139"/>
      <c r="J19" s="139"/>
      <c r="K19" s="140"/>
      <c r="L19" s="141"/>
      <c r="O19" s="141"/>
      <c r="P19" s="139"/>
      <c r="Q19" s="139"/>
      <c r="R19" s="140"/>
      <c r="S19" s="141"/>
      <c r="V19" s="141"/>
      <c r="W19" s="139"/>
      <c r="X19" s="139"/>
      <c r="Y19" s="140"/>
      <c r="Z19" s="141"/>
      <c r="AC19" s="141"/>
      <c r="AD19" s="139"/>
      <c r="AE19" s="139"/>
      <c r="AF19" s="140"/>
      <c r="AG19" s="141"/>
    </row>
    <row r="20" spans="1:33" ht="15" customHeight="1" x14ac:dyDescent="0.25">
      <c r="A20" s="141"/>
      <c r="B20" s="139"/>
      <c r="C20" s="139"/>
      <c r="D20" s="140"/>
      <c r="E20" s="141"/>
      <c r="H20" s="141"/>
      <c r="I20" s="139"/>
      <c r="J20" s="139"/>
      <c r="K20" s="140"/>
      <c r="L20" s="141"/>
      <c r="O20" s="141"/>
      <c r="P20" s="139"/>
      <c r="Q20" s="139"/>
      <c r="R20" s="140"/>
      <c r="S20" s="141"/>
      <c r="V20" s="141"/>
      <c r="W20" s="139"/>
      <c r="X20" s="139"/>
      <c r="Y20" s="140"/>
      <c r="Z20" s="141"/>
      <c r="AC20" s="141"/>
      <c r="AD20" s="139"/>
      <c r="AE20" s="139"/>
      <c r="AF20" s="140"/>
      <c r="AG20" s="141"/>
    </row>
    <row r="21" spans="1:33" ht="15" customHeight="1" x14ac:dyDescent="0.25">
      <c r="H21" s="141"/>
      <c r="I21" s="139"/>
      <c r="J21" s="139"/>
      <c r="K21" s="140"/>
      <c r="L21" s="141"/>
      <c r="O21" s="141"/>
      <c r="P21" s="139"/>
      <c r="Q21" s="139"/>
      <c r="R21" s="140"/>
      <c r="S21" s="141"/>
      <c r="V21" s="141"/>
      <c r="W21" s="139"/>
      <c r="X21" s="139"/>
      <c r="Y21" s="140"/>
      <c r="Z21" s="141"/>
      <c r="AC21" s="141"/>
      <c r="AD21" s="139"/>
      <c r="AE21" s="139"/>
      <c r="AF21" s="140"/>
      <c r="AG21" s="141"/>
    </row>
    <row r="22" spans="1:33" ht="15" customHeight="1" x14ac:dyDescent="0.25">
      <c r="H22" s="141"/>
      <c r="I22" s="139"/>
      <c r="J22" s="139"/>
      <c r="K22" s="140"/>
      <c r="L22" s="141"/>
      <c r="O22" s="141"/>
      <c r="P22" s="139"/>
      <c r="Q22" s="139"/>
      <c r="R22" s="140"/>
      <c r="S22" s="141"/>
      <c r="V22" s="141"/>
      <c r="W22" s="139"/>
      <c r="X22" s="139"/>
      <c r="Y22" s="140"/>
      <c r="Z22" s="141"/>
      <c r="AC22" s="141"/>
      <c r="AD22" s="139"/>
      <c r="AE22" s="139"/>
      <c r="AF22" s="140"/>
      <c r="AG22" s="141"/>
    </row>
    <row r="23" spans="1:33" ht="15" customHeight="1" x14ac:dyDescent="0.25">
      <c r="H23" s="141"/>
      <c r="I23" s="139"/>
      <c r="J23" s="139"/>
      <c r="K23" s="140"/>
      <c r="L23" s="141"/>
      <c r="O23" s="141"/>
      <c r="P23" s="139"/>
      <c r="Q23" s="139"/>
      <c r="R23" s="140"/>
      <c r="S23" s="141"/>
      <c r="V23" s="141"/>
      <c r="W23" s="139"/>
      <c r="X23" s="139"/>
      <c r="Y23" s="140"/>
      <c r="Z23" s="141"/>
      <c r="AC23" s="141"/>
      <c r="AD23" s="139"/>
      <c r="AE23" s="139"/>
      <c r="AF23" s="140"/>
      <c r="AG23" s="141"/>
    </row>
    <row r="24" spans="1:33" ht="15" customHeight="1" x14ac:dyDescent="0.25">
      <c r="H24" s="141"/>
      <c r="I24" s="139"/>
      <c r="J24" s="139"/>
      <c r="K24" s="140"/>
      <c r="L24" s="141"/>
      <c r="O24" s="141"/>
      <c r="P24" s="139"/>
      <c r="Q24" s="139"/>
      <c r="R24" s="140"/>
      <c r="S24" s="141"/>
      <c r="V24" s="141"/>
      <c r="W24" s="139"/>
      <c r="X24" s="139"/>
      <c r="Y24" s="140"/>
      <c r="Z24" s="141"/>
      <c r="AC24" s="141"/>
      <c r="AD24" s="139"/>
      <c r="AE24" s="139"/>
      <c r="AF24" s="140"/>
      <c r="AG24" s="141"/>
    </row>
    <row r="25" spans="1:33" ht="15" customHeight="1" x14ac:dyDescent="0.25">
      <c r="H25" s="141"/>
      <c r="I25" s="139"/>
      <c r="J25" s="139"/>
      <c r="K25" s="140"/>
      <c r="L25" s="141"/>
      <c r="O25" s="141"/>
      <c r="P25" s="139"/>
      <c r="Q25" s="139"/>
      <c r="R25" s="140"/>
      <c r="S25" s="141"/>
      <c r="V25" s="141"/>
      <c r="W25" s="139"/>
      <c r="X25" s="139"/>
      <c r="Y25" s="140"/>
      <c r="Z25" s="141"/>
      <c r="AC25" s="141"/>
      <c r="AD25" s="139"/>
      <c r="AE25" s="139"/>
      <c r="AF25" s="140"/>
      <c r="AG25" s="141"/>
    </row>
    <row r="26" spans="1:33" ht="15" customHeight="1" x14ac:dyDescent="0.25">
      <c r="H26" s="141"/>
      <c r="I26" s="139"/>
      <c r="J26" s="139"/>
      <c r="K26" s="140"/>
      <c r="L26" s="141"/>
      <c r="O26" s="141"/>
      <c r="P26" s="139"/>
      <c r="Q26" s="139"/>
      <c r="R26" s="140"/>
      <c r="S26" s="141"/>
      <c r="V26" s="141"/>
      <c r="W26" s="139"/>
      <c r="X26" s="139"/>
      <c r="Y26" s="140"/>
      <c r="Z26" s="141"/>
      <c r="AC26" s="141"/>
      <c r="AD26" s="139"/>
      <c r="AE26" s="139"/>
      <c r="AF26" s="140"/>
      <c r="AG26" s="141"/>
    </row>
    <row r="27" spans="1:33" ht="15" customHeight="1" x14ac:dyDescent="0.25">
      <c r="H27" s="141"/>
      <c r="I27" s="139"/>
      <c r="J27" s="139"/>
      <c r="K27" s="140"/>
      <c r="L27" s="141"/>
      <c r="O27" s="141"/>
      <c r="P27" s="139"/>
      <c r="Q27" s="139"/>
      <c r="R27" s="140"/>
      <c r="S27" s="141"/>
      <c r="V27" s="141"/>
      <c r="W27" s="139"/>
      <c r="X27" s="139"/>
      <c r="Y27" s="140"/>
      <c r="Z27" s="141"/>
      <c r="AC27" s="141"/>
      <c r="AD27" s="139"/>
      <c r="AE27" s="139"/>
      <c r="AF27" s="140"/>
      <c r="AG27" s="141"/>
    </row>
    <row r="28" spans="1:33" ht="15" customHeight="1" x14ac:dyDescent="0.25">
      <c r="H28" s="141"/>
      <c r="I28" s="139"/>
      <c r="J28" s="139"/>
      <c r="K28" s="140"/>
      <c r="L28" s="141"/>
      <c r="O28" s="141"/>
      <c r="P28" s="139"/>
      <c r="Q28" s="139"/>
      <c r="R28" s="140"/>
      <c r="S28" s="141"/>
      <c r="V28" s="141"/>
      <c r="W28" s="139"/>
      <c r="X28" s="139"/>
      <c r="Y28" s="140"/>
      <c r="Z28" s="141"/>
      <c r="AC28" s="141"/>
      <c r="AD28" s="139"/>
      <c r="AE28" s="139"/>
      <c r="AF28" s="140"/>
      <c r="AG28" s="141"/>
    </row>
    <row r="29" spans="1:33" ht="15" customHeight="1" x14ac:dyDescent="0.25">
      <c r="H29" s="141"/>
      <c r="I29" s="139"/>
      <c r="J29" s="139"/>
      <c r="K29" s="140"/>
      <c r="L29" s="141"/>
      <c r="O29" s="141"/>
      <c r="P29" s="139"/>
      <c r="Q29" s="139"/>
      <c r="R29" s="140"/>
      <c r="S29" s="141"/>
      <c r="V29" s="141"/>
      <c r="W29" s="139"/>
      <c r="X29" s="139"/>
      <c r="Y29" s="140"/>
      <c r="Z29" s="141"/>
      <c r="AC29" s="141"/>
      <c r="AD29" s="139"/>
      <c r="AE29" s="139"/>
      <c r="AF29" s="140"/>
      <c r="AG29" s="141"/>
    </row>
    <row r="30" spans="1:33" ht="15" customHeight="1" x14ac:dyDescent="0.25">
      <c r="H30" s="141"/>
      <c r="I30" s="139"/>
      <c r="J30" s="139"/>
      <c r="K30" s="140"/>
      <c r="L30" s="141"/>
      <c r="O30" s="141"/>
      <c r="P30" s="139"/>
      <c r="Q30" s="139"/>
      <c r="R30" s="140"/>
      <c r="S30" s="141"/>
      <c r="V30" s="141"/>
      <c r="W30" s="139"/>
      <c r="X30" s="139"/>
      <c r="Y30" s="140"/>
      <c r="Z30" s="141"/>
      <c r="AC30" s="141"/>
      <c r="AD30" s="139"/>
      <c r="AE30" s="139"/>
      <c r="AF30" s="140"/>
      <c r="AG30" s="141"/>
    </row>
    <row r="31" spans="1:33" ht="15" customHeight="1" x14ac:dyDescent="0.25">
      <c r="H31" s="141"/>
      <c r="I31" s="139"/>
      <c r="J31" s="139"/>
      <c r="K31" s="140"/>
      <c r="L31" s="141"/>
      <c r="O31" s="141"/>
      <c r="P31" s="139"/>
      <c r="Q31" s="139"/>
      <c r="R31" s="140"/>
      <c r="S31" s="141"/>
      <c r="V31" s="141"/>
      <c r="W31" s="139"/>
      <c r="X31" s="139"/>
      <c r="Y31" s="140"/>
      <c r="Z31" s="141"/>
      <c r="AC31" s="141"/>
      <c r="AD31" s="139"/>
      <c r="AE31" s="139"/>
      <c r="AF31" s="140"/>
      <c r="AG31" s="141"/>
    </row>
    <row r="32" spans="1:33" ht="15" customHeight="1" x14ac:dyDescent="0.25">
      <c r="H32" s="141"/>
      <c r="I32" s="139"/>
      <c r="J32" s="139"/>
      <c r="K32" s="140"/>
      <c r="L32" s="141"/>
      <c r="O32" s="141"/>
      <c r="P32" s="139"/>
      <c r="Q32" s="139"/>
      <c r="R32" s="140"/>
      <c r="S32" s="141"/>
      <c r="V32" s="141"/>
      <c r="W32" s="139"/>
      <c r="X32" s="139"/>
      <c r="Y32" s="140"/>
      <c r="Z32" s="141"/>
      <c r="AC32" s="141"/>
      <c r="AD32" s="139"/>
      <c r="AE32" s="139"/>
      <c r="AF32" s="140"/>
      <c r="AG32" s="141"/>
    </row>
    <row r="33" spans="8:33" ht="15" customHeight="1" x14ac:dyDescent="0.25">
      <c r="H33" s="141"/>
      <c r="I33" s="139"/>
      <c r="J33" s="139"/>
      <c r="K33" s="140"/>
      <c r="L33" s="141"/>
      <c r="O33" s="141"/>
      <c r="P33" s="139"/>
      <c r="Q33" s="139"/>
      <c r="R33" s="140"/>
      <c r="S33" s="141"/>
      <c r="V33" s="141"/>
      <c r="W33" s="139"/>
      <c r="X33" s="139"/>
      <c r="Y33" s="140"/>
      <c r="Z33" s="141"/>
      <c r="AC33" s="141"/>
      <c r="AD33" s="139"/>
      <c r="AE33" s="139"/>
      <c r="AF33" s="140"/>
      <c r="AG33" s="141"/>
    </row>
    <row r="34" spans="8:33" ht="15" customHeight="1" x14ac:dyDescent="0.25">
      <c r="H34" s="141"/>
      <c r="I34" s="139"/>
      <c r="J34" s="139"/>
      <c r="K34" s="140"/>
      <c r="L34" s="141"/>
      <c r="O34" s="141"/>
      <c r="P34" s="139"/>
      <c r="Q34" s="139"/>
      <c r="R34" s="140"/>
      <c r="S34" s="141"/>
      <c r="V34" s="141"/>
      <c r="W34" s="139"/>
      <c r="X34" s="139"/>
      <c r="Y34" s="140"/>
      <c r="Z34" s="141"/>
      <c r="AC34" s="141"/>
      <c r="AD34" s="139"/>
      <c r="AE34" s="139"/>
      <c r="AF34" s="140"/>
      <c r="AG34" s="141"/>
    </row>
    <row r="35" spans="8:33" ht="15" customHeight="1" x14ac:dyDescent="0.25">
      <c r="H35" s="141"/>
      <c r="I35" s="139"/>
      <c r="J35" s="139"/>
      <c r="K35" s="140"/>
      <c r="L35" s="141"/>
      <c r="O35" s="141"/>
      <c r="P35" s="139"/>
      <c r="Q35" s="139"/>
      <c r="R35" s="140"/>
      <c r="S35" s="141"/>
      <c r="V35" s="141"/>
      <c r="W35" s="139"/>
      <c r="X35" s="139"/>
      <c r="Y35" s="140"/>
      <c r="Z35" s="141"/>
      <c r="AC35" s="141"/>
      <c r="AD35" s="139"/>
      <c r="AE35" s="139"/>
      <c r="AF35" s="140"/>
      <c r="AG35" s="141"/>
    </row>
    <row r="36" spans="8:33" ht="15" customHeight="1" x14ac:dyDescent="0.25">
      <c r="H36" s="141"/>
      <c r="I36" s="139"/>
      <c r="J36" s="139"/>
      <c r="K36" s="140"/>
      <c r="L36" s="141"/>
      <c r="O36" s="141"/>
      <c r="P36" s="139"/>
      <c r="Q36" s="139"/>
      <c r="R36" s="140"/>
      <c r="S36" s="141"/>
      <c r="V36" s="141"/>
      <c r="W36" s="139"/>
      <c r="X36" s="139"/>
      <c r="Y36" s="140"/>
      <c r="Z36" s="141"/>
      <c r="AC36" s="141"/>
      <c r="AD36" s="139"/>
      <c r="AE36" s="139"/>
      <c r="AF36" s="140"/>
      <c r="AG36" s="141"/>
    </row>
    <row r="37" spans="8:33" ht="15" customHeight="1" x14ac:dyDescent="0.25">
      <c r="H37" s="141"/>
      <c r="I37" s="139"/>
      <c r="J37" s="139"/>
      <c r="K37" s="140"/>
      <c r="L37" s="141"/>
      <c r="O37" s="141"/>
      <c r="P37" s="139"/>
      <c r="Q37" s="139"/>
      <c r="R37" s="140"/>
      <c r="S37" s="141"/>
      <c r="V37" s="141"/>
      <c r="W37" s="139"/>
      <c r="X37" s="139"/>
      <c r="Y37" s="140"/>
      <c r="Z37" s="141"/>
      <c r="AC37" s="141"/>
      <c r="AD37" s="139"/>
      <c r="AE37" s="139"/>
      <c r="AF37" s="140"/>
      <c r="AG37" s="141"/>
    </row>
    <row r="38" spans="8:33" ht="15" customHeight="1" x14ac:dyDescent="0.25">
      <c r="H38" s="141"/>
      <c r="I38" s="139"/>
      <c r="J38" s="139"/>
      <c r="K38" s="140"/>
      <c r="L38" s="141"/>
      <c r="O38" s="141"/>
      <c r="P38" s="139"/>
      <c r="Q38" s="139"/>
      <c r="R38" s="140"/>
      <c r="S38" s="141"/>
      <c r="V38" s="141"/>
      <c r="W38" s="139"/>
      <c r="X38" s="139"/>
      <c r="Y38" s="140"/>
      <c r="Z38" s="141"/>
      <c r="AC38" s="141"/>
      <c r="AD38" s="139"/>
      <c r="AE38" s="139"/>
      <c r="AF38" s="140"/>
      <c r="AG38" s="141"/>
    </row>
    <row r="39" spans="8:33" ht="15" customHeight="1" x14ac:dyDescent="0.25">
      <c r="H39" s="141"/>
      <c r="I39" s="139"/>
      <c r="J39" s="139"/>
      <c r="K39" s="140"/>
      <c r="L39" s="141"/>
      <c r="O39" s="141"/>
      <c r="P39" s="139"/>
      <c r="Q39" s="139"/>
      <c r="R39" s="140"/>
      <c r="S39" s="141"/>
      <c r="V39" s="141"/>
      <c r="W39" s="139"/>
      <c r="X39" s="139"/>
      <c r="Y39" s="140"/>
      <c r="Z39" s="141"/>
      <c r="AC39" s="141"/>
      <c r="AD39" s="139"/>
      <c r="AE39" s="139"/>
      <c r="AF39" s="140"/>
      <c r="AG39" s="141"/>
    </row>
    <row r="40" spans="8:33" ht="15" customHeight="1" x14ac:dyDescent="0.25">
      <c r="H40" s="141"/>
      <c r="I40" s="139"/>
      <c r="J40" s="139"/>
      <c r="K40" s="140"/>
      <c r="L40" s="141"/>
      <c r="O40" s="141"/>
      <c r="P40" s="139"/>
      <c r="Q40" s="139"/>
      <c r="R40" s="140"/>
      <c r="S40" s="141"/>
      <c r="V40" s="141"/>
      <c r="W40" s="139"/>
      <c r="X40" s="139"/>
      <c r="Y40" s="140"/>
      <c r="Z40" s="141"/>
      <c r="AC40" s="141"/>
      <c r="AD40" s="139"/>
      <c r="AE40" s="139"/>
      <c r="AF40" s="140"/>
      <c r="AG40" s="141"/>
    </row>
    <row r="41" spans="8:33" ht="15" customHeight="1" x14ac:dyDescent="0.25">
      <c r="H41" s="141"/>
      <c r="I41" s="139"/>
      <c r="J41" s="139"/>
      <c r="K41" s="140"/>
      <c r="L41" s="141"/>
      <c r="O41" s="141"/>
      <c r="P41" s="139"/>
      <c r="Q41" s="139"/>
      <c r="R41" s="140"/>
      <c r="S41" s="141"/>
      <c r="V41" s="141"/>
      <c r="W41" s="139"/>
      <c r="X41" s="139"/>
      <c r="Y41" s="140"/>
      <c r="Z41" s="141"/>
      <c r="AC41" s="141"/>
      <c r="AD41" s="139"/>
      <c r="AE41" s="139"/>
      <c r="AF41" s="140"/>
      <c r="AG41" s="141"/>
    </row>
    <row r="42" spans="8:33" ht="15" customHeight="1" x14ac:dyDescent="0.25">
      <c r="H42" s="141"/>
      <c r="I42" s="139"/>
      <c r="J42" s="139"/>
      <c r="K42" s="140"/>
      <c r="L42" s="141"/>
      <c r="O42" s="141"/>
      <c r="P42" s="139"/>
      <c r="Q42" s="139"/>
      <c r="R42" s="140"/>
      <c r="S42" s="141"/>
      <c r="V42" s="141"/>
      <c r="W42" s="139"/>
      <c r="X42" s="139"/>
      <c r="Y42" s="140"/>
      <c r="Z42" s="141"/>
      <c r="AC42" s="141"/>
      <c r="AD42" s="139"/>
      <c r="AE42" s="139"/>
      <c r="AF42" s="140"/>
      <c r="AG42" s="141"/>
    </row>
    <row r="43" spans="8:33" ht="15" customHeight="1" x14ac:dyDescent="0.25">
      <c r="H43" s="141"/>
      <c r="I43" s="139"/>
      <c r="J43" s="139"/>
      <c r="K43" s="140"/>
      <c r="L43" s="141"/>
      <c r="O43" s="141"/>
      <c r="P43" s="139"/>
      <c r="Q43" s="139"/>
      <c r="R43" s="140"/>
      <c r="S43" s="141"/>
      <c r="V43" s="141"/>
      <c r="W43" s="139"/>
      <c r="X43" s="139"/>
      <c r="Y43" s="140"/>
      <c r="Z43" s="141"/>
      <c r="AC43" s="141"/>
      <c r="AD43" s="139"/>
      <c r="AE43" s="139"/>
      <c r="AF43" s="140"/>
      <c r="AG43" s="141"/>
    </row>
    <row r="44" spans="8:33" ht="15" customHeight="1" x14ac:dyDescent="0.25">
      <c r="H44" s="141"/>
      <c r="I44" s="139"/>
      <c r="J44" s="139"/>
      <c r="K44" s="140"/>
      <c r="L44" s="141"/>
      <c r="O44" s="141"/>
      <c r="P44" s="139"/>
      <c r="Q44" s="139"/>
      <c r="R44" s="140"/>
      <c r="S44" s="141"/>
      <c r="V44" s="141"/>
      <c r="W44" s="139"/>
      <c r="X44" s="139"/>
      <c r="Y44" s="140"/>
      <c r="Z44" s="141"/>
      <c r="AC44" s="141"/>
      <c r="AD44" s="139"/>
      <c r="AE44" s="139"/>
      <c r="AF44" s="140"/>
      <c r="AG44" s="141"/>
    </row>
    <row r="45" spans="8:33" ht="15" customHeight="1" x14ac:dyDescent="0.25">
      <c r="H45" s="141"/>
      <c r="I45" s="139"/>
      <c r="J45" s="139"/>
      <c r="K45" s="140"/>
      <c r="L45" s="141"/>
      <c r="O45" s="141"/>
      <c r="P45" s="139"/>
      <c r="Q45" s="139"/>
      <c r="R45" s="140"/>
      <c r="S45" s="141"/>
      <c r="V45" s="141"/>
      <c r="W45" s="139"/>
      <c r="X45" s="139"/>
      <c r="Y45" s="140"/>
      <c r="Z45" s="141"/>
      <c r="AC45" s="141"/>
      <c r="AD45" s="139"/>
      <c r="AE45" s="139"/>
      <c r="AF45" s="140"/>
      <c r="AG45" s="141"/>
    </row>
    <row r="46" spans="8:33" ht="15" customHeight="1" x14ac:dyDescent="0.25">
      <c r="H46" s="141"/>
      <c r="I46" s="139"/>
      <c r="J46" s="139"/>
      <c r="K46" s="140"/>
      <c r="L46" s="141"/>
      <c r="O46" s="141"/>
      <c r="P46" s="139"/>
      <c r="Q46" s="139"/>
      <c r="R46" s="140"/>
      <c r="S46" s="141"/>
      <c r="V46" s="141"/>
      <c r="W46" s="139"/>
      <c r="X46" s="139"/>
      <c r="Y46" s="140"/>
      <c r="Z46" s="141"/>
      <c r="AC46" s="141"/>
      <c r="AD46" s="139"/>
      <c r="AE46" s="139"/>
      <c r="AF46" s="140"/>
      <c r="AG46" s="141"/>
    </row>
    <row r="47" spans="8:33" ht="15" customHeight="1" x14ac:dyDescent="0.25">
      <c r="H47" s="141"/>
      <c r="I47" s="139"/>
      <c r="J47" s="139"/>
      <c r="K47" s="140"/>
      <c r="L47" s="141"/>
      <c r="O47" s="141"/>
      <c r="P47" s="139"/>
      <c r="Q47" s="139"/>
      <c r="R47" s="140"/>
      <c r="S47" s="141"/>
      <c r="V47" s="141"/>
      <c r="W47" s="139"/>
      <c r="X47" s="139"/>
      <c r="Y47" s="140"/>
      <c r="Z47" s="141"/>
      <c r="AC47" s="141"/>
      <c r="AD47" s="139"/>
      <c r="AE47" s="139"/>
      <c r="AF47" s="140"/>
      <c r="AG47" s="141"/>
    </row>
    <row r="48" spans="8:33" ht="15" customHeight="1" x14ac:dyDescent="0.25">
      <c r="H48" s="141"/>
      <c r="I48" s="139"/>
      <c r="J48" s="139"/>
      <c r="K48" s="140"/>
      <c r="L48" s="141"/>
      <c r="O48" s="141"/>
      <c r="P48" s="139"/>
      <c r="Q48" s="139"/>
      <c r="R48" s="140"/>
      <c r="S48" s="141"/>
      <c r="V48" s="141"/>
      <c r="W48" s="139"/>
      <c r="X48" s="139"/>
      <c r="Y48" s="140"/>
      <c r="Z48" s="141"/>
      <c r="AC48" s="141"/>
      <c r="AD48" s="139"/>
      <c r="AE48" s="139"/>
      <c r="AF48" s="140"/>
      <c r="AG48" s="141"/>
    </row>
    <row r="49" spans="8:33" ht="15" customHeight="1" x14ac:dyDescent="0.25">
      <c r="H49" s="141"/>
      <c r="I49" s="139"/>
      <c r="J49" s="139"/>
      <c r="K49" s="140"/>
      <c r="L49" s="141"/>
      <c r="O49" s="141"/>
      <c r="P49" s="139"/>
      <c r="Q49" s="139"/>
      <c r="R49" s="140"/>
      <c r="S49" s="141"/>
      <c r="V49" s="141"/>
      <c r="W49" s="139"/>
      <c r="X49" s="139"/>
      <c r="Y49" s="140"/>
      <c r="Z49" s="141"/>
      <c r="AC49" s="141"/>
      <c r="AD49" s="139"/>
      <c r="AE49" s="139"/>
      <c r="AF49" s="140"/>
      <c r="AG49" s="141"/>
    </row>
    <row r="50" spans="8:33" ht="15" customHeight="1" x14ac:dyDescent="0.25">
      <c r="H50" s="141"/>
      <c r="I50" s="139"/>
      <c r="J50" s="139"/>
      <c r="K50" s="140"/>
      <c r="L50" s="141"/>
      <c r="O50" s="141"/>
      <c r="P50" s="139"/>
      <c r="Q50" s="139"/>
      <c r="R50" s="140"/>
      <c r="S50" s="141"/>
      <c r="V50" s="141"/>
      <c r="W50" s="139"/>
      <c r="X50" s="139"/>
      <c r="Y50" s="140"/>
      <c r="Z50" s="141"/>
      <c r="AC50" s="141"/>
      <c r="AD50" s="139"/>
      <c r="AE50" s="139"/>
      <c r="AF50" s="140"/>
      <c r="AG50" s="141"/>
    </row>
    <row r="51" spans="8:33" ht="15" customHeight="1" x14ac:dyDescent="0.25">
      <c r="H51" s="141"/>
      <c r="I51" s="139"/>
      <c r="J51" s="139"/>
      <c r="K51" s="140"/>
      <c r="L51" s="141"/>
      <c r="O51" s="141"/>
      <c r="P51" s="139"/>
      <c r="Q51" s="139"/>
      <c r="R51" s="140"/>
      <c r="S51" s="141"/>
      <c r="V51" s="141"/>
      <c r="W51" s="139"/>
      <c r="X51" s="139"/>
      <c r="Y51" s="140"/>
      <c r="Z51" s="141"/>
      <c r="AC51" s="141"/>
      <c r="AD51" s="139"/>
      <c r="AE51" s="139"/>
      <c r="AF51" s="140"/>
      <c r="AG51" s="141"/>
    </row>
    <row r="52" spans="8:33" ht="15" customHeight="1" x14ac:dyDescent="0.25">
      <c r="H52" s="141"/>
      <c r="I52" s="139"/>
      <c r="J52" s="139"/>
      <c r="K52" s="140"/>
      <c r="L52" s="141"/>
      <c r="O52" s="141"/>
      <c r="P52" s="139"/>
      <c r="Q52" s="139"/>
      <c r="R52" s="140"/>
      <c r="S52" s="141"/>
      <c r="V52" s="141"/>
      <c r="W52" s="139"/>
      <c r="X52" s="139"/>
      <c r="Y52" s="140"/>
      <c r="Z52" s="141"/>
      <c r="AC52" s="141"/>
      <c r="AD52" s="139"/>
      <c r="AE52" s="139"/>
      <c r="AF52" s="140"/>
      <c r="AG52" s="141"/>
    </row>
    <row r="53" spans="8:33" ht="15" customHeight="1" x14ac:dyDescent="0.25">
      <c r="H53" s="141"/>
      <c r="I53" s="139"/>
      <c r="J53" s="139"/>
      <c r="K53" s="140"/>
      <c r="L53" s="141"/>
      <c r="O53" s="141"/>
      <c r="P53" s="139"/>
      <c r="Q53" s="139"/>
      <c r="R53" s="140"/>
      <c r="S53" s="141"/>
      <c r="V53" s="141"/>
      <c r="W53" s="139"/>
      <c r="X53" s="139"/>
      <c r="Y53" s="140"/>
      <c r="Z53" s="141"/>
      <c r="AC53" s="141"/>
      <c r="AD53" s="139"/>
      <c r="AE53" s="139"/>
      <c r="AF53" s="140"/>
      <c r="AG53" s="141"/>
    </row>
    <row r="54" spans="8:33" ht="15" customHeight="1" x14ac:dyDescent="0.25">
      <c r="H54" s="141"/>
      <c r="I54" s="139"/>
      <c r="J54" s="139"/>
      <c r="K54" s="140"/>
      <c r="L54" s="141"/>
      <c r="O54" s="141"/>
      <c r="P54" s="139"/>
      <c r="Q54" s="139"/>
      <c r="R54" s="140"/>
      <c r="S54" s="141"/>
      <c r="V54" s="141"/>
      <c r="W54" s="139"/>
      <c r="X54" s="139"/>
      <c r="Y54" s="140"/>
      <c r="Z54" s="141"/>
      <c r="AC54" s="141"/>
      <c r="AD54" s="139"/>
      <c r="AE54" s="139"/>
      <c r="AF54" s="140"/>
      <c r="AG54" s="141"/>
    </row>
    <row r="55" spans="8:33" ht="15" customHeight="1" x14ac:dyDescent="0.25">
      <c r="H55" s="141"/>
      <c r="I55" s="139"/>
      <c r="J55" s="139"/>
      <c r="K55" s="140"/>
      <c r="L55" s="141"/>
      <c r="O55" s="141"/>
      <c r="P55" s="139"/>
      <c r="Q55" s="139"/>
      <c r="R55" s="140"/>
      <c r="S55" s="141"/>
      <c r="V55" s="141"/>
      <c r="W55" s="139"/>
      <c r="X55" s="139"/>
      <c r="Y55" s="140"/>
      <c r="Z55" s="141"/>
      <c r="AC55" s="141"/>
      <c r="AD55" s="139"/>
      <c r="AE55" s="139"/>
      <c r="AF55" s="140"/>
      <c r="AG55" s="141"/>
    </row>
    <row r="56" spans="8:33" ht="15" customHeight="1" x14ac:dyDescent="0.25">
      <c r="H56" s="141"/>
      <c r="I56" s="139"/>
      <c r="J56" s="139"/>
      <c r="K56" s="140"/>
      <c r="L56" s="141"/>
      <c r="O56" s="141"/>
      <c r="P56" s="139"/>
      <c r="Q56" s="139"/>
      <c r="R56" s="140"/>
      <c r="S56" s="141"/>
      <c r="V56" s="141"/>
      <c r="W56" s="139"/>
      <c r="X56" s="139"/>
      <c r="Y56" s="140"/>
      <c r="Z56" s="141"/>
      <c r="AC56" s="141"/>
      <c r="AD56" s="139"/>
      <c r="AE56" s="139"/>
      <c r="AF56" s="140"/>
      <c r="AG56" s="141"/>
    </row>
    <row r="57" spans="8:33" ht="15" customHeight="1" x14ac:dyDescent="0.25">
      <c r="H57" s="141"/>
      <c r="I57" s="139"/>
      <c r="J57" s="139"/>
      <c r="K57" s="140"/>
      <c r="L57" s="141"/>
      <c r="O57" s="141"/>
      <c r="P57" s="139"/>
      <c r="Q57" s="139"/>
      <c r="R57" s="140"/>
      <c r="S57" s="141"/>
      <c r="V57" s="141"/>
      <c r="W57" s="139"/>
      <c r="X57" s="139"/>
      <c r="Y57" s="140"/>
      <c r="Z57" s="141"/>
      <c r="AC57" s="141"/>
      <c r="AD57" s="139"/>
      <c r="AE57" s="139"/>
      <c r="AF57" s="140"/>
      <c r="AG57" s="141"/>
    </row>
    <row r="58" spans="8:33" ht="15" customHeight="1" x14ac:dyDescent="0.25">
      <c r="H58" s="141"/>
      <c r="I58" s="139"/>
      <c r="J58" s="139"/>
      <c r="K58" s="140"/>
      <c r="L58" s="141"/>
      <c r="O58" s="141"/>
      <c r="P58" s="139"/>
      <c r="Q58" s="139"/>
      <c r="R58" s="140"/>
      <c r="S58" s="141"/>
      <c r="V58" s="141"/>
      <c r="W58" s="139"/>
      <c r="X58" s="139"/>
      <c r="Y58" s="140"/>
      <c r="Z58" s="141"/>
      <c r="AC58" s="141"/>
      <c r="AD58" s="139"/>
      <c r="AE58" s="139"/>
      <c r="AF58" s="140"/>
      <c r="AG58" s="141"/>
    </row>
    <row r="59" spans="8:33" ht="15" customHeight="1" x14ac:dyDescent="0.25">
      <c r="H59" s="141"/>
      <c r="I59" s="139"/>
      <c r="J59" s="139"/>
      <c r="K59" s="140"/>
      <c r="L59" s="141"/>
      <c r="O59" s="141"/>
      <c r="P59" s="139"/>
      <c r="Q59" s="139"/>
      <c r="R59" s="140"/>
      <c r="S59" s="141"/>
      <c r="V59" s="141"/>
      <c r="W59" s="139"/>
      <c r="X59" s="139"/>
      <c r="Y59" s="140"/>
      <c r="Z59" s="141"/>
      <c r="AC59" s="141"/>
      <c r="AD59" s="139"/>
      <c r="AE59" s="139"/>
      <c r="AF59" s="140"/>
      <c r="AG59" s="141"/>
    </row>
    <row r="60" spans="8:33" ht="15" customHeight="1" x14ac:dyDescent="0.25">
      <c r="H60" s="141"/>
      <c r="I60" s="139"/>
      <c r="J60" s="139"/>
      <c r="K60" s="140"/>
      <c r="L60" s="141"/>
      <c r="O60" s="141"/>
      <c r="P60" s="139"/>
      <c r="Q60" s="139"/>
      <c r="R60" s="140"/>
      <c r="S60" s="141"/>
      <c r="V60" s="141"/>
      <c r="W60" s="139"/>
      <c r="X60" s="139"/>
      <c r="Y60" s="140"/>
      <c r="Z60" s="141"/>
      <c r="AC60" s="141"/>
      <c r="AD60" s="139"/>
      <c r="AE60" s="139"/>
      <c r="AF60" s="140"/>
      <c r="AG60" s="141"/>
    </row>
    <row r="61" spans="8:33" ht="15" customHeight="1" x14ac:dyDescent="0.25">
      <c r="H61" s="141"/>
      <c r="I61" s="139"/>
      <c r="J61" s="139"/>
      <c r="K61" s="140"/>
      <c r="L61" s="141"/>
      <c r="O61" s="141"/>
      <c r="P61" s="139"/>
      <c r="Q61" s="139"/>
      <c r="R61" s="140"/>
      <c r="S61" s="141"/>
      <c r="V61" s="141"/>
      <c r="W61" s="139"/>
      <c r="X61" s="139"/>
      <c r="Y61" s="140"/>
      <c r="Z61" s="141"/>
      <c r="AC61" s="141"/>
      <c r="AD61" s="139"/>
      <c r="AE61" s="139"/>
      <c r="AF61" s="140"/>
      <c r="AG61" s="141"/>
    </row>
    <row r="62" spans="8:33" ht="15" customHeight="1" x14ac:dyDescent="0.25">
      <c r="H62" s="141"/>
      <c r="I62" s="139"/>
      <c r="J62" s="139"/>
      <c r="K62" s="140"/>
      <c r="L62" s="141"/>
      <c r="O62" s="141"/>
      <c r="P62" s="139"/>
      <c r="Q62" s="139"/>
      <c r="R62" s="140"/>
      <c r="S62" s="141"/>
      <c r="V62" s="141"/>
      <c r="W62" s="139"/>
      <c r="X62" s="139"/>
      <c r="Y62" s="140"/>
      <c r="Z62" s="141"/>
      <c r="AC62" s="141"/>
      <c r="AD62" s="139"/>
      <c r="AE62" s="139"/>
      <c r="AF62" s="140"/>
      <c r="AG62" s="141"/>
    </row>
    <row r="63" spans="8:33" ht="15" customHeight="1" x14ac:dyDescent="0.25">
      <c r="H63" s="141"/>
      <c r="I63" s="139"/>
      <c r="J63" s="139"/>
      <c r="K63" s="140"/>
      <c r="L63" s="141"/>
      <c r="O63" s="141"/>
      <c r="P63" s="139"/>
      <c r="Q63" s="139"/>
      <c r="R63" s="140"/>
      <c r="S63" s="141"/>
      <c r="V63" s="141"/>
      <c r="W63" s="139"/>
      <c r="X63" s="139"/>
      <c r="Y63" s="140"/>
      <c r="Z63" s="141"/>
      <c r="AC63" s="141"/>
      <c r="AD63" s="139"/>
      <c r="AE63" s="139"/>
      <c r="AF63" s="140"/>
      <c r="AG63" s="141"/>
    </row>
    <row r="64" spans="8:33" ht="15" customHeight="1" x14ac:dyDescent="0.25">
      <c r="H64" s="141"/>
      <c r="I64" s="139"/>
      <c r="J64" s="139"/>
      <c r="K64" s="140"/>
      <c r="L64" s="141"/>
      <c r="O64" s="141"/>
      <c r="P64" s="139"/>
      <c r="Q64" s="139"/>
      <c r="R64" s="140"/>
      <c r="S64" s="141"/>
      <c r="V64" s="141"/>
      <c r="W64" s="139"/>
      <c r="X64" s="139"/>
      <c r="Y64" s="140"/>
      <c r="Z64" s="141"/>
      <c r="AC64" s="141"/>
      <c r="AD64" s="139"/>
      <c r="AE64" s="139"/>
      <c r="AF64" s="140"/>
      <c r="AG64" s="141"/>
    </row>
  </sheetData>
  <conditionalFormatting sqref="K5:K64">
    <cfRule type="top10" dxfId="17" priority="5" rank="5"/>
  </conditionalFormatting>
  <conditionalFormatting sqref="R5:R64">
    <cfRule type="top10" dxfId="16" priority="4" rank="5"/>
  </conditionalFormatting>
  <conditionalFormatting sqref="Y5:Y64">
    <cfRule type="top10" dxfId="15" priority="3" rank="5"/>
  </conditionalFormatting>
  <conditionalFormatting sqref="AF5:AF64">
    <cfRule type="top10" dxfId="14" priority="2" rank="5"/>
  </conditionalFormatting>
  <conditionalFormatting sqref="D5:D20">
    <cfRule type="top10" dxfId="13" priority="1" rank="5"/>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5" r:id="rId4" name="Button 3">
              <controlPr defaultSize="0" print="0" autoFill="0" autoPict="0" macro="[0]!CopyHub2.CopyHub2">
                <anchor moveWithCells="1" sizeWithCells="1">
                  <from>
                    <xdr:col>4</xdr:col>
                    <xdr:colOff>1171575</xdr:colOff>
                    <xdr:row>0</xdr:row>
                    <xdr:rowOff>123825</xdr:rowOff>
                  </from>
                  <to>
                    <xdr:col>5</xdr:col>
                    <xdr:colOff>333375</xdr:colOff>
                    <xdr:row>1</xdr:row>
                    <xdr:rowOff>142875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Z28"/>
  <sheetViews>
    <sheetView zoomScale="80" zoomScaleNormal="80" workbookViewId="0">
      <selection activeCell="P24" sqref="P24"/>
    </sheetView>
  </sheetViews>
  <sheetFormatPr defaultColWidth="9.140625" defaultRowHeight="16.5" x14ac:dyDescent="0.3"/>
  <cols>
    <col min="1" max="1" width="19" style="1" customWidth="1"/>
    <col min="2" max="2" width="10.7109375" style="1" bestFit="1" customWidth="1"/>
    <col min="3" max="3" width="17.85546875" style="1" bestFit="1" customWidth="1"/>
    <col min="4" max="4" width="26" style="1" bestFit="1" customWidth="1"/>
    <col min="5" max="5" width="10" style="1" bestFit="1" customWidth="1"/>
    <col min="6" max="6" width="51.5703125" style="1" bestFit="1" customWidth="1"/>
    <col min="7" max="7" width="6.7109375" style="1" bestFit="1" customWidth="1"/>
    <col min="8" max="8" width="39.42578125" style="1" bestFit="1" customWidth="1"/>
    <col min="9" max="9" width="27.140625" style="1" bestFit="1" customWidth="1"/>
    <col min="10" max="10" width="12.42578125" style="1" bestFit="1" customWidth="1"/>
    <col min="11" max="12" width="13.28515625" style="127" customWidth="1"/>
    <col min="13" max="18" width="13.28515625" style="1" customWidth="1"/>
    <col min="19" max="19" width="6.42578125" style="1" customWidth="1"/>
    <col min="20" max="20" width="18.140625" style="1" bestFit="1" customWidth="1"/>
    <col min="21" max="22" width="13.28515625" style="1" customWidth="1"/>
    <col min="23" max="25" width="9.140625" style="1"/>
    <col min="26" max="26" width="0" style="1" hidden="1" customWidth="1"/>
    <col min="27" max="16384" width="9.140625" style="1"/>
  </cols>
  <sheetData>
    <row r="1" spans="1:26" x14ac:dyDescent="0.3">
      <c r="A1" s="13" t="s">
        <v>880</v>
      </c>
      <c r="B1" s="306" t="str">
        <f>'1.1.Base'!L20</f>
        <v>Q3</v>
      </c>
    </row>
    <row r="2" spans="1:26" x14ac:dyDescent="0.3">
      <c r="A2" s="13" t="s">
        <v>965</v>
      </c>
      <c r="B2" s="306" t="str">
        <f>'1.1.Base'!L17</f>
        <v>AO Chennai</v>
      </c>
    </row>
    <row r="3" spans="1:26" x14ac:dyDescent="0.3">
      <c r="A3" s="74" t="s">
        <v>933</v>
      </c>
      <c r="E3" s="74"/>
      <c r="F3" s="74"/>
      <c r="G3" s="74"/>
      <c r="H3" s="74"/>
      <c r="I3" s="61"/>
      <c r="J3" s="61"/>
      <c r="K3" s="299"/>
      <c r="L3" s="299"/>
      <c r="M3" s="61"/>
      <c r="N3" s="61"/>
      <c r="O3" s="61"/>
      <c r="P3" s="61"/>
      <c r="Q3" s="61"/>
      <c r="R3" s="61"/>
      <c r="T3" s="74" t="s">
        <v>171</v>
      </c>
    </row>
    <row r="4" spans="1:26" ht="36.75" customHeight="1" x14ac:dyDescent="0.3">
      <c r="A4" s="46" t="s">
        <v>172</v>
      </c>
      <c r="B4" s="46" t="s">
        <v>924</v>
      </c>
      <c r="C4" s="46" t="s">
        <v>0</v>
      </c>
      <c r="D4" s="46" t="s">
        <v>1</v>
      </c>
      <c r="E4" s="46" t="s">
        <v>2</v>
      </c>
      <c r="F4" s="46" t="s">
        <v>446</v>
      </c>
      <c r="G4" s="46" t="s">
        <v>723</v>
      </c>
      <c r="H4" s="46" t="s">
        <v>179</v>
      </c>
      <c r="I4" s="46" t="s">
        <v>180</v>
      </c>
      <c r="J4" s="46" t="s">
        <v>181</v>
      </c>
      <c r="K4" s="300" t="s">
        <v>925</v>
      </c>
      <c r="L4" s="300" t="s">
        <v>914</v>
      </c>
      <c r="M4" s="46" t="s">
        <v>915</v>
      </c>
      <c r="N4" s="46" t="s">
        <v>182</v>
      </c>
      <c r="O4" s="46" t="s">
        <v>183</v>
      </c>
      <c r="P4" s="46" t="s">
        <v>929</v>
      </c>
      <c r="Q4" s="46" t="s">
        <v>916</v>
      </c>
      <c r="R4" s="46" t="s">
        <v>928</v>
      </c>
      <c r="T4" s="46" t="s">
        <v>232</v>
      </c>
      <c r="U4" s="46" t="s">
        <v>233</v>
      </c>
      <c r="V4" s="46" t="s">
        <v>183</v>
      </c>
      <c r="Z4" s="1" t="s">
        <v>917</v>
      </c>
    </row>
    <row r="5" spans="1:26" ht="20.100000000000001" customHeight="1" x14ac:dyDescent="0.3">
      <c r="A5" s="76" t="s">
        <v>971</v>
      </c>
      <c r="B5" s="76" t="s">
        <v>921</v>
      </c>
      <c r="C5" s="76" t="s">
        <v>967</v>
      </c>
      <c r="D5" s="76" t="s">
        <v>78</v>
      </c>
      <c r="E5" s="76" t="s">
        <v>16</v>
      </c>
      <c r="F5" s="218" t="str">
        <f t="shared" ref="F5:F27" si="0">C5&amp;"-"&amp;D5&amp;" ("&amp;E5&amp;")"</f>
        <v>PARRYS-Parcel Loads (ICV Goods)</v>
      </c>
      <c r="G5" s="219">
        <v>0</v>
      </c>
      <c r="H5" s="77" t="s">
        <v>517</v>
      </c>
      <c r="I5" s="77" t="s">
        <v>1122</v>
      </c>
      <c r="J5" s="77" t="s">
        <v>534</v>
      </c>
      <c r="K5" s="347">
        <v>41569</v>
      </c>
      <c r="L5" s="301" t="s">
        <v>1126</v>
      </c>
      <c r="M5" s="76">
        <v>10</v>
      </c>
      <c r="N5" s="77" t="s">
        <v>1124</v>
      </c>
      <c r="O5" s="76" t="s">
        <v>919</v>
      </c>
      <c r="P5" s="76">
        <v>1</v>
      </c>
      <c r="Q5" s="76"/>
      <c r="R5" s="76"/>
      <c r="T5" s="75" t="s">
        <v>185</v>
      </c>
      <c r="U5" s="57"/>
      <c r="V5" s="76"/>
      <c r="Z5" s="1" t="s">
        <v>919</v>
      </c>
    </row>
    <row r="6" spans="1:26" ht="20.100000000000001" customHeight="1" x14ac:dyDescent="0.3">
      <c r="A6" s="76" t="s">
        <v>971</v>
      </c>
      <c r="B6" s="76" t="s">
        <v>921</v>
      </c>
      <c r="C6" s="76" t="s">
        <v>967</v>
      </c>
      <c r="D6" s="76" t="s">
        <v>988</v>
      </c>
      <c r="E6" s="76" t="s">
        <v>16</v>
      </c>
      <c r="F6" s="218" t="str">
        <f t="shared" si="0"/>
        <v>PARRYS-Other Applications - Hardwares (ICV Goods)</v>
      </c>
      <c r="G6" s="219">
        <v>0</v>
      </c>
      <c r="H6" s="77" t="s">
        <v>517</v>
      </c>
      <c r="I6" s="77" t="s">
        <v>1125</v>
      </c>
      <c r="J6" s="77" t="s">
        <v>534</v>
      </c>
      <c r="K6" s="347">
        <v>41572</v>
      </c>
      <c r="L6" s="302" t="s">
        <v>1123</v>
      </c>
      <c r="M6" s="76">
        <v>5</v>
      </c>
      <c r="N6" s="77" t="s">
        <v>1127</v>
      </c>
      <c r="O6" s="76" t="s">
        <v>917</v>
      </c>
      <c r="P6" s="76">
        <v>2</v>
      </c>
      <c r="Q6" s="76">
        <v>4</v>
      </c>
      <c r="R6" s="76"/>
      <c r="T6" s="75" t="s">
        <v>184</v>
      </c>
      <c r="U6" s="57"/>
      <c r="V6" s="76"/>
    </row>
    <row r="7" spans="1:26" ht="20.100000000000001" customHeight="1" x14ac:dyDescent="0.3">
      <c r="A7" s="76" t="s">
        <v>971</v>
      </c>
      <c r="B7" s="76" t="s">
        <v>921</v>
      </c>
      <c r="C7" s="76" t="s">
        <v>968</v>
      </c>
      <c r="D7" s="76" t="s">
        <v>78</v>
      </c>
      <c r="E7" s="76" t="s">
        <v>16</v>
      </c>
      <c r="F7" s="218" t="str">
        <f t="shared" si="0"/>
        <v>MADHAVARAM-Parcel Loads (ICV Goods)</v>
      </c>
      <c r="G7" s="219">
        <v>0</v>
      </c>
      <c r="H7" s="77" t="s">
        <v>517</v>
      </c>
      <c r="I7" s="77" t="s">
        <v>1122</v>
      </c>
      <c r="J7" s="77" t="s">
        <v>534</v>
      </c>
      <c r="K7" s="347">
        <v>41569</v>
      </c>
      <c r="L7" s="302" t="s">
        <v>1123</v>
      </c>
      <c r="M7" s="76">
        <v>5</v>
      </c>
      <c r="N7" s="77" t="s">
        <v>1144</v>
      </c>
      <c r="O7" s="76" t="s">
        <v>919</v>
      </c>
      <c r="P7" s="76">
        <v>3</v>
      </c>
      <c r="Q7" s="76"/>
      <c r="R7" s="76"/>
      <c r="T7" s="101"/>
      <c r="U7" s="78"/>
      <c r="V7" s="79"/>
    </row>
    <row r="8" spans="1:26" ht="20.100000000000001" customHeight="1" x14ac:dyDescent="0.3">
      <c r="A8" s="76" t="s">
        <v>971</v>
      </c>
      <c r="B8" s="76" t="s">
        <v>921</v>
      </c>
      <c r="C8" s="76" t="s">
        <v>968</v>
      </c>
      <c r="D8" s="76" t="s">
        <v>75</v>
      </c>
      <c r="E8" s="76" t="s">
        <v>16</v>
      </c>
      <c r="F8" s="218" t="str">
        <f t="shared" si="0"/>
        <v>MADHAVARAM-Market Load (ICV Goods)</v>
      </c>
      <c r="G8" s="219">
        <v>0</v>
      </c>
      <c r="H8" s="77" t="s">
        <v>517</v>
      </c>
      <c r="I8" s="76" t="s">
        <v>1128</v>
      </c>
      <c r="J8" s="76" t="s">
        <v>534</v>
      </c>
      <c r="K8" s="347">
        <v>41574</v>
      </c>
      <c r="L8" s="302" t="s">
        <v>1123</v>
      </c>
      <c r="M8" s="76">
        <v>5</v>
      </c>
      <c r="N8" s="77" t="s">
        <v>1144</v>
      </c>
      <c r="O8" s="76" t="s">
        <v>917</v>
      </c>
      <c r="P8" s="76">
        <v>4</v>
      </c>
      <c r="Q8" s="76">
        <v>3</v>
      </c>
      <c r="R8" s="76"/>
    </row>
    <row r="9" spans="1:26" ht="20.100000000000001" customHeight="1" x14ac:dyDescent="0.3">
      <c r="A9" s="76" t="s">
        <v>971</v>
      </c>
      <c r="B9" s="76" t="s">
        <v>921</v>
      </c>
      <c r="C9" s="76" t="s">
        <v>968</v>
      </c>
      <c r="D9" s="76" t="s">
        <v>988</v>
      </c>
      <c r="E9" s="76" t="s">
        <v>16</v>
      </c>
      <c r="F9" s="218" t="str">
        <f t="shared" si="0"/>
        <v>MADHAVARAM-Other Applications - Hardwares (ICV Goods)</v>
      </c>
      <c r="G9" s="219">
        <v>0</v>
      </c>
      <c r="H9" s="77" t="s">
        <v>517</v>
      </c>
      <c r="I9" s="76" t="s">
        <v>1125</v>
      </c>
      <c r="J9" s="76" t="s">
        <v>534</v>
      </c>
      <c r="K9" s="347">
        <v>41576</v>
      </c>
      <c r="L9" s="302" t="s">
        <v>1123</v>
      </c>
      <c r="M9" s="76">
        <v>5</v>
      </c>
      <c r="N9" s="77" t="s">
        <v>1144</v>
      </c>
      <c r="O9" s="76" t="s">
        <v>919</v>
      </c>
      <c r="P9" s="76">
        <v>5</v>
      </c>
      <c r="Q9" s="76"/>
      <c r="R9" s="76"/>
    </row>
    <row r="10" spans="1:26" ht="20.100000000000001" customHeight="1" x14ac:dyDescent="0.3">
      <c r="A10" s="76" t="s">
        <v>971</v>
      </c>
      <c r="B10" s="76" t="s">
        <v>921</v>
      </c>
      <c r="C10" s="76" t="s">
        <v>969</v>
      </c>
      <c r="D10" s="76" t="s">
        <v>970</v>
      </c>
      <c r="E10" s="76" t="s">
        <v>16</v>
      </c>
      <c r="F10" s="218" t="str">
        <f t="shared" si="0"/>
        <v>GUMMIDIPOONDY-Other Applications - Harvester (ICV Goods)</v>
      </c>
      <c r="G10" s="219">
        <v>0</v>
      </c>
      <c r="H10" s="77" t="s">
        <v>517</v>
      </c>
      <c r="I10" s="76" t="s">
        <v>1129</v>
      </c>
      <c r="J10" s="76" t="s">
        <v>534</v>
      </c>
      <c r="K10" s="347">
        <v>41569</v>
      </c>
      <c r="L10" s="302" t="s">
        <v>1123</v>
      </c>
      <c r="M10" s="76">
        <v>5</v>
      </c>
      <c r="N10" s="76" t="s">
        <v>1130</v>
      </c>
      <c r="O10" s="76" t="s">
        <v>919</v>
      </c>
      <c r="P10" s="76">
        <v>6</v>
      </c>
      <c r="Q10" s="76"/>
      <c r="R10" s="76"/>
    </row>
    <row r="11" spans="1:26" ht="20.100000000000001" customHeight="1" x14ac:dyDescent="0.3">
      <c r="A11" s="76" t="s">
        <v>971</v>
      </c>
      <c r="B11" s="76" t="s">
        <v>921</v>
      </c>
      <c r="C11" s="76" t="s">
        <v>969</v>
      </c>
      <c r="D11" s="76" t="s">
        <v>75</v>
      </c>
      <c r="E11" s="76" t="s">
        <v>16</v>
      </c>
      <c r="F11" s="218" t="str">
        <f t="shared" si="0"/>
        <v>GUMMIDIPOONDY-Market Load (ICV Goods)</v>
      </c>
      <c r="G11" s="219">
        <v>0</v>
      </c>
      <c r="H11" s="77" t="s">
        <v>517</v>
      </c>
      <c r="I11" s="76" t="s">
        <v>1128</v>
      </c>
      <c r="J11" s="76" t="s">
        <v>534</v>
      </c>
      <c r="K11" s="347">
        <v>41570</v>
      </c>
      <c r="L11" s="302" t="s">
        <v>1123</v>
      </c>
      <c r="M11" s="76">
        <v>5</v>
      </c>
      <c r="N11" s="77" t="s">
        <v>1130</v>
      </c>
      <c r="O11" s="76" t="s">
        <v>917</v>
      </c>
      <c r="P11" s="76">
        <v>7</v>
      </c>
      <c r="Q11" s="76">
        <v>2</v>
      </c>
      <c r="R11" s="76"/>
    </row>
    <row r="12" spans="1:26" ht="20.100000000000001" customHeight="1" x14ac:dyDescent="0.3">
      <c r="A12" s="76" t="s">
        <v>971</v>
      </c>
      <c r="B12" s="76" t="s">
        <v>920</v>
      </c>
      <c r="C12" s="76" t="s">
        <v>968</v>
      </c>
      <c r="D12" s="76"/>
      <c r="E12" s="76" t="s">
        <v>16</v>
      </c>
      <c r="F12" s="218" t="str">
        <f t="shared" si="0"/>
        <v>MADHAVARAM- (ICV Goods)</v>
      </c>
      <c r="G12" s="219">
        <v>0</v>
      </c>
      <c r="H12" s="77" t="s">
        <v>720</v>
      </c>
      <c r="I12" s="76" t="s">
        <v>1143</v>
      </c>
      <c r="J12" s="76"/>
      <c r="K12" s="347">
        <v>41569</v>
      </c>
      <c r="L12" s="303" t="s">
        <v>1131</v>
      </c>
      <c r="M12" s="76">
        <v>10</v>
      </c>
      <c r="N12" s="76" t="s">
        <v>1132</v>
      </c>
      <c r="O12" s="76" t="s">
        <v>919</v>
      </c>
      <c r="P12" s="76">
        <v>8</v>
      </c>
      <c r="Q12" s="76"/>
      <c r="R12" s="76"/>
    </row>
    <row r="13" spans="1:26" ht="20.100000000000001" customHeight="1" x14ac:dyDescent="0.3">
      <c r="A13" s="76" t="s">
        <v>971</v>
      </c>
      <c r="B13" s="76" t="s">
        <v>921</v>
      </c>
      <c r="C13" s="76" t="s">
        <v>969</v>
      </c>
      <c r="D13" s="76" t="s">
        <v>75</v>
      </c>
      <c r="E13" s="76" t="s">
        <v>16</v>
      </c>
      <c r="F13" s="218" t="str">
        <f t="shared" si="0"/>
        <v>GUMMIDIPOONDY-Market Load (ICV Goods)</v>
      </c>
      <c r="G13" s="219">
        <v>0</v>
      </c>
      <c r="H13" s="77" t="s">
        <v>517</v>
      </c>
      <c r="I13" s="76" t="s">
        <v>1128</v>
      </c>
      <c r="J13" s="76" t="s">
        <v>534</v>
      </c>
      <c r="K13" s="347">
        <v>41590</v>
      </c>
      <c r="L13" s="302" t="s">
        <v>1123</v>
      </c>
      <c r="M13" s="76">
        <v>5</v>
      </c>
      <c r="N13" s="76" t="s">
        <v>1144</v>
      </c>
      <c r="O13" s="76" t="s">
        <v>919</v>
      </c>
      <c r="P13" s="76">
        <v>9</v>
      </c>
      <c r="Q13" s="76"/>
      <c r="R13" s="76"/>
    </row>
    <row r="14" spans="1:26" ht="20.100000000000001" customHeight="1" x14ac:dyDescent="0.3">
      <c r="A14" s="76" t="s">
        <v>971</v>
      </c>
      <c r="B14" s="76" t="s">
        <v>921</v>
      </c>
      <c r="C14" s="76" t="s">
        <v>968</v>
      </c>
      <c r="D14" s="76" t="s">
        <v>78</v>
      </c>
      <c r="E14" s="76" t="s">
        <v>16</v>
      </c>
      <c r="F14" s="218" t="str">
        <f t="shared" si="0"/>
        <v>MADHAVARAM-Parcel Loads (ICV Goods)</v>
      </c>
      <c r="G14" s="219">
        <v>0</v>
      </c>
      <c r="H14" s="77" t="s">
        <v>517</v>
      </c>
      <c r="I14" s="76" t="s">
        <v>1122</v>
      </c>
      <c r="J14" s="76" t="s">
        <v>534</v>
      </c>
      <c r="K14" s="347">
        <v>41597</v>
      </c>
      <c r="L14" s="303" t="s">
        <v>1131</v>
      </c>
      <c r="M14" s="76">
        <v>10</v>
      </c>
      <c r="N14" s="77" t="s">
        <v>1144</v>
      </c>
      <c r="O14" s="76" t="s">
        <v>919</v>
      </c>
      <c r="P14" s="76">
        <v>10</v>
      </c>
      <c r="Q14" s="76"/>
      <c r="R14" s="76"/>
    </row>
    <row r="15" spans="1:26" ht="20.100000000000001" customHeight="1" x14ac:dyDescent="0.3">
      <c r="A15" s="76" t="s">
        <v>971</v>
      </c>
      <c r="B15" s="76" t="s">
        <v>921</v>
      </c>
      <c r="C15" s="76" t="s">
        <v>968</v>
      </c>
      <c r="D15" s="76" t="s">
        <v>75</v>
      </c>
      <c r="E15" s="76" t="s">
        <v>16</v>
      </c>
      <c r="F15" s="218" t="str">
        <f t="shared" si="0"/>
        <v>MADHAVARAM-Market Load (ICV Goods)</v>
      </c>
      <c r="G15" s="219">
        <v>0</v>
      </c>
      <c r="H15" s="77" t="s">
        <v>517</v>
      </c>
      <c r="I15" s="76" t="s">
        <v>1145</v>
      </c>
      <c r="J15" s="76" t="s">
        <v>1148</v>
      </c>
      <c r="K15" s="347">
        <v>41593</v>
      </c>
      <c r="L15" s="303" t="s">
        <v>1131</v>
      </c>
      <c r="M15" s="76">
        <v>5</v>
      </c>
      <c r="N15" s="76" t="s">
        <v>1127</v>
      </c>
      <c r="O15" s="76" t="s">
        <v>919</v>
      </c>
      <c r="P15" s="76">
        <v>11</v>
      </c>
      <c r="Q15" s="76"/>
      <c r="R15" s="76"/>
    </row>
    <row r="16" spans="1:26" ht="20.100000000000001" customHeight="1" x14ac:dyDescent="0.3">
      <c r="A16" s="76" t="s">
        <v>971</v>
      </c>
      <c r="B16" s="76" t="s">
        <v>921</v>
      </c>
      <c r="C16" s="76" t="s">
        <v>967</v>
      </c>
      <c r="D16" s="76" t="s">
        <v>75</v>
      </c>
      <c r="E16" s="76" t="s">
        <v>16</v>
      </c>
      <c r="F16" s="218" t="str">
        <f t="shared" ref="F16:F24" si="1">C16&amp;"-"&amp;D16&amp;" ("&amp;E16&amp;")"</f>
        <v>PARRYS-Market Load (ICV Goods)</v>
      </c>
      <c r="G16" s="219">
        <v>0</v>
      </c>
      <c r="H16" s="77" t="s">
        <v>517</v>
      </c>
      <c r="I16" s="76" t="s">
        <v>1147</v>
      </c>
      <c r="J16" s="76" t="s">
        <v>534</v>
      </c>
      <c r="K16" s="347">
        <v>41587</v>
      </c>
      <c r="L16" s="303" t="s">
        <v>1123</v>
      </c>
      <c r="M16" s="76">
        <v>5</v>
      </c>
      <c r="N16" s="76" t="s">
        <v>1124</v>
      </c>
      <c r="O16" s="76" t="s">
        <v>917</v>
      </c>
      <c r="P16" s="76">
        <v>12</v>
      </c>
      <c r="Q16" s="76">
        <v>1</v>
      </c>
      <c r="R16" s="76"/>
    </row>
    <row r="17" spans="1:18" ht="20.100000000000001" customHeight="1" x14ac:dyDescent="0.3">
      <c r="A17" s="76" t="s">
        <v>971</v>
      </c>
      <c r="B17" s="76" t="s">
        <v>921</v>
      </c>
      <c r="C17" s="76" t="s">
        <v>967</v>
      </c>
      <c r="D17" s="76" t="s">
        <v>78</v>
      </c>
      <c r="E17" s="76" t="s">
        <v>16</v>
      </c>
      <c r="F17" s="218" t="str">
        <f t="shared" si="1"/>
        <v>PARRYS-Parcel Loads (ICV Goods)</v>
      </c>
      <c r="G17" s="219">
        <v>0</v>
      </c>
      <c r="H17" s="77" t="s">
        <v>517</v>
      </c>
      <c r="I17" s="76" t="s">
        <v>1122</v>
      </c>
      <c r="J17" s="76" t="s">
        <v>534</v>
      </c>
      <c r="K17" s="347">
        <v>41599</v>
      </c>
      <c r="L17" s="303" t="s">
        <v>1131</v>
      </c>
      <c r="M17" s="76">
        <v>5</v>
      </c>
      <c r="N17" s="76" t="s">
        <v>1124</v>
      </c>
      <c r="O17" s="76" t="s">
        <v>919</v>
      </c>
      <c r="P17" s="76">
        <v>13</v>
      </c>
      <c r="Q17" s="76"/>
      <c r="R17" s="76"/>
    </row>
    <row r="18" spans="1:18" ht="20.100000000000001" customHeight="1" x14ac:dyDescent="0.3">
      <c r="A18" s="76" t="s">
        <v>971</v>
      </c>
      <c r="B18" s="76" t="s">
        <v>921</v>
      </c>
      <c r="C18" s="76" t="s">
        <v>967</v>
      </c>
      <c r="D18" s="76" t="s">
        <v>75</v>
      </c>
      <c r="E18" s="76" t="s">
        <v>16</v>
      </c>
      <c r="F18" s="218" t="str">
        <f t="shared" si="1"/>
        <v>PARRYS-Market Load (ICV Goods)</v>
      </c>
      <c r="G18" s="219">
        <v>0</v>
      </c>
      <c r="H18" s="77" t="s">
        <v>517</v>
      </c>
      <c r="I18" s="76" t="s">
        <v>1146</v>
      </c>
      <c r="J18" s="76" t="s">
        <v>534</v>
      </c>
      <c r="K18" s="347">
        <v>41592</v>
      </c>
      <c r="L18" s="303" t="s">
        <v>1131</v>
      </c>
      <c r="M18" s="76">
        <v>2</v>
      </c>
      <c r="N18" s="76" t="s">
        <v>1144</v>
      </c>
      <c r="O18" s="76" t="s">
        <v>917</v>
      </c>
      <c r="P18" s="76">
        <v>14</v>
      </c>
      <c r="Q18" s="76">
        <v>3</v>
      </c>
      <c r="R18" s="76"/>
    </row>
    <row r="19" spans="1:18" ht="25.9" customHeight="1" x14ac:dyDescent="0.3">
      <c r="A19" s="76" t="s">
        <v>971</v>
      </c>
      <c r="B19" s="76" t="s">
        <v>921</v>
      </c>
      <c r="C19" s="76" t="s">
        <v>968</v>
      </c>
      <c r="D19" s="76" t="s">
        <v>59</v>
      </c>
      <c r="E19" s="76" t="s">
        <v>16</v>
      </c>
      <c r="F19" s="218" t="str">
        <f t="shared" si="1"/>
        <v>MADHAVARAM-Brick/Clay (ICV Goods)</v>
      </c>
      <c r="G19" s="219">
        <v>0</v>
      </c>
      <c r="H19" s="77" t="s">
        <v>719</v>
      </c>
      <c r="I19" s="76" t="s">
        <v>1151</v>
      </c>
      <c r="J19" s="76" t="s">
        <v>534</v>
      </c>
      <c r="K19" s="347">
        <v>41626</v>
      </c>
      <c r="L19" s="303" t="s">
        <v>1131</v>
      </c>
      <c r="M19" s="76">
        <v>10</v>
      </c>
      <c r="N19" s="76" t="s">
        <v>1144</v>
      </c>
      <c r="O19" s="76" t="s">
        <v>917</v>
      </c>
      <c r="P19" s="76">
        <v>15</v>
      </c>
      <c r="Q19" s="76">
        <v>5</v>
      </c>
      <c r="R19" s="76"/>
    </row>
    <row r="20" spans="1:18" ht="25.9" customHeight="1" x14ac:dyDescent="0.3">
      <c r="A20" s="76" t="s">
        <v>971</v>
      </c>
      <c r="B20" s="76" t="s">
        <v>921</v>
      </c>
      <c r="C20" s="76" t="s">
        <v>967</v>
      </c>
      <c r="D20" s="76" t="s">
        <v>78</v>
      </c>
      <c r="E20" s="76" t="s">
        <v>16</v>
      </c>
      <c r="F20" s="218" t="str">
        <f t="shared" si="1"/>
        <v>PARRYS-Parcel Loads (ICV Goods)</v>
      </c>
      <c r="G20" s="219">
        <v>0</v>
      </c>
      <c r="H20" s="77" t="s">
        <v>517</v>
      </c>
      <c r="I20" s="76" t="s">
        <v>1122</v>
      </c>
      <c r="J20" s="76" t="s">
        <v>534</v>
      </c>
      <c r="K20" s="347">
        <v>41623</v>
      </c>
      <c r="L20" s="303" t="s">
        <v>1131</v>
      </c>
      <c r="M20" s="76">
        <v>10</v>
      </c>
      <c r="N20" s="76" t="s">
        <v>1124</v>
      </c>
      <c r="O20" s="76" t="s">
        <v>917</v>
      </c>
      <c r="P20" s="76">
        <v>16</v>
      </c>
      <c r="Q20" s="76">
        <v>15</v>
      </c>
      <c r="R20" s="76" t="s">
        <v>1152</v>
      </c>
    </row>
    <row r="21" spans="1:18" ht="20.100000000000001" customHeight="1" x14ac:dyDescent="0.3">
      <c r="A21" s="76" t="s">
        <v>971</v>
      </c>
      <c r="B21" s="76" t="s">
        <v>921</v>
      </c>
      <c r="C21" s="76" t="s">
        <v>967</v>
      </c>
      <c r="D21" s="76" t="s">
        <v>75</v>
      </c>
      <c r="E21" s="76" t="s">
        <v>16</v>
      </c>
      <c r="F21" s="218" t="str">
        <f t="shared" si="1"/>
        <v>PARRYS-Market Load (ICV Goods)</v>
      </c>
      <c r="G21" s="219">
        <v>0</v>
      </c>
      <c r="H21" s="77" t="s">
        <v>517</v>
      </c>
      <c r="I21" s="76" t="s">
        <v>1128</v>
      </c>
      <c r="J21" s="76" t="s">
        <v>534</v>
      </c>
      <c r="K21" s="347">
        <v>41628</v>
      </c>
      <c r="L21" s="303" t="s">
        <v>1123</v>
      </c>
      <c r="M21" s="76">
        <v>5</v>
      </c>
      <c r="N21" s="76" t="s">
        <v>1127</v>
      </c>
      <c r="O21" s="76" t="s">
        <v>917</v>
      </c>
      <c r="P21" s="76">
        <v>17</v>
      </c>
      <c r="Q21" s="76">
        <v>8</v>
      </c>
      <c r="R21" s="76"/>
    </row>
    <row r="22" spans="1:18" ht="20.100000000000001" customHeight="1" x14ac:dyDescent="0.3">
      <c r="A22" s="76" t="s">
        <v>971</v>
      </c>
      <c r="B22" s="76" t="s">
        <v>920</v>
      </c>
      <c r="C22" s="76" t="s">
        <v>968</v>
      </c>
      <c r="D22" s="76"/>
      <c r="E22" s="76" t="s">
        <v>16</v>
      </c>
      <c r="F22" s="218" t="str">
        <f t="shared" si="1"/>
        <v>MADHAVARAM- (ICV Goods)</v>
      </c>
      <c r="G22" s="219">
        <v>0</v>
      </c>
      <c r="H22" s="77" t="s">
        <v>720</v>
      </c>
      <c r="I22" s="76" t="s">
        <v>1143</v>
      </c>
      <c r="J22" s="76"/>
      <c r="K22" s="347"/>
      <c r="L22" s="303" t="s">
        <v>1131</v>
      </c>
      <c r="M22" s="76">
        <v>5</v>
      </c>
      <c r="N22" s="76" t="s">
        <v>1132</v>
      </c>
      <c r="O22" s="76" t="s">
        <v>919</v>
      </c>
      <c r="P22" s="76">
        <v>18</v>
      </c>
      <c r="Q22" s="76"/>
      <c r="R22" s="76"/>
    </row>
    <row r="23" spans="1:18" ht="20.100000000000001" customHeight="1" x14ac:dyDescent="0.3">
      <c r="A23" s="76" t="s">
        <v>971</v>
      </c>
      <c r="B23" s="76" t="s">
        <v>921</v>
      </c>
      <c r="C23" s="76" t="s">
        <v>969</v>
      </c>
      <c r="D23" s="76" t="s">
        <v>75</v>
      </c>
      <c r="E23" s="76" t="s">
        <v>16</v>
      </c>
      <c r="F23" s="218" t="str">
        <f t="shared" si="1"/>
        <v>GUMMIDIPOONDY-Market Load (ICV Goods)</v>
      </c>
      <c r="G23" s="219">
        <v>0</v>
      </c>
      <c r="H23" s="77" t="s">
        <v>517</v>
      </c>
      <c r="I23" s="76" t="s">
        <v>1128</v>
      </c>
      <c r="J23" s="76" t="s">
        <v>534</v>
      </c>
      <c r="K23" s="347">
        <v>41627</v>
      </c>
      <c r="L23" s="303" t="s">
        <v>1131</v>
      </c>
      <c r="M23" s="76">
        <v>5</v>
      </c>
      <c r="N23" s="76" t="s">
        <v>1144</v>
      </c>
      <c r="O23" s="76" t="s">
        <v>917</v>
      </c>
      <c r="P23" s="76">
        <v>19</v>
      </c>
      <c r="Q23" s="76">
        <v>4</v>
      </c>
      <c r="R23" s="76"/>
    </row>
    <row r="24" spans="1:18" ht="20.100000000000001" customHeight="1" x14ac:dyDescent="0.3">
      <c r="A24" s="76"/>
      <c r="B24" s="76"/>
      <c r="C24" s="76"/>
      <c r="D24" s="76"/>
      <c r="E24" s="76"/>
      <c r="F24" s="218" t="str">
        <f t="shared" si="1"/>
        <v>- ()</v>
      </c>
      <c r="G24" s="219">
        <v>0</v>
      </c>
      <c r="H24" s="77"/>
      <c r="I24" s="76"/>
      <c r="J24" s="76"/>
      <c r="K24" s="347"/>
      <c r="L24" s="303"/>
      <c r="M24" s="76"/>
      <c r="N24" s="76"/>
      <c r="O24" s="76"/>
      <c r="P24" s="76"/>
      <c r="Q24" s="76"/>
      <c r="R24" s="76"/>
    </row>
    <row r="25" spans="1:18" ht="20.100000000000001" customHeight="1" x14ac:dyDescent="0.3">
      <c r="A25" s="76"/>
      <c r="B25" s="76"/>
      <c r="C25" s="76"/>
      <c r="D25" s="76"/>
      <c r="E25" s="76"/>
      <c r="F25" s="218" t="str">
        <f t="shared" ref="F25" si="2">C25&amp;"-"&amp;D25&amp;" ("&amp;E25&amp;")"</f>
        <v>- ()</v>
      </c>
      <c r="G25" s="219">
        <v>0</v>
      </c>
      <c r="H25" s="77"/>
      <c r="I25" s="76"/>
      <c r="J25" s="76"/>
      <c r="K25" s="301"/>
      <c r="L25" s="303"/>
      <c r="M25" s="76"/>
      <c r="N25" s="76"/>
      <c r="O25" s="76"/>
      <c r="P25" s="76"/>
      <c r="Q25" s="76"/>
      <c r="R25" s="76"/>
    </row>
    <row r="26" spans="1:18" ht="20.100000000000001" customHeight="1" x14ac:dyDescent="0.3">
      <c r="A26" s="76"/>
      <c r="B26" s="76"/>
      <c r="C26" s="76"/>
      <c r="D26" s="76"/>
      <c r="E26" s="76"/>
      <c r="F26" s="218" t="str">
        <f t="shared" si="0"/>
        <v>- ()</v>
      </c>
      <c r="G26" s="219">
        <v>0</v>
      </c>
      <c r="H26" s="77"/>
      <c r="I26" s="76"/>
      <c r="J26" s="76"/>
      <c r="K26" s="301"/>
      <c r="L26" s="303"/>
      <c r="M26" s="76"/>
      <c r="N26" s="76"/>
      <c r="O26" s="76"/>
      <c r="P26" s="76"/>
      <c r="Q26" s="76"/>
      <c r="R26" s="76"/>
    </row>
    <row r="27" spans="1:18" ht="20.100000000000001" customHeight="1" x14ac:dyDescent="0.3">
      <c r="A27" s="76"/>
      <c r="B27" s="76"/>
      <c r="C27" s="76"/>
      <c r="D27" s="76"/>
      <c r="E27" s="76"/>
      <c r="F27" s="218" t="str">
        <f t="shared" si="0"/>
        <v>- ()</v>
      </c>
      <c r="G27" s="219">
        <v>0</v>
      </c>
      <c r="H27" s="77"/>
      <c r="I27" s="76"/>
      <c r="J27" s="76"/>
      <c r="K27" s="301"/>
      <c r="L27" s="303"/>
      <c r="M27" s="76"/>
      <c r="N27" s="76"/>
      <c r="O27" s="76"/>
      <c r="P27" s="76"/>
      <c r="Q27" s="76"/>
      <c r="R27" s="76"/>
    </row>
    <row r="28" spans="1:18" ht="15" customHeight="1" x14ac:dyDescent="0.3"/>
  </sheetData>
  <dataValidations count="10">
    <dataValidation type="list" allowBlank="1" showInputMessage="1" showErrorMessage="1" sqref="J12 J22">
      <formula1>Service_Activities</formula1>
    </dataValidation>
    <dataValidation type="list" allowBlank="1" showInputMessage="1" showErrorMessage="1" sqref="J13 J5:J11">
      <formula1>INDIRECT(SUBSTITUTE(H5," ","_"))</formula1>
    </dataValidation>
    <dataValidation type="list" allowBlank="1" showInputMessage="1" showErrorMessage="1" sqref="O5">
      <formula1>$Z$4:$Z$5</formula1>
    </dataValidation>
    <dataValidation type="date" errorStyle="warning" operator="greaterThan" allowBlank="1" showInputMessage="1" showErrorMessage="1" sqref="K5 K7 K10 K12">
      <formula1>41275</formula1>
    </dataValidation>
    <dataValidation type="list" allowBlank="1" showInputMessage="1" showErrorMessage="1" sqref="C5:C27">
      <formula1>Hubs</formula1>
    </dataValidation>
    <dataValidation type="list" allowBlank="1" showInputMessage="1" showErrorMessage="1" sqref="D5:D27">
      <formula1>Applications</formula1>
    </dataValidation>
    <dataValidation type="list" allowBlank="1" showInputMessage="1" showErrorMessage="1" sqref="E5:E27">
      <formula1>subsegments</formula1>
    </dataValidation>
    <dataValidation type="list" allowBlank="1" showInputMessage="1" showErrorMessage="1" sqref="A5:A27">
      <formula1>teams</formula1>
    </dataValidation>
    <dataValidation type="list" allowBlank="1" showInputMessage="1" showErrorMessage="1" sqref="B5:B27">
      <formula1>ActivityType</formula1>
    </dataValidation>
    <dataValidation type="list" errorStyle="warning" showInputMessage="1" showErrorMessage="1" errorTitle="can be entered only for Others" error="Type only for Activty TYpe &quot;Others&quot;" sqref="H5:H27">
      <formula1>IF($B5="Marketing",Marketing,IF($B5="Influencer",Influencer,IF($B5="Service",Service," ")))</formula1>
    </dataValidation>
  </dataValidations>
  <pageMargins left="0.7" right="0.7" top="0.75" bottom="0.75" header="0.3" footer="0.3"/>
  <pageSetup orientation="portrait" verticalDpi="120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U349"/>
  <sheetViews>
    <sheetView zoomScale="80" zoomScaleNormal="80" workbookViewId="0">
      <pane xSplit="7" ySplit="6" topLeftCell="H7" activePane="bottomRight" state="frozen"/>
      <selection activeCell="H7" sqref="H7"/>
      <selection pane="topRight" activeCell="H7" sqref="H7"/>
      <selection pane="bottomLeft" activeCell="H7" sqref="H7"/>
      <selection pane="bottomRight" activeCell="C2" sqref="C2"/>
    </sheetView>
  </sheetViews>
  <sheetFormatPr defaultColWidth="14.42578125" defaultRowHeight="16.5" outlineLevelCol="1" x14ac:dyDescent="0.25"/>
  <cols>
    <col min="1" max="1" width="17" style="66" bestFit="1" customWidth="1"/>
    <col min="2" max="2" width="20.140625" style="66" bestFit="1" customWidth="1"/>
    <col min="3" max="3" width="25.7109375" style="66" bestFit="1" customWidth="1"/>
    <col min="4" max="4" width="16.28515625" style="66" customWidth="1"/>
    <col min="5" max="5" width="8.7109375" style="66" customWidth="1"/>
    <col min="6" max="6" width="14.5703125" style="39" bestFit="1" customWidth="1"/>
    <col min="7" max="7" width="8.7109375" style="39" customWidth="1"/>
    <col min="8" max="8" width="5.5703125" style="39" customWidth="1"/>
    <col min="9" max="15" width="7.42578125" style="39" customWidth="1"/>
    <col min="16" max="16" width="6.5703125" style="41" customWidth="1"/>
    <col min="17" max="18" width="5.5703125" style="41" customWidth="1" outlineLevel="1"/>
    <col min="19" max="19" width="11.7109375" style="41" customWidth="1" outlineLevel="1"/>
    <col min="20" max="20" width="18.7109375" style="41" customWidth="1" outlineLevel="1"/>
    <col min="21" max="21" width="9.7109375" style="41" customWidth="1"/>
    <col min="22" max="23" width="5.5703125" style="41" customWidth="1" outlineLevel="1"/>
    <col min="24" max="24" width="18.7109375" style="41" customWidth="1" outlineLevel="1"/>
    <col min="25" max="25" width="9.7109375" style="41" customWidth="1"/>
    <col min="26" max="27" width="5.5703125" style="41" customWidth="1" outlineLevel="1"/>
    <col min="28" max="28" width="11.7109375" style="41" customWidth="1" outlineLevel="1"/>
    <col min="29" max="29" width="18.7109375" style="41" customWidth="1" outlineLevel="1"/>
    <col min="30" max="30" width="10.85546875" style="41" customWidth="1"/>
    <col min="31" max="32" width="5.5703125" style="41" customWidth="1" outlineLevel="1"/>
    <col min="33" max="33" width="18.7109375" style="41" customWidth="1" outlineLevel="1"/>
    <col min="34" max="34" width="9.7109375" style="41" customWidth="1"/>
    <col min="35" max="36" width="5.5703125" style="41" customWidth="1" outlineLevel="1"/>
    <col min="37" max="37" width="11.7109375" style="41" customWidth="1" outlineLevel="1"/>
    <col min="38" max="38" width="18.7109375" style="41" customWidth="1" outlineLevel="1"/>
    <col min="39" max="39" width="10.85546875" style="41" customWidth="1"/>
    <col min="40" max="41" width="5.5703125" style="41" customWidth="1" outlineLevel="1"/>
    <col min="42" max="42" width="18.7109375" style="41" customWidth="1" outlineLevel="1"/>
    <col min="43" max="43" width="7.28515625" style="41" customWidth="1"/>
    <col min="44" max="45" width="5.5703125" style="41" customWidth="1" outlineLevel="1"/>
    <col min="46" max="46" width="18.7109375" style="41" customWidth="1" outlineLevel="1"/>
    <col min="47" max="47" width="15.42578125" style="41" customWidth="1" outlineLevel="1"/>
    <col min="48" max="16384" width="14.42578125" style="39"/>
  </cols>
  <sheetData>
    <row r="1" spans="1:47" x14ac:dyDescent="0.25">
      <c r="H1" s="39">
        <v>1</v>
      </c>
      <c r="I1" s="39">
        <f>H1+1</f>
        <v>2</v>
      </c>
      <c r="J1" s="39">
        <f t="shared" ref="J1:AT1" si="0">I1+1</f>
        <v>3</v>
      </c>
      <c r="K1" s="39">
        <f t="shared" si="0"/>
        <v>4</v>
      </c>
      <c r="L1" s="39">
        <f t="shared" si="0"/>
        <v>5</v>
      </c>
      <c r="M1" s="39">
        <f t="shared" si="0"/>
        <v>6</v>
      </c>
      <c r="N1" s="39">
        <f t="shared" si="0"/>
        <v>7</v>
      </c>
      <c r="O1" s="39">
        <f t="shared" si="0"/>
        <v>8</v>
      </c>
      <c r="P1" s="39">
        <f t="shared" si="0"/>
        <v>9</v>
      </c>
      <c r="Q1" s="39">
        <f t="shared" si="0"/>
        <v>10</v>
      </c>
      <c r="R1" s="39">
        <f t="shared" si="0"/>
        <v>11</v>
      </c>
      <c r="S1" s="39">
        <f t="shared" si="0"/>
        <v>12</v>
      </c>
      <c r="T1" s="39">
        <f t="shared" si="0"/>
        <v>13</v>
      </c>
      <c r="U1" s="39">
        <f t="shared" si="0"/>
        <v>14</v>
      </c>
      <c r="V1" s="39">
        <f t="shared" si="0"/>
        <v>15</v>
      </c>
      <c r="W1" s="39">
        <f t="shared" si="0"/>
        <v>16</v>
      </c>
      <c r="X1" s="39">
        <f t="shared" si="0"/>
        <v>17</v>
      </c>
      <c r="Y1" s="39">
        <f t="shared" si="0"/>
        <v>18</v>
      </c>
      <c r="Z1" s="39">
        <f t="shared" si="0"/>
        <v>19</v>
      </c>
      <c r="AA1" s="39">
        <f t="shared" si="0"/>
        <v>20</v>
      </c>
      <c r="AB1" s="39">
        <f t="shared" si="0"/>
        <v>21</v>
      </c>
      <c r="AC1" s="39">
        <f t="shared" si="0"/>
        <v>22</v>
      </c>
      <c r="AD1" s="39">
        <f t="shared" si="0"/>
        <v>23</v>
      </c>
      <c r="AE1" s="39">
        <f t="shared" si="0"/>
        <v>24</v>
      </c>
      <c r="AF1" s="39">
        <f t="shared" si="0"/>
        <v>25</v>
      </c>
      <c r="AG1" s="39">
        <f t="shared" si="0"/>
        <v>26</v>
      </c>
      <c r="AH1" s="39">
        <f t="shared" si="0"/>
        <v>27</v>
      </c>
      <c r="AI1" s="39">
        <f t="shared" si="0"/>
        <v>28</v>
      </c>
      <c r="AJ1" s="39">
        <f t="shared" si="0"/>
        <v>29</v>
      </c>
      <c r="AK1" s="39">
        <f t="shared" si="0"/>
        <v>30</v>
      </c>
      <c r="AL1" s="39">
        <f t="shared" si="0"/>
        <v>31</v>
      </c>
      <c r="AM1" s="39">
        <f t="shared" si="0"/>
        <v>32</v>
      </c>
      <c r="AN1" s="39">
        <f t="shared" si="0"/>
        <v>33</v>
      </c>
      <c r="AO1" s="39">
        <f t="shared" si="0"/>
        <v>34</v>
      </c>
      <c r="AP1" s="39">
        <f t="shared" si="0"/>
        <v>35</v>
      </c>
      <c r="AQ1" s="39">
        <f t="shared" si="0"/>
        <v>36</v>
      </c>
      <c r="AR1" s="39">
        <f t="shared" si="0"/>
        <v>37</v>
      </c>
      <c r="AS1" s="39">
        <f t="shared" si="0"/>
        <v>38</v>
      </c>
      <c r="AT1" s="39">
        <f t="shared" si="0"/>
        <v>39</v>
      </c>
    </row>
    <row r="3" spans="1:47" x14ac:dyDescent="0.25">
      <c r="G3" s="142" t="s">
        <v>5</v>
      </c>
      <c r="H3" s="143">
        <f>IFERROR(H4/I4,0)</f>
        <v>0.5</v>
      </c>
      <c r="J3" s="143">
        <f>IFERROR(J4/K4,0)</f>
        <v>0.2857142857142857</v>
      </c>
      <c r="L3" s="143">
        <f>IFERROR(L4/M4,0)</f>
        <v>0.37037037037037035</v>
      </c>
      <c r="N3" s="143">
        <f>IFERROR(N4/O4,0)</f>
        <v>0.26923076923076922</v>
      </c>
      <c r="U3" s="143">
        <f>IFERROR(U4/V4,0)</f>
        <v>0.2857142857142857</v>
      </c>
      <c r="AD3" s="143">
        <f>IFERROR(AD4/AE4,0)</f>
        <v>0.37037037037037035</v>
      </c>
      <c r="AM3" s="143">
        <f>IFERROR(AM4/AN4,0)</f>
        <v>0.26923076923076922</v>
      </c>
      <c r="AQ3" s="143">
        <f>IFERROR(AQ4/AR4,0)</f>
        <v>0.3108108108108108</v>
      </c>
    </row>
    <row r="4" spans="1:47" x14ac:dyDescent="0.25">
      <c r="C4" s="348"/>
      <c r="D4" s="348"/>
      <c r="G4" s="142" t="s">
        <v>634</v>
      </c>
      <c r="H4" s="95">
        <f t="shared" ref="H4:AS4" si="1">SUM(H7:H253)</f>
        <v>37</v>
      </c>
      <c r="I4" s="95">
        <f t="shared" si="1"/>
        <v>74</v>
      </c>
      <c r="J4" s="95">
        <f t="shared" si="1"/>
        <v>6</v>
      </c>
      <c r="K4" s="95">
        <f t="shared" si="1"/>
        <v>21</v>
      </c>
      <c r="L4" s="95">
        <f t="shared" si="1"/>
        <v>10</v>
      </c>
      <c r="M4" s="95">
        <f t="shared" si="1"/>
        <v>27</v>
      </c>
      <c r="N4" s="95">
        <f t="shared" si="1"/>
        <v>7</v>
      </c>
      <c r="O4" s="95">
        <f t="shared" si="1"/>
        <v>26</v>
      </c>
      <c r="P4" s="95">
        <f t="shared" si="1"/>
        <v>0</v>
      </c>
      <c r="Q4" s="95">
        <f t="shared" si="1"/>
        <v>0</v>
      </c>
      <c r="R4" s="95">
        <f t="shared" si="1"/>
        <v>6</v>
      </c>
      <c r="S4" s="95">
        <f t="shared" si="1"/>
        <v>0</v>
      </c>
      <c r="U4" s="95">
        <f t="shared" si="1"/>
        <v>6</v>
      </c>
      <c r="V4" s="95">
        <f t="shared" si="1"/>
        <v>21</v>
      </c>
      <c r="W4" s="95">
        <f t="shared" si="1"/>
        <v>0</v>
      </c>
      <c r="Y4" s="95">
        <f t="shared" si="1"/>
        <v>4</v>
      </c>
      <c r="Z4" s="95">
        <f t="shared" si="1"/>
        <v>0</v>
      </c>
      <c r="AA4" s="95">
        <f t="shared" si="1"/>
        <v>6</v>
      </c>
      <c r="AB4" s="95">
        <f t="shared" si="1"/>
        <v>0</v>
      </c>
      <c r="AD4" s="95">
        <f t="shared" si="1"/>
        <v>10</v>
      </c>
      <c r="AE4" s="95">
        <f t="shared" si="1"/>
        <v>27</v>
      </c>
      <c r="AF4" s="95">
        <f t="shared" si="1"/>
        <v>0</v>
      </c>
      <c r="AH4" s="95">
        <f t="shared" si="1"/>
        <v>1</v>
      </c>
      <c r="AI4" s="95">
        <f t="shared" si="1"/>
        <v>0</v>
      </c>
      <c r="AJ4" s="95">
        <f t="shared" si="1"/>
        <v>6</v>
      </c>
      <c r="AK4" s="95">
        <f t="shared" si="1"/>
        <v>0</v>
      </c>
      <c r="AM4" s="95">
        <f t="shared" si="1"/>
        <v>7</v>
      </c>
      <c r="AN4" s="95">
        <f t="shared" si="1"/>
        <v>26</v>
      </c>
      <c r="AO4" s="95">
        <f t="shared" si="1"/>
        <v>0</v>
      </c>
      <c r="AQ4" s="95">
        <f t="shared" si="1"/>
        <v>23</v>
      </c>
      <c r="AR4" s="95">
        <f t="shared" si="1"/>
        <v>74</v>
      </c>
      <c r="AS4" s="95">
        <f t="shared" si="1"/>
        <v>14</v>
      </c>
    </row>
    <row r="5" spans="1:47" ht="32.25" customHeight="1" x14ac:dyDescent="0.25">
      <c r="A5" s="64"/>
      <c r="B5" s="64"/>
      <c r="C5" s="64"/>
      <c r="D5" s="64"/>
      <c r="E5" s="67"/>
      <c r="F5" s="42"/>
      <c r="G5" s="43"/>
      <c r="H5" s="355" t="s">
        <v>266</v>
      </c>
      <c r="I5" s="355"/>
      <c r="J5" s="355" t="s">
        <v>256</v>
      </c>
      <c r="K5" s="356"/>
      <c r="L5" s="355" t="s">
        <v>257</v>
      </c>
      <c r="M5" s="356"/>
      <c r="N5" s="355" t="s">
        <v>258</v>
      </c>
      <c r="O5" s="356"/>
      <c r="P5" s="355" t="s">
        <v>259</v>
      </c>
      <c r="Q5" s="355"/>
      <c r="R5" s="355"/>
      <c r="S5" s="355"/>
      <c r="T5" s="355"/>
      <c r="U5" s="355" t="s">
        <v>260</v>
      </c>
      <c r="V5" s="355"/>
      <c r="W5" s="355"/>
      <c r="X5" s="355"/>
      <c r="Y5" s="355" t="s">
        <v>261</v>
      </c>
      <c r="Z5" s="355"/>
      <c r="AA5" s="355"/>
      <c r="AB5" s="355"/>
      <c r="AC5" s="355"/>
      <c r="AD5" s="355" t="s">
        <v>262</v>
      </c>
      <c r="AE5" s="355"/>
      <c r="AF5" s="355"/>
      <c r="AG5" s="355"/>
      <c r="AH5" s="355" t="s">
        <v>263</v>
      </c>
      <c r="AI5" s="355"/>
      <c r="AJ5" s="355"/>
      <c r="AK5" s="355"/>
      <c r="AL5" s="355"/>
      <c r="AM5" s="355" t="s">
        <v>264</v>
      </c>
      <c r="AN5" s="355"/>
      <c r="AO5" s="355"/>
      <c r="AP5" s="355"/>
      <c r="AQ5" s="355" t="s">
        <v>265</v>
      </c>
      <c r="AR5" s="355"/>
      <c r="AS5" s="355"/>
      <c r="AT5" s="355"/>
      <c r="AU5" s="205" t="s">
        <v>705</v>
      </c>
    </row>
    <row r="6" spans="1:47" ht="67.5" customHeight="1" x14ac:dyDescent="0.25">
      <c r="A6" s="64" t="s">
        <v>172</v>
      </c>
      <c r="B6" s="64" t="s">
        <v>0</v>
      </c>
      <c r="C6" s="64" t="s">
        <v>1</v>
      </c>
      <c r="D6" s="64" t="s">
        <v>2</v>
      </c>
      <c r="E6" s="64" t="s">
        <v>173</v>
      </c>
      <c r="F6" s="93" t="s">
        <v>174</v>
      </c>
      <c r="G6" s="92" t="s">
        <v>176</v>
      </c>
      <c r="H6" s="44" t="s">
        <v>267</v>
      </c>
      <c r="I6" s="44" t="s">
        <v>268</v>
      </c>
      <c r="J6" s="44" t="s">
        <v>269</v>
      </c>
      <c r="K6" s="44" t="s">
        <v>270</v>
      </c>
      <c r="L6" s="44" t="s">
        <v>271</v>
      </c>
      <c r="M6" s="44" t="s">
        <v>272</v>
      </c>
      <c r="N6" s="44" t="s">
        <v>273</v>
      </c>
      <c r="O6" s="44" t="s">
        <v>274</v>
      </c>
      <c r="P6" s="45" t="s">
        <v>4</v>
      </c>
      <c r="Q6" s="45" t="s">
        <v>3</v>
      </c>
      <c r="R6" s="44" t="s">
        <v>178</v>
      </c>
      <c r="S6" s="44" t="s">
        <v>623</v>
      </c>
      <c r="T6" s="45" t="s">
        <v>177</v>
      </c>
      <c r="U6" s="45" t="s">
        <v>4</v>
      </c>
      <c r="V6" s="45" t="s">
        <v>3</v>
      </c>
      <c r="W6" s="44" t="s">
        <v>178</v>
      </c>
      <c r="X6" s="45" t="s">
        <v>177</v>
      </c>
      <c r="Y6" s="45" t="s">
        <v>4</v>
      </c>
      <c r="Z6" s="45" t="s">
        <v>3</v>
      </c>
      <c r="AA6" s="44" t="s">
        <v>178</v>
      </c>
      <c r="AB6" s="44" t="s">
        <v>623</v>
      </c>
      <c r="AC6" s="45" t="s">
        <v>177</v>
      </c>
      <c r="AD6" s="45" t="s">
        <v>4</v>
      </c>
      <c r="AE6" s="45" t="s">
        <v>3</v>
      </c>
      <c r="AF6" s="44" t="s">
        <v>178</v>
      </c>
      <c r="AG6" s="45" t="s">
        <v>177</v>
      </c>
      <c r="AH6" s="45" t="s">
        <v>4</v>
      </c>
      <c r="AI6" s="45" t="s">
        <v>3</v>
      </c>
      <c r="AJ6" s="44" t="s">
        <v>178</v>
      </c>
      <c r="AK6" s="44" t="s">
        <v>623</v>
      </c>
      <c r="AL6" s="45" t="s">
        <v>177</v>
      </c>
      <c r="AM6" s="45" t="s">
        <v>4</v>
      </c>
      <c r="AN6" s="45" t="s">
        <v>3</v>
      </c>
      <c r="AO6" s="44" t="s">
        <v>178</v>
      </c>
      <c r="AP6" s="45" t="s">
        <v>177</v>
      </c>
      <c r="AQ6" s="45" t="s">
        <v>4</v>
      </c>
      <c r="AR6" s="45" t="s">
        <v>3</v>
      </c>
      <c r="AS6" s="44" t="s">
        <v>178</v>
      </c>
      <c r="AT6" s="45" t="s">
        <v>177</v>
      </c>
      <c r="AU6" s="44" t="s">
        <v>706</v>
      </c>
    </row>
    <row r="7" spans="1:47" ht="16.5" customHeight="1" x14ac:dyDescent="0.25">
      <c r="A7" s="63" t="str">
        <f>'1.4.Fwd TIV-Field Inputs'!A6</f>
        <v>ICV -MADHAVARAM</v>
      </c>
      <c r="B7" s="63" t="str">
        <f>'1.4.Fwd TIV-Field Inputs'!B6</f>
        <v>PARRYS</v>
      </c>
      <c r="C7" s="63" t="str">
        <f>'1.4.Fwd TIV-Field Inputs'!C6</f>
        <v>Parcel Loads</v>
      </c>
      <c r="D7" s="63" t="str">
        <f>'1.4.Fwd TIV-Field Inputs'!D6</f>
        <v>ICV Goods</v>
      </c>
      <c r="E7" s="68">
        <f>'1.6.Ability to Win'!G6</f>
        <v>2.6</v>
      </c>
      <c r="F7" s="55" t="s">
        <v>973</v>
      </c>
      <c r="G7" s="55">
        <v>1212</v>
      </c>
      <c r="H7" s="72">
        <f>'1.6.Ability to Win'!T6</f>
        <v>4</v>
      </c>
      <c r="I7" s="89">
        <f>'1.4.Fwd TIV-Field Inputs'!J6</f>
        <v>8</v>
      </c>
      <c r="J7" s="55">
        <v>1</v>
      </c>
      <c r="K7" s="72">
        <f>'1.4.Fwd TIV-Field Inputs'!K6</f>
        <v>2</v>
      </c>
      <c r="L7" s="55">
        <v>2</v>
      </c>
      <c r="M7" s="72">
        <f>'1.4.Fwd TIV-Field Inputs'!L6</f>
        <v>4</v>
      </c>
      <c r="N7" s="55"/>
      <c r="O7" s="72">
        <f>'1.4.Fwd TIV-Field Inputs'!M6</f>
        <v>2</v>
      </c>
      <c r="P7" s="55"/>
      <c r="Q7" s="55"/>
      <c r="R7" s="89">
        <f>J7-P7</f>
        <v>1</v>
      </c>
      <c r="S7" s="55"/>
      <c r="T7" s="55"/>
      <c r="U7" s="55">
        <v>1</v>
      </c>
      <c r="V7" s="55">
        <v>2</v>
      </c>
      <c r="W7" s="89">
        <f>J7-U7</f>
        <v>0</v>
      </c>
      <c r="X7" s="55" t="s">
        <v>625</v>
      </c>
      <c r="Y7" s="55"/>
      <c r="Z7" s="55"/>
      <c r="AA7" s="89">
        <f>L7-Y7</f>
        <v>2</v>
      </c>
      <c r="AB7" s="55"/>
      <c r="AC7" s="55"/>
      <c r="AD7" s="55">
        <v>2</v>
      </c>
      <c r="AE7" s="55">
        <v>4</v>
      </c>
      <c r="AF7" s="89">
        <f>L7-AD7</f>
        <v>0</v>
      </c>
      <c r="AG7" s="55" t="s">
        <v>625</v>
      </c>
      <c r="AH7" s="55"/>
      <c r="AI7" s="55"/>
      <c r="AJ7" s="89">
        <f>N7-AH7</f>
        <v>0</v>
      </c>
      <c r="AK7" s="55"/>
      <c r="AL7" s="55"/>
      <c r="AM7" s="55"/>
      <c r="AN7" s="55">
        <v>2</v>
      </c>
      <c r="AO7" s="89">
        <f>N7-AM7</f>
        <v>0</v>
      </c>
      <c r="AP7" s="55" t="s">
        <v>625</v>
      </c>
      <c r="AQ7" s="89">
        <f>U7+AD7+AM7</f>
        <v>3</v>
      </c>
      <c r="AR7" s="89">
        <f>V7+AE7+AN7</f>
        <v>8</v>
      </c>
      <c r="AS7" s="89">
        <f>H7-AQ7</f>
        <v>1</v>
      </c>
      <c r="AT7" s="55"/>
      <c r="AU7" s="72" t="str">
        <f>IFERROR(VLOOKUP(D7,Masters!$D$3:$E$17,2,FALSE),0)</f>
        <v>ICV_Goods</v>
      </c>
    </row>
    <row r="8" spans="1:47" ht="16.5" customHeight="1" x14ac:dyDescent="0.25">
      <c r="A8" s="63" t="str">
        <f>'1.4.Fwd TIV-Field Inputs'!A7</f>
        <v>ICV -MADHAVARAM</v>
      </c>
      <c r="B8" s="63" t="str">
        <f>'1.4.Fwd TIV-Field Inputs'!B7</f>
        <v>PARRYS</v>
      </c>
      <c r="C8" s="63" t="str">
        <f>'1.4.Fwd TIV-Field Inputs'!C7</f>
        <v>Market Load</v>
      </c>
      <c r="D8" s="63" t="str">
        <f>'1.4.Fwd TIV-Field Inputs'!D7</f>
        <v>ICV Goods</v>
      </c>
      <c r="E8" s="68">
        <f>'1.6.Ability to Win'!G7</f>
        <v>2.2000000000000002</v>
      </c>
      <c r="F8" s="55" t="s">
        <v>972</v>
      </c>
      <c r="G8" s="56">
        <v>1212</v>
      </c>
      <c r="H8" s="72">
        <f>'1.6.Ability to Win'!T7</f>
        <v>7</v>
      </c>
      <c r="I8" s="89">
        <f>'1.4.Fwd TIV-Field Inputs'!J7</f>
        <v>17</v>
      </c>
      <c r="J8" s="55">
        <v>2</v>
      </c>
      <c r="K8" s="72">
        <f>'1.4.Fwd TIV-Field Inputs'!K7</f>
        <v>4</v>
      </c>
      <c r="L8" s="55">
        <v>4</v>
      </c>
      <c r="M8" s="72">
        <f>'1.4.Fwd TIV-Field Inputs'!L7</f>
        <v>5</v>
      </c>
      <c r="N8" s="55">
        <v>5</v>
      </c>
      <c r="O8" s="72">
        <f>'1.4.Fwd TIV-Field Inputs'!M7</f>
        <v>8</v>
      </c>
      <c r="P8" s="55"/>
      <c r="Q8" s="55"/>
      <c r="R8" s="89">
        <f t="shared" ref="R8:R71" si="2">J8-P8</f>
        <v>2</v>
      </c>
      <c r="S8" s="55"/>
      <c r="T8" s="55"/>
      <c r="U8" s="55">
        <v>2</v>
      </c>
      <c r="V8" s="55">
        <v>4</v>
      </c>
      <c r="W8" s="89">
        <f t="shared" ref="W8:W71" si="3">J8-U8</f>
        <v>0</v>
      </c>
      <c r="X8" s="55" t="s">
        <v>625</v>
      </c>
      <c r="Y8" s="55">
        <v>2</v>
      </c>
      <c r="Z8" s="55"/>
      <c r="AA8" s="89">
        <f t="shared" ref="AA8:AA71" si="4">L8-Y8</f>
        <v>2</v>
      </c>
      <c r="AB8" s="55"/>
      <c r="AC8" s="55"/>
      <c r="AD8" s="55">
        <v>4</v>
      </c>
      <c r="AE8" s="55">
        <v>5</v>
      </c>
      <c r="AF8" s="89">
        <f t="shared" ref="AF8:AF71" si="5">L8-AD8</f>
        <v>0</v>
      </c>
      <c r="AG8" s="55"/>
      <c r="AH8" s="55">
        <v>1</v>
      </c>
      <c r="AI8" s="55"/>
      <c r="AJ8" s="89">
        <f t="shared" ref="AJ8:AJ71" si="6">N8-AH8</f>
        <v>4</v>
      </c>
      <c r="AK8" s="55"/>
      <c r="AL8" s="55"/>
      <c r="AM8" s="55">
        <v>5</v>
      </c>
      <c r="AN8" s="55">
        <v>8</v>
      </c>
      <c r="AO8" s="89">
        <f t="shared" ref="AO8:AO71" si="7">N8-AM8</f>
        <v>0</v>
      </c>
      <c r="AP8" s="55"/>
      <c r="AQ8" s="89">
        <f t="shared" ref="AQ8:AQ21" si="8">U8+AD8+AM8</f>
        <v>11</v>
      </c>
      <c r="AR8" s="89">
        <f t="shared" ref="AR8:AR21" si="9">V8+AE8+AN8</f>
        <v>17</v>
      </c>
      <c r="AS8" s="89">
        <f t="shared" ref="AS8:AS71" si="10">H8-AQ8</f>
        <v>-4</v>
      </c>
      <c r="AT8" s="55"/>
      <c r="AU8" s="72" t="str">
        <f>IFERROR(VLOOKUP(D8,Masters!$D$3:$E$17,2,FALSE),0)</f>
        <v>ICV_Goods</v>
      </c>
    </row>
    <row r="9" spans="1:47" ht="16.5" customHeight="1" x14ac:dyDescent="0.25">
      <c r="A9" s="63" t="str">
        <f>'1.4.Fwd TIV-Field Inputs'!A8</f>
        <v>ICV -MADHAVARAM</v>
      </c>
      <c r="B9" s="63" t="str">
        <f>'1.4.Fwd TIV-Field Inputs'!B8</f>
        <v>PARRYS</v>
      </c>
      <c r="C9" s="63" t="str">
        <f>'1.4.Fwd TIV-Field Inputs'!C8</f>
        <v>Cement (Bagged)</v>
      </c>
      <c r="D9" s="63" t="str">
        <f>'1.4.Fwd TIV-Field Inputs'!D8</f>
        <v>ICV Goods</v>
      </c>
      <c r="E9" s="68">
        <f>'1.6.Ability to Win'!G8</f>
        <v>1.2</v>
      </c>
      <c r="F9" s="55"/>
      <c r="G9" s="56"/>
      <c r="H9" s="72">
        <f>'1.6.Ability to Win'!T8</f>
        <v>0</v>
      </c>
      <c r="I9" s="89">
        <f>'1.4.Fwd TIV-Field Inputs'!J8</f>
        <v>0</v>
      </c>
      <c r="J9" s="55"/>
      <c r="K9" s="72">
        <f>'1.4.Fwd TIV-Field Inputs'!K8</f>
        <v>0</v>
      </c>
      <c r="L9" s="55"/>
      <c r="M9" s="72">
        <f>'1.4.Fwd TIV-Field Inputs'!L8</f>
        <v>0</v>
      </c>
      <c r="N9" s="55"/>
      <c r="O9" s="72">
        <f>'1.4.Fwd TIV-Field Inputs'!M8</f>
        <v>0</v>
      </c>
      <c r="P9" s="55"/>
      <c r="Q9" s="55"/>
      <c r="R9" s="89">
        <f t="shared" si="2"/>
        <v>0</v>
      </c>
      <c r="S9" s="55"/>
      <c r="T9" s="55"/>
      <c r="U9" s="55"/>
      <c r="V9" s="55"/>
      <c r="W9" s="89">
        <f t="shared" si="3"/>
        <v>0</v>
      </c>
      <c r="X9" s="55"/>
      <c r="Y9" s="55"/>
      <c r="Z9" s="55"/>
      <c r="AA9" s="89">
        <f t="shared" si="4"/>
        <v>0</v>
      </c>
      <c r="AB9" s="55"/>
      <c r="AC9" s="55"/>
      <c r="AD9" s="55"/>
      <c r="AE9" s="55"/>
      <c r="AF9" s="89">
        <f t="shared" si="5"/>
        <v>0</v>
      </c>
      <c r="AG9" s="55"/>
      <c r="AH9" s="55"/>
      <c r="AI9" s="55"/>
      <c r="AJ9" s="89">
        <f t="shared" si="6"/>
        <v>0</v>
      </c>
      <c r="AK9" s="55"/>
      <c r="AL9" s="55"/>
      <c r="AM9" s="55"/>
      <c r="AN9" s="55"/>
      <c r="AO9" s="89">
        <f t="shared" si="7"/>
        <v>0</v>
      </c>
      <c r="AP9" s="55"/>
      <c r="AQ9" s="89">
        <f t="shared" si="8"/>
        <v>0</v>
      </c>
      <c r="AR9" s="89">
        <f t="shared" si="9"/>
        <v>0</v>
      </c>
      <c r="AS9" s="89">
        <f t="shared" si="10"/>
        <v>0</v>
      </c>
      <c r="AT9" s="55"/>
      <c r="AU9" s="72" t="str">
        <f>IFERROR(VLOOKUP(D9,Masters!$D$3:$E$17,2,FALSE),0)</f>
        <v>ICV_Goods</v>
      </c>
    </row>
    <row r="10" spans="1:47" ht="16.5" customHeight="1" x14ac:dyDescent="0.25">
      <c r="A10" s="63" t="str">
        <f>'1.4.Fwd TIV-Field Inputs'!A9</f>
        <v>ICV -MADHAVARAM</v>
      </c>
      <c r="B10" s="63" t="str">
        <f>'1.4.Fwd TIV-Field Inputs'!B9</f>
        <v>PARRYS</v>
      </c>
      <c r="C10" s="63" t="str">
        <f>'1.4.Fwd TIV-Field Inputs'!C9</f>
        <v>Steel/Iron products</v>
      </c>
      <c r="D10" s="63" t="str">
        <f>'1.4.Fwd TIV-Field Inputs'!D9</f>
        <v>ICV Goods</v>
      </c>
      <c r="E10" s="68">
        <f>'1.6.Ability to Win'!G9</f>
        <v>1.4</v>
      </c>
      <c r="F10" s="55" t="s">
        <v>972</v>
      </c>
      <c r="G10" s="56">
        <v>1212</v>
      </c>
      <c r="H10" s="72">
        <f>'1.6.Ability to Win'!T9</f>
        <v>0</v>
      </c>
      <c r="I10" s="89">
        <f>'1.4.Fwd TIV-Field Inputs'!J9</f>
        <v>4</v>
      </c>
      <c r="J10" s="55"/>
      <c r="K10" s="72">
        <f>'1.4.Fwd TIV-Field Inputs'!K9</f>
        <v>2</v>
      </c>
      <c r="L10" s="55"/>
      <c r="M10" s="72">
        <f>'1.4.Fwd TIV-Field Inputs'!L9</f>
        <v>2</v>
      </c>
      <c r="N10" s="55"/>
      <c r="O10" s="72">
        <f>'1.4.Fwd TIV-Field Inputs'!M9</f>
        <v>0</v>
      </c>
      <c r="P10" s="55"/>
      <c r="Q10" s="55"/>
      <c r="R10" s="89">
        <f t="shared" si="2"/>
        <v>0</v>
      </c>
      <c r="S10" s="55"/>
      <c r="T10" s="55"/>
      <c r="U10" s="55"/>
      <c r="V10" s="55">
        <v>2</v>
      </c>
      <c r="W10" s="89">
        <f t="shared" si="3"/>
        <v>0</v>
      </c>
      <c r="X10" s="55"/>
      <c r="Y10" s="55"/>
      <c r="Z10" s="55"/>
      <c r="AA10" s="89">
        <f t="shared" si="4"/>
        <v>0</v>
      </c>
      <c r="AB10" s="55"/>
      <c r="AC10" s="55"/>
      <c r="AD10" s="55"/>
      <c r="AE10" s="55">
        <v>2</v>
      </c>
      <c r="AF10" s="89">
        <f t="shared" si="5"/>
        <v>0</v>
      </c>
      <c r="AG10" s="55"/>
      <c r="AH10" s="55"/>
      <c r="AI10" s="55"/>
      <c r="AJ10" s="89">
        <f t="shared" si="6"/>
        <v>0</v>
      </c>
      <c r="AK10" s="55"/>
      <c r="AL10" s="55"/>
      <c r="AM10" s="55"/>
      <c r="AN10" s="55"/>
      <c r="AO10" s="89">
        <f t="shared" si="7"/>
        <v>0</v>
      </c>
      <c r="AP10" s="55"/>
      <c r="AQ10" s="89">
        <f t="shared" si="8"/>
        <v>0</v>
      </c>
      <c r="AR10" s="89">
        <f t="shared" si="9"/>
        <v>4</v>
      </c>
      <c r="AS10" s="89">
        <f t="shared" si="10"/>
        <v>0</v>
      </c>
      <c r="AT10" s="55"/>
      <c r="AU10" s="72" t="str">
        <f>IFERROR(VLOOKUP(D10,Masters!$D$3:$E$17,2,FALSE),0)</f>
        <v>ICV_Goods</v>
      </c>
    </row>
    <row r="11" spans="1:47" ht="16.5" customHeight="1" x14ac:dyDescent="0.25">
      <c r="A11" s="63" t="str">
        <f>'1.4.Fwd TIV-Field Inputs'!A10</f>
        <v>ICV -MADHAVARAM</v>
      </c>
      <c r="B11" s="63" t="str">
        <f>'1.4.Fwd TIV-Field Inputs'!B10</f>
        <v>PARRYS</v>
      </c>
      <c r="C11" s="63" t="str">
        <f>'1.4.Fwd TIV-Field Inputs'!C10</f>
        <v>Other Applications - Hardwares</v>
      </c>
      <c r="D11" s="63" t="str">
        <f>'1.4.Fwd TIV-Field Inputs'!D10</f>
        <v>ICV Goods</v>
      </c>
      <c r="E11" s="68">
        <f>'1.6.Ability to Win'!G10</f>
        <v>2.2000000000000002</v>
      </c>
      <c r="F11" s="55" t="s">
        <v>972</v>
      </c>
      <c r="G11" s="56">
        <v>1212</v>
      </c>
      <c r="H11" s="72">
        <f>'1.6.Ability to Win'!T10</f>
        <v>2</v>
      </c>
      <c r="I11" s="89">
        <f>'1.4.Fwd TIV-Field Inputs'!J10</f>
        <v>6</v>
      </c>
      <c r="J11" s="55"/>
      <c r="K11" s="72">
        <f>'1.4.Fwd TIV-Field Inputs'!K10</f>
        <v>2</v>
      </c>
      <c r="L11" s="55"/>
      <c r="M11" s="72">
        <f>'1.4.Fwd TIV-Field Inputs'!L10</f>
        <v>2</v>
      </c>
      <c r="N11" s="55"/>
      <c r="O11" s="72">
        <f>'1.4.Fwd TIV-Field Inputs'!M10</f>
        <v>2</v>
      </c>
      <c r="P11" s="55"/>
      <c r="Q11" s="55"/>
      <c r="R11" s="89">
        <f t="shared" si="2"/>
        <v>0</v>
      </c>
      <c r="S11" s="55"/>
      <c r="T11" s="55"/>
      <c r="U11" s="55"/>
      <c r="V11" s="55">
        <v>2</v>
      </c>
      <c r="W11" s="89">
        <f t="shared" si="3"/>
        <v>0</v>
      </c>
      <c r="X11" s="55" t="s">
        <v>625</v>
      </c>
      <c r="Y11" s="55"/>
      <c r="Z11" s="55"/>
      <c r="AA11" s="89">
        <f t="shared" si="4"/>
        <v>0</v>
      </c>
      <c r="AB11" s="55"/>
      <c r="AC11" s="55"/>
      <c r="AD11" s="55"/>
      <c r="AE11" s="55">
        <v>2</v>
      </c>
      <c r="AF11" s="89">
        <f t="shared" si="5"/>
        <v>0</v>
      </c>
      <c r="AG11" s="55" t="s">
        <v>625</v>
      </c>
      <c r="AH11" s="55"/>
      <c r="AI11" s="55"/>
      <c r="AJ11" s="89">
        <f t="shared" si="6"/>
        <v>0</v>
      </c>
      <c r="AK11" s="55"/>
      <c r="AL11" s="55"/>
      <c r="AM11" s="55"/>
      <c r="AN11" s="55">
        <v>2</v>
      </c>
      <c r="AO11" s="89">
        <f t="shared" si="7"/>
        <v>0</v>
      </c>
      <c r="AP11" s="55" t="s">
        <v>625</v>
      </c>
      <c r="AQ11" s="89">
        <f t="shared" si="8"/>
        <v>0</v>
      </c>
      <c r="AR11" s="89">
        <f t="shared" si="9"/>
        <v>6</v>
      </c>
      <c r="AS11" s="89">
        <f t="shared" si="10"/>
        <v>2</v>
      </c>
      <c r="AT11" s="55"/>
      <c r="AU11" s="72" t="str">
        <f>IFERROR(VLOOKUP(D11,Masters!$D$3:$E$17,2,FALSE),0)</f>
        <v>ICV_Goods</v>
      </c>
    </row>
    <row r="12" spans="1:47" ht="16.5" customHeight="1" x14ac:dyDescent="0.25">
      <c r="A12" s="63" t="str">
        <f>'1.4.Fwd TIV-Field Inputs'!A11</f>
        <v>ICV -MADHAVARAM</v>
      </c>
      <c r="B12" s="63" t="str">
        <f>'1.4.Fwd TIV-Field Inputs'!B11</f>
        <v>PARRYS</v>
      </c>
      <c r="C12" s="63" t="str">
        <f>'1.4.Fwd TIV-Field Inputs'!C11</f>
        <v>Fish/Meat</v>
      </c>
      <c r="D12" s="63" t="str">
        <f>'1.4.Fwd TIV-Field Inputs'!D11</f>
        <v>ICV Goods</v>
      </c>
      <c r="E12" s="68">
        <f>'1.6.Ability to Win'!G11</f>
        <v>2.6</v>
      </c>
      <c r="F12" s="55" t="s">
        <v>973</v>
      </c>
      <c r="G12" s="56">
        <v>1212</v>
      </c>
      <c r="H12" s="72">
        <f>'1.6.Ability to Win'!T11</f>
        <v>2</v>
      </c>
      <c r="I12" s="89">
        <f>'1.4.Fwd TIV-Field Inputs'!J11</f>
        <v>3</v>
      </c>
      <c r="J12" s="55">
        <v>2</v>
      </c>
      <c r="K12" s="72">
        <f>'1.4.Fwd TIV-Field Inputs'!K11</f>
        <v>2</v>
      </c>
      <c r="L12" s="55">
        <v>1</v>
      </c>
      <c r="M12" s="72">
        <f>'1.4.Fwd TIV-Field Inputs'!L11</f>
        <v>1</v>
      </c>
      <c r="N12" s="55"/>
      <c r="O12" s="72">
        <f>'1.4.Fwd TIV-Field Inputs'!M11</f>
        <v>0</v>
      </c>
      <c r="P12" s="55"/>
      <c r="Q12" s="55"/>
      <c r="R12" s="89">
        <f t="shared" si="2"/>
        <v>2</v>
      </c>
      <c r="S12" s="55"/>
      <c r="T12" s="55"/>
      <c r="U12" s="55">
        <v>2</v>
      </c>
      <c r="V12" s="55">
        <v>2</v>
      </c>
      <c r="W12" s="89">
        <f t="shared" si="3"/>
        <v>0</v>
      </c>
      <c r="X12" s="55"/>
      <c r="Y12" s="55"/>
      <c r="Z12" s="55"/>
      <c r="AA12" s="89">
        <f t="shared" si="4"/>
        <v>1</v>
      </c>
      <c r="AB12" s="55"/>
      <c r="AC12" s="55"/>
      <c r="AD12" s="55">
        <v>1</v>
      </c>
      <c r="AE12" s="55">
        <v>1</v>
      </c>
      <c r="AF12" s="89">
        <f t="shared" si="5"/>
        <v>0</v>
      </c>
      <c r="AG12" s="55"/>
      <c r="AH12" s="55"/>
      <c r="AI12" s="55"/>
      <c r="AJ12" s="89">
        <f t="shared" si="6"/>
        <v>0</v>
      </c>
      <c r="AK12" s="55"/>
      <c r="AL12" s="55"/>
      <c r="AM12" s="55"/>
      <c r="AN12" s="55"/>
      <c r="AO12" s="89">
        <f t="shared" si="7"/>
        <v>0</v>
      </c>
      <c r="AP12" s="55"/>
      <c r="AQ12" s="89">
        <f t="shared" si="8"/>
        <v>3</v>
      </c>
      <c r="AR12" s="89">
        <f t="shared" si="9"/>
        <v>3</v>
      </c>
      <c r="AS12" s="89">
        <f t="shared" si="10"/>
        <v>-1</v>
      </c>
      <c r="AT12" s="55"/>
      <c r="AU12" s="72" t="str">
        <f>IFERROR(VLOOKUP(D12,Masters!$D$3:$E$17,2,FALSE),0)</f>
        <v>ICV_Goods</v>
      </c>
    </row>
    <row r="13" spans="1:47" ht="16.5" customHeight="1" x14ac:dyDescent="0.25">
      <c r="A13" s="63" t="str">
        <f>'1.4.Fwd TIV-Field Inputs'!A12</f>
        <v>ICV -MADHAVARAM</v>
      </c>
      <c r="B13" s="63" t="str">
        <f>'1.4.Fwd TIV-Field Inputs'!B12</f>
        <v>MADHAVARAM</v>
      </c>
      <c r="C13" s="63" t="str">
        <f>'1.4.Fwd TIV-Field Inputs'!C12</f>
        <v>Cement (Bagged)</v>
      </c>
      <c r="D13" s="63" t="str">
        <f>'1.4.Fwd TIV-Field Inputs'!D12</f>
        <v>ICV Goods</v>
      </c>
      <c r="E13" s="68">
        <f>'1.6.Ability to Win'!G12</f>
        <v>1.6</v>
      </c>
      <c r="F13" s="55"/>
      <c r="G13" s="56"/>
      <c r="H13" s="72">
        <f>'1.6.Ability to Win'!T12</f>
        <v>0</v>
      </c>
      <c r="I13" s="89">
        <f>'1.4.Fwd TIV-Field Inputs'!J12</f>
        <v>2</v>
      </c>
      <c r="J13" s="55"/>
      <c r="K13" s="72">
        <f>'1.4.Fwd TIV-Field Inputs'!K12</f>
        <v>2</v>
      </c>
      <c r="L13" s="55"/>
      <c r="M13" s="72">
        <f>'1.4.Fwd TIV-Field Inputs'!L12</f>
        <v>0</v>
      </c>
      <c r="N13" s="55"/>
      <c r="O13" s="72">
        <f>'1.4.Fwd TIV-Field Inputs'!M12</f>
        <v>0</v>
      </c>
      <c r="P13" s="55"/>
      <c r="Q13" s="55"/>
      <c r="R13" s="89">
        <f t="shared" si="2"/>
        <v>0</v>
      </c>
      <c r="S13" s="55"/>
      <c r="T13" s="55"/>
      <c r="U13" s="55"/>
      <c r="V13" s="55">
        <v>2</v>
      </c>
      <c r="W13" s="89">
        <f t="shared" si="3"/>
        <v>0</v>
      </c>
      <c r="X13" s="55"/>
      <c r="Y13" s="55"/>
      <c r="Z13" s="55"/>
      <c r="AA13" s="89">
        <f t="shared" si="4"/>
        <v>0</v>
      </c>
      <c r="AB13" s="55"/>
      <c r="AC13" s="55"/>
      <c r="AD13" s="55"/>
      <c r="AE13" s="55"/>
      <c r="AF13" s="89">
        <f t="shared" si="5"/>
        <v>0</v>
      </c>
      <c r="AG13" s="55"/>
      <c r="AH13" s="55"/>
      <c r="AI13" s="55"/>
      <c r="AJ13" s="89">
        <f t="shared" si="6"/>
        <v>0</v>
      </c>
      <c r="AK13" s="55"/>
      <c r="AL13" s="55"/>
      <c r="AM13" s="55"/>
      <c r="AN13" s="55"/>
      <c r="AO13" s="89">
        <f t="shared" si="7"/>
        <v>0</v>
      </c>
      <c r="AP13" s="55"/>
      <c r="AQ13" s="89">
        <f t="shared" si="8"/>
        <v>0</v>
      </c>
      <c r="AR13" s="89">
        <f t="shared" si="9"/>
        <v>2</v>
      </c>
      <c r="AS13" s="89">
        <f t="shared" si="10"/>
        <v>0</v>
      </c>
      <c r="AT13" s="55"/>
      <c r="AU13" s="72" t="str">
        <f>IFERROR(VLOOKUP(D13,Masters!$D$3:$E$17,2,FALSE),0)</f>
        <v>ICV_Goods</v>
      </c>
    </row>
    <row r="14" spans="1:47" ht="16.5" customHeight="1" x14ac:dyDescent="0.25">
      <c r="A14" s="63" t="str">
        <f>'1.4.Fwd TIV-Field Inputs'!A13</f>
        <v>ICV -MADHAVARAM</v>
      </c>
      <c r="B14" s="63" t="str">
        <f>'1.4.Fwd TIV-Field Inputs'!B13</f>
        <v>MADHAVARAM</v>
      </c>
      <c r="C14" s="63" t="str">
        <f>'1.4.Fwd TIV-Field Inputs'!C13</f>
        <v>Parcel Loads</v>
      </c>
      <c r="D14" s="63" t="str">
        <f>'1.4.Fwd TIV-Field Inputs'!D13</f>
        <v>ICV Goods</v>
      </c>
      <c r="E14" s="68">
        <f>'1.6.Ability to Win'!G13</f>
        <v>2.4</v>
      </c>
      <c r="F14" s="55" t="s">
        <v>1149</v>
      </c>
      <c r="G14" s="56">
        <v>1212</v>
      </c>
      <c r="H14" s="72">
        <f>'1.6.Ability to Win'!T13</f>
        <v>3</v>
      </c>
      <c r="I14" s="89">
        <f>'1.4.Fwd TIV-Field Inputs'!J13</f>
        <v>6</v>
      </c>
      <c r="J14" s="55"/>
      <c r="K14" s="72">
        <f>'1.4.Fwd TIV-Field Inputs'!K13</f>
        <v>2</v>
      </c>
      <c r="L14" s="55"/>
      <c r="M14" s="72">
        <f>'1.4.Fwd TIV-Field Inputs'!L13</f>
        <v>2</v>
      </c>
      <c r="N14" s="55"/>
      <c r="O14" s="72">
        <f>'1.4.Fwd TIV-Field Inputs'!M13</f>
        <v>2</v>
      </c>
      <c r="P14" s="55"/>
      <c r="Q14" s="55"/>
      <c r="R14" s="89">
        <f t="shared" si="2"/>
        <v>0</v>
      </c>
      <c r="S14" s="55"/>
      <c r="T14" s="55"/>
      <c r="U14" s="55"/>
      <c r="V14" s="55">
        <v>2</v>
      </c>
      <c r="W14" s="89">
        <f t="shared" si="3"/>
        <v>0</v>
      </c>
      <c r="X14" s="55"/>
      <c r="Y14" s="55"/>
      <c r="Z14" s="55"/>
      <c r="AA14" s="89">
        <f t="shared" si="4"/>
        <v>0</v>
      </c>
      <c r="AB14" s="55"/>
      <c r="AC14" s="55"/>
      <c r="AD14" s="55"/>
      <c r="AE14" s="55">
        <v>2</v>
      </c>
      <c r="AF14" s="89">
        <f t="shared" si="5"/>
        <v>0</v>
      </c>
      <c r="AG14" s="55" t="s">
        <v>625</v>
      </c>
      <c r="AH14" s="55"/>
      <c r="AI14" s="55"/>
      <c r="AJ14" s="89">
        <f t="shared" si="6"/>
        <v>0</v>
      </c>
      <c r="AK14" s="55"/>
      <c r="AL14" s="55"/>
      <c r="AM14" s="55"/>
      <c r="AN14" s="55">
        <v>2</v>
      </c>
      <c r="AO14" s="89">
        <f t="shared" si="7"/>
        <v>0</v>
      </c>
      <c r="AP14" s="55" t="s">
        <v>625</v>
      </c>
      <c r="AQ14" s="89">
        <f t="shared" si="8"/>
        <v>0</v>
      </c>
      <c r="AR14" s="89">
        <f t="shared" si="9"/>
        <v>6</v>
      </c>
      <c r="AS14" s="89">
        <f t="shared" si="10"/>
        <v>3</v>
      </c>
      <c r="AT14" s="55"/>
      <c r="AU14" s="72" t="str">
        <f>IFERROR(VLOOKUP(D14,Masters!$D$3:$E$17,2,FALSE),0)</f>
        <v>ICV_Goods</v>
      </c>
    </row>
    <row r="15" spans="1:47" ht="16.5" customHeight="1" x14ac:dyDescent="0.25">
      <c r="A15" s="63" t="str">
        <f>'1.4.Fwd TIV-Field Inputs'!A14</f>
        <v>ICV -MADHAVARAM</v>
      </c>
      <c r="B15" s="63" t="str">
        <f>'1.4.Fwd TIV-Field Inputs'!B14</f>
        <v>MADHAVARAM</v>
      </c>
      <c r="C15" s="63" t="str">
        <f>'1.4.Fwd TIV-Field Inputs'!C14</f>
        <v>Market Load</v>
      </c>
      <c r="D15" s="63" t="str">
        <f>'1.4.Fwd TIV-Field Inputs'!D14</f>
        <v>ICV Goods</v>
      </c>
      <c r="E15" s="68">
        <f>'1.6.Ability to Win'!G14</f>
        <v>2.2000000000000002</v>
      </c>
      <c r="F15" s="55" t="s">
        <v>1149</v>
      </c>
      <c r="G15" s="56">
        <v>1212</v>
      </c>
      <c r="H15" s="72">
        <f>'1.6.Ability to Win'!T14</f>
        <v>5</v>
      </c>
      <c r="I15" s="89">
        <f>'1.4.Fwd TIV-Field Inputs'!J14</f>
        <v>9</v>
      </c>
      <c r="J15" s="55"/>
      <c r="K15" s="72">
        <f>'1.4.Fwd TIV-Field Inputs'!K14</f>
        <v>2</v>
      </c>
      <c r="L15" s="55">
        <v>2</v>
      </c>
      <c r="M15" s="72">
        <f>'1.4.Fwd TIV-Field Inputs'!L14</f>
        <v>4</v>
      </c>
      <c r="N15" s="55">
        <v>1</v>
      </c>
      <c r="O15" s="72">
        <f>'1.4.Fwd TIV-Field Inputs'!M14</f>
        <v>3</v>
      </c>
      <c r="P15" s="55"/>
      <c r="Q15" s="55"/>
      <c r="R15" s="89">
        <f t="shared" si="2"/>
        <v>0</v>
      </c>
      <c r="S15" s="55"/>
      <c r="T15" s="55"/>
      <c r="U15" s="55"/>
      <c r="V15" s="55">
        <v>2</v>
      </c>
      <c r="W15" s="89">
        <f t="shared" si="3"/>
        <v>0</v>
      </c>
      <c r="X15" s="55"/>
      <c r="Y15" s="55">
        <v>2</v>
      </c>
      <c r="Z15" s="55"/>
      <c r="AA15" s="89">
        <f t="shared" si="4"/>
        <v>0</v>
      </c>
      <c r="AB15" s="55"/>
      <c r="AC15" s="55"/>
      <c r="AD15" s="55">
        <v>2</v>
      </c>
      <c r="AE15" s="55">
        <v>4</v>
      </c>
      <c r="AF15" s="89">
        <f t="shared" si="5"/>
        <v>0</v>
      </c>
      <c r="AG15" s="55"/>
      <c r="AH15" s="55"/>
      <c r="AI15" s="55"/>
      <c r="AJ15" s="89">
        <f t="shared" si="6"/>
        <v>1</v>
      </c>
      <c r="AK15" s="55"/>
      <c r="AL15" s="55"/>
      <c r="AM15" s="55">
        <v>1</v>
      </c>
      <c r="AN15" s="55">
        <v>3</v>
      </c>
      <c r="AO15" s="89">
        <f t="shared" si="7"/>
        <v>0</v>
      </c>
      <c r="AP15" s="55" t="s">
        <v>625</v>
      </c>
      <c r="AQ15" s="89">
        <f t="shared" si="8"/>
        <v>3</v>
      </c>
      <c r="AR15" s="89">
        <f t="shared" si="9"/>
        <v>9</v>
      </c>
      <c r="AS15" s="89">
        <f t="shared" si="10"/>
        <v>2</v>
      </c>
      <c r="AT15" s="55"/>
      <c r="AU15" s="72" t="str">
        <f>IFERROR(VLOOKUP(D15,Masters!$D$3:$E$17,2,FALSE),0)</f>
        <v>ICV_Goods</v>
      </c>
    </row>
    <row r="16" spans="1:47" ht="16.5" customHeight="1" x14ac:dyDescent="0.25">
      <c r="A16" s="63" t="str">
        <f>'1.4.Fwd TIV-Field Inputs'!A15</f>
        <v>ICV -MADHAVARAM</v>
      </c>
      <c r="B16" s="63" t="str">
        <f>'1.4.Fwd TIV-Field Inputs'!B15</f>
        <v>MADHAVARAM</v>
      </c>
      <c r="C16" s="63" t="str">
        <f>'1.4.Fwd TIV-Field Inputs'!C15</f>
        <v>Sand</v>
      </c>
      <c r="D16" s="63" t="str">
        <f>'1.4.Fwd TIV-Field Inputs'!D15</f>
        <v>ICV Goods</v>
      </c>
      <c r="E16" s="68">
        <f>'1.6.Ability to Win'!G15</f>
        <v>1.8</v>
      </c>
      <c r="F16" s="55"/>
      <c r="G16" s="56"/>
      <c r="H16" s="72">
        <f>'1.6.Ability to Win'!T15</f>
        <v>0</v>
      </c>
      <c r="I16" s="89">
        <f>'1.4.Fwd TIV-Field Inputs'!J15</f>
        <v>0</v>
      </c>
      <c r="J16" s="55"/>
      <c r="K16" s="72">
        <f>'1.4.Fwd TIV-Field Inputs'!K15</f>
        <v>0</v>
      </c>
      <c r="L16" s="55"/>
      <c r="M16" s="72">
        <f>'1.4.Fwd TIV-Field Inputs'!L15</f>
        <v>0</v>
      </c>
      <c r="N16" s="55"/>
      <c r="O16" s="72">
        <f>'1.4.Fwd TIV-Field Inputs'!M15</f>
        <v>0</v>
      </c>
      <c r="P16" s="55"/>
      <c r="Q16" s="55"/>
      <c r="R16" s="89">
        <f t="shared" si="2"/>
        <v>0</v>
      </c>
      <c r="S16" s="55"/>
      <c r="T16" s="55"/>
      <c r="U16" s="55"/>
      <c r="V16" s="55"/>
      <c r="W16" s="89">
        <f t="shared" si="3"/>
        <v>0</v>
      </c>
      <c r="X16" s="55"/>
      <c r="Y16" s="55"/>
      <c r="Z16" s="55"/>
      <c r="AA16" s="89">
        <f t="shared" si="4"/>
        <v>0</v>
      </c>
      <c r="AB16" s="55"/>
      <c r="AC16" s="55"/>
      <c r="AD16" s="55"/>
      <c r="AE16" s="55"/>
      <c r="AF16" s="89">
        <f t="shared" si="5"/>
        <v>0</v>
      </c>
      <c r="AG16" s="55"/>
      <c r="AH16" s="55"/>
      <c r="AI16" s="55"/>
      <c r="AJ16" s="89">
        <f t="shared" si="6"/>
        <v>0</v>
      </c>
      <c r="AK16" s="55"/>
      <c r="AL16" s="55"/>
      <c r="AM16" s="55"/>
      <c r="AN16" s="55"/>
      <c r="AO16" s="89">
        <f t="shared" si="7"/>
        <v>0</v>
      </c>
      <c r="AP16" s="55"/>
      <c r="AQ16" s="89">
        <f t="shared" si="8"/>
        <v>0</v>
      </c>
      <c r="AR16" s="89">
        <f t="shared" si="9"/>
        <v>0</v>
      </c>
      <c r="AS16" s="89">
        <f t="shared" si="10"/>
        <v>0</v>
      </c>
      <c r="AT16" s="55"/>
      <c r="AU16" s="72" t="str">
        <f>IFERROR(VLOOKUP(D16,Masters!$D$3:$E$17,2,FALSE),0)</f>
        <v>ICV_Goods</v>
      </c>
    </row>
    <row r="17" spans="1:47" ht="16.5" customHeight="1" x14ac:dyDescent="0.25">
      <c r="A17" s="63" t="str">
        <f>'1.4.Fwd TIV-Field Inputs'!A16</f>
        <v>ICV -MADHAVARAM</v>
      </c>
      <c r="B17" s="63" t="str">
        <f>'1.4.Fwd TIV-Field Inputs'!B16</f>
        <v>MADHAVARAM</v>
      </c>
      <c r="C17" s="63" t="str">
        <f>'1.4.Fwd TIV-Field Inputs'!C16</f>
        <v>Brick/Clay</v>
      </c>
      <c r="D17" s="63" t="str">
        <f>'1.4.Fwd TIV-Field Inputs'!D16</f>
        <v>ICV Goods</v>
      </c>
      <c r="E17" s="68">
        <f>'1.6.Ability to Win'!G16</f>
        <v>2.4</v>
      </c>
      <c r="F17" s="55" t="s">
        <v>1149</v>
      </c>
      <c r="G17" s="55">
        <v>1212</v>
      </c>
      <c r="H17" s="72">
        <f>'1.6.Ability to Win'!T16</f>
        <v>5</v>
      </c>
      <c r="I17" s="89">
        <f>'1.4.Fwd TIV-Field Inputs'!J16</f>
        <v>6</v>
      </c>
      <c r="J17" s="55"/>
      <c r="K17" s="72">
        <f>'1.4.Fwd TIV-Field Inputs'!K16</f>
        <v>0</v>
      </c>
      <c r="L17" s="55">
        <v>1</v>
      </c>
      <c r="M17" s="72">
        <f>'1.4.Fwd TIV-Field Inputs'!L16</f>
        <v>3</v>
      </c>
      <c r="N17" s="55">
        <v>1</v>
      </c>
      <c r="O17" s="72">
        <f>'1.4.Fwd TIV-Field Inputs'!M16</f>
        <v>3</v>
      </c>
      <c r="P17" s="55"/>
      <c r="Q17" s="55"/>
      <c r="R17" s="89">
        <f t="shared" si="2"/>
        <v>0</v>
      </c>
      <c r="S17" s="55"/>
      <c r="T17" s="55"/>
      <c r="U17" s="55"/>
      <c r="V17" s="55"/>
      <c r="W17" s="89">
        <f t="shared" si="3"/>
        <v>0</v>
      </c>
      <c r="X17" s="55"/>
      <c r="Y17" s="55"/>
      <c r="Z17" s="55"/>
      <c r="AA17" s="89">
        <f t="shared" si="4"/>
        <v>1</v>
      </c>
      <c r="AB17" s="55"/>
      <c r="AC17" s="55"/>
      <c r="AD17" s="55">
        <v>1</v>
      </c>
      <c r="AE17" s="55">
        <v>3</v>
      </c>
      <c r="AF17" s="89">
        <f t="shared" si="5"/>
        <v>0</v>
      </c>
      <c r="AG17" s="55"/>
      <c r="AH17" s="55"/>
      <c r="AI17" s="55"/>
      <c r="AJ17" s="89">
        <f t="shared" si="6"/>
        <v>1</v>
      </c>
      <c r="AK17" s="55"/>
      <c r="AL17" s="55"/>
      <c r="AM17" s="55">
        <v>1</v>
      </c>
      <c r="AN17" s="55">
        <v>3</v>
      </c>
      <c r="AO17" s="89">
        <f t="shared" si="7"/>
        <v>0</v>
      </c>
      <c r="AP17" s="55" t="s">
        <v>625</v>
      </c>
      <c r="AQ17" s="89">
        <f t="shared" si="8"/>
        <v>2</v>
      </c>
      <c r="AR17" s="89">
        <f t="shared" si="9"/>
        <v>6</v>
      </c>
      <c r="AS17" s="89">
        <f t="shared" si="10"/>
        <v>3</v>
      </c>
      <c r="AT17" s="55"/>
      <c r="AU17" s="72" t="str">
        <f>IFERROR(VLOOKUP(D17,Masters!$D$3:$E$17,2,FALSE),0)</f>
        <v>ICV_Goods</v>
      </c>
    </row>
    <row r="18" spans="1:47" ht="16.5" customHeight="1" x14ac:dyDescent="0.25">
      <c r="A18" s="63" t="str">
        <f>'1.4.Fwd TIV-Field Inputs'!A17</f>
        <v>ICV -MADHAVARAM</v>
      </c>
      <c r="B18" s="63" t="str">
        <f>'1.4.Fwd TIV-Field Inputs'!B17</f>
        <v>GUMMIDIPOONDY</v>
      </c>
      <c r="C18" s="63" t="str">
        <f>'1.4.Fwd TIV-Field Inputs'!C17</f>
        <v>Market Load</v>
      </c>
      <c r="D18" s="63" t="str">
        <f>'1.4.Fwd TIV-Field Inputs'!D17</f>
        <v>ICV Goods</v>
      </c>
      <c r="E18" s="68">
        <f>'1.6.Ability to Win'!G17</f>
        <v>2.2000000000000002</v>
      </c>
      <c r="F18" s="55" t="s">
        <v>972</v>
      </c>
      <c r="G18" s="55">
        <v>1212</v>
      </c>
      <c r="H18" s="72">
        <f>'1.6.Ability to Win'!T17</f>
        <v>4</v>
      </c>
      <c r="I18" s="89">
        <f>'1.4.Fwd TIV-Field Inputs'!J17</f>
        <v>7</v>
      </c>
      <c r="J18" s="55">
        <v>1</v>
      </c>
      <c r="K18" s="72">
        <f>'1.4.Fwd TIV-Field Inputs'!K17</f>
        <v>3</v>
      </c>
      <c r="L18" s="55"/>
      <c r="M18" s="72">
        <f>'1.4.Fwd TIV-Field Inputs'!L17</f>
        <v>2</v>
      </c>
      <c r="N18" s="55"/>
      <c r="O18" s="72">
        <f>'1.4.Fwd TIV-Field Inputs'!M17</f>
        <v>2</v>
      </c>
      <c r="P18" s="55"/>
      <c r="Q18" s="55"/>
      <c r="R18" s="89">
        <f t="shared" si="2"/>
        <v>1</v>
      </c>
      <c r="S18" s="55"/>
      <c r="T18" s="55"/>
      <c r="U18" s="55">
        <v>1</v>
      </c>
      <c r="V18" s="55">
        <v>3</v>
      </c>
      <c r="W18" s="89">
        <f t="shared" si="3"/>
        <v>0</v>
      </c>
      <c r="X18" s="55"/>
      <c r="Y18" s="55"/>
      <c r="Z18" s="55"/>
      <c r="AA18" s="89">
        <f t="shared" si="4"/>
        <v>0</v>
      </c>
      <c r="AB18" s="55"/>
      <c r="AC18" s="55"/>
      <c r="AD18" s="55"/>
      <c r="AE18" s="55">
        <v>2</v>
      </c>
      <c r="AF18" s="89">
        <f t="shared" si="5"/>
        <v>0</v>
      </c>
      <c r="AG18" s="55" t="s">
        <v>625</v>
      </c>
      <c r="AH18" s="55"/>
      <c r="AI18" s="55"/>
      <c r="AJ18" s="89">
        <f t="shared" si="6"/>
        <v>0</v>
      </c>
      <c r="AK18" s="55"/>
      <c r="AL18" s="55"/>
      <c r="AM18" s="55"/>
      <c r="AN18" s="55">
        <v>2</v>
      </c>
      <c r="AO18" s="89">
        <f t="shared" si="7"/>
        <v>0</v>
      </c>
      <c r="AP18" s="55" t="s">
        <v>632</v>
      </c>
      <c r="AQ18" s="89">
        <f t="shared" si="8"/>
        <v>1</v>
      </c>
      <c r="AR18" s="89">
        <f t="shared" si="9"/>
        <v>7</v>
      </c>
      <c r="AS18" s="89">
        <f t="shared" si="10"/>
        <v>3</v>
      </c>
      <c r="AT18" s="55"/>
      <c r="AU18" s="72" t="str">
        <f>IFERROR(VLOOKUP(D18,Masters!$D$3:$E$17,2,FALSE),0)</f>
        <v>ICV_Goods</v>
      </c>
    </row>
    <row r="19" spans="1:47" ht="16.5" customHeight="1" x14ac:dyDescent="0.25">
      <c r="A19" s="63" t="str">
        <f>'1.4.Fwd TIV-Field Inputs'!A18</f>
        <v>ICV -MADHAVARAM</v>
      </c>
      <c r="B19" s="63" t="str">
        <f>'1.4.Fwd TIV-Field Inputs'!B18</f>
        <v>GUMMIDIPOONDY</v>
      </c>
      <c r="C19" s="63" t="str">
        <f>'1.4.Fwd TIV-Field Inputs'!C18</f>
        <v>Sand</v>
      </c>
      <c r="D19" s="63" t="str">
        <f>'1.4.Fwd TIV-Field Inputs'!D18</f>
        <v>ICV Goods</v>
      </c>
      <c r="E19" s="68">
        <f>'1.6.Ability to Win'!G18</f>
        <v>1.6</v>
      </c>
      <c r="F19" s="55"/>
      <c r="G19" s="55"/>
      <c r="H19" s="72">
        <f>'1.6.Ability to Win'!T18</f>
        <v>0</v>
      </c>
      <c r="I19" s="89">
        <f>'1.4.Fwd TIV-Field Inputs'!J18</f>
        <v>0</v>
      </c>
      <c r="J19" s="55"/>
      <c r="K19" s="72">
        <f>'1.4.Fwd TIV-Field Inputs'!K18</f>
        <v>0</v>
      </c>
      <c r="L19" s="55"/>
      <c r="M19" s="72">
        <f>'1.4.Fwd TIV-Field Inputs'!L18</f>
        <v>0</v>
      </c>
      <c r="N19" s="55"/>
      <c r="O19" s="72">
        <f>'1.4.Fwd TIV-Field Inputs'!M18</f>
        <v>0</v>
      </c>
      <c r="P19" s="55"/>
      <c r="Q19" s="55"/>
      <c r="R19" s="89">
        <f t="shared" si="2"/>
        <v>0</v>
      </c>
      <c r="S19" s="55"/>
      <c r="T19" s="55"/>
      <c r="U19" s="55"/>
      <c r="V19" s="55"/>
      <c r="W19" s="89">
        <f t="shared" si="3"/>
        <v>0</v>
      </c>
      <c r="X19" s="55"/>
      <c r="Y19" s="55"/>
      <c r="Z19" s="55"/>
      <c r="AA19" s="89">
        <f t="shared" si="4"/>
        <v>0</v>
      </c>
      <c r="AB19" s="55"/>
      <c r="AC19" s="55"/>
      <c r="AD19" s="55"/>
      <c r="AE19" s="55"/>
      <c r="AF19" s="89">
        <f t="shared" si="5"/>
        <v>0</v>
      </c>
      <c r="AG19" s="55"/>
      <c r="AH19" s="55"/>
      <c r="AI19" s="55"/>
      <c r="AJ19" s="89">
        <f t="shared" si="6"/>
        <v>0</v>
      </c>
      <c r="AK19" s="55"/>
      <c r="AL19" s="55"/>
      <c r="AM19" s="55"/>
      <c r="AN19" s="55"/>
      <c r="AO19" s="89">
        <f t="shared" si="7"/>
        <v>0</v>
      </c>
      <c r="AP19" s="55"/>
      <c r="AQ19" s="89">
        <f t="shared" si="8"/>
        <v>0</v>
      </c>
      <c r="AR19" s="89">
        <f t="shared" si="9"/>
        <v>0</v>
      </c>
      <c r="AS19" s="89">
        <f t="shared" si="10"/>
        <v>0</v>
      </c>
      <c r="AT19" s="55"/>
      <c r="AU19" s="72" t="str">
        <f>IFERROR(VLOOKUP(D19,Masters!$D$3:$E$17,2,FALSE),0)</f>
        <v>ICV_Goods</v>
      </c>
    </row>
    <row r="20" spans="1:47" ht="16.5" customHeight="1" x14ac:dyDescent="0.25">
      <c r="A20" s="63" t="str">
        <f>'1.4.Fwd TIV-Field Inputs'!A19</f>
        <v>ICV -MADHAVARAM</v>
      </c>
      <c r="B20" s="63" t="str">
        <f>'1.4.Fwd TIV-Field Inputs'!B19</f>
        <v>GUMMIDIPOONDY</v>
      </c>
      <c r="C20" s="63" t="str">
        <f>'1.4.Fwd TIV-Field Inputs'!C19</f>
        <v>Brick/Clay</v>
      </c>
      <c r="D20" s="63" t="str">
        <f>'1.4.Fwd TIV-Field Inputs'!D19</f>
        <v>ICV Goods</v>
      </c>
      <c r="E20" s="68">
        <f>'1.6.Ability to Win'!G19</f>
        <v>2.4</v>
      </c>
      <c r="F20" s="55" t="s">
        <v>1149</v>
      </c>
      <c r="G20" s="55">
        <v>1212</v>
      </c>
      <c r="H20" s="72">
        <f>'1.6.Ability to Win'!T19</f>
        <v>3</v>
      </c>
      <c r="I20" s="89">
        <f>'1.4.Fwd TIV-Field Inputs'!J19</f>
        <v>4</v>
      </c>
      <c r="J20" s="55"/>
      <c r="K20" s="72">
        <f>'1.4.Fwd TIV-Field Inputs'!K19</f>
        <v>0</v>
      </c>
      <c r="L20" s="55"/>
      <c r="M20" s="72">
        <f>'1.4.Fwd TIV-Field Inputs'!L19</f>
        <v>2</v>
      </c>
      <c r="N20" s="55"/>
      <c r="O20" s="72">
        <f>'1.4.Fwd TIV-Field Inputs'!M19</f>
        <v>2</v>
      </c>
      <c r="P20" s="55"/>
      <c r="Q20" s="55"/>
      <c r="R20" s="89">
        <f t="shared" si="2"/>
        <v>0</v>
      </c>
      <c r="S20" s="55"/>
      <c r="T20" s="55"/>
      <c r="U20" s="55"/>
      <c r="V20" s="55"/>
      <c r="W20" s="89">
        <f t="shared" si="3"/>
        <v>0</v>
      </c>
      <c r="X20" s="55"/>
      <c r="Y20" s="55"/>
      <c r="Z20" s="55"/>
      <c r="AA20" s="89">
        <f t="shared" si="4"/>
        <v>0</v>
      </c>
      <c r="AB20" s="55"/>
      <c r="AC20" s="55"/>
      <c r="AD20" s="55"/>
      <c r="AE20" s="55">
        <v>2</v>
      </c>
      <c r="AF20" s="89">
        <f t="shared" si="5"/>
        <v>0</v>
      </c>
      <c r="AG20" s="55"/>
      <c r="AH20" s="55"/>
      <c r="AI20" s="55"/>
      <c r="AJ20" s="89">
        <f t="shared" si="6"/>
        <v>0</v>
      </c>
      <c r="AK20" s="55"/>
      <c r="AL20" s="55"/>
      <c r="AM20" s="55"/>
      <c r="AN20" s="55">
        <v>2</v>
      </c>
      <c r="AO20" s="89">
        <f t="shared" si="7"/>
        <v>0</v>
      </c>
      <c r="AP20" s="55" t="s">
        <v>625</v>
      </c>
      <c r="AQ20" s="89">
        <f t="shared" si="8"/>
        <v>0</v>
      </c>
      <c r="AR20" s="89">
        <f t="shared" si="9"/>
        <v>4</v>
      </c>
      <c r="AS20" s="89">
        <f t="shared" si="10"/>
        <v>3</v>
      </c>
      <c r="AT20" s="55"/>
      <c r="AU20" s="72" t="str">
        <f>IFERROR(VLOOKUP(D20,Masters!$D$3:$E$17,2,FALSE),0)</f>
        <v>ICV_Goods</v>
      </c>
    </row>
    <row r="21" spans="1:47" ht="16.5" customHeight="1" x14ac:dyDescent="0.25">
      <c r="A21" s="63" t="str">
        <f>'1.4.Fwd TIV-Field Inputs'!A20</f>
        <v>ICV -MADHAVARAM</v>
      </c>
      <c r="B21" s="63" t="str">
        <f>'1.4.Fwd TIV-Field Inputs'!B20</f>
        <v>GUMMIDIPOONDY</v>
      </c>
      <c r="C21" s="63" t="str">
        <f>'1.4.Fwd TIV-Field Inputs'!C20</f>
        <v>Other Applications - Harvester</v>
      </c>
      <c r="D21" s="63" t="str">
        <f>'1.4.Fwd TIV-Field Inputs'!D20</f>
        <v>ICV Goods</v>
      </c>
      <c r="E21" s="68">
        <f>'1.6.Ability to Win'!G20</f>
        <v>3.6</v>
      </c>
      <c r="F21" s="55" t="s">
        <v>974</v>
      </c>
      <c r="G21" s="55">
        <v>1212</v>
      </c>
      <c r="H21" s="72">
        <f>'1.6.Ability to Win'!T20</f>
        <v>2</v>
      </c>
      <c r="I21" s="89">
        <f>'1.4.Fwd TIV-Field Inputs'!J20</f>
        <v>2</v>
      </c>
      <c r="J21" s="55"/>
      <c r="K21" s="72">
        <f>'1.4.Fwd TIV-Field Inputs'!K20</f>
        <v>0</v>
      </c>
      <c r="L21" s="55"/>
      <c r="M21" s="72">
        <f>'1.4.Fwd TIV-Field Inputs'!L20</f>
        <v>0</v>
      </c>
      <c r="N21" s="55"/>
      <c r="O21" s="72">
        <f>'1.4.Fwd TIV-Field Inputs'!M20</f>
        <v>2</v>
      </c>
      <c r="P21" s="55"/>
      <c r="Q21" s="55"/>
      <c r="R21" s="89">
        <f t="shared" si="2"/>
        <v>0</v>
      </c>
      <c r="S21" s="55"/>
      <c r="T21" s="55"/>
      <c r="U21" s="55"/>
      <c r="V21" s="55"/>
      <c r="W21" s="89">
        <f t="shared" si="3"/>
        <v>0</v>
      </c>
      <c r="X21" s="55"/>
      <c r="Y21" s="55"/>
      <c r="Z21" s="55"/>
      <c r="AA21" s="89">
        <f t="shared" si="4"/>
        <v>0</v>
      </c>
      <c r="AB21" s="55"/>
      <c r="AC21" s="55"/>
      <c r="AD21" s="55"/>
      <c r="AE21" s="55"/>
      <c r="AF21" s="89">
        <f t="shared" si="5"/>
        <v>0</v>
      </c>
      <c r="AG21" s="55"/>
      <c r="AH21" s="55"/>
      <c r="AI21" s="55"/>
      <c r="AJ21" s="89">
        <f t="shared" si="6"/>
        <v>0</v>
      </c>
      <c r="AK21" s="55"/>
      <c r="AL21" s="55"/>
      <c r="AM21" s="55"/>
      <c r="AN21" s="55">
        <v>2</v>
      </c>
      <c r="AO21" s="89">
        <f t="shared" si="7"/>
        <v>0</v>
      </c>
      <c r="AP21" s="55" t="s">
        <v>212</v>
      </c>
      <c r="AQ21" s="89">
        <f t="shared" si="8"/>
        <v>0</v>
      </c>
      <c r="AR21" s="89">
        <f t="shared" si="9"/>
        <v>2</v>
      </c>
      <c r="AS21" s="89">
        <f t="shared" si="10"/>
        <v>2</v>
      </c>
      <c r="AT21" s="55"/>
      <c r="AU21" s="72" t="str">
        <f>IFERROR(VLOOKUP(D21,Masters!$D$3:$E$17,2,FALSE),0)</f>
        <v>ICV_Goods</v>
      </c>
    </row>
    <row r="22" spans="1:47" ht="16.5" customHeight="1" x14ac:dyDescent="0.25">
      <c r="A22" s="63">
        <f>'1.4.Fwd TIV-Field Inputs'!A21</f>
        <v>0</v>
      </c>
      <c r="B22" s="63">
        <f>'1.4.Fwd TIV-Field Inputs'!B21</f>
        <v>0</v>
      </c>
      <c r="C22" s="63">
        <f>'1.4.Fwd TIV-Field Inputs'!C21</f>
        <v>0</v>
      </c>
      <c r="D22" s="63">
        <f>'1.4.Fwd TIV-Field Inputs'!D21</f>
        <v>0</v>
      </c>
      <c r="E22" s="68">
        <f>'1.6.Ability to Win'!G21</f>
        <v>0</v>
      </c>
      <c r="F22" s="55"/>
      <c r="G22" s="56"/>
      <c r="H22" s="72">
        <f>'1.6.Ability to Win'!T21</f>
        <v>0</v>
      </c>
      <c r="I22" s="89">
        <f>'1.4.Fwd TIV-Field Inputs'!J21</f>
        <v>0</v>
      </c>
      <c r="J22" s="55"/>
      <c r="K22" s="72">
        <f>'1.4.Fwd TIV-Field Inputs'!K21</f>
        <v>0</v>
      </c>
      <c r="L22" s="55"/>
      <c r="M22" s="72">
        <f>'1.4.Fwd TIV-Field Inputs'!L21</f>
        <v>0</v>
      </c>
      <c r="N22" s="55"/>
      <c r="O22" s="72">
        <f>'1.4.Fwd TIV-Field Inputs'!M21</f>
        <v>0</v>
      </c>
      <c r="P22" s="55"/>
      <c r="Q22" s="55"/>
      <c r="R22" s="89">
        <f t="shared" si="2"/>
        <v>0</v>
      </c>
      <c r="S22" s="55"/>
      <c r="T22" s="55"/>
      <c r="U22" s="55"/>
      <c r="V22" s="55"/>
      <c r="W22" s="89">
        <f t="shared" si="3"/>
        <v>0</v>
      </c>
      <c r="X22" s="55"/>
      <c r="Y22" s="55"/>
      <c r="Z22" s="55"/>
      <c r="AA22" s="89">
        <f t="shared" si="4"/>
        <v>0</v>
      </c>
      <c r="AB22" s="55"/>
      <c r="AC22" s="55"/>
      <c r="AD22" s="55"/>
      <c r="AE22" s="55"/>
      <c r="AF22" s="89">
        <f t="shared" si="5"/>
        <v>0</v>
      </c>
      <c r="AG22" s="55"/>
      <c r="AH22" s="55"/>
      <c r="AI22" s="55"/>
      <c r="AJ22" s="89">
        <f t="shared" si="6"/>
        <v>0</v>
      </c>
      <c r="AK22" s="55"/>
      <c r="AL22" s="55"/>
      <c r="AM22" s="55"/>
      <c r="AN22" s="55"/>
      <c r="AO22" s="89">
        <f t="shared" si="7"/>
        <v>0</v>
      </c>
      <c r="AP22" s="55"/>
      <c r="AQ22" s="89">
        <f t="shared" ref="AQ22:AQ35" si="11">0.75*AR22</f>
        <v>0</v>
      </c>
      <c r="AR22" s="89">
        <f t="shared" ref="AR22:AR35" si="12">I22*2</f>
        <v>0</v>
      </c>
      <c r="AS22" s="89">
        <f t="shared" si="10"/>
        <v>0</v>
      </c>
      <c r="AT22" s="55"/>
      <c r="AU22" s="72">
        <f>IFERROR(VLOOKUP(D22,Masters!$D$3:$E$17,2,FALSE),0)</f>
        <v>0</v>
      </c>
    </row>
    <row r="23" spans="1:47" ht="16.5" customHeight="1" x14ac:dyDescent="0.25">
      <c r="A23" s="63">
        <f>'1.4.Fwd TIV-Field Inputs'!A22</f>
        <v>0</v>
      </c>
      <c r="B23" s="63">
        <f>'1.4.Fwd TIV-Field Inputs'!B22</f>
        <v>0</v>
      </c>
      <c r="C23" s="63">
        <f>'1.4.Fwd TIV-Field Inputs'!C22</f>
        <v>0</v>
      </c>
      <c r="D23" s="63">
        <f>'1.4.Fwd TIV-Field Inputs'!D22</f>
        <v>0</v>
      </c>
      <c r="E23" s="68">
        <f>'1.6.Ability to Win'!G22</f>
        <v>0</v>
      </c>
      <c r="F23" s="55"/>
      <c r="G23" s="56"/>
      <c r="H23" s="72">
        <f>'1.6.Ability to Win'!T22</f>
        <v>0</v>
      </c>
      <c r="I23" s="89">
        <f>'1.4.Fwd TIV-Field Inputs'!J22</f>
        <v>0</v>
      </c>
      <c r="J23" s="55"/>
      <c r="K23" s="72">
        <f>'1.4.Fwd TIV-Field Inputs'!K22</f>
        <v>0</v>
      </c>
      <c r="L23" s="55"/>
      <c r="M23" s="72">
        <f>'1.4.Fwd TIV-Field Inputs'!L22</f>
        <v>0</v>
      </c>
      <c r="N23" s="55"/>
      <c r="O23" s="72">
        <f>'1.4.Fwd TIV-Field Inputs'!M22</f>
        <v>0</v>
      </c>
      <c r="P23" s="55"/>
      <c r="Q23" s="55"/>
      <c r="R23" s="89">
        <f t="shared" si="2"/>
        <v>0</v>
      </c>
      <c r="S23" s="55"/>
      <c r="T23" s="55"/>
      <c r="U23" s="55"/>
      <c r="V23" s="55"/>
      <c r="W23" s="89">
        <f t="shared" si="3"/>
        <v>0</v>
      </c>
      <c r="X23" s="55"/>
      <c r="Y23" s="55"/>
      <c r="Z23" s="55"/>
      <c r="AA23" s="89">
        <f t="shared" si="4"/>
        <v>0</v>
      </c>
      <c r="AB23" s="55"/>
      <c r="AC23" s="55"/>
      <c r="AD23" s="55"/>
      <c r="AE23" s="55"/>
      <c r="AF23" s="89">
        <f t="shared" si="5"/>
        <v>0</v>
      </c>
      <c r="AG23" s="55"/>
      <c r="AH23" s="55"/>
      <c r="AI23" s="55"/>
      <c r="AJ23" s="89">
        <f t="shared" si="6"/>
        <v>0</v>
      </c>
      <c r="AK23" s="55"/>
      <c r="AL23" s="55"/>
      <c r="AM23" s="55"/>
      <c r="AN23" s="55"/>
      <c r="AO23" s="89">
        <f t="shared" si="7"/>
        <v>0</v>
      </c>
      <c r="AP23" s="55"/>
      <c r="AQ23" s="89">
        <f t="shared" si="11"/>
        <v>0</v>
      </c>
      <c r="AR23" s="89">
        <f t="shared" si="12"/>
        <v>0</v>
      </c>
      <c r="AS23" s="89">
        <f t="shared" si="10"/>
        <v>0</v>
      </c>
      <c r="AT23" s="55"/>
      <c r="AU23" s="72">
        <f>IFERROR(VLOOKUP(D23,Masters!$D$3:$E$17,2,FALSE),0)</f>
        <v>0</v>
      </c>
    </row>
    <row r="24" spans="1:47" ht="16.5" customHeight="1" x14ac:dyDescent="0.25">
      <c r="A24" s="63">
        <f>'1.4.Fwd TIV-Field Inputs'!A23</f>
        <v>0</v>
      </c>
      <c r="B24" s="63">
        <f>'1.4.Fwd TIV-Field Inputs'!B23</f>
        <v>0</v>
      </c>
      <c r="C24" s="63">
        <f>'1.4.Fwd TIV-Field Inputs'!C23</f>
        <v>0</v>
      </c>
      <c r="D24" s="63">
        <f>'1.4.Fwd TIV-Field Inputs'!D23</f>
        <v>0</v>
      </c>
      <c r="E24" s="68">
        <f>'1.6.Ability to Win'!G23</f>
        <v>0</v>
      </c>
      <c r="F24" s="55"/>
      <c r="G24" s="55"/>
      <c r="H24" s="72">
        <f>'1.6.Ability to Win'!T23</f>
        <v>0</v>
      </c>
      <c r="I24" s="89">
        <f>'1.4.Fwd TIV-Field Inputs'!J23</f>
        <v>0</v>
      </c>
      <c r="J24" s="55"/>
      <c r="K24" s="72">
        <f>'1.4.Fwd TIV-Field Inputs'!K23</f>
        <v>0</v>
      </c>
      <c r="L24" s="55"/>
      <c r="M24" s="72">
        <f>'1.4.Fwd TIV-Field Inputs'!L23</f>
        <v>0</v>
      </c>
      <c r="N24" s="55"/>
      <c r="O24" s="72">
        <f>'1.4.Fwd TIV-Field Inputs'!M23</f>
        <v>0</v>
      </c>
      <c r="P24" s="55"/>
      <c r="Q24" s="55"/>
      <c r="R24" s="89">
        <f t="shared" si="2"/>
        <v>0</v>
      </c>
      <c r="S24" s="55"/>
      <c r="T24" s="55"/>
      <c r="U24" s="55"/>
      <c r="V24" s="55"/>
      <c r="W24" s="89">
        <f t="shared" si="3"/>
        <v>0</v>
      </c>
      <c r="X24" s="55"/>
      <c r="Y24" s="55"/>
      <c r="Z24" s="55"/>
      <c r="AA24" s="89">
        <f t="shared" si="4"/>
        <v>0</v>
      </c>
      <c r="AB24" s="55"/>
      <c r="AC24" s="55"/>
      <c r="AD24" s="55"/>
      <c r="AE24" s="55"/>
      <c r="AF24" s="89">
        <f t="shared" si="5"/>
        <v>0</v>
      </c>
      <c r="AG24" s="55"/>
      <c r="AH24" s="55"/>
      <c r="AI24" s="55"/>
      <c r="AJ24" s="89">
        <f t="shared" si="6"/>
        <v>0</v>
      </c>
      <c r="AK24" s="55"/>
      <c r="AL24" s="55"/>
      <c r="AM24" s="55"/>
      <c r="AN24" s="55"/>
      <c r="AO24" s="89">
        <f t="shared" si="7"/>
        <v>0</v>
      </c>
      <c r="AP24" s="55"/>
      <c r="AQ24" s="89">
        <f t="shared" si="11"/>
        <v>0</v>
      </c>
      <c r="AR24" s="89">
        <f t="shared" si="12"/>
        <v>0</v>
      </c>
      <c r="AS24" s="89">
        <f t="shared" si="10"/>
        <v>0</v>
      </c>
      <c r="AT24" s="55"/>
      <c r="AU24" s="72">
        <f>IFERROR(VLOOKUP(D24,Masters!$D$3:$E$17,2,FALSE),0)</f>
        <v>0</v>
      </c>
    </row>
    <row r="25" spans="1:47" ht="16.5" customHeight="1" x14ac:dyDescent="0.25">
      <c r="A25" s="63">
        <f>'1.4.Fwd TIV-Field Inputs'!A24</f>
        <v>0</v>
      </c>
      <c r="B25" s="63">
        <f>'1.4.Fwd TIV-Field Inputs'!B24</f>
        <v>0</v>
      </c>
      <c r="C25" s="63">
        <f>'1.4.Fwd TIV-Field Inputs'!C24</f>
        <v>0</v>
      </c>
      <c r="D25" s="63">
        <f>'1.4.Fwd TIV-Field Inputs'!D24</f>
        <v>0</v>
      </c>
      <c r="E25" s="68">
        <f>'1.6.Ability to Win'!G24</f>
        <v>0</v>
      </c>
      <c r="F25" s="55"/>
      <c r="G25" s="55"/>
      <c r="H25" s="72">
        <f>'1.6.Ability to Win'!T24</f>
        <v>0</v>
      </c>
      <c r="I25" s="89">
        <f>'1.4.Fwd TIV-Field Inputs'!J24</f>
        <v>0</v>
      </c>
      <c r="J25" s="55"/>
      <c r="K25" s="72">
        <f>'1.4.Fwd TIV-Field Inputs'!K24</f>
        <v>0</v>
      </c>
      <c r="L25" s="55"/>
      <c r="M25" s="72">
        <f>'1.4.Fwd TIV-Field Inputs'!L24</f>
        <v>0</v>
      </c>
      <c r="N25" s="55"/>
      <c r="O25" s="72">
        <f>'1.4.Fwd TIV-Field Inputs'!M24</f>
        <v>0</v>
      </c>
      <c r="P25" s="55"/>
      <c r="Q25" s="55"/>
      <c r="R25" s="89">
        <f t="shared" si="2"/>
        <v>0</v>
      </c>
      <c r="S25" s="55"/>
      <c r="T25" s="55"/>
      <c r="U25" s="55"/>
      <c r="V25" s="55"/>
      <c r="W25" s="89">
        <f t="shared" si="3"/>
        <v>0</v>
      </c>
      <c r="X25" s="55"/>
      <c r="Y25" s="55"/>
      <c r="Z25" s="55"/>
      <c r="AA25" s="89">
        <f t="shared" si="4"/>
        <v>0</v>
      </c>
      <c r="AB25" s="55"/>
      <c r="AC25" s="55"/>
      <c r="AD25" s="55"/>
      <c r="AE25" s="55"/>
      <c r="AF25" s="89">
        <f t="shared" si="5"/>
        <v>0</v>
      </c>
      <c r="AG25" s="55"/>
      <c r="AH25" s="55"/>
      <c r="AI25" s="55"/>
      <c r="AJ25" s="89">
        <f t="shared" si="6"/>
        <v>0</v>
      </c>
      <c r="AK25" s="55"/>
      <c r="AL25" s="55"/>
      <c r="AM25" s="55"/>
      <c r="AN25" s="55"/>
      <c r="AO25" s="89">
        <f t="shared" si="7"/>
        <v>0</v>
      </c>
      <c r="AP25" s="55"/>
      <c r="AQ25" s="89">
        <f t="shared" si="11"/>
        <v>0</v>
      </c>
      <c r="AR25" s="89">
        <f t="shared" si="12"/>
        <v>0</v>
      </c>
      <c r="AS25" s="89">
        <f t="shared" si="10"/>
        <v>0</v>
      </c>
      <c r="AT25" s="55"/>
      <c r="AU25" s="72">
        <f>IFERROR(VLOOKUP(D25,Masters!$D$3:$E$17,2,FALSE),0)</f>
        <v>0</v>
      </c>
    </row>
    <row r="26" spans="1:47" ht="16.5" customHeight="1" x14ac:dyDescent="0.25">
      <c r="A26" s="63">
        <f>'1.4.Fwd TIV-Field Inputs'!A25</f>
        <v>0</v>
      </c>
      <c r="B26" s="63">
        <f>'1.4.Fwd TIV-Field Inputs'!B25</f>
        <v>0</v>
      </c>
      <c r="C26" s="63">
        <f>'1.4.Fwd TIV-Field Inputs'!C25</f>
        <v>0</v>
      </c>
      <c r="D26" s="63">
        <f>'1.4.Fwd TIV-Field Inputs'!D25</f>
        <v>0</v>
      </c>
      <c r="E26" s="68">
        <f>'1.6.Ability to Win'!G25</f>
        <v>0</v>
      </c>
      <c r="F26" s="55"/>
      <c r="G26" s="55"/>
      <c r="H26" s="72">
        <f>'1.6.Ability to Win'!T25</f>
        <v>0</v>
      </c>
      <c r="I26" s="89">
        <f>'1.4.Fwd TIV-Field Inputs'!J25</f>
        <v>0</v>
      </c>
      <c r="J26" s="55"/>
      <c r="K26" s="72">
        <f>'1.4.Fwd TIV-Field Inputs'!K25</f>
        <v>0</v>
      </c>
      <c r="L26" s="55"/>
      <c r="M26" s="72">
        <f>'1.4.Fwd TIV-Field Inputs'!L25</f>
        <v>0</v>
      </c>
      <c r="N26" s="55"/>
      <c r="O26" s="72">
        <f>'1.4.Fwd TIV-Field Inputs'!M25</f>
        <v>0</v>
      </c>
      <c r="P26" s="55"/>
      <c r="Q26" s="55"/>
      <c r="R26" s="89">
        <f t="shared" si="2"/>
        <v>0</v>
      </c>
      <c r="S26" s="55"/>
      <c r="T26" s="55"/>
      <c r="U26" s="55"/>
      <c r="V26" s="55"/>
      <c r="W26" s="89">
        <f t="shared" si="3"/>
        <v>0</v>
      </c>
      <c r="X26" s="55"/>
      <c r="Y26" s="55"/>
      <c r="Z26" s="55"/>
      <c r="AA26" s="89">
        <f t="shared" si="4"/>
        <v>0</v>
      </c>
      <c r="AB26" s="55"/>
      <c r="AC26" s="55"/>
      <c r="AD26" s="55"/>
      <c r="AE26" s="55"/>
      <c r="AF26" s="89">
        <f t="shared" si="5"/>
        <v>0</v>
      </c>
      <c r="AG26" s="55"/>
      <c r="AH26" s="55"/>
      <c r="AI26" s="55"/>
      <c r="AJ26" s="89">
        <f t="shared" si="6"/>
        <v>0</v>
      </c>
      <c r="AK26" s="55"/>
      <c r="AL26" s="55"/>
      <c r="AM26" s="55"/>
      <c r="AN26" s="55"/>
      <c r="AO26" s="89">
        <f t="shared" si="7"/>
        <v>0</v>
      </c>
      <c r="AP26" s="55"/>
      <c r="AQ26" s="89">
        <f t="shared" si="11"/>
        <v>0</v>
      </c>
      <c r="AR26" s="89">
        <f t="shared" si="12"/>
        <v>0</v>
      </c>
      <c r="AS26" s="89">
        <f t="shared" si="10"/>
        <v>0</v>
      </c>
      <c r="AT26" s="55"/>
      <c r="AU26" s="72">
        <f>IFERROR(VLOOKUP(D26,Masters!$D$3:$E$17,2,FALSE),0)</f>
        <v>0</v>
      </c>
    </row>
    <row r="27" spans="1:47" ht="16.5" customHeight="1" x14ac:dyDescent="0.25">
      <c r="A27" s="63">
        <f>'1.4.Fwd TIV-Field Inputs'!A26</f>
        <v>0</v>
      </c>
      <c r="B27" s="63">
        <f>'1.4.Fwd TIV-Field Inputs'!B26</f>
        <v>0</v>
      </c>
      <c r="C27" s="63">
        <f>'1.4.Fwd TIV-Field Inputs'!C26</f>
        <v>0</v>
      </c>
      <c r="D27" s="63">
        <f>'1.4.Fwd TIV-Field Inputs'!D26</f>
        <v>0</v>
      </c>
      <c r="E27" s="68">
        <f>'1.6.Ability to Win'!G26</f>
        <v>0</v>
      </c>
      <c r="F27" s="55"/>
      <c r="G27" s="55"/>
      <c r="H27" s="72">
        <f>'1.6.Ability to Win'!T26</f>
        <v>0</v>
      </c>
      <c r="I27" s="89">
        <f>'1.4.Fwd TIV-Field Inputs'!J26</f>
        <v>0</v>
      </c>
      <c r="J27" s="55"/>
      <c r="K27" s="72">
        <f>'1.4.Fwd TIV-Field Inputs'!K26</f>
        <v>0</v>
      </c>
      <c r="L27" s="55"/>
      <c r="M27" s="72">
        <f>'1.4.Fwd TIV-Field Inputs'!L26</f>
        <v>0</v>
      </c>
      <c r="N27" s="55"/>
      <c r="O27" s="72">
        <f>'1.4.Fwd TIV-Field Inputs'!M26</f>
        <v>0</v>
      </c>
      <c r="P27" s="55"/>
      <c r="Q27" s="55"/>
      <c r="R27" s="89">
        <f t="shared" si="2"/>
        <v>0</v>
      </c>
      <c r="S27" s="55"/>
      <c r="T27" s="55"/>
      <c r="U27" s="55"/>
      <c r="V27" s="55"/>
      <c r="W27" s="89">
        <f t="shared" si="3"/>
        <v>0</v>
      </c>
      <c r="X27" s="55"/>
      <c r="Y27" s="55"/>
      <c r="Z27" s="55"/>
      <c r="AA27" s="89">
        <f t="shared" si="4"/>
        <v>0</v>
      </c>
      <c r="AB27" s="55"/>
      <c r="AC27" s="55"/>
      <c r="AD27" s="55"/>
      <c r="AE27" s="55"/>
      <c r="AF27" s="89">
        <f t="shared" si="5"/>
        <v>0</v>
      </c>
      <c r="AG27" s="55"/>
      <c r="AH27" s="55"/>
      <c r="AI27" s="55"/>
      <c r="AJ27" s="89">
        <f t="shared" si="6"/>
        <v>0</v>
      </c>
      <c r="AK27" s="55"/>
      <c r="AL27" s="55"/>
      <c r="AM27" s="55"/>
      <c r="AN27" s="55"/>
      <c r="AO27" s="89">
        <f t="shared" si="7"/>
        <v>0</v>
      </c>
      <c r="AP27" s="55"/>
      <c r="AQ27" s="89">
        <f t="shared" si="11"/>
        <v>0</v>
      </c>
      <c r="AR27" s="89">
        <f t="shared" si="12"/>
        <v>0</v>
      </c>
      <c r="AS27" s="89">
        <f t="shared" si="10"/>
        <v>0</v>
      </c>
      <c r="AT27" s="55"/>
      <c r="AU27" s="72">
        <f>IFERROR(VLOOKUP(D27,Masters!$D$3:$E$17,2,FALSE),0)</f>
        <v>0</v>
      </c>
    </row>
    <row r="28" spans="1:47" ht="16.5" customHeight="1" x14ac:dyDescent="0.25">
      <c r="A28" s="63">
        <f>'1.4.Fwd TIV-Field Inputs'!A27</f>
        <v>0</v>
      </c>
      <c r="B28" s="63">
        <f>'1.4.Fwd TIV-Field Inputs'!B27</f>
        <v>0</v>
      </c>
      <c r="C28" s="63">
        <f>'1.4.Fwd TIV-Field Inputs'!C27</f>
        <v>0</v>
      </c>
      <c r="D28" s="63">
        <f>'1.4.Fwd TIV-Field Inputs'!D27</f>
        <v>0</v>
      </c>
      <c r="E28" s="68">
        <f>'1.6.Ability to Win'!G27</f>
        <v>0</v>
      </c>
      <c r="F28" s="55"/>
      <c r="G28" s="55"/>
      <c r="H28" s="72">
        <f>'1.6.Ability to Win'!T27</f>
        <v>0</v>
      </c>
      <c r="I28" s="89">
        <f>'1.4.Fwd TIV-Field Inputs'!J27</f>
        <v>0</v>
      </c>
      <c r="J28" s="55"/>
      <c r="K28" s="72">
        <f>'1.4.Fwd TIV-Field Inputs'!K27</f>
        <v>0</v>
      </c>
      <c r="L28" s="55"/>
      <c r="M28" s="72">
        <f>'1.4.Fwd TIV-Field Inputs'!L27</f>
        <v>0</v>
      </c>
      <c r="N28" s="55"/>
      <c r="O28" s="72">
        <f>'1.4.Fwd TIV-Field Inputs'!M27</f>
        <v>0</v>
      </c>
      <c r="P28" s="55"/>
      <c r="Q28" s="55"/>
      <c r="R28" s="89">
        <f t="shared" si="2"/>
        <v>0</v>
      </c>
      <c r="S28" s="55"/>
      <c r="T28" s="55"/>
      <c r="U28" s="55"/>
      <c r="V28" s="55"/>
      <c r="W28" s="89">
        <f t="shared" si="3"/>
        <v>0</v>
      </c>
      <c r="X28" s="55"/>
      <c r="Y28" s="55"/>
      <c r="Z28" s="55"/>
      <c r="AA28" s="89">
        <f t="shared" si="4"/>
        <v>0</v>
      </c>
      <c r="AB28" s="55"/>
      <c r="AC28" s="55"/>
      <c r="AD28" s="55"/>
      <c r="AE28" s="55"/>
      <c r="AF28" s="89">
        <f t="shared" si="5"/>
        <v>0</v>
      </c>
      <c r="AG28" s="55"/>
      <c r="AH28" s="55"/>
      <c r="AI28" s="55"/>
      <c r="AJ28" s="89">
        <f t="shared" si="6"/>
        <v>0</v>
      </c>
      <c r="AK28" s="55"/>
      <c r="AL28" s="55"/>
      <c r="AM28" s="55"/>
      <c r="AN28" s="55"/>
      <c r="AO28" s="89">
        <f t="shared" si="7"/>
        <v>0</v>
      </c>
      <c r="AP28" s="55"/>
      <c r="AQ28" s="89">
        <f t="shared" si="11"/>
        <v>0</v>
      </c>
      <c r="AR28" s="89">
        <f t="shared" si="12"/>
        <v>0</v>
      </c>
      <c r="AS28" s="89">
        <f t="shared" si="10"/>
        <v>0</v>
      </c>
      <c r="AT28" s="55"/>
      <c r="AU28" s="72">
        <f>IFERROR(VLOOKUP(D28,Masters!$D$3:$E$17,2,FALSE),0)</f>
        <v>0</v>
      </c>
    </row>
    <row r="29" spans="1:47" ht="16.5" customHeight="1" x14ac:dyDescent="0.25">
      <c r="A29" s="63">
        <f>'1.4.Fwd TIV-Field Inputs'!A28</f>
        <v>0</v>
      </c>
      <c r="B29" s="63">
        <f>'1.4.Fwd TIV-Field Inputs'!B28</f>
        <v>0</v>
      </c>
      <c r="C29" s="63">
        <f>'1.4.Fwd TIV-Field Inputs'!C28</f>
        <v>0</v>
      </c>
      <c r="D29" s="63">
        <f>'1.4.Fwd TIV-Field Inputs'!D28</f>
        <v>0</v>
      </c>
      <c r="E29" s="68">
        <f>'1.6.Ability to Win'!G28</f>
        <v>0</v>
      </c>
      <c r="F29" s="55"/>
      <c r="G29" s="55"/>
      <c r="H29" s="72">
        <f>'1.6.Ability to Win'!T28</f>
        <v>0</v>
      </c>
      <c r="I29" s="89">
        <f>'1.4.Fwd TIV-Field Inputs'!J28</f>
        <v>0</v>
      </c>
      <c r="J29" s="55"/>
      <c r="K29" s="72">
        <f>'1.4.Fwd TIV-Field Inputs'!K28</f>
        <v>0</v>
      </c>
      <c r="L29" s="55"/>
      <c r="M29" s="72">
        <f>'1.4.Fwd TIV-Field Inputs'!L28</f>
        <v>0</v>
      </c>
      <c r="N29" s="55"/>
      <c r="O29" s="72">
        <f>'1.4.Fwd TIV-Field Inputs'!M28</f>
        <v>0</v>
      </c>
      <c r="P29" s="55"/>
      <c r="Q29" s="55"/>
      <c r="R29" s="89">
        <f t="shared" si="2"/>
        <v>0</v>
      </c>
      <c r="S29" s="55"/>
      <c r="T29" s="55"/>
      <c r="U29" s="55"/>
      <c r="V29" s="55"/>
      <c r="W29" s="89">
        <f t="shared" si="3"/>
        <v>0</v>
      </c>
      <c r="X29" s="55"/>
      <c r="Y29" s="55"/>
      <c r="Z29" s="55"/>
      <c r="AA29" s="89">
        <f t="shared" si="4"/>
        <v>0</v>
      </c>
      <c r="AB29" s="55"/>
      <c r="AC29" s="55"/>
      <c r="AD29" s="55"/>
      <c r="AE29" s="55"/>
      <c r="AF29" s="89">
        <f t="shared" si="5"/>
        <v>0</v>
      </c>
      <c r="AG29" s="55"/>
      <c r="AH29" s="55"/>
      <c r="AI29" s="55"/>
      <c r="AJ29" s="89">
        <f t="shared" si="6"/>
        <v>0</v>
      </c>
      <c r="AK29" s="55"/>
      <c r="AL29" s="55"/>
      <c r="AM29" s="55"/>
      <c r="AN29" s="55"/>
      <c r="AO29" s="89">
        <f t="shared" si="7"/>
        <v>0</v>
      </c>
      <c r="AP29" s="55"/>
      <c r="AQ29" s="89">
        <f t="shared" si="11"/>
        <v>0</v>
      </c>
      <c r="AR29" s="89">
        <f t="shared" si="12"/>
        <v>0</v>
      </c>
      <c r="AS29" s="89">
        <f t="shared" si="10"/>
        <v>0</v>
      </c>
      <c r="AT29" s="55"/>
      <c r="AU29" s="72">
        <f>IFERROR(VLOOKUP(D29,Masters!$D$3:$E$17,2,FALSE),0)</f>
        <v>0</v>
      </c>
    </row>
    <row r="30" spans="1:47" ht="16.5" customHeight="1" x14ac:dyDescent="0.25">
      <c r="A30" s="63">
        <f>'1.4.Fwd TIV-Field Inputs'!A29</f>
        <v>0</v>
      </c>
      <c r="B30" s="63">
        <f>'1.4.Fwd TIV-Field Inputs'!B29</f>
        <v>0</v>
      </c>
      <c r="C30" s="63">
        <f>'1.4.Fwd TIV-Field Inputs'!C29</f>
        <v>0</v>
      </c>
      <c r="D30" s="63">
        <f>'1.4.Fwd TIV-Field Inputs'!D29</f>
        <v>0</v>
      </c>
      <c r="E30" s="68">
        <f>'1.6.Ability to Win'!G29</f>
        <v>0</v>
      </c>
      <c r="F30" s="55"/>
      <c r="G30" s="55"/>
      <c r="H30" s="72">
        <f>'1.6.Ability to Win'!T29</f>
        <v>0</v>
      </c>
      <c r="I30" s="89">
        <f>'1.4.Fwd TIV-Field Inputs'!J29</f>
        <v>0</v>
      </c>
      <c r="J30" s="55"/>
      <c r="K30" s="72">
        <f>'1.4.Fwd TIV-Field Inputs'!K29</f>
        <v>0</v>
      </c>
      <c r="L30" s="55"/>
      <c r="M30" s="72">
        <f>'1.4.Fwd TIV-Field Inputs'!L29</f>
        <v>0</v>
      </c>
      <c r="N30" s="55"/>
      <c r="O30" s="72">
        <f>'1.4.Fwd TIV-Field Inputs'!M29</f>
        <v>0</v>
      </c>
      <c r="P30" s="55"/>
      <c r="Q30" s="55"/>
      <c r="R30" s="89">
        <f t="shared" si="2"/>
        <v>0</v>
      </c>
      <c r="S30" s="55"/>
      <c r="T30" s="55"/>
      <c r="U30" s="55"/>
      <c r="V30" s="55"/>
      <c r="W30" s="89">
        <f t="shared" si="3"/>
        <v>0</v>
      </c>
      <c r="X30" s="55"/>
      <c r="Y30" s="55"/>
      <c r="Z30" s="55"/>
      <c r="AA30" s="89">
        <f t="shared" si="4"/>
        <v>0</v>
      </c>
      <c r="AB30" s="55"/>
      <c r="AC30" s="55"/>
      <c r="AD30" s="55"/>
      <c r="AE30" s="55"/>
      <c r="AF30" s="89">
        <f t="shared" si="5"/>
        <v>0</v>
      </c>
      <c r="AG30" s="55"/>
      <c r="AH30" s="55"/>
      <c r="AI30" s="55"/>
      <c r="AJ30" s="89">
        <f t="shared" si="6"/>
        <v>0</v>
      </c>
      <c r="AK30" s="55"/>
      <c r="AL30" s="55"/>
      <c r="AM30" s="55"/>
      <c r="AN30" s="55"/>
      <c r="AO30" s="89">
        <f t="shared" si="7"/>
        <v>0</v>
      </c>
      <c r="AP30" s="55"/>
      <c r="AQ30" s="89">
        <f t="shared" si="11"/>
        <v>0</v>
      </c>
      <c r="AR30" s="89">
        <f t="shared" si="12"/>
        <v>0</v>
      </c>
      <c r="AS30" s="89">
        <f t="shared" si="10"/>
        <v>0</v>
      </c>
      <c r="AT30" s="55"/>
      <c r="AU30" s="72">
        <f>IFERROR(VLOOKUP(D30,Masters!$D$3:$E$17,2,FALSE),0)</f>
        <v>0</v>
      </c>
    </row>
    <row r="31" spans="1:47" ht="16.5" customHeight="1" x14ac:dyDescent="0.25">
      <c r="A31" s="63">
        <f>'1.4.Fwd TIV-Field Inputs'!A30</f>
        <v>0</v>
      </c>
      <c r="B31" s="63">
        <f>'1.4.Fwd TIV-Field Inputs'!B30</f>
        <v>0</v>
      </c>
      <c r="C31" s="63">
        <f>'1.4.Fwd TIV-Field Inputs'!C30</f>
        <v>0</v>
      </c>
      <c r="D31" s="63">
        <f>'1.4.Fwd TIV-Field Inputs'!D30</f>
        <v>0</v>
      </c>
      <c r="E31" s="68">
        <f>'1.6.Ability to Win'!G30</f>
        <v>0</v>
      </c>
      <c r="F31" s="55"/>
      <c r="G31" s="55"/>
      <c r="H31" s="72">
        <f>'1.6.Ability to Win'!T30</f>
        <v>0</v>
      </c>
      <c r="I31" s="89">
        <f>'1.4.Fwd TIV-Field Inputs'!J30</f>
        <v>0</v>
      </c>
      <c r="J31" s="55"/>
      <c r="K31" s="72">
        <f>'1.4.Fwd TIV-Field Inputs'!K30</f>
        <v>0</v>
      </c>
      <c r="L31" s="55"/>
      <c r="M31" s="72">
        <f>'1.4.Fwd TIV-Field Inputs'!L30</f>
        <v>0</v>
      </c>
      <c r="N31" s="55"/>
      <c r="O31" s="72">
        <f>'1.4.Fwd TIV-Field Inputs'!M30</f>
        <v>0</v>
      </c>
      <c r="P31" s="55"/>
      <c r="Q31" s="55"/>
      <c r="R31" s="89">
        <f t="shared" si="2"/>
        <v>0</v>
      </c>
      <c r="S31" s="55"/>
      <c r="T31" s="55"/>
      <c r="U31" s="55"/>
      <c r="V31" s="55"/>
      <c r="W31" s="89">
        <f t="shared" si="3"/>
        <v>0</v>
      </c>
      <c r="X31" s="55"/>
      <c r="Y31" s="55"/>
      <c r="Z31" s="55"/>
      <c r="AA31" s="89">
        <f t="shared" si="4"/>
        <v>0</v>
      </c>
      <c r="AB31" s="55"/>
      <c r="AC31" s="55"/>
      <c r="AD31" s="55"/>
      <c r="AE31" s="55"/>
      <c r="AF31" s="89">
        <f t="shared" si="5"/>
        <v>0</v>
      </c>
      <c r="AG31" s="55"/>
      <c r="AH31" s="55"/>
      <c r="AI31" s="55"/>
      <c r="AJ31" s="89">
        <f t="shared" si="6"/>
        <v>0</v>
      </c>
      <c r="AK31" s="55"/>
      <c r="AL31" s="55"/>
      <c r="AM31" s="55"/>
      <c r="AN31" s="55"/>
      <c r="AO31" s="89">
        <f t="shared" si="7"/>
        <v>0</v>
      </c>
      <c r="AP31" s="55"/>
      <c r="AQ31" s="89">
        <f t="shared" si="11"/>
        <v>0</v>
      </c>
      <c r="AR31" s="89">
        <f t="shared" si="12"/>
        <v>0</v>
      </c>
      <c r="AS31" s="89">
        <f t="shared" si="10"/>
        <v>0</v>
      </c>
      <c r="AT31" s="55"/>
      <c r="AU31" s="72">
        <f>IFERROR(VLOOKUP(D31,Masters!$D$3:$E$17,2,FALSE),0)</f>
        <v>0</v>
      </c>
    </row>
    <row r="32" spans="1:47" ht="16.5" customHeight="1" x14ac:dyDescent="0.25">
      <c r="A32" s="63">
        <f>'1.4.Fwd TIV-Field Inputs'!A31</f>
        <v>0</v>
      </c>
      <c r="B32" s="63">
        <f>'1.4.Fwd TIV-Field Inputs'!B31</f>
        <v>0</v>
      </c>
      <c r="C32" s="63">
        <f>'1.4.Fwd TIV-Field Inputs'!C31</f>
        <v>0</v>
      </c>
      <c r="D32" s="63">
        <f>'1.4.Fwd TIV-Field Inputs'!D31</f>
        <v>0</v>
      </c>
      <c r="E32" s="68">
        <f>'1.6.Ability to Win'!G31</f>
        <v>0</v>
      </c>
      <c r="F32" s="55"/>
      <c r="G32" s="55"/>
      <c r="H32" s="72">
        <f>'1.6.Ability to Win'!T31</f>
        <v>0</v>
      </c>
      <c r="I32" s="89">
        <f>'1.4.Fwd TIV-Field Inputs'!J31</f>
        <v>0</v>
      </c>
      <c r="J32" s="55"/>
      <c r="K32" s="72">
        <f>'1.4.Fwd TIV-Field Inputs'!K31</f>
        <v>0</v>
      </c>
      <c r="L32" s="55"/>
      <c r="M32" s="72">
        <f>'1.4.Fwd TIV-Field Inputs'!L31</f>
        <v>0</v>
      </c>
      <c r="N32" s="55"/>
      <c r="O32" s="72">
        <f>'1.4.Fwd TIV-Field Inputs'!M31</f>
        <v>0</v>
      </c>
      <c r="P32" s="55"/>
      <c r="Q32" s="55"/>
      <c r="R32" s="89">
        <f t="shared" si="2"/>
        <v>0</v>
      </c>
      <c r="S32" s="55"/>
      <c r="T32" s="55"/>
      <c r="U32" s="55"/>
      <c r="V32" s="55"/>
      <c r="W32" s="89">
        <f t="shared" si="3"/>
        <v>0</v>
      </c>
      <c r="X32" s="55"/>
      <c r="Y32" s="55"/>
      <c r="Z32" s="55"/>
      <c r="AA32" s="89">
        <f t="shared" si="4"/>
        <v>0</v>
      </c>
      <c r="AB32" s="55"/>
      <c r="AC32" s="55"/>
      <c r="AD32" s="55"/>
      <c r="AE32" s="55"/>
      <c r="AF32" s="89">
        <f t="shared" si="5"/>
        <v>0</v>
      </c>
      <c r="AG32" s="55"/>
      <c r="AH32" s="55"/>
      <c r="AI32" s="55"/>
      <c r="AJ32" s="89">
        <f t="shared" si="6"/>
        <v>0</v>
      </c>
      <c r="AK32" s="55"/>
      <c r="AL32" s="55"/>
      <c r="AM32" s="55"/>
      <c r="AN32" s="55"/>
      <c r="AO32" s="89">
        <f t="shared" si="7"/>
        <v>0</v>
      </c>
      <c r="AP32" s="55"/>
      <c r="AQ32" s="89">
        <f t="shared" si="11"/>
        <v>0</v>
      </c>
      <c r="AR32" s="89">
        <f t="shared" si="12"/>
        <v>0</v>
      </c>
      <c r="AS32" s="89">
        <f t="shared" si="10"/>
        <v>0</v>
      </c>
      <c r="AT32" s="55"/>
      <c r="AU32" s="72">
        <f>IFERROR(VLOOKUP(D32,Masters!$D$3:$E$17,2,FALSE),0)</f>
        <v>0</v>
      </c>
    </row>
    <row r="33" spans="1:47" ht="16.5" customHeight="1" x14ac:dyDescent="0.25">
      <c r="A33" s="63">
        <f>'1.4.Fwd TIV-Field Inputs'!A32</f>
        <v>0</v>
      </c>
      <c r="B33" s="63">
        <f>'1.4.Fwd TIV-Field Inputs'!B32</f>
        <v>0</v>
      </c>
      <c r="C33" s="63">
        <f>'1.4.Fwd TIV-Field Inputs'!C32</f>
        <v>0</v>
      </c>
      <c r="D33" s="63">
        <f>'1.4.Fwd TIV-Field Inputs'!D32</f>
        <v>0</v>
      </c>
      <c r="E33" s="68">
        <f>'1.6.Ability to Win'!G32</f>
        <v>0</v>
      </c>
      <c r="F33" s="55"/>
      <c r="G33" s="55"/>
      <c r="H33" s="72">
        <f>'1.6.Ability to Win'!T32</f>
        <v>0</v>
      </c>
      <c r="I33" s="89">
        <f>'1.4.Fwd TIV-Field Inputs'!J32</f>
        <v>0</v>
      </c>
      <c r="J33" s="55"/>
      <c r="K33" s="72">
        <f>'1.4.Fwd TIV-Field Inputs'!K32</f>
        <v>0</v>
      </c>
      <c r="L33" s="55"/>
      <c r="M33" s="72">
        <f>'1.4.Fwd TIV-Field Inputs'!L32</f>
        <v>0</v>
      </c>
      <c r="N33" s="55"/>
      <c r="O33" s="72">
        <f>'1.4.Fwd TIV-Field Inputs'!M32</f>
        <v>0</v>
      </c>
      <c r="P33" s="55"/>
      <c r="Q33" s="55"/>
      <c r="R33" s="89">
        <f t="shared" si="2"/>
        <v>0</v>
      </c>
      <c r="S33" s="55"/>
      <c r="T33" s="55"/>
      <c r="U33" s="55"/>
      <c r="V33" s="55"/>
      <c r="W33" s="89">
        <f t="shared" si="3"/>
        <v>0</v>
      </c>
      <c r="X33" s="55"/>
      <c r="Y33" s="55"/>
      <c r="Z33" s="55"/>
      <c r="AA33" s="89">
        <f t="shared" si="4"/>
        <v>0</v>
      </c>
      <c r="AB33" s="55"/>
      <c r="AC33" s="55"/>
      <c r="AD33" s="55"/>
      <c r="AE33" s="55"/>
      <c r="AF33" s="89">
        <f t="shared" si="5"/>
        <v>0</v>
      </c>
      <c r="AG33" s="55"/>
      <c r="AH33" s="55"/>
      <c r="AI33" s="55"/>
      <c r="AJ33" s="89">
        <f t="shared" si="6"/>
        <v>0</v>
      </c>
      <c r="AK33" s="55"/>
      <c r="AL33" s="55"/>
      <c r="AM33" s="55"/>
      <c r="AN33" s="55"/>
      <c r="AO33" s="89">
        <f t="shared" si="7"/>
        <v>0</v>
      </c>
      <c r="AP33" s="55"/>
      <c r="AQ33" s="89">
        <f t="shared" si="11"/>
        <v>0</v>
      </c>
      <c r="AR33" s="89">
        <f t="shared" si="12"/>
        <v>0</v>
      </c>
      <c r="AS33" s="89">
        <f t="shared" si="10"/>
        <v>0</v>
      </c>
      <c r="AT33" s="55"/>
      <c r="AU33" s="72">
        <f>IFERROR(VLOOKUP(D33,Masters!$D$3:$E$17,2,FALSE),0)</f>
        <v>0</v>
      </c>
    </row>
    <row r="34" spans="1:47" ht="16.5" customHeight="1" x14ac:dyDescent="0.25">
      <c r="A34" s="63">
        <f>'1.4.Fwd TIV-Field Inputs'!A33</f>
        <v>0</v>
      </c>
      <c r="B34" s="63">
        <f>'1.4.Fwd TIV-Field Inputs'!B33</f>
        <v>0</v>
      </c>
      <c r="C34" s="63">
        <f>'1.4.Fwd TIV-Field Inputs'!C33</f>
        <v>0</v>
      </c>
      <c r="D34" s="63">
        <f>'1.4.Fwd TIV-Field Inputs'!D33</f>
        <v>0</v>
      </c>
      <c r="E34" s="68">
        <f>'1.6.Ability to Win'!G33</f>
        <v>0</v>
      </c>
      <c r="F34" s="55"/>
      <c r="G34" s="55"/>
      <c r="H34" s="72">
        <f>'1.6.Ability to Win'!T33</f>
        <v>0</v>
      </c>
      <c r="I34" s="89">
        <f>'1.4.Fwd TIV-Field Inputs'!J33</f>
        <v>0</v>
      </c>
      <c r="J34" s="55"/>
      <c r="K34" s="72">
        <f>'1.4.Fwd TIV-Field Inputs'!K33</f>
        <v>0</v>
      </c>
      <c r="L34" s="55"/>
      <c r="M34" s="72">
        <f>'1.4.Fwd TIV-Field Inputs'!L33</f>
        <v>0</v>
      </c>
      <c r="N34" s="55"/>
      <c r="O34" s="72">
        <f>'1.4.Fwd TIV-Field Inputs'!M33</f>
        <v>0</v>
      </c>
      <c r="P34" s="55"/>
      <c r="Q34" s="55"/>
      <c r="R34" s="89">
        <f t="shared" si="2"/>
        <v>0</v>
      </c>
      <c r="S34" s="55"/>
      <c r="T34" s="55"/>
      <c r="U34" s="55"/>
      <c r="V34" s="55"/>
      <c r="W34" s="89">
        <f t="shared" si="3"/>
        <v>0</v>
      </c>
      <c r="X34" s="55"/>
      <c r="Y34" s="55"/>
      <c r="Z34" s="55"/>
      <c r="AA34" s="89">
        <f t="shared" si="4"/>
        <v>0</v>
      </c>
      <c r="AB34" s="55"/>
      <c r="AC34" s="55"/>
      <c r="AD34" s="55"/>
      <c r="AE34" s="55"/>
      <c r="AF34" s="89">
        <f t="shared" si="5"/>
        <v>0</v>
      </c>
      <c r="AG34" s="55"/>
      <c r="AH34" s="55"/>
      <c r="AI34" s="55"/>
      <c r="AJ34" s="89">
        <f t="shared" si="6"/>
        <v>0</v>
      </c>
      <c r="AK34" s="55"/>
      <c r="AL34" s="55"/>
      <c r="AM34" s="55"/>
      <c r="AN34" s="55"/>
      <c r="AO34" s="89">
        <f t="shared" si="7"/>
        <v>0</v>
      </c>
      <c r="AP34" s="55"/>
      <c r="AQ34" s="89">
        <f t="shared" si="11"/>
        <v>0</v>
      </c>
      <c r="AR34" s="89">
        <f t="shared" si="12"/>
        <v>0</v>
      </c>
      <c r="AS34" s="89">
        <f t="shared" si="10"/>
        <v>0</v>
      </c>
      <c r="AT34" s="55"/>
      <c r="AU34" s="72">
        <f>IFERROR(VLOOKUP(D34,Masters!$D$3:$E$17,2,FALSE),0)</f>
        <v>0</v>
      </c>
    </row>
    <row r="35" spans="1:47" ht="16.5" customHeight="1" x14ac:dyDescent="0.25">
      <c r="A35" s="63">
        <f>'1.4.Fwd TIV-Field Inputs'!A34</f>
        <v>0</v>
      </c>
      <c r="B35" s="63">
        <f>'1.4.Fwd TIV-Field Inputs'!B34</f>
        <v>0</v>
      </c>
      <c r="C35" s="63">
        <f>'1.4.Fwd TIV-Field Inputs'!C34</f>
        <v>0</v>
      </c>
      <c r="D35" s="63">
        <f>'1.4.Fwd TIV-Field Inputs'!D34</f>
        <v>0</v>
      </c>
      <c r="E35" s="68">
        <f>'1.6.Ability to Win'!G34</f>
        <v>0</v>
      </c>
      <c r="F35" s="55"/>
      <c r="G35" s="55"/>
      <c r="H35" s="72">
        <f>'1.6.Ability to Win'!T34</f>
        <v>0</v>
      </c>
      <c r="I35" s="89">
        <f>'1.4.Fwd TIV-Field Inputs'!J34</f>
        <v>0</v>
      </c>
      <c r="J35" s="55"/>
      <c r="K35" s="72">
        <f>'1.4.Fwd TIV-Field Inputs'!K34</f>
        <v>0</v>
      </c>
      <c r="L35" s="55"/>
      <c r="M35" s="72">
        <f>'1.4.Fwd TIV-Field Inputs'!L34</f>
        <v>0</v>
      </c>
      <c r="N35" s="55"/>
      <c r="O35" s="72">
        <f>'1.4.Fwd TIV-Field Inputs'!M34</f>
        <v>0</v>
      </c>
      <c r="P35" s="55"/>
      <c r="Q35" s="55"/>
      <c r="R35" s="89">
        <f t="shared" si="2"/>
        <v>0</v>
      </c>
      <c r="S35" s="55"/>
      <c r="T35" s="55"/>
      <c r="U35" s="55"/>
      <c r="V35" s="55"/>
      <c r="W35" s="89">
        <f t="shared" si="3"/>
        <v>0</v>
      </c>
      <c r="X35" s="55"/>
      <c r="Y35" s="55"/>
      <c r="Z35" s="55"/>
      <c r="AA35" s="89">
        <f t="shared" si="4"/>
        <v>0</v>
      </c>
      <c r="AB35" s="55"/>
      <c r="AC35" s="55"/>
      <c r="AD35" s="55"/>
      <c r="AE35" s="55"/>
      <c r="AF35" s="89">
        <f t="shared" si="5"/>
        <v>0</v>
      </c>
      <c r="AG35" s="55"/>
      <c r="AH35" s="55"/>
      <c r="AI35" s="55"/>
      <c r="AJ35" s="89">
        <f t="shared" si="6"/>
        <v>0</v>
      </c>
      <c r="AK35" s="55"/>
      <c r="AL35" s="55"/>
      <c r="AM35" s="55"/>
      <c r="AN35" s="55"/>
      <c r="AO35" s="89">
        <f t="shared" si="7"/>
        <v>0</v>
      </c>
      <c r="AP35" s="55"/>
      <c r="AQ35" s="89">
        <f t="shared" si="11"/>
        <v>0</v>
      </c>
      <c r="AR35" s="89">
        <f t="shared" si="12"/>
        <v>0</v>
      </c>
      <c r="AS35" s="89">
        <f t="shared" si="10"/>
        <v>0</v>
      </c>
      <c r="AT35" s="55"/>
      <c r="AU35" s="72">
        <f>IFERROR(VLOOKUP(D35,Masters!$D$3:$E$17,2,FALSE),0)</f>
        <v>0</v>
      </c>
    </row>
    <row r="36" spans="1:47" ht="16.5" customHeight="1" x14ac:dyDescent="0.25">
      <c r="A36" s="63">
        <f>'1.4.Fwd TIV-Field Inputs'!A35</f>
        <v>0</v>
      </c>
      <c r="B36" s="63">
        <f>'1.4.Fwd TIV-Field Inputs'!B35</f>
        <v>0</v>
      </c>
      <c r="C36" s="63">
        <f>'1.4.Fwd TIV-Field Inputs'!C35</f>
        <v>0</v>
      </c>
      <c r="D36" s="63">
        <f>'1.4.Fwd TIV-Field Inputs'!D35</f>
        <v>0</v>
      </c>
      <c r="E36" s="68">
        <f>'1.6.Ability to Win'!G35</f>
        <v>0</v>
      </c>
      <c r="F36" s="55"/>
      <c r="G36" s="55"/>
      <c r="H36" s="72">
        <f>'1.6.Ability to Win'!T35</f>
        <v>0</v>
      </c>
      <c r="I36" s="89">
        <f>'1.4.Fwd TIV-Field Inputs'!J35</f>
        <v>0</v>
      </c>
      <c r="J36" s="55"/>
      <c r="K36" s="72">
        <f>'1.4.Fwd TIV-Field Inputs'!K35</f>
        <v>0</v>
      </c>
      <c r="L36" s="55"/>
      <c r="M36" s="72">
        <f>'1.4.Fwd TIV-Field Inputs'!L35</f>
        <v>0</v>
      </c>
      <c r="N36" s="55"/>
      <c r="O36" s="72">
        <f>'1.4.Fwd TIV-Field Inputs'!M35</f>
        <v>0</v>
      </c>
      <c r="P36" s="55"/>
      <c r="Q36" s="55"/>
      <c r="R36" s="89">
        <f t="shared" si="2"/>
        <v>0</v>
      </c>
      <c r="S36" s="55"/>
      <c r="T36" s="55"/>
      <c r="U36" s="55"/>
      <c r="V36" s="55"/>
      <c r="W36" s="89">
        <f t="shared" si="3"/>
        <v>0</v>
      </c>
      <c r="X36" s="55"/>
      <c r="Y36" s="55"/>
      <c r="Z36" s="55"/>
      <c r="AA36" s="89">
        <f t="shared" si="4"/>
        <v>0</v>
      </c>
      <c r="AB36" s="55"/>
      <c r="AC36" s="55"/>
      <c r="AD36" s="55"/>
      <c r="AE36" s="55"/>
      <c r="AF36" s="89">
        <f t="shared" si="5"/>
        <v>0</v>
      </c>
      <c r="AG36" s="55"/>
      <c r="AH36" s="55"/>
      <c r="AI36" s="55"/>
      <c r="AJ36" s="89">
        <f t="shared" si="6"/>
        <v>0</v>
      </c>
      <c r="AK36" s="55"/>
      <c r="AL36" s="55"/>
      <c r="AM36" s="55"/>
      <c r="AN36" s="55"/>
      <c r="AO36" s="89">
        <f t="shared" si="7"/>
        <v>0</v>
      </c>
      <c r="AP36" s="55"/>
      <c r="AQ36" s="89">
        <f t="shared" ref="AQ36:AQ71" si="13">AM36+AD36+U36</f>
        <v>0</v>
      </c>
      <c r="AR36" s="89">
        <f t="shared" ref="AR36:AR71" si="14">AN36+AE36+V36</f>
        <v>0</v>
      </c>
      <c r="AS36" s="89">
        <f t="shared" si="10"/>
        <v>0</v>
      </c>
      <c r="AT36" s="55"/>
      <c r="AU36" s="72">
        <f>IFERROR(VLOOKUP(D36,Masters!$D$3:$E$17,2,FALSE),0)</f>
        <v>0</v>
      </c>
    </row>
    <row r="37" spans="1:47" ht="16.5" customHeight="1" x14ac:dyDescent="0.25">
      <c r="A37" s="63">
        <f>'1.4.Fwd TIV-Field Inputs'!A36</f>
        <v>0</v>
      </c>
      <c r="B37" s="63">
        <f>'1.4.Fwd TIV-Field Inputs'!B36</f>
        <v>0</v>
      </c>
      <c r="C37" s="63">
        <f>'1.4.Fwd TIV-Field Inputs'!C36</f>
        <v>0</v>
      </c>
      <c r="D37" s="63">
        <f>'1.4.Fwd TIV-Field Inputs'!D36</f>
        <v>0</v>
      </c>
      <c r="E37" s="68">
        <f>'1.6.Ability to Win'!G36</f>
        <v>0</v>
      </c>
      <c r="F37" s="55"/>
      <c r="G37" s="55"/>
      <c r="H37" s="72">
        <f>'1.6.Ability to Win'!T36</f>
        <v>0</v>
      </c>
      <c r="I37" s="89">
        <f>'1.4.Fwd TIV-Field Inputs'!J36</f>
        <v>0</v>
      </c>
      <c r="J37" s="55"/>
      <c r="K37" s="72">
        <f>'1.4.Fwd TIV-Field Inputs'!K36</f>
        <v>0</v>
      </c>
      <c r="L37" s="55"/>
      <c r="M37" s="72">
        <f>'1.4.Fwd TIV-Field Inputs'!L36</f>
        <v>0</v>
      </c>
      <c r="N37" s="55"/>
      <c r="O37" s="72">
        <f>'1.4.Fwd TIV-Field Inputs'!M36</f>
        <v>0</v>
      </c>
      <c r="P37" s="55"/>
      <c r="Q37" s="55"/>
      <c r="R37" s="89">
        <f t="shared" si="2"/>
        <v>0</v>
      </c>
      <c r="S37" s="55"/>
      <c r="T37" s="55"/>
      <c r="U37" s="55"/>
      <c r="V37" s="55"/>
      <c r="W37" s="89">
        <f t="shared" si="3"/>
        <v>0</v>
      </c>
      <c r="X37" s="55"/>
      <c r="Y37" s="55"/>
      <c r="Z37" s="55"/>
      <c r="AA37" s="89">
        <f t="shared" si="4"/>
        <v>0</v>
      </c>
      <c r="AB37" s="55"/>
      <c r="AC37" s="55"/>
      <c r="AD37" s="55"/>
      <c r="AE37" s="55"/>
      <c r="AF37" s="89">
        <f t="shared" si="5"/>
        <v>0</v>
      </c>
      <c r="AG37" s="55"/>
      <c r="AH37" s="55"/>
      <c r="AI37" s="55"/>
      <c r="AJ37" s="89">
        <f t="shared" si="6"/>
        <v>0</v>
      </c>
      <c r="AK37" s="55"/>
      <c r="AL37" s="55"/>
      <c r="AM37" s="55"/>
      <c r="AN37" s="55"/>
      <c r="AO37" s="89">
        <f t="shared" si="7"/>
        <v>0</v>
      </c>
      <c r="AP37" s="55"/>
      <c r="AQ37" s="89">
        <f t="shared" si="13"/>
        <v>0</v>
      </c>
      <c r="AR37" s="89">
        <f t="shared" si="14"/>
        <v>0</v>
      </c>
      <c r="AS37" s="89">
        <f t="shared" si="10"/>
        <v>0</v>
      </c>
      <c r="AT37" s="55"/>
      <c r="AU37" s="72">
        <f>IFERROR(VLOOKUP(D37,Masters!$D$3:$E$17,2,FALSE),0)</f>
        <v>0</v>
      </c>
    </row>
    <row r="38" spans="1:47" ht="16.5" customHeight="1" x14ac:dyDescent="0.25">
      <c r="A38" s="63">
        <f>'1.4.Fwd TIV-Field Inputs'!A37</f>
        <v>0</v>
      </c>
      <c r="B38" s="63">
        <f>'1.4.Fwd TIV-Field Inputs'!B37</f>
        <v>0</v>
      </c>
      <c r="C38" s="63">
        <f>'1.4.Fwd TIV-Field Inputs'!C37</f>
        <v>0</v>
      </c>
      <c r="D38" s="63">
        <f>'1.4.Fwd TIV-Field Inputs'!D37</f>
        <v>0</v>
      </c>
      <c r="E38" s="68">
        <f>'1.6.Ability to Win'!G37</f>
        <v>0</v>
      </c>
      <c r="F38" s="55"/>
      <c r="G38" s="55"/>
      <c r="H38" s="72">
        <f>'1.6.Ability to Win'!T37</f>
        <v>0</v>
      </c>
      <c r="I38" s="89">
        <f>'1.4.Fwd TIV-Field Inputs'!J37</f>
        <v>0</v>
      </c>
      <c r="J38" s="55"/>
      <c r="K38" s="72">
        <f>'1.4.Fwd TIV-Field Inputs'!K37</f>
        <v>0</v>
      </c>
      <c r="L38" s="55"/>
      <c r="M38" s="72">
        <f>'1.4.Fwd TIV-Field Inputs'!L37</f>
        <v>0</v>
      </c>
      <c r="N38" s="55"/>
      <c r="O38" s="72">
        <f>'1.4.Fwd TIV-Field Inputs'!M37</f>
        <v>0</v>
      </c>
      <c r="P38" s="55"/>
      <c r="Q38" s="55"/>
      <c r="R38" s="89">
        <f t="shared" si="2"/>
        <v>0</v>
      </c>
      <c r="S38" s="55"/>
      <c r="T38" s="55"/>
      <c r="U38" s="55"/>
      <c r="V38" s="55"/>
      <c r="W38" s="89">
        <f t="shared" si="3"/>
        <v>0</v>
      </c>
      <c r="X38" s="55"/>
      <c r="Y38" s="55"/>
      <c r="Z38" s="55"/>
      <c r="AA38" s="89">
        <f t="shared" si="4"/>
        <v>0</v>
      </c>
      <c r="AB38" s="55"/>
      <c r="AC38" s="55"/>
      <c r="AD38" s="55"/>
      <c r="AE38" s="55"/>
      <c r="AF38" s="89">
        <f t="shared" si="5"/>
        <v>0</v>
      </c>
      <c r="AG38" s="55"/>
      <c r="AH38" s="55"/>
      <c r="AI38" s="55"/>
      <c r="AJ38" s="89">
        <f t="shared" si="6"/>
        <v>0</v>
      </c>
      <c r="AK38" s="55"/>
      <c r="AL38" s="55"/>
      <c r="AM38" s="55"/>
      <c r="AN38" s="55"/>
      <c r="AO38" s="89">
        <f t="shared" si="7"/>
        <v>0</v>
      </c>
      <c r="AP38" s="55"/>
      <c r="AQ38" s="89">
        <f t="shared" si="13"/>
        <v>0</v>
      </c>
      <c r="AR38" s="89">
        <f t="shared" si="14"/>
        <v>0</v>
      </c>
      <c r="AS38" s="89">
        <f t="shared" si="10"/>
        <v>0</v>
      </c>
      <c r="AT38" s="55"/>
      <c r="AU38" s="72">
        <f>IFERROR(VLOOKUP(D38,Masters!$D$3:$E$17,2,FALSE),0)</f>
        <v>0</v>
      </c>
    </row>
    <row r="39" spans="1:47" ht="16.5" customHeight="1" x14ac:dyDescent="0.25">
      <c r="A39" s="63">
        <f>'1.4.Fwd TIV-Field Inputs'!A38</f>
        <v>0</v>
      </c>
      <c r="B39" s="63">
        <f>'1.4.Fwd TIV-Field Inputs'!B38</f>
        <v>0</v>
      </c>
      <c r="C39" s="63">
        <f>'1.4.Fwd TIV-Field Inputs'!C38</f>
        <v>0</v>
      </c>
      <c r="D39" s="63">
        <f>'1.4.Fwd TIV-Field Inputs'!D38</f>
        <v>0</v>
      </c>
      <c r="E39" s="68">
        <f>'1.6.Ability to Win'!G38</f>
        <v>0</v>
      </c>
      <c r="F39" s="55"/>
      <c r="G39" s="55"/>
      <c r="H39" s="72">
        <f>'1.6.Ability to Win'!T38</f>
        <v>0</v>
      </c>
      <c r="I39" s="89">
        <f>'1.4.Fwd TIV-Field Inputs'!J38</f>
        <v>0</v>
      </c>
      <c r="J39" s="55"/>
      <c r="K39" s="72">
        <f>'1.4.Fwd TIV-Field Inputs'!K38</f>
        <v>0</v>
      </c>
      <c r="L39" s="55"/>
      <c r="M39" s="72">
        <f>'1.4.Fwd TIV-Field Inputs'!L38</f>
        <v>0</v>
      </c>
      <c r="N39" s="55"/>
      <c r="O39" s="72">
        <f>'1.4.Fwd TIV-Field Inputs'!M38</f>
        <v>0</v>
      </c>
      <c r="P39" s="55"/>
      <c r="Q39" s="55"/>
      <c r="R39" s="89">
        <f t="shared" si="2"/>
        <v>0</v>
      </c>
      <c r="S39" s="55"/>
      <c r="T39" s="55"/>
      <c r="U39" s="55"/>
      <c r="V39" s="55"/>
      <c r="W39" s="89">
        <f t="shared" si="3"/>
        <v>0</v>
      </c>
      <c r="X39" s="55"/>
      <c r="Y39" s="55"/>
      <c r="Z39" s="55"/>
      <c r="AA39" s="89">
        <f t="shared" si="4"/>
        <v>0</v>
      </c>
      <c r="AB39" s="55"/>
      <c r="AC39" s="55"/>
      <c r="AD39" s="55"/>
      <c r="AE39" s="55"/>
      <c r="AF39" s="89">
        <f t="shared" si="5"/>
        <v>0</v>
      </c>
      <c r="AG39" s="55"/>
      <c r="AH39" s="55"/>
      <c r="AI39" s="55"/>
      <c r="AJ39" s="89">
        <f t="shared" si="6"/>
        <v>0</v>
      </c>
      <c r="AK39" s="55"/>
      <c r="AL39" s="55"/>
      <c r="AM39" s="55"/>
      <c r="AN39" s="55"/>
      <c r="AO39" s="89">
        <f t="shared" si="7"/>
        <v>0</v>
      </c>
      <c r="AP39" s="55"/>
      <c r="AQ39" s="89">
        <f t="shared" si="13"/>
        <v>0</v>
      </c>
      <c r="AR39" s="89">
        <f t="shared" si="14"/>
        <v>0</v>
      </c>
      <c r="AS39" s="89">
        <f t="shared" si="10"/>
        <v>0</v>
      </c>
      <c r="AT39" s="55"/>
      <c r="AU39" s="72">
        <f>IFERROR(VLOOKUP(D39,Masters!$D$3:$E$17,2,FALSE),0)</f>
        <v>0</v>
      </c>
    </row>
    <row r="40" spans="1:47" ht="16.5" customHeight="1" x14ac:dyDescent="0.25">
      <c r="A40" s="63">
        <f>'1.4.Fwd TIV-Field Inputs'!A39</f>
        <v>0</v>
      </c>
      <c r="B40" s="63">
        <f>'1.4.Fwd TIV-Field Inputs'!B39</f>
        <v>0</v>
      </c>
      <c r="C40" s="63">
        <f>'1.4.Fwd TIV-Field Inputs'!C39</f>
        <v>0</v>
      </c>
      <c r="D40" s="63">
        <f>'1.4.Fwd TIV-Field Inputs'!D39</f>
        <v>0</v>
      </c>
      <c r="E40" s="68">
        <f>'1.6.Ability to Win'!G39</f>
        <v>0</v>
      </c>
      <c r="F40" s="55"/>
      <c r="G40" s="55"/>
      <c r="H40" s="72">
        <f>'1.6.Ability to Win'!T39</f>
        <v>0</v>
      </c>
      <c r="I40" s="89">
        <f>'1.4.Fwd TIV-Field Inputs'!J39</f>
        <v>0</v>
      </c>
      <c r="J40" s="55"/>
      <c r="K40" s="72">
        <f>'1.4.Fwd TIV-Field Inputs'!K39</f>
        <v>0</v>
      </c>
      <c r="L40" s="55"/>
      <c r="M40" s="72">
        <f>'1.4.Fwd TIV-Field Inputs'!L39</f>
        <v>0</v>
      </c>
      <c r="N40" s="55"/>
      <c r="O40" s="72">
        <f>'1.4.Fwd TIV-Field Inputs'!M39</f>
        <v>0</v>
      </c>
      <c r="P40" s="55"/>
      <c r="Q40" s="55"/>
      <c r="R40" s="89">
        <f t="shared" si="2"/>
        <v>0</v>
      </c>
      <c r="S40" s="55"/>
      <c r="T40" s="55"/>
      <c r="U40" s="55"/>
      <c r="V40" s="55"/>
      <c r="W40" s="89">
        <f t="shared" si="3"/>
        <v>0</v>
      </c>
      <c r="X40" s="55"/>
      <c r="Y40" s="55"/>
      <c r="Z40" s="55"/>
      <c r="AA40" s="89">
        <f t="shared" si="4"/>
        <v>0</v>
      </c>
      <c r="AB40" s="55"/>
      <c r="AC40" s="55"/>
      <c r="AD40" s="55"/>
      <c r="AE40" s="55"/>
      <c r="AF40" s="89">
        <f t="shared" si="5"/>
        <v>0</v>
      </c>
      <c r="AG40" s="55"/>
      <c r="AH40" s="55"/>
      <c r="AI40" s="55"/>
      <c r="AJ40" s="89">
        <f t="shared" si="6"/>
        <v>0</v>
      </c>
      <c r="AK40" s="55"/>
      <c r="AL40" s="55"/>
      <c r="AM40" s="55"/>
      <c r="AN40" s="55"/>
      <c r="AO40" s="89">
        <f t="shared" si="7"/>
        <v>0</v>
      </c>
      <c r="AP40" s="55"/>
      <c r="AQ40" s="89">
        <f t="shared" si="13"/>
        <v>0</v>
      </c>
      <c r="AR40" s="89">
        <f t="shared" si="14"/>
        <v>0</v>
      </c>
      <c r="AS40" s="89">
        <f t="shared" si="10"/>
        <v>0</v>
      </c>
      <c r="AT40" s="55"/>
      <c r="AU40" s="72">
        <f>IFERROR(VLOOKUP(D40,Masters!$D$3:$E$17,2,FALSE),0)</f>
        <v>0</v>
      </c>
    </row>
    <row r="41" spans="1:47" ht="16.5" customHeight="1" x14ac:dyDescent="0.25">
      <c r="A41" s="63">
        <f>'1.4.Fwd TIV-Field Inputs'!A40</f>
        <v>0</v>
      </c>
      <c r="B41" s="63">
        <f>'1.4.Fwd TIV-Field Inputs'!B40</f>
        <v>0</v>
      </c>
      <c r="C41" s="63">
        <f>'1.4.Fwd TIV-Field Inputs'!C40</f>
        <v>0</v>
      </c>
      <c r="D41" s="63">
        <f>'1.4.Fwd TIV-Field Inputs'!D40</f>
        <v>0</v>
      </c>
      <c r="E41" s="68">
        <f>'1.6.Ability to Win'!G40</f>
        <v>0</v>
      </c>
      <c r="F41" s="55"/>
      <c r="G41" s="55"/>
      <c r="H41" s="72">
        <f>'1.6.Ability to Win'!T40</f>
        <v>0</v>
      </c>
      <c r="I41" s="89">
        <f>'1.4.Fwd TIV-Field Inputs'!J40</f>
        <v>0</v>
      </c>
      <c r="J41" s="55"/>
      <c r="K41" s="72">
        <f>'1.4.Fwd TIV-Field Inputs'!K40</f>
        <v>0</v>
      </c>
      <c r="L41" s="55"/>
      <c r="M41" s="72">
        <f>'1.4.Fwd TIV-Field Inputs'!L40</f>
        <v>0</v>
      </c>
      <c r="N41" s="55"/>
      <c r="O41" s="72">
        <f>'1.4.Fwd TIV-Field Inputs'!M40</f>
        <v>0</v>
      </c>
      <c r="P41" s="55"/>
      <c r="Q41" s="55"/>
      <c r="R41" s="89">
        <f t="shared" si="2"/>
        <v>0</v>
      </c>
      <c r="S41" s="55"/>
      <c r="T41" s="55"/>
      <c r="U41" s="55"/>
      <c r="V41" s="55"/>
      <c r="W41" s="89">
        <f t="shared" si="3"/>
        <v>0</v>
      </c>
      <c r="X41" s="55"/>
      <c r="Y41" s="55"/>
      <c r="Z41" s="55"/>
      <c r="AA41" s="89">
        <f t="shared" si="4"/>
        <v>0</v>
      </c>
      <c r="AB41" s="55"/>
      <c r="AC41" s="55"/>
      <c r="AD41" s="55"/>
      <c r="AE41" s="55"/>
      <c r="AF41" s="89">
        <f t="shared" si="5"/>
        <v>0</v>
      </c>
      <c r="AG41" s="55"/>
      <c r="AH41" s="55"/>
      <c r="AI41" s="55"/>
      <c r="AJ41" s="89">
        <f t="shared" si="6"/>
        <v>0</v>
      </c>
      <c r="AK41" s="55"/>
      <c r="AL41" s="55"/>
      <c r="AM41" s="55"/>
      <c r="AN41" s="55"/>
      <c r="AO41" s="89">
        <f t="shared" si="7"/>
        <v>0</v>
      </c>
      <c r="AP41" s="55"/>
      <c r="AQ41" s="89">
        <f t="shared" si="13"/>
        <v>0</v>
      </c>
      <c r="AR41" s="89">
        <f t="shared" si="14"/>
        <v>0</v>
      </c>
      <c r="AS41" s="89">
        <f t="shared" si="10"/>
        <v>0</v>
      </c>
      <c r="AT41" s="55"/>
      <c r="AU41" s="72">
        <f>IFERROR(VLOOKUP(D41,Masters!$D$3:$E$17,2,FALSE),0)</f>
        <v>0</v>
      </c>
    </row>
    <row r="42" spans="1:47" ht="16.5" customHeight="1" x14ac:dyDescent="0.25">
      <c r="A42" s="63">
        <f>'1.4.Fwd TIV-Field Inputs'!A41</f>
        <v>0</v>
      </c>
      <c r="B42" s="63">
        <f>'1.4.Fwd TIV-Field Inputs'!B41</f>
        <v>0</v>
      </c>
      <c r="C42" s="63">
        <f>'1.4.Fwd TIV-Field Inputs'!C41</f>
        <v>0</v>
      </c>
      <c r="D42" s="63">
        <f>'1.4.Fwd TIV-Field Inputs'!D41</f>
        <v>0</v>
      </c>
      <c r="E42" s="68">
        <f>'1.6.Ability to Win'!G41</f>
        <v>0</v>
      </c>
      <c r="F42" s="55"/>
      <c r="G42" s="55"/>
      <c r="H42" s="72">
        <f>'1.6.Ability to Win'!T41</f>
        <v>0</v>
      </c>
      <c r="I42" s="89">
        <f>'1.4.Fwd TIV-Field Inputs'!J41</f>
        <v>0</v>
      </c>
      <c r="J42" s="55"/>
      <c r="K42" s="72">
        <f>'1.4.Fwd TIV-Field Inputs'!K41</f>
        <v>0</v>
      </c>
      <c r="L42" s="55"/>
      <c r="M42" s="72">
        <f>'1.4.Fwd TIV-Field Inputs'!L41</f>
        <v>0</v>
      </c>
      <c r="N42" s="55"/>
      <c r="O42" s="72">
        <f>'1.4.Fwd TIV-Field Inputs'!M41</f>
        <v>0</v>
      </c>
      <c r="P42" s="55"/>
      <c r="Q42" s="55"/>
      <c r="R42" s="89">
        <f t="shared" si="2"/>
        <v>0</v>
      </c>
      <c r="S42" s="55"/>
      <c r="T42" s="55"/>
      <c r="U42" s="55"/>
      <c r="V42" s="55"/>
      <c r="W42" s="89">
        <f t="shared" si="3"/>
        <v>0</v>
      </c>
      <c r="X42" s="55"/>
      <c r="Y42" s="55"/>
      <c r="Z42" s="55"/>
      <c r="AA42" s="89">
        <f t="shared" si="4"/>
        <v>0</v>
      </c>
      <c r="AB42" s="55"/>
      <c r="AC42" s="55"/>
      <c r="AD42" s="55"/>
      <c r="AE42" s="55"/>
      <c r="AF42" s="89">
        <f t="shared" si="5"/>
        <v>0</v>
      </c>
      <c r="AG42" s="55"/>
      <c r="AH42" s="55"/>
      <c r="AI42" s="55"/>
      <c r="AJ42" s="89">
        <f t="shared" si="6"/>
        <v>0</v>
      </c>
      <c r="AK42" s="55"/>
      <c r="AL42" s="55"/>
      <c r="AM42" s="55"/>
      <c r="AN42" s="55"/>
      <c r="AO42" s="89">
        <f t="shared" si="7"/>
        <v>0</v>
      </c>
      <c r="AP42" s="55"/>
      <c r="AQ42" s="89">
        <f t="shared" si="13"/>
        <v>0</v>
      </c>
      <c r="AR42" s="89">
        <f t="shared" si="14"/>
        <v>0</v>
      </c>
      <c r="AS42" s="89">
        <f t="shared" si="10"/>
        <v>0</v>
      </c>
      <c r="AT42" s="55"/>
      <c r="AU42" s="72">
        <f>IFERROR(VLOOKUP(D42,Masters!$D$3:$E$17,2,FALSE),0)</f>
        <v>0</v>
      </c>
    </row>
    <row r="43" spans="1:47" ht="16.5" customHeight="1" x14ac:dyDescent="0.25">
      <c r="A43" s="63">
        <f>'1.4.Fwd TIV-Field Inputs'!A42</f>
        <v>0</v>
      </c>
      <c r="B43" s="63">
        <f>'1.4.Fwd TIV-Field Inputs'!B42</f>
        <v>0</v>
      </c>
      <c r="C43" s="63">
        <f>'1.4.Fwd TIV-Field Inputs'!C42</f>
        <v>0</v>
      </c>
      <c r="D43" s="63">
        <f>'1.4.Fwd TIV-Field Inputs'!D42</f>
        <v>0</v>
      </c>
      <c r="E43" s="68">
        <f>'1.6.Ability to Win'!G42</f>
        <v>0</v>
      </c>
      <c r="F43" s="55"/>
      <c r="G43" s="55"/>
      <c r="H43" s="72">
        <f>'1.6.Ability to Win'!T42</f>
        <v>0</v>
      </c>
      <c r="I43" s="89">
        <f>'1.4.Fwd TIV-Field Inputs'!J42</f>
        <v>0</v>
      </c>
      <c r="J43" s="55"/>
      <c r="K43" s="72">
        <f>'1.4.Fwd TIV-Field Inputs'!K42</f>
        <v>0</v>
      </c>
      <c r="L43" s="55"/>
      <c r="M43" s="72">
        <f>'1.4.Fwd TIV-Field Inputs'!L42</f>
        <v>0</v>
      </c>
      <c r="N43" s="55"/>
      <c r="O43" s="72">
        <f>'1.4.Fwd TIV-Field Inputs'!M42</f>
        <v>0</v>
      </c>
      <c r="P43" s="55"/>
      <c r="Q43" s="55"/>
      <c r="R43" s="89">
        <f t="shared" si="2"/>
        <v>0</v>
      </c>
      <c r="S43" s="55"/>
      <c r="T43" s="55"/>
      <c r="U43" s="55"/>
      <c r="V43" s="55"/>
      <c r="W43" s="89">
        <f t="shared" si="3"/>
        <v>0</v>
      </c>
      <c r="X43" s="55"/>
      <c r="Y43" s="55"/>
      <c r="Z43" s="55"/>
      <c r="AA43" s="89">
        <f t="shared" si="4"/>
        <v>0</v>
      </c>
      <c r="AB43" s="55"/>
      <c r="AC43" s="55"/>
      <c r="AD43" s="55"/>
      <c r="AE43" s="55"/>
      <c r="AF43" s="89">
        <f t="shared" si="5"/>
        <v>0</v>
      </c>
      <c r="AG43" s="55"/>
      <c r="AH43" s="55"/>
      <c r="AI43" s="55"/>
      <c r="AJ43" s="89">
        <f t="shared" si="6"/>
        <v>0</v>
      </c>
      <c r="AK43" s="55"/>
      <c r="AL43" s="55"/>
      <c r="AM43" s="55"/>
      <c r="AN43" s="55"/>
      <c r="AO43" s="89">
        <f t="shared" si="7"/>
        <v>0</v>
      </c>
      <c r="AP43" s="55"/>
      <c r="AQ43" s="89">
        <f t="shared" si="13"/>
        <v>0</v>
      </c>
      <c r="AR43" s="89">
        <f t="shared" si="14"/>
        <v>0</v>
      </c>
      <c r="AS43" s="89">
        <f t="shared" si="10"/>
        <v>0</v>
      </c>
      <c r="AT43" s="55"/>
      <c r="AU43" s="72">
        <f>IFERROR(VLOOKUP(D43,Masters!$D$3:$E$17,2,FALSE),0)</f>
        <v>0</v>
      </c>
    </row>
    <row r="44" spans="1:47" ht="16.5" customHeight="1" x14ac:dyDescent="0.25">
      <c r="A44" s="63">
        <f>'1.4.Fwd TIV-Field Inputs'!A43</f>
        <v>0</v>
      </c>
      <c r="B44" s="63">
        <f>'1.4.Fwd TIV-Field Inputs'!B43</f>
        <v>0</v>
      </c>
      <c r="C44" s="63">
        <f>'1.4.Fwd TIV-Field Inputs'!C43</f>
        <v>0</v>
      </c>
      <c r="D44" s="63">
        <f>'1.4.Fwd TIV-Field Inputs'!D43</f>
        <v>0</v>
      </c>
      <c r="E44" s="68">
        <f>'1.6.Ability to Win'!G43</f>
        <v>0</v>
      </c>
      <c r="F44" s="55"/>
      <c r="G44" s="55"/>
      <c r="H44" s="72">
        <f>'1.6.Ability to Win'!T43</f>
        <v>0</v>
      </c>
      <c r="I44" s="89">
        <f>'1.4.Fwd TIV-Field Inputs'!J43</f>
        <v>0</v>
      </c>
      <c r="J44" s="55"/>
      <c r="K44" s="72">
        <f>'1.4.Fwd TIV-Field Inputs'!K43</f>
        <v>0</v>
      </c>
      <c r="L44" s="55"/>
      <c r="M44" s="72">
        <f>'1.4.Fwd TIV-Field Inputs'!L43</f>
        <v>0</v>
      </c>
      <c r="N44" s="55"/>
      <c r="O44" s="72">
        <f>'1.4.Fwd TIV-Field Inputs'!M43</f>
        <v>0</v>
      </c>
      <c r="P44" s="55"/>
      <c r="Q44" s="55"/>
      <c r="R44" s="89">
        <f t="shared" si="2"/>
        <v>0</v>
      </c>
      <c r="S44" s="55"/>
      <c r="T44" s="55"/>
      <c r="U44" s="55"/>
      <c r="V44" s="55"/>
      <c r="W44" s="89">
        <f t="shared" si="3"/>
        <v>0</v>
      </c>
      <c r="X44" s="55"/>
      <c r="Y44" s="55"/>
      <c r="Z44" s="55"/>
      <c r="AA44" s="89">
        <f t="shared" si="4"/>
        <v>0</v>
      </c>
      <c r="AB44" s="55"/>
      <c r="AC44" s="55"/>
      <c r="AD44" s="55"/>
      <c r="AE44" s="55"/>
      <c r="AF44" s="89">
        <f t="shared" si="5"/>
        <v>0</v>
      </c>
      <c r="AG44" s="55"/>
      <c r="AH44" s="55"/>
      <c r="AI44" s="55"/>
      <c r="AJ44" s="89">
        <f t="shared" si="6"/>
        <v>0</v>
      </c>
      <c r="AK44" s="55"/>
      <c r="AL44" s="55"/>
      <c r="AM44" s="55"/>
      <c r="AN44" s="55"/>
      <c r="AO44" s="89">
        <f t="shared" si="7"/>
        <v>0</v>
      </c>
      <c r="AP44" s="55"/>
      <c r="AQ44" s="89">
        <f t="shared" si="13"/>
        <v>0</v>
      </c>
      <c r="AR44" s="89">
        <f t="shared" si="14"/>
        <v>0</v>
      </c>
      <c r="AS44" s="89">
        <f t="shared" si="10"/>
        <v>0</v>
      </c>
      <c r="AT44" s="55"/>
      <c r="AU44" s="72">
        <f>IFERROR(VLOOKUP(D44,Masters!$D$3:$E$17,2,FALSE),0)</f>
        <v>0</v>
      </c>
    </row>
    <row r="45" spans="1:47" ht="16.5" customHeight="1" x14ac:dyDescent="0.25">
      <c r="A45" s="63">
        <f>'1.4.Fwd TIV-Field Inputs'!A44</f>
        <v>0</v>
      </c>
      <c r="B45" s="63">
        <f>'1.4.Fwd TIV-Field Inputs'!B44</f>
        <v>0</v>
      </c>
      <c r="C45" s="63">
        <f>'1.4.Fwd TIV-Field Inputs'!C44</f>
        <v>0</v>
      </c>
      <c r="D45" s="63">
        <f>'1.4.Fwd TIV-Field Inputs'!D44</f>
        <v>0</v>
      </c>
      <c r="E45" s="68">
        <f>'1.6.Ability to Win'!G44</f>
        <v>0</v>
      </c>
      <c r="F45" s="55"/>
      <c r="G45" s="55"/>
      <c r="H45" s="72">
        <f>'1.6.Ability to Win'!T44</f>
        <v>0</v>
      </c>
      <c r="I45" s="89">
        <f>'1.4.Fwd TIV-Field Inputs'!J44</f>
        <v>0</v>
      </c>
      <c r="J45" s="55"/>
      <c r="K45" s="72">
        <f>'1.4.Fwd TIV-Field Inputs'!K44</f>
        <v>0</v>
      </c>
      <c r="L45" s="55"/>
      <c r="M45" s="72">
        <f>'1.4.Fwd TIV-Field Inputs'!L44</f>
        <v>0</v>
      </c>
      <c r="N45" s="55"/>
      <c r="O45" s="72">
        <f>'1.4.Fwd TIV-Field Inputs'!M44</f>
        <v>0</v>
      </c>
      <c r="P45" s="55"/>
      <c r="Q45" s="55"/>
      <c r="R45" s="89">
        <f t="shared" si="2"/>
        <v>0</v>
      </c>
      <c r="S45" s="55"/>
      <c r="T45" s="55"/>
      <c r="U45" s="55"/>
      <c r="V45" s="55"/>
      <c r="W45" s="89">
        <f t="shared" si="3"/>
        <v>0</v>
      </c>
      <c r="X45" s="55"/>
      <c r="Y45" s="55"/>
      <c r="Z45" s="55"/>
      <c r="AA45" s="89">
        <f t="shared" si="4"/>
        <v>0</v>
      </c>
      <c r="AB45" s="55"/>
      <c r="AC45" s="55"/>
      <c r="AD45" s="55"/>
      <c r="AE45" s="55"/>
      <c r="AF45" s="89">
        <f t="shared" si="5"/>
        <v>0</v>
      </c>
      <c r="AG45" s="55"/>
      <c r="AH45" s="55"/>
      <c r="AI45" s="55"/>
      <c r="AJ45" s="89">
        <f t="shared" si="6"/>
        <v>0</v>
      </c>
      <c r="AK45" s="55"/>
      <c r="AL45" s="55"/>
      <c r="AM45" s="55"/>
      <c r="AN45" s="55"/>
      <c r="AO45" s="89">
        <f t="shared" si="7"/>
        <v>0</v>
      </c>
      <c r="AP45" s="55"/>
      <c r="AQ45" s="89">
        <f t="shared" si="13"/>
        <v>0</v>
      </c>
      <c r="AR45" s="89">
        <f t="shared" si="14"/>
        <v>0</v>
      </c>
      <c r="AS45" s="89">
        <f t="shared" si="10"/>
        <v>0</v>
      </c>
      <c r="AT45" s="55"/>
      <c r="AU45" s="72">
        <f>IFERROR(VLOOKUP(D45,Masters!$D$3:$E$17,2,FALSE),0)</f>
        <v>0</v>
      </c>
    </row>
    <row r="46" spans="1:47" ht="16.5" customHeight="1" x14ac:dyDescent="0.25">
      <c r="A46" s="63">
        <f>'1.4.Fwd TIV-Field Inputs'!A45</f>
        <v>0</v>
      </c>
      <c r="B46" s="63">
        <f>'1.4.Fwd TIV-Field Inputs'!B45</f>
        <v>0</v>
      </c>
      <c r="C46" s="63">
        <f>'1.4.Fwd TIV-Field Inputs'!C45</f>
        <v>0</v>
      </c>
      <c r="D46" s="63">
        <f>'1.4.Fwd TIV-Field Inputs'!D45</f>
        <v>0</v>
      </c>
      <c r="E46" s="68">
        <f>'1.6.Ability to Win'!G45</f>
        <v>0</v>
      </c>
      <c r="F46" s="55"/>
      <c r="G46" s="55"/>
      <c r="H46" s="72">
        <f>'1.6.Ability to Win'!T45</f>
        <v>0</v>
      </c>
      <c r="I46" s="89">
        <f>'1.4.Fwd TIV-Field Inputs'!J45</f>
        <v>0</v>
      </c>
      <c r="J46" s="55"/>
      <c r="K46" s="72">
        <f>'1.4.Fwd TIV-Field Inputs'!K45</f>
        <v>0</v>
      </c>
      <c r="L46" s="55"/>
      <c r="M46" s="72">
        <f>'1.4.Fwd TIV-Field Inputs'!L45</f>
        <v>0</v>
      </c>
      <c r="N46" s="55"/>
      <c r="O46" s="72">
        <f>'1.4.Fwd TIV-Field Inputs'!M45</f>
        <v>0</v>
      </c>
      <c r="P46" s="55"/>
      <c r="Q46" s="55"/>
      <c r="R46" s="89">
        <f t="shared" si="2"/>
        <v>0</v>
      </c>
      <c r="S46" s="55"/>
      <c r="T46" s="55"/>
      <c r="U46" s="55"/>
      <c r="V46" s="55"/>
      <c r="W46" s="89">
        <f t="shared" si="3"/>
        <v>0</v>
      </c>
      <c r="X46" s="55"/>
      <c r="Y46" s="55"/>
      <c r="Z46" s="55"/>
      <c r="AA46" s="89">
        <f t="shared" si="4"/>
        <v>0</v>
      </c>
      <c r="AB46" s="55"/>
      <c r="AC46" s="55"/>
      <c r="AD46" s="55"/>
      <c r="AE46" s="55"/>
      <c r="AF46" s="89">
        <f t="shared" si="5"/>
        <v>0</v>
      </c>
      <c r="AG46" s="55"/>
      <c r="AH46" s="55"/>
      <c r="AI46" s="55"/>
      <c r="AJ46" s="89">
        <f t="shared" si="6"/>
        <v>0</v>
      </c>
      <c r="AK46" s="55"/>
      <c r="AL46" s="55"/>
      <c r="AM46" s="55"/>
      <c r="AN46" s="55"/>
      <c r="AO46" s="89">
        <f t="shared" si="7"/>
        <v>0</v>
      </c>
      <c r="AP46" s="55"/>
      <c r="AQ46" s="89">
        <f t="shared" si="13"/>
        <v>0</v>
      </c>
      <c r="AR46" s="89">
        <f t="shared" si="14"/>
        <v>0</v>
      </c>
      <c r="AS46" s="89">
        <f t="shared" si="10"/>
        <v>0</v>
      </c>
      <c r="AT46" s="55"/>
      <c r="AU46" s="72">
        <f>IFERROR(VLOOKUP(D46,Masters!$D$3:$E$17,2,FALSE),0)</f>
        <v>0</v>
      </c>
    </row>
    <row r="47" spans="1:47" ht="16.5" customHeight="1" x14ac:dyDescent="0.25">
      <c r="A47" s="63">
        <f>'1.4.Fwd TIV-Field Inputs'!A46</f>
        <v>0</v>
      </c>
      <c r="B47" s="63">
        <f>'1.4.Fwd TIV-Field Inputs'!B46</f>
        <v>0</v>
      </c>
      <c r="C47" s="63">
        <f>'1.4.Fwd TIV-Field Inputs'!C46</f>
        <v>0</v>
      </c>
      <c r="D47" s="63">
        <f>'1.4.Fwd TIV-Field Inputs'!D46</f>
        <v>0</v>
      </c>
      <c r="E47" s="68">
        <f>'1.6.Ability to Win'!G46</f>
        <v>0</v>
      </c>
      <c r="F47" s="55"/>
      <c r="G47" s="55"/>
      <c r="H47" s="72">
        <f>'1.6.Ability to Win'!T46</f>
        <v>0</v>
      </c>
      <c r="I47" s="89">
        <f>'1.4.Fwd TIV-Field Inputs'!J46</f>
        <v>0</v>
      </c>
      <c r="J47" s="55"/>
      <c r="K47" s="72">
        <f>'1.4.Fwd TIV-Field Inputs'!K46</f>
        <v>0</v>
      </c>
      <c r="L47" s="55"/>
      <c r="M47" s="72">
        <f>'1.4.Fwd TIV-Field Inputs'!L46</f>
        <v>0</v>
      </c>
      <c r="N47" s="55"/>
      <c r="O47" s="72">
        <f>'1.4.Fwd TIV-Field Inputs'!M46</f>
        <v>0</v>
      </c>
      <c r="P47" s="55"/>
      <c r="Q47" s="55"/>
      <c r="R47" s="89">
        <f t="shared" si="2"/>
        <v>0</v>
      </c>
      <c r="S47" s="55"/>
      <c r="T47" s="55"/>
      <c r="U47" s="55"/>
      <c r="V47" s="55"/>
      <c r="W47" s="89">
        <f t="shared" si="3"/>
        <v>0</v>
      </c>
      <c r="X47" s="55"/>
      <c r="Y47" s="55"/>
      <c r="Z47" s="55"/>
      <c r="AA47" s="89">
        <f t="shared" si="4"/>
        <v>0</v>
      </c>
      <c r="AB47" s="55"/>
      <c r="AC47" s="55"/>
      <c r="AD47" s="55"/>
      <c r="AE47" s="55"/>
      <c r="AF47" s="89">
        <f t="shared" si="5"/>
        <v>0</v>
      </c>
      <c r="AG47" s="55"/>
      <c r="AH47" s="55"/>
      <c r="AI47" s="55"/>
      <c r="AJ47" s="89">
        <f t="shared" si="6"/>
        <v>0</v>
      </c>
      <c r="AK47" s="55"/>
      <c r="AL47" s="55"/>
      <c r="AM47" s="55"/>
      <c r="AN47" s="55"/>
      <c r="AO47" s="89">
        <f t="shared" si="7"/>
        <v>0</v>
      </c>
      <c r="AP47" s="55"/>
      <c r="AQ47" s="89">
        <f t="shared" si="13"/>
        <v>0</v>
      </c>
      <c r="AR47" s="89">
        <f t="shared" si="14"/>
        <v>0</v>
      </c>
      <c r="AS47" s="89">
        <f t="shared" si="10"/>
        <v>0</v>
      </c>
      <c r="AT47" s="55"/>
      <c r="AU47" s="72">
        <f>IFERROR(VLOOKUP(D47,Masters!$D$3:$E$17,2,FALSE),0)</f>
        <v>0</v>
      </c>
    </row>
    <row r="48" spans="1:47" ht="16.5" customHeight="1" x14ac:dyDescent="0.25">
      <c r="A48" s="63">
        <f>'1.4.Fwd TIV-Field Inputs'!A47</f>
        <v>0</v>
      </c>
      <c r="B48" s="63">
        <f>'1.4.Fwd TIV-Field Inputs'!B47</f>
        <v>0</v>
      </c>
      <c r="C48" s="63">
        <f>'1.4.Fwd TIV-Field Inputs'!C47</f>
        <v>0</v>
      </c>
      <c r="D48" s="63">
        <f>'1.4.Fwd TIV-Field Inputs'!D47</f>
        <v>0</v>
      </c>
      <c r="E48" s="68">
        <f>'1.6.Ability to Win'!G47</f>
        <v>0</v>
      </c>
      <c r="F48" s="55"/>
      <c r="G48" s="55"/>
      <c r="H48" s="72">
        <f>'1.6.Ability to Win'!T47</f>
        <v>0</v>
      </c>
      <c r="I48" s="89">
        <f>'1.4.Fwd TIV-Field Inputs'!J47</f>
        <v>0</v>
      </c>
      <c r="J48" s="55"/>
      <c r="K48" s="72">
        <f>'1.4.Fwd TIV-Field Inputs'!K47</f>
        <v>0</v>
      </c>
      <c r="L48" s="55"/>
      <c r="M48" s="72">
        <f>'1.4.Fwd TIV-Field Inputs'!L47</f>
        <v>0</v>
      </c>
      <c r="N48" s="55"/>
      <c r="O48" s="72">
        <f>'1.4.Fwd TIV-Field Inputs'!M47</f>
        <v>0</v>
      </c>
      <c r="P48" s="55"/>
      <c r="Q48" s="55"/>
      <c r="R48" s="89">
        <f t="shared" si="2"/>
        <v>0</v>
      </c>
      <c r="S48" s="55"/>
      <c r="T48" s="55"/>
      <c r="U48" s="55"/>
      <c r="V48" s="55"/>
      <c r="W48" s="89">
        <f t="shared" si="3"/>
        <v>0</v>
      </c>
      <c r="X48" s="55"/>
      <c r="Y48" s="55"/>
      <c r="Z48" s="55"/>
      <c r="AA48" s="89">
        <f t="shared" si="4"/>
        <v>0</v>
      </c>
      <c r="AB48" s="55"/>
      <c r="AC48" s="55"/>
      <c r="AD48" s="55"/>
      <c r="AE48" s="55"/>
      <c r="AF48" s="89">
        <f t="shared" si="5"/>
        <v>0</v>
      </c>
      <c r="AG48" s="55"/>
      <c r="AH48" s="55"/>
      <c r="AI48" s="55"/>
      <c r="AJ48" s="89">
        <f t="shared" si="6"/>
        <v>0</v>
      </c>
      <c r="AK48" s="55"/>
      <c r="AL48" s="55"/>
      <c r="AM48" s="55"/>
      <c r="AN48" s="55"/>
      <c r="AO48" s="89">
        <f t="shared" si="7"/>
        <v>0</v>
      </c>
      <c r="AP48" s="55"/>
      <c r="AQ48" s="89">
        <f t="shared" si="13"/>
        <v>0</v>
      </c>
      <c r="AR48" s="89">
        <f t="shared" si="14"/>
        <v>0</v>
      </c>
      <c r="AS48" s="89">
        <f t="shared" si="10"/>
        <v>0</v>
      </c>
      <c r="AT48" s="55"/>
      <c r="AU48" s="72">
        <f>IFERROR(VLOOKUP(D48,Masters!$D$3:$E$17,2,FALSE),0)</f>
        <v>0</v>
      </c>
    </row>
    <row r="49" spans="1:47" ht="16.5" customHeight="1" x14ac:dyDescent="0.25">
      <c r="A49" s="63">
        <f>'1.4.Fwd TIV-Field Inputs'!A48</f>
        <v>0</v>
      </c>
      <c r="B49" s="63">
        <f>'1.4.Fwd TIV-Field Inputs'!B48</f>
        <v>0</v>
      </c>
      <c r="C49" s="63">
        <f>'1.4.Fwd TIV-Field Inputs'!C48</f>
        <v>0</v>
      </c>
      <c r="D49" s="63">
        <f>'1.4.Fwd TIV-Field Inputs'!D48</f>
        <v>0</v>
      </c>
      <c r="E49" s="68">
        <f>'1.6.Ability to Win'!G48</f>
        <v>0</v>
      </c>
      <c r="F49" s="55"/>
      <c r="G49" s="55"/>
      <c r="H49" s="72">
        <f>'1.6.Ability to Win'!T48</f>
        <v>0</v>
      </c>
      <c r="I49" s="89">
        <f>'1.4.Fwd TIV-Field Inputs'!J48</f>
        <v>0</v>
      </c>
      <c r="J49" s="55"/>
      <c r="K49" s="72">
        <f>'1.4.Fwd TIV-Field Inputs'!K48</f>
        <v>0</v>
      </c>
      <c r="L49" s="55"/>
      <c r="M49" s="72">
        <f>'1.4.Fwd TIV-Field Inputs'!L48</f>
        <v>0</v>
      </c>
      <c r="N49" s="55"/>
      <c r="O49" s="72">
        <f>'1.4.Fwd TIV-Field Inputs'!M48</f>
        <v>0</v>
      </c>
      <c r="P49" s="55"/>
      <c r="Q49" s="55"/>
      <c r="R49" s="89">
        <f t="shared" si="2"/>
        <v>0</v>
      </c>
      <c r="S49" s="55"/>
      <c r="T49" s="55"/>
      <c r="U49" s="55"/>
      <c r="V49" s="55"/>
      <c r="W49" s="89">
        <f t="shared" si="3"/>
        <v>0</v>
      </c>
      <c r="X49" s="55"/>
      <c r="Y49" s="55"/>
      <c r="Z49" s="55"/>
      <c r="AA49" s="89">
        <f t="shared" si="4"/>
        <v>0</v>
      </c>
      <c r="AB49" s="55"/>
      <c r="AC49" s="55"/>
      <c r="AD49" s="55"/>
      <c r="AE49" s="55"/>
      <c r="AF49" s="89">
        <f t="shared" si="5"/>
        <v>0</v>
      </c>
      <c r="AG49" s="55"/>
      <c r="AH49" s="55"/>
      <c r="AI49" s="55"/>
      <c r="AJ49" s="89">
        <f t="shared" si="6"/>
        <v>0</v>
      </c>
      <c r="AK49" s="55"/>
      <c r="AL49" s="55"/>
      <c r="AM49" s="55"/>
      <c r="AN49" s="55"/>
      <c r="AO49" s="89">
        <f t="shared" si="7"/>
        <v>0</v>
      </c>
      <c r="AP49" s="55"/>
      <c r="AQ49" s="89">
        <f t="shared" si="13"/>
        <v>0</v>
      </c>
      <c r="AR49" s="89">
        <f t="shared" si="14"/>
        <v>0</v>
      </c>
      <c r="AS49" s="89">
        <f t="shared" si="10"/>
        <v>0</v>
      </c>
      <c r="AT49" s="55"/>
      <c r="AU49" s="72">
        <f>IFERROR(VLOOKUP(D49,Masters!$D$3:$E$17,2,FALSE),0)</f>
        <v>0</v>
      </c>
    </row>
    <row r="50" spans="1:47" ht="16.5" customHeight="1" x14ac:dyDescent="0.25">
      <c r="A50" s="63">
        <f>'1.4.Fwd TIV-Field Inputs'!A49</f>
        <v>0</v>
      </c>
      <c r="B50" s="63">
        <f>'1.4.Fwd TIV-Field Inputs'!B49</f>
        <v>0</v>
      </c>
      <c r="C50" s="63">
        <f>'1.4.Fwd TIV-Field Inputs'!C49</f>
        <v>0</v>
      </c>
      <c r="D50" s="63">
        <f>'1.4.Fwd TIV-Field Inputs'!D49</f>
        <v>0</v>
      </c>
      <c r="E50" s="68">
        <f>'1.6.Ability to Win'!G49</f>
        <v>0</v>
      </c>
      <c r="F50" s="55"/>
      <c r="G50" s="55"/>
      <c r="H50" s="72">
        <f>'1.6.Ability to Win'!T49</f>
        <v>0</v>
      </c>
      <c r="I50" s="89">
        <f>'1.4.Fwd TIV-Field Inputs'!J49</f>
        <v>0</v>
      </c>
      <c r="J50" s="55"/>
      <c r="K50" s="72">
        <f>'1.4.Fwd TIV-Field Inputs'!K49</f>
        <v>0</v>
      </c>
      <c r="L50" s="55"/>
      <c r="M50" s="72">
        <f>'1.4.Fwd TIV-Field Inputs'!L49</f>
        <v>0</v>
      </c>
      <c r="N50" s="55"/>
      <c r="O50" s="72">
        <f>'1.4.Fwd TIV-Field Inputs'!M49</f>
        <v>0</v>
      </c>
      <c r="P50" s="55"/>
      <c r="Q50" s="55"/>
      <c r="R50" s="89">
        <f t="shared" si="2"/>
        <v>0</v>
      </c>
      <c r="S50" s="55"/>
      <c r="T50" s="55"/>
      <c r="U50" s="55"/>
      <c r="V50" s="55"/>
      <c r="W50" s="89">
        <f t="shared" si="3"/>
        <v>0</v>
      </c>
      <c r="X50" s="55"/>
      <c r="Y50" s="55"/>
      <c r="Z50" s="55"/>
      <c r="AA50" s="89">
        <f t="shared" si="4"/>
        <v>0</v>
      </c>
      <c r="AB50" s="55"/>
      <c r="AC50" s="55"/>
      <c r="AD50" s="55"/>
      <c r="AE50" s="55"/>
      <c r="AF50" s="89">
        <f t="shared" si="5"/>
        <v>0</v>
      </c>
      <c r="AG50" s="55"/>
      <c r="AH50" s="55"/>
      <c r="AI50" s="55"/>
      <c r="AJ50" s="89">
        <f t="shared" si="6"/>
        <v>0</v>
      </c>
      <c r="AK50" s="55"/>
      <c r="AL50" s="55"/>
      <c r="AM50" s="55"/>
      <c r="AN50" s="55"/>
      <c r="AO50" s="89">
        <f t="shared" si="7"/>
        <v>0</v>
      </c>
      <c r="AP50" s="55"/>
      <c r="AQ50" s="89">
        <f t="shared" si="13"/>
        <v>0</v>
      </c>
      <c r="AR50" s="89">
        <f t="shared" si="14"/>
        <v>0</v>
      </c>
      <c r="AS50" s="89">
        <f t="shared" si="10"/>
        <v>0</v>
      </c>
      <c r="AT50" s="55"/>
      <c r="AU50" s="72">
        <f>IFERROR(VLOOKUP(D50,Masters!$D$3:$E$17,2,FALSE),0)</f>
        <v>0</v>
      </c>
    </row>
    <row r="51" spans="1:47" ht="16.5" customHeight="1" x14ac:dyDescent="0.25">
      <c r="A51" s="63">
        <f>'1.4.Fwd TIV-Field Inputs'!A50</f>
        <v>0</v>
      </c>
      <c r="B51" s="63">
        <f>'1.4.Fwd TIV-Field Inputs'!B50</f>
        <v>0</v>
      </c>
      <c r="C51" s="63">
        <f>'1.4.Fwd TIV-Field Inputs'!C50</f>
        <v>0</v>
      </c>
      <c r="D51" s="63">
        <f>'1.4.Fwd TIV-Field Inputs'!D50</f>
        <v>0</v>
      </c>
      <c r="E51" s="68">
        <f>'1.6.Ability to Win'!G50</f>
        <v>0</v>
      </c>
      <c r="F51" s="55"/>
      <c r="G51" s="55"/>
      <c r="H51" s="72">
        <f>'1.6.Ability to Win'!T50</f>
        <v>0</v>
      </c>
      <c r="I51" s="89">
        <f>'1.4.Fwd TIV-Field Inputs'!J50</f>
        <v>0</v>
      </c>
      <c r="J51" s="55"/>
      <c r="K51" s="72">
        <f>'1.4.Fwd TIV-Field Inputs'!K50</f>
        <v>0</v>
      </c>
      <c r="L51" s="55"/>
      <c r="M51" s="72">
        <f>'1.4.Fwd TIV-Field Inputs'!L50</f>
        <v>0</v>
      </c>
      <c r="N51" s="55"/>
      <c r="O51" s="72">
        <f>'1.4.Fwd TIV-Field Inputs'!M50</f>
        <v>0</v>
      </c>
      <c r="P51" s="55"/>
      <c r="Q51" s="55"/>
      <c r="R51" s="89">
        <f t="shared" si="2"/>
        <v>0</v>
      </c>
      <c r="S51" s="55"/>
      <c r="T51" s="55"/>
      <c r="U51" s="55"/>
      <c r="V51" s="55"/>
      <c r="W51" s="89">
        <f t="shared" si="3"/>
        <v>0</v>
      </c>
      <c r="X51" s="55"/>
      <c r="Y51" s="55"/>
      <c r="Z51" s="55"/>
      <c r="AA51" s="89">
        <f t="shared" si="4"/>
        <v>0</v>
      </c>
      <c r="AB51" s="55"/>
      <c r="AC51" s="55"/>
      <c r="AD51" s="55"/>
      <c r="AE51" s="55"/>
      <c r="AF51" s="89">
        <f t="shared" si="5"/>
        <v>0</v>
      </c>
      <c r="AG51" s="55"/>
      <c r="AH51" s="55"/>
      <c r="AI51" s="55"/>
      <c r="AJ51" s="89">
        <f t="shared" si="6"/>
        <v>0</v>
      </c>
      <c r="AK51" s="55"/>
      <c r="AL51" s="55"/>
      <c r="AM51" s="55"/>
      <c r="AN51" s="55"/>
      <c r="AO51" s="89">
        <f t="shared" si="7"/>
        <v>0</v>
      </c>
      <c r="AP51" s="55"/>
      <c r="AQ51" s="89">
        <f t="shared" si="13"/>
        <v>0</v>
      </c>
      <c r="AR51" s="89">
        <f t="shared" si="14"/>
        <v>0</v>
      </c>
      <c r="AS51" s="89">
        <f t="shared" si="10"/>
        <v>0</v>
      </c>
      <c r="AT51" s="55"/>
      <c r="AU51" s="72">
        <f>IFERROR(VLOOKUP(D51,Masters!$D$3:$E$17,2,FALSE),0)</f>
        <v>0</v>
      </c>
    </row>
    <row r="52" spans="1:47" ht="16.5" customHeight="1" x14ac:dyDescent="0.25">
      <c r="A52" s="63">
        <f>'1.4.Fwd TIV-Field Inputs'!A51</f>
        <v>0</v>
      </c>
      <c r="B52" s="63">
        <f>'1.4.Fwd TIV-Field Inputs'!B51</f>
        <v>0</v>
      </c>
      <c r="C52" s="63">
        <f>'1.4.Fwd TIV-Field Inputs'!C51</f>
        <v>0</v>
      </c>
      <c r="D52" s="63">
        <f>'1.4.Fwd TIV-Field Inputs'!D51</f>
        <v>0</v>
      </c>
      <c r="E52" s="68">
        <f>'1.6.Ability to Win'!G51</f>
        <v>0</v>
      </c>
      <c r="F52" s="55"/>
      <c r="G52" s="55"/>
      <c r="H52" s="72">
        <f>'1.6.Ability to Win'!T51</f>
        <v>0</v>
      </c>
      <c r="I52" s="89">
        <f>'1.4.Fwd TIV-Field Inputs'!J51</f>
        <v>0</v>
      </c>
      <c r="J52" s="55"/>
      <c r="K52" s="72">
        <f>'1.4.Fwd TIV-Field Inputs'!K51</f>
        <v>0</v>
      </c>
      <c r="L52" s="55"/>
      <c r="M52" s="72">
        <f>'1.4.Fwd TIV-Field Inputs'!L51</f>
        <v>0</v>
      </c>
      <c r="N52" s="55"/>
      <c r="O52" s="72">
        <f>'1.4.Fwd TIV-Field Inputs'!M51</f>
        <v>0</v>
      </c>
      <c r="P52" s="55"/>
      <c r="Q52" s="55"/>
      <c r="R52" s="89">
        <f t="shared" si="2"/>
        <v>0</v>
      </c>
      <c r="S52" s="55"/>
      <c r="T52" s="55"/>
      <c r="U52" s="55"/>
      <c r="V52" s="55"/>
      <c r="W52" s="89">
        <f t="shared" si="3"/>
        <v>0</v>
      </c>
      <c r="X52" s="55"/>
      <c r="Y52" s="55"/>
      <c r="Z52" s="55"/>
      <c r="AA52" s="89">
        <f t="shared" si="4"/>
        <v>0</v>
      </c>
      <c r="AB52" s="55"/>
      <c r="AC52" s="55"/>
      <c r="AD52" s="55"/>
      <c r="AE52" s="55"/>
      <c r="AF52" s="89">
        <f t="shared" si="5"/>
        <v>0</v>
      </c>
      <c r="AG52" s="55"/>
      <c r="AH52" s="55"/>
      <c r="AI52" s="55"/>
      <c r="AJ52" s="89">
        <f t="shared" si="6"/>
        <v>0</v>
      </c>
      <c r="AK52" s="55"/>
      <c r="AL52" s="55"/>
      <c r="AM52" s="55"/>
      <c r="AN52" s="55"/>
      <c r="AO52" s="89">
        <f t="shared" si="7"/>
        <v>0</v>
      </c>
      <c r="AP52" s="55"/>
      <c r="AQ52" s="89">
        <f t="shared" si="13"/>
        <v>0</v>
      </c>
      <c r="AR52" s="89">
        <f t="shared" si="14"/>
        <v>0</v>
      </c>
      <c r="AS52" s="89">
        <f t="shared" si="10"/>
        <v>0</v>
      </c>
      <c r="AT52" s="55"/>
      <c r="AU52" s="72">
        <f>IFERROR(VLOOKUP(D52,Masters!$D$3:$E$17,2,FALSE),0)</f>
        <v>0</v>
      </c>
    </row>
    <row r="53" spans="1:47" ht="16.5" customHeight="1" x14ac:dyDescent="0.25">
      <c r="A53" s="63">
        <f>'1.4.Fwd TIV-Field Inputs'!A52</f>
        <v>0</v>
      </c>
      <c r="B53" s="63">
        <f>'1.4.Fwd TIV-Field Inputs'!B52</f>
        <v>0</v>
      </c>
      <c r="C53" s="63">
        <f>'1.4.Fwd TIV-Field Inputs'!C52</f>
        <v>0</v>
      </c>
      <c r="D53" s="63">
        <f>'1.4.Fwd TIV-Field Inputs'!D52</f>
        <v>0</v>
      </c>
      <c r="E53" s="68">
        <f>'1.6.Ability to Win'!G52</f>
        <v>0</v>
      </c>
      <c r="F53" s="55"/>
      <c r="G53" s="55"/>
      <c r="H53" s="72">
        <f>'1.6.Ability to Win'!T52</f>
        <v>0</v>
      </c>
      <c r="I53" s="89">
        <f>'1.4.Fwd TIV-Field Inputs'!J52</f>
        <v>0</v>
      </c>
      <c r="J53" s="55"/>
      <c r="K53" s="72">
        <f>'1.4.Fwd TIV-Field Inputs'!K52</f>
        <v>0</v>
      </c>
      <c r="L53" s="55"/>
      <c r="M53" s="72">
        <f>'1.4.Fwd TIV-Field Inputs'!L52</f>
        <v>0</v>
      </c>
      <c r="N53" s="55"/>
      <c r="O53" s="72">
        <f>'1.4.Fwd TIV-Field Inputs'!M52</f>
        <v>0</v>
      </c>
      <c r="P53" s="55"/>
      <c r="Q53" s="55"/>
      <c r="R53" s="89">
        <f t="shared" si="2"/>
        <v>0</v>
      </c>
      <c r="S53" s="55"/>
      <c r="T53" s="55"/>
      <c r="U53" s="55"/>
      <c r="V53" s="55"/>
      <c r="W53" s="89">
        <f t="shared" si="3"/>
        <v>0</v>
      </c>
      <c r="X53" s="55"/>
      <c r="Y53" s="55"/>
      <c r="Z53" s="55"/>
      <c r="AA53" s="89">
        <f t="shared" si="4"/>
        <v>0</v>
      </c>
      <c r="AB53" s="55"/>
      <c r="AC53" s="55"/>
      <c r="AD53" s="55"/>
      <c r="AE53" s="55"/>
      <c r="AF53" s="89">
        <f t="shared" si="5"/>
        <v>0</v>
      </c>
      <c r="AG53" s="55"/>
      <c r="AH53" s="55"/>
      <c r="AI53" s="55"/>
      <c r="AJ53" s="89">
        <f t="shared" si="6"/>
        <v>0</v>
      </c>
      <c r="AK53" s="55"/>
      <c r="AL53" s="55"/>
      <c r="AM53" s="55"/>
      <c r="AN53" s="55"/>
      <c r="AO53" s="89">
        <f t="shared" si="7"/>
        <v>0</v>
      </c>
      <c r="AP53" s="55"/>
      <c r="AQ53" s="89">
        <f t="shared" si="13"/>
        <v>0</v>
      </c>
      <c r="AR53" s="89">
        <f t="shared" si="14"/>
        <v>0</v>
      </c>
      <c r="AS53" s="89">
        <f t="shared" si="10"/>
        <v>0</v>
      </c>
      <c r="AT53" s="55"/>
      <c r="AU53" s="72">
        <f>IFERROR(VLOOKUP(D53,Masters!$D$3:$E$17,2,FALSE),0)</f>
        <v>0</v>
      </c>
    </row>
    <row r="54" spans="1:47" ht="16.5" customHeight="1" x14ac:dyDescent="0.25">
      <c r="A54" s="63">
        <f>'1.4.Fwd TIV-Field Inputs'!A53</f>
        <v>0</v>
      </c>
      <c r="B54" s="63">
        <f>'1.4.Fwd TIV-Field Inputs'!B53</f>
        <v>0</v>
      </c>
      <c r="C54" s="63">
        <f>'1.4.Fwd TIV-Field Inputs'!C53</f>
        <v>0</v>
      </c>
      <c r="D54" s="63">
        <f>'1.4.Fwd TIV-Field Inputs'!D53</f>
        <v>0</v>
      </c>
      <c r="E54" s="68">
        <f>'1.6.Ability to Win'!G53</f>
        <v>0</v>
      </c>
      <c r="F54" s="55"/>
      <c r="G54" s="55"/>
      <c r="H54" s="72">
        <f>'1.6.Ability to Win'!T53</f>
        <v>0</v>
      </c>
      <c r="I54" s="89">
        <f>'1.4.Fwd TIV-Field Inputs'!J53</f>
        <v>0</v>
      </c>
      <c r="J54" s="55"/>
      <c r="K54" s="72">
        <f>'1.4.Fwd TIV-Field Inputs'!K53</f>
        <v>0</v>
      </c>
      <c r="L54" s="55"/>
      <c r="M54" s="72">
        <f>'1.4.Fwd TIV-Field Inputs'!L53</f>
        <v>0</v>
      </c>
      <c r="N54" s="55"/>
      <c r="O54" s="72">
        <f>'1.4.Fwd TIV-Field Inputs'!M53</f>
        <v>0</v>
      </c>
      <c r="P54" s="55"/>
      <c r="Q54" s="55"/>
      <c r="R54" s="89">
        <f t="shared" si="2"/>
        <v>0</v>
      </c>
      <c r="S54" s="55"/>
      <c r="T54" s="55"/>
      <c r="U54" s="55"/>
      <c r="V54" s="55"/>
      <c r="W54" s="89">
        <f t="shared" si="3"/>
        <v>0</v>
      </c>
      <c r="X54" s="55"/>
      <c r="Y54" s="55"/>
      <c r="Z54" s="55"/>
      <c r="AA54" s="89">
        <f t="shared" si="4"/>
        <v>0</v>
      </c>
      <c r="AB54" s="55"/>
      <c r="AC54" s="55"/>
      <c r="AD54" s="55"/>
      <c r="AE54" s="55"/>
      <c r="AF54" s="89">
        <f t="shared" si="5"/>
        <v>0</v>
      </c>
      <c r="AG54" s="55"/>
      <c r="AH54" s="55"/>
      <c r="AI54" s="55"/>
      <c r="AJ54" s="89">
        <f t="shared" si="6"/>
        <v>0</v>
      </c>
      <c r="AK54" s="55"/>
      <c r="AL54" s="55"/>
      <c r="AM54" s="55"/>
      <c r="AN54" s="55"/>
      <c r="AO54" s="89">
        <f t="shared" si="7"/>
        <v>0</v>
      </c>
      <c r="AP54" s="55"/>
      <c r="AQ54" s="89">
        <f t="shared" si="13"/>
        <v>0</v>
      </c>
      <c r="AR54" s="89">
        <f t="shared" si="14"/>
        <v>0</v>
      </c>
      <c r="AS54" s="89">
        <f t="shared" si="10"/>
        <v>0</v>
      </c>
      <c r="AT54" s="55"/>
      <c r="AU54" s="72">
        <f>IFERROR(VLOOKUP(D54,Masters!$D$3:$E$17,2,FALSE),0)</f>
        <v>0</v>
      </c>
    </row>
    <row r="55" spans="1:47" ht="16.5" customHeight="1" x14ac:dyDescent="0.25">
      <c r="A55" s="63">
        <f>'1.4.Fwd TIV-Field Inputs'!A54</f>
        <v>0</v>
      </c>
      <c r="B55" s="63">
        <f>'1.4.Fwd TIV-Field Inputs'!B54</f>
        <v>0</v>
      </c>
      <c r="C55" s="63">
        <f>'1.4.Fwd TIV-Field Inputs'!C54</f>
        <v>0</v>
      </c>
      <c r="D55" s="63">
        <f>'1.4.Fwd TIV-Field Inputs'!D54</f>
        <v>0</v>
      </c>
      <c r="E55" s="68">
        <f>'1.6.Ability to Win'!G54</f>
        <v>0</v>
      </c>
      <c r="F55" s="55"/>
      <c r="G55" s="55"/>
      <c r="H55" s="72">
        <f>'1.6.Ability to Win'!T54</f>
        <v>0</v>
      </c>
      <c r="I55" s="89">
        <f>'1.4.Fwd TIV-Field Inputs'!J54</f>
        <v>0</v>
      </c>
      <c r="J55" s="55"/>
      <c r="K55" s="72">
        <f>'1.4.Fwd TIV-Field Inputs'!K54</f>
        <v>0</v>
      </c>
      <c r="L55" s="55"/>
      <c r="M55" s="72">
        <f>'1.4.Fwd TIV-Field Inputs'!L54</f>
        <v>0</v>
      </c>
      <c r="N55" s="55"/>
      <c r="O55" s="72">
        <f>'1.4.Fwd TIV-Field Inputs'!M54</f>
        <v>0</v>
      </c>
      <c r="P55" s="55"/>
      <c r="Q55" s="55"/>
      <c r="R55" s="89">
        <f t="shared" si="2"/>
        <v>0</v>
      </c>
      <c r="S55" s="55"/>
      <c r="T55" s="55"/>
      <c r="U55" s="55"/>
      <c r="V55" s="55"/>
      <c r="W55" s="89">
        <f t="shared" si="3"/>
        <v>0</v>
      </c>
      <c r="X55" s="55"/>
      <c r="Y55" s="55"/>
      <c r="Z55" s="55"/>
      <c r="AA55" s="89">
        <f t="shared" si="4"/>
        <v>0</v>
      </c>
      <c r="AB55" s="55"/>
      <c r="AC55" s="55"/>
      <c r="AD55" s="55"/>
      <c r="AE55" s="55"/>
      <c r="AF55" s="89">
        <f t="shared" si="5"/>
        <v>0</v>
      </c>
      <c r="AG55" s="55"/>
      <c r="AH55" s="55"/>
      <c r="AI55" s="55"/>
      <c r="AJ55" s="89">
        <f t="shared" si="6"/>
        <v>0</v>
      </c>
      <c r="AK55" s="55"/>
      <c r="AL55" s="55"/>
      <c r="AM55" s="55"/>
      <c r="AN55" s="55"/>
      <c r="AO55" s="89">
        <f t="shared" si="7"/>
        <v>0</v>
      </c>
      <c r="AP55" s="55"/>
      <c r="AQ55" s="89">
        <f t="shared" si="13"/>
        <v>0</v>
      </c>
      <c r="AR55" s="89">
        <f t="shared" si="14"/>
        <v>0</v>
      </c>
      <c r="AS55" s="89">
        <f t="shared" si="10"/>
        <v>0</v>
      </c>
      <c r="AT55" s="55"/>
      <c r="AU55" s="72">
        <f>IFERROR(VLOOKUP(D55,Masters!$D$3:$E$17,2,FALSE),0)</f>
        <v>0</v>
      </c>
    </row>
    <row r="56" spans="1:47" ht="16.5" customHeight="1" x14ac:dyDescent="0.25">
      <c r="A56" s="63">
        <f>'1.4.Fwd TIV-Field Inputs'!A55</f>
        <v>0</v>
      </c>
      <c r="B56" s="63">
        <f>'1.4.Fwd TIV-Field Inputs'!B55</f>
        <v>0</v>
      </c>
      <c r="C56" s="63">
        <f>'1.4.Fwd TIV-Field Inputs'!C55</f>
        <v>0</v>
      </c>
      <c r="D56" s="63">
        <f>'1.4.Fwd TIV-Field Inputs'!D55</f>
        <v>0</v>
      </c>
      <c r="E56" s="68">
        <f>'1.6.Ability to Win'!G55</f>
        <v>0</v>
      </c>
      <c r="F56" s="55"/>
      <c r="G56" s="55"/>
      <c r="H56" s="72">
        <f>'1.6.Ability to Win'!T55</f>
        <v>0</v>
      </c>
      <c r="I56" s="89">
        <f>'1.4.Fwd TIV-Field Inputs'!J55</f>
        <v>0</v>
      </c>
      <c r="J56" s="55"/>
      <c r="K56" s="72">
        <f>'1.4.Fwd TIV-Field Inputs'!K55</f>
        <v>0</v>
      </c>
      <c r="L56" s="55"/>
      <c r="M56" s="72">
        <f>'1.4.Fwd TIV-Field Inputs'!L55</f>
        <v>0</v>
      </c>
      <c r="N56" s="55"/>
      <c r="O56" s="72">
        <f>'1.4.Fwd TIV-Field Inputs'!M55</f>
        <v>0</v>
      </c>
      <c r="P56" s="55"/>
      <c r="Q56" s="55"/>
      <c r="R56" s="89">
        <f t="shared" si="2"/>
        <v>0</v>
      </c>
      <c r="S56" s="55"/>
      <c r="T56" s="55"/>
      <c r="U56" s="55"/>
      <c r="V56" s="55"/>
      <c r="W56" s="89">
        <f t="shared" si="3"/>
        <v>0</v>
      </c>
      <c r="X56" s="55"/>
      <c r="Y56" s="55"/>
      <c r="Z56" s="55"/>
      <c r="AA56" s="89">
        <f t="shared" si="4"/>
        <v>0</v>
      </c>
      <c r="AB56" s="55"/>
      <c r="AC56" s="55"/>
      <c r="AD56" s="55"/>
      <c r="AE56" s="55"/>
      <c r="AF56" s="89">
        <f t="shared" si="5"/>
        <v>0</v>
      </c>
      <c r="AG56" s="55"/>
      <c r="AH56" s="55"/>
      <c r="AI56" s="55"/>
      <c r="AJ56" s="89">
        <f t="shared" si="6"/>
        <v>0</v>
      </c>
      <c r="AK56" s="55"/>
      <c r="AL56" s="55"/>
      <c r="AM56" s="55"/>
      <c r="AN56" s="55"/>
      <c r="AO56" s="89">
        <f t="shared" si="7"/>
        <v>0</v>
      </c>
      <c r="AP56" s="55"/>
      <c r="AQ56" s="89">
        <f t="shared" si="13"/>
        <v>0</v>
      </c>
      <c r="AR56" s="89">
        <f t="shared" si="14"/>
        <v>0</v>
      </c>
      <c r="AS56" s="89">
        <f t="shared" si="10"/>
        <v>0</v>
      </c>
      <c r="AT56" s="55"/>
      <c r="AU56" s="72">
        <f>IFERROR(VLOOKUP(D56,Masters!$D$3:$E$17,2,FALSE),0)</f>
        <v>0</v>
      </c>
    </row>
    <row r="57" spans="1:47" ht="16.5" customHeight="1" x14ac:dyDescent="0.25">
      <c r="A57" s="63">
        <f>'1.4.Fwd TIV-Field Inputs'!A56</f>
        <v>0</v>
      </c>
      <c r="B57" s="63">
        <f>'1.4.Fwd TIV-Field Inputs'!B56</f>
        <v>0</v>
      </c>
      <c r="C57" s="63">
        <f>'1.4.Fwd TIV-Field Inputs'!C56</f>
        <v>0</v>
      </c>
      <c r="D57" s="63">
        <f>'1.4.Fwd TIV-Field Inputs'!D56</f>
        <v>0</v>
      </c>
      <c r="E57" s="68">
        <f>'1.6.Ability to Win'!G56</f>
        <v>0</v>
      </c>
      <c r="F57" s="55"/>
      <c r="G57" s="55"/>
      <c r="H57" s="72">
        <f>'1.6.Ability to Win'!T56</f>
        <v>0</v>
      </c>
      <c r="I57" s="89">
        <f>'1.4.Fwd TIV-Field Inputs'!J56</f>
        <v>0</v>
      </c>
      <c r="J57" s="55"/>
      <c r="K57" s="72">
        <f>'1.4.Fwd TIV-Field Inputs'!K56</f>
        <v>0</v>
      </c>
      <c r="L57" s="55"/>
      <c r="M57" s="72">
        <f>'1.4.Fwd TIV-Field Inputs'!L56</f>
        <v>0</v>
      </c>
      <c r="N57" s="55"/>
      <c r="O57" s="72">
        <f>'1.4.Fwd TIV-Field Inputs'!M56</f>
        <v>0</v>
      </c>
      <c r="P57" s="55"/>
      <c r="Q57" s="55"/>
      <c r="R57" s="89">
        <f t="shared" si="2"/>
        <v>0</v>
      </c>
      <c r="S57" s="55"/>
      <c r="T57" s="55"/>
      <c r="U57" s="55"/>
      <c r="V57" s="55"/>
      <c r="W57" s="89">
        <f t="shared" si="3"/>
        <v>0</v>
      </c>
      <c r="X57" s="55"/>
      <c r="Y57" s="55"/>
      <c r="Z57" s="55"/>
      <c r="AA57" s="89">
        <f t="shared" si="4"/>
        <v>0</v>
      </c>
      <c r="AB57" s="55"/>
      <c r="AC57" s="55"/>
      <c r="AD57" s="55"/>
      <c r="AE57" s="55"/>
      <c r="AF57" s="89">
        <f t="shared" si="5"/>
        <v>0</v>
      </c>
      <c r="AG57" s="55"/>
      <c r="AH57" s="55"/>
      <c r="AI57" s="55"/>
      <c r="AJ57" s="89">
        <f t="shared" si="6"/>
        <v>0</v>
      </c>
      <c r="AK57" s="55"/>
      <c r="AL57" s="55"/>
      <c r="AM57" s="55"/>
      <c r="AN57" s="55"/>
      <c r="AO57" s="89">
        <f t="shared" si="7"/>
        <v>0</v>
      </c>
      <c r="AP57" s="55"/>
      <c r="AQ57" s="89">
        <f t="shared" si="13"/>
        <v>0</v>
      </c>
      <c r="AR57" s="89">
        <f t="shared" si="14"/>
        <v>0</v>
      </c>
      <c r="AS57" s="89">
        <f t="shared" si="10"/>
        <v>0</v>
      </c>
      <c r="AT57" s="55"/>
      <c r="AU57" s="72">
        <f>IFERROR(VLOOKUP(D57,Masters!$D$3:$E$17,2,FALSE),0)</f>
        <v>0</v>
      </c>
    </row>
    <row r="58" spans="1:47" ht="16.5" customHeight="1" x14ac:dyDescent="0.25">
      <c r="A58" s="63">
        <f>'1.4.Fwd TIV-Field Inputs'!A57</f>
        <v>0</v>
      </c>
      <c r="B58" s="63">
        <f>'1.4.Fwd TIV-Field Inputs'!B57</f>
        <v>0</v>
      </c>
      <c r="C58" s="63">
        <f>'1.4.Fwd TIV-Field Inputs'!C57</f>
        <v>0</v>
      </c>
      <c r="D58" s="63">
        <f>'1.4.Fwd TIV-Field Inputs'!D57</f>
        <v>0</v>
      </c>
      <c r="E58" s="68">
        <f>'1.6.Ability to Win'!G57</f>
        <v>0</v>
      </c>
      <c r="F58" s="55"/>
      <c r="G58" s="55"/>
      <c r="H58" s="72">
        <f>'1.6.Ability to Win'!T57</f>
        <v>0</v>
      </c>
      <c r="I58" s="89">
        <f>'1.4.Fwd TIV-Field Inputs'!J57</f>
        <v>0</v>
      </c>
      <c r="J58" s="55"/>
      <c r="K58" s="72">
        <f>'1.4.Fwd TIV-Field Inputs'!K57</f>
        <v>0</v>
      </c>
      <c r="L58" s="55"/>
      <c r="M58" s="72">
        <f>'1.4.Fwd TIV-Field Inputs'!L57</f>
        <v>0</v>
      </c>
      <c r="N58" s="55"/>
      <c r="O58" s="72">
        <f>'1.4.Fwd TIV-Field Inputs'!M57</f>
        <v>0</v>
      </c>
      <c r="P58" s="55"/>
      <c r="Q58" s="55"/>
      <c r="R58" s="89">
        <f t="shared" si="2"/>
        <v>0</v>
      </c>
      <c r="S58" s="55"/>
      <c r="T58" s="55"/>
      <c r="U58" s="55"/>
      <c r="V58" s="55"/>
      <c r="W58" s="89">
        <f t="shared" si="3"/>
        <v>0</v>
      </c>
      <c r="X58" s="55"/>
      <c r="Y58" s="55"/>
      <c r="Z58" s="55"/>
      <c r="AA58" s="89">
        <f t="shared" si="4"/>
        <v>0</v>
      </c>
      <c r="AB58" s="55"/>
      <c r="AC58" s="55"/>
      <c r="AD58" s="55"/>
      <c r="AE58" s="55"/>
      <c r="AF58" s="89">
        <f t="shared" si="5"/>
        <v>0</v>
      </c>
      <c r="AG58" s="55"/>
      <c r="AH58" s="55"/>
      <c r="AI58" s="55"/>
      <c r="AJ58" s="89">
        <f t="shared" si="6"/>
        <v>0</v>
      </c>
      <c r="AK58" s="55"/>
      <c r="AL58" s="55"/>
      <c r="AM58" s="55"/>
      <c r="AN58" s="55"/>
      <c r="AO58" s="89">
        <f t="shared" si="7"/>
        <v>0</v>
      </c>
      <c r="AP58" s="55"/>
      <c r="AQ58" s="89">
        <f t="shared" si="13"/>
        <v>0</v>
      </c>
      <c r="AR58" s="89">
        <f t="shared" si="14"/>
        <v>0</v>
      </c>
      <c r="AS58" s="89">
        <f t="shared" si="10"/>
        <v>0</v>
      </c>
      <c r="AT58" s="55"/>
      <c r="AU58" s="72">
        <f>IFERROR(VLOOKUP(D58,Masters!$D$3:$E$17,2,FALSE),0)</f>
        <v>0</v>
      </c>
    </row>
    <row r="59" spans="1:47" ht="16.5" customHeight="1" x14ac:dyDescent="0.25">
      <c r="A59" s="63">
        <f>'1.4.Fwd TIV-Field Inputs'!A58</f>
        <v>0</v>
      </c>
      <c r="B59" s="63">
        <f>'1.4.Fwd TIV-Field Inputs'!B58</f>
        <v>0</v>
      </c>
      <c r="C59" s="63">
        <f>'1.4.Fwd TIV-Field Inputs'!C58</f>
        <v>0</v>
      </c>
      <c r="D59" s="63">
        <f>'1.4.Fwd TIV-Field Inputs'!D58</f>
        <v>0</v>
      </c>
      <c r="E59" s="68">
        <f>'1.6.Ability to Win'!G58</f>
        <v>0</v>
      </c>
      <c r="F59" s="55"/>
      <c r="G59" s="55"/>
      <c r="H59" s="72">
        <f>'1.6.Ability to Win'!T58</f>
        <v>0</v>
      </c>
      <c r="I59" s="89">
        <f>'1.4.Fwd TIV-Field Inputs'!J58</f>
        <v>0</v>
      </c>
      <c r="J59" s="55"/>
      <c r="K59" s="72">
        <f>'1.4.Fwd TIV-Field Inputs'!K58</f>
        <v>0</v>
      </c>
      <c r="L59" s="55"/>
      <c r="M59" s="72">
        <f>'1.4.Fwd TIV-Field Inputs'!L58</f>
        <v>0</v>
      </c>
      <c r="N59" s="55"/>
      <c r="O59" s="72">
        <f>'1.4.Fwd TIV-Field Inputs'!M58</f>
        <v>0</v>
      </c>
      <c r="P59" s="55"/>
      <c r="Q59" s="55"/>
      <c r="R59" s="89">
        <f t="shared" si="2"/>
        <v>0</v>
      </c>
      <c r="S59" s="55"/>
      <c r="T59" s="55"/>
      <c r="U59" s="55"/>
      <c r="V59" s="55"/>
      <c r="W59" s="89">
        <f t="shared" si="3"/>
        <v>0</v>
      </c>
      <c r="X59" s="55"/>
      <c r="Y59" s="55"/>
      <c r="Z59" s="55"/>
      <c r="AA59" s="89">
        <f t="shared" si="4"/>
        <v>0</v>
      </c>
      <c r="AB59" s="55"/>
      <c r="AC59" s="55"/>
      <c r="AD59" s="55"/>
      <c r="AE59" s="55"/>
      <c r="AF59" s="89">
        <f t="shared" si="5"/>
        <v>0</v>
      </c>
      <c r="AG59" s="55"/>
      <c r="AH59" s="55"/>
      <c r="AI59" s="55"/>
      <c r="AJ59" s="89">
        <f t="shared" si="6"/>
        <v>0</v>
      </c>
      <c r="AK59" s="55"/>
      <c r="AL59" s="55"/>
      <c r="AM59" s="55"/>
      <c r="AN59" s="55"/>
      <c r="AO59" s="89">
        <f t="shared" si="7"/>
        <v>0</v>
      </c>
      <c r="AP59" s="55"/>
      <c r="AQ59" s="89">
        <f t="shared" si="13"/>
        <v>0</v>
      </c>
      <c r="AR59" s="89">
        <f t="shared" si="14"/>
        <v>0</v>
      </c>
      <c r="AS59" s="89">
        <f t="shared" si="10"/>
        <v>0</v>
      </c>
      <c r="AT59" s="55"/>
      <c r="AU59" s="72">
        <f>IFERROR(VLOOKUP(D59,Masters!$D$3:$E$17,2,FALSE),0)</f>
        <v>0</v>
      </c>
    </row>
    <row r="60" spans="1:47" ht="16.5" customHeight="1" x14ac:dyDescent="0.25">
      <c r="A60" s="63">
        <f>'1.4.Fwd TIV-Field Inputs'!A59</f>
        <v>0</v>
      </c>
      <c r="B60" s="63">
        <f>'1.4.Fwd TIV-Field Inputs'!B59</f>
        <v>0</v>
      </c>
      <c r="C60" s="63">
        <f>'1.4.Fwd TIV-Field Inputs'!C59</f>
        <v>0</v>
      </c>
      <c r="D60" s="63">
        <f>'1.4.Fwd TIV-Field Inputs'!D59</f>
        <v>0</v>
      </c>
      <c r="E60" s="68">
        <f>'1.6.Ability to Win'!G59</f>
        <v>0</v>
      </c>
      <c r="F60" s="55"/>
      <c r="G60" s="55"/>
      <c r="H60" s="72">
        <f>'1.6.Ability to Win'!T59</f>
        <v>0</v>
      </c>
      <c r="I60" s="89">
        <f>'1.4.Fwd TIV-Field Inputs'!J59</f>
        <v>0</v>
      </c>
      <c r="J60" s="55"/>
      <c r="K60" s="72">
        <f>'1.4.Fwd TIV-Field Inputs'!K59</f>
        <v>0</v>
      </c>
      <c r="L60" s="55"/>
      <c r="M60" s="72">
        <f>'1.4.Fwd TIV-Field Inputs'!L59</f>
        <v>0</v>
      </c>
      <c r="N60" s="55"/>
      <c r="O60" s="72">
        <f>'1.4.Fwd TIV-Field Inputs'!M59</f>
        <v>0</v>
      </c>
      <c r="P60" s="55"/>
      <c r="Q60" s="55"/>
      <c r="R60" s="89">
        <f t="shared" si="2"/>
        <v>0</v>
      </c>
      <c r="S60" s="55"/>
      <c r="T60" s="55"/>
      <c r="U60" s="55"/>
      <c r="V60" s="55"/>
      <c r="W60" s="89">
        <f t="shared" si="3"/>
        <v>0</v>
      </c>
      <c r="X60" s="55"/>
      <c r="Y60" s="55"/>
      <c r="Z60" s="55"/>
      <c r="AA60" s="89">
        <f t="shared" si="4"/>
        <v>0</v>
      </c>
      <c r="AB60" s="55"/>
      <c r="AC60" s="55"/>
      <c r="AD60" s="55"/>
      <c r="AE60" s="55"/>
      <c r="AF60" s="89">
        <f t="shared" si="5"/>
        <v>0</v>
      </c>
      <c r="AG60" s="55"/>
      <c r="AH60" s="55"/>
      <c r="AI60" s="55"/>
      <c r="AJ60" s="89">
        <f t="shared" si="6"/>
        <v>0</v>
      </c>
      <c r="AK60" s="55"/>
      <c r="AL60" s="55"/>
      <c r="AM60" s="55"/>
      <c r="AN60" s="55"/>
      <c r="AO60" s="89">
        <f t="shared" si="7"/>
        <v>0</v>
      </c>
      <c r="AP60" s="55"/>
      <c r="AQ60" s="89">
        <f t="shared" si="13"/>
        <v>0</v>
      </c>
      <c r="AR60" s="89">
        <f t="shared" si="14"/>
        <v>0</v>
      </c>
      <c r="AS60" s="89">
        <f t="shared" si="10"/>
        <v>0</v>
      </c>
      <c r="AT60" s="55"/>
      <c r="AU60" s="72">
        <f>IFERROR(VLOOKUP(D60,Masters!$D$3:$E$17,2,FALSE),0)</f>
        <v>0</v>
      </c>
    </row>
    <row r="61" spans="1:47" ht="16.5" customHeight="1" x14ac:dyDescent="0.25">
      <c r="A61" s="63">
        <f>'1.4.Fwd TIV-Field Inputs'!A60</f>
        <v>0</v>
      </c>
      <c r="B61" s="63">
        <f>'1.4.Fwd TIV-Field Inputs'!B60</f>
        <v>0</v>
      </c>
      <c r="C61" s="63">
        <f>'1.4.Fwd TIV-Field Inputs'!C60</f>
        <v>0</v>
      </c>
      <c r="D61" s="63">
        <f>'1.4.Fwd TIV-Field Inputs'!D60</f>
        <v>0</v>
      </c>
      <c r="E61" s="68">
        <f>'1.6.Ability to Win'!G60</f>
        <v>0</v>
      </c>
      <c r="F61" s="55"/>
      <c r="G61" s="55"/>
      <c r="H61" s="72">
        <f>'1.6.Ability to Win'!T60</f>
        <v>0</v>
      </c>
      <c r="I61" s="89">
        <f>'1.4.Fwd TIV-Field Inputs'!J60</f>
        <v>0</v>
      </c>
      <c r="J61" s="55"/>
      <c r="K61" s="72">
        <f>'1.4.Fwd TIV-Field Inputs'!K60</f>
        <v>0</v>
      </c>
      <c r="L61" s="55"/>
      <c r="M61" s="72">
        <f>'1.4.Fwd TIV-Field Inputs'!L60</f>
        <v>0</v>
      </c>
      <c r="N61" s="55"/>
      <c r="O61" s="72">
        <f>'1.4.Fwd TIV-Field Inputs'!M60</f>
        <v>0</v>
      </c>
      <c r="P61" s="55"/>
      <c r="Q61" s="55"/>
      <c r="R61" s="89">
        <f t="shared" si="2"/>
        <v>0</v>
      </c>
      <c r="S61" s="55"/>
      <c r="T61" s="55"/>
      <c r="U61" s="55"/>
      <c r="V61" s="55"/>
      <c r="W61" s="89">
        <f t="shared" si="3"/>
        <v>0</v>
      </c>
      <c r="X61" s="55"/>
      <c r="Y61" s="55"/>
      <c r="Z61" s="55"/>
      <c r="AA61" s="89">
        <f t="shared" si="4"/>
        <v>0</v>
      </c>
      <c r="AB61" s="55"/>
      <c r="AC61" s="55"/>
      <c r="AD61" s="55"/>
      <c r="AE61" s="55"/>
      <c r="AF61" s="89">
        <f t="shared" si="5"/>
        <v>0</v>
      </c>
      <c r="AG61" s="55"/>
      <c r="AH61" s="55"/>
      <c r="AI61" s="55"/>
      <c r="AJ61" s="89">
        <f t="shared" si="6"/>
        <v>0</v>
      </c>
      <c r="AK61" s="55"/>
      <c r="AL61" s="55"/>
      <c r="AM61" s="55"/>
      <c r="AN61" s="55"/>
      <c r="AO61" s="89">
        <f t="shared" si="7"/>
        <v>0</v>
      </c>
      <c r="AP61" s="55"/>
      <c r="AQ61" s="89">
        <f t="shared" si="13"/>
        <v>0</v>
      </c>
      <c r="AR61" s="89">
        <f t="shared" si="14"/>
        <v>0</v>
      </c>
      <c r="AS61" s="89">
        <f t="shared" si="10"/>
        <v>0</v>
      </c>
      <c r="AT61" s="55"/>
      <c r="AU61" s="72">
        <f>IFERROR(VLOOKUP(D61,Masters!$D$3:$E$17,2,FALSE),0)</f>
        <v>0</v>
      </c>
    </row>
    <row r="62" spans="1:47" ht="16.5" customHeight="1" x14ac:dyDescent="0.25">
      <c r="A62" s="63">
        <f>'1.4.Fwd TIV-Field Inputs'!A61</f>
        <v>0</v>
      </c>
      <c r="B62" s="63">
        <f>'1.4.Fwd TIV-Field Inputs'!B61</f>
        <v>0</v>
      </c>
      <c r="C62" s="63">
        <f>'1.4.Fwd TIV-Field Inputs'!C61</f>
        <v>0</v>
      </c>
      <c r="D62" s="63">
        <f>'1.4.Fwd TIV-Field Inputs'!D61</f>
        <v>0</v>
      </c>
      <c r="E62" s="68">
        <f>'1.6.Ability to Win'!G61</f>
        <v>0</v>
      </c>
      <c r="F62" s="55"/>
      <c r="G62" s="55"/>
      <c r="H62" s="72">
        <f>'1.6.Ability to Win'!T61</f>
        <v>0</v>
      </c>
      <c r="I62" s="89">
        <f>'1.4.Fwd TIV-Field Inputs'!J61</f>
        <v>0</v>
      </c>
      <c r="J62" s="55"/>
      <c r="K62" s="72">
        <f>'1.4.Fwd TIV-Field Inputs'!K61</f>
        <v>0</v>
      </c>
      <c r="L62" s="55"/>
      <c r="M62" s="72">
        <f>'1.4.Fwd TIV-Field Inputs'!L61</f>
        <v>0</v>
      </c>
      <c r="N62" s="55"/>
      <c r="O62" s="72">
        <f>'1.4.Fwd TIV-Field Inputs'!M61</f>
        <v>0</v>
      </c>
      <c r="P62" s="55"/>
      <c r="Q62" s="55"/>
      <c r="R62" s="89">
        <f t="shared" si="2"/>
        <v>0</v>
      </c>
      <c r="S62" s="55"/>
      <c r="T62" s="55"/>
      <c r="U62" s="55"/>
      <c r="V62" s="55"/>
      <c r="W62" s="89">
        <f t="shared" si="3"/>
        <v>0</v>
      </c>
      <c r="X62" s="55"/>
      <c r="Y62" s="55"/>
      <c r="Z62" s="55"/>
      <c r="AA62" s="89">
        <f t="shared" si="4"/>
        <v>0</v>
      </c>
      <c r="AB62" s="55"/>
      <c r="AC62" s="55"/>
      <c r="AD62" s="55"/>
      <c r="AE62" s="55"/>
      <c r="AF62" s="89">
        <f t="shared" si="5"/>
        <v>0</v>
      </c>
      <c r="AG62" s="55"/>
      <c r="AH62" s="55"/>
      <c r="AI62" s="55"/>
      <c r="AJ62" s="89">
        <f t="shared" si="6"/>
        <v>0</v>
      </c>
      <c r="AK62" s="55"/>
      <c r="AL62" s="55"/>
      <c r="AM62" s="55"/>
      <c r="AN62" s="55"/>
      <c r="AO62" s="89">
        <f t="shared" si="7"/>
        <v>0</v>
      </c>
      <c r="AP62" s="55"/>
      <c r="AQ62" s="89">
        <f t="shared" si="13"/>
        <v>0</v>
      </c>
      <c r="AR62" s="89">
        <f t="shared" si="14"/>
        <v>0</v>
      </c>
      <c r="AS62" s="89">
        <f t="shared" si="10"/>
        <v>0</v>
      </c>
      <c r="AT62" s="55"/>
      <c r="AU62" s="72">
        <f>IFERROR(VLOOKUP(D62,Masters!$D$3:$E$17,2,FALSE),0)</f>
        <v>0</v>
      </c>
    </row>
    <row r="63" spans="1:47" ht="16.5" customHeight="1" x14ac:dyDescent="0.25">
      <c r="A63" s="63">
        <f>'1.4.Fwd TIV-Field Inputs'!A62</f>
        <v>0</v>
      </c>
      <c r="B63" s="63">
        <f>'1.4.Fwd TIV-Field Inputs'!B62</f>
        <v>0</v>
      </c>
      <c r="C63" s="63">
        <f>'1.4.Fwd TIV-Field Inputs'!C62</f>
        <v>0</v>
      </c>
      <c r="D63" s="63">
        <f>'1.4.Fwd TIV-Field Inputs'!D62</f>
        <v>0</v>
      </c>
      <c r="E63" s="68">
        <f>'1.6.Ability to Win'!G62</f>
        <v>0</v>
      </c>
      <c r="F63" s="55"/>
      <c r="G63" s="55"/>
      <c r="H63" s="72">
        <f>'1.6.Ability to Win'!T62</f>
        <v>0</v>
      </c>
      <c r="I63" s="89">
        <f>'1.4.Fwd TIV-Field Inputs'!J62</f>
        <v>0</v>
      </c>
      <c r="J63" s="55"/>
      <c r="K63" s="72">
        <f>'1.4.Fwd TIV-Field Inputs'!K62</f>
        <v>0</v>
      </c>
      <c r="L63" s="55"/>
      <c r="M63" s="72">
        <f>'1.4.Fwd TIV-Field Inputs'!L62</f>
        <v>0</v>
      </c>
      <c r="N63" s="55"/>
      <c r="O63" s="72">
        <f>'1.4.Fwd TIV-Field Inputs'!M62</f>
        <v>0</v>
      </c>
      <c r="P63" s="55"/>
      <c r="Q63" s="55"/>
      <c r="R63" s="89">
        <f t="shared" si="2"/>
        <v>0</v>
      </c>
      <c r="S63" s="55"/>
      <c r="T63" s="55"/>
      <c r="U63" s="55"/>
      <c r="V63" s="55"/>
      <c r="W63" s="89">
        <f t="shared" si="3"/>
        <v>0</v>
      </c>
      <c r="X63" s="55"/>
      <c r="Y63" s="55"/>
      <c r="Z63" s="55"/>
      <c r="AA63" s="89">
        <f t="shared" si="4"/>
        <v>0</v>
      </c>
      <c r="AB63" s="55"/>
      <c r="AC63" s="55"/>
      <c r="AD63" s="55"/>
      <c r="AE63" s="55"/>
      <c r="AF63" s="89">
        <f t="shared" si="5"/>
        <v>0</v>
      </c>
      <c r="AG63" s="55"/>
      <c r="AH63" s="55"/>
      <c r="AI63" s="55"/>
      <c r="AJ63" s="89">
        <f t="shared" si="6"/>
        <v>0</v>
      </c>
      <c r="AK63" s="55"/>
      <c r="AL63" s="55"/>
      <c r="AM63" s="55"/>
      <c r="AN63" s="55"/>
      <c r="AO63" s="89">
        <f t="shared" si="7"/>
        <v>0</v>
      </c>
      <c r="AP63" s="55"/>
      <c r="AQ63" s="89">
        <f t="shared" si="13"/>
        <v>0</v>
      </c>
      <c r="AR63" s="89">
        <f t="shared" si="14"/>
        <v>0</v>
      </c>
      <c r="AS63" s="89">
        <f t="shared" si="10"/>
        <v>0</v>
      </c>
      <c r="AT63" s="55"/>
      <c r="AU63" s="72">
        <f>IFERROR(VLOOKUP(D63,Masters!$D$3:$E$17,2,FALSE),0)</f>
        <v>0</v>
      </c>
    </row>
    <row r="64" spans="1:47" ht="16.5" customHeight="1" x14ac:dyDescent="0.25">
      <c r="A64" s="63">
        <f>'1.4.Fwd TIV-Field Inputs'!A63</f>
        <v>0</v>
      </c>
      <c r="B64" s="63">
        <f>'1.4.Fwd TIV-Field Inputs'!B63</f>
        <v>0</v>
      </c>
      <c r="C64" s="63">
        <f>'1.4.Fwd TIV-Field Inputs'!C63</f>
        <v>0</v>
      </c>
      <c r="D64" s="63">
        <f>'1.4.Fwd TIV-Field Inputs'!D63</f>
        <v>0</v>
      </c>
      <c r="E64" s="68">
        <f>'1.6.Ability to Win'!G63</f>
        <v>0</v>
      </c>
      <c r="F64" s="55"/>
      <c r="G64" s="55"/>
      <c r="H64" s="72">
        <f>'1.6.Ability to Win'!T63</f>
        <v>0</v>
      </c>
      <c r="I64" s="89">
        <f>'1.4.Fwd TIV-Field Inputs'!J63</f>
        <v>0</v>
      </c>
      <c r="J64" s="55"/>
      <c r="K64" s="72">
        <f>'1.4.Fwd TIV-Field Inputs'!K63</f>
        <v>0</v>
      </c>
      <c r="L64" s="55"/>
      <c r="M64" s="72">
        <f>'1.4.Fwd TIV-Field Inputs'!L63</f>
        <v>0</v>
      </c>
      <c r="N64" s="55"/>
      <c r="O64" s="72">
        <f>'1.4.Fwd TIV-Field Inputs'!M63</f>
        <v>0</v>
      </c>
      <c r="P64" s="55"/>
      <c r="Q64" s="55"/>
      <c r="R64" s="89">
        <f t="shared" si="2"/>
        <v>0</v>
      </c>
      <c r="S64" s="55"/>
      <c r="T64" s="55"/>
      <c r="U64" s="55"/>
      <c r="V64" s="55"/>
      <c r="W64" s="89">
        <f t="shared" si="3"/>
        <v>0</v>
      </c>
      <c r="X64" s="55"/>
      <c r="Y64" s="55"/>
      <c r="Z64" s="55"/>
      <c r="AA64" s="89">
        <f t="shared" si="4"/>
        <v>0</v>
      </c>
      <c r="AB64" s="55"/>
      <c r="AC64" s="55"/>
      <c r="AD64" s="55"/>
      <c r="AE64" s="55"/>
      <c r="AF64" s="89">
        <f t="shared" si="5"/>
        <v>0</v>
      </c>
      <c r="AG64" s="55"/>
      <c r="AH64" s="55"/>
      <c r="AI64" s="55"/>
      <c r="AJ64" s="89">
        <f t="shared" si="6"/>
        <v>0</v>
      </c>
      <c r="AK64" s="55"/>
      <c r="AL64" s="55"/>
      <c r="AM64" s="55"/>
      <c r="AN64" s="55"/>
      <c r="AO64" s="89">
        <f t="shared" si="7"/>
        <v>0</v>
      </c>
      <c r="AP64" s="55"/>
      <c r="AQ64" s="89">
        <f t="shared" si="13"/>
        <v>0</v>
      </c>
      <c r="AR64" s="89">
        <f t="shared" si="14"/>
        <v>0</v>
      </c>
      <c r="AS64" s="89">
        <f t="shared" si="10"/>
        <v>0</v>
      </c>
      <c r="AT64" s="55"/>
      <c r="AU64" s="72">
        <f>IFERROR(VLOOKUP(D64,Masters!$D$3:$E$17,2,FALSE),0)</f>
        <v>0</v>
      </c>
    </row>
    <row r="65" spans="1:47" ht="16.5" customHeight="1" x14ac:dyDescent="0.25">
      <c r="A65" s="63">
        <f>'1.4.Fwd TIV-Field Inputs'!A64</f>
        <v>0</v>
      </c>
      <c r="B65" s="63">
        <f>'1.4.Fwd TIV-Field Inputs'!B64</f>
        <v>0</v>
      </c>
      <c r="C65" s="63">
        <f>'1.4.Fwd TIV-Field Inputs'!C64</f>
        <v>0</v>
      </c>
      <c r="D65" s="63">
        <f>'1.4.Fwd TIV-Field Inputs'!D64</f>
        <v>0</v>
      </c>
      <c r="E65" s="68">
        <f>'1.6.Ability to Win'!G64</f>
        <v>0</v>
      </c>
      <c r="F65" s="55"/>
      <c r="G65" s="55"/>
      <c r="H65" s="72">
        <f>'1.6.Ability to Win'!T64</f>
        <v>0</v>
      </c>
      <c r="I65" s="89">
        <f>'1.4.Fwd TIV-Field Inputs'!J64</f>
        <v>0</v>
      </c>
      <c r="J65" s="55"/>
      <c r="K65" s="72">
        <f>'1.4.Fwd TIV-Field Inputs'!K64</f>
        <v>0</v>
      </c>
      <c r="L65" s="55"/>
      <c r="M65" s="72">
        <f>'1.4.Fwd TIV-Field Inputs'!L64</f>
        <v>0</v>
      </c>
      <c r="N65" s="55"/>
      <c r="O65" s="72">
        <f>'1.4.Fwd TIV-Field Inputs'!M64</f>
        <v>0</v>
      </c>
      <c r="P65" s="55"/>
      <c r="Q65" s="55"/>
      <c r="R65" s="89">
        <f t="shared" si="2"/>
        <v>0</v>
      </c>
      <c r="S65" s="55"/>
      <c r="T65" s="55"/>
      <c r="U65" s="55"/>
      <c r="V65" s="55"/>
      <c r="W65" s="89">
        <f t="shared" si="3"/>
        <v>0</v>
      </c>
      <c r="X65" s="55"/>
      <c r="Y65" s="55"/>
      <c r="Z65" s="55"/>
      <c r="AA65" s="89">
        <f t="shared" si="4"/>
        <v>0</v>
      </c>
      <c r="AB65" s="55"/>
      <c r="AC65" s="55"/>
      <c r="AD65" s="55"/>
      <c r="AE65" s="55"/>
      <c r="AF65" s="89">
        <f t="shared" si="5"/>
        <v>0</v>
      </c>
      <c r="AG65" s="55"/>
      <c r="AH65" s="55"/>
      <c r="AI65" s="55"/>
      <c r="AJ65" s="89">
        <f t="shared" si="6"/>
        <v>0</v>
      </c>
      <c r="AK65" s="55"/>
      <c r="AL65" s="55"/>
      <c r="AM65" s="55"/>
      <c r="AN65" s="55"/>
      <c r="AO65" s="89">
        <f t="shared" si="7"/>
        <v>0</v>
      </c>
      <c r="AP65" s="55"/>
      <c r="AQ65" s="89">
        <f t="shared" si="13"/>
        <v>0</v>
      </c>
      <c r="AR65" s="89">
        <f t="shared" si="14"/>
        <v>0</v>
      </c>
      <c r="AS65" s="89">
        <f t="shared" si="10"/>
        <v>0</v>
      </c>
      <c r="AT65" s="55"/>
      <c r="AU65" s="72">
        <f>IFERROR(VLOOKUP(D65,Masters!$D$3:$E$17,2,FALSE),0)</f>
        <v>0</v>
      </c>
    </row>
    <row r="66" spans="1:47" ht="16.5" customHeight="1" x14ac:dyDescent="0.25">
      <c r="A66" s="63">
        <f>'1.4.Fwd TIV-Field Inputs'!A65</f>
        <v>0</v>
      </c>
      <c r="B66" s="63">
        <f>'1.4.Fwd TIV-Field Inputs'!B65</f>
        <v>0</v>
      </c>
      <c r="C66" s="63">
        <f>'1.4.Fwd TIV-Field Inputs'!C65</f>
        <v>0</v>
      </c>
      <c r="D66" s="63">
        <f>'1.4.Fwd TIV-Field Inputs'!D65</f>
        <v>0</v>
      </c>
      <c r="E66" s="68">
        <f>'1.6.Ability to Win'!G65</f>
        <v>0</v>
      </c>
      <c r="F66" s="55"/>
      <c r="G66" s="55"/>
      <c r="H66" s="72">
        <f>'1.6.Ability to Win'!T65</f>
        <v>0</v>
      </c>
      <c r="I66" s="89">
        <f>'1.4.Fwd TIV-Field Inputs'!J65</f>
        <v>0</v>
      </c>
      <c r="J66" s="55"/>
      <c r="K66" s="72">
        <f>'1.4.Fwd TIV-Field Inputs'!K65</f>
        <v>0</v>
      </c>
      <c r="L66" s="55"/>
      <c r="M66" s="72">
        <f>'1.4.Fwd TIV-Field Inputs'!L65</f>
        <v>0</v>
      </c>
      <c r="N66" s="55"/>
      <c r="O66" s="72">
        <f>'1.4.Fwd TIV-Field Inputs'!M65</f>
        <v>0</v>
      </c>
      <c r="P66" s="55"/>
      <c r="Q66" s="55"/>
      <c r="R66" s="89">
        <f t="shared" si="2"/>
        <v>0</v>
      </c>
      <c r="S66" s="55"/>
      <c r="T66" s="55"/>
      <c r="U66" s="55"/>
      <c r="V66" s="55"/>
      <c r="W66" s="89">
        <f t="shared" si="3"/>
        <v>0</v>
      </c>
      <c r="X66" s="55"/>
      <c r="Y66" s="55"/>
      <c r="Z66" s="55"/>
      <c r="AA66" s="89">
        <f t="shared" si="4"/>
        <v>0</v>
      </c>
      <c r="AB66" s="55"/>
      <c r="AC66" s="55"/>
      <c r="AD66" s="55"/>
      <c r="AE66" s="55"/>
      <c r="AF66" s="89">
        <f t="shared" si="5"/>
        <v>0</v>
      </c>
      <c r="AG66" s="55"/>
      <c r="AH66" s="55"/>
      <c r="AI66" s="55"/>
      <c r="AJ66" s="89">
        <f t="shared" si="6"/>
        <v>0</v>
      </c>
      <c r="AK66" s="55"/>
      <c r="AL66" s="55"/>
      <c r="AM66" s="55"/>
      <c r="AN66" s="55"/>
      <c r="AO66" s="89">
        <f t="shared" si="7"/>
        <v>0</v>
      </c>
      <c r="AP66" s="55"/>
      <c r="AQ66" s="89">
        <f t="shared" si="13"/>
        <v>0</v>
      </c>
      <c r="AR66" s="89">
        <f t="shared" si="14"/>
        <v>0</v>
      </c>
      <c r="AS66" s="89">
        <f t="shared" si="10"/>
        <v>0</v>
      </c>
      <c r="AT66" s="55"/>
      <c r="AU66" s="72">
        <f>IFERROR(VLOOKUP(D66,Masters!$D$3:$E$17,2,FALSE),0)</f>
        <v>0</v>
      </c>
    </row>
    <row r="67" spans="1:47" ht="16.5" customHeight="1" x14ac:dyDescent="0.25">
      <c r="A67" s="63">
        <f>'1.4.Fwd TIV-Field Inputs'!A66</f>
        <v>0</v>
      </c>
      <c r="B67" s="63">
        <f>'1.4.Fwd TIV-Field Inputs'!B66</f>
        <v>0</v>
      </c>
      <c r="C67" s="63">
        <f>'1.4.Fwd TIV-Field Inputs'!C66</f>
        <v>0</v>
      </c>
      <c r="D67" s="63">
        <f>'1.4.Fwd TIV-Field Inputs'!D66</f>
        <v>0</v>
      </c>
      <c r="E67" s="68">
        <f>'1.6.Ability to Win'!G66</f>
        <v>0</v>
      </c>
      <c r="F67" s="55"/>
      <c r="G67" s="55"/>
      <c r="H67" s="72">
        <f>'1.6.Ability to Win'!T66</f>
        <v>0</v>
      </c>
      <c r="I67" s="89">
        <f>'1.4.Fwd TIV-Field Inputs'!J66</f>
        <v>0</v>
      </c>
      <c r="J67" s="55"/>
      <c r="K67" s="72">
        <f>'1.4.Fwd TIV-Field Inputs'!K66</f>
        <v>0</v>
      </c>
      <c r="L67" s="55"/>
      <c r="M67" s="72">
        <f>'1.4.Fwd TIV-Field Inputs'!L66</f>
        <v>0</v>
      </c>
      <c r="N67" s="55"/>
      <c r="O67" s="72">
        <f>'1.4.Fwd TIV-Field Inputs'!M66</f>
        <v>0</v>
      </c>
      <c r="P67" s="55"/>
      <c r="Q67" s="55"/>
      <c r="R67" s="89">
        <f t="shared" si="2"/>
        <v>0</v>
      </c>
      <c r="S67" s="55"/>
      <c r="T67" s="55"/>
      <c r="U67" s="55"/>
      <c r="V67" s="55"/>
      <c r="W67" s="89">
        <f t="shared" si="3"/>
        <v>0</v>
      </c>
      <c r="X67" s="55"/>
      <c r="Y67" s="55"/>
      <c r="Z67" s="55"/>
      <c r="AA67" s="89">
        <f t="shared" si="4"/>
        <v>0</v>
      </c>
      <c r="AB67" s="55"/>
      <c r="AC67" s="55"/>
      <c r="AD67" s="55"/>
      <c r="AE67" s="55"/>
      <c r="AF67" s="89">
        <f t="shared" si="5"/>
        <v>0</v>
      </c>
      <c r="AG67" s="55"/>
      <c r="AH67" s="55"/>
      <c r="AI67" s="55"/>
      <c r="AJ67" s="89">
        <f t="shared" si="6"/>
        <v>0</v>
      </c>
      <c r="AK67" s="55"/>
      <c r="AL67" s="55"/>
      <c r="AM67" s="55"/>
      <c r="AN67" s="55"/>
      <c r="AO67" s="89">
        <f t="shared" si="7"/>
        <v>0</v>
      </c>
      <c r="AP67" s="55"/>
      <c r="AQ67" s="89">
        <f t="shared" si="13"/>
        <v>0</v>
      </c>
      <c r="AR67" s="89">
        <f t="shared" si="14"/>
        <v>0</v>
      </c>
      <c r="AS67" s="89">
        <f t="shared" si="10"/>
        <v>0</v>
      </c>
      <c r="AT67" s="55"/>
      <c r="AU67" s="72">
        <f>IFERROR(VLOOKUP(D67,Masters!$D$3:$E$17,2,FALSE),0)</f>
        <v>0</v>
      </c>
    </row>
    <row r="68" spans="1:47" ht="16.5" customHeight="1" x14ac:dyDescent="0.25">
      <c r="A68" s="63">
        <f>'1.4.Fwd TIV-Field Inputs'!A67</f>
        <v>0</v>
      </c>
      <c r="B68" s="63">
        <f>'1.4.Fwd TIV-Field Inputs'!B67</f>
        <v>0</v>
      </c>
      <c r="C68" s="63">
        <f>'1.4.Fwd TIV-Field Inputs'!C67</f>
        <v>0</v>
      </c>
      <c r="D68" s="63">
        <f>'1.4.Fwd TIV-Field Inputs'!D67</f>
        <v>0</v>
      </c>
      <c r="E68" s="68">
        <f>'1.6.Ability to Win'!G67</f>
        <v>0</v>
      </c>
      <c r="F68" s="55"/>
      <c r="G68" s="55"/>
      <c r="H68" s="72">
        <f>'1.6.Ability to Win'!T67</f>
        <v>0</v>
      </c>
      <c r="I68" s="89">
        <f>'1.4.Fwd TIV-Field Inputs'!J67</f>
        <v>0</v>
      </c>
      <c r="J68" s="55"/>
      <c r="K68" s="72">
        <f>'1.4.Fwd TIV-Field Inputs'!K67</f>
        <v>0</v>
      </c>
      <c r="L68" s="55"/>
      <c r="M68" s="72">
        <f>'1.4.Fwd TIV-Field Inputs'!L67</f>
        <v>0</v>
      </c>
      <c r="N68" s="55"/>
      <c r="O68" s="72">
        <f>'1.4.Fwd TIV-Field Inputs'!M67</f>
        <v>0</v>
      </c>
      <c r="P68" s="55"/>
      <c r="Q68" s="55"/>
      <c r="R68" s="89">
        <f t="shared" si="2"/>
        <v>0</v>
      </c>
      <c r="S68" s="55"/>
      <c r="T68" s="55"/>
      <c r="U68" s="55"/>
      <c r="V68" s="55"/>
      <c r="W68" s="89">
        <f t="shared" si="3"/>
        <v>0</v>
      </c>
      <c r="X68" s="55"/>
      <c r="Y68" s="55"/>
      <c r="Z68" s="55"/>
      <c r="AA68" s="89">
        <f t="shared" si="4"/>
        <v>0</v>
      </c>
      <c r="AB68" s="55"/>
      <c r="AC68" s="55"/>
      <c r="AD68" s="55"/>
      <c r="AE68" s="55"/>
      <c r="AF68" s="89">
        <f t="shared" si="5"/>
        <v>0</v>
      </c>
      <c r="AG68" s="55"/>
      <c r="AH68" s="55"/>
      <c r="AI68" s="55"/>
      <c r="AJ68" s="89">
        <f t="shared" si="6"/>
        <v>0</v>
      </c>
      <c r="AK68" s="55"/>
      <c r="AL68" s="55"/>
      <c r="AM68" s="55"/>
      <c r="AN68" s="55"/>
      <c r="AO68" s="89">
        <f t="shared" si="7"/>
        <v>0</v>
      </c>
      <c r="AP68" s="55"/>
      <c r="AQ68" s="89">
        <f t="shared" si="13"/>
        <v>0</v>
      </c>
      <c r="AR68" s="89">
        <f t="shared" si="14"/>
        <v>0</v>
      </c>
      <c r="AS68" s="89">
        <f t="shared" si="10"/>
        <v>0</v>
      </c>
      <c r="AT68" s="55"/>
      <c r="AU68" s="72">
        <f>IFERROR(VLOOKUP(D68,Masters!$D$3:$E$17,2,FALSE),0)</f>
        <v>0</v>
      </c>
    </row>
    <row r="69" spans="1:47" ht="16.5" customHeight="1" x14ac:dyDescent="0.25">
      <c r="A69" s="63">
        <f>'1.4.Fwd TIV-Field Inputs'!A68</f>
        <v>0</v>
      </c>
      <c r="B69" s="63">
        <f>'1.4.Fwd TIV-Field Inputs'!B68</f>
        <v>0</v>
      </c>
      <c r="C69" s="63">
        <f>'1.4.Fwd TIV-Field Inputs'!C68</f>
        <v>0</v>
      </c>
      <c r="D69" s="63">
        <f>'1.4.Fwd TIV-Field Inputs'!D68</f>
        <v>0</v>
      </c>
      <c r="E69" s="68">
        <f>'1.6.Ability to Win'!G68</f>
        <v>0</v>
      </c>
      <c r="F69" s="55"/>
      <c r="G69" s="55"/>
      <c r="H69" s="72">
        <f>'1.6.Ability to Win'!T68</f>
        <v>0</v>
      </c>
      <c r="I69" s="89">
        <f>'1.4.Fwd TIV-Field Inputs'!J68</f>
        <v>0</v>
      </c>
      <c r="J69" s="55"/>
      <c r="K69" s="72">
        <f>'1.4.Fwd TIV-Field Inputs'!K68</f>
        <v>0</v>
      </c>
      <c r="L69" s="55"/>
      <c r="M69" s="72">
        <f>'1.4.Fwd TIV-Field Inputs'!L68</f>
        <v>0</v>
      </c>
      <c r="N69" s="55"/>
      <c r="O69" s="72">
        <f>'1.4.Fwd TIV-Field Inputs'!M68</f>
        <v>0</v>
      </c>
      <c r="P69" s="55"/>
      <c r="Q69" s="55"/>
      <c r="R69" s="89">
        <f t="shared" si="2"/>
        <v>0</v>
      </c>
      <c r="S69" s="55"/>
      <c r="T69" s="55"/>
      <c r="U69" s="55"/>
      <c r="V69" s="55"/>
      <c r="W69" s="89">
        <f t="shared" si="3"/>
        <v>0</v>
      </c>
      <c r="X69" s="55"/>
      <c r="Y69" s="55"/>
      <c r="Z69" s="55"/>
      <c r="AA69" s="89">
        <f t="shared" si="4"/>
        <v>0</v>
      </c>
      <c r="AB69" s="55"/>
      <c r="AC69" s="55"/>
      <c r="AD69" s="55"/>
      <c r="AE69" s="55"/>
      <c r="AF69" s="89">
        <f t="shared" si="5"/>
        <v>0</v>
      </c>
      <c r="AG69" s="55"/>
      <c r="AH69" s="55"/>
      <c r="AI69" s="55"/>
      <c r="AJ69" s="89">
        <f t="shared" si="6"/>
        <v>0</v>
      </c>
      <c r="AK69" s="55"/>
      <c r="AL69" s="55"/>
      <c r="AM69" s="55"/>
      <c r="AN69" s="55"/>
      <c r="AO69" s="89">
        <f t="shared" si="7"/>
        <v>0</v>
      </c>
      <c r="AP69" s="55"/>
      <c r="AQ69" s="89">
        <f t="shared" si="13"/>
        <v>0</v>
      </c>
      <c r="AR69" s="89">
        <f t="shared" si="14"/>
        <v>0</v>
      </c>
      <c r="AS69" s="89">
        <f t="shared" si="10"/>
        <v>0</v>
      </c>
      <c r="AT69" s="55"/>
      <c r="AU69" s="72">
        <f>IFERROR(VLOOKUP(D69,Masters!$D$3:$E$17,2,FALSE),0)</f>
        <v>0</v>
      </c>
    </row>
    <row r="70" spans="1:47" ht="16.5" customHeight="1" x14ac:dyDescent="0.25">
      <c r="A70" s="63">
        <f>'1.4.Fwd TIV-Field Inputs'!A69</f>
        <v>0</v>
      </c>
      <c r="B70" s="63">
        <f>'1.4.Fwd TIV-Field Inputs'!B69</f>
        <v>0</v>
      </c>
      <c r="C70" s="63">
        <f>'1.4.Fwd TIV-Field Inputs'!C69</f>
        <v>0</v>
      </c>
      <c r="D70" s="63">
        <f>'1.4.Fwd TIV-Field Inputs'!D69</f>
        <v>0</v>
      </c>
      <c r="E70" s="68">
        <f>'1.6.Ability to Win'!G69</f>
        <v>0</v>
      </c>
      <c r="F70" s="55"/>
      <c r="G70" s="55"/>
      <c r="H70" s="72">
        <f>'1.6.Ability to Win'!T69</f>
        <v>0</v>
      </c>
      <c r="I70" s="89">
        <f>'1.4.Fwd TIV-Field Inputs'!J69</f>
        <v>0</v>
      </c>
      <c r="J70" s="55"/>
      <c r="K70" s="72">
        <f>'1.4.Fwd TIV-Field Inputs'!K69</f>
        <v>0</v>
      </c>
      <c r="L70" s="55"/>
      <c r="M70" s="72">
        <f>'1.4.Fwd TIV-Field Inputs'!L69</f>
        <v>0</v>
      </c>
      <c r="N70" s="55"/>
      <c r="O70" s="72">
        <f>'1.4.Fwd TIV-Field Inputs'!M69</f>
        <v>0</v>
      </c>
      <c r="P70" s="55"/>
      <c r="Q70" s="55"/>
      <c r="R70" s="89">
        <f t="shared" si="2"/>
        <v>0</v>
      </c>
      <c r="S70" s="55"/>
      <c r="T70" s="55"/>
      <c r="U70" s="55"/>
      <c r="V70" s="55"/>
      <c r="W70" s="89">
        <f t="shared" si="3"/>
        <v>0</v>
      </c>
      <c r="X70" s="55"/>
      <c r="Y70" s="55"/>
      <c r="Z70" s="55"/>
      <c r="AA70" s="89">
        <f t="shared" si="4"/>
        <v>0</v>
      </c>
      <c r="AB70" s="55"/>
      <c r="AC70" s="55"/>
      <c r="AD70" s="55"/>
      <c r="AE70" s="55"/>
      <c r="AF70" s="89">
        <f t="shared" si="5"/>
        <v>0</v>
      </c>
      <c r="AG70" s="55"/>
      <c r="AH70" s="55"/>
      <c r="AI70" s="55"/>
      <c r="AJ70" s="89">
        <f t="shared" si="6"/>
        <v>0</v>
      </c>
      <c r="AK70" s="55"/>
      <c r="AL70" s="55"/>
      <c r="AM70" s="55"/>
      <c r="AN70" s="55"/>
      <c r="AO70" s="89">
        <f t="shared" si="7"/>
        <v>0</v>
      </c>
      <c r="AP70" s="55"/>
      <c r="AQ70" s="89">
        <f t="shared" si="13"/>
        <v>0</v>
      </c>
      <c r="AR70" s="89">
        <f t="shared" si="14"/>
        <v>0</v>
      </c>
      <c r="AS70" s="89">
        <f t="shared" si="10"/>
        <v>0</v>
      </c>
      <c r="AT70" s="55"/>
      <c r="AU70" s="72">
        <f>IFERROR(VLOOKUP(D70,Masters!$D$3:$E$17,2,FALSE),0)</f>
        <v>0</v>
      </c>
    </row>
    <row r="71" spans="1:47" ht="16.5" customHeight="1" x14ac:dyDescent="0.25">
      <c r="A71" s="63">
        <f>'1.4.Fwd TIV-Field Inputs'!A70</f>
        <v>0</v>
      </c>
      <c r="B71" s="63">
        <f>'1.4.Fwd TIV-Field Inputs'!B70</f>
        <v>0</v>
      </c>
      <c r="C71" s="63">
        <f>'1.4.Fwd TIV-Field Inputs'!C70</f>
        <v>0</v>
      </c>
      <c r="D71" s="63">
        <f>'1.4.Fwd TIV-Field Inputs'!D70</f>
        <v>0</v>
      </c>
      <c r="E71" s="68">
        <f>'1.6.Ability to Win'!G70</f>
        <v>0</v>
      </c>
      <c r="F71" s="55"/>
      <c r="G71" s="55"/>
      <c r="H71" s="72">
        <f>'1.6.Ability to Win'!T70</f>
        <v>0</v>
      </c>
      <c r="I71" s="89">
        <f>'1.4.Fwd TIV-Field Inputs'!J70</f>
        <v>0</v>
      </c>
      <c r="J71" s="55"/>
      <c r="K71" s="72">
        <f>'1.4.Fwd TIV-Field Inputs'!K70</f>
        <v>0</v>
      </c>
      <c r="L71" s="55"/>
      <c r="M71" s="72">
        <f>'1.4.Fwd TIV-Field Inputs'!L70</f>
        <v>0</v>
      </c>
      <c r="N71" s="55"/>
      <c r="O71" s="72">
        <f>'1.4.Fwd TIV-Field Inputs'!M70</f>
        <v>0</v>
      </c>
      <c r="P71" s="55"/>
      <c r="Q71" s="55"/>
      <c r="R71" s="89">
        <f t="shared" si="2"/>
        <v>0</v>
      </c>
      <c r="S71" s="55"/>
      <c r="T71" s="55"/>
      <c r="U71" s="55"/>
      <c r="V71" s="55"/>
      <c r="W71" s="89">
        <f t="shared" si="3"/>
        <v>0</v>
      </c>
      <c r="X71" s="55"/>
      <c r="Y71" s="55"/>
      <c r="Z71" s="55"/>
      <c r="AA71" s="89">
        <f t="shared" si="4"/>
        <v>0</v>
      </c>
      <c r="AB71" s="55"/>
      <c r="AC71" s="55"/>
      <c r="AD71" s="55"/>
      <c r="AE71" s="55"/>
      <c r="AF71" s="89">
        <f t="shared" si="5"/>
        <v>0</v>
      </c>
      <c r="AG71" s="55"/>
      <c r="AH71" s="55"/>
      <c r="AI71" s="55"/>
      <c r="AJ71" s="89">
        <f t="shared" si="6"/>
        <v>0</v>
      </c>
      <c r="AK71" s="55"/>
      <c r="AL71" s="55"/>
      <c r="AM71" s="55"/>
      <c r="AN71" s="55"/>
      <c r="AO71" s="89">
        <f t="shared" si="7"/>
        <v>0</v>
      </c>
      <c r="AP71" s="55"/>
      <c r="AQ71" s="89">
        <f t="shared" si="13"/>
        <v>0</v>
      </c>
      <c r="AR71" s="89">
        <f t="shared" si="14"/>
        <v>0</v>
      </c>
      <c r="AS71" s="89">
        <f t="shared" si="10"/>
        <v>0</v>
      </c>
      <c r="AT71" s="55"/>
      <c r="AU71" s="72">
        <f>IFERROR(VLOOKUP(D71,Masters!$D$3:$E$17,2,FALSE),0)</f>
        <v>0</v>
      </c>
    </row>
    <row r="72" spans="1:47" ht="16.5" customHeight="1" x14ac:dyDescent="0.25">
      <c r="A72" s="63">
        <f>'1.4.Fwd TIV-Field Inputs'!A71</f>
        <v>0</v>
      </c>
      <c r="B72" s="63">
        <f>'1.4.Fwd TIV-Field Inputs'!B71</f>
        <v>0</v>
      </c>
      <c r="C72" s="63">
        <f>'1.4.Fwd TIV-Field Inputs'!C71</f>
        <v>0</v>
      </c>
      <c r="D72" s="63">
        <f>'1.4.Fwd TIV-Field Inputs'!D71</f>
        <v>0</v>
      </c>
      <c r="E72" s="68">
        <f>'1.6.Ability to Win'!G71</f>
        <v>0</v>
      </c>
      <c r="F72" s="55"/>
      <c r="G72" s="55"/>
      <c r="H72" s="72">
        <f>'1.6.Ability to Win'!T71</f>
        <v>0</v>
      </c>
      <c r="I72" s="89">
        <f>'1.4.Fwd TIV-Field Inputs'!J71</f>
        <v>0</v>
      </c>
      <c r="J72" s="55"/>
      <c r="K72" s="72">
        <f>'1.4.Fwd TIV-Field Inputs'!K71</f>
        <v>0</v>
      </c>
      <c r="L72" s="55"/>
      <c r="M72" s="72">
        <f>'1.4.Fwd TIV-Field Inputs'!L71</f>
        <v>0</v>
      </c>
      <c r="N72" s="55"/>
      <c r="O72" s="72">
        <f>'1.4.Fwd TIV-Field Inputs'!M71</f>
        <v>0</v>
      </c>
      <c r="P72" s="55"/>
      <c r="Q72" s="55"/>
      <c r="R72" s="89">
        <f t="shared" ref="R72:R135" si="15">J72-P72</f>
        <v>0</v>
      </c>
      <c r="S72" s="55"/>
      <c r="T72" s="55"/>
      <c r="U72" s="55"/>
      <c r="V72" s="55"/>
      <c r="W72" s="89">
        <f t="shared" ref="W72:W135" si="16">J72-U72</f>
        <v>0</v>
      </c>
      <c r="X72" s="55"/>
      <c r="Y72" s="55"/>
      <c r="Z72" s="55"/>
      <c r="AA72" s="89">
        <f t="shared" ref="AA72:AA135" si="17">L72-Y72</f>
        <v>0</v>
      </c>
      <c r="AB72" s="55"/>
      <c r="AC72" s="55"/>
      <c r="AD72" s="55"/>
      <c r="AE72" s="55"/>
      <c r="AF72" s="89">
        <f t="shared" ref="AF72:AF135" si="18">L72-AD72</f>
        <v>0</v>
      </c>
      <c r="AG72" s="55"/>
      <c r="AH72" s="55"/>
      <c r="AI72" s="55"/>
      <c r="AJ72" s="89">
        <f t="shared" ref="AJ72:AJ135" si="19">N72-AH72</f>
        <v>0</v>
      </c>
      <c r="AK72" s="55"/>
      <c r="AL72" s="55"/>
      <c r="AM72" s="55"/>
      <c r="AN72" s="55"/>
      <c r="AO72" s="89">
        <f t="shared" ref="AO72:AO135" si="20">N72-AM72</f>
        <v>0</v>
      </c>
      <c r="AP72" s="55"/>
      <c r="AQ72" s="89">
        <f t="shared" ref="AQ72:AQ135" si="21">AM72+AD72+U72</f>
        <v>0</v>
      </c>
      <c r="AR72" s="89">
        <f t="shared" ref="AR72:AR135" si="22">AN72+AE72+V72</f>
        <v>0</v>
      </c>
      <c r="AS72" s="89">
        <f t="shared" ref="AS72:AS135" si="23">H72-AQ72</f>
        <v>0</v>
      </c>
      <c r="AT72" s="55"/>
      <c r="AU72" s="72">
        <f>IFERROR(VLOOKUP(D72,Masters!$D$3:$E$17,2,FALSE),0)</f>
        <v>0</v>
      </c>
    </row>
    <row r="73" spans="1:47" ht="16.5" customHeight="1" x14ac:dyDescent="0.25">
      <c r="A73" s="63">
        <f>'1.4.Fwd TIV-Field Inputs'!A72</f>
        <v>0</v>
      </c>
      <c r="B73" s="63">
        <f>'1.4.Fwd TIV-Field Inputs'!B72</f>
        <v>0</v>
      </c>
      <c r="C73" s="63">
        <f>'1.4.Fwd TIV-Field Inputs'!C72</f>
        <v>0</v>
      </c>
      <c r="D73" s="63">
        <f>'1.4.Fwd TIV-Field Inputs'!D72</f>
        <v>0</v>
      </c>
      <c r="E73" s="68">
        <f>'1.6.Ability to Win'!G72</f>
        <v>0</v>
      </c>
      <c r="F73" s="55"/>
      <c r="G73" s="55"/>
      <c r="H73" s="72">
        <f>'1.6.Ability to Win'!T72</f>
        <v>0</v>
      </c>
      <c r="I73" s="89">
        <f>'1.4.Fwd TIV-Field Inputs'!J72</f>
        <v>0</v>
      </c>
      <c r="J73" s="55"/>
      <c r="K73" s="72">
        <f>'1.4.Fwd TIV-Field Inputs'!K72</f>
        <v>0</v>
      </c>
      <c r="L73" s="55"/>
      <c r="M73" s="72">
        <f>'1.4.Fwd TIV-Field Inputs'!L72</f>
        <v>0</v>
      </c>
      <c r="N73" s="55"/>
      <c r="O73" s="72">
        <f>'1.4.Fwd TIV-Field Inputs'!M72</f>
        <v>0</v>
      </c>
      <c r="P73" s="55"/>
      <c r="Q73" s="55"/>
      <c r="R73" s="89">
        <f t="shared" si="15"/>
        <v>0</v>
      </c>
      <c r="S73" s="55"/>
      <c r="T73" s="55"/>
      <c r="U73" s="55"/>
      <c r="V73" s="55"/>
      <c r="W73" s="89">
        <f t="shared" si="16"/>
        <v>0</v>
      </c>
      <c r="X73" s="55"/>
      <c r="Y73" s="55"/>
      <c r="Z73" s="55"/>
      <c r="AA73" s="89">
        <f t="shared" si="17"/>
        <v>0</v>
      </c>
      <c r="AB73" s="55"/>
      <c r="AC73" s="55"/>
      <c r="AD73" s="55"/>
      <c r="AE73" s="55"/>
      <c r="AF73" s="89">
        <f t="shared" si="18"/>
        <v>0</v>
      </c>
      <c r="AG73" s="55"/>
      <c r="AH73" s="55"/>
      <c r="AI73" s="55"/>
      <c r="AJ73" s="89">
        <f t="shared" si="19"/>
        <v>0</v>
      </c>
      <c r="AK73" s="55"/>
      <c r="AL73" s="55"/>
      <c r="AM73" s="55"/>
      <c r="AN73" s="55"/>
      <c r="AO73" s="89">
        <f t="shared" si="20"/>
        <v>0</v>
      </c>
      <c r="AP73" s="55"/>
      <c r="AQ73" s="89">
        <f t="shared" si="21"/>
        <v>0</v>
      </c>
      <c r="AR73" s="89">
        <f t="shared" si="22"/>
        <v>0</v>
      </c>
      <c r="AS73" s="89">
        <f t="shared" si="23"/>
        <v>0</v>
      </c>
      <c r="AT73" s="55"/>
      <c r="AU73" s="72">
        <f>IFERROR(VLOOKUP(D73,Masters!$D$3:$E$17,2,FALSE),0)</f>
        <v>0</v>
      </c>
    </row>
    <row r="74" spans="1:47" ht="16.5" customHeight="1" x14ac:dyDescent="0.25">
      <c r="A74" s="63">
        <f>'1.4.Fwd TIV-Field Inputs'!A73</f>
        <v>0</v>
      </c>
      <c r="B74" s="63">
        <f>'1.4.Fwd TIV-Field Inputs'!B73</f>
        <v>0</v>
      </c>
      <c r="C74" s="63">
        <f>'1.4.Fwd TIV-Field Inputs'!C73</f>
        <v>0</v>
      </c>
      <c r="D74" s="63">
        <f>'1.4.Fwd TIV-Field Inputs'!D73</f>
        <v>0</v>
      </c>
      <c r="E74" s="68">
        <f>'1.6.Ability to Win'!G73</f>
        <v>0</v>
      </c>
      <c r="F74" s="55"/>
      <c r="G74" s="55"/>
      <c r="H74" s="72">
        <f>'1.6.Ability to Win'!T73</f>
        <v>0</v>
      </c>
      <c r="I74" s="89">
        <f>'1.4.Fwd TIV-Field Inputs'!J73</f>
        <v>0</v>
      </c>
      <c r="J74" s="55"/>
      <c r="K74" s="72">
        <f>'1.4.Fwd TIV-Field Inputs'!K73</f>
        <v>0</v>
      </c>
      <c r="L74" s="55"/>
      <c r="M74" s="72">
        <f>'1.4.Fwd TIV-Field Inputs'!L73</f>
        <v>0</v>
      </c>
      <c r="N74" s="55"/>
      <c r="O74" s="72">
        <f>'1.4.Fwd TIV-Field Inputs'!M73</f>
        <v>0</v>
      </c>
      <c r="P74" s="55"/>
      <c r="Q74" s="55"/>
      <c r="R74" s="89">
        <f t="shared" si="15"/>
        <v>0</v>
      </c>
      <c r="S74" s="55"/>
      <c r="T74" s="55"/>
      <c r="U74" s="55"/>
      <c r="V74" s="55"/>
      <c r="W74" s="89">
        <f t="shared" si="16"/>
        <v>0</v>
      </c>
      <c r="X74" s="55"/>
      <c r="Y74" s="55"/>
      <c r="Z74" s="55"/>
      <c r="AA74" s="89">
        <f t="shared" si="17"/>
        <v>0</v>
      </c>
      <c r="AB74" s="55"/>
      <c r="AC74" s="55"/>
      <c r="AD74" s="55"/>
      <c r="AE74" s="55"/>
      <c r="AF74" s="89">
        <f t="shared" si="18"/>
        <v>0</v>
      </c>
      <c r="AG74" s="55"/>
      <c r="AH74" s="55"/>
      <c r="AI74" s="55"/>
      <c r="AJ74" s="89">
        <f t="shared" si="19"/>
        <v>0</v>
      </c>
      <c r="AK74" s="55"/>
      <c r="AL74" s="55"/>
      <c r="AM74" s="55"/>
      <c r="AN74" s="55"/>
      <c r="AO74" s="89">
        <f t="shared" si="20"/>
        <v>0</v>
      </c>
      <c r="AP74" s="55"/>
      <c r="AQ74" s="89">
        <f t="shared" si="21"/>
        <v>0</v>
      </c>
      <c r="AR74" s="89">
        <f t="shared" si="22"/>
        <v>0</v>
      </c>
      <c r="AS74" s="89">
        <f t="shared" si="23"/>
        <v>0</v>
      </c>
      <c r="AT74" s="55"/>
      <c r="AU74" s="72">
        <f>IFERROR(VLOOKUP(D74,Masters!$D$3:$E$17,2,FALSE),0)</f>
        <v>0</v>
      </c>
    </row>
    <row r="75" spans="1:47" ht="16.5" customHeight="1" x14ac:dyDescent="0.25">
      <c r="A75" s="63">
        <f>'1.4.Fwd TIV-Field Inputs'!A74</f>
        <v>0</v>
      </c>
      <c r="B75" s="63">
        <f>'1.4.Fwd TIV-Field Inputs'!B74</f>
        <v>0</v>
      </c>
      <c r="C75" s="63">
        <f>'1.4.Fwd TIV-Field Inputs'!C74</f>
        <v>0</v>
      </c>
      <c r="D75" s="63">
        <f>'1.4.Fwd TIV-Field Inputs'!D74</f>
        <v>0</v>
      </c>
      <c r="E75" s="68">
        <f>'1.6.Ability to Win'!G74</f>
        <v>0</v>
      </c>
      <c r="F75" s="55"/>
      <c r="G75" s="55"/>
      <c r="H75" s="72">
        <f>'1.6.Ability to Win'!T74</f>
        <v>0</v>
      </c>
      <c r="I75" s="89">
        <f>'1.4.Fwd TIV-Field Inputs'!J74</f>
        <v>0</v>
      </c>
      <c r="J75" s="55"/>
      <c r="K75" s="72">
        <f>'1.4.Fwd TIV-Field Inputs'!K74</f>
        <v>0</v>
      </c>
      <c r="L75" s="55"/>
      <c r="M75" s="72">
        <f>'1.4.Fwd TIV-Field Inputs'!L74</f>
        <v>0</v>
      </c>
      <c r="N75" s="55"/>
      <c r="O75" s="72">
        <f>'1.4.Fwd TIV-Field Inputs'!M74</f>
        <v>0</v>
      </c>
      <c r="P75" s="55"/>
      <c r="Q75" s="55"/>
      <c r="R75" s="89">
        <f t="shared" si="15"/>
        <v>0</v>
      </c>
      <c r="S75" s="55"/>
      <c r="T75" s="55"/>
      <c r="U75" s="55"/>
      <c r="V75" s="55"/>
      <c r="W75" s="89">
        <f t="shared" si="16"/>
        <v>0</v>
      </c>
      <c r="X75" s="55"/>
      <c r="Y75" s="55"/>
      <c r="Z75" s="55"/>
      <c r="AA75" s="89">
        <f t="shared" si="17"/>
        <v>0</v>
      </c>
      <c r="AB75" s="55"/>
      <c r="AC75" s="55"/>
      <c r="AD75" s="55"/>
      <c r="AE75" s="55"/>
      <c r="AF75" s="89">
        <f t="shared" si="18"/>
        <v>0</v>
      </c>
      <c r="AG75" s="55"/>
      <c r="AH75" s="55"/>
      <c r="AI75" s="55"/>
      <c r="AJ75" s="89">
        <f t="shared" si="19"/>
        <v>0</v>
      </c>
      <c r="AK75" s="55"/>
      <c r="AL75" s="55"/>
      <c r="AM75" s="55"/>
      <c r="AN75" s="55"/>
      <c r="AO75" s="89">
        <f t="shared" si="20"/>
        <v>0</v>
      </c>
      <c r="AP75" s="55"/>
      <c r="AQ75" s="89">
        <f t="shared" si="21"/>
        <v>0</v>
      </c>
      <c r="AR75" s="89">
        <f t="shared" si="22"/>
        <v>0</v>
      </c>
      <c r="AS75" s="89">
        <f t="shared" si="23"/>
        <v>0</v>
      </c>
      <c r="AT75" s="55"/>
      <c r="AU75" s="72">
        <f>IFERROR(VLOOKUP(D75,Masters!$D$3:$E$17,2,FALSE),0)</f>
        <v>0</v>
      </c>
    </row>
    <row r="76" spans="1:47" ht="16.5" customHeight="1" x14ac:dyDescent="0.25">
      <c r="A76" s="63">
        <f>'1.4.Fwd TIV-Field Inputs'!A75</f>
        <v>0</v>
      </c>
      <c r="B76" s="63">
        <f>'1.4.Fwd TIV-Field Inputs'!B75</f>
        <v>0</v>
      </c>
      <c r="C76" s="63">
        <f>'1.4.Fwd TIV-Field Inputs'!C75</f>
        <v>0</v>
      </c>
      <c r="D76" s="63">
        <f>'1.4.Fwd TIV-Field Inputs'!D75</f>
        <v>0</v>
      </c>
      <c r="E76" s="68">
        <f>'1.6.Ability to Win'!G75</f>
        <v>0</v>
      </c>
      <c r="F76" s="55"/>
      <c r="G76" s="55"/>
      <c r="H76" s="72">
        <f>'1.6.Ability to Win'!T75</f>
        <v>0</v>
      </c>
      <c r="I76" s="89">
        <f>'1.4.Fwd TIV-Field Inputs'!J75</f>
        <v>0</v>
      </c>
      <c r="J76" s="55"/>
      <c r="K76" s="72">
        <f>'1.4.Fwd TIV-Field Inputs'!K75</f>
        <v>0</v>
      </c>
      <c r="L76" s="55"/>
      <c r="M76" s="72">
        <f>'1.4.Fwd TIV-Field Inputs'!L75</f>
        <v>0</v>
      </c>
      <c r="N76" s="55"/>
      <c r="O76" s="72">
        <f>'1.4.Fwd TIV-Field Inputs'!M75</f>
        <v>0</v>
      </c>
      <c r="P76" s="55"/>
      <c r="Q76" s="55"/>
      <c r="R76" s="89">
        <f t="shared" si="15"/>
        <v>0</v>
      </c>
      <c r="S76" s="55"/>
      <c r="T76" s="55"/>
      <c r="U76" s="55"/>
      <c r="V76" s="55"/>
      <c r="W76" s="89">
        <f t="shared" si="16"/>
        <v>0</v>
      </c>
      <c r="X76" s="55"/>
      <c r="Y76" s="55"/>
      <c r="Z76" s="55"/>
      <c r="AA76" s="89">
        <f t="shared" si="17"/>
        <v>0</v>
      </c>
      <c r="AB76" s="55"/>
      <c r="AC76" s="55"/>
      <c r="AD76" s="55"/>
      <c r="AE76" s="55"/>
      <c r="AF76" s="89">
        <f t="shared" si="18"/>
        <v>0</v>
      </c>
      <c r="AG76" s="55"/>
      <c r="AH76" s="55"/>
      <c r="AI76" s="55"/>
      <c r="AJ76" s="89">
        <f t="shared" si="19"/>
        <v>0</v>
      </c>
      <c r="AK76" s="55"/>
      <c r="AL76" s="55"/>
      <c r="AM76" s="55"/>
      <c r="AN76" s="55"/>
      <c r="AO76" s="89">
        <f t="shared" si="20"/>
        <v>0</v>
      </c>
      <c r="AP76" s="55"/>
      <c r="AQ76" s="89">
        <f t="shared" si="21"/>
        <v>0</v>
      </c>
      <c r="AR76" s="89">
        <f t="shared" si="22"/>
        <v>0</v>
      </c>
      <c r="AS76" s="89">
        <f t="shared" si="23"/>
        <v>0</v>
      </c>
      <c r="AT76" s="55"/>
      <c r="AU76" s="72">
        <f>IFERROR(VLOOKUP(D76,Masters!$D$3:$E$17,2,FALSE),0)</f>
        <v>0</v>
      </c>
    </row>
    <row r="77" spans="1:47" ht="16.5" customHeight="1" x14ac:dyDescent="0.25">
      <c r="A77" s="63">
        <f>'1.4.Fwd TIV-Field Inputs'!A76</f>
        <v>0</v>
      </c>
      <c r="B77" s="63">
        <f>'1.4.Fwd TIV-Field Inputs'!B76</f>
        <v>0</v>
      </c>
      <c r="C77" s="63">
        <f>'1.4.Fwd TIV-Field Inputs'!C76</f>
        <v>0</v>
      </c>
      <c r="D77" s="63">
        <f>'1.4.Fwd TIV-Field Inputs'!D76</f>
        <v>0</v>
      </c>
      <c r="E77" s="68">
        <f>'1.6.Ability to Win'!G76</f>
        <v>0</v>
      </c>
      <c r="F77" s="55"/>
      <c r="G77" s="55"/>
      <c r="H77" s="72">
        <f>'1.6.Ability to Win'!T76</f>
        <v>0</v>
      </c>
      <c r="I77" s="89">
        <f>'1.4.Fwd TIV-Field Inputs'!J76</f>
        <v>0</v>
      </c>
      <c r="J77" s="55"/>
      <c r="K77" s="72">
        <f>'1.4.Fwd TIV-Field Inputs'!K76</f>
        <v>0</v>
      </c>
      <c r="L77" s="55"/>
      <c r="M77" s="72">
        <f>'1.4.Fwd TIV-Field Inputs'!L76</f>
        <v>0</v>
      </c>
      <c r="N77" s="55"/>
      <c r="O77" s="72">
        <f>'1.4.Fwd TIV-Field Inputs'!M76</f>
        <v>0</v>
      </c>
      <c r="P77" s="55"/>
      <c r="Q77" s="55"/>
      <c r="R77" s="89">
        <f t="shared" si="15"/>
        <v>0</v>
      </c>
      <c r="S77" s="55"/>
      <c r="T77" s="55"/>
      <c r="U77" s="55"/>
      <c r="V77" s="55"/>
      <c r="W77" s="89">
        <f t="shared" si="16"/>
        <v>0</v>
      </c>
      <c r="X77" s="55"/>
      <c r="Y77" s="55"/>
      <c r="Z77" s="55"/>
      <c r="AA77" s="89">
        <f t="shared" si="17"/>
        <v>0</v>
      </c>
      <c r="AB77" s="55"/>
      <c r="AC77" s="55"/>
      <c r="AD77" s="55"/>
      <c r="AE77" s="55"/>
      <c r="AF77" s="89">
        <f t="shared" si="18"/>
        <v>0</v>
      </c>
      <c r="AG77" s="55"/>
      <c r="AH77" s="55"/>
      <c r="AI77" s="55"/>
      <c r="AJ77" s="89">
        <f t="shared" si="19"/>
        <v>0</v>
      </c>
      <c r="AK77" s="55"/>
      <c r="AL77" s="55"/>
      <c r="AM77" s="55"/>
      <c r="AN77" s="55"/>
      <c r="AO77" s="89">
        <f t="shared" si="20"/>
        <v>0</v>
      </c>
      <c r="AP77" s="55"/>
      <c r="AQ77" s="89">
        <f t="shared" si="21"/>
        <v>0</v>
      </c>
      <c r="AR77" s="89">
        <f t="shared" si="22"/>
        <v>0</v>
      </c>
      <c r="AS77" s="89">
        <f t="shared" si="23"/>
        <v>0</v>
      </c>
      <c r="AT77" s="55"/>
      <c r="AU77" s="72">
        <f>IFERROR(VLOOKUP(D77,Masters!$D$3:$E$17,2,FALSE),0)</f>
        <v>0</v>
      </c>
    </row>
    <row r="78" spans="1:47" ht="16.5" customHeight="1" x14ac:dyDescent="0.25">
      <c r="A78" s="63">
        <f>'1.4.Fwd TIV-Field Inputs'!A77</f>
        <v>0</v>
      </c>
      <c r="B78" s="63">
        <f>'1.4.Fwd TIV-Field Inputs'!B77</f>
        <v>0</v>
      </c>
      <c r="C78" s="63">
        <f>'1.4.Fwd TIV-Field Inputs'!C77</f>
        <v>0</v>
      </c>
      <c r="D78" s="63">
        <f>'1.4.Fwd TIV-Field Inputs'!D77</f>
        <v>0</v>
      </c>
      <c r="E78" s="68">
        <f>'1.6.Ability to Win'!G77</f>
        <v>0</v>
      </c>
      <c r="F78" s="55"/>
      <c r="G78" s="55"/>
      <c r="H78" s="72">
        <f>'1.6.Ability to Win'!T77</f>
        <v>0</v>
      </c>
      <c r="I78" s="89">
        <f>'1.4.Fwd TIV-Field Inputs'!J77</f>
        <v>0</v>
      </c>
      <c r="J78" s="55"/>
      <c r="K78" s="72">
        <f>'1.4.Fwd TIV-Field Inputs'!K77</f>
        <v>0</v>
      </c>
      <c r="L78" s="55"/>
      <c r="M78" s="72">
        <f>'1.4.Fwd TIV-Field Inputs'!L77</f>
        <v>0</v>
      </c>
      <c r="N78" s="55"/>
      <c r="O78" s="72">
        <f>'1.4.Fwd TIV-Field Inputs'!M77</f>
        <v>0</v>
      </c>
      <c r="P78" s="55"/>
      <c r="Q78" s="55"/>
      <c r="R78" s="89">
        <f t="shared" si="15"/>
        <v>0</v>
      </c>
      <c r="S78" s="55"/>
      <c r="T78" s="55"/>
      <c r="U78" s="55"/>
      <c r="V78" s="55"/>
      <c r="W78" s="89">
        <f t="shared" si="16"/>
        <v>0</v>
      </c>
      <c r="X78" s="55"/>
      <c r="Y78" s="55"/>
      <c r="Z78" s="55"/>
      <c r="AA78" s="89">
        <f t="shared" si="17"/>
        <v>0</v>
      </c>
      <c r="AB78" s="55"/>
      <c r="AC78" s="55"/>
      <c r="AD78" s="55"/>
      <c r="AE78" s="55"/>
      <c r="AF78" s="89">
        <f t="shared" si="18"/>
        <v>0</v>
      </c>
      <c r="AG78" s="55"/>
      <c r="AH78" s="55"/>
      <c r="AI78" s="55"/>
      <c r="AJ78" s="89">
        <f t="shared" si="19"/>
        <v>0</v>
      </c>
      <c r="AK78" s="55"/>
      <c r="AL78" s="55"/>
      <c r="AM78" s="55"/>
      <c r="AN78" s="55"/>
      <c r="AO78" s="89">
        <f t="shared" si="20"/>
        <v>0</v>
      </c>
      <c r="AP78" s="55"/>
      <c r="AQ78" s="89">
        <f t="shared" si="21"/>
        <v>0</v>
      </c>
      <c r="AR78" s="89">
        <f t="shared" si="22"/>
        <v>0</v>
      </c>
      <c r="AS78" s="89">
        <f t="shared" si="23"/>
        <v>0</v>
      </c>
      <c r="AT78" s="55"/>
      <c r="AU78" s="72">
        <f>IFERROR(VLOOKUP(D78,Masters!$D$3:$E$17,2,FALSE),0)</f>
        <v>0</v>
      </c>
    </row>
    <row r="79" spans="1:47" ht="16.5" customHeight="1" x14ac:dyDescent="0.25">
      <c r="A79" s="63">
        <f>'1.4.Fwd TIV-Field Inputs'!A78</f>
        <v>0</v>
      </c>
      <c r="B79" s="63">
        <f>'1.4.Fwd TIV-Field Inputs'!B78</f>
        <v>0</v>
      </c>
      <c r="C79" s="63">
        <f>'1.4.Fwd TIV-Field Inputs'!C78</f>
        <v>0</v>
      </c>
      <c r="D79" s="63">
        <f>'1.4.Fwd TIV-Field Inputs'!D78</f>
        <v>0</v>
      </c>
      <c r="E79" s="68">
        <f>'1.6.Ability to Win'!G78</f>
        <v>0</v>
      </c>
      <c r="F79" s="55"/>
      <c r="G79" s="55"/>
      <c r="H79" s="72">
        <f>'1.6.Ability to Win'!T78</f>
        <v>0</v>
      </c>
      <c r="I79" s="89">
        <f>'1.4.Fwd TIV-Field Inputs'!J78</f>
        <v>0</v>
      </c>
      <c r="J79" s="55"/>
      <c r="K79" s="72">
        <f>'1.4.Fwd TIV-Field Inputs'!K78</f>
        <v>0</v>
      </c>
      <c r="L79" s="55"/>
      <c r="M79" s="72">
        <f>'1.4.Fwd TIV-Field Inputs'!L78</f>
        <v>0</v>
      </c>
      <c r="N79" s="55"/>
      <c r="O79" s="72">
        <f>'1.4.Fwd TIV-Field Inputs'!M78</f>
        <v>0</v>
      </c>
      <c r="P79" s="55"/>
      <c r="Q79" s="55"/>
      <c r="R79" s="89">
        <f t="shared" si="15"/>
        <v>0</v>
      </c>
      <c r="S79" s="55"/>
      <c r="T79" s="55"/>
      <c r="U79" s="55"/>
      <c r="V79" s="55"/>
      <c r="W79" s="89">
        <f t="shared" si="16"/>
        <v>0</v>
      </c>
      <c r="X79" s="55"/>
      <c r="Y79" s="55"/>
      <c r="Z79" s="55"/>
      <c r="AA79" s="89">
        <f t="shared" si="17"/>
        <v>0</v>
      </c>
      <c r="AB79" s="55"/>
      <c r="AC79" s="55"/>
      <c r="AD79" s="55"/>
      <c r="AE79" s="55"/>
      <c r="AF79" s="89">
        <f t="shared" si="18"/>
        <v>0</v>
      </c>
      <c r="AG79" s="55"/>
      <c r="AH79" s="55"/>
      <c r="AI79" s="55"/>
      <c r="AJ79" s="89">
        <f t="shared" si="19"/>
        <v>0</v>
      </c>
      <c r="AK79" s="55"/>
      <c r="AL79" s="55"/>
      <c r="AM79" s="55"/>
      <c r="AN79" s="55"/>
      <c r="AO79" s="89">
        <f t="shared" si="20"/>
        <v>0</v>
      </c>
      <c r="AP79" s="55"/>
      <c r="AQ79" s="89">
        <f t="shared" si="21"/>
        <v>0</v>
      </c>
      <c r="AR79" s="89">
        <f t="shared" si="22"/>
        <v>0</v>
      </c>
      <c r="AS79" s="89">
        <f t="shared" si="23"/>
        <v>0</v>
      </c>
      <c r="AT79" s="55"/>
      <c r="AU79" s="72">
        <f>IFERROR(VLOOKUP(D79,Masters!$D$3:$E$17,2,FALSE),0)</f>
        <v>0</v>
      </c>
    </row>
    <row r="80" spans="1:47" ht="16.5" customHeight="1" x14ac:dyDescent="0.25">
      <c r="A80" s="63">
        <f>'1.4.Fwd TIV-Field Inputs'!A79</f>
        <v>0</v>
      </c>
      <c r="B80" s="63">
        <f>'1.4.Fwd TIV-Field Inputs'!B79</f>
        <v>0</v>
      </c>
      <c r="C80" s="63">
        <f>'1.4.Fwd TIV-Field Inputs'!C79</f>
        <v>0</v>
      </c>
      <c r="D80" s="63">
        <f>'1.4.Fwd TIV-Field Inputs'!D79</f>
        <v>0</v>
      </c>
      <c r="E80" s="68">
        <f>'1.6.Ability to Win'!G79</f>
        <v>0</v>
      </c>
      <c r="F80" s="55"/>
      <c r="G80" s="55"/>
      <c r="H80" s="72">
        <f>'1.6.Ability to Win'!T79</f>
        <v>0</v>
      </c>
      <c r="I80" s="89">
        <f>'1.4.Fwd TIV-Field Inputs'!J79</f>
        <v>0</v>
      </c>
      <c r="J80" s="55"/>
      <c r="K80" s="72">
        <f>'1.4.Fwd TIV-Field Inputs'!K79</f>
        <v>0</v>
      </c>
      <c r="L80" s="55"/>
      <c r="M80" s="72">
        <f>'1.4.Fwd TIV-Field Inputs'!L79</f>
        <v>0</v>
      </c>
      <c r="N80" s="55"/>
      <c r="O80" s="72">
        <f>'1.4.Fwd TIV-Field Inputs'!M79</f>
        <v>0</v>
      </c>
      <c r="P80" s="55"/>
      <c r="Q80" s="55"/>
      <c r="R80" s="89">
        <f t="shared" si="15"/>
        <v>0</v>
      </c>
      <c r="S80" s="55"/>
      <c r="T80" s="55"/>
      <c r="U80" s="55"/>
      <c r="V80" s="55"/>
      <c r="W80" s="89">
        <f t="shared" si="16"/>
        <v>0</v>
      </c>
      <c r="X80" s="55"/>
      <c r="Y80" s="55"/>
      <c r="Z80" s="55"/>
      <c r="AA80" s="89">
        <f t="shared" si="17"/>
        <v>0</v>
      </c>
      <c r="AB80" s="55"/>
      <c r="AC80" s="55"/>
      <c r="AD80" s="55"/>
      <c r="AE80" s="55"/>
      <c r="AF80" s="89">
        <f t="shared" si="18"/>
        <v>0</v>
      </c>
      <c r="AG80" s="55"/>
      <c r="AH80" s="55"/>
      <c r="AI80" s="55"/>
      <c r="AJ80" s="89">
        <f t="shared" si="19"/>
        <v>0</v>
      </c>
      <c r="AK80" s="55"/>
      <c r="AL80" s="55"/>
      <c r="AM80" s="55"/>
      <c r="AN80" s="55"/>
      <c r="AO80" s="89">
        <f t="shared" si="20"/>
        <v>0</v>
      </c>
      <c r="AP80" s="55"/>
      <c r="AQ80" s="89">
        <f t="shared" si="21"/>
        <v>0</v>
      </c>
      <c r="AR80" s="89">
        <f t="shared" si="22"/>
        <v>0</v>
      </c>
      <c r="AS80" s="89">
        <f t="shared" si="23"/>
        <v>0</v>
      </c>
      <c r="AT80" s="55"/>
      <c r="AU80" s="72">
        <f>IFERROR(VLOOKUP(D80,Masters!$D$3:$E$17,2,FALSE),0)</f>
        <v>0</v>
      </c>
    </row>
    <row r="81" spans="1:47" ht="16.5" customHeight="1" x14ac:dyDescent="0.25">
      <c r="A81" s="63">
        <f>'1.4.Fwd TIV-Field Inputs'!A80</f>
        <v>0</v>
      </c>
      <c r="B81" s="63">
        <f>'1.4.Fwd TIV-Field Inputs'!B80</f>
        <v>0</v>
      </c>
      <c r="C81" s="63">
        <f>'1.4.Fwd TIV-Field Inputs'!C80</f>
        <v>0</v>
      </c>
      <c r="D81" s="63">
        <f>'1.4.Fwd TIV-Field Inputs'!D80</f>
        <v>0</v>
      </c>
      <c r="E81" s="68">
        <f>'1.6.Ability to Win'!G80</f>
        <v>0</v>
      </c>
      <c r="F81" s="55"/>
      <c r="G81" s="55"/>
      <c r="H81" s="72">
        <f>'1.6.Ability to Win'!T80</f>
        <v>0</v>
      </c>
      <c r="I81" s="89">
        <f>'1.4.Fwd TIV-Field Inputs'!J80</f>
        <v>0</v>
      </c>
      <c r="J81" s="55"/>
      <c r="K81" s="72">
        <f>'1.4.Fwd TIV-Field Inputs'!K80</f>
        <v>0</v>
      </c>
      <c r="L81" s="55"/>
      <c r="M81" s="72">
        <f>'1.4.Fwd TIV-Field Inputs'!L80</f>
        <v>0</v>
      </c>
      <c r="N81" s="55"/>
      <c r="O81" s="72">
        <f>'1.4.Fwd TIV-Field Inputs'!M80</f>
        <v>0</v>
      </c>
      <c r="P81" s="55"/>
      <c r="Q81" s="55"/>
      <c r="R81" s="89">
        <f t="shared" si="15"/>
        <v>0</v>
      </c>
      <c r="S81" s="55"/>
      <c r="T81" s="55"/>
      <c r="U81" s="55"/>
      <c r="V81" s="55"/>
      <c r="W81" s="89">
        <f t="shared" si="16"/>
        <v>0</v>
      </c>
      <c r="X81" s="55"/>
      <c r="Y81" s="55"/>
      <c r="Z81" s="55"/>
      <c r="AA81" s="89">
        <f t="shared" si="17"/>
        <v>0</v>
      </c>
      <c r="AB81" s="55"/>
      <c r="AC81" s="55"/>
      <c r="AD81" s="55"/>
      <c r="AE81" s="55"/>
      <c r="AF81" s="89">
        <f t="shared" si="18"/>
        <v>0</v>
      </c>
      <c r="AG81" s="55"/>
      <c r="AH81" s="55"/>
      <c r="AI81" s="55"/>
      <c r="AJ81" s="89">
        <f t="shared" si="19"/>
        <v>0</v>
      </c>
      <c r="AK81" s="55"/>
      <c r="AL81" s="55"/>
      <c r="AM81" s="55"/>
      <c r="AN81" s="55"/>
      <c r="AO81" s="89">
        <f t="shared" si="20"/>
        <v>0</v>
      </c>
      <c r="AP81" s="55"/>
      <c r="AQ81" s="89">
        <f t="shared" si="21"/>
        <v>0</v>
      </c>
      <c r="AR81" s="89">
        <f t="shared" si="22"/>
        <v>0</v>
      </c>
      <c r="AS81" s="89">
        <f t="shared" si="23"/>
        <v>0</v>
      </c>
      <c r="AT81" s="55"/>
      <c r="AU81" s="72">
        <f>IFERROR(VLOOKUP(D81,Masters!$D$3:$E$17,2,FALSE),0)</f>
        <v>0</v>
      </c>
    </row>
    <row r="82" spans="1:47" ht="16.5" customHeight="1" x14ac:dyDescent="0.25">
      <c r="A82" s="63">
        <f>'1.4.Fwd TIV-Field Inputs'!A81</f>
        <v>0</v>
      </c>
      <c r="B82" s="63">
        <f>'1.4.Fwd TIV-Field Inputs'!B81</f>
        <v>0</v>
      </c>
      <c r="C82" s="63">
        <f>'1.4.Fwd TIV-Field Inputs'!C81</f>
        <v>0</v>
      </c>
      <c r="D82" s="63">
        <f>'1.4.Fwd TIV-Field Inputs'!D81</f>
        <v>0</v>
      </c>
      <c r="E82" s="68">
        <f>'1.6.Ability to Win'!G81</f>
        <v>0</v>
      </c>
      <c r="F82" s="55"/>
      <c r="G82" s="55"/>
      <c r="H82" s="72">
        <f>'1.6.Ability to Win'!T81</f>
        <v>0</v>
      </c>
      <c r="I82" s="89">
        <f>'1.4.Fwd TIV-Field Inputs'!J81</f>
        <v>0</v>
      </c>
      <c r="J82" s="55"/>
      <c r="K82" s="72">
        <f>'1.4.Fwd TIV-Field Inputs'!K81</f>
        <v>0</v>
      </c>
      <c r="L82" s="55"/>
      <c r="M82" s="72">
        <f>'1.4.Fwd TIV-Field Inputs'!L81</f>
        <v>0</v>
      </c>
      <c r="N82" s="55"/>
      <c r="O82" s="72">
        <f>'1.4.Fwd TIV-Field Inputs'!M81</f>
        <v>0</v>
      </c>
      <c r="P82" s="55"/>
      <c r="Q82" s="55"/>
      <c r="R82" s="89">
        <f t="shared" si="15"/>
        <v>0</v>
      </c>
      <c r="S82" s="55"/>
      <c r="T82" s="55"/>
      <c r="U82" s="55"/>
      <c r="V82" s="55"/>
      <c r="W82" s="89">
        <f t="shared" si="16"/>
        <v>0</v>
      </c>
      <c r="X82" s="55"/>
      <c r="Y82" s="55"/>
      <c r="Z82" s="55"/>
      <c r="AA82" s="89">
        <f t="shared" si="17"/>
        <v>0</v>
      </c>
      <c r="AB82" s="55"/>
      <c r="AC82" s="55"/>
      <c r="AD82" s="55"/>
      <c r="AE82" s="55"/>
      <c r="AF82" s="89">
        <f t="shared" si="18"/>
        <v>0</v>
      </c>
      <c r="AG82" s="55"/>
      <c r="AH82" s="55"/>
      <c r="AI82" s="55"/>
      <c r="AJ82" s="89">
        <f t="shared" si="19"/>
        <v>0</v>
      </c>
      <c r="AK82" s="55"/>
      <c r="AL82" s="55"/>
      <c r="AM82" s="55"/>
      <c r="AN82" s="55"/>
      <c r="AO82" s="89">
        <f t="shared" si="20"/>
        <v>0</v>
      </c>
      <c r="AP82" s="55"/>
      <c r="AQ82" s="89">
        <f t="shared" si="21"/>
        <v>0</v>
      </c>
      <c r="AR82" s="89">
        <f t="shared" si="22"/>
        <v>0</v>
      </c>
      <c r="AS82" s="89">
        <f t="shared" si="23"/>
        <v>0</v>
      </c>
      <c r="AT82" s="55"/>
      <c r="AU82" s="72">
        <f>IFERROR(VLOOKUP(D82,Masters!$D$3:$E$17,2,FALSE),0)</f>
        <v>0</v>
      </c>
    </row>
    <row r="83" spans="1:47" ht="16.5" customHeight="1" x14ac:dyDescent="0.25">
      <c r="A83" s="63">
        <f>'1.4.Fwd TIV-Field Inputs'!A82</f>
        <v>0</v>
      </c>
      <c r="B83" s="63">
        <f>'1.4.Fwd TIV-Field Inputs'!B82</f>
        <v>0</v>
      </c>
      <c r="C83" s="63">
        <f>'1.4.Fwd TIV-Field Inputs'!C82</f>
        <v>0</v>
      </c>
      <c r="D83" s="63">
        <f>'1.4.Fwd TIV-Field Inputs'!D82</f>
        <v>0</v>
      </c>
      <c r="E83" s="68">
        <f>'1.6.Ability to Win'!G82</f>
        <v>0</v>
      </c>
      <c r="F83" s="55"/>
      <c r="G83" s="55"/>
      <c r="H83" s="72">
        <f>'1.6.Ability to Win'!T82</f>
        <v>0</v>
      </c>
      <c r="I83" s="89">
        <f>'1.4.Fwd TIV-Field Inputs'!J82</f>
        <v>0</v>
      </c>
      <c r="J83" s="55"/>
      <c r="K83" s="72">
        <f>'1.4.Fwd TIV-Field Inputs'!K82</f>
        <v>0</v>
      </c>
      <c r="L83" s="55"/>
      <c r="M83" s="72">
        <f>'1.4.Fwd TIV-Field Inputs'!L82</f>
        <v>0</v>
      </c>
      <c r="N83" s="55"/>
      <c r="O83" s="72">
        <f>'1.4.Fwd TIV-Field Inputs'!M82</f>
        <v>0</v>
      </c>
      <c r="P83" s="55"/>
      <c r="Q83" s="55"/>
      <c r="R83" s="89">
        <f t="shared" si="15"/>
        <v>0</v>
      </c>
      <c r="S83" s="55"/>
      <c r="T83" s="55"/>
      <c r="U83" s="55"/>
      <c r="V83" s="55"/>
      <c r="W83" s="89">
        <f t="shared" si="16"/>
        <v>0</v>
      </c>
      <c r="X83" s="55"/>
      <c r="Y83" s="55"/>
      <c r="Z83" s="55"/>
      <c r="AA83" s="89">
        <f t="shared" si="17"/>
        <v>0</v>
      </c>
      <c r="AB83" s="55"/>
      <c r="AC83" s="55"/>
      <c r="AD83" s="55"/>
      <c r="AE83" s="55"/>
      <c r="AF83" s="89">
        <f t="shared" si="18"/>
        <v>0</v>
      </c>
      <c r="AG83" s="55"/>
      <c r="AH83" s="55"/>
      <c r="AI83" s="55"/>
      <c r="AJ83" s="89">
        <f t="shared" si="19"/>
        <v>0</v>
      </c>
      <c r="AK83" s="55"/>
      <c r="AL83" s="55"/>
      <c r="AM83" s="55"/>
      <c r="AN83" s="55"/>
      <c r="AO83" s="89">
        <f t="shared" si="20"/>
        <v>0</v>
      </c>
      <c r="AP83" s="55"/>
      <c r="AQ83" s="89">
        <f t="shared" si="21"/>
        <v>0</v>
      </c>
      <c r="AR83" s="89">
        <f t="shared" si="22"/>
        <v>0</v>
      </c>
      <c r="AS83" s="89">
        <f t="shared" si="23"/>
        <v>0</v>
      </c>
      <c r="AT83" s="55"/>
      <c r="AU83" s="72">
        <f>IFERROR(VLOOKUP(D83,Masters!$D$3:$E$17,2,FALSE),0)</f>
        <v>0</v>
      </c>
    </row>
    <row r="84" spans="1:47" ht="16.5" customHeight="1" x14ac:dyDescent="0.25">
      <c r="A84" s="63">
        <f>'1.4.Fwd TIV-Field Inputs'!A83</f>
        <v>0</v>
      </c>
      <c r="B84" s="63">
        <f>'1.4.Fwd TIV-Field Inputs'!B83</f>
        <v>0</v>
      </c>
      <c r="C84" s="63">
        <f>'1.4.Fwd TIV-Field Inputs'!C83</f>
        <v>0</v>
      </c>
      <c r="D84" s="63">
        <f>'1.4.Fwd TIV-Field Inputs'!D83</f>
        <v>0</v>
      </c>
      <c r="E84" s="68">
        <f>'1.6.Ability to Win'!G83</f>
        <v>0</v>
      </c>
      <c r="F84" s="55"/>
      <c r="G84" s="55"/>
      <c r="H84" s="72">
        <f>'1.6.Ability to Win'!T83</f>
        <v>0</v>
      </c>
      <c r="I84" s="89">
        <f>'1.4.Fwd TIV-Field Inputs'!J83</f>
        <v>0</v>
      </c>
      <c r="J84" s="55"/>
      <c r="K84" s="72">
        <f>'1.4.Fwd TIV-Field Inputs'!K83</f>
        <v>0</v>
      </c>
      <c r="L84" s="55"/>
      <c r="M84" s="72">
        <f>'1.4.Fwd TIV-Field Inputs'!L83</f>
        <v>0</v>
      </c>
      <c r="N84" s="55"/>
      <c r="O84" s="72">
        <f>'1.4.Fwd TIV-Field Inputs'!M83</f>
        <v>0</v>
      </c>
      <c r="P84" s="55"/>
      <c r="Q84" s="55"/>
      <c r="R84" s="89">
        <f t="shared" si="15"/>
        <v>0</v>
      </c>
      <c r="S84" s="55"/>
      <c r="T84" s="55"/>
      <c r="U84" s="55"/>
      <c r="V84" s="55"/>
      <c r="W84" s="89">
        <f t="shared" si="16"/>
        <v>0</v>
      </c>
      <c r="X84" s="55"/>
      <c r="Y84" s="55"/>
      <c r="Z84" s="55"/>
      <c r="AA84" s="89">
        <f t="shared" si="17"/>
        <v>0</v>
      </c>
      <c r="AB84" s="55"/>
      <c r="AC84" s="55"/>
      <c r="AD84" s="55"/>
      <c r="AE84" s="55"/>
      <c r="AF84" s="89">
        <f t="shared" si="18"/>
        <v>0</v>
      </c>
      <c r="AG84" s="55"/>
      <c r="AH84" s="55"/>
      <c r="AI84" s="55"/>
      <c r="AJ84" s="89">
        <f t="shared" si="19"/>
        <v>0</v>
      </c>
      <c r="AK84" s="55"/>
      <c r="AL84" s="55"/>
      <c r="AM84" s="55"/>
      <c r="AN84" s="55"/>
      <c r="AO84" s="89">
        <f t="shared" si="20"/>
        <v>0</v>
      </c>
      <c r="AP84" s="55"/>
      <c r="AQ84" s="89">
        <f t="shared" si="21"/>
        <v>0</v>
      </c>
      <c r="AR84" s="89">
        <f t="shared" si="22"/>
        <v>0</v>
      </c>
      <c r="AS84" s="89">
        <f t="shared" si="23"/>
        <v>0</v>
      </c>
      <c r="AT84" s="55"/>
      <c r="AU84" s="72">
        <f>IFERROR(VLOOKUP(D84,Masters!$D$3:$E$17,2,FALSE),0)</f>
        <v>0</v>
      </c>
    </row>
    <row r="85" spans="1:47" ht="16.5" customHeight="1" x14ac:dyDescent="0.25">
      <c r="A85" s="63">
        <f>'1.4.Fwd TIV-Field Inputs'!A84</f>
        <v>0</v>
      </c>
      <c r="B85" s="63">
        <f>'1.4.Fwd TIV-Field Inputs'!B84</f>
        <v>0</v>
      </c>
      <c r="C85" s="63">
        <f>'1.4.Fwd TIV-Field Inputs'!C84</f>
        <v>0</v>
      </c>
      <c r="D85" s="63">
        <f>'1.4.Fwd TIV-Field Inputs'!D84</f>
        <v>0</v>
      </c>
      <c r="E85" s="68">
        <f>'1.6.Ability to Win'!G84</f>
        <v>0</v>
      </c>
      <c r="F85" s="55"/>
      <c r="G85" s="55"/>
      <c r="H85" s="72">
        <f>'1.6.Ability to Win'!T84</f>
        <v>0</v>
      </c>
      <c r="I85" s="89">
        <f>'1.4.Fwd TIV-Field Inputs'!J84</f>
        <v>0</v>
      </c>
      <c r="J85" s="55"/>
      <c r="K85" s="72">
        <f>'1.4.Fwd TIV-Field Inputs'!K84</f>
        <v>0</v>
      </c>
      <c r="L85" s="55"/>
      <c r="M85" s="72">
        <f>'1.4.Fwd TIV-Field Inputs'!L84</f>
        <v>0</v>
      </c>
      <c r="N85" s="55"/>
      <c r="O85" s="72">
        <f>'1.4.Fwd TIV-Field Inputs'!M84</f>
        <v>0</v>
      </c>
      <c r="P85" s="55"/>
      <c r="Q85" s="55"/>
      <c r="R85" s="89">
        <f t="shared" si="15"/>
        <v>0</v>
      </c>
      <c r="S85" s="55"/>
      <c r="T85" s="55"/>
      <c r="U85" s="55"/>
      <c r="V85" s="55"/>
      <c r="W85" s="89">
        <f t="shared" si="16"/>
        <v>0</v>
      </c>
      <c r="X85" s="55"/>
      <c r="Y85" s="55"/>
      <c r="Z85" s="55"/>
      <c r="AA85" s="89">
        <f t="shared" si="17"/>
        <v>0</v>
      </c>
      <c r="AB85" s="55"/>
      <c r="AC85" s="55"/>
      <c r="AD85" s="55"/>
      <c r="AE85" s="55"/>
      <c r="AF85" s="89">
        <f t="shared" si="18"/>
        <v>0</v>
      </c>
      <c r="AG85" s="55"/>
      <c r="AH85" s="55"/>
      <c r="AI85" s="55"/>
      <c r="AJ85" s="89">
        <f t="shared" si="19"/>
        <v>0</v>
      </c>
      <c r="AK85" s="55"/>
      <c r="AL85" s="55"/>
      <c r="AM85" s="55"/>
      <c r="AN85" s="55"/>
      <c r="AO85" s="89">
        <f t="shared" si="20"/>
        <v>0</v>
      </c>
      <c r="AP85" s="55"/>
      <c r="AQ85" s="89">
        <f t="shared" si="21"/>
        <v>0</v>
      </c>
      <c r="AR85" s="89">
        <f t="shared" si="22"/>
        <v>0</v>
      </c>
      <c r="AS85" s="89">
        <f t="shared" si="23"/>
        <v>0</v>
      </c>
      <c r="AT85" s="55"/>
      <c r="AU85" s="72">
        <f>IFERROR(VLOOKUP(D85,Masters!$D$3:$E$17,2,FALSE),0)</f>
        <v>0</v>
      </c>
    </row>
    <row r="86" spans="1:47" ht="16.5" customHeight="1" x14ac:dyDescent="0.25">
      <c r="A86" s="63">
        <f>'1.4.Fwd TIV-Field Inputs'!A85</f>
        <v>0</v>
      </c>
      <c r="B86" s="63">
        <f>'1.4.Fwd TIV-Field Inputs'!B85</f>
        <v>0</v>
      </c>
      <c r="C86" s="63">
        <f>'1.4.Fwd TIV-Field Inputs'!C85</f>
        <v>0</v>
      </c>
      <c r="D86" s="63">
        <f>'1.4.Fwd TIV-Field Inputs'!D85</f>
        <v>0</v>
      </c>
      <c r="E86" s="68">
        <f>'1.6.Ability to Win'!G85</f>
        <v>0</v>
      </c>
      <c r="F86" s="55"/>
      <c r="G86" s="55"/>
      <c r="H86" s="72">
        <f>'1.6.Ability to Win'!T85</f>
        <v>0</v>
      </c>
      <c r="I86" s="89">
        <f>'1.4.Fwd TIV-Field Inputs'!J85</f>
        <v>0</v>
      </c>
      <c r="J86" s="55"/>
      <c r="K86" s="72">
        <f>'1.4.Fwd TIV-Field Inputs'!K85</f>
        <v>0</v>
      </c>
      <c r="L86" s="55"/>
      <c r="M86" s="72">
        <f>'1.4.Fwd TIV-Field Inputs'!L85</f>
        <v>0</v>
      </c>
      <c r="N86" s="55"/>
      <c r="O86" s="72">
        <f>'1.4.Fwd TIV-Field Inputs'!M85</f>
        <v>0</v>
      </c>
      <c r="P86" s="55"/>
      <c r="Q86" s="55"/>
      <c r="R86" s="89">
        <f t="shared" si="15"/>
        <v>0</v>
      </c>
      <c r="S86" s="55"/>
      <c r="T86" s="55"/>
      <c r="U86" s="55"/>
      <c r="V86" s="55"/>
      <c r="W86" s="89">
        <f t="shared" si="16"/>
        <v>0</v>
      </c>
      <c r="X86" s="55"/>
      <c r="Y86" s="55"/>
      <c r="Z86" s="55"/>
      <c r="AA86" s="89">
        <f t="shared" si="17"/>
        <v>0</v>
      </c>
      <c r="AB86" s="55"/>
      <c r="AC86" s="55"/>
      <c r="AD86" s="55"/>
      <c r="AE86" s="55"/>
      <c r="AF86" s="89">
        <f t="shared" si="18"/>
        <v>0</v>
      </c>
      <c r="AG86" s="55"/>
      <c r="AH86" s="55"/>
      <c r="AI86" s="55"/>
      <c r="AJ86" s="89">
        <f t="shared" si="19"/>
        <v>0</v>
      </c>
      <c r="AK86" s="55"/>
      <c r="AL86" s="55"/>
      <c r="AM86" s="55"/>
      <c r="AN86" s="55"/>
      <c r="AO86" s="89">
        <f t="shared" si="20"/>
        <v>0</v>
      </c>
      <c r="AP86" s="55"/>
      <c r="AQ86" s="89">
        <f t="shared" si="21"/>
        <v>0</v>
      </c>
      <c r="AR86" s="89">
        <f t="shared" si="22"/>
        <v>0</v>
      </c>
      <c r="AS86" s="89">
        <f t="shared" si="23"/>
        <v>0</v>
      </c>
      <c r="AT86" s="55"/>
      <c r="AU86" s="72">
        <f>IFERROR(VLOOKUP(D86,Masters!$D$3:$E$17,2,FALSE),0)</f>
        <v>0</v>
      </c>
    </row>
    <row r="87" spans="1:47" ht="16.5" customHeight="1" x14ac:dyDescent="0.25">
      <c r="A87" s="63">
        <f>'1.4.Fwd TIV-Field Inputs'!A86</f>
        <v>0</v>
      </c>
      <c r="B87" s="63">
        <f>'1.4.Fwd TIV-Field Inputs'!B86</f>
        <v>0</v>
      </c>
      <c r="C87" s="63">
        <f>'1.4.Fwd TIV-Field Inputs'!C86</f>
        <v>0</v>
      </c>
      <c r="D87" s="63">
        <f>'1.4.Fwd TIV-Field Inputs'!D86</f>
        <v>0</v>
      </c>
      <c r="E87" s="68">
        <f>'1.6.Ability to Win'!G86</f>
        <v>0</v>
      </c>
      <c r="F87" s="55"/>
      <c r="G87" s="55"/>
      <c r="H87" s="72">
        <f>'1.6.Ability to Win'!T86</f>
        <v>0</v>
      </c>
      <c r="I87" s="89">
        <f>'1.4.Fwd TIV-Field Inputs'!J86</f>
        <v>0</v>
      </c>
      <c r="J87" s="55"/>
      <c r="K87" s="72">
        <f>'1.4.Fwd TIV-Field Inputs'!K86</f>
        <v>0</v>
      </c>
      <c r="L87" s="55"/>
      <c r="M87" s="72">
        <f>'1.4.Fwd TIV-Field Inputs'!L86</f>
        <v>0</v>
      </c>
      <c r="N87" s="55"/>
      <c r="O87" s="72">
        <f>'1.4.Fwd TIV-Field Inputs'!M86</f>
        <v>0</v>
      </c>
      <c r="P87" s="55"/>
      <c r="Q87" s="55"/>
      <c r="R87" s="89">
        <f t="shared" si="15"/>
        <v>0</v>
      </c>
      <c r="S87" s="55"/>
      <c r="T87" s="55"/>
      <c r="U87" s="55"/>
      <c r="V87" s="55"/>
      <c r="W87" s="89">
        <f t="shared" si="16"/>
        <v>0</v>
      </c>
      <c r="X87" s="55"/>
      <c r="Y87" s="55"/>
      <c r="Z87" s="55"/>
      <c r="AA87" s="89">
        <f t="shared" si="17"/>
        <v>0</v>
      </c>
      <c r="AB87" s="55"/>
      <c r="AC87" s="55"/>
      <c r="AD87" s="55"/>
      <c r="AE87" s="55"/>
      <c r="AF87" s="89">
        <f t="shared" si="18"/>
        <v>0</v>
      </c>
      <c r="AG87" s="55"/>
      <c r="AH87" s="55"/>
      <c r="AI87" s="55"/>
      <c r="AJ87" s="89">
        <f t="shared" si="19"/>
        <v>0</v>
      </c>
      <c r="AK87" s="55"/>
      <c r="AL87" s="55"/>
      <c r="AM87" s="55"/>
      <c r="AN87" s="55"/>
      <c r="AO87" s="89">
        <f t="shared" si="20"/>
        <v>0</v>
      </c>
      <c r="AP87" s="55"/>
      <c r="AQ87" s="89">
        <f t="shared" si="21"/>
        <v>0</v>
      </c>
      <c r="AR87" s="89">
        <f t="shared" si="22"/>
        <v>0</v>
      </c>
      <c r="AS87" s="89">
        <f t="shared" si="23"/>
        <v>0</v>
      </c>
      <c r="AT87" s="55"/>
      <c r="AU87" s="72">
        <f>IFERROR(VLOOKUP(D87,Masters!$D$3:$E$17,2,FALSE),0)</f>
        <v>0</v>
      </c>
    </row>
    <row r="88" spans="1:47" ht="16.5" customHeight="1" x14ac:dyDescent="0.25">
      <c r="A88" s="63">
        <f>'1.4.Fwd TIV-Field Inputs'!A87</f>
        <v>0</v>
      </c>
      <c r="B88" s="63">
        <f>'1.4.Fwd TIV-Field Inputs'!B87</f>
        <v>0</v>
      </c>
      <c r="C88" s="63">
        <f>'1.4.Fwd TIV-Field Inputs'!C87</f>
        <v>0</v>
      </c>
      <c r="D88" s="63">
        <f>'1.4.Fwd TIV-Field Inputs'!D87</f>
        <v>0</v>
      </c>
      <c r="E88" s="68">
        <f>'1.6.Ability to Win'!G87</f>
        <v>0</v>
      </c>
      <c r="F88" s="55"/>
      <c r="G88" s="55"/>
      <c r="H88" s="72">
        <f>'1.6.Ability to Win'!T87</f>
        <v>0</v>
      </c>
      <c r="I88" s="89">
        <f>'1.4.Fwd TIV-Field Inputs'!J87</f>
        <v>0</v>
      </c>
      <c r="J88" s="55"/>
      <c r="K88" s="72">
        <f>'1.4.Fwd TIV-Field Inputs'!K87</f>
        <v>0</v>
      </c>
      <c r="L88" s="55"/>
      <c r="M88" s="72">
        <f>'1.4.Fwd TIV-Field Inputs'!L87</f>
        <v>0</v>
      </c>
      <c r="N88" s="55"/>
      <c r="O88" s="72">
        <f>'1.4.Fwd TIV-Field Inputs'!M87</f>
        <v>0</v>
      </c>
      <c r="P88" s="55"/>
      <c r="Q88" s="55"/>
      <c r="R88" s="89">
        <f t="shared" si="15"/>
        <v>0</v>
      </c>
      <c r="S88" s="55"/>
      <c r="T88" s="55"/>
      <c r="U88" s="55"/>
      <c r="V88" s="55"/>
      <c r="W88" s="89">
        <f t="shared" si="16"/>
        <v>0</v>
      </c>
      <c r="X88" s="55"/>
      <c r="Y88" s="55"/>
      <c r="Z88" s="55"/>
      <c r="AA88" s="89">
        <f t="shared" si="17"/>
        <v>0</v>
      </c>
      <c r="AB88" s="55"/>
      <c r="AC88" s="55"/>
      <c r="AD88" s="55"/>
      <c r="AE88" s="55"/>
      <c r="AF88" s="89">
        <f t="shared" si="18"/>
        <v>0</v>
      </c>
      <c r="AG88" s="55"/>
      <c r="AH88" s="55"/>
      <c r="AI88" s="55"/>
      <c r="AJ88" s="89">
        <f t="shared" si="19"/>
        <v>0</v>
      </c>
      <c r="AK88" s="55"/>
      <c r="AL88" s="55"/>
      <c r="AM88" s="55"/>
      <c r="AN88" s="55"/>
      <c r="AO88" s="89">
        <f t="shared" si="20"/>
        <v>0</v>
      </c>
      <c r="AP88" s="55"/>
      <c r="AQ88" s="89">
        <f t="shared" si="21"/>
        <v>0</v>
      </c>
      <c r="AR88" s="89">
        <f t="shared" si="22"/>
        <v>0</v>
      </c>
      <c r="AS88" s="89">
        <f t="shared" si="23"/>
        <v>0</v>
      </c>
      <c r="AT88" s="55"/>
      <c r="AU88" s="72">
        <f>IFERROR(VLOOKUP(D88,Masters!$D$3:$E$17,2,FALSE),0)</f>
        <v>0</v>
      </c>
    </row>
    <row r="89" spans="1:47" ht="16.5" customHeight="1" x14ac:dyDescent="0.25">
      <c r="A89" s="63">
        <f>'1.4.Fwd TIV-Field Inputs'!A88</f>
        <v>0</v>
      </c>
      <c r="B89" s="63">
        <f>'1.4.Fwd TIV-Field Inputs'!B88</f>
        <v>0</v>
      </c>
      <c r="C89" s="63">
        <f>'1.4.Fwd TIV-Field Inputs'!C88</f>
        <v>0</v>
      </c>
      <c r="D89" s="63">
        <f>'1.4.Fwd TIV-Field Inputs'!D88</f>
        <v>0</v>
      </c>
      <c r="E89" s="68">
        <f>'1.6.Ability to Win'!G88</f>
        <v>0</v>
      </c>
      <c r="F89" s="55"/>
      <c r="G89" s="55"/>
      <c r="H89" s="72">
        <f>'1.6.Ability to Win'!T88</f>
        <v>0</v>
      </c>
      <c r="I89" s="89">
        <f>'1.4.Fwd TIV-Field Inputs'!J88</f>
        <v>0</v>
      </c>
      <c r="J89" s="55"/>
      <c r="K89" s="72">
        <f>'1.4.Fwd TIV-Field Inputs'!K88</f>
        <v>0</v>
      </c>
      <c r="L89" s="55"/>
      <c r="M89" s="72">
        <f>'1.4.Fwd TIV-Field Inputs'!L88</f>
        <v>0</v>
      </c>
      <c r="N89" s="55"/>
      <c r="O89" s="72">
        <f>'1.4.Fwd TIV-Field Inputs'!M88</f>
        <v>0</v>
      </c>
      <c r="P89" s="55"/>
      <c r="Q89" s="55"/>
      <c r="R89" s="89">
        <f t="shared" si="15"/>
        <v>0</v>
      </c>
      <c r="S89" s="55"/>
      <c r="T89" s="55"/>
      <c r="U89" s="55"/>
      <c r="V89" s="55"/>
      <c r="W89" s="89">
        <f t="shared" si="16"/>
        <v>0</v>
      </c>
      <c r="X89" s="55"/>
      <c r="Y89" s="55"/>
      <c r="Z89" s="55"/>
      <c r="AA89" s="89">
        <f t="shared" si="17"/>
        <v>0</v>
      </c>
      <c r="AB89" s="55"/>
      <c r="AC89" s="55"/>
      <c r="AD89" s="55"/>
      <c r="AE89" s="55"/>
      <c r="AF89" s="89">
        <f t="shared" si="18"/>
        <v>0</v>
      </c>
      <c r="AG89" s="55"/>
      <c r="AH89" s="55"/>
      <c r="AI89" s="55"/>
      <c r="AJ89" s="89">
        <f t="shared" si="19"/>
        <v>0</v>
      </c>
      <c r="AK89" s="55"/>
      <c r="AL89" s="55"/>
      <c r="AM89" s="55"/>
      <c r="AN89" s="55"/>
      <c r="AO89" s="89">
        <f t="shared" si="20"/>
        <v>0</v>
      </c>
      <c r="AP89" s="55"/>
      <c r="AQ89" s="89">
        <f t="shared" si="21"/>
        <v>0</v>
      </c>
      <c r="AR89" s="89">
        <f t="shared" si="22"/>
        <v>0</v>
      </c>
      <c r="AS89" s="89">
        <f t="shared" si="23"/>
        <v>0</v>
      </c>
      <c r="AT89" s="55"/>
      <c r="AU89" s="72">
        <f>IFERROR(VLOOKUP(D89,Masters!$D$3:$E$17,2,FALSE),0)</f>
        <v>0</v>
      </c>
    </row>
    <row r="90" spans="1:47" ht="16.5" customHeight="1" x14ac:dyDescent="0.25">
      <c r="A90" s="63">
        <f>'1.4.Fwd TIV-Field Inputs'!A89</f>
        <v>0</v>
      </c>
      <c r="B90" s="63">
        <f>'1.4.Fwd TIV-Field Inputs'!B89</f>
        <v>0</v>
      </c>
      <c r="C90" s="63">
        <f>'1.4.Fwd TIV-Field Inputs'!C89</f>
        <v>0</v>
      </c>
      <c r="D90" s="63">
        <f>'1.4.Fwd TIV-Field Inputs'!D89</f>
        <v>0</v>
      </c>
      <c r="E90" s="68">
        <f>'1.6.Ability to Win'!G89</f>
        <v>0</v>
      </c>
      <c r="F90" s="55"/>
      <c r="G90" s="55"/>
      <c r="H90" s="72">
        <f>'1.6.Ability to Win'!T89</f>
        <v>0</v>
      </c>
      <c r="I90" s="89">
        <f>'1.4.Fwd TIV-Field Inputs'!J89</f>
        <v>0</v>
      </c>
      <c r="J90" s="55"/>
      <c r="K90" s="72">
        <f>'1.4.Fwd TIV-Field Inputs'!K89</f>
        <v>0</v>
      </c>
      <c r="L90" s="55"/>
      <c r="M90" s="72">
        <f>'1.4.Fwd TIV-Field Inputs'!L89</f>
        <v>0</v>
      </c>
      <c r="N90" s="55"/>
      <c r="O90" s="72">
        <f>'1.4.Fwd TIV-Field Inputs'!M89</f>
        <v>0</v>
      </c>
      <c r="P90" s="55"/>
      <c r="Q90" s="55"/>
      <c r="R90" s="89">
        <f t="shared" si="15"/>
        <v>0</v>
      </c>
      <c r="S90" s="55"/>
      <c r="T90" s="55"/>
      <c r="U90" s="55"/>
      <c r="V90" s="55"/>
      <c r="W90" s="89">
        <f t="shared" si="16"/>
        <v>0</v>
      </c>
      <c r="X90" s="55"/>
      <c r="Y90" s="55"/>
      <c r="Z90" s="55"/>
      <c r="AA90" s="89">
        <f t="shared" si="17"/>
        <v>0</v>
      </c>
      <c r="AB90" s="55"/>
      <c r="AC90" s="55"/>
      <c r="AD90" s="55"/>
      <c r="AE90" s="55"/>
      <c r="AF90" s="89">
        <f t="shared" si="18"/>
        <v>0</v>
      </c>
      <c r="AG90" s="55"/>
      <c r="AH90" s="55"/>
      <c r="AI90" s="55"/>
      <c r="AJ90" s="89">
        <f t="shared" si="19"/>
        <v>0</v>
      </c>
      <c r="AK90" s="55"/>
      <c r="AL90" s="55"/>
      <c r="AM90" s="55"/>
      <c r="AN90" s="55"/>
      <c r="AO90" s="89">
        <f t="shared" si="20"/>
        <v>0</v>
      </c>
      <c r="AP90" s="55"/>
      <c r="AQ90" s="89">
        <f t="shared" si="21"/>
        <v>0</v>
      </c>
      <c r="AR90" s="89">
        <f t="shared" si="22"/>
        <v>0</v>
      </c>
      <c r="AS90" s="89">
        <f t="shared" si="23"/>
        <v>0</v>
      </c>
      <c r="AT90" s="55"/>
      <c r="AU90" s="72">
        <f>IFERROR(VLOOKUP(D90,Masters!$D$3:$E$17,2,FALSE),0)</f>
        <v>0</v>
      </c>
    </row>
    <row r="91" spans="1:47" ht="16.5" customHeight="1" x14ac:dyDescent="0.25">
      <c r="A91" s="63">
        <f>'1.4.Fwd TIV-Field Inputs'!A90</f>
        <v>0</v>
      </c>
      <c r="B91" s="63">
        <f>'1.4.Fwd TIV-Field Inputs'!B90</f>
        <v>0</v>
      </c>
      <c r="C91" s="63">
        <f>'1.4.Fwd TIV-Field Inputs'!C90</f>
        <v>0</v>
      </c>
      <c r="D91" s="63">
        <f>'1.4.Fwd TIV-Field Inputs'!D90</f>
        <v>0</v>
      </c>
      <c r="E91" s="68">
        <f>'1.6.Ability to Win'!G90</f>
        <v>0</v>
      </c>
      <c r="F91" s="55"/>
      <c r="G91" s="55"/>
      <c r="H91" s="72">
        <f>'1.6.Ability to Win'!T90</f>
        <v>0</v>
      </c>
      <c r="I91" s="89">
        <f>'1.4.Fwd TIV-Field Inputs'!J90</f>
        <v>0</v>
      </c>
      <c r="J91" s="55"/>
      <c r="K91" s="72">
        <f>'1.4.Fwd TIV-Field Inputs'!K90</f>
        <v>0</v>
      </c>
      <c r="L91" s="55"/>
      <c r="M91" s="72">
        <f>'1.4.Fwd TIV-Field Inputs'!L90</f>
        <v>0</v>
      </c>
      <c r="N91" s="55"/>
      <c r="O91" s="72">
        <f>'1.4.Fwd TIV-Field Inputs'!M90</f>
        <v>0</v>
      </c>
      <c r="P91" s="55"/>
      <c r="Q91" s="55"/>
      <c r="R91" s="89">
        <f t="shared" si="15"/>
        <v>0</v>
      </c>
      <c r="S91" s="55"/>
      <c r="T91" s="55"/>
      <c r="U91" s="55"/>
      <c r="V91" s="55"/>
      <c r="W91" s="89">
        <f t="shared" si="16"/>
        <v>0</v>
      </c>
      <c r="X91" s="55"/>
      <c r="Y91" s="55"/>
      <c r="Z91" s="55"/>
      <c r="AA91" s="89">
        <f t="shared" si="17"/>
        <v>0</v>
      </c>
      <c r="AB91" s="55"/>
      <c r="AC91" s="55"/>
      <c r="AD91" s="55"/>
      <c r="AE91" s="55"/>
      <c r="AF91" s="89">
        <f t="shared" si="18"/>
        <v>0</v>
      </c>
      <c r="AG91" s="55"/>
      <c r="AH91" s="55"/>
      <c r="AI91" s="55"/>
      <c r="AJ91" s="89">
        <f t="shared" si="19"/>
        <v>0</v>
      </c>
      <c r="AK91" s="55"/>
      <c r="AL91" s="55"/>
      <c r="AM91" s="55"/>
      <c r="AN91" s="55"/>
      <c r="AO91" s="89">
        <f t="shared" si="20"/>
        <v>0</v>
      </c>
      <c r="AP91" s="55"/>
      <c r="AQ91" s="89">
        <f t="shared" si="21"/>
        <v>0</v>
      </c>
      <c r="AR91" s="89">
        <f t="shared" si="22"/>
        <v>0</v>
      </c>
      <c r="AS91" s="89">
        <f t="shared" si="23"/>
        <v>0</v>
      </c>
      <c r="AT91" s="55"/>
      <c r="AU91" s="72">
        <f>IFERROR(VLOOKUP(D91,Masters!$D$3:$E$17,2,FALSE),0)</f>
        <v>0</v>
      </c>
    </row>
    <row r="92" spans="1:47" ht="16.5" customHeight="1" x14ac:dyDescent="0.25">
      <c r="A92" s="63">
        <f>'1.4.Fwd TIV-Field Inputs'!A91</f>
        <v>0</v>
      </c>
      <c r="B92" s="63">
        <f>'1.4.Fwd TIV-Field Inputs'!B91</f>
        <v>0</v>
      </c>
      <c r="C92" s="63">
        <f>'1.4.Fwd TIV-Field Inputs'!C91</f>
        <v>0</v>
      </c>
      <c r="D92" s="63">
        <f>'1.4.Fwd TIV-Field Inputs'!D91</f>
        <v>0</v>
      </c>
      <c r="E92" s="68">
        <f>'1.6.Ability to Win'!G91</f>
        <v>0</v>
      </c>
      <c r="F92" s="55"/>
      <c r="G92" s="55"/>
      <c r="H92" s="72">
        <f>'1.6.Ability to Win'!T91</f>
        <v>0</v>
      </c>
      <c r="I92" s="89">
        <f>'1.4.Fwd TIV-Field Inputs'!J91</f>
        <v>0</v>
      </c>
      <c r="J92" s="55"/>
      <c r="K92" s="72">
        <f>'1.4.Fwd TIV-Field Inputs'!K91</f>
        <v>0</v>
      </c>
      <c r="L92" s="55"/>
      <c r="M92" s="72">
        <f>'1.4.Fwd TIV-Field Inputs'!L91</f>
        <v>0</v>
      </c>
      <c r="N92" s="55"/>
      <c r="O92" s="72">
        <f>'1.4.Fwd TIV-Field Inputs'!M91</f>
        <v>0</v>
      </c>
      <c r="P92" s="55"/>
      <c r="Q92" s="55"/>
      <c r="R92" s="89">
        <f t="shared" si="15"/>
        <v>0</v>
      </c>
      <c r="S92" s="55"/>
      <c r="T92" s="55"/>
      <c r="U92" s="55"/>
      <c r="V92" s="55"/>
      <c r="W92" s="89">
        <f t="shared" si="16"/>
        <v>0</v>
      </c>
      <c r="X92" s="55"/>
      <c r="Y92" s="55"/>
      <c r="Z92" s="55"/>
      <c r="AA92" s="89">
        <f t="shared" si="17"/>
        <v>0</v>
      </c>
      <c r="AB92" s="55"/>
      <c r="AC92" s="55"/>
      <c r="AD92" s="55"/>
      <c r="AE92" s="55"/>
      <c r="AF92" s="89">
        <f t="shared" si="18"/>
        <v>0</v>
      </c>
      <c r="AG92" s="55"/>
      <c r="AH92" s="55"/>
      <c r="AI92" s="55"/>
      <c r="AJ92" s="89">
        <f t="shared" si="19"/>
        <v>0</v>
      </c>
      <c r="AK92" s="55"/>
      <c r="AL92" s="55"/>
      <c r="AM92" s="55"/>
      <c r="AN92" s="55"/>
      <c r="AO92" s="89">
        <f t="shared" si="20"/>
        <v>0</v>
      </c>
      <c r="AP92" s="55"/>
      <c r="AQ92" s="89">
        <f t="shared" si="21"/>
        <v>0</v>
      </c>
      <c r="AR92" s="89">
        <f t="shared" si="22"/>
        <v>0</v>
      </c>
      <c r="AS92" s="89">
        <f t="shared" si="23"/>
        <v>0</v>
      </c>
      <c r="AT92" s="55"/>
      <c r="AU92" s="72">
        <f>IFERROR(VLOOKUP(D92,Masters!$D$3:$E$17,2,FALSE),0)</f>
        <v>0</v>
      </c>
    </row>
    <row r="93" spans="1:47" ht="16.5" customHeight="1" x14ac:dyDescent="0.25">
      <c r="A93" s="63">
        <f>'1.4.Fwd TIV-Field Inputs'!A92</f>
        <v>0</v>
      </c>
      <c r="B93" s="63">
        <f>'1.4.Fwd TIV-Field Inputs'!B92</f>
        <v>0</v>
      </c>
      <c r="C93" s="63">
        <f>'1.4.Fwd TIV-Field Inputs'!C92</f>
        <v>0</v>
      </c>
      <c r="D93" s="63">
        <f>'1.4.Fwd TIV-Field Inputs'!D92</f>
        <v>0</v>
      </c>
      <c r="E93" s="68">
        <f>'1.6.Ability to Win'!G92</f>
        <v>0</v>
      </c>
      <c r="F93" s="55"/>
      <c r="G93" s="55"/>
      <c r="H93" s="72">
        <f>'1.6.Ability to Win'!T92</f>
        <v>0</v>
      </c>
      <c r="I93" s="89">
        <f>'1.4.Fwd TIV-Field Inputs'!J92</f>
        <v>0</v>
      </c>
      <c r="J93" s="55"/>
      <c r="K93" s="72">
        <f>'1.4.Fwd TIV-Field Inputs'!K92</f>
        <v>0</v>
      </c>
      <c r="L93" s="55"/>
      <c r="M93" s="72">
        <f>'1.4.Fwd TIV-Field Inputs'!L92</f>
        <v>0</v>
      </c>
      <c r="N93" s="55"/>
      <c r="O93" s="72">
        <f>'1.4.Fwd TIV-Field Inputs'!M92</f>
        <v>0</v>
      </c>
      <c r="P93" s="55"/>
      <c r="Q93" s="55"/>
      <c r="R93" s="89">
        <f t="shared" si="15"/>
        <v>0</v>
      </c>
      <c r="S93" s="55"/>
      <c r="T93" s="55"/>
      <c r="U93" s="55"/>
      <c r="V93" s="55"/>
      <c r="W93" s="89">
        <f t="shared" si="16"/>
        <v>0</v>
      </c>
      <c r="X93" s="55"/>
      <c r="Y93" s="55"/>
      <c r="Z93" s="55"/>
      <c r="AA93" s="89">
        <f t="shared" si="17"/>
        <v>0</v>
      </c>
      <c r="AB93" s="55"/>
      <c r="AC93" s="55"/>
      <c r="AD93" s="55"/>
      <c r="AE93" s="55"/>
      <c r="AF93" s="89">
        <f t="shared" si="18"/>
        <v>0</v>
      </c>
      <c r="AG93" s="55"/>
      <c r="AH93" s="55"/>
      <c r="AI93" s="55"/>
      <c r="AJ93" s="89">
        <f t="shared" si="19"/>
        <v>0</v>
      </c>
      <c r="AK93" s="55"/>
      <c r="AL93" s="55"/>
      <c r="AM93" s="55"/>
      <c r="AN93" s="55"/>
      <c r="AO93" s="89">
        <f t="shared" si="20"/>
        <v>0</v>
      </c>
      <c r="AP93" s="55"/>
      <c r="AQ93" s="89">
        <f t="shared" si="21"/>
        <v>0</v>
      </c>
      <c r="AR93" s="89">
        <f t="shared" si="22"/>
        <v>0</v>
      </c>
      <c r="AS93" s="89">
        <f t="shared" si="23"/>
        <v>0</v>
      </c>
      <c r="AT93" s="55"/>
      <c r="AU93" s="72">
        <f>IFERROR(VLOOKUP(D93,Masters!$D$3:$E$17,2,FALSE),0)</f>
        <v>0</v>
      </c>
    </row>
    <row r="94" spans="1:47" ht="16.5" customHeight="1" x14ac:dyDescent="0.25">
      <c r="A94" s="63">
        <f>'1.4.Fwd TIV-Field Inputs'!A93</f>
        <v>0</v>
      </c>
      <c r="B94" s="63">
        <f>'1.4.Fwd TIV-Field Inputs'!B93</f>
        <v>0</v>
      </c>
      <c r="C94" s="63">
        <f>'1.4.Fwd TIV-Field Inputs'!C93</f>
        <v>0</v>
      </c>
      <c r="D94" s="63">
        <f>'1.4.Fwd TIV-Field Inputs'!D93</f>
        <v>0</v>
      </c>
      <c r="E94" s="68">
        <f>'1.6.Ability to Win'!G93</f>
        <v>0</v>
      </c>
      <c r="F94" s="55"/>
      <c r="G94" s="55"/>
      <c r="H94" s="72">
        <f>'1.6.Ability to Win'!T93</f>
        <v>0</v>
      </c>
      <c r="I94" s="89">
        <f>'1.4.Fwd TIV-Field Inputs'!J93</f>
        <v>0</v>
      </c>
      <c r="J94" s="55"/>
      <c r="K94" s="72">
        <f>'1.4.Fwd TIV-Field Inputs'!K93</f>
        <v>0</v>
      </c>
      <c r="L94" s="55"/>
      <c r="M94" s="72">
        <f>'1.4.Fwd TIV-Field Inputs'!L93</f>
        <v>0</v>
      </c>
      <c r="N94" s="55"/>
      <c r="O94" s="72">
        <f>'1.4.Fwd TIV-Field Inputs'!M93</f>
        <v>0</v>
      </c>
      <c r="P94" s="55"/>
      <c r="Q94" s="55"/>
      <c r="R94" s="89">
        <f t="shared" si="15"/>
        <v>0</v>
      </c>
      <c r="S94" s="55"/>
      <c r="T94" s="55"/>
      <c r="U94" s="55"/>
      <c r="V94" s="55"/>
      <c r="W94" s="89">
        <f t="shared" si="16"/>
        <v>0</v>
      </c>
      <c r="X94" s="55"/>
      <c r="Y94" s="55"/>
      <c r="Z94" s="55"/>
      <c r="AA94" s="89">
        <f t="shared" si="17"/>
        <v>0</v>
      </c>
      <c r="AB94" s="55"/>
      <c r="AC94" s="55"/>
      <c r="AD94" s="55"/>
      <c r="AE94" s="55"/>
      <c r="AF94" s="89">
        <f t="shared" si="18"/>
        <v>0</v>
      </c>
      <c r="AG94" s="55"/>
      <c r="AH94" s="55"/>
      <c r="AI94" s="55"/>
      <c r="AJ94" s="89">
        <f t="shared" si="19"/>
        <v>0</v>
      </c>
      <c r="AK94" s="55"/>
      <c r="AL94" s="55"/>
      <c r="AM94" s="55"/>
      <c r="AN94" s="55"/>
      <c r="AO94" s="89">
        <f t="shared" si="20"/>
        <v>0</v>
      </c>
      <c r="AP94" s="55"/>
      <c r="AQ94" s="89">
        <f t="shared" si="21"/>
        <v>0</v>
      </c>
      <c r="AR94" s="89">
        <f t="shared" si="22"/>
        <v>0</v>
      </c>
      <c r="AS94" s="89">
        <f t="shared" si="23"/>
        <v>0</v>
      </c>
      <c r="AT94" s="55"/>
      <c r="AU94" s="72">
        <f>IFERROR(VLOOKUP(D94,Masters!$D$3:$E$17,2,FALSE),0)</f>
        <v>0</v>
      </c>
    </row>
    <row r="95" spans="1:47" ht="16.5" customHeight="1" x14ac:dyDescent="0.25">
      <c r="A95" s="63">
        <f>'1.4.Fwd TIV-Field Inputs'!A94</f>
        <v>0</v>
      </c>
      <c r="B95" s="63">
        <f>'1.4.Fwd TIV-Field Inputs'!B94</f>
        <v>0</v>
      </c>
      <c r="C95" s="63">
        <f>'1.4.Fwd TIV-Field Inputs'!C94</f>
        <v>0</v>
      </c>
      <c r="D95" s="63">
        <f>'1.4.Fwd TIV-Field Inputs'!D94</f>
        <v>0</v>
      </c>
      <c r="E95" s="68">
        <f>'1.6.Ability to Win'!G94</f>
        <v>0</v>
      </c>
      <c r="F95" s="55"/>
      <c r="G95" s="55"/>
      <c r="H95" s="72">
        <f>'1.6.Ability to Win'!T94</f>
        <v>0</v>
      </c>
      <c r="I95" s="89">
        <f>'1.4.Fwd TIV-Field Inputs'!J94</f>
        <v>0</v>
      </c>
      <c r="J95" s="55"/>
      <c r="K95" s="72">
        <f>'1.4.Fwd TIV-Field Inputs'!K94</f>
        <v>0</v>
      </c>
      <c r="L95" s="55"/>
      <c r="M95" s="72">
        <f>'1.4.Fwd TIV-Field Inputs'!L94</f>
        <v>0</v>
      </c>
      <c r="N95" s="55"/>
      <c r="O95" s="72">
        <f>'1.4.Fwd TIV-Field Inputs'!M94</f>
        <v>0</v>
      </c>
      <c r="P95" s="55"/>
      <c r="Q95" s="55"/>
      <c r="R95" s="89">
        <f t="shared" si="15"/>
        <v>0</v>
      </c>
      <c r="S95" s="55"/>
      <c r="T95" s="55"/>
      <c r="U95" s="55"/>
      <c r="V95" s="55"/>
      <c r="W95" s="89">
        <f t="shared" si="16"/>
        <v>0</v>
      </c>
      <c r="X95" s="55"/>
      <c r="Y95" s="55"/>
      <c r="Z95" s="55"/>
      <c r="AA95" s="89">
        <f t="shared" si="17"/>
        <v>0</v>
      </c>
      <c r="AB95" s="55"/>
      <c r="AC95" s="55"/>
      <c r="AD95" s="55"/>
      <c r="AE95" s="55"/>
      <c r="AF95" s="89">
        <f t="shared" si="18"/>
        <v>0</v>
      </c>
      <c r="AG95" s="55"/>
      <c r="AH95" s="55"/>
      <c r="AI95" s="55"/>
      <c r="AJ95" s="89">
        <f t="shared" si="19"/>
        <v>0</v>
      </c>
      <c r="AK95" s="55"/>
      <c r="AL95" s="55"/>
      <c r="AM95" s="55"/>
      <c r="AN95" s="55"/>
      <c r="AO95" s="89">
        <f t="shared" si="20"/>
        <v>0</v>
      </c>
      <c r="AP95" s="55"/>
      <c r="AQ95" s="89">
        <f t="shared" si="21"/>
        <v>0</v>
      </c>
      <c r="AR95" s="89">
        <f t="shared" si="22"/>
        <v>0</v>
      </c>
      <c r="AS95" s="89">
        <f t="shared" si="23"/>
        <v>0</v>
      </c>
      <c r="AT95" s="55"/>
      <c r="AU95" s="72">
        <f>IFERROR(VLOOKUP(D95,Masters!$D$3:$E$17,2,FALSE),0)</f>
        <v>0</v>
      </c>
    </row>
    <row r="96" spans="1:47" ht="16.5" customHeight="1" x14ac:dyDescent="0.25">
      <c r="A96" s="63">
        <f>'1.4.Fwd TIV-Field Inputs'!A95</f>
        <v>0</v>
      </c>
      <c r="B96" s="63">
        <f>'1.4.Fwd TIV-Field Inputs'!B95</f>
        <v>0</v>
      </c>
      <c r="C96" s="63">
        <f>'1.4.Fwd TIV-Field Inputs'!C95</f>
        <v>0</v>
      </c>
      <c r="D96" s="63">
        <f>'1.4.Fwd TIV-Field Inputs'!D95</f>
        <v>0</v>
      </c>
      <c r="E96" s="68">
        <f>'1.6.Ability to Win'!G95</f>
        <v>0</v>
      </c>
      <c r="F96" s="55"/>
      <c r="G96" s="55"/>
      <c r="H96" s="72">
        <f>'1.6.Ability to Win'!T95</f>
        <v>0</v>
      </c>
      <c r="I96" s="89">
        <f>'1.4.Fwd TIV-Field Inputs'!J95</f>
        <v>0</v>
      </c>
      <c r="J96" s="55"/>
      <c r="K96" s="72">
        <f>'1.4.Fwd TIV-Field Inputs'!K95</f>
        <v>0</v>
      </c>
      <c r="L96" s="55"/>
      <c r="M96" s="72">
        <f>'1.4.Fwd TIV-Field Inputs'!L95</f>
        <v>0</v>
      </c>
      <c r="N96" s="55"/>
      <c r="O96" s="72">
        <f>'1.4.Fwd TIV-Field Inputs'!M95</f>
        <v>0</v>
      </c>
      <c r="P96" s="55"/>
      <c r="Q96" s="55"/>
      <c r="R96" s="89">
        <f t="shared" si="15"/>
        <v>0</v>
      </c>
      <c r="S96" s="55"/>
      <c r="T96" s="55"/>
      <c r="U96" s="55"/>
      <c r="V96" s="55"/>
      <c r="W96" s="89">
        <f t="shared" si="16"/>
        <v>0</v>
      </c>
      <c r="X96" s="55"/>
      <c r="Y96" s="55"/>
      <c r="Z96" s="55"/>
      <c r="AA96" s="89">
        <f t="shared" si="17"/>
        <v>0</v>
      </c>
      <c r="AB96" s="55"/>
      <c r="AC96" s="55"/>
      <c r="AD96" s="55"/>
      <c r="AE96" s="55"/>
      <c r="AF96" s="89">
        <f t="shared" si="18"/>
        <v>0</v>
      </c>
      <c r="AG96" s="55"/>
      <c r="AH96" s="55"/>
      <c r="AI96" s="55"/>
      <c r="AJ96" s="89">
        <f t="shared" si="19"/>
        <v>0</v>
      </c>
      <c r="AK96" s="55"/>
      <c r="AL96" s="55"/>
      <c r="AM96" s="55"/>
      <c r="AN96" s="55"/>
      <c r="AO96" s="89">
        <f t="shared" si="20"/>
        <v>0</v>
      </c>
      <c r="AP96" s="55"/>
      <c r="AQ96" s="89">
        <f t="shared" si="21"/>
        <v>0</v>
      </c>
      <c r="AR96" s="89">
        <f t="shared" si="22"/>
        <v>0</v>
      </c>
      <c r="AS96" s="89">
        <f t="shared" si="23"/>
        <v>0</v>
      </c>
      <c r="AT96" s="55"/>
      <c r="AU96" s="72">
        <f>IFERROR(VLOOKUP(D96,Masters!$D$3:$E$17,2,FALSE),0)</f>
        <v>0</v>
      </c>
    </row>
    <row r="97" spans="1:47" ht="16.5" customHeight="1" x14ac:dyDescent="0.25">
      <c r="A97" s="63">
        <f>'1.4.Fwd TIV-Field Inputs'!A96</f>
        <v>0</v>
      </c>
      <c r="B97" s="63">
        <f>'1.4.Fwd TIV-Field Inputs'!B96</f>
        <v>0</v>
      </c>
      <c r="C97" s="63">
        <f>'1.4.Fwd TIV-Field Inputs'!C96</f>
        <v>0</v>
      </c>
      <c r="D97" s="63">
        <f>'1.4.Fwd TIV-Field Inputs'!D96</f>
        <v>0</v>
      </c>
      <c r="E97" s="68">
        <f>'1.6.Ability to Win'!G96</f>
        <v>0</v>
      </c>
      <c r="F97" s="55"/>
      <c r="G97" s="55"/>
      <c r="H97" s="72">
        <f>'1.6.Ability to Win'!T96</f>
        <v>0</v>
      </c>
      <c r="I97" s="89">
        <f>'1.4.Fwd TIV-Field Inputs'!J96</f>
        <v>0</v>
      </c>
      <c r="J97" s="55"/>
      <c r="K97" s="72">
        <f>'1.4.Fwd TIV-Field Inputs'!K96</f>
        <v>0</v>
      </c>
      <c r="L97" s="55"/>
      <c r="M97" s="72">
        <f>'1.4.Fwd TIV-Field Inputs'!L96</f>
        <v>0</v>
      </c>
      <c r="N97" s="55"/>
      <c r="O97" s="72">
        <f>'1.4.Fwd TIV-Field Inputs'!M96</f>
        <v>0</v>
      </c>
      <c r="P97" s="55"/>
      <c r="Q97" s="55"/>
      <c r="R97" s="89">
        <f t="shared" si="15"/>
        <v>0</v>
      </c>
      <c r="S97" s="55"/>
      <c r="T97" s="55"/>
      <c r="U97" s="55"/>
      <c r="V97" s="55"/>
      <c r="W97" s="89">
        <f t="shared" si="16"/>
        <v>0</v>
      </c>
      <c r="X97" s="55"/>
      <c r="Y97" s="55"/>
      <c r="Z97" s="55"/>
      <c r="AA97" s="89">
        <f t="shared" si="17"/>
        <v>0</v>
      </c>
      <c r="AB97" s="55"/>
      <c r="AC97" s="55"/>
      <c r="AD97" s="55"/>
      <c r="AE97" s="55"/>
      <c r="AF97" s="89">
        <f t="shared" si="18"/>
        <v>0</v>
      </c>
      <c r="AG97" s="55"/>
      <c r="AH97" s="55"/>
      <c r="AI97" s="55"/>
      <c r="AJ97" s="89">
        <f t="shared" si="19"/>
        <v>0</v>
      </c>
      <c r="AK97" s="55"/>
      <c r="AL97" s="55"/>
      <c r="AM97" s="55"/>
      <c r="AN97" s="55"/>
      <c r="AO97" s="89">
        <f t="shared" si="20"/>
        <v>0</v>
      </c>
      <c r="AP97" s="55"/>
      <c r="AQ97" s="89">
        <f t="shared" si="21"/>
        <v>0</v>
      </c>
      <c r="AR97" s="89">
        <f t="shared" si="22"/>
        <v>0</v>
      </c>
      <c r="AS97" s="89">
        <f t="shared" si="23"/>
        <v>0</v>
      </c>
      <c r="AT97" s="55"/>
      <c r="AU97" s="72">
        <f>IFERROR(VLOOKUP(D97,Masters!$D$3:$E$17,2,FALSE),0)</f>
        <v>0</v>
      </c>
    </row>
    <row r="98" spans="1:47" ht="16.5" customHeight="1" x14ac:dyDescent="0.25">
      <c r="A98" s="63">
        <f>'1.4.Fwd TIV-Field Inputs'!A97</f>
        <v>0</v>
      </c>
      <c r="B98" s="63">
        <f>'1.4.Fwd TIV-Field Inputs'!B97</f>
        <v>0</v>
      </c>
      <c r="C98" s="63">
        <f>'1.4.Fwd TIV-Field Inputs'!C97</f>
        <v>0</v>
      </c>
      <c r="D98" s="63">
        <f>'1.4.Fwd TIV-Field Inputs'!D97</f>
        <v>0</v>
      </c>
      <c r="E98" s="68">
        <f>'1.6.Ability to Win'!G97</f>
        <v>0</v>
      </c>
      <c r="F98" s="55"/>
      <c r="G98" s="55"/>
      <c r="H98" s="72">
        <f>'1.6.Ability to Win'!T97</f>
        <v>0</v>
      </c>
      <c r="I98" s="89">
        <f>'1.4.Fwd TIV-Field Inputs'!J97</f>
        <v>0</v>
      </c>
      <c r="J98" s="55"/>
      <c r="K98" s="72">
        <f>'1.4.Fwd TIV-Field Inputs'!K97</f>
        <v>0</v>
      </c>
      <c r="L98" s="55"/>
      <c r="M98" s="72">
        <f>'1.4.Fwd TIV-Field Inputs'!L97</f>
        <v>0</v>
      </c>
      <c r="N98" s="55"/>
      <c r="O98" s="72">
        <f>'1.4.Fwd TIV-Field Inputs'!M97</f>
        <v>0</v>
      </c>
      <c r="P98" s="55"/>
      <c r="Q98" s="55"/>
      <c r="R98" s="89">
        <f t="shared" si="15"/>
        <v>0</v>
      </c>
      <c r="S98" s="55"/>
      <c r="T98" s="55"/>
      <c r="U98" s="55"/>
      <c r="V98" s="55"/>
      <c r="W98" s="89">
        <f t="shared" si="16"/>
        <v>0</v>
      </c>
      <c r="X98" s="55"/>
      <c r="Y98" s="55"/>
      <c r="Z98" s="55"/>
      <c r="AA98" s="89">
        <f t="shared" si="17"/>
        <v>0</v>
      </c>
      <c r="AB98" s="55"/>
      <c r="AC98" s="55"/>
      <c r="AD98" s="55"/>
      <c r="AE98" s="55"/>
      <c r="AF98" s="89">
        <f t="shared" si="18"/>
        <v>0</v>
      </c>
      <c r="AG98" s="55"/>
      <c r="AH98" s="55"/>
      <c r="AI98" s="55"/>
      <c r="AJ98" s="89">
        <f t="shared" si="19"/>
        <v>0</v>
      </c>
      <c r="AK98" s="55"/>
      <c r="AL98" s="55"/>
      <c r="AM98" s="55"/>
      <c r="AN98" s="55"/>
      <c r="AO98" s="89">
        <f t="shared" si="20"/>
        <v>0</v>
      </c>
      <c r="AP98" s="55"/>
      <c r="AQ98" s="89">
        <f t="shared" si="21"/>
        <v>0</v>
      </c>
      <c r="AR98" s="89">
        <f t="shared" si="22"/>
        <v>0</v>
      </c>
      <c r="AS98" s="89">
        <f t="shared" si="23"/>
        <v>0</v>
      </c>
      <c r="AT98" s="55"/>
      <c r="AU98" s="72">
        <f>IFERROR(VLOOKUP(D98,Masters!$D$3:$E$17,2,FALSE),0)</f>
        <v>0</v>
      </c>
    </row>
    <row r="99" spans="1:47" ht="16.5" customHeight="1" x14ac:dyDescent="0.25">
      <c r="A99" s="63">
        <f>'1.4.Fwd TIV-Field Inputs'!A98</f>
        <v>0</v>
      </c>
      <c r="B99" s="63">
        <f>'1.4.Fwd TIV-Field Inputs'!B98</f>
        <v>0</v>
      </c>
      <c r="C99" s="63">
        <f>'1.4.Fwd TIV-Field Inputs'!C98</f>
        <v>0</v>
      </c>
      <c r="D99" s="63">
        <f>'1.4.Fwd TIV-Field Inputs'!D98</f>
        <v>0</v>
      </c>
      <c r="E99" s="68">
        <f>'1.6.Ability to Win'!G98</f>
        <v>0</v>
      </c>
      <c r="F99" s="55"/>
      <c r="G99" s="55"/>
      <c r="H99" s="72">
        <f>'1.6.Ability to Win'!T98</f>
        <v>0</v>
      </c>
      <c r="I99" s="89">
        <f>'1.4.Fwd TIV-Field Inputs'!J98</f>
        <v>0</v>
      </c>
      <c r="J99" s="55"/>
      <c r="K99" s="72">
        <f>'1.4.Fwd TIV-Field Inputs'!K98</f>
        <v>0</v>
      </c>
      <c r="L99" s="55"/>
      <c r="M99" s="72">
        <f>'1.4.Fwd TIV-Field Inputs'!L98</f>
        <v>0</v>
      </c>
      <c r="N99" s="55"/>
      <c r="O99" s="72">
        <f>'1.4.Fwd TIV-Field Inputs'!M98</f>
        <v>0</v>
      </c>
      <c r="P99" s="55"/>
      <c r="Q99" s="55"/>
      <c r="R99" s="89">
        <f t="shared" si="15"/>
        <v>0</v>
      </c>
      <c r="S99" s="55"/>
      <c r="T99" s="55"/>
      <c r="U99" s="55"/>
      <c r="V99" s="55"/>
      <c r="W99" s="89">
        <f t="shared" si="16"/>
        <v>0</v>
      </c>
      <c r="X99" s="55"/>
      <c r="Y99" s="55"/>
      <c r="Z99" s="55"/>
      <c r="AA99" s="89">
        <f t="shared" si="17"/>
        <v>0</v>
      </c>
      <c r="AB99" s="55"/>
      <c r="AC99" s="55"/>
      <c r="AD99" s="55"/>
      <c r="AE99" s="55"/>
      <c r="AF99" s="89">
        <f t="shared" si="18"/>
        <v>0</v>
      </c>
      <c r="AG99" s="55"/>
      <c r="AH99" s="55"/>
      <c r="AI99" s="55"/>
      <c r="AJ99" s="89">
        <f t="shared" si="19"/>
        <v>0</v>
      </c>
      <c r="AK99" s="55"/>
      <c r="AL99" s="55"/>
      <c r="AM99" s="55"/>
      <c r="AN99" s="55"/>
      <c r="AO99" s="89">
        <f t="shared" si="20"/>
        <v>0</v>
      </c>
      <c r="AP99" s="55"/>
      <c r="AQ99" s="89">
        <f t="shared" si="21"/>
        <v>0</v>
      </c>
      <c r="AR99" s="89">
        <f t="shared" si="22"/>
        <v>0</v>
      </c>
      <c r="AS99" s="89">
        <f t="shared" si="23"/>
        <v>0</v>
      </c>
      <c r="AT99" s="55"/>
      <c r="AU99" s="72">
        <f>IFERROR(VLOOKUP(D99,Masters!$D$3:$E$17,2,FALSE),0)</f>
        <v>0</v>
      </c>
    </row>
    <row r="100" spans="1:47" ht="16.5" customHeight="1" x14ac:dyDescent="0.25">
      <c r="A100" s="63">
        <f>'1.4.Fwd TIV-Field Inputs'!A99</f>
        <v>0</v>
      </c>
      <c r="B100" s="63">
        <f>'1.4.Fwd TIV-Field Inputs'!B99</f>
        <v>0</v>
      </c>
      <c r="C100" s="63">
        <f>'1.4.Fwd TIV-Field Inputs'!C99</f>
        <v>0</v>
      </c>
      <c r="D100" s="63">
        <f>'1.4.Fwd TIV-Field Inputs'!D99</f>
        <v>0</v>
      </c>
      <c r="E100" s="68">
        <f>'1.6.Ability to Win'!G99</f>
        <v>0</v>
      </c>
      <c r="F100" s="55"/>
      <c r="G100" s="55"/>
      <c r="H100" s="72">
        <f>'1.6.Ability to Win'!T99</f>
        <v>0</v>
      </c>
      <c r="I100" s="89">
        <f>'1.4.Fwd TIV-Field Inputs'!J99</f>
        <v>0</v>
      </c>
      <c r="J100" s="55"/>
      <c r="K100" s="72">
        <f>'1.4.Fwd TIV-Field Inputs'!K99</f>
        <v>0</v>
      </c>
      <c r="L100" s="55"/>
      <c r="M100" s="72">
        <f>'1.4.Fwd TIV-Field Inputs'!L99</f>
        <v>0</v>
      </c>
      <c r="N100" s="55"/>
      <c r="O100" s="72">
        <f>'1.4.Fwd TIV-Field Inputs'!M99</f>
        <v>0</v>
      </c>
      <c r="P100" s="55"/>
      <c r="Q100" s="55"/>
      <c r="R100" s="89">
        <f t="shared" si="15"/>
        <v>0</v>
      </c>
      <c r="S100" s="55"/>
      <c r="T100" s="55"/>
      <c r="U100" s="55"/>
      <c r="V100" s="55"/>
      <c r="W100" s="89">
        <f t="shared" si="16"/>
        <v>0</v>
      </c>
      <c r="X100" s="55"/>
      <c r="Y100" s="55"/>
      <c r="Z100" s="55"/>
      <c r="AA100" s="89">
        <f t="shared" si="17"/>
        <v>0</v>
      </c>
      <c r="AB100" s="55"/>
      <c r="AC100" s="55"/>
      <c r="AD100" s="55"/>
      <c r="AE100" s="55"/>
      <c r="AF100" s="89">
        <f t="shared" si="18"/>
        <v>0</v>
      </c>
      <c r="AG100" s="55"/>
      <c r="AH100" s="55"/>
      <c r="AI100" s="55"/>
      <c r="AJ100" s="89">
        <f t="shared" si="19"/>
        <v>0</v>
      </c>
      <c r="AK100" s="55"/>
      <c r="AL100" s="55"/>
      <c r="AM100" s="55"/>
      <c r="AN100" s="55"/>
      <c r="AO100" s="89">
        <f t="shared" si="20"/>
        <v>0</v>
      </c>
      <c r="AP100" s="55"/>
      <c r="AQ100" s="89">
        <f t="shared" si="21"/>
        <v>0</v>
      </c>
      <c r="AR100" s="89">
        <f t="shared" si="22"/>
        <v>0</v>
      </c>
      <c r="AS100" s="89">
        <f t="shared" si="23"/>
        <v>0</v>
      </c>
      <c r="AT100" s="55"/>
      <c r="AU100" s="72">
        <f>IFERROR(VLOOKUP(D100,Masters!$D$3:$E$17,2,FALSE),0)</f>
        <v>0</v>
      </c>
    </row>
    <row r="101" spans="1:47" ht="16.5" customHeight="1" x14ac:dyDescent="0.25">
      <c r="A101" s="63">
        <f>'1.4.Fwd TIV-Field Inputs'!A100</f>
        <v>0</v>
      </c>
      <c r="B101" s="63">
        <f>'1.4.Fwd TIV-Field Inputs'!B100</f>
        <v>0</v>
      </c>
      <c r="C101" s="63">
        <f>'1.4.Fwd TIV-Field Inputs'!C100</f>
        <v>0</v>
      </c>
      <c r="D101" s="63">
        <f>'1.4.Fwd TIV-Field Inputs'!D100</f>
        <v>0</v>
      </c>
      <c r="E101" s="68">
        <f>'1.6.Ability to Win'!G100</f>
        <v>0</v>
      </c>
      <c r="F101" s="55"/>
      <c r="G101" s="55"/>
      <c r="H101" s="72">
        <f>'1.6.Ability to Win'!T100</f>
        <v>0</v>
      </c>
      <c r="I101" s="89">
        <f>'1.4.Fwd TIV-Field Inputs'!J100</f>
        <v>0</v>
      </c>
      <c r="J101" s="55"/>
      <c r="K101" s="72">
        <f>'1.4.Fwd TIV-Field Inputs'!K100</f>
        <v>0</v>
      </c>
      <c r="L101" s="55"/>
      <c r="M101" s="72">
        <f>'1.4.Fwd TIV-Field Inputs'!L100</f>
        <v>0</v>
      </c>
      <c r="N101" s="55"/>
      <c r="O101" s="72">
        <f>'1.4.Fwd TIV-Field Inputs'!M100</f>
        <v>0</v>
      </c>
      <c r="P101" s="55"/>
      <c r="Q101" s="55"/>
      <c r="R101" s="89">
        <f t="shared" si="15"/>
        <v>0</v>
      </c>
      <c r="S101" s="55"/>
      <c r="T101" s="55"/>
      <c r="U101" s="55"/>
      <c r="V101" s="55"/>
      <c r="W101" s="89">
        <f t="shared" si="16"/>
        <v>0</v>
      </c>
      <c r="X101" s="55"/>
      <c r="Y101" s="55"/>
      <c r="Z101" s="55"/>
      <c r="AA101" s="89">
        <f t="shared" si="17"/>
        <v>0</v>
      </c>
      <c r="AB101" s="55"/>
      <c r="AC101" s="55"/>
      <c r="AD101" s="55"/>
      <c r="AE101" s="55"/>
      <c r="AF101" s="89">
        <f t="shared" si="18"/>
        <v>0</v>
      </c>
      <c r="AG101" s="55"/>
      <c r="AH101" s="55"/>
      <c r="AI101" s="55"/>
      <c r="AJ101" s="89">
        <f t="shared" si="19"/>
        <v>0</v>
      </c>
      <c r="AK101" s="55"/>
      <c r="AL101" s="55"/>
      <c r="AM101" s="55"/>
      <c r="AN101" s="55"/>
      <c r="AO101" s="89">
        <f t="shared" si="20"/>
        <v>0</v>
      </c>
      <c r="AP101" s="55"/>
      <c r="AQ101" s="89">
        <f t="shared" si="21"/>
        <v>0</v>
      </c>
      <c r="AR101" s="89">
        <f t="shared" si="22"/>
        <v>0</v>
      </c>
      <c r="AS101" s="89">
        <f t="shared" si="23"/>
        <v>0</v>
      </c>
      <c r="AT101" s="55"/>
      <c r="AU101" s="72">
        <f>IFERROR(VLOOKUP(D101,Masters!$D$3:$E$17,2,FALSE),0)</f>
        <v>0</v>
      </c>
    </row>
    <row r="102" spans="1:47" ht="16.5" customHeight="1" x14ac:dyDescent="0.25">
      <c r="A102" s="63">
        <f>'1.4.Fwd TIV-Field Inputs'!A101</f>
        <v>0</v>
      </c>
      <c r="B102" s="63">
        <f>'1.4.Fwd TIV-Field Inputs'!B101</f>
        <v>0</v>
      </c>
      <c r="C102" s="63">
        <f>'1.4.Fwd TIV-Field Inputs'!C101</f>
        <v>0</v>
      </c>
      <c r="D102" s="63">
        <f>'1.4.Fwd TIV-Field Inputs'!D101</f>
        <v>0</v>
      </c>
      <c r="E102" s="68">
        <f>'1.6.Ability to Win'!G101</f>
        <v>0</v>
      </c>
      <c r="F102" s="55"/>
      <c r="G102" s="55"/>
      <c r="H102" s="72">
        <f>'1.6.Ability to Win'!T101</f>
        <v>0</v>
      </c>
      <c r="I102" s="89">
        <f>'1.4.Fwd TIV-Field Inputs'!J101</f>
        <v>0</v>
      </c>
      <c r="J102" s="55"/>
      <c r="K102" s="72">
        <f>'1.4.Fwd TIV-Field Inputs'!K101</f>
        <v>0</v>
      </c>
      <c r="L102" s="55"/>
      <c r="M102" s="72">
        <f>'1.4.Fwd TIV-Field Inputs'!L101</f>
        <v>0</v>
      </c>
      <c r="N102" s="55"/>
      <c r="O102" s="72">
        <f>'1.4.Fwd TIV-Field Inputs'!M101</f>
        <v>0</v>
      </c>
      <c r="P102" s="55"/>
      <c r="Q102" s="55"/>
      <c r="R102" s="89">
        <f t="shared" si="15"/>
        <v>0</v>
      </c>
      <c r="S102" s="55"/>
      <c r="T102" s="55"/>
      <c r="U102" s="55"/>
      <c r="V102" s="55"/>
      <c r="W102" s="89">
        <f t="shared" si="16"/>
        <v>0</v>
      </c>
      <c r="X102" s="55"/>
      <c r="Y102" s="55"/>
      <c r="Z102" s="55"/>
      <c r="AA102" s="89">
        <f t="shared" si="17"/>
        <v>0</v>
      </c>
      <c r="AB102" s="55"/>
      <c r="AC102" s="55"/>
      <c r="AD102" s="55"/>
      <c r="AE102" s="55"/>
      <c r="AF102" s="89">
        <f t="shared" si="18"/>
        <v>0</v>
      </c>
      <c r="AG102" s="55"/>
      <c r="AH102" s="55"/>
      <c r="AI102" s="55"/>
      <c r="AJ102" s="89">
        <f t="shared" si="19"/>
        <v>0</v>
      </c>
      <c r="AK102" s="55"/>
      <c r="AL102" s="55"/>
      <c r="AM102" s="55"/>
      <c r="AN102" s="55"/>
      <c r="AO102" s="89">
        <f t="shared" si="20"/>
        <v>0</v>
      </c>
      <c r="AP102" s="55"/>
      <c r="AQ102" s="89">
        <f t="shared" si="21"/>
        <v>0</v>
      </c>
      <c r="AR102" s="89">
        <f t="shared" si="22"/>
        <v>0</v>
      </c>
      <c r="AS102" s="89">
        <f t="shared" si="23"/>
        <v>0</v>
      </c>
      <c r="AT102" s="55"/>
      <c r="AU102" s="72">
        <f>IFERROR(VLOOKUP(D102,Masters!$D$3:$E$17,2,FALSE),0)</f>
        <v>0</v>
      </c>
    </row>
    <row r="103" spans="1:47" ht="16.5" customHeight="1" x14ac:dyDescent="0.25">
      <c r="A103" s="63">
        <f>'1.4.Fwd TIV-Field Inputs'!A102</f>
        <v>0</v>
      </c>
      <c r="B103" s="63">
        <f>'1.4.Fwd TIV-Field Inputs'!B102</f>
        <v>0</v>
      </c>
      <c r="C103" s="63">
        <f>'1.4.Fwd TIV-Field Inputs'!C102</f>
        <v>0</v>
      </c>
      <c r="D103" s="63">
        <f>'1.4.Fwd TIV-Field Inputs'!D102</f>
        <v>0</v>
      </c>
      <c r="E103" s="68">
        <f>'1.6.Ability to Win'!G102</f>
        <v>0</v>
      </c>
      <c r="F103" s="55"/>
      <c r="G103" s="55"/>
      <c r="H103" s="72">
        <f>'1.6.Ability to Win'!T102</f>
        <v>0</v>
      </c>
      <c r="I103" s="89">
        <f>'1.4.Fwd TIV-Field Inputs'!J102</f>
        <v>0</v>
      </c>
      <c r="J103" s="55"/>
      <c r="K103" s="72">
        <f>'1.4.Fwd TIV-Field Inputs'!K102</f>
        <v>0</v>
      </c>
      <c r="L103" s="55"/>
      <c r="M103" s="72">
        <f>'1.4.Fwd TIV-Field Inputs'!L102</f>
        <v>0</v>
      </c>
      <c r="N103" s="55"/>
      <c r="O103" s="72">
        <f>'1.4.Fwd TIV-Field Inputs'!M102</f>
        <v>0</v>
      </c>
      <c r="P103" s="55"/>
      <c r="Q103" s="55"/>
      <c r="R103" s="89">
        <f t="shared" si="15"/>
        <v>0</v>
      </c>
      <c r="S103" s="55"/>
      <c r="T103" s="55"/>
      <c r="U103" s="55"/>
      <c r="V103" s="55"/>
      <c r="W103" s="89">
        <f t="shared" si="16"/>
        <v>0</v>
      </c>
      <c r="X103" s="55"/>
      <c r="Y103" s="55"/>
      <c r="Z103" s="55"/>
      <c r="AA103" s="89">
        <f t="shared" si="17"/>
        <v>0</v>
      </c>
      <c r="AB103" s="55"/>
      <c r="AC103" s="55"/>
      <c r="AD103" s="55"/>
      <c r="AE103" s="55"/>
      <c r="AF103" s="89">
        <f t="shared" si="18"/>
        <v>0</v>
      </c>
      <c r="AG103" s="55"/>
      <c r="AH103" s="55"/>
      <c r="AI103" s="55"/>
      <c r="AJ103" s="89">
        <f t="shared" si="19"/>
        <v>0</v>
      </c>
      <c r="AK103" s="55"/>
      <c r="AL103" s="55"/>
      <c r="AM103" s="55"/>
      <c r="AN103" s="55"/>
      <c r="AO103" s="89">
        <f t="shared" si="20"/>
        <v>0</v>
      </c>
      <c r="AP103" s="55"/>
      <c r="AQ103" s="89">
        <f t="shared" si="21"/>
        <v>0</v>
      </c>
      <c r="AR103" s="89">
        <f t="shared" si="22"/>
        <v>0</v>
      </c>
      <c r="AS103" s="89">
        <f t="shared" si="23"/>
        <v>0</v>
      </c>
      <c r="AT103" s="55"/>
      <c r="AU103" s="72">
        <f>IFERROR(VLOOKUP(D103,Masters!$D$3:$E$17,2,FALSE),0)</f>
        <v>0</v>
      </c>
    </row>
    <row r="104" spans="1:47" ht="16.5" customHeight="1" x14ac:dyDescent="0.25">
      <c r="A104" s="63">
        <f>'1.4.Fwd TIV-Field Inputs'!A103</f>
        <v>0</v>
      </c>
      <c r="B104" s="63">
        <f>'1.4.Fwd TIV-Field Inputs'!B103</f>
        <v>0</v>
      </c>
      <c r="C104" s="63">
        <f>'1.4.Fwd TIV-Field Inputs'!C103</f>
        <v>0</v>
      </c>
      <c r="D104" s="63">
        <f>'1.4.Fwd TIV-Field Inputs'!D103</f>
        <v>0</v>
      </c>
      <c r="E104" s="68">
        <f>'1.6.Ability to Win'!G103</f>
        <v>0</v>
      </c>
      <c r="F104" s="55"/>
      <c r="G104" s="55"/>
      <c r="H104" s="72">
        <f>'1.6.Ability to Win'!T103</f>
        <v>0</v>
      </c>
      <c r="I104" s="89">
        <f>'1.4.Fwd TIV-Field Inputs'!J103</f>
        <v>0</v>
      </c>
      <c r="J104" s="55"/>
      <c r="K104" s="72">
        <f>'1.4.Fwd TIV-Field Inputs'!K103</f>
        <v>0</v>
      </c>
      <c r="L104" s="55"/>
      <c r="M104" s="72">
        <f>'1.4.Fwd TIV-Field Inputs'!L103</f>
        <v>0</v>
      </c>
      <c r="N104" s="55"/>
      <c r="O104" s="72">
        <f>'1.4.Fwd TIV-Field Inputs'!M103</f>
        <v>0</v>
      </c>
      <c r="P104" s="55"/>
      <c r="Q104" s="55"/>
      <c r="R104" s="89">
        <f t="shared" si="15"/>
        <v>0</v>
      </c>
      <c r="S104" s="55"/>
      <c r="T104" s="55"/>
      <c r="U104" s="55"/>
      <c r="V104" s="55"/>
      <c r="W104" s="89">
        <f t="shared" si="16"/>
        <v>0</v>
      </c>
      <c r="X104" s="55"/>
      <c r="Y104" s="55"/>
      <c r="Z104" s="55"/>
      <c r="AA104" s="89">
        <f t="shared" si="17"/>
        <v>0</v>
      </c>
      <c r="AB104" s="55"/>
      <c r="AC104" s="55"/>
      <c r="AD104" s="55"/>
      <c r="AE104" s="55"/>
      <c r="AF104" s="89">
        <f t="shared" si="18"/>
        <v>0</v>
      </c>
      <c r="AG104" s="55"/>
      <c r="AH104" s="55"/>
      <c r="AI104" s="55"/>
      <c r="AJ104" s="89">
        <f t="shared" si="19"/>
        <v>0</v>
      </c>
      <c r="AK104" s="55"/>
      <c r="AL104" s="55"/>
      <c r="AM104" s="55"/>
      <c r="AN104" s="55"/>
      <c r="AO104" s="89">
        <f t="shared" si="20"/>
        <v>0</v>
      </c>
      <c r="AP104" s="55"/>
      <c r="AQ104" s="89">
        <f t="shared" si="21"/>
        <v>0</v>
      </c>
      <c r="AR104" s="89">
        <f t="shared" si="22"/>
        <v>0</v>
      </c>
      <c r="AS104" s="89">
        <f t="shared" si="23"/>
        <v>0</v>
      </c>
      <c r="AT104" s="55"/>
      <c r="AU104" s="72">
        <f>IFERROR(VLOOKUP(D104,Masters!$D$3:$E$17,2,FALSE),0)</f>
        <v>0</v>
      </c>
    </row>
    <row r="105" spans="1:47" ht="16.5" customHeight="1" x14ac:dyDescent="0.25">
      <c r="A105" s="63">
        <f>'1.4.Fwd TIV-Field Inputs'!A104</f>
        <v>0</v>
      </c>
      <c r="B105" s="63">
        <f>'1.4.Fwd TIV-Field Inputs'!B104</f>
        <v>0</v>
      </c>
      <c r="C105" s="63">
        <f>'1.4.Fwd TIV-Field Inputs'!C104</f>
        <v>0</v>
      </c>
      <c r="D105" s="63">
        <f>'1.4.Fwd TIV-Field Inputs'!D104</f>
        <v>0</v>
      </c>
      <c r="E105" s="68">
        <f>'1.6.Ability to Win'!G104</f>
        <v>0</v>
      </c>
      <c r="F105" s="55"/>
      <c r="G105" s="55"/>
      <c r="H105" s="72">
        <f>'1.6.Ability to Win'!T104</f>
        <v>0</v>
      </c>
      <c r="I105" s="89">
        <f>'1.4.Fwd TIV-Field Inputs'!J104</f>
        <v>0</v>
      </c>
      <c r="J105" s="55"/>
      <c r="K105" s="72">
        <f>'1.4.Fwd TIV-Field Inputs'!K104</f>
        <v>0</v>
      </c>
      <c r="L105" s="55"/>
      <c r="M105" s="72">
        <f>'1.4.Fwd TIV-Field Inputs'!L104</f>
        <v>0</v>
      </c>
      <c r="N105" s="55"/>
      <c r="O105" s="72">
        <f>'1.4.Fwd TIV-Field Inputs'!M104</f>
        <v>0</v>
      </c>
      <c r="P105" s="55"/>
      <c r="Q105" s="55"/>
      <c r="R105" s="89">
        <f t="shared" si="15"/>
        <v>0</v>
      </c>
      <c r="S105" s="55"/>
      <c r="T105" s="55"/>
      <c r="U105" s="55"/>
      <c r="V105" s="55"/>
      <c r="W105" s="89">
        <f t="shared" si="16"/>
        <v>0</v>
      </c>
      <c r="X105" s="55"/>
      <c r="Y105" s="55"/>
      <c r="Z105" s="55"/>
      <c r="AA105" s="89">
        <f t="shared" si="17"/>
        <v>0</v>
      </c>
      <c r="AB105" s="55"/>
      <c r="AC105" s="55"/>
      <c r="AD105" s="55"/>
      <c r="AE105" s="55"/>
      <c r="AF105" s="89">
        <f t="shared" si="18"/>
        <v>0</v>
      </c>
      <c r="AG105" s="55"/>
      <c r="AH105" s="55"/>
      <c r="AI105" s="55"/>
      <c r="AJ105" s="89">
        <f t="shared" si="19"/>
        <v>0</v>
      </c>
      <c r="AK105" s="55"/>
      <c r="AL105" s="55"/>
      <c r="AM105" s="55"/>
      <c r="AN105" s="55"/>
      <c r="AO105" s="89">
        <f t="shared" si="20"/>
        <v>0</v>
      </c>
      <c r="AP105" s="55"/>
      <c r="AQ105" s="89">
        <f t="shared" si="21"/>
        <v>0</v>
      </c>
      <c r="AR105" s="89">
        <f t="shared" si="22"/>
        <v>0</v>
      </c>
      <c r="AS105" s="89">
        <f t="shared" si="23"/>
        <v>0</v>
      </c>
      <c r="AT105" s="55"/>
      <c r="AU105" s="72">
        <f>IFERROR(VLOOKUP(D105,Masters!$D$3:$E$17,2,FALSE),0)</f>
        <v>0</v>
      </c>
    </row>
    <row r="106" spans="1:47" ht="16.5" customHeight="1" x14ac:dyDescent="0.25">
      <c r="A106" s="63">
        <f>'1.4.Fwd TIV-Field Inputs'!A105</f>
        <v>0</v>
      </c>
      <c r="B106" s="63">
        <f>'1.4.Fwd TIV-Field Inputs'!B105</f>
        <v>0</v>
      </c>
      <c r="C106" s="63">
        <f>'1.4.Fwd TIV-Field Inputs'!C105</f>
        <v>0</v>
      </c>
      <c r="D106" s="63">
        <f>'1.4.Fwd TIV-Field Inputs'!D105</f>
        <v>0</v>
      </c>
      <c r="E106" s="68">
        <f>'1.6.Ability to Win'!G105</f>
        <v>0</v>
      </c>
      <c r="F106" s="55"/>
      <c r="G106" s="55"/>
      <c r="H106" s="72">
        <f>'1.6.Ability to Win'!T105</f>
        <v>0</v>
      </c>
      <c r="I106" s="89">
        <f>'1.4.Fwd TIV-Field Inputs'!J105</f>
        <v>0</v>
      </c>
      <c r="J106" s="55"/>
      <c r="K106" s="72">
        <f>'1.4.Fwd TIV-Field Inputs'!K105</f>
        <v>0</v>
      </c>
      <c r="L106" s="55"/>
      <c r="M106" s="72">
        <f>'1.4.Fwd TIV-Field Inputs'!L105</f>
        <v>0</v>
      </c>
      <c r="N106" s="55"/>
      <c r="O106" s="72">
        <f>'1.4.Fwd TIV-Field Inputs'!M105</f>
        <v>0</v>
      </c>
      <c r="P106" s="55"/>
      <c r="Q106" s="55"/>
      <c r="R106" s="89">
        <f t="shared" si="15"/>
        <v>0</v>
      </c>
      <c r="S106" s="55"/>
      <c r="T106" s="55"/>
      <c r="U106" s="55"/>
      <c r="V106" s="55"/>
      <c r="W106" s="89">
        <f t="shared" si="16"/>
        <v>0</v>
      </c>
      <c r="X106" s="55"/>
      <c r="Y106" s="55"/>
      <c r="Z106" s="55"/>
      <c r="AA106" s="89">
        <f t="shared" si="17"/>
        <v>0</v>
      </c>
      <c r="AB106" s="55"/>
      <c r="AC106" s="55"/>
      <c r="AD106" s="55"/>
      <c r="AE106" s="55"/>
      <c r="AF106" s="89">
        <f t="shared" si="18"/>
        <v>0</v>
      </c>
      <c r="AG106" s="55"/>
      <c r="AH106" s="55"/>
      <c r="AI106" s="55"/>
      <c r="AJ106" s="89">
        <f t="shared" si="19"/>
        <v>0</v>
      </c>
      <c r="AK106" s="55"/>
      <c r="AL106" s="55"/>
      <c r="AM106" s="55"/>
      <c r="AN106" s="55"/>
      <c r="AO106" s="89">
        <f t="shared" si="20"/>
        <v>0</v>
      </c>
      <c r="AP106" s="55"/>
      <c r="AQ106" s="89">
        <f t="shared" si="21"/>
        <v>0</v>
      </c>
      <c r="AR106" s="89">
        <f t="shared" si="22"/>
        <v>0</v>
      </c>
      <c r="AS106" s="89">
        <f t="shared" si="23"/>
        <v>0</v>
      </c>
      <c r="AT106" s="55"/>
      <c r="AU106" s="72">
        <f>IFERROR(VLOOKUP(D106,Masters!$D$3:$E$17,2,FALSE),0)</f>
        <v>0</v>
      </c>
    </row>
    <row r="107" spans="1:47" ht="16.5" customHeight="1" x14ac:dyDescent="0.25">
      <c r="A107" s="63">
        <f>'1.4.Fwd TIV-Field Inputs'!A106</f>
        <v>0</v>
      </c>
      <c r="B107" s="63">
        <f>'1.4.Fwd TIV-Field Inputs'!B106</f>
        <v>0</v>
      </c>
      <c r="C107" s="63">
        <f>'1.4.Fwd TIV-Field Inputs'!C106</f>
        <v>0</v>
      </c>
      <c r="D107" s="63">
        <f>'1.4.Fwd TIV-Field Inputs'!D106</f>
        <v>0</v>
      </c>
      <c r="E107" s="68">
        <f>'1.6.Ability to Win'!G106</f>
        <v>0</v>
      </c>
      <c r="F107" s="55"/>
      <c r="G107" s="55"/>
      <c r="H107" s="72">
        <f>'1.6.Ability to Win'!T106</f>
        <v>0</v>
      </c>
      <c r="I107" s="89">
        <f>'1.4.Fwd TIV-Field Inputs'!J106</f>
        <v>0</v>
      </c>
      <c r="J107" s="55"/>
      <c r="K107" s="72">
        <f>'1.4.Fwd TIV-Field Inputs'!K106</f>
        <v>0</v>
      </c>
      <c r="L107" s="55"/>
      <c r="M107" s="72">
        <f>'1.4.Fwd TIV-Field Inputs'!L106</f>
        <v>0</v>
      </c>
      <c r="N107" s="55"/>
      <c r="O107" s="72">
        <f>'1.4.Fwd TIV-Field Inputs'!M106</f>
        <v>0</v>
      </c>
      <c r="P107" s="55"/>
      <c r="Q107" s="55"/>
      <c r="R107" s="89">
        <f t="shared" si="15"/>
        <v>0</v>
      </c>
      <c r="S107" s="55"/>
      <c r="T107" s="55"/>
      <c r="U107" s="55"/>
      <c r="V107" s="55"/>
      <c r="W107" s="89">
        <f t="shared" si="16"/>
        <v>0</v>
      </c>
      <c r="X107" s="55"/>
      <c r="Y107" s="55"/>
      <c r="Z107" s="55"/>
      <c r="AA107" s="89">
        <f t="shared" si="17"/>
        <v>0</v>
      </c>
      <c r="AB107" s="55"/>
      <c r="AC107" s="55"/>
      <c r="AD107" s="55"/>
      <c r="AE107" s="55"/>
      <c r="AF107" s="89">
        <f t="shared" si="18"/>
        <v>0</v>
      </c>
      <c r="AG107" s="55"/>
      <c r="AH107" s="55"/>
      <c r="AI107" s="55"/>
      <c r="AJ107" s="89">
        <f t="shared" si="19"/>
        <v>0</v>
      </c>
      <c r="AK107" s="55"/>
      <c r="AL107" s="55"/>
      <c r="AM107" s="55"/>
      <c r="AN107" s="55"/>
      <c r="AO107" s="89">
        <f t="shared" si="20"/>
        <v>0</v>
      </c>
      <c r="AP107" s="55"/>
      <c r="AQ107" s="89">
        <f t="shared" si="21"/>
        <v>0</v>
      </c>
      <c r="AR107" s="89">
        <f t="shared" si="22"/>
        <v>0</v>
      </c>
      <c r="AS107" s="89">
        <f t="shared" si="23"/>
        <v>0</v>
      </c>
      <c r="AT107" s="55"/>
      <c r="AU107" s="72">
        <f>IFERROR(VLOOKUP(D107,Masters!$D$3:$E$17,2,FALSE),0)</f>
        <v>0</v>
      </c>
    </row>
    <row r="108" spans="1:47" ht="16.5" customHeight="1" x14ac:dyDescent="0.25">
      <c r="A108" s="63">
        <f>'1.4.Fwd TIV-Field Inputs'!A107</f>
        <v>0</v>
      </c>
      <c r="B108" s="63">
        <f>'1.4.Fwd TIV-Field Inputs'!B107</f>
        <v>0</v>
      </c>
      <c r="C108" s="63">
        <f>'1.4.Fwd TIV-Field Inputs'!C107</f>
        <v>0</v>
      </c>
      <c r="D108" s="63">
        <f>'1.4.Fwd TIV-Field Inputs'!D107</f>
        <v>0</v>
      </c>
      <c r="E108" s="68">
        <f>'1.6.Ability to Win'!G107</f>
        <v>0</v>
      </c>
      <c r="F108" s="55"/>
      <c r="G108" s="55"/>
      <c r="H108" s="72">
        <f>'1.6.Ability to Win'!T107</f>
        <v>0</v>
      </c>
      <c r="I108" s="89">
        <f>'1.4.Fwd TIV-Field Inputs'!J107</f>
        <v>0</v>
      </c>
      <c r="J108" s="55"/>
      <c r="K108" s="72">
        <f>'1.4.Fwd TIV-Field Inputs'!K107</f>
        <v>0</v>
      </c>
      <c r="L108" s="55"/>
      <c r="M108" s="72">
        <f>'1.4.Fwd TIV-Field Inputs'!L107</f>
        <v>0</v>
      </c>
      <c r="N108" s="55"/>
      <c r="O108" s="72">
        <f>'1.4.Fwd TIV-Field Inputs'!M107</f>
        <v>0</v>
      </c>
      <c r="P108" s="55"/>
      <c r="Q108" s="55"/>
      <c r="R108" s="89">
        <f t="shared" si="15"/>
        <v>0</v>
      </c>
      <c r="S108" s="55"/>
      <c r="T108" s="55"/>
      <c r="U108" s="55"/>
      <c r="V108" s="55"/>
      <c r="W108" s="89">
        <f t="shared" si="16"/>
        <v>0</v>
      </c>
      <c r="X108" s="55"/>
      <c r="Y108" s="55"/>
      <c r="Z108" s="55"/>
      <c r="AA108" s="89">
        <f t="shared" si="17"/>
        <v>0</v>
      </c>
      <c r="AB108" s="55"/>
      <c r="AC108" s="55"/>
      <c r="AD108" s="55"/>
      <c r="AE108" s="55"/>
      <c r="AF108" s="89">
        <f t="shared" si="18"/>
        <v>0</v>
      </c>
      <c r="AG108" s="55"/>
      <c r="AH108" s="55"/>
      <c r="AI108" s="55"/>
      <c r="AJ108" s="89">
        <f t="shared" si="19"/>
        <v>0</v>
      </c>
      <c r="AK108" s="55"/>
      <c r="AL108" s="55"/>
      <c r="AM108" s="55"/>
      <c r="AN108" s="55"/>
      <c r="AO108" s="89">
        <f t="shared" si="20"/>
        <v>0</v>
      </c>
      <c r="AP108" s="55"/>
      <c r="AQ108" s="89">
        <f t="shared" si="21"/>
        <v>0</v>
      </c>
      <c r="AR108" s="89">
        <f t="shared" si="22"/>
        <v>0</v>
      </c>
      <c r="AS108" s="89">
        <f t="shared" si="23"/>
        <v>0</v>
      </c>
      <c r="AT108" s="55"/>
      <c r="AU108" s="72">
        <f>IFERROR(VLOOKUP(D108,Masters!$D$3:$E$17,2,FALSE),0)</f>
        <v>0</v>
      </c>
    </row>
    <row r="109" spans="1:47" ht="16.5" customHeight="1" x14ac:dyDescent="0.25">
      <c r="A109" s="63">
        <f>'1.4.Fwd TIV-Field Inputs'!A108</f>
        <v>0</v>
      </c>
      <c r="B109" s="63">
        <f>'1.4.Fwd TIV-Field Inputs'!B108</f>
        <v>0</v>
      </c>
      <c r="C109" s="63">
        <f>'1.4.Fwd TIV-Field Inputs'!C108</f>
        <v>0</v>
      </c>
      <c r="D109" s="63">
        <f>'1.4.Fwd TIV-Field Inputs'!D108</f>
        <v>0</v>
      </c>
      <c r="E109" s="68">
        <f>'1.6.Ability to Win'!G108</f>
        <v>0</v>
      </c>
      <c r="F109" s="55"/>
      <c r="G109" s="55"/>
      <c r="H109" s="72">
        <f>'1.6.Ability to Win'!T108</f>
        <v>0</v>
      </c>
      <c r="I109" s="89">
        <f>'1.4.Fwd TIV-Field Inputs'!J108</f>
        <v>0</v>
      </c>
      <c r="J109" s="55"/>
      <c r="K109" s="72">
        <f>'1.4.Fwd TIV-Field Inputs'!K108</f>
        <v>0</v>
      </c>
      <c r="L109" s="55"/>
      <c r="M109" s="72">
        <f>'1.4.Fwd TIV-Field Inputs'!L108</f>
        <v>0</v>
      </c>
      <c r="N109" s="55"/>
      <c r="O109" s="72">
        <f>'1.4.Fwd TIV-Field Inputs'!M108</f>
        <v>0</v>
      </c>
      <c r="P109" s="55"/>
      <c r="Q109" s="55"/>
      <c r="R109" s="89">
        <f t="shared" si="15"/>
        <v>0</v>
      </c>
      <c r="S109" s="55"/>
      <c r="T109" s="55"/>
      <c r="U109" s="55"/>
      <c r="V109" s="55"/>
      <c r="W109" s="89">
        <f t="shared" si="16"/>
        <v>0</v>
      </c>
      <c r="X109" s="55"/>
      <c r="Y109" s="55"/>
      <c r="Z109" s="55"/>
      <c r="AA109" s="89">
        <f t="shared" si="17"/>
        <v>0</v>
      </c>
      <c r="AB109" s="55"/>
      <c r="AC109" s="55"/>
      <c r="AD109" s="55"/>
      <c r="AE109" s="55"/>
      <c r="AF109" s="89">
        <f t="shared" si="18"/>
        <v>0</v>
      </c>
      <c r="AG109" s="55"/>
      <c r="AH109" s="55"/>
      <c r="AI109" s="55"/>
      <c r="AJ109" s="89">
        <f t="shared" si="19"/>
        <v>0</v>
      </c>
      <c r="AK109" s="55"/>
      <c r="AL109" s="55"/>
      <c r="AM109" s="55"/>
      <c r="AN109" s="55"/>
      <c r="AO109" s="89">
        <f t="shared" si="20"/>
        <v>0</v>
      </c>
      <c r="AP109" s="55"/>
      <c r="AQ109" s="89">
        <f t="shared" si="21"/>
        <v>0</v>
      </c>
      <c r="AR109" s="89">
        <f t="shared" si="22"/>
        <v>0</v>
      </c>
      <c r="AS109" s="89">
        <f t="shared" si="23"/>
        <v>0</v>
      </c>
      <c r="AT109" s="55"/>
      <c r="AU109" s="72">
        <f>IFERROR(VLOOKUP(D109,Masters!$D$3:$E$17,2,FALSE),0)</f>
        <v>0</v>
      </c>
    </row>
    <row r="110" spans="1:47" ht="16.5" customHeight="1" x14ac:dyDescent="0.25">
      <c r="A110" s="63">
        <f>'1.4.Fwd TIV-Field Inputs'!A109</f>
        <v>0</v>
      </c>
      <c r="B110" s="63">
        <f>'1.4.Fwd TIV-Field Inputs'!B109</f>
        <v>0</v>
      </c>
      <c r="C110" s="63">
        <f>'1.4.Fwd TIV-Field Inputs'!C109</f>
        <v>0</v>
      </c>
      <c r="D110" s="63">
        <f>'1.4.Fwd TIV-Field Inputs'!D109</f>
        <v>0</v>
      </c>
      <c r="E110" s="68">
        <f>'1.6.Ability to Win'!G109</f>
        <v>0</v>
      </c>
      <c r="F110" s="55"/>
      <c r="G110" s="55"/>
      <c r="H110" s="72">
        <f>'1.6.Ability to Win'!T109</f>
        <v>0</v>
      </c>
      <c r="I110" s="89">
        <f>'1.4.Fwd TIV-Field Inputs'!J109</f>
        <v>0</v>
      </c>
      <c r="J110" s="55"/>
      <c r="K110" s="72">
        <f>'1.4.Fwd TIV-Field Inputs'!K109</f>
        <v>0</v>
      </c>
      <c r="L110" s="55"/>
      <c r="M110" s="72">
        <f>'1.4.Fwd TIV-Field Inputs'!L109</f>
        <v>0</v>
      </c>
      <c r="N110" s="55"/>
      <c r="O110" s="72">
        <f>'1.4.Fwd TIV-Field Inputs'!M109</f>
        <v>0</v>
      </c>
      <c r="P110" s="55"/>
      <c r="Q110" s="55"/>
      <c r="R110" s="89">
        <f t="shared" si="15"/>
        <v>0</v>
      </c>
      <c r="S110" s="55"/>
      <c r="T110" s="55"/>
      <c r="U110" s="55"/>
      <c r="V110" s="55"/>
      <c r="W110" s="89">
        <f t="shared" si="16"/>
        <v>0</v>
      </c>
      <c r="X110" s="55"/>
      <c r="Y110" s="55"/>
      <c r="Z110" s="55"/>
      <c r="AA110" s="89">
        <f t="shared" si="17"/>
        <v>0</v>
      </c>
      <c r="AB110" s="55"/>
      <c r="AC110" s="55"/>
      <c r="AD110" s="55"/>
      <c r="AE110" s="55"/>
      <c r="AF110" s="89">
        <f t="shared" si="18"/>
        <v>0</v>
      </c>
      <c r="AG110" s="55"/>
      <c r="AH110" s="55"/>
      <c r="AI110" s="55"/>
      <c r="AJ110" s="89">
        <f t="shared" si="19"/>
        <v>0</v>
      </c>
      <c r="AK110" s="55"/>
      <c r="AL110" s="55"/>
      <c r="AM110" s="55"/>
      <c r="AN110" s="55"/>
      <c r="AO110" s="89">
        <f t="shared" si="20"/>
        <v>0</v>
      </c>
      <c r="AP110" s="55"/>
      <c r="AQ110" s="89">
        <f t="shared" si="21"/>
        <v>0</v>
      </c>
      <c r="AR110" s="89">
        <f t="shared" si="22"/>
        <v>0</v>
      </c>
      <c r="AS110" s="89">
        <f t="shared" si="23"/>
        <v>0</v>
      </c>
      <c r="AT110" s="55"/>
      <c r="AU110" s="72">
        <f>IFERROR(VLOOKUP(D110,Masters!$D$3:$E$17,2,FALSE),0)</f>
        <v>0</v>
      </c>
    </row>
    <row r="111" spans="1:47" ht="16.5" customHeight="1" x14ac:dyDescent="0.25">
      <c r="A111" s="63">
        <f>'1.4.Fwd TIV-Field Inputs'!A110</f>
        <v>0</v>
      </c>
      <c r="B111" s="63">
        <f>'1.4.Fwd TIV-Field Inputs'!B110</f>
        <v>0</v>
      </c>
      <c r="C111" s="63">
        <f>'1.4.Fwd TIV-Field Inputs'!C110</f>
        <v>0</v>
      </c>
      <c r="D111" s="63">
        <f>'1.4.Fwd TIV-Field Inputs'!D110</f>
        <v>0</v>
      </c>
      <c r="E111" s="68">
        <f>'1.6.Ability to Win'!G110</f>
        <v>0</v>
      </c>
      <c r="F111" s="55"/>
      <c r="G111" s="55"/>
      <c r="H111" s="72">
        <f>'1.6.Ability to Win'!T110</f>
        <v>0</v>
      </c>
      <c r="I111" s="89">
        <f>'1.4.Fwd TIV-Field Inputs'!J110</f>
        <v>0</v>
      </c>
      <c r="J111" s="55"/>
      <c r="K111" s="72">
        <f>'1.4.Fwd TIV-Field Inputs'!K110</f>
        <v>0</v>
      </c>
      <c r="L111" s="55"/>
      <c r="M111" s="72">
        <f>'1.4.Fwd TIV-Field Inputs'!L110</f>
        <v>0</v>
      </c>
      <c r="N111" s="55"/>
      <c r="O111" s="72">
        <f>'1.4.Fwd TIV-Field Inputs'!M110</f>
        <v>0</v>
      </c>
      <c r="P111" s="55"/>
      <c r="Q111" s="55"/>
      <c r="R111" s="89">
        <f t="shared" si="15"/>
        <v>0</v>
      </c>
      <c r="S111" s="55"/>
      <c r="T111" s="55"/>
      <c r="U111" s="55"/>
      <c r="V111" s="55"/>
      <c r="W111" s="89">
        <f t="shared" si="16"/>
        <v>0</v>
      </c>
      <c r="X111" s="55"/>
      <c r="Y111" s="55"/>
      <c r="Z111" s="55"/>
      <c r="AA111" s="89">
        <f t="shared" si="17"/>
        <v>0</v>
      </c>
      <c r="AB111" s="55"/>
      <c r="AC111" s="55"/>
      <c r="AD111" s="55"/>
      <c r="AE111" s="55"/>
      <c r="AF111" s="89">
        <f t="shared" si="18"/>
        <v>0</v>
      </c>
      <c r="AG111" s="55"/>
      <c r="AH111" s="55"/>
      <c r="AI111" s="55"/>
      <c r="AJ111" s="89">
        <f t="shared" si="19"/>
        <v>0</v>
      </c>
      <c r="AK111" s="55"/>
      <c r="AL111" s="55"/>
      <c r="AM111" s="55"/>
      <c r="AN111" s="55"/>
      <c r="AO111" s="89">
        <f t="shared" si="20"/>
        <v>0</v>
      </c>
      <c r="AP111" s="55"/>
      <c r="AQ111" s="89">
        <f t="shared" si="21"/>
        <v>0</v>
      </c>
      <c r="AR111" s="89">
        <f t="shared" si="22"/>
        <v>0</v>
      </c>
      <c r="AS111" s="89">
        <f t="shared" si="23"/>
        <v>0</v>
      </c>
      <c r="AT111" s="55"/>
      <c r="AU111" s="72">
        <f>IFERROR(VLOOKUP(D111,Masters!$D$3:$E$17,2,FALSE),0)</f>
        <v>0</v>
      </c>
    </row>
    <row r="112" spans="1:47" ht="16.5" customHeight="1" x14ac:dyDescent="0.25">
      <c r="A112" s="63">
        <f>'1.4.Fwd TIV-Field Inputs'!A111</f>
        <v>0</v>
      </c>
      <c r="B112" s="63">
        <f>'1.4.Fwd TIV-Field Inputs'!B111</f>
        <v>0</v>
      </c>
      <c r="C112" s="63">
        <f>'1.4.Fwd TIV-Field Inputs'!C111</f>
        <v>0</v>
      </c>
      <c r="D112" s="63">
        <f>'1.4.Fwd TIV-Field Inputs'!D111</f>
        <v>0</v>
      </c>
      <c r="E112" s="68">
        <f>'1.6.Ability to Win'!G111</f>
        <v>0</v>
      </c>
      <c r="F112" s="55"/>
      <c r="G112" s="55"/>
      <c r="H112" s="72">
        <f>'1.6.Ability to Win'!T111</f>
        <v>0</v>
      </c>
      <c r="I112" s="89">
        <f>'1.4.Fwd TIV-Field Inputs'!J111</f>
        <v>0</v>
      </c>
      <c r="J112" s="55"/>
      <c r="K112" s="72">
        <f>'1.4.Fwd TIV-Field Inputs'!K111</f>
        <v>0</v>
      </c>
      <c r="L112" s="55"/>
      <c r="M112" s="72">
        <f>'1.4.Fwd TIV-Field Inputs'!L111</f>
        <v>0</v>
      </c>
      <c r="N112" s="55"/>
      <c r="O112" s="72">
        <f>'1.4.Fwd TIV-Field Inputs'!M111</f>
        <v>0</v>
      </c>
      <c r="P112" s="55"/>
      <c r="Q112" s="55"/>
      <c r="R112" s="89">
        <f t="shared" si="15"/>
        <v>0</v>
      </c>
      <c r="S112" s="55"/>
      <c r="T112" s="55"/>
      <c r="U112" s="55"/>
      <c r="V112" s="55"/>
      <c r="W112" s="89">
        <f t="shared" si="16"/>
        <v>0</v>
      </c>
      <c r="X112" s="55"/>
      <c r="Y112" s="55"/>
      <c r="Z112" s="55"/>
      <c r="AA112" s="89">
        <f t="shared" si="17"/>
        <v>0</v>
      </c>
      <c r="AB112" s="55"/>
      <c r="AC112" s="55"/>
      <c r="AD112" s="55"/>
      <c r="AE112" s="55"/>
      <c r="AF112" s="89">
        <f t="shared" si="18"/>
        <v>0</v>
      </c>
      <c r="AG112" s="55"/>
      <c r="AH112" s="55"/>
      <c r="AI112" s="55"/>
      <c r="AJ112" s="89">
        <f t="shared" si="19"/>
        <v>0</v>
      </c>
      <c r="AK112" s="55"/>
      <c r="AL112" s="55"/>
      <c r="AM112" s="55"/>
      <c r="AN112" s="55"/>
      <c r="AO112" s="89">
        <f t="shared" si="20"/>
        <v>0</v>
      </c>
      <c r="AP112" s="55"/>
      <c r="AQ112" s="89">
        <f t="shared" si="21"/>
        <v>0</v>
      </c>
      <c r="AR112" s="89">
        <f t="shared" si="22"/>
        <v>0</v>
      </c>
      <c r="AS112" s="89">
        <f t="shared" si="23"/>
        <v>0</v>
      </c>
      <c r="AT112" s="55"/>
      <c r="AU112" s="72">
        <f>IFERROR(VLOOKUP(D112,Masters!$D$3:$E$17,2,FALSE),0)</f>
        <v>0</v>
      </c>
    </row>
    <row r="113" spans="1:47" ht="16.5" customHeight="1" x14ac:dyDescent="0.25">
      <c r="A113" s="63">
        <f>'1.4.Fwd TIV-Field Inputs'!A112</f>
        <v>0</v>
      </c>
      <c r="B113" s="63">
        <f>'1.4.Fwd TIV-Field Inputs'!B112</f>
        <v>0</v>
      </c>
      <c r="C113" s="63">
        <f>'1.4.Fwd TIV-Field Inputs'!C112</f>
        <v>0</v>
      </c>
      <c r="D113" s="63">
        <f>'1.4.Fwd TIV-Field Inputs'!D112</f>
        <v>0</v>
      </c>
      <c r="E113" s="68">
        <f>'1.6.Ability to Win'!G112</f>
        <v>0</v>
      </c>
      <c r="F113" s="55"/>
      <c r="G113" s="55"/>
      <c r="H113" s="72">
        <f>'1.6.Ability to Win'!T112</f>
        <v>0</v>
      </c>
      <c r="I113" s="89">
        <f>'1.4.Fwd TIV-Field Inputs'!J112</f>
        <v>0</v>
      </c>
      <c r="J113" s="55"/>
      <c r="K113" s="72">
        <f>'1.4.Fwd TIV-Field Inputs'!K112</f>
        <v>0</v>
      </c>
      <c r="L113" s="55"/>
      <c r="M113" s="72">
        <f>'1.4.Fwd TIV-Field Inputs'!L112</f>
        <v>0</v>
      </c>
      <c r="N113" s="55"/>
      <c r="O113" s="72">
        <f>'1.4.Fwd TIV-Field Inputs'!M112</f>
        <v>0</v>
      </c>
      <c r="P113" s="55"/>
      <c r="Q113" s="55"/>
      <c r="R113" s="89">
        <f t="shared" si="15"/>
        <v>0</v>
      </c>
      <c r="S113" s="55"/>
      <c r="T113" s="55"/>
      <c r="U113" s="55"/>
      <c r="V113" s="55"/>
      <c r="W113" s="89">
        <f t="shared" si="16"/>
        <v>0</v>
      </c>
      <c r="X113" s="55"/>
      <c r="Y113" s="55"/>
      <c r="Z113" s="55"/>
      <c r="AA113" s="89">
        <f t="shared" si="17"/>
        <v>0</v>
      </c>
      <c r="AB113" s="55"/>
      <c r="AC113" s="55"/>
      <c r="AD113" s="55"/>
      <c r="AE113" s="55"/>
      <c r="AF113" s="89">
        <f t="shared" si="18"/>
        <v>0</v>
      </c>
      <c r="AG113" s="55"/>
      <c r="AH113" s="55"/>
      <c r="AI113" s="55"/>
      <c r="AJ113" s="89">
        <f t="shared" si="19"/>
        <v>0</v>
      </c>
      <c r="AK113" s="55"/>
      <c r="AL113" s="55"/>
      <c r="AM113" s="55"/>
      <c r="AN113" s="55"/>
      <c r="AO113" s="89">
        <f t="shared" si="20"/>
        <v>0</v>
      </c>
      <c r="AP113" s="55"/>
      <c r="AQ113" s="89">
        <f t="shared" si="21"/>
        <v>0</v>
      </c>
      <c r="AR113" s="89">
        <f t="shared" si="22"/>
        <v>0</v>
      </c>
      <c r="AS113" s="89">
        <f t="shared" si="23"/>
        <v>0</v>
      </c>
      <c r="AT113" s="55"/>
      <c r="AU113" s="72">
        <f>IFERROR(VLOOKUP(D113,Masters!$D$3:$E$17,2,FALSE),0)</f>
        <v>0</v>
      </c>
    </row>
    <row r="114" spans="1:47" ht="16.5" customHeight="1" x14ac:dyDescent="0.25">
      <c r="A114" s="63">
        <f>'1.4.Fwd TIV-Field Inputs'!A113</f>
        <v>0</v>
      </c>
      <c r="B114" s="63">
        <f>'1.4.Fwd TIV-Field Inputs'!B113</f>
        <v>0</v>
      </c>
      <c r="C114" s="63">
        <f>'1.4.Fwd TIV-Field Inputs'!C113</f>
        <v>0</v>
      </c>
      <c r="D114" s="63">
        <f>'1.4.Fwd TIV-Field Inputs'!D113</f>
        <v>0</v>
      </c>
      <c r="E114" s="68">
        <f>'1.6.Ability to Win'!G113</f>
        <v>0</v>
      </c>
      <c r="F114" s="55"/>
      <c r="G114" s="55"/>
      <c r="H114" s="72">
        <f>'1.6.Ability to Win'!T113</f>
        <v>0</v>
      </c>
      <c r="I114" s="89">
        <f>'1.4.Fwd TIV-Field Inputs'!J113</f>
        <v>0</v>
      </c>
      <c r="J114" s="55"/>
      <c r="K114" s="72">
        <f>'1.4.Fwd TIV-Field Inputs'!K113</f>
        <v>0</v>
      </c>
      <c r="L114" s="55"/>
      <c r="M114" s="72">
        <f>'1.4.Fwd TIV-Field Inputs'!L113</f>
        <v>0</v>
      </c>
      <c r="N114" s="55"/>
      <c r="O114" s="72">
        <f>'1.4.Fwd TIV-Field Inputs'!M113</f>
        <v>0</v>
      </c>
      <c r="P114" s="55"/>
      <c r="Q114" s="55"/>
      <c r="R114" s="89">
        <f t="shared" si="15"/>
        <v>0</v>
      </c>
      <c r="S114" s="55"/>
      <c r="T114" s="55"/>
      <c r="U114" s="55"/>
      <c r="V114" s="55"/>
      <c r="W114" s="89">
        <f t="shared" si="16"/>
        <v>0</v>
      </c>
      <c r="X114" s="55"/>
      <c r="Y114" s="55"/>
      <c r="Z114" s="55"/>
      <c r="AA114" s="89">
        <f t="shared" si="17"/>
        <v>0</v>
      </c>
      <c r="AB114" s="55"/>
      <c r="AC114" s="55"/>
      <c r="AD114" s="55"/>
      <c r="AE114" s="55"/>
      <c r="AF114" s="89">
        <f t="shared" si="18"/>
        <v>0</v>
      </c>
      <c r="AG114" s="55"/>
      <c r="AH114" s="55"/>
      <c r="AI114" s="55"/>
      <c r="AJ114" s="89">
        <f t="shared" si="19"/>
        <v>0</v>
      </c>
      <c r="AK114" s="55"/>
      <c r="AL114" s="55"/>
      <c r="AM114" s="55"/>
      <c r="AN114" s="55"/>
      <c r="AO114" s="89">
        <f t="shared" si="20"/>
        <v>0</v>
      </c>
      <c r="AP114" s="55"/>
      <c r="AQ114" s="89">
        <f t="shared" si="21"/>
        <v>0</v>
      </c>
      <c r="AR114" s="89">
        <f t="shared" si="22"/>
        <v>0</v>
      </c>
      <c r="AS114" s="89">
        <f t="shared" si="23"/>
        <v>0</v>
      </c>
      <c r="AT114" s="55"/>
      <c r="AU114" s="72">
        <f>IFERROR(VLOOKUP(D114,Masters!$D$3:$E$17,2,FALSE),0)</f>
        <v>0</v>
      </c>
    </row>
    <row r="115" spans="1:47" ht="16.5" customHeight="1" x14ac:dyDescent="0.25">
      <c r="A115" s="63">
        <f>'1.4.Fwd TIV-Field Inputs'!A114</f>
        <v>0</v>
      </c>
      <c r="B115" s="63">
        <f>'1.4.Fwd TIV-Field Inputs'!B114</f>
        <v>0</v>
      </c>
      <c r="C115" s="63">
        <f>'1.4.Fwd TIV-Field Inputs'!C114</f>
        <v>0</v>
      </c>
      <c r="D115" s="63">
        <f>'1.4.Fwd TIV-Field Inputs'!D114</f>
        <v>0</v>
      </c>
      <c r="E115" s="68">
        <f>'1.6.Ability to Win'!G114</f>
        <v>0</v>
      </c>
      <c r="F115" s="55"/>
      <c r="G115" s="55"/>
      <c r="H115" s="72">
        <f>'1.6.Ability to Win'!T114</f>
        <v>0</v>
      </c>
      <c r="I115" s="89">
        <f>'1.4.Fwd TIV-Field Inputs'!J114</f>
        <v>0</v>
      </c>
      <c r="J115" s="55"/>
      <c r="K115" s="72">
        <f>'1.4.Fwd TIV-Field Inputs'!K114</f>
        <v>0</v>
      </c>
      <c r="L115" s="55"/>
      <c r="M115" s="72">
        <f>'1.4.Fwd TIV-Field Inputs'!L114</f>
        <v>0</v>
      </c>
      <c r="N115" s="55"/>
      <c r="O115" s="72">
        <f>'1.4.Fwd TIV-Field Inputs'!M114</f>
        <v>0</v>
      </c>
      <c r="P115" s="55"/>
      <c r="Q115" s="55"/>
      <c r="R115" s="89">
        <f t="shared" si="15"/>
        <v>0</v>
      </c>
      <c r="S115" s="55"/>
      <c r="T115" s="55"/>
      <c r="U115" s="55"/>
      <c r="V115" s="55"/>
      <c r="W115" s="89">
        <f t="shared" si="16"/>
        <v>0</v>
      </c>
      <c r="X115" s="55"/>
      <c r="Y115" s="55"/>
      <c r="Z115" s="55"/>
      <c r="AA115" s="89">
        <f t="shared" si="17"/>
        <v>0</v>
      </c>
      <c r="AB115" s="55"/>
      <c r="AC115" s="55"/>
      <c r="AD115" s="55"/>
      <c r="AE115" s="55"/>
      <c r="AF115" s="89">
        <f t="shared" si="18"/>
        <v>0</v>
      </c>
      <c r="AG115" s="55"/>
      <c r="AH115" s="55"/>
      <c r="AI115" s="55"/>
      <c r="AJ115" s="89">
        <f t="shared" si="19"/>
        <v>0</v>
      </c>
      <c r="AK115" s="55"/>
      <c r="AL115" s="55"/>
      <c r="AM115" s="55"/>
      <c r="AN115" s="55"/>
      <c r="AO115" s="89">
        <f t="shared" si="20"/>
        <v>0</v>
      </c>
      <c r="AP115" s="55"/>
      <c r="AQ115" s="89">
        <f t="shared" si="21"/>
        <v>0</v>
      </c>
      <c r="AR115" s="89">
        <f t="shared" si="22"/>
        <v>0</v>
      </c>
      <c r="AS115" s="89">
        <f t="shared" si="23"/>
        <v>0</v>
      </c>
      <c r="AT115" s="55"/>
      <c r="AU115" s="72">
        <f>IFERROR(VLOOKUP(D115,Masters!$D$3:$E$17,2,FALSE),0)</f>
        <v>0</v>
      </c>
    </row>
    <row r="116" spans="1:47" ht="16.5" customHeight="1" x14ac:dyDescent="0.25">
      <c r="A116" s="63">
        <f>'1.4.Fwd TIV-Field Inputs'!A115</f>
        <v>0</v>
      </c>
      <c r="B116" s="63">
        <f>'1.4.Fwd TIV-Field Inputs'!B115</f>
        <v>0</v>
      </c>
      <c r="C116" s="63">
        <f>'1.4.Fwd TIV-Field Inputs'!C115</f>
        <v>0</v>
      </c>
      <c r="D116" s="63">
        <f>'1.4.Fwd TIV-Field Inputs'!D115</f>
        <v>0</v>
      </c>
      <c r="E116" s="68">
        <f>'1.6.Ability to Win'!G115</f>
        <v>0</v>
      </c>
      <c r="F116" s="55"/>
      <c r="G116" s="55"/>
      <c r="H116" s="72">
        <f>'1.6.Ability to Win'!T115</f>
        <v>0</v>
      </c>
      <c r="I116" s="89">
        <f>'1.4.Fwd TIV-Field Inputs'!J115</f>
        <v>0</v>
      </c>
      <c r="J116" s="55"/>
      <c r="K116" s="72">
        <f>'1.4.Fwd TIV-Field Inputs'!K115</f>
        <v>0</v>
      </c>
      <c r="L116" s="55"/>
      <c r="M116" s="72">
        <f>'1.4.Fwd TIV-Field Inputs'!L115</f>
        <v>0</v>
      </c>
      <c r="N116" s="55"/>
      <c r="O116" s="72">
        <f>'1.4.Fwd TIV-Field Inputs'!M115</f>
        <v>0</v>
      </c>
      <c r="P116" s="55"/>
      <c r="Q116" s="55"/>
      <c r="R116" s="89">
        <f t="shared" si="15"/>
        <v>0</v>
      </c>
      <c r="S116" s="55"/>
      <c r="T116" s="55"/>
      <c r="U116" s="55"/>
      <c r="V116" s="55"/>
      <c r="W116" s="89">
        <f t="shared" si="16"/>
        <v>0</v>
      </c>
      <c r="X116" s="55"/>
      <c r="Y116" s="55"/>
      <c r="Z116" s="55"/>
      <c r="AA116" s="89">
        <f t="shared" si="17"/>
        <v>0</v>
      </c>
      <c r="AB116" s="55"/>
      <c r="AC116" s="55"/>
      <c r="AD116" s="55"/>
      <c r="AE116" s="55"/>
      <c r="AF116" s="89">
        <f t="shared" si="18"/>
        <v>0</v>
      </c>
      <c r="AG116" s="55"/>
      <c r="AH116" s="55"/>
      <c r="AI116" s="55"/>
      <c r="AJ116" s="89">
        <f t="shared" si="19"/>
        <v>0</v>
      </c>
      <c r="AK116" s="55"/>
      <c r="AL116" s="55"/>
      <c r="AM116" s="55"/>
      <c r="AN116" s="55"/>
      <c r="AO116" s="89">
        <f t="shared" si="20"/>
        <v>0</v>
      </c>
      <c r="AP116" s="55"/>
      <c r="AQ116" s="89">
        <f t="shared" si="21"/>
        <v>0</v>
      </c>
      <c r="AR116" s="89">
        <f t="shared" si="22"/>
        <v>0</v>
      </c>
      <c r="AS116" s="89">
        <f t="shared" si="23"/>
        <v>0</v>
      </c>
      <c r="AT116" s="55"/>
      <c r="AU116" s="72">
        <f>IFERROR(VLOOKUP(D116,Masters!$D$3:$E$17,2,FALSE),0)</f>
        <v>0</v>
      </c>
    </row>
    <row r="117" spans="1:47" ht="16.5" customHeight="1" x14ac:dyDescent="0.25">
      <c r="A117" s="63">
        <f>'1.4.Fwd TIV-Field Inputs'!A116</f>
        <v>0</v>
      </c>
      <c r="B117" s="63">
        <f>'1.4.Fwd TIV-Field Inputs'!B116</f>
        <v>0</v>
      </c>
      <c r="C117" s="63">
        <f>'1.4.Fwd TIV-Field Inputs'!C116</f>
        <v>0</v>
      </c>
      <c r="D117" s="63">
        <f>'1.4.Fwd TIV-Field Inputs'!D116</f>
        <v>0</v>
      </c>
      <c r="E117" s="68">
        <f>'1.6.Ability to Win'!G116</f>
        <v>0</v>
      </c>
      <c r="F117" s="55"/>
      <c r="G117" s="55"/>
      <c r="H117" s="72">
        <f>'1.6.Ability to Win'!T116</f>
        <v>0</v>
      </c>
      <c r="I117" s="89">
        <f>'1.4.Fwd TIV-Field Inputs'!J116</f>
        <v>0</v>
      </c>
      <c r="J117" s="55"/>
      <c r="K117" s="72">
        <f>'1.4.Fwd TIV-Field Inputs'!K116</f>
        <v>0</v>
      </c>
      <c r="L117" s="55"/>
      <c r="M117" s="72">
        <f>'1.4.Fwd TIV-Field Inputs'!L116</f>
        <v>0</v>
      </c>
      <c r="N117" s="55"/>
      <c r="O117" s="72">
        <f>'1.4.Fwd TIV-Field Inputs'!M116</f>
        <v>0</v>
      </c>
      <c r="P117" s="55"/>
      <c r="Q117" s="55"/>
      <c r="R117" s="89">
        <f t="shared" si="15"/>
        <v>0</v>
      </c>
      <c r="S117" s="55"/>
      <c r="T117" s="55"/>
      <c r="U117" s="55"/>
      <c r="V117" s="55"/>
      <c r="W117" s="89">
        <f t="shared" si="16"/>
        <v>0</v>
      </c>
      <c r="X117" s="55"/>
      <c r="Y117" s="55"/>
      <c r="Z117" s="55"/>
      <c r="AA117" s="89">
        <f t="shared" si="17"/>
        <v>0</v>
      </c>
      <c r="AB117" s="55"/>
      <c r="AC117" s="55"/>
      <c r="AD117" s="55"/>
      <c r="AE117" s="55"/>
      <c r="AF117" s="89">
        <f t="shared" si="18"/>
        <v>0</v>
      </c>
      <c r="AG117" s="55"/>
      <c r="AH117" s="55"/>
      <c r="AI117" s="55"/>
      <c r="AJ117" s="89">
        <f t="shared" si="19"/>
        <v>0</v>
      </c>
      <c r="AK117" s="55"/>
      <c r="AL117" s="55"/>
      <c r="AM117" s="55"/>
      <c r="AN117" s="55"/>
      <c r="AO117" s="89">
        <f t="shared" si="20"/>
        <v>0</v>
      </c>
      <c r="AP117" s="55"/>
      <c r="AQ117" s="89">
        <f t="shared" si="21"/>
        <v>0</v>
      </c>
      <c r="AR117" s="89">
        <f t="shared" si="22"/>
        <v>0</v>
      </c>
      <c r="AS117" s="89">
        <f t="shared" si="23"/>
        <v>0</v>
      </c>
      <c r="AT117" s="55"/>
      <c r="AU117" s="72">
        <f>IFERROR(VLOOKUP(D117,Masters!$D$3:$E$17,2,FALSE),0)</f>
        <v>0</v>
      </c>
    </row>
    <row r="118" spans="1:47" ht="16.5" customHeight="1" x14ac:dyDescent="0.25">
      <c r="A118" s="63">
        <f>'1.4.Fwd TIV-Field Inputs'!A117</f>
        <v>0</v>
      </c>
      <c r="B118" s="63">
        <f>'1.4.Fwd TIV-Field Inputs'!B117</f>
        <v>0</v>
      </c>
      <c r="C118" s="63">
        <f>'1.4.Fwd TIV-Field Inputs'!C117</f>
        <v>0</v>
      </c>
      <c r="D118" s="63">
        <f>'1.4.Fwd TIV-Field Inputs'!D117</f>
        <v>0</v>
      </c>
      <c r="E118" s="68">
        <f>'1.6.Ability to Win'!G117</f>
        <v>0</v>
      </c>
      <c r="F118" s="55"/>
      <c r="G118" s="55"/>
      <c r="H118" s="72">
        <f>'1.6.Ability to Win'!T117</f>
        <v>0</v>
      </c>
      <c r="I118" s="89">
        <f>'1.4.Fwd TIV-Field Inputs'!J117</f>
        <v>0</v>
      </c>
      <c r="J118" s="55"/>
      <c r="K118" s="72">
        <f>'1.4.Fwd TIV-Field Inputs'!K117</f>
        <v>0</v>
      </c>
      <c r="L118" s="55"/>
      <c r="M118" s="72">
        <f>'1.4.Fwd TIV-Field Inputs'!L117</f>
        <v>0</v>
      </c>
      <c r="N118" s="55"/>
      <c r="O118" s="72">
        <f>'1.4.Fwd TIV-Field Inputs'!M117</f>
        <v>0</v>
      </c>
      <c r="P118" s="55"/>
      <c r="Q118" s="55"/>
      <c r="R118" s="89">
        <f t="shared" si="15"/>
        <v>0</v>
      </c>
      <c r="S118" s="55"/>
      <c r="T118" s="55"/>
      <c r="U118" s="55"/>
      <c r="V118" s="55"/>
      <c r="W118" s="89">
        <f t="shared" si="16"/>
        <v>0</v>
      </c>
      <c r="X118" s="55"/>
      <c r="Y118" s="55"/>
      <c r="Z118" s="55"/>
      <c r="AA118" s="89">
        <f t="shared" si="17"/>
        <v>0</v>
      </c>
      <c r="AB118" s="55"/>
      <c r="AC118" s="55"/>
      <c r="AD118" s="55"/>
      <c r="AE118" s="55"/>
      <c r="AF118" s="89">
        <f t="shared" si="18"/>
        <v>0</v>
      </c>
      <c r="AG118" s="55"/>
      <c r="AH118" s="55"/>
      <c r="AI118" s="55"/>
      <c r="AJ118" s="89">
        <f t="shared" si="19"/>
        <v>0</v>
      </c>
      <c r="AK118" s="55"/>
      <c r="AL118" s="55"/>
      <c r="AM118" s="55"/>
      <c r="AN118" s="55"/>
      <c r="AO118" s="89">
        <f t="shared" si="20"/>
        <v>0</v>
      </c>
      <c r="AP118" s="55"/>
      <c r="AQ118" s="89">
        <f t="shared" si="21"/>
        <v>0</v>
      </c>
      <c r="AR118" s="89">
        <f t="shared" si="22"/>
        <v>0</v>
      </c>
      <c r="AS118" s="89">
        <f t="shared" si="23"/>
        <v>0</v>
      </c>
      <c r="AT118" s="55"/>
      <c r="AU118" s="72">
        <f>IFERROR(VLOOKUP(D118,Masters!$D$3:$E$17,2,FALSE),0)</f>
        <v>0</v>
      </c>
    </row>
    <row r="119" spans="1:47" ht="16.5" customHeight="1" x14ac:dyDescent="0.25">
      <c r="A119" s="63">
        <f>'1.4.Fwd TIV-Field Inputs'!A118</f>
        <v>0</v>
      </c>
      <c r="B119" s="63">
        <f>'1.4.Fwd TIV-Field Inputs'!B118</f>
        <v>0</v>
      </c>
      <c r="C119" s="63">
        <f>'1.4.Fwd TIV-Field Inputs'!C118</f>
        <v>0</v>
      </c>
      <c r="D119" s="63">
        <f>'1.4.Fwd TIV-Field Inputs'!D118</f>
        <v>0</v>
      </c>
      <c r="E119" s="68">
        <f>'1.6.Ability to Win'!G118</f>
        <v>0</v>
      </c>
      <c r="F119" s="55"/>
      <c r="G119" s="55"/>
      <c r="H119" s="72">
        <f>'1.6.Ability to Win'!T118</f>
        <v>0</v>
      </c>
      <c r="I119" s="89">
        <f>'1.4.Fwd TIV-Field Inputs'!J118</f>
        <v>0</v>
      </c>
      <c r="J119" s="55"/>
      <c r="K119" s="72">
        <f>'1.4.Fwd TIV-Field Inputs'!K118</f>
        <v>0</v>
      </c>
      <c r="L119" s="55"/>
      <c r="M119" s="72">
        <f>'1.4.Fwd TIV-Field Inputs'!L118</f>
        <v>0</v>
      </c>
      <c r="N119" s="55"/>
      <c r="O119" s="72">
        <f>'1.4.Fwd TIV-Field Inputs'!M118</f>
        <v>0</v>
      </c>
      <c r="P119" s="55"/>
      <c r="Q119" s="55"/>
      <c r="R119" s="89">
        <f t="shared" si="15"/>
        <v>0</v>
      </c>
      <c r="S119" s="55"/>
      <c r="T119" s="55"/>
      <c r="U119" s="55"/>
      <c r="V119" s="55"/>
      <c r="W119" s="89">
        <f t="shared" si="16"/>
        <v>0</v>
      </c>
      <c r="X119" s="55"/>
      <c r="Y119" s="55"/>
      <c r="Z119" s="55"/>
      <c r="AA119" s="89">
        <f t="shared" si="17"/>
        <v>0</v>
      </c>
      <c r="AB119" s="55"/>
      <c r="AC119" s="55"/>
      <c r="AD119" s="55"/>
      <c r="AE119" s="55"/>
      <c r="AF119" s="89">
        <f t="shared" si="18"/>
        <v>0</v>
      </c>
      <c r="AG119" s="55"/>
      <c r="AH119" s="55"/>
      <c r="AI119" s="55"/>
      <c r="AJ119" s="89">
        <f t="shared" si="19"/>
        <v>0</v>
      </c>
      <c r="AK119" s="55"/>
      <c r="AL119" s="55"/>
      <c r="AM119" s="55"/>
      <c r="AN119" s="55"/>
      <c r="AO119" s="89">
        <f t="shared" si="20"/>
        <v>0</v>
      </c>
      <c r="AP119" s="55"/>
      <c r="AQ119" s="89">
        <f t="shared" si="21"/>
        <v>0</v>
      </c>
      <c r="AR119" s="89">
        <f t="shared" si="22"/>
        <v>0</v>
      </c>
      <c r="AS119" s="89">
        <f t="shared" si="23"/>
        <v>0</v>
      </c>
      <c r="AT119" s="55"/>
      <c r="AU119" s="72">
        <f>IFERROR(VLOOKUP(D119,Masters!$D$3:$E$17,2,FALSE),0)</f>
        <v>0</v>
      </c>
    </row>
    <row r="120" spans="1:47" ht="16.5" customHeight="1" x14ac:dyDescent="0.25">
      <c r="A120" s="63">
        <f>'1.4.Fwd TIV-Field Inputs'!A119</f>
        <v>0</v>
      </c>
      <c r="B120" s="63">
        <f>'1.4.Fwd TIV-Field Inputs'!B119</f>
        <v>0</v>
      </c>
      <c r="C120" s="63">
        <f>'1.4.Fwd TIV-Field Inputs'!C119</f>
        <v>0</v>
      </c>
      <c r="D120" s="63">
        <f>'1.4.Fwd TIV-Field Inputs'!D119</f>
        <v>0</v>
      </c>
      <c r="E120" s="68">
        <f>'1.6.Ability to Win'!G119</f>
        <v>0</v>
      </c>
      <c r="F120" s="55"/>
      <c r="G120" s="55"/>
      <c r="H120" s="72">
        <f>'1.6.Ability to Win'!T119</f>
        <v>0</v>
      </c>
      <c r="I120" s="89">
        <f>'1.4.Fwd TIV-Field Inputs'!J119</f>
        <v>0</v>
      </c>
      <c r="J120" s="55"/>
      <c r="K120" s="72">
        <f>'1.4.Fwd TIV-Field Inputs'!K119</f>
        <v>0</v>
      </c>
      <c r="L120" s="55"/>
      <c r="M120" s="72">
        <f>'1.4.Fwd TIV-Field Inputs'!L119</f>
        <v>0</v>
      </c>
      <c r="N120" s="55"/>
      <c r="O120" s="72">
        <f>'1.4.Fwd TIV-Field Inputs'!M119</f>
        <v>0</v>
      </c>
      <c r="P120" s="55"/>
      <c r="Q120" s="55"/>
      <c r="R120" s="89">
        <f t="shared" si="15"/>
        <v>0</v>
      </c>
      <c r="S120" s="55"/>
      <c r="T120" s="55"/>
      <c r="U120" s="55"/>
      <c r="V120" s="55"/>
      <c r="W120" s="89">
        <f t="shared" si="16"/>
        <v>0</v>
      </c>
      <c r="X120" s="55"/>
      <c r="Y120" s="55"/>
      <c r="Z120" s="55"/>
      <c r="AA120" s="89">
        <f t="shared" si="17"/>
        <v>0</v>
      </c>
      <c r="AB120" s="55"/>
      <c r="AC120" s="55"/>
      <c r="AD120" s="55"/>
      <c r="AE120" s="55"/>
      <c r="AF120" s="89">
        <f t="shared" si="18"/>
        <v>0</v>
      </c>
      <c r="AG120" s="55"/>
      <c r="AH120" s="55"/>
      <c r="AI120" s="55"/>
      <c r="AJ120" s="89">
        <f t="shared" si="19"/>
        <v>0</v>
      </c>
      <c r="AK120" s="55"/>
      <c r="AL120" s="55"/>
      <c r="AM120" s="55"/>
      <c r="AN120" s="55"/>
      <c r="AO120" s="89">
        <f t="shared" si="20"/>
        <v>0</v>
      </c>
      <c r="AP120" s="55"/>
      <c r="AQ120" s="89">
        <f t="shared" si="21"/>
        <v>0</v>
      </c>
      <c r="AR120" s="89">
        <f t="shared" si="22"/>
        <v>0</v>
      </c>
      <c r="AS120" s="89">
        <f t="shared" si="23"/>
        <v>0</v>
      </c>
      <c r="AT120" s="55"/>
      <c r="AU120" s="72">
        <f>IFERROR(VLOOKUP(D120,Masters!$D$3:$E$17,2,FALSE),0)</f>
        <v>0</v>
      </c>
    </row>
    <row r="121" spans="1:47" ht="16.5" customHeight="1" x14ac:dyDescent="0.25">
      <c r="A121" s="63">
        <f>'1.4.Fwd TIV-Field Inputs'!A120</f>
        <v>0</v>
      </c>
      <c r="B121" s="63">
        <f>'1.4.Fwd TIV-Field Inputs'!B120</f>
        <v>0</v>
      </c>
      <c r="C121" s="63">
        <f>'1.4.Fwd TIV-Field Inputs'!C120</f>
        <v>0</v>
      </c>
      <c r="D121" s="63">
        <f>'1.4.Fwd TIV-Field Inputs'!D120</f>
        <v>0</v>
      </c>
      <c r="E121" s="68">
        <f>'1.6.Ability to Win'!G120</f>
        <v>0</v>
      </c>
      <c r="F121" s="55"/>
      <c r="G121" s="55"/>
      <c r="H121" s="72">
        <f>'1.6.Ability to Win'!T120</f>
        <v>0</v>
      </c>
      <c r="I121" s="89">
        <f>'1.4.Fwd TIV-Field Inputs'!J120</f>
        <v>0</v>
      </c>
      <c r="J121" s="55"/>
      <c r="K121" s="72">
        <f>'1.4.Fwd TIV-Field Inputs'!K120</f>
        <v>0</v>
      </c>
      <c r="L121" s="55"/>
      <c r="M121" s="72">
        <f>'1.4.Fwd TIV-Field Inputs'!L120</f>
        <v>0</v>
      </c>
      <c r="N121" s="55"/>
      <c r="O121" s="72">
        <f>'1.4.Fwd TIV-Field Inputs'!M120</f>
        <v>0</v>
      </c>
      <c r="P121" s="55"/>
      <c r="Q121" s="55"/>
      <c r="R121" s="89">
        <f t="shared" si="15"/>
        <v>0</v>
      </c>
      <c r="S121" s="55"/>
      <c r="T121" s="55"/>
      <c r="U121" s="55"/>
      <c r="V121" s="55"/>
      <c r="W121" s="89">
        <f t="shared" si="16"/>
        <v>0</v>
      </c>
      <c r="X121" s="55"/>
      <c r="Y121" s="55"/>
      <c r="Z121" s="55"/>
      <c r="AA121" s="89">
        <f t="shared" si="17"/>
        <v>0</v>
      </c>
      <c r="AB121" s="55"/>
      <c r="AC121" s="55"/>
      <c r="AD121" s="55"/>
      <c r="AE121" s="55"/>
      <c r="AF121" s="89">
        <f t="shared" si="18"/>
        <v>0</v>
      </c>
      <c r="AG121" s="55"/>
      <c r="AH121" s="55"/>
      <c r="AI121" s="55"/>
      <c r="AJ121" s="89">
        <f t="shared" si="19"/>
        <v>0</v>
      </c>
      <c r="AK121" s="55"/>
      <c r="AL121" s="55"/>
      <c r="AM121" s="55"/>
      <c r="AN121" s="55"/>
      <c r="AO121" s="89">
        <f t="shared" si="20"/>
        <v>0</v>
      </c>
      <c r="AP121" s="55"/>
      <c r="AQ121" s="89">
        <f t="shared" si="21"/>
        <v>0</v>
      </c>
      <c r="AR121" s="89">
        <f t="shared" si="22"/>
        <v>0</v>
      </c>
      <c r="AS121" s="89">
        <f t="shared" si="23"/>
        <v>0</v>
      </c>
      <c r="AT121" s="55"/>
      <c r="AU121" s="72">
        <f>IFERROR(VLOOKUP(D121,Masters!$D$3:$E$17,2,FALSE),0)</f>
        <v>0</v>
      </c>
    </row>
    <row r="122" spans="1:47" ht="16.5" customHeight="1" x14ac:dyDescent="0.25">
      <c r="A122" s="63">
        <f>'1.4.Fwd TIV-Field Inputs'!A121</f>
        <v>0</v>
      </c>
      <c r="B122" s="63">
        <f>'1.4.Fwd TIV-Field Inputs'!B121</f>
        <v>0</v>
      </c>
      <c r="C122" s="63">
        <f>'1.4.Fwd TIV-Field Inputs'!C121</f>
        <v>0</v>
      </c>
      <c r="D122" s="63">
        <f>'1.4.Fwd TIV-Field Inputs'!D121</f>
        <v>0</v>
      </c>
      <c r="E122" s="68">
        <f>'1.6.Ability to Win'!G121</f>
        <v>0</v>
      </c>
      <c r="F122" s="55"/>
      <c r="G122" s="55"/>
      <c r="H122" s="72">
        <f>'1.6.Ability to Win'!T121</f>
        <v>0</v>
      </c>
      <c r="I122" s="89">
        <f>'1.4.Fwd TIV-Field Inputs'!J121</f>
        <v>0</v>
      </c>
      <c r="J122" s="55"/>
      <c r="K122" s="72">
        <f>'1.4.Fwd TIV-Field Inputs'!K121</f>
        <v>0</v>
      </c>
      <c r="L122" s="55"/>
      <c r="M122" s="72">
        <f>'1.4.Fwd TIV-Field Inputs'!L121</f>
        <v>0</v>
      </c>
      <c r="N122" s="55"/>
      <c r="O122" s="72">
        <f>'1.4.Fwd TIV-Field Inputs'!M121</f>
        <v>0</v>
      </c>
      <c r="P122" s="55"/>
      <c r="Q122" s="55"/>
      <c r="R122" s="89">
        <f t="shared" si="15"/>
        <v>0</v>
      </c>
      <c r="S122" s="55"/>
      <c r="T122" s="55"/>
      <c r="U122" s="55"/>
      <c r="V122" s="55"/>
      <c r="W122" s="89">
        <f t="shared" si="16"/>
        <v>0</v>
      </c>
      <c r="X122" s="55"/>
      <c r="Y122" s="55"/>
      <c r="Z122" s="55"/>
      <c r="AA122" s="89">
        <f t="shared" si="17"/>
        <v>0</v>
      </c>
      <c r="AB122" s="55"/>
      <c r="AC122" s="55"/>
      <c r="AD122" s="55"/>
      <c r="AE122" s="55"/>
      <c r="AF122" s="89">
        <f t="shared" si="18"/>
        <v>0</v>
      </c>
      <c r="AG122" s="55"/>
      <c r="AH122" s="55"/>
      <c r="AI122" s="55"/>
      <c r="AJ122" s="89">
        <f t="shared" si="19"/>
        <v>0</v>
      </c>
      <c r="AK122" s="55"/>
      <c r="AL122" s="55"/>
      <c r="AM122" s="55"/>
      <c r="AN122" s="55"/>
      <c r="AO122" s="89">
        <f t="shared" si="20"/>
        <v>0</v>
      </c>
      <c r="AP122" s="55"/>
      <c r="AQ122" s="89">
        <f t="shared" si="21"/>
        <v>0</v>
      </c>
      <c r="AR122" s="89">
        <f t="shared" si="22"/>
        <v>0</v>
      </c>
      <c r="AS122" s="89">
        <f t="shared" si="23"/>
        <v>0</v>
      </c>
      <c r="AT122" s="55"/>
      <c r="AU122" s="72">
        <f>IFERROR(VLOOKUP(D122,Masters!$D$3:$E$17,2,FALSE),0)</f>
        <v>0</v>
      </c>
    </row>
    <row r="123" spans="1:47" ht="16.5" customHeight="1" x14ac:dyDescent="0.25">
      <c r="A123" s="63">
        <f>'1.4.Fwd TIV-Field Inputs'!A122</f>
        <v>0</v>
      </c>
      <c r="B123" s="63">
        <f>'1.4.Fwd TIV-Field Inputs'!B122</f>
        <v>0</v>
      </c>
      <c r="C123" s="63">
        <f>'1.4.Fwd TIV-Field Inputs'!C122</f>
        <v>0</v>
      </c>
      <c r="D123" s="63">
        <f>'1.4.Fwd TIV-Field Inputs'!D122</f>
        <v>0</v>
      </c>
      <c r="E123" s="68">
        <f>'1.6.Ability to Win'!G122</f>
        <v>0</v>
      </c>
      <c r="F123" s="55"/>
      <c r="G123" s="55"/>
      <c r="H123" s="72">
        <f>'1.6.Ability to Win'!T122</f>
        <v>0</v>
      </c>
      <c r="I123" s="89">
        <f>'1.4.Fwd TIV-Field Inputs'!J122</f>
        <v>0</v>
      </c>
      <c r="J123" s="55"/>
      <c r="K123" s="72">
        <f>'1.4.Fwd TIV-Field Inputs'!K122</f>
        <v>0</v>
      </c>
      <c r="L123" s="55"/>
      <c r="M123" s="72">
        <f>'1.4.Fwd TIV-Field Inputs'!L122</f>
        <v>0</v>
      </c>
      <c r="N123" s="55"/>
      <c r="O123" s="72">
        <f>'1.4.Fwd TIV-Field Inputs'!M122</f>
        <v>0</v>
      </c>
      <c r="P123" s="55"/>
      <c r="Q123" s="55"/>
      <c r="R123" s="89">
        <f t="shared" si="15"/>
        <v>0</v>
      </c>
      <c r="S123" s="55"/>
      <c r="T123" s="55"/>
      <c r="U123" s="55"/>
      <c r="V123" s="55"/>
      <c r="W123" s="89">
        <f t="shared" si="16"/>
        <v>0</v>
      </c>
      <c r="X123" s="55"/>
      <c r="Y123" s="55"/>
      <c r="Z123" s="55"/>
      <c r="AA123" s="89">
        <f t="shared" si="17"/>
        <v>0</v>
      </c>
      <c r="AB123" s="55"/>
      <c r="AC123" s="55"/>
      <c r="AD123" s="55"/>
      <c r="AE123" s="55"/>
      <c r="AF123" s="89">
        <f t="shared" si="18"/>
        <v>0</v>
      </c>
      <c r="AG123" s="55"/>
      <c r="AH123" s="55"/>
      <c r="AI123" s="55"/>
      <c r="AJ123" s="89">
        <f t="shared" si="19"/>
        <v>0</v>
      </c>
      <c r="AK123" s="55"/>
      <c r="AL123" s="55"/>
      <c r="AM123" s="55"/>
      <c r="AN123" s="55"/>
      <c r="AO123" s="89">
        <f t="shared" si="20"/>
        <v>0</v>
      </c>
      <c r="AP123" s="55"/>
      <c r="AQ123" s="89">
        <f t="shared" si="21"/>
        <v>0</v>
      </c>
      <c r="AR123" s="89">
        <f t="shared" si="22"/>
        <v>0</v>
      </c>
      <c r="AS123" s="89">
        <f t="shared" si="23"/>
        <v>0</v>
      </c>
      <c r="AT123" s="55"/>
      <c r="AU123" s="72">
        <f>IFERROR(VLOOKUP(D123,Masters!$D$3:$E$17,2,FALSE),0)</f>
        <v>0</v>
      </c>
    </row>
    <row r="124" spans="1:47" ht="16.5" customHeight="1" x14ac:dyDescent="0.25">
      <c r="A124" s="63">
        <f>'1.4.Fwd TIV-Field Inputs'!A123</f>
        <v>0</v>
      </c>
      <c r="B124" s="63">
        <f>'1.4.Fwd TIV-Field Inputs'!B123</f>
        <v>0</v>
      </c>
      <c r="C124" s="63">
        <f>'1.4.Fwd TIV-Field Inputs'!C123</f>
        <v>0</v>
      </c>
      <c r="D124" s="63">
        <f>'1.4.Fwd TIV-Field Inputs'!D123</f>
        <v>0</v>
      </c>
      <c r="E124" s="68">
        <f>'1.6.Ability to Win'!G123</f>
        <v>0</v>
      </c>
      <c r="F124" s="55"/>
      <c r="G124" s="55"/>
      <c r="H124" s="72">
        <f>'1.6.Ability to Win'!T123</f>
        <v>0</v>
      </c>
      <c r="I124" s="89">
        <f>'1.4.Fwd TIV-Field Inputs'!J123</f>
        <v>0</v>
      </c>
      <c r="J124" s="55"/>
      <c r="K124" s="72">
        <f>'1.4.Fwd TIV-Field Inputs'!K123</f>
        <v>0</v>
      </c>
      <c r="L124" s="55"/>
      <c r="M124" s="72">
        <f>'1.4.Fwd TIV-Field Inputs'!L123</f>
        <v>0</v>
      </c>
      <c r="N124" s="55"/>
      <c r="O124" s="72">
        <f>'1.4.Fwd TIV-Field Inputs'!M123</f>
        <v>0</v>
      </c>
      <c r="P124" s="55"/>
      <c r="Q124" s="55"/>
      <c r="R124" s="89">
        <f t="shared" si="15"/>
        <v>0</v>
      </c>
      <c r="S124" s="55"/>
      <c r="T124" s="55"/>
      <c r="U124" s="55"/>
      <c r="V124" s="55"/>
      <c r="W124" s="89">
        <f t="shared" si="16"/>
        <v>0</v>
      </c>
      <c r="X124" s="55"/>
      <c r="Y124" s="55"/>
      <c r="Z124" s="55"/>
      <c r="AA124" s="89">
        <f t="shared" si="17"/>
        <v>0</v>
      </c>
      <c r="AB124" s="55"/>
      <c r="AC124" s="55"/>
      <c r="AD124" s="55"/>
      <c r="AE124" s="55"/>
      <c r="AF124" s="89">
        <f t="shared" si="18"/>
        <v>0</v>
      </c>
      <c r="AG124" s="55"/>
      <c r="AH124" s="55"/>
      <c r="AI124" s="55"/>
      <c r="AJ124" s="89">
        <f t="shared" si="19"/>
        <v>0</v>
      </c>
      <c r="AK124" s="55"/>
      <c r="AL124" s="55"/>
      <c r="AM124" s="55"/>
      <c r="AN124" s="55"/>
      <c r="AO124" s="89">
        <f t="shared" si="20"/>
        <v>0</v>
      </c>
      <c r="AP124" s="55"/>
      <c r="AQ124" s="89">
        <f t="shared" si="21"/>
        <v>0</v>
      </c>
      <c r="AR124" s="89">
        <f t="shared" si="22"/>
        <v>0</v>
      </c>
      <c r="AS124" s="89">
        <f t="shared" si="23"/>
        <v>0</v>
      </c>
      <c r="AT124" s="55"/>
      <c r="AU124" s="72">
        <f>IFERROR(VLOOKUP(D124,Masters!$D$3:$E$17,2,FALSE),0)</f>
        <v>0</v>
      </c>
    </row>
    <row r="125" spans="1:47" ht="16.5" customHeight="1" x14ac:dyDescent="0.25">
      <c r="A125" s="63">
        <f>'1.4.Fwd TIV-Field Inputs'!A124</f>
        <v>0</v>
      </c>
      <c r="B125" s="63">
        <f>'1.4.Fwd TIV-Field Inputs'!B124</f>
        <v>0</v>
      </c>
      <c r="C125" s="63">
        <f>'1.4.Fwd TIV-Field Inputs'!C124</f>
        <v>0</v>
      </c>
      <c r="D125" s="63">
        <f>'1.4.Fwd TIV-Field Inputs'!D124</f>
        <v>0</v>
      </c>
      <c r="E125" s="68">
        <f>'1.6.Ability to Win'!G124</f>
        <v>0</v>
      </c>
      <c r="F125" s="55"/>
      <c r="G125" s="55"/>
      <c r="H125" s="72">
        <f>'1.6.Ability to Win'!T124</f>
        <v>0</v>
      </c>
      <c r="I125" s="89">
        <f>'1.4.Fwd TIV-Field Inputs'!J124</f>
        <v>0</v>
      </c>
      <c r="J125" s="55"/>
      <c r="K125" s="72">
        <f>'1.4.Fwd TIV-Field Inputs'!K124</f>
        <v>0</v>
      </c>
      <c r="L125" s="55"/>
      <c r="M125" s="72">
        <f>'1.4.Fwd TIV-Field Inputs'!L124</f>
        <v>0</v>
      </c>
      <c r="N125" s="55"/>
      <c r="O125" s="72">
        <f>'1.4.Fwd TIV-Field Inputs'!M124</f>
        <v>0</v>
      </c>
      <c r="P125" s="55"/>
      <c r="Q125" s="55"/>
      <c r="R125" s="89">
        <f t="shared" si="15"/>
        <v>0</v>
      </c>
      <c r="S125" s="55"/>
      <c r="T125" s="55"/>
      <c r="U125" s="55"/>
      <c r="V125" s="55"/>
      <c r="W125" s="89">
        <f t="shared" si="16"/>
        <v>0</v>
      </c>
      <c r="X125" s="55"/>
      <c r="Y125" s="55"/>
      <c r="Z125" s="55"/>
      <c r="AA125" s="89">
        <f t="shared" si="17"/>
        <v>0</v>
      </c>
      <c r="AB125" s="55"/>
      <c r="AC125" s="55"/>
      <c r="AD125" s="55"/>
      <c r="AE125" s="55"/>
      <c r="AF125" s="89">
        <f t="shared" si="18"/>
        <v>0</v>
      </c>
      <c r="AG125" s="55"/>
      <c r="AH125" s="55"/>
      <c r="AI125" s="55"/>
      <c r="AJ125" s="89">
        <f t="shared" si="19"/>
        <v>0</v>
      </c>
      <c r="AK125" s="55"/>
      <c r="AL125" s="55"/>
      <c r="AM125" s="55"/>
      <c r="AN125" s="55"/>
      <c r="AO125" s="89">
        <f t="shared" si="20"/>
        <v>0</v>
      </c>
      <c r="AP125" s="55"/>
      <c r="AQ125" s="89">
        <f t="shared" si="21"/>
        <v>0</v>
      </c>
      <c r="AR125" s="89">
        <f t="shared" si="22"/>
        <v>0</v>
      </c>
      <c r="AS125" s="89">
        <f t="shared" si="23"/>
        <v>0</v>
      </c>
      <c r="AT125" s="55"/>
      <c r="AU125" s="72">
        <f>IFERROR(VLOOKUP(D125,Masters!$D$3:$E$17,2,FALSE),0)</f>
        <v>0</v>
      </c>
    </row>
    <row r="126" spans="1:47" ht="16.5" customHeight="1" x14ac:dyDescent="0.25">
      <c r="A126" s="63">
        <f>'1.4.Fwd TIV-Field Inputs'!A125</f>
        <v>0</v>
      </c>
      <c r="B126" s="63">
        <f>'1.4.Fwd TIV-Field Inputs'!B125</f>
        <v>0</v>
      </c>
      <c r="C126" s="63">
        <f>'1.4.Fwd TIV-Field Inputs'!C125</f>
        <v>0</v>
      </c>
      <c r="D126" s="63">
        <f>'1.4.Fwd TIV-Field Inputs'!D125</f>
        <v>0</v>
      </c>
      <c r="E126" s="68">
        <f>'1.6.Ability to Win'!G125</f>
        <v>0</v>
      </c>
      <c r="F126" s="55"/>
      <c r="G126" s="55"/>
      <c r="H126" s="72">
        <f>'1.6.Ability to Win'!T125</f>
        <v>0</v>
      </c>
      <c r="I126" s="89">
        <f>'1.4.Fwd TIV-Field Inputs'!J125</f>
        <v>0</v>
      </c>
      <c r="J126" s="55"/>
      <c r="K126" s="72">
        <f>'1.4.Fwd TIV-Field Inputs'!K125</f>
        <v>0</v>
      </c>
      <c r="L126" s="55"/>
      <c r="M126" s="72">
        <f>'1.4.Fwd TIV-Field Inputs'!L125</f>
        <v>0</v>
      </c>
      <c r="N126" s="55"/>
      <c r="O126" s="72">
        <f>'1.4.Fwd TIV-Field Inputs'!M125</f>
        <v>0</v>
      </c>
      <c r="P126" s="55"/>
      <c r="Q126" s="55"/>
      <c r="R126" s="89">
        <f t="shared" si="15"/>
        <v>0</v>
      </c>
      <c r="S126" s="55"/>
      <c r="T126" s="55"/>
      <c r="U126" s="55"/>
      <c r="V126" s="55"/>
      <c r="W126" s="89">
        <f t="shared" si="16"/>
        <v>0</v>
      </c>
      <c r="X126" s="55"/>
      <c r="Y126" s="55"/>
      <c r="Z126" s="55"/>
      <c r="AA126" s="89">
        <f t="shared" si="17"/>
        <v>0</v>
      </c>
      <c r="AB126" s="55"/>
      <c r="AC126" s="55"/>
      <c r="AD126" s="55"/>
      <c r="AE126" s="55"/>
      <c r="AF126" s="89">
        <f t="shared" si="18"/>
        <v>0</v>
      </c>
      <c r="AG126" s="55"/>
      <c r="AH126" s="55"/>
      <c r="AI126" s="55"/>
      <c r="AJ126" s="89">
        <f t="shared" si="19"/>
        <v>0</v>
      </c>
      <c r="AK126" s="55"/>
      <c r="AL126" s="55"/>
      <c r="AM126" s="55"/>
      <c r="AN126" s="55"/>
      <c r="AO126" s="89">
        <f t="shared" si="20"/>
        <v>0</v>
      </c>
      <c r="AP126" s="55"/>
      <c r="AQ126" s="89">
        <f t="shared" si="21"/>
        <v>0</v>
      </c>
      <c r="AR126" s="89">
        <f t="shared" si="22"/>
        <v>0</v>
      </c>
      <c r="AS126" s="89">
        <f t="shared" si="23"/>
        <v>0</v>
      </c>
      <c r="AT126" s="55"/>
      <c r="AU126" s="72">
        <f>IFERROR(VLOOKUP(D126,Masters!$D$3:$E$17,2,FALSE),0)</f>
        <v>0</v>
      </c>
    </row>
    <row r="127" spans="1:47" ht="16.5" customHeight="1" x14ac:dyDescent="0.25">
      <c r="A127" s="63">
        <f>'1.4.Fwd TIV-Field Inputs'!A126</f>
        <v>0</v>
      </c>
      <c r="B127" s="63">
        <f>'1.4.Fwd TIV-Field Inputs'!B126</f>
        <v>0</v>
      </c>
      <c r="C127" s="63">
        <f>'1.4.Fwd TIV-Field Inputs'!C126</f>
        <v>0</v>
      </c>
      <c r="D127" s="63">
        <f>'1.4.Fwd TIV-Field Inputs'!D126</f>
        <v>0</v>
      </c>
      <c r="E127" s="68">
        <f>'1.6.Ability to Win'!G126</f>
        <v>0</v>
      </c>
      <c r="F127" s="55"/>
      <c r="G127" s="55"/>
      <c r="H127" s="72">
        <f>'1.6.Ability to Win'!T126</f>
        <v>0</v>
      </c>
      <c r="I127" s="89">
        <f>'1.4.Fwd TIV-Field Inputs'!J126</f>
        <v>0</v>
      </c>
      <c r="J127" s="55"/>
      <c r="K127" s="72">
        <f>'1.4.Fwd TIV-Field Inputs'!K126</f>
        <v>0</v>
      </c>
      <c r="L127" s="55"/>
      <c r="M127" s="72">
        <f>'1.4.Fwd TIV-Field Inputs'!L126</f>
        <v>0</v>
      </c>
      <c r="N127" s="55"/>
      <c r="O127" s="72">
        <f>'1.4.Fwd TIV-Field Inputs'!M126</f>
        <v>0</v>
      </c>
      <c r="P127" s="55"/>
      <c r="Q127" s="55"/>
      <c r="R127" s="89">
        <f t="shared" si="15"/>
        <v>0</v>
      </c>
      <c r="S127" s="55"/>
      <c r="T127" s="55"/>
      <c r="U127" s="55"/>
      <c r="V127" s="55"/>
      <c r="W127" s="89">
        <f t="shared" si="16"/>
        <v>0</v>
      </c>
      <c r="X127" s="55"/>
      <c r="Y127" s="55"/>
      <c r="Z127" s="55"/>
      <c r="AA127" s="89">
        <f t="shared" si="17"/>
        <v>0</v>
      </c>
      <c r="AB127" s="55"/>
      <c r="AC127" s="55"/>
      <c r="AD127" s="55"/>
      <c r="AE127" s="55"/>
      <c r="AF127" s="89">
        <f t="shared" si="18"/>
        <v>0</v>
      </c>
      <c r="AG127" s="55"/>
      <c r="AH127" s="55"/>
      <c r="AI127" s="55"/>
      <c r="AJ127" s="89">
        <f t="shared" si="19"/>
        <v>0</v>
      </c>
      <c r="AK127" s="55"/>
      <c r="AL127" s="55"/>
      <c r="AM127" s="55"/>
      <c r="AN127" s="55"/>
      <c r="AO127" s="89">
        <f t="shared" si="20"/>
        <v>0</v>
      </c>
      <c r="AP127" s="55"/>
      <c r="AQ127" s="89">
        <f t="shared" si="21"/>
        <v>0</v>
      </c>
      <c r="AR127" s="89">
        <f t="shared" si="22"/>
        <v>0</v>
      </c>
      <c r="AS127" s="89">
        <f t="shared" si="23"/>
        <v>0</v>
      </c>
      <c r="AT127" s="55"/>
      <c r="AU127" s="72">
        <f>IFERROR(VLOOKUP(D127,Masters!$D$3:$E$17,2,FALSE),0)</f>
        <v>0</v>
      </c>
    </row>
    <row r="128" spans="1:47" ht="16.5" customHeight="1" x14ac:dyDescent="0.25">
      <c r="A128" s="63">
        <f>'1.4.Fwd TIV-Field Inputs'!A127</f>
        <v>0</v>
      </c>
      <c r="B128" s="63">
        <f>'1.4.Fwd TIV-Field Inputs'!B127</f>
        <v>0</v>
      </c>
      <c r="C128" s="63">
        <f>'1.4.Fwd TIV-Field Inputs'!C127</f>
        <v>0</v>
      </c>
      <c r="D128" s="63">
        <f>'1.4.Fwd TIV-Field Inputs'!D127</f>
        <v>0</v>
      </c>
      <c r="E128" s="68">
        <f>'1.6.Ability to Win'!G127</f>
        <v>0</v>
      </c>
      <c r="F128" s="55"/>
      <c r="G128" s="55"/>
      <c r="H128" s="72">
        <f>'1.6.Ability to Win'!T127</f>
        <v>0</v>
      </c>
      <c r="I128" s="89">
        <f>'1.4.Fwd TIV-Field Inputs'!J127</f>
        <v>0</v>
      </c>
      <c r="J128" s="55"/>
      <c r="K128" s="72">
        <f>'1.4.Fwd TIV-Field Inputs'!K127</f>
        <v>0</v>
      </c>
      <c r="L128" s="55"/>
      <c r="M128" s="72">
        <f>'1.4.Fwd TIV-Field Inputs'!L127</f>
        <v>0</v>
      </c>
      <c r="N128" s="55"/>
      <c r="O128" s="72">
        <f>'1.4.Fwd TIV-Field Inputs'!M127</f>
        <v>0</v>
      </c>
      <c r="P128" s="55"/>
      <c r="Q128" s="55"/>
      <c r="R128" s="89">
        <f t="shared" si="15"/>
        <v>0</v>
      </c>
      <c r="S128" s="55"/>
      <c r="T128" s="55"/>
      <c r="U128" s="55"/>
      <c r="V128" s="55"/>
      <c r="W128" s="89">
        <f t="shared" si="16"/>
        <v>0</v>
      </c>
      <c r="X128" s="55"/>
      <c r="Y128" s="55"/>
      <c r="Z128" s="55"/>
      <c r="AA128" s="89">
        <f t="shared" si="17"/>
        <v>0</v>
      </c>
      <c r="AB128" s="55"/>
      <c r="AC128" s="55"/>
      <c r="AD128" s="55"/>
      <c r="AE128" s="55"/>
      <c r="AF128" s="89">
        <f t="shared" si="18"/>
        <v>0</v>
      </c>
      <c r="AG128" s="55"/>
      <c r="AH128" s="55"/>
      <c r="AI128" s="55"/>
      <c r="AJ128" s="89">
        <f t="shared" si="19"/>
        <v>0</v>
      </c>
      <c r="AK128" s="55"/>
      <c r="AL128" s="55"/>
      <c r="AM128" s="55"/>
      <c r="AN128" s="55"/>
      <c r="AO128" s="89">
        <f t="shared" si="20"/>
        <v>0</v>
      </c>
      <c r="AP128" s="55"/>
      <c r="AQ128" s="89">
        <f t="shared" si="21"/>
        <v>0</v>
      </c>
      <c r="AR128" s="89">
        <f t="shared" si="22"/>
        <v>0</v>
      </c>
      <c r="AS128" s="89">
        <f t="shared" si="23"/>
        <v>0</v>
      </c>
      <c r="AT128" s="55"/>
      <c r="AU128" s="72">
        <f>IFERROR(VLOOKUP(D128,Masters!$D$3:$E$17,2,FALSE),0)</f>
        <v>0</v>
      </c>
    </row>
    <row r="129" spans="1:47" ht="16.5" customHeight="1" x14ac:dyDescent="0.25">
      <c r="A129" s="63">
        <f>'1.4.Fwd TIV-Field Inputs'!A128</f>
        <v>0</v>
      </c>
      <c r="B129" s="63">
        <f>'1.4.Fwd TIV-Field Inputs'!B128</f>
        <v>0</v>
      </c>
      <c r="C129" s="63">
        <f>'1.4.Fwd TIV-Field Inputs'!C128</f>
        <v>0</v>
      </c>
      <c r="D129" s="63">
        <f>'1.4.Fwd TIV-Field Inputs'!D128</f>
        <v>0</v>
      </c>
      <c r="E129" s="68">
        <f>'1.6.Ability to Win'!G128</f>
        <v>0</v>
      </c>
      <c r="F129" s="55"/>
      <c r="G129" s="55"/>
      <c r="H129" s="72">
        <f>'1.6.Ability to Win'!T128</f>
        <v>0</v>
      </c>
      <c r="I129" s="89">
        <f>'1.4.Fwd TIV-Field Inputs'!J128</f>
        <v>0</v>
      </c>
      <c r="J129" s="55"/>
      <c r="K129" s="72">
        <f>'1.4.Fwd TIV-Field Inputs'!K128</f>
        <v>0</v>
      </c>
      <c r="L129" s="55"/>
      <c r="M129" s="72">
        <f>'1.4.Fwd TIV-Field Inputs'!L128</f>
        <v>0</v>
      </c>
      <c r="N129" s="55"/>
      <c r="O129" s="72">
        <f>'1.4.Fwd TIV-Field Inputs'!M128</f>
        <v>0</v>
      </c>
      <c r="P129" s="55"/>
      <c r="Q129" s="55"/>
      <c r="R129" s="89">
        <f t="shared" si="15"/>
        <v>0</v>
      </c>
      <c r="S129" s="55"/>
      <c r="T129" s="55"/>
      <c r="U129" s="55"/>
      <c r="V129" s="55"/>
      <c r="W129" s="89">
        <f t="shared" si="16"/>
        <v>0</v>
      </c>
      <c r="X129" s="55"/>
      <c r="Y129" s="55"/>
      <c r="Z129" s="55"/>
      <c r="AA129" s="89">
        <f t="shared" si="17"/>
        <v>0</v>
      </c>
      <c r="AB129" s="55"/>
      <c r="AC129" s="55"/>
      <c r="AD129" s="55"/>
      <c r="AE129" s="55"/>
      <c r="AF129" s="89">
        <f t="shared" si="18"/>
        <v>0</v>
      </c>
      <c r="AG129" s="55"/>
      <c r="AH129" s="55"/>
      <c r="AI129" s="55"/>
      <c r="AJ129" s="89">
        <f t="shared" si="19"/>
        <v>0</v>
      </c>
      <c r="AK129" s="55"/>
      <c r="AL129" s="55"/>
      <c r="AM129" s="55"/>
      <c r="AN129" s="55"/>
      <c r="AO129" s="89">
        <f t="shared" si="20"/>
        <v>0</v>
      </c>
      <c r="AP129" s="55"/>
      <c r="AQ129" s="89">
        <f t="shared" si="21"/>
        <v>0</v>
      </c>
      <c r="AR129" s="89">
        <f t="shared" si="22"/>
        <v>0</v>
      </c>
      <c r="AS129" s="89">
        <f t="shared" si="23"/>
        <v>0</v>
      </c>
      <c r="AT129" s="55"/>
      <c r="AU129" s="72">
        <f>IFERROR(VLOOKUP(D129,Masters!$D$3:$E$17,2,FALSE),0)</f>
        <v>0</v>
      </c>
    </row>
    <row r="130" spans="1:47" ht="16.5" customHeight="1" x14ac:dyDescent="0.25">
      <c r="A130" s="63">
        <f>'1.4.Fwd TIV-Field Inputs'!A129</f>
        <v>0</v>
      </c>
      <c r="B130" s="63">
        <f>'1.4.Fwd TIV-Field Inputs'!B129</f>
        <v>0</v>
      </c>
      <c r="C130" s="63">
        <f>'1.4.Fwd TIV-Field Inputs'!C129</f>
        <v>0</v>
      </c>
      <c r="D130" s="63">
        <f>'1.4.Fwd TIV-Field Inputs'!D129</f>
        <v>0</v>
      </c>
      <c r="E130" s="68">
        <f>'1.6.Ability to Win'!G129</f>
        <v>0</v>
      </c>
      <c r="F130" s="55"/>
      <c r="G130" s="55"/>
      <c r="H130" s="72">
        <f>'1.6.Ability to Win'!T129</f>
        <v>0</v>
      </c>
      <c r="I130" s="89">
        <f>'1.4.Fwd TIV-Field Inputs'!J129</f>
        <v>0</v>
      </c>
      <c r="J130" s="55"/>
      <c r="K130" s="72">
        <f>'1.4.Fwd TIV-Field Inputs'!K129</f>
        <v>0</v>
      </c>
      <c r="L130" s="55"/>
      <c r="M130" s="72">
        <f>'1.4.Fwd TIV-Field Inputs'!L129</f>
        <v>0</v>
      </c>
      <c r="N130" s="55"/>
      <c r="O130" s="72">
        <f>'1.4.Fwd TIV-Field Inputs'!M129</f>
        <v>0</v>
      </c>
      <c r="P130" s="55"/>
      <c r="Q130" s="55"/>
      <c r="R130" s="89">
        <f t="shared" si="15"/>
        <v>0</v>
      </c>
      <c r="S130" s="55"/>
      <c r="T130" s="55"/>
      <c r="U130" s="55"/>
      <c r="V130" s="55"/>
      <c r="W130" s="89">
        <f t="shared" si="16"/>
        <v>0</v>
      </c>
      <c r="X130" s="55"/>
      <c r="Y130" s="55"/>
      <c r="Z130" s="55"/>
      <c r="AA130" s="89">
        <f t="shared" si="17"/>
        <v>0</v>
      </c>
      <c r="AB130" s="55"/>
      <c r="AC130" s="55"/>
      <c r="AD130" s="55"/>
      <c r="AE130" s="55"/>
      <c r="AF130" s="89">
        <f t="shared" si="18"/>
        <v>0</v>
      </c>
      <c r="AG130" s="55"/>
      <c r="AH130" s="55"/>
      <c r="AI130" s="55"/>
      <c r="AJ130" s="89">
        <f t="shared" si="19"/>
        <v>0</v>
      </c>
      <c r="AK130" s="55"/>
      <c r="AL130" s="55"/>
      <c r="AM130" s="55"/>
      <c r="AN130" s="55"/>
      <c r="AO130" s="89">
        <f t="shared" si="20"/>
        <v>0</v>
      </c>
      <c r="AP130" s="55"/>
      <c r="AQ130" s="89">
        <f t="shared" si="21"/>
        <v>0</v>
      </c>
      <c r="AR130" s="89">
        <f t="shared" si="22"/>
        <v>0</v>
      </c>
      <c r="AS130" s="89">
        <f t="shared" si="23"/>
        <v>0</v>
      </c>
      <c r="AT130" s="55"/>
      <c r="AU130" s="72">
        <f>IFERROR(VLOOKUP(D130,Masters!$D$3:$E$17,2,FALSE),0)</f>
        <v>0</v>
      </c>
    </row>
    <row r="131" spans="1:47" ht="16.5" customHeight="1" x14ac:dyDescent="0.25">
      <c r="A131" s="63">
        <f>'1.4.Fwd TIV-Field Inputs'!A130</f>
        <v>0</v>
      </c>
      <c r="B131" s="63">
        <f>'1.4.Fwd TIV-Field Inputs'!B130</f>
        <v>0</v>
      </c>
      <c r="C131" s="63">
        <f>'1.4.Fwd TIV-Field Inputs'!C130</f>
        <v>0</v>
      </c>
      <c r="D131" s="63">
        <f>'1.4.Fwd TIV-Field Inputs'!D130</f>
        <v>0</v>
      </c>
      <c r="E131" s="68">
        <f>'1.6.Ability to Win'!G130</f>
        <v>0</v>
      </c>
      <c r="F131" s="55"/>
      <c r="G131" s="55"/>
      <c r="H131" s="72">
        <f>'1.6.Ability to Win'!T130</f>
        <v>0</v>
      </c>
      <c r="I131" s="89">
        <f>'1.4.Fwd TIV-Field Inputs'!J130</f>
        <v>0</v>
      </c>
      <c r="J131" s="55"/>
      <c r="K131" s="72">
        <f>'1.4.Fwd TIV-Field Inputs'!K130</f>
        <v>0</v>
      </c>
      <c r="L131" s="55"/>
      <c r="M131" s="72">
        <f>'1.4.Fwd TIV-Field Inputs'!L130</f>
        <v>0</v>
      </c>
      <c r="N131" s="55"/>
      <c r="O131" s="72">
        <f>'1.4.Fwd TIV-Field Inputs'!M130</f>
        <v>0</v>
      </c>
      <c r="P131" s="55"/>
      <c r="Q131" s="55"/>
      <c r="R131" s="89">
        <f t="shared" si="15"/>
        <v>0</v>
      </c>
      <c r="S131" s="55"/>
      <c r="T131" s="55"/>
      <c r="U131" s="55"/>
      <c r="V131" s="55"/>
      <c r="W131" s="89">
        <f t="shared" si="16"/>
        <v>0</v>
      </c>
      <c r="X131" s="55"/>
      <c r="Y131" s="55"/>
      <c r="Z131" s="55"/>
      <c r="AA131" s="89">
        <f t="shared" si="17"/>
        <v>0</v>
      </c>
      <c r="AB131" s="55"/>
      <c r="AC131" s="55"/>
      <c r="AD131" s="55"/>
      <c r="AE131" s="55"/>
      <c r="AF131" s="89">
        <f t="shared" si="18"/>
        <v>0</v>
      </c>
      <c r="AG131" s="55"/>
      <c r="AH131" s="55"/>
      <c r="AI131" s="55"/>
      <c r="AJ131" s="89">
        <f t="shared" si="19"/>
        <v>0</v>
      </c>
      <c r="AK131" s="55"/>
      <c r="AL131" s="55"/>
      <c r="AM131" s="55"/>
      <c r="AN131" s="55"/>
      <c r="AO131" s="89">
        <f t="shared" si="20"/>
        <v>0</v>
      </c>
      <c r="AP131" s="55"/>
      <c r="AQ131" s="89">
        <f t="shared" si="21"/>
        <v>0</v>
      </c>
      <c r="AR131" s="89">
        <f t="shared" si="22"/>
        <v>0</v>
      </c>
      <c r="AS131" s="89">
        <f t="shared" si="23"/>
        <v>0</v>
      </c>
      <c r="AT131" s="55"/>
      <c r="AU131" s="72">
        <f>IFERROR(VLOOKUP(D131,Masters!$D$3:$E$17,2,FALSE),0)</f>
        <v>0</v>
      </c>
    </row>
    <row r="132" spans="1:47" ht="16.5" customHeight="1" x14ac:dyDescent="0.25">
      <c r="A132" s="63">
        <f>'1.4.Fwd TIV-Field Inputs'!A131</f>
        <v>0</v>
      </c>
      <c r="B132" s="63">
        <f>'1.4.Fwd TIV-Field Inputs'!B131</f>
        <v>0</v>
      </c>
      <c r="C132" s="63">
        <f>'1.4.Fwd TIV-Field Inputs'!C131</f>
        <v>0</v>
      </c>
      <c r="D132" s="63">
        <f>'1.4.Fwd TIV-Field Inputs'!D131</f>
        <v>0</v>
      </c>
      <c r="E132" s="68">
        <f>'1.6.Ability to Win'!G131</f>
        <v>0</v>
      </c>
      <c r="F132" s="55"/>
      <c r="G132" s="55"/>
      <c r="H132" s="72">
        <f>'1.6.Ability to Win'!T131</f>
        <v>0</v>
      </c>
      <c r="I132" s="89">
        <f>'1.4.Fwd TIV-Field Inputs'!J131</f>
        <v>0</v>
      </c>
      <c r="J132" s="55"/>
      <c r="K132" s="72">
        <f>'1.4.Fwd TIV-Field Inputs'!K131</f>
        <v>0</v>
      </c>
      <c r="L132" s="55"/>
      <c r="M132" s="72">
        <f>'1.4.Fwd TIV-Field Inputs'!L131</f>
        <v>0</v>
      </c>
      <c r="N132" s="55"/>
      <c r="O132" s="72">
        <f>'1.4.Fwd TIV-Field Inputs'!M131</f>
        <v>0</v>
      </c>
      <c r="P132" s="55"/>
      <c r="Q132" s="55"/>
      <c r="R132" s="89">
        <f t="shared" si="15"/>
        <v>0</v>
      </c>
      <c r="S132" s="55"/>
      <c r="T132" s="55"/>
      <c r="U132" s="55"/>
      <c r="V132" s="55"/>
      <c r="W132" s="89">
        <f t="shared" si="16"/>
        <v>0</v>
      </c>
      <c r="X132" s="55"/>
      <c r="Y132" s="55"/>
      <c r="Z132" s="55"/>
      <c r="AA132" s="89">
        <f t="shared" si="17"/>
        <v>0</v>
      </c>
      <c r="AB132" s="55"/>
      <c r="AC132" s="55"/>
      <c r="AD132" s="55"/>
      <c r="AE132" s="55"/>
      <c r="AF132" s="89">
        <f t="shared" si="18"/>
        <v>0</v>
      </c>
      <c r="AG132" s="55"/>
      <c r="AH132" s="55"/>
      <c r="AI132" s="55"/>
      <c r="AJ132" s="89">
        <f t="shared" si="19"/>
        <v>0</v>
      </c>
      <c r="AK132" s="55"/>
      <c r="AL132" s="55"/>
      <c r="AM132" s="55"/>
      <c r="AN132" s="55"/>
      <c r="AO132" s="89">
        <f t="shared" si="20"/>
        <v>0</v>
      </c>
      <c r="AP132" s="55"/>
      <c r="AQ132" s="89">
        <f t="shared" si="21"/>
        <v>0</v>
      </c>
      <c r="AR132" s="89">
        <f t="shared" si="22"/>
        <v>0</v>
      </c>
      <c r="AS132" s="89">
        <f t="shared" si="23"/>
        <v>0</v>
      </c>
      <c r="AT132" s="55"/>
      <c r="AU132" s="72">
        <f>IFERROR(VLOOKUP(D132,Masters!$D$3:$E$17,2,FALSE),0)</f>
        <v>0</v>
      </c>
    </row>
    <row r="133" spans="1:47" ht="16.5" customHeight="1" x14ac:dyDescent="0.25">
      <c r="A133" s="63">
        <f>'1.4.Fwd TIV-Field Inputs'!A132</f>
        <v>0</v>
      </c>
      <c r="B133" s="63">
        <f>'1.4.Fwd TIV-Field Inputs'!B132</f>
        <v>0</v>
      </c>
      <c r="C133" s="63">
        <f>'1.4.Fwd TIV-Field Inputs'!C132</f>
        <v>0</v>
      </c>
      <c r="D133" s="63">
        <f>'1.4.Fwd TIV-Field Inputs'!D132</f>
        <v>0</v>
      </c>
      <c r="E133" s="68">
        <f>'1.6.Ability to Win'!G132</f>
        <v>0</v>
      </c>
      <c r="F133" s="55"/>
      <c r="G133" s="55"/>
      <c r="H133" s="72">
        <f>'1.6.Ability to Win'!T132</f>
        <v>0</v>
      </c>
      <c r="I133" s="89">
        <f>'1.4.Fwd TIV-Field Inputs'!J132</f>
        <v>0</v>
      </c>
      <c r="J133" s="55"/>
      <c r="K133" s="72">
        <f>'1.4.Fwd TIV-Field Inputs'!K132</f>
        <v>0</v>
      </c>
      <c r="L133" s="55"/>
      <c r="M133" s="72">
        <f>'1.4.Fwd TIV-Field Inputs'!L132</f>
        <v>0</v>
      </c>
      <c r="N133" s="55"/>
      <c r="O133" s="72">
        <f>'1.4.Fwd TIV-Field Inputs'!M132</f>
        <v>0</v>
      </c>
      <c r="P133" s="55"/>
      <c r="Q133" s="55"/>
      <c r="R133" s="89">
        <f t="shared" si="15"/>
        <v>0</v>
      </c>
      <c r="S133" s="55"/>
      <c r="T133" s="55"/>
      <c r="U133" s="55"/>
      <c r="V133" s="55"/>
      <c r="W133" s="89">
        <f t="shared" si="16"/>
        <v>0</v>
      </c>
      <c r="X133" s="55"/>
      <c r="Y133" s="55"/>
      <c r="Z133" s="55"/>
      <c r="AA133" s="89">
        <f t="shared" si="17"/>
        <v>0</v>
      </c>
      <c r="AB133" s="55"/>
      <c r="AC133" s="55"/>
      <c r="AD133" s="55"/>
      <c r="AE133" s="55"/>
      <c r="AF133" s="89">
        <f t="shared" si="18"/>
        <v>0</v>
      </c>
      <c r="AG133" s="55"/>
      <c r="AH133" s="55"/>
      <c r="AI133" s="55"/>
      <c r="AJ133" s="89">
        <f t="shared" si="19"/>
        <v>0</v>
      </c>
      <c r="AK133" s="55"/>
      <c r="AL133" s="55"/>
      <c r="AM133" s="55"/>
      <c r="AN133" s="55"/>
      <c r="AO133" s="89">
        <f t="shared" si="20"/>
        <v>0</v>
      </c>
      <c r="AP133" s="55"/>
      <c r="AQ133" s="89">
        <f t="shared" si="21"/>
        <v>0</v>
      </c>
      <c r="AR133" s="89">
        <f t="shared" si="22"/>
        <v>0</v>
      </c>
      <c r="AS133" s="89">
        <f t="shared" si="23"/>
        <v>0</v>
      </c>
      <c r="AT133" s="55"/>
      <c r="AU133" s="72">
        <f>IFERROR(VLOOKUP(D133,Masters!$D$3:$E$17,2,FALSE),0)</f>
        <v>0</v>
      </c>
    </row>
    <row r="134" spans="1:47" ht="16.5" customHeight="1" x14ac:dyDescent="0.25">
      <c r="A134" s="63">
        <f>'1.4.Fwd TIV-Field Inputs'!A133</f>
        <v>0</v>
      </c>
      <c r="B134" s="63">
        <f>'1.4.Fwd TIV-Field Inputs'!B133</f>
        <v>0</v>
      </c>
      <c r="C134" s="63">
        <f>'1.4.Fwd TIV-Field Inputs'!C133</f>
        <v>0</v>
      </c>
      <c r="D134" s="63">
        <f>'1.4.Fwd TIV-Field Inputs'!D133</f>
        <v>0</v>
      </c>
      <c r="E134" s="68">
        <f>'1.6.Ability to Win'!G133</f>
        <v>0</v>
      </c>
      <c r="F134" s="55"/>
      <c r="G134" s="55"/>
      <c r="H134" s="72">
        <f>'1.6.Ability to Win'!T133</f>
        <v>0</v>
      </c>
      <c r="I134" s="89">
        <f>'1.4.Fwd TIV-Field Inputs'!J133</f>
        <v>0</v>
      </c>
      <c r="J134" s="55"/>
      <c r="K134" s="72">
        <f>'1.4.Fwd TIV-Field Inputs'!K133</f>
        <v>0</v>
      </c>
      <c r="L134" s="55"/>
      <c r="M134" s="72">
        <f>'1.4.Fwd TIV-Field Inputs'!L133</f>
        <v>0</v>
      </c>
      <c r="N134" s="55"/>
      <c r="O134" s="72">
        <f>'1.4.Fwd TIV-Field Inputs'!M133</f>
        <v>0</v>
      </c>
      <c r="P134" s="55"/>
      <c r="Q134" s="55"/>
      <c r="R134" s="89">
        <f t="shared" si="15"/>
        <v>0</v>
      </c>
      <c r="S134" s="55"/>
      <c r="T134" s="55"/>
      <c r="U134" s="55"/>
      <c r="V134" s="55"/>
      <c r="W134" s="89">
        <f t="shared" si="16"/>
        <v>0</v>
      </c>
      <c r="X134" s="55"/>
      <c r="Y134" s="55"/>
      <c r="Z134" s="55"/>
      <c r="AA134" s="89">
        <f t="shared" si="17"/>
        <v>0</v>
      </c>
      <c r="AB134" s="55"/>
      <c r="AC134" s="55"/>
      <c r="AD134" s="55"/>
      <c r="AE134" s="55"/>
      <c r="AF134" s="89">
        <f t="shared" si="18"/>
        <v>0</v>
      </c>
      <c r="AG134" s="55"/>
      <c r="AH134" s="55"/>
      <c r="AI134" s="55"/>
      <c r="AJ134" s="89">
        <f t="shared" si="19"/>
        <v>0</v>
      </c>
      <c r="AK134" s="55"/>
      <c r="AL134" s="55"/>
      <c r="AM134" s="55"/>
      <c r="AN134" s="55"/>
      <c r="AO134" s="89">
        <f t="shared" si="20"/>
        <v>0</v>
      </c>
      <c r="AP134" s="55"/>
      <c r="AQ134" s="89">
        <f t="shared" si="21"/>
        <v>0</v>
      </c>
      <c r="AR134" s="89">
        <f t="shared" si="22"/>
        <v>0</v>
      </c>
      <c r="AS134" s="89">
        <f t="shared" si="23"/>
        <v>0</v>
      </c>
      <c r="AT134" s="55"/>
      <c r="AU134" s="72">
        <f>IFERROR(VLOOKUP(D134,Masters!$D$3:$E$17,2,FALSE),0)</f>
        <v>0</v>
      </c>
    </row>
    <row r="135" spans="1:47" ht="16.5" customHeight="1" x14ac:dyDescent="0.25">
      <c r="A135" s="63">
        <f>'1.4.Fwd TIV-Field Inputs'!A134</f>
        <v>0</v>
      </c>
      <c r="B135" s="63">
        <f>'1.4.Fwd TIV-Field Inputs'!B134</f>
        <v>0</v>
      </c>
      <c r="C135" s="63">
        <f>'1.4.Fwd TIV-Field Inputs'!C134</f>
        <v>0</v>
      </c>
      <c r="D135" s="63">
        <f>'1.4.Fwd TIV-Field Inputs'!D134</f>
        <v>0</v>
      </c>
      <c r="E135" s="68">
        <f>'1.6.Ability to Win'!G134</f>
        <v>0</v>
      </c>
      <c r="F135" s="55"/>
      <c r="G135" s="55"/>
      <c r="H135" s="72">
        <f>'1.6.Ability to Win'!T134</f>
        <v>0</v>
      </c>
      <c r="I135" s="89">
        <f>'1.4.Fwd TIV-Field Inputs'!J134</f>
        <v>0</v>
      </c>
      <c r="J135" s="55"/>
      <c r="K135" s="72">
        <f>'1.4.Fwd TIV-Field Inputs'!K134</f>
        <v>0</v>
      </c>
      <c r="L135" s="55"/>
      <c r="M135" s="72">
        <f>'1.4.Fwd TIV-Field Inputs'!L134</f>
        <v>0</v>
      </c>
      <c r="N135" s="55"/>
      <c r="O135" s="72">
        <f>'1.4.Fwd TIV-Field Inputs'!M134</f>
        <v>0</v>
      </c>
      <c r="P135" s="55"/>
      <c r="Q135" s="55"/>
      <c r="R135" s="89">
        <f t="shared" si="15"/>
        <v>0</v>
      </c>
      <c r="S135" s="55"/>
      <c r="T135" s="55"/>
      <c r="U135" s="55"/>
      <c r="V135" s="55"/>
      <c r="W135" s="89">
        <f t="shared" si="16"/>
        <v>0</v>
      </c>
      <c r="X135" s="55"/>
      <c r="Y135" s="55"/>
      <c r="Z135" s="55"/>
      <c r="AA135" s="89">
        <f t="shared" si="17"/>
        <v>0</v>
      </c>
      <c r="AB135" s="55"/>
      <c r="AC135" s="55"/>
      <c r="AD135" s="55"/>
      <c r="AE135" s="55"/>
      <c r="AF135" s="89">
        <f t="shared" si="18"/>
        <v>0</v>
      </c>
      <c r="AG135" s="55"/>
      <c r="AH135" s="55"/>
      <c r="AI135" s="55"/>
      <c r="AJ135" s="89">
        <f t="shared" si="19"/>
        <v>0</v>
      </c>
      <c r="AK135" s="55"/>
      <c r="AL135" s="55"/>
      <c r="AM135" s="55"/>
      <c r="AN135" s="55"/>
      <c r="AO135" s="89">
        <f t="shared" si="20"/>
        <v>0</v>
      </c>
      <c r="AP135" s="55"/>
      <c r="AQ135" s="89">
        <f t="shared" si="21"/>
        <v>0</v>
      </c>
      <c r="AR135" s="89">
        <f t="shared" si="22"/>
        <v>0</v>
      </c>
      <c r="AS135" s="89">
        <f t="shared" si="23"/>
        <v>0</v>
      </c>
      <c r="AT135" s="55"/>
      <c r="AU135" s="72">
        <f>IFERROR(VLOOKUP(D135,Masters!$D$3:$E$17,2,FALSE),0)</f>
        <v>0</v>
      </c>
    </row>
    <row r="136" spans="1:47" ht="16.5" customHeight="1" x14ac:dyDescent="0.25">
      <c r="A136" s="63">
        <f>'1.4.Fwd TIV-Field Inputs'!A135</f>
        <v>0</v>
      </c>
      <c r="B136" s="63">
        <f>'1.4.Fwd TIV-Field Inputs'!B135</f>
        <v>0</v>
      </c>
      <c r="C136" s="63">
        <f>'1.4.Fwd TIV-Field Inputs'!C135</f>
        <v>0</v>
      </c>
      <c r="D136" s="63">
        <f>'1.4.Fwd TIV-Field Inputs'!D135</f>
        <v>0</v>
      </c>
      <c r="E136" s="68">
        <f>'1.6.Ability to Win'!G135</f>
        <v>0</v>
      </c>
      <c r="F136" s="55"/>
      <c r="G136" s="55"/>
      <c r="H136" s="72">
        <f>'1.6.Ability to Win'!T135</f>
        <v>0</v>
      </c>
      <c r="I136" s="89">
        <f>'1.4.Fwd TIV-Field Inputs'!J135</f>
        <v>0</v>
      </c>
      <c r="J136" s="55"/>
      <c r="K136" s="72">
        <f>'1.4.Fwd TIV-Field Inputs'!K135</f>
        <v>0</v>
      </c>
      <c r="L136" s="55"/>
      <c r="M136" s="72">
        <f>'1.4.Fwd TIV-Field Inputs'!L135</f>
        <v>0</v>
      </c>
      <c r="N136" s="55"/>
      <c r="O136" s="72">
        <f>'1.4.Fwd TIV-Field Inputs'!M135</f>
        <v>0</v>
      </c>
      <c r="P136" s="55"/>
      <c r="Q136" s="55"/>
      <c r="R136" s="89">
        <f t="shared" ref="R136:R199" si="24">J136-P136</f>
        <v>0</v>
      </c>
      <c r="S136" s="55"/>
      <c r="T136" s="55"/>
      <c r="U136" s="55"/>
      <c r="V136" s="55"/>
      <c r="W136" s="89">
        <f t="shared" ref="W136:W199" si="25">J136-U136</f>
        <v>0</v>
      </c>
      <c r="X136" s="55"/>
      <c r="Y136" s="55"/>
      <c r="Z136" s="55"/>
      <c r="AA136" s="89">
        <f t="shared" ref="AA136:AA199" si="26">L136-Y136</f>
        <v>0</v>
      </c>
      <c r="AB136" s="55"/>
      <c r="AC136" s="55"/>
      <c r="AD136" s="55"/>
      <c r="AE136" s="55"/>
      <c r="AF136" s="89">
        <f t="shared" ref="AF136:AF199" si="27">L136-AD136</f>
        <v>0</v>
      </c>
      <c r="AG136" s="55"/>
      <c r="AH136" s="55"/>
      <c r="AI136" s="55"/>
      <c r="AJ136" s="89">
        <f t="shared" ref="AJ136:AJ199" si="28">N136-AH136</f>
        <v>0</v>
      </c>
      <c r="AK136" s="55"/>
      <c r="AL136" s="55"/>
      <c r="AM136" s="55"/>
      <c r="AN136" s="55"/>
      <c r="AO136" s="89">
        <f t="shared" ref="AO136:AO199" si="29">N136-AM136</f>
        <v>0</v>
      </c>
      <c r="AP136" s="55"/>
      <c r="AQ136" s="89">
        <f t="shared" ref="AQ136:AQ199" si="30">AM136+AD136+U136</f>
        <v>0</v>
      </c>
      <c r="AR136" s="89">
        <f t="shared" ref="AR136:AR199" si="31">AN136+AE136+V136</f>
        <v>0</v>
      </c>
      <c r="AS136" s="89">
        <f t="shared" ref="AS136:AS199" si="32">H136-AQ136</f>
        <v>0</v>
      </c>
      <c r="AT136" s="55"/>
      <c r="AU136" s="72">
        <f>IFERROR(VLOOKUP(D136,Masters!$D$3:$E$17,2,FALSE),0)</f>
        <v>0</v>
      </c>
    </row>
    <row r="137" spans="1:47" ht="16.5" customHeight="1" x14ac:dyDescent="0.25">
      <c r="A137" s="63">
        <f>'1.4.Fwd TIV-Field Inputs'!A136</f>
        <v>0</v>
      </c>
      <c r="B137" s="63">
        <f>'1.4.Fwd TIV-Field Inputs'!B136</f>
        <v>0</v>
      </c>
      <c r="C137" s="63">
        <f>'1.4.Fwd TIV-Field Inputs'!C136</f>
        <v>0</v>
      </c>
      <c r="D137" s="63">
        <f>'1.4.Fwd TIV-Field Inputs'!D136</f>
        <v>0</v>
      </c>
      <c r="E137" s="68">
        <f>'1.6.Ability to Win'!G136</f>
        <v>0</v>
      </c>
      <c r="F137" s="55"/>
      <c r="G137" s="55"/>
      <c r="H137" s="72">
        <f>'1.6.Ability to Win'!T136</f>
        <v>0</v>
      </c>
      <c r="I137" s="89">
        <f>'1.4.Fwd TIV-Field Inputs'!J136</f>
        <v>0</v>
      </c>
      <c r="J137" s="55"/>
      <c r="K137" s="72">
        <f>'1.4.Fwd TIV-Field Inputs'!K136</f>
        <v>0</v>
      </c>
      <c r="L137" s="55"/>
      <c r="M137" s="72">
        <f>'1.4.Fwd TIV-Field Inputs'!L136</f>
        <v>0</v>
      </c>
      <c r="N137" s="55"/>
      <c r="O137" s="72">
        <f>'1.4.Fwd TIV-Field Inputs'!M136</f>
        <v>0</v>
      </c>
      <c r="P137" s="55"/>
      <c r="Q137" s="55"/>
      <c r="R137" s="89">
        <f t="shared" si="24"/>
        <v>0</v>
      </c>
      <c r="S137" s="55"/>
      <c r="T137" s="55"/>
      <c r="U137" s="55"/>
      <c r="V137" s="55"/>
      <c r="W137" s="89">
        <f t="shared" si="25"/>
        <v>0</v>
      </c>
      <c r="X137" s="55"/>
      <c r="Y137" s="55"/>
      <c r="Z137" s="55"/>
      <c r="AA137" s="89">
        <f t="shared" si="26"/>
        <v>0</v>
      </c>
      <c r="AB137" s="55"/>
      <c r="AC137" s="55"/>
      <c r="AD137" s="55"/>
      <c r="AE137" s="55"/>
      <c r="AF137" s="89">
        <f t="shared" si="27"/>
        <v>0</v>
      </c>
      <c r="AG137" s="55"/>
      <c r="AH137" s="55"/>
      <c r="AI137" s="55"/>
      <c r="AJ137" s="89">
        <f t="shared" si="28"/>
        <v>0</v>
      </c>
      <c r="AK137" s="55"/>
      <c r="AL137" s="55"/>
      <c r="AM137" s="55"/>
      <c r="AN137" s="55"/>
      <c r="AO137" s="89">
        <f t="shared" si="29"/>
        <v>0</v>
      </c>
      <c r="AP137" s="55"/>
      <c r="AQ137" s="89">
        <f t="shared" si="30"/>
        <v>0</v>
      </c>
      <c r="AR137" s="89">
        <f t="shared" si="31"/>
        <v>0</v>
      </c>
      <c r="AS137" s="89">
        <f t="shared" si="32"/>
        <v>0</v>
      </c>
      <c r="AT137" s="55"/>
      <c r="AU137" s="72">
        <f>IFERROR(VLOOKUP(D137,Masters!$D$3:$E$17,2,FALSE),0)</f>
        <v>0</v>
      </c>
    </row>
    <row r="138" spans="1:47" ht="16.5" customHeight="1" x14ac:dyDescent="0.25">
      <c r="A138" s="63">
        <f>'1.4.Fwd TIV-Field Inputs'!A137</f>
        <v>0</v>
      </c>
      <c r="B138" s="63">
        <f>'1.4.Fwd TIV-Field Inputs'!B137</f>
        <v>0</v>
      </c>
      <c r="C138" s="63">
        <f>'1.4.Fwd TIV-Field Inputs'!C137</f>
        <v>0</v>
      </c>
      <c r="D138" s="63">
        <f>'1.4.Fwd TIV-Field Inputs'!D137</f>
        <v>0</v>
      </c>
      <c r="E138" s="68">
        <f>'1.6.Ability to Win'!G137</f>
        <v>0</v>
      </c>
      <c r="F138" s="55"/>
      <c r="G138" s="55"/>
      <c r="H138" s="72">
        <f>'1.6.Ability to Win'!T137</f>
        <v>0</v>
      </c>
      <c r="I138" s="89">
        <f>'1.4.Fwd TIV-Field Inputs'!J137</f>
        <v>0</v>
      </c>
      <c r="J138" s="55"/>
      <c r="K138" s="72">
        <f>'1.4.Fwd TIV-Field Inputs'!K137</f>
        <v>0</v>
      </c>
      <c r="L138" s="55"/>
      <c r="M138" s="72">
        <f>'1.4.Fwd TIV-Field Inputs'!L137</f>
        <v>0</v>
      </c>
      <c r="N138" s="55"/>
      <c r="O138" s="72">
        <f>'1.4.Fwd TIV-Field Inputs'!M137</f>
        <v>0</v>
      </c>
      <c r="P138" s="55"/>
      <c r="Q138" s="55"/>
      <c r="R138" s="89">
        <f t="shared" si="24"/>
        <v>0</v>
      </c>
      <c r="S138" s="55"/>
      <c r="T138" s="55"/>
      <c r="U138" s="55"/>
      <c r="V138" s="55"/>
      <c r="W138" s="89">
        <f t="shared" si="25"/>
        <v>0</v>
      </c>
      <c r="X138" s="55"/>
      <c r="Y138" s="55"/>
      <c r="Z138" s="55"/>
      <c r="AA138" s="89">
        <f t="shared" si="26"/>
        <v>0</v>
      </c>
      <c r="AB138" s="55"/>
      <c r="AC138" s="55"/>
      <c r="AD138" s="55"/>
      <c r="AE138" s="55"/>
      <c r="AF138" s="89">
        <f t="shared" si="27"/>
        <v>0</v>
      </c>
      <c r="AG138" s="55"/>
      <c r="AH138" s="55"/>
      <c r="AI138" s="55"/>
      <c r="AJ138" s="89">
        <f t="shared" si="28"/>
        <v>0</v>
      </c>
      <c r="AK138" s="55"/>
      <c r="AL138" s="55"/>
      <c r="AM138" s="55"/>
      <c r="AN138" s="55"/>
      <c r="AO138" s="89">
        <f t="shared" si="29"/>
        <v>0</v>
      </c>
      <c r="AP138" s="55"/>
      <c r="AQ138" s="89">
        <f t="shared" si="30"/>
        <v>0</v>
      </c>
      <c r="AR138" s="89">
        <f t="shared" si="31"/>
        <v>0</v>
      </c>
      <c r="AS138" s="89">
        <f t="shared" si="32"/>
        <v>0</v>
      </c>
      <c r="AT138" s="55"/>
      <c r="AU138" s="72">
        <f>IFERROR(VLOOKUP(D138,Masters!$D$3:$E$17,2,FALSE),0)</f>
        <v>0</v>
      </c>
    </row>
    <row r="139" spans="1:47" ht="16.5" customHeight="1" x14ac:dyDescent="0.25">
      <c r="A139" s="63">
        <f>'1.4.Fwd TIV-Field Inputs'!A138</f>
        <v>0</v>
      </c>
      <c r="B139" s="63">
        <f>'1.4.Fwd TIV-Field Inputs'!B138</f>
        <v>0</v>
      </c>
      <c r="C139" s="63">
        <f>'1.4.Fwd TIV-Field Inputs'!C138</f>
        <v>0</v>
      </c>
      <c r="D139" s="63">
        <f>'1.4.Fwd TIV-Field Inputs'!D138</f>
        <v>0</v>
      </c>
      <c r="E139" s="68">
        <f>'1.6.Ability to Win'!G138</f>
        <v>0</v>
      </c>
      <c r="F139" s="55"/>
      <c r="G139" s="55"/>
      <c r="H139" s="72">
        <f>'1.6.Ability to Win'!T138</f>
        <v>0</v>
      </c>
      <c r="I139" s="89">
        <f>'1.4.Fwd TIV-Field Inputs'!J138</f>
        <v>0</v>
      </c>
      <c r="J139" s="55"/>
      <c r="K139" s="72">
        <f>'1.4.Fwd TIV-Field Inputs'!K138</f>
        <v>0</v>
      </c>
      <c r="L139" s="55"/>
      <c r="M139" s="72">
        <f>'1.4.Fwd TIV-Field Inputs'!L138</f>
        <v>0</v>
      </c>
      <c r="N139" s="55"/>
      <c r="O139" s="72">
        <f>'1.4.Fwd TIV-Field Inputs'!M138</f>
        <v>0</v>
      </c>
      <c r="P139" s="55"/>
      <c r="Q139" s="55"/>
      <c r="R139" s="89">
        <f t="shared" si="24"/>
        <v>0</v>
      </c>
      <c r="S139" s="55"/>
      <c r="T139" s="55"/>
      <c r="U139" s="55"/>
      <c r="V139" s="55"/>
      <c r="W139" s="89">
        <f t="shared" si="25"/>
        <v>0</v>
      </c>
      <c r="X139" s="55"/>
      <c r="Y139" s="55"/>
      <c r="Z139" s="55"/>
      <c r="AA139" s="89">
        <f t="shared" si="26"/>
        <v>0</v>
      </c>
      <c r="AB139" s="55"/>
      <c r="AC139" s="55"/>
      <c r="AD139" s="55"/>
      <c r="AE139" s="55"/>
      <c r="AF139" s="89">
        <f t="shared" si="27"/>
        <v>0</v>
      </c>
      <c r="AG139" s="55"/>
      <c r="AH139" s="55"/>
      <c r="AI139" s="55"/>
      <c r="AJ139" s="89">
        <f t="shared" si="28"/>
        <v>0</v>
      </c>
      <c r="AK139" s="55"/>
      <c r="AL139" s="55"/>
      <c r="AM139" s="55"/>
      <c r="AN139" s="55"/>
      <c r="AO139" s="89">
        <f t="shared" si="29"/>
        <v>0</v>
      </c>
      <c r="AP139" s="55"/>
      <c r="AQ139" s="89">
        <f t="shared" si="30"/>
        <v>0</v>
      </c>
      <c r="AR139" s="89">
        <f t="shared" si="31"/>
        <v>0</v>
      </c>
      <c r="AS139" s="89">
        <f t="shared" si="32"/>
        <v>0</v>
      </c>
      <c r="AT139" s="55"/>
      <c r="AU139" s="72">
        <f>IFERROR(VLOOKUP(D139,Masters!$D$3:$E$17,2,FALSE),0)</f>
        <v>0</v>
      </c>
    </row>
    <row r="140" spans="1:47" ht="16.5" customHeight="1" x14ac:dyDescent="0.25">
      <c r="A140" s="63">
        <f>'1.4.Fwd TIV-Field Inputs'!A139</f>
        <v>0</v>
      </c>
      <c r="B140" s="63">
        <f>'1.4.Fwd TIV-Field Inputs'!B139</f>
        <v>0</v>
      </c>
      <c r="C140" s="63">
        <f>'1.4.Fwd TIV-Field Inputs'!C139</f>
        <v>0</v>
      </c>
      <c r="D140" s="63">
        <f>'1.4.Fwd TIV-Field Inputs'!D139</f>
        <v>0</v>
      </c>
      <c r="E140" s="68">
        <f>'1.6.Ability to Win'!G139</f>
        <v>0</v>
      </c>
      <c r="F140" s="55"/>
      <c r="G140" s="55"/>
      <c r="H140" s="72">
        <f>'1.6.Ability to Win'!T139</f>
        <v>0</v>
      </c>
      <c r="I140" s="89">
        <f>'1.4.Fwd TIV-Field Inputs'!J139</f>
        <v>0</v>
      </c>
      <c r="J140" s="55"/>
      <c r="K140" s="72">
        <f>'1.4.Fwd TIV-Field Inputs'!K139</f>
        <v>0</v>
      </c>
      <c r="L140" s="55"/>
      <c r="M140" s="72">
        <f>'1.4.Fwd TIV-Field Inputs'!L139</f>
        <v>0</v>
      </c>
      <c r="N140" s="55"/>
      <c r="O140" s="72">
        <f>'1.4.Fwd TIV-Field Inputs'!M139</f>
        <v>0</v>
      </c>
      <c r="P140" s="55"/>
      <c r="Q140" s="55"/>
      <c r="R140" s="89">
        <f t="shared" si="24"/>
        <v>0</v>
      </c>
      <c r="S140" s="55"/>
      <c r="T140" s="55"/>
      <c r="U140" s="55"/>
      <c r="V140" s="55"/>
      <c r="W140" s="89">
        <f t="shared" si="25"/>
        <v>0</v>
      </c>
      <c r="X140" s="55"/>
      <c r="Y140" s="55"/>
      <c r="Z140" s="55"/>
      <c r="AA140" s="89">
        <f t="shared" si="26"/>
        <v>0</v>
      </c>
      <c r="AB140" s="55"/>
      <c r="AC140" s="55"/>
      <c r="AD140" s="55"/>
      <c r="AE140" s="55"/>
      <c r="AF140" s="89">
        <f t="shared" si="27"/>
        <v>0</v>
      </c>
      <c r="AG140" s="55"/>
      <c r="AH140" s="55"/>
      <c r="AI140" s="55"/>
      <c r="AJ140" s="89">
        <f t="shared" si="28"/>
        <v>0</v>
      </c>
      <c r="AK140" s="55"/>
      <c r="AL140" s="55"/>
      <c r="AM140" s="55"/>
      <c r="AN140" s="55"/>
      <c r="AO140" s="89">
        <f t="shared" si="29"/>
        <v>0</v>
      </c>
      <c r="AP140" s="55"/>
      <c r="AQ140" s="89">
        <f t="shared" si="30"/>
        <v>0</v>
      </c>
      <c r="AR140" s="89">
        <f t="shared" si="31"/>
        <v>0</v>
      </c>
      <c r="AS140" s="89">
        <f t="shared" si="32"/>
        <v>0</v>
      </c>
      <c r="AT140" s="55"/>
      <c r="AU140" s="72">
        <f>IFERROR(VLOOKUP(D140,Masters!$D$3:$E$17,2,FALSE),0)</f>
        <v>0</v>
      </c>
    </row>
    <row r="141" spans="1:47" ht="16.5" customHeight="1" x14ac:dyDescent="0.25">
      <c r="A141" s="63">
        <f>'1.4.Fwd TIV-Field Inputs'!A140</f>
        <v>0</v>
      </c>
      <c r="B141" s="63">
        <f>'1.4.Fwd TIV-Field Inputs'!B140</f>
        <v>0</v>
      </c>
      <c r="C141" s="63">
        <f>'1.4.Fwd TIV-Field Inputs'!C140</f>
        <v>0</v>
      </c>
      <c r="D141" s="63">
        <f>'1.4.Fwd TIV-Field Inputs'!D140</f>
        <v>0</v>
      </c>
      <c r="E141" s="68">
        <f>'1.6.Ability to Win'!G140</f>
        <v>0</v>
      </c>
      <c r="F141" s="55"/>
      <c r="G141" s="55"/>
      <c r="H141" s="72">
        <f>'1.6.Ability to Win'!T140</f>
        <v>0</v>
      </c>
      <c r="I141" s="89">
        <f>'1.4.Fwd TIV-Field Inputs'!J140</f>
        <v>0</v>
      </c>
      <c r="J141" s="55"/>
      <c r="K141" s="72">
        <f>'1.4.Fwd TIV-Field Inputs'!K140</f>
        <v>0</v>
      </c>
      <c r="L141" s="55"/>
      <c r="M141" s="72">
        <f>'1.4.Fwd TIV-Field Inputs'!L140</f>
        <v>0</v>
      </c>
      <c r="N141" s="55"/>
      <c r="O141" s="72">
        <f>'1.4.Fwd TIV-Field Inputs'!M140</f>
        <v>0</v>
      </c>
      <c r="P141" s="55"/>
      <c r="Q141" s="55"/>
      <c r="R141" s="89">
        <f t="shared" si="24"/>
        <v>0</v>
      </c>
      <c r="S141" s="55"/>
      <c r="T141" s="55"/>
      <c r="U141" s="55"/>
      <c r="V141" s="55"/>
      <c r="W141" s="89">
        <f t="shared" si="25"/>
        <v>0</v>
      </c>
      <c r="X141" s="55"/>
      <c r="Y141" s="55"/>
      <c r="Z141" s="55"/>
      <c r="AA141" s="89">
        <f t="shared" si="26"/>
        <v>0</v>
      </c>
      <c r="AB141" s="55"/>
      <c r="AC141" s="55"/>
      <c r="AD141" s="55"/>
      <c r="AE141" s="55"/>
      <c r="AF141" s="89">
        <f t="shared" si="27"/>
        <v>0</v>
      </c>
      <c r="AG141" s="55"/>
      <c r="AH141" s="55"/>
      <c r="AI141" s="55"/>
      <c r="AJ141" s="89">
        <f t="shared" si="28"/>
        <v>0</v>
      </c>
      <c r="AK141" s="55"/>
      <c r="AL141" s="55"/>
      <c r="AM141" s="55"/>
      <c r="AN141" s="55"/>
      <c r="AO141" s="89">
        <f t="shared" si="29"/>
        <v>0</v>
      </c>
      <c r="AP141" s="55"/>
      <c r="AQ141" s="89">
        <f t="shared" si="30"/>
        <v>0</v>
      </c>
      <c r="AR141" s="89">
        <f t="shared" si="31"/>
        <v>0</v>
      </c>
      <c r="AS141" s="89">
        <f t="shared" si="32"/>
        <v>0</v>
      </c>
      <c r="AT141" s="55"/>
      <c r="AU141" s="72">
        <f>IFERROR(VLOOKUP(D141,Masters!$D$3:$E$17,2,FALSE),0)</f>
        <v>0</v>
      </c>
    </row>
    <row r="142" spans="1:47" ht="16.5" customHeight="1" x14ac:dyDescent="0.25">
      <c r="A142" s="63">
        <f>'1.4.Fwd TIV-Field Inputs'!A141</f>
        <v>0</v>
      </c>
      <c r="B142" s="63">
        <f>'1.4.Fwd TIV-Field Inputs'!B141</f>
        <v>0</v>
      </c>
      <c r="C142" s="63">
        <f>'1.4.Fwd TIV-Field Inputs'!C141</f>
        <v>0</v>
      </c>
      <c r="D142" s="63">
        <f>'1.4.Fwd TIV-Field Inputs'!D141</f>
        <v>0</v>
      </c>
      <c r="E142" s="68">
        <f>'1.6.Ability to Win'!G141</f>
        <v>0</v>
      </c>
      <c r="F142" s="55"/>
      <c r="G142" s="55"/>
      <c r="H142" s="72">
        <f>'1.6.Ability to Win'!T141</f>
        <v>0</v>
      </c>
      <c r="I142" s="89">
        <f>'1.4.Fwd TIV-Field Inputs'!J141</f>
        <v>0</v>
      </c>
      <c r="J142" s="55"/>
      <c r="K142" s="72">
        <f>'1.4.Fwd TIV-Field Inputs'!K141</f>
        <v>0</v>
      </c>
      <c r="L142" s="55"/>
      <c r="M142" s="72">
        <f>'1.4.Fwd TIV-Field Inputs'!L141</f>
        <v>0</v>
      </c>
      <c r="N142" s="55"/>
      <c r="O142" s="72">
        <f>'1.4.Fwd TIV-Field Inputs'!M141</f>
        <v>0</v>
      </c>
      <c r="P142" s="55"/>
      <c r="Q142" s="55"/>
      <c r="R142" s="89">
        <f t="shared" si="24"/>
        <v>0</v>
      </c>
      <c r="S142" s="55"/>
      <c r="T142" s="55"/>
      <c r="U142" s="55"/>
      <c r="V142" s="55"/>
      <c r="W142" s="89">
        <f t="shared" si="25"/>
        <v>0</v>
      </c>
      <c r="X142" s="55"/>
      <c r="Y142" s="55"/>
      <c r="Z142" s="55"/>
      <c r="AA142" s="89">
        <f t="shared" si="26"/>
        <v>0</v>
      </c>
      <c r="AB142" s="55"/>
      <c r="AC142" s="55"/>
      <c r="AD142" s="55"/>
      <c r="AE142" s="55"/>
      <c r="AF142" s="89">
        <f t="shared" si="27"/>
        <v>0</v>
      </c>
      <c r="AG142" s="55"/>
      <c r="AH142" s="55"/>
      <c r="AI142" s="55"/>
      <c r="AJ142" s="89">
        <f t="shared" si="28"/>
        <v>0</v>
      </c>
      <c r="AK142" s="55"/>
      <c r="AL142" s="55"/>
      <c r="AM142" s="55"/>
      <c r="AN142" s="55"/>
      <c r="AO142" s="89">
        <f t="shared" si="29"/>
        <v>0</v>
      </c>
      <c r="AP142" s="55"/>
      <c r="AQ142" s="89">
        <f t="shared" si="30"/>
        <v>0</v>
      </c>
      <c r="AR142" s="89">
        <f t="shared" si="31"/>
        <v>0</v>
      </c>
      <c r="AS142" s="89">
        <f t="shared" si="32"/>
        <v>0</v>
      </c>
      <c r="AT142" s="55"/>
      <c r="AU142" s="72">
        <f>IFERROR(VLOOKUP(D142,Masters!$D$3:$E$17,2,FALSE),0)</f>
        <v>0</v>
      </c>
    </row>
    <row r="143" spans="1:47" ht="16.5" customHeight="1" x14ac:dyDescent="0.25">
      <c r="A143" s="63">
        <f>'1.4.Fwd TIV-Field Inputs'!A142</f>
        <v>0</v>
      </c>
      <c r="B143" s="63">
        <f>'1.4.Fwd TIV-Field Inputs'!B142</f>
        <v>0</v>
      </c>
      <c r="C143" s="63">
        <f>'1.4.Fwd TIV-Field Inputs'!C142</f>
        <v>0</v>
      </c>
      <c r="D143" s="63">
        <f>'1.4.Fwd TIV-Field Inputs'!D142</f>
        <v>0</v>
      </c>
      <c r="E143" s="68">
        <f>'1.6.Ability to Win'!G142</f>
        <v>0</v>
      </c>
      <c r="F143" s="55"/>
      <c r="G143" s="55"/>
      <c r="H143" s="72">
        <f>'1.6.Ability to Win'!T142</f>
        <v>0</v>
      </c>
      <c r="I143" s="89">
        <f>'1.4.Fwd TIV-Field Inputs'!J142</f>
        <v>0</v>
      </c>
      <c r="J143" s="55"/>
      <c r="K143" s="72">
        <f>'1.4.Fwd TIV-Field Inputs'!K142</f>
        <v>0</v>
      </c>
      <c r="L143" s="55"/>
      <c r="M143" s="72">
        <f>'1.4.Fwd TIV-Field Inputs'!L142</f>
        <v>0</v>
      </c>
      <c r="N143" s="55"/>
      <c r="O143" s="72">
        <f>'1.4.Fwd TIV-Field Inputs'!M142</f>
        <v>0</v>
      </c>
      <c r="P143" s="55"/>
      <c r="Q143" s="55"/>
      <c r="R143" s="89">
        <f t="shared" si="24"/>
        <v>0</v>
      </c>
      <c r="S143" s="55"/>
      <c r="T143" s="55"/>
      <c r="U143" s="55"/>
      <c r="V143" s="55"/>
      <c r="W143" s="89">
        <f t="shared" si="25"/>
        <v>0</v>
      </c>
      <c r="X143" s="55"/>
      <c r="Y143" s="55"/>
      <c r="Z143" s="55"/>
      <c r="AA143" s="89">
        <f t="shared" si="26"/>
        <v>0</v>
      </c>
      <c r="AB143" s="55"/>
      <c r="AC143" s="55"/>
      <c r="AD143" s="55"/>
      <c r="AE143" s="55"/>
      <c r="AF143" s="89">
        <f t="shared" si="27"/>
        <v>0</v>
      </c>
      <c r="AG143" s="55"/>
      <c r="AH143" s="55"/>
      <c r="AI143" s="55"/>
      <c r="AJ143" s="89">
        <f t="shared" si="28"/>
        <v>0</v>
      </c>
      <c r="AK143" s="55"/>
      <c r="AL143" s="55"/>
      <c r="AM143" s="55"/>
      <c r="AN143" s="55"/>
      <c r="AO143" s="89">
        <f t="shared" si="29"/>
        <v>0</v>
      </c>
      <c r="AP143" s="55"/>
      <c r="AQ143" s="89">
        <f t="shared" si="30"/>
        <v>0</v>
      </c>
      <c r="AR143" s="89">
        <f t="shared" si="31"/>
        <v>0</v>
      </c>
      <c r="AS143" s="89">
        <f t="shared" si="32"/>
        <v>0</v>
      </c>
      <c r="AT143" s="55"/>
      <c r="AU143" s="72">
        <f>IFERROR(VLOOKUP(D143,Masters!$D$3:$E$17,2,FALSE),0)</f>
        <v>0</v>
      </c>
    </row>
    <row r="144" spans="1:47" ht="16.5" customHeight="1" x14ac:dyDescent="0.25">
      <c r="A144" s="63">
        <f>'1.4.Fwd TIV-Field Inputs'!A143</f>
        <v>0</v>
      </c>
      <c r="B144" s="63">
        <f>'1.4.Fwd TIV-Field Inputs'!B143</f>
        <v>0</v>
      </c>
      <c r="C144" s="63">
        <f>'1.4.Fwd TIV-Field Inputs'!C143</f>
        <v>0</v>
      </c>
      <c r="D144" s="63">
        <f>'1.4.Fwd TIV-Field Inputs'!D143</f>
        <v>0</v>
      </c>
      <c r="E144" s="68">
        <f>'1.6.Ability to Win'!G143</f>
        <v>0</v>
      </c>
      <c r="F144" s="55"/>
      <c r="G144" s="55"/>
      <c r="H144" s="72">
        <f>'1.6.Ability to Win'!T143</f>
        <v>0</v>
      </c>
      <c r="I144" s="89">
        <f>'1.4.Fwd TIV-Field Inputs'!J143</f>
        <v>0</v>
      </c>
      <c r="J144" s="55"/>
      <c r="K144" s="72">
        <f>'1.4.Fwd TIV-Field Inputs'!K143</f>
        <v>0</v>
      </c>
      <c r="L144" s="55"/>
      <c r="M144" s="72">
        <f>'1.4.Fwd TIV-Field Inputs'!L143</f>
        <v>0</v>
      </c>
      <c r="N144" s="55"/>
      <c r="O144" s="72">
        <f>'1.4.Fwd TIV-Field Inputs'!M143</f>
        <v>0</v>
      </c>
      <c r="P144" s="55"/>
      <c r="Q144" s="55"/>
      <c r="R144" s="89">
        <f t="shared" si="24"/>
        <v>0</v>
      </c>
      <c r="S144" s="55"/>
      <c r="T144" s="55"/>
      <c r="U144" s="55"/>
      <c r="V144" s="55"/>
      <c r="W144" s="89">
        <f t="shared" si="25"/>
        <v>0</v>
      </c>
      <c r="X144" s="55"/>
      <c r="Y144" s="55"/>
      <c r="Z144" s="55"/>
      <c r="AA144" s="89">
        <f t="shared" si="26"/>
        <v>0</v>
      </c>
      <c r="AB144" s="55"/>
      <c r="AC144" s="55"/>
      <c r="AD144" s="55"/>
      <c r="AE144" s="55"/>
      <c r="AF144" s="89">
        <f t="shared" si="27"/>
        <v>0</v>
      </c>
      <c r="AG144" s="55"/>
      <c r="AH144" s="55"/>
      <c r="AI144" s="55"/>
      <c r="AJ144" s="89">
        <f t="shared" si="28"/>
        <v>0</v>
      </c>
      <c r="AK144" s="55"/>
      <c r="AL144" s="55"/>
      <c r="AM144" s="55"/>
      <c r="AN144" s="55"/>
      <c r="AO144" s="89">
        <f t="shared" si="29"/>
        <v>0</v>
      </c>
      <c r="AP144" s="55"/>
      <c r="AQ144" s="89">
        <f t="shared" si="30"/>
        <v>0</v>
      </c>
      <c r="AR144" s="89">
        <f t="shared" si="31"/>
        <v>0</v>
      </c>
      <c r="AS144" s="89">
        <f t="shared" si="32"/>
        <v>0</v>
      </c>
      <c r="AT144" s="55"/>
      <c r="AU144" s="72">
        <f>IFERROR(VLOOKUP(D144,Masters!$D$3:$E$17,2,FALSE),0)</f>
        <v>0</v>
      </c>
    </row>
    <row r="145" spans="1:47" ht="16.5" customHeight="1" x14ac:dyDescent="0.25">
      <c r="A145" s="63">
        <f>'1.4.Fwd TIV-Field Inputs'!A144</f>
        <v>0</v>
      </c>
      <c r="B145" s="63">
        <f>'1.4.Fwd TIV-Field Inputs'!B144</f>
        <v>0</v>
      </c>
      <c r="C145" s="63">
        <f>'1.4.Fwd TIV-Field Inputs'!C144</f>
        <v>0</v>
      </c>
      <c r="D145" s="63">
        <f>'1.4.Fwd TIV-Field Inputs'!D144</f>
        <v>0</v>
      </c>
      <c r="E145" s="68">
        <f>'1.6.Ability to Win'!G144</f>
        <v>0</v>
      </c>
      <c r="F145" s="55"/>
      <c r="G145" s="55"/>
      <c r="H145" s="72">
        <f>'1.6.Ability to Win'!T144</f>
        <v>0</v>
      </c>
      <c r="I145" s="89">
        <f>'1.4.Fwd TIV-Field Inputs'!J144</f>
        <v>0</v>
      </c>
      <c r="J145" s="55"/>
      <c r="K145" s="72">
        <f>'1.4.Fwd TIV-Field Inputs'!K144</f>
        <v>0</v>
      </c>
      <c r="L145" s="55"/>
      <c r="M145" s="72">
        <f>'1.4.Fwd TIV-Field Inputs'!L144</f>
        <v>0</v>
      </c>
      <c r="N145" s="55"/>
      <c r="O145" s="72">
        <f>'1.4.Fwd TIV-Field Inputs'!M144</f>
        <v>0</v>
      </c>
      <c r="P145" s="55"/>
      <c r="Q145" s="55"/>
      <c r="R145" s="89">
        <f t="shared" si="24"/>
        <v>0</v>
      </c>
      <c r="S145" s="55"/>
      <c r="T145" s="55"/>
      <c r="U145" s="55"/>
      <c r="V145" s="55"/>
      <c r="W145" s="89">
        <f t="shared" si="25"/>
        <v>0</v>
      </c>
      <c r="X145" s="55"/>
      <c r="Y145" s="55"/>
      <c r="Z145" s="55"/>
      <c r="AA145" s="89">
        <f t="shared" si="26"/>
        <v>0</v>
      </c>
      <c r="AB145" s="55"/>
      <c r="AC145" s="55"/>
      <c r="AD145" s="55"/>
      <c r="AE145" s="55"/>
      <c r="AF145" s="89">
        <f t="shared" si="27"/>
        <v>0</v>
      </c>
      <c r="AG145" s="55"/>
      <c r="AH145" s="55"/>
      <c r="AI145" s="55"/>
      <c r="AJ145" s="89">
        <f t="shared" si="28"/>
        <v>0</v>
      </c>
      <c r="AK145" s="55"/>
      <c r="AL145" s="55"/>
      <c r="AM145" s="55"/>
      <c r="AN145" s="55"/>
      <c r="AO145" s="89">
        <f t="shared" si="29"/>
        <v>0</v>
      </c>
      <c r="AP145" s="55"/>
      <c r="AQ145" s="89">
        <f t="shared" si="30"/>
        <v>0</v>
      </c>
      <c r="AR145" s="89">
        <f t="shared" si="31"/>
        <v>0</v>
      </c>
      <c r="AS145" s="89">
        <f t="shared" si="32"/>
        <v>0</v>
      </c>
      <c r="AT145" s="55"/>
      <c r="AU145" s="72">
        <f>IFERROR(VLOOKUP(D145,Masters!$D$3:$E$17,2,FALSE),0)</f>
        <v>0</v>
      </c>
    </row>
    <row r="146" spans="1:47" ht="16.5" customHeight="1" x14ac:dyDescent="0.25">
      <c r="A146" s="63">
        <f>'1.4.Fwd TIV-Field Inputs'!A145</f>
        <v>0</v>
      </c>
      <c r="B146" s="63">
        <f>'1.4.Fwd TIV-Field Inputs'!B145</f>
        <v>0</v>
      </c>
      <c r="C146" s="63">
        <f>'1.4.Fwd TIV-Field Inputs'!C145</f>
        <v>0</v>
      </c>
      <c r="D146" s="63">
        <f>'1.4.Fwd TIV-Field Inputs'!D145</f>
        <v>0</v>
      </c>
      <c r="E146" s="68">
        <f>'1.6.Ability to Win'!G145</f>
        <v>0</v>
      </c>
      <c r="F146" s="55"/>
      <c r="G146" s="55"/>
      <c r="H146" s="72">
        <f>'1.6.Ability to Win'!T145</f>
        <v>0</v>
      </c>
      <c r="I146" s="89">
        <f>'1.4.Fwd TIV-Field Inputs'!J145</f>
        <v>0</v>
      </c>
      <c r="J146" s="55"/>
      <c r="K146" s="72">
        <f>'1.4.Fwd TIV-Field Inputs'!K145</f>
        <v>0</v>
      </c>
      <c r="L146" s="55"/>
      <c r="M146" s="72">
        <f>'1.4.Fwd TIV-Field Inputs'!L145</f>
        <v>0</v>
      </c>
      <c r="N146" s="55"/>
      <c r="O146" s="72">
        <f>'1.4.Fwd TIV-Field Inputs'!M145</f>
        <v>0</v>
      </c>
      <c r="P146" s="55"/>
      <c r="Q146" s="55"/>
      <c r="R146" s="89">
        <f t="shared" si="24"/>
        <v>0</v>
      </c>
      <c r="S146" s="55"/>
      <c r="T146" s="55"/>
      <c r="U146" s="55"/>
      <c r="V146" s="55"/>
      <c r="W146" s="89">
        <f t="shared" si="25"/>
        <v>0</v>
      </c>
      <c r="X146" s="55"/>
      <c r="Y146" s="55"/>
      <c r="Z146" s="55"/>
      <c r="AA146" s="89">
        <f t="shared" si="26"/>
        <v>0</v>
      </c>
      <c r="AB146" s="55"/>
      <c r="AC146" s="55"/>
      <c r="AD146" s="55"/>
      <c r="AE146" s="55"/>
      <c r="AF146" s="89">
        <f t="shared" si="27"/>
        <v>0</v>
      </c>
      <c r="AG146" s="55"/>
      <c r="AH146" s="55"/>
      <c r="AI146" s="55"/>
      <c r="AJ146" s="89">
        <f t="shared" si="28"/>
        <v>0</v>
      </c>
      <c r="AK146" s="55"/>
      <c r="AL146" s="55"/>
      <c r="AM146" s="55"/>
      <c r="AN146" s="55"/>
      <c r="AO146" s="89">
        <f t="shared" si="29"/>
        <v>0</v>
      </c>
      <c r="AP146" s="55"/>
      <c r="AQ146" s="89">
        <f t="shared" si="30"/>
        <v>0</v>
      </c>
      <c r="AR146" s="89">
        <f t="shared" si="31"/>
        <v>0</v>
      </c>
      <c r="AS146" s="89">
        <f t="shared" si="32"/>
        <v>0</v>
      </c>
      <c r="AT146" s="55"/>
      <c r="AU146" s="72">
        <f>IFERROR(VLOOKUP(D146,Masters!$D$3:$E$17,2,FALSE),0)</f>
        <v>0</v>
      </c>
    </row>
    <row r="147" spans="1:47" ht="16.5" customHeight="1" x14ac:dyDescent="0.25">
      <c r="A147" s="63">
        <f>'1.4.Fwd TIV-Field Inputs'!A146</f>
        <v>0</v>
      </c>
      <c r="B147" s="63">
        <f>'1.4.Fwd TIV-Field Inputs'!B146</f>
        <v>0</v>
      </c>
      <c r="C147" s="63">
        <f>'1.4.Fwd TIV-Field Inputs'!C146</f>
        <v>0</v>
      </c>
      <c r="D147" s="63">
        <f>'1.4.Fwd TIV-Field Inputs'!D146</f>
        <v>0</v>
      </c>
      <c r="E147" s="68">
        <f>'1.6.Ability to Win'!G146</f>
        <v>0</v>
      </c>
      <c r="F147" s="55"/>
      <c r="G147" s="55"/>
      <c r="H147" s="72">
        <f>'1.6.Ability to Win'!T146</f>
        <v>0</v>
      </c>
      <c r="I147" s="89">
        <f>'1.4.Fwd TIV-Field Inputs'!J146</f>
        <v>0</v>
      </c>
      <c r="J147" s="55"/>
      <c r="K147" s="72">
        <f>'1.4.Fwd TIV-Field Inputs'!K146</f>
        <v>0</v>
      </c>
      <c r="L147" s="55"/>
      <c r="M147" s="72">
        <f>'1.4.Fwd TIV-Field Inputs'!L146</f>
        <v>0</v>
      </c>
      <c r="N147" s="55"/>
      <c r="O147" s="72">
        <f>'1.4.Fwd TIV-Field Inputs'!M146</f>
        <v>0</v>
      </c>
      <c r="P147" s="55"/>
      <c r="Q147" s="55"/>
      <c r="R147" s="89">
        <f t="shared" si="24"/>
        <v>0</v>
      </c>
      <c r="S147" s="55"/>
      <c r="T147" s="55"/>
      <c r="U147" s="55"/>
      <c r="V147" s="55"/>
      <c r="W147" s="89">
        <f t="shared" si="25"/>
        <v>0</v>
      </c>
      <c r="X147" s="55"/>
      <c r="Y147" s="55"/>
      <c r="Z147" s="55"/>
      <c r="AA147" s="89">
        <f t="shared" si="26"/>
        <v>0</v>
      </c>
      <c r="AB147" s="55"/>
      <c r="AC147" s="55"/>
      <c r="AD147" s="55"/>
      <c r="AE147" s="55"/>
      <c r="AF147" s="89">
        <f t="shared" si="27"/>
        <v>0</v>
      </c>
      <c r="AG147" s="55"/>
      <c r="AH147" s="55"/>
      <c r="AI147" s="55"/>
      <c r="AJ147" s="89">
        <f t="shared" si="28"/>
        <v>0</v>
      </c>
      <c r="AK147" s="55"/>
      <c r="AL147" s="55"/>
      <c r="AM147" s="55"/>
      <c r="AN147" s="55"/>
      <c r="AO147" s="89">
        <f t="shared" si="29"/>
        <v>0</v>
      </c>
      <c r="AP147" s="55"/>
      <c r="AQ147" s="89">
        <f t="shared" si="30"/>
        <v>0</v>
      </c>
      <c r="AR147" s="89">
        <f t="shared" si="31"/>
        <v>0</v>
      </c>
      <c r="AS147" s="89">
        <f t="shared" si="32"/>
        <v>0</v>
      </c>
      <c r="AT147" s="55"/>
      <c r="AU147" s="72">
        <f>IFERROR(VLOOKUP(D147,Masters!$D$3:$E$17,2,FALSE),0)</f>
        <v>0</v>
      </c>
    </row>
    <row r="148" spans="1:47" ht="16.5" customHeight="1" x14ac:dyDescent="0.25">
      <c r="A148" s="63">
        <f>'1.4.Fwd TIV-Field Inputs'!A147</f>
        <v>0</v>
      </c>
      <c r="B148" s="63">
        <f>'1.4.Fwd TIV-Field Inputs'!B147</f>
        <v>0</v>
      </c>
      <c r="C148" s="63">
        <f>'1.4.Fwd TIV-Field Inputs'!C147</f>
        <v>0</v>
      </c>
      <c r="D148" s="63">
        <f>'1.4.Fwd TIV-Field Inputs'!D147</f>
        <v>0</v>
      </c>
      <c r="E148" s="68">
        <f>'1.6.Ability to Win'!G147</f>
        <v>0</v>
      </c>
      <c r="F148" s="55"/>
      <c r="G148" s="55"/>
      <c r="H148" s="72">
        <f>'1.6.Ability to Win'!T147</f>
        <v>0</v>
      </c>
      <c r="I148" s="89">
        <f>'1.4.Fwd TIV-Field Inputs'!J147</f>
        <v>0</v>
      </c>
      <c r="J148" s="55"/>
      <c r="K148" s="72">
        <f>'1.4.Fwd TIV-Field Inputs'!K147</f>
        <v>0</v>
      </c>
      <c r="L148" s="55"/>
      <c r="M148" s="72">
        <f>'1.4.Fwd TIV-Field Inputs'!L147</f>
        <v>0</v>
      </c>
      <c r="N148" s="55"/>
      <c r="O148" s="72">
        <f>'1.4.Fwd TIV-Field Inputs'!M147</f>
        <v>0</v>
      </c>
      <c r="P148" s="55"/>
      <c r="Q148" s="55"/>
      <c r="R148" s="89">
        <f t="shared" si="24"/>
        <v>0</v>
      </c>
      <c r="S148" s="55"/>
      <c r="T148" s="55"/>
      <c r="U148" s="55"/>
      <c r="V148" s="55"/>
      <c r="W148" s="89">
        <f t="shared" si="25"/>
        <v>0</v>
      </c>
      <c r="X148" s="55"/>
      <c r="Y148" s="55"/>
      <c r="Z148" s="55"/>
      <c r="AA148" s="89">
        <f t="shared" si="26"/>
        <v>0</v>
      </c>
      <c r="AB148" s="55"/>
      <c r="AC148" s="55"/>
      <c r="AD148" s="55"/>
      <c r="AE148" s="55"/>
      <c r="AF148" s="89">
        <f t="shared" si="27"/>
        <v>0</v>
      </c>
      <c r="AG148" s="55"/>
      <c r="AH148" s="55"/>
      <c r="AI148" s="55"/>
      <c r="AJ148" s="89">
        <f t="shared" si="28"/>
        <v>0</v>
      </c>
      <c r="AK148" s="55"/>
      <c r="AL148" s="55"/>
      <c r="AM148" s="55"/>
      <c r="AN148" s="55"/>
      <c r="AO148" s="89">
        <f t="shared" si="29"/>
        <v>0</v>
      </c>
      <c r="AP148" s="55"/>
      <c r="AQ148" s="89">
        <f t="shared" si="30"/>
        <v>0</v>
      </c>
      <c r="AR148" s="89">
        <f t="shared" si="31"/>
        <v>0</v>
      </c>
      <c r="AS148" s="89">
        <f t="shared" si="32"/>
        <v>0</v>
      </c>
      <c r="AT148" s="55"/>
      <c r="AU148" s="72">
        <f>IFERROR(VLOOKUP(D148,Masters!$D$3:$E$17,2,FALSE),0)</f>
        <v>0</v>
      </c>
    </row>
    <row r="149" spans="1:47" ht="16.5" customHeight="1" x14ac:dyDescent="0.25">
      <c r="A149" s="63">
        <f>'1.4.Fwd TIV-Field Inputs'!A148</f>
        <v>0</v>
      </c>
      <c r="B149" s="63">
        <f>'1.4.Fwd TIV-Field Inputs'!B148</f>
        <v>0</v>
      </c>
      <c r="C149" s="63">
        <f>'1.4.Fwd TIV-Field Inputs'!C148</f>
        <v>0</v>
      </c>
      <c r="D149" s="63">
        <f>'1.4.Fwd TIV-Field Inputs'!D148</f>
        <v>0</v>
      </c>
      <c r="E149" s="68">
        <f>'1.6.Ability to Win'!G148</f>
        <v>0</v>
      </c>
      <c r="F149" s="55"/>
      <c r="G149" s="55"/>
      <c r="H149" s="72">
        <f>'1.6.Ability to Win'!T148</f>
        <v>0</v>
      </c>
      <c r="I149" s="89">
        <f>'1.4.Fwd TIV-Field Inputs'!J148</f>
        <v>0</v>
      </c>
      <c r="J149" s="55"/>
      <c r="K149" s="72">
        <f>'1.4.Fwd TIV-Field Inputs'!K148</f>
        <v>0</v>
      </c>
      <c r="L149" s="55"/>
      <c r="M149" s="72">
        <f>'1.4.Fwd TIV-Field Inputs'!L148</f>
        <v>0</v>
      </c>
      <c r="N149" s="55"/>
      <c r="O149" s="72">
        <f>'1.4.Fwd TIV-Field Inputs'!M148</f>
        <v>0</v>
      </c>
      <c r="P149" s="55"/>
      <c r="Q149" s="55"/>
      <c r="R149" s="89">
        <f t="shared" si="24"/>
        <v>0</v>
      </c>
      <c r="S149" s="55"/>
      <c r="T149" s="55"/>
      <c r="U149" s="55"/>
      <c r="V149" s="55"/>
      <c r="W149" s="89">
        <f t="shared" si="25"/>
        <v>0</v>
      </c>
      <c r="X149" s="55"/>
      <c r="Y149" s="55"/>
      <c r="Z149" s="55"/>
      <c r="AA149" s="89">
        <f t="shared" si="26"/>
        <v>0</v>
      </c>
      <c r="AB149" s="55"/>
      <c r="AC149" s="55"/>
      <c r="AD149" s="55"/>
      <c r="AE149" s="55"/>
      <c r="AF149" s="89">
        <f t="shared" si="27"/>
        <v>0</v>
      </c>
      <c r="AG149" s="55"/>
      <c r="AH149" s="55"/>
      <c r="AI149" s="55"/>
      <c r="AJ149" s="89">
        <f t="shared" si="28"/>
        <v>0</v>
      </c>
      <c r="AK149" s="55"/>
      <c r="AL149" s="55"/>
      <c r="AM149" s="55"/>
      <c r="AN149" s="55"/>
      <c r="AO149" s="89">
        <f t="shared" si="29"/>
        <v>0</v>
      </c>
      <c r="AP149" s="55"/>
      <c r="AQ149" s="89">
        <f t="shared" si="30"/>
        <v>0</v>
      </c>
      <c r="AR149" s="89">
        <f t="shared" si="31"/>
        <v>0</v>
      </c>
      <c r="AS149" s="89">
        <f t="shared" si="32"/>
        <v>0</v>
      </c>
      <c r="AT149" s="55"/>
      <c r="AU149" s="72">
        <f>IFERROR(VLOOKUP(D149,Masters!$D$3:$E$17,2,FALSE),0)</f>
        <v>0</v>
      </c>
    </row>
    <row r="150" spans="1:47" ht="16.5" customHeight="1" x14ac:dyDescent="0.25">
      <c r="A150" s="63">
        <f>'1.4.Fwd TIV-Field Inputs'!A149</f>
        <v>0</v>
      </c>
      <c r="B150" s="63">
        <f>'1.4.Fwd TIV-Field Inputs'!B149</f>
        <v>0</v>
      </c>
      <c r="C150" s="63">
        <f>'1.4.Fwd TIV-Field Inputs'!C149</f>
        <v>0</v>
      </c>
      <c r="D150" s="63">
        <f>'1.4.Fwd TIV-Field Inputs'!D149</f>
        <v>0</v>
      </c>
      <c r="E150" s="68">
        <f>'1.6.Ability to Win'!G149</f>
        <v>0</v>
      </c>
      <c r="F150" s="55"/>
      <c r="G150" s="55"/>
      <c r="H150" s="72">
        <f>'1.6.Ability to Win'!T149</f>
        <v>0</v>
      </c>
      <c r="I150" s="89">
        <f>'1.4.Fwd TIV-Field Inputs'!J149</f>
        <v>0</v>
      </c>
      <c r="J150" s="55"/>
      <c r="K150" s="72">
        <f>'1.4.Fwd TIV-Field Inputs'!K149</f>
        <v>0</v>
      </c>
      <c r="L150" s="55"/>
      <c r="M150" s="72">
        <f>'1.4.Fwd TIV-Field Inputs'!L149</f>
        <v>0</v>
      </c>
      <c r="N150" s="55"/>
      <c r="O150" s="72">
        <f>'1.4.Fwd TIV-Field Inputs'!M149</f>
        <v>0</v>
      </c>
      <c r="P150" s="55"/>
      <c r="Q150" s="55"/>
      <c r="R150" s="89">
        <f t="shared" si="24"/>
        <v>0</v>
      </c>
      <c r="S150" s="55"/>
      <c r="T150" s="55"/>
      <c r="U150" s="55"/>
      <c r="V150" s="55"/>
      <c r="W150" s="89">
        <f t="shared" si="25"/>
        <v>0</v>
      </c>
      <c r="X150" s="55"/>
      <c r="Y150" s="55"/>
      <c r="Z150" s="55"/>
      <c r="AA150" s="89">
        <f t="shared" si="26"/>
        <v>0</v>
      </c>
      <c r="AB150" s="55"/>
      <c r="AC150" s="55"/>
      <c r="AD150" s="55"/>
      <c r="AE150" s="55"/>
      <c r="AF150" s="89">
        <f t="shared" si="27"/>
        <v>0</v>
      </c>
      <c r="AG150" s="55"/>
      <c r="AH150" s="55"/>
      <c r="AI150" s="55"/>
      <c r="AJ150" s="89">
        <f t="shared" si="28"/>
        <v>0</v>
      </c>
      <c r="AK150" s="55"/>
      <c r="AL150" s="55"/>
      <c r="AM150" s="55"/>
      <c r="AN150" s="55"/>
      <c r="AO150" s="89">
        <f t="shared" si="29"/>
        <v>0</v>
      </c>
      <c r="AP150" s="55"/>
      <c r="AQ150" s="89">
        <f t="shared" si="30"/>
        <v>0</v>
      </c>
      <c r="AR150" s="89">
        <f t="shared" si="31"/>
        <v>0</v>
      </c>
      <c r="AS150" s="89">
        <f t="shared" si="32"/>
        <v>0</v>
      </c>
      <c r="AT150" s="55"/>
      <c r="AU150" s="72">
        <f>IFERROR(VLOOKUP(D150,Masters!$D$3:$E$17,2,FALSE),0)</f>
        <v>0</v>
      </c>
    </row>
    <row r="151" spans="1:47" ht="16.5" customHeight="1" x14ac:dyDescent="0.25">
      <c r="A151" s="63">
        <f>'1.4.Fwd TIV-Field Inputs'!A150</f>
        <v>0</v>
      </c>
      <c r="B151" s="63">
        <f>'1.4.Fwd TIV-Field Inputs'!B150</f>
        <v>0</v>
      </c>
      <c r="C151" s="63">
        <f>'1.4.Fwd TIV-Field Inputs'!C150</f>
        <v>0</v>
      </c>
      <c r="D151" s="63">
        <f>'1.4.Fwd TIV-Field Inputs'!D150</f>
        <v>0</v>
      </c>
      <c r="E151" s="68">
        <f>'1.6.Ability to Win'!G150</f>
        <v>0</v>
      </c>
      <c r="F151" s="55"/>
      <c r="G151" s="55"/>
      <c r="H151" s="72">
        <f>'1.6.Ability to Win'!T150</f>
        <v>0</v>
      </c>
      <c r="I151" s="89">
        <f>'1.4.Fwd TIV-Field Inputs'!J150</f>
        <v>0</v>
      </c>
      <c r="J151" s="55"/>
      <c r="K151" s="72">
        <f>'1.4.Fwd TIV-Field Inputs'!K150</f>
        <v>0</v>
      </c>
      <c r="L151" s="55"/>
      <c r="M151" s="72">
        <f>'1.4.Fwd TIV-Field Inputs'!L150</f>
        <v>0</v>
      </c>
      <c r="N151" s="55"/>
      <c r="O151" s="72">
        <f>'1.4.Fwd TIV-Field Inputs'!M150</f>
        <v>0</v>
      </c>
      <c r="P151" s="55"/>
      <c r="Q151" s="55"/>
      <c r="R151" s="89">
        <f t="shared" si="24"/>
        <v>0</v>
      </c>
      <c r="S151" s="55"/>
      <c r="T151" s="55"/>
      <c r="U151" s="55"/>
      <c r="V151" s="55"/>
      <c r="W151" s="89">
        <f t="shared" si="25"/>
        <v>0</v>
      </c>
      <c r="X151" s="55"/>
      <c r="Y151" s="55"/>
      <c r="Z151" s="55"/>
      <c r="AA151" s="89">
        <f t="shared" si="26"/>
        <v>0</v>
      </c>
      <c r="AB151" s="55"/>
      <c r="AC151" s="55"/>
      <c r="AD151" s="55"/>
      <c r="AE151" s="55"/>
      <c r="AF151" s="89">
        <f t="shared" si="27"/>
        <v>0</v>
      </c>
      <c r="AG151" s="55"/>
      <c r="AH151" s="55"/>
      <c r="AI151" s="55"/>
      <c r="AJ151" s="89">
        <f t="shared" si="28"/>
        <v>0</v>
      </c>
      <c r="AK151" s="55"/>
      <c r="AL151" s="55"/>
      <c r="AM151" s="55"/>
      <c r="AN151" s="55"/>
      <c r="AO151" s="89">
        <f t="shared" si="29"/>
        <v>0</v>
      </c>
      <c r="AP151" s="55"/>
      <c r="AQ151" s="89">
        <f t="shared" si="30"/>
        <v>0</v>
      </c>
      <c r="AR151" s="89">
        <f t="shared" si="31"/>
        <v>0</v>
      </c>
      <c r="AS151" s="89">
        <f t="shared" si="32"/>
        <v>0</v>
      </c>
      <c r="AT151" s="55"/>
      <c r="AU151" s="72">
        <f>IFERROR(VLOOKUP(D151,Masters!$D$3:$E$17,2,FALSE),0)</f>
        <v>0</v>
      </c>
    </row>
    <row r="152" spans="1:47" ht="16.5" customHeight="1" x14ac:dyDescent="0.25">
      <c r="A152" s="63">
        <f>'1.4.Fwd TIV-Field Inputs'!A151</f>
        <v>0</v>
      </c>
      <c r="B152" s="63">
        <f>'1.4.Fwd TIV-Field Inputs'!B151</f>
        <v>0</v>
      </c>
      <c r="C152" s="63">
        <f>'1.4.Fwd TIV-Field Inputs'!C151</f>
        <v>0</v>
      </c>
      <c r="D152" s="63">
        <f>'1.4.Fwd TIV-Field Inputs'!D151</f>
        <v>0</v>
      </c>
      <c r="E152" s="68">
        <f>'1.6.Ability to Win'!G151</f>
        <v>0</v>
      </c>
      <c r="F152" s="55"/>
      <c r="G152" s="55"/>
      <c r="H152" s="72">
        <f>'1.6.Ability to Win'!T151</f>
        <v>0</v>
      </c>
      <c r="I152" s="89">
        <f>'1.4.Fwd TIV-Field Inputs'!J151</f>
        <v>0</v>
      </c>
      <c r="J152" s="55"/>
      <c r="K152" s="72">
        <f>'1.4.Fwd TIV-Field Inputs'!K151</f>
        <v>0</v>
      </c>
      <c r="L152" s="55"/>
      <c r="M152" s="72">
        <f>'1.4.Fwd TIV-Field Inputs'!L151</f>
        <v>0</v>
      </c>
      <c r="N152" s="55"/>
      <c r="O152" s="72">
        <f>'1.4.Fwd TIV-Field Inputs'!M151</f>
        <v>0</v>
      </c>
      <c r="P152" s="55"/>
      <c r="Q152" s="55"/>
      <c r="R152" s="89">
        <f t="shared" si="24"/>
        <v>0</v>
      </c>
      <c r="S152" s="55"/>
      <c r="T152" s="55"/>
      <c r="U152" s="55"/>
      <c r="V152" s="55"/>
      <c r="W152" s="89">
        <f t="shared" si="25"/>
        <v>0</v>
      </c>
      <c r="X152" s="55"/>
      <c r="Y152" s="55"/>
      <c r="Z152" s="55"/>
      <c r="AA152" s="89">
        <f t="shared" si="26"/>
        <v>0</v>
      </c>
      <c r="AB152" s="55"/>
      <c r="AC152" s="55"/>
      <c r="AD152" s="55"/>
      <c r="AE152" s="55"/>
      <c r="AF152" s="89">
        <f t="shared" si="27"/>
        <v>0</v>
      </c>
      <c r="AG152" s="55"/>
      <c r="AH152" s="55"/>
      <c r="AI152" s="55"/>
      <c r="AJ152" s="89">
        <f t="shared" si="28"/>
        <v>0</v>
      </c>
      <c r="AK152" s="55"/>
      <c r="AL152" s="55"/>
      <c r="AM152" s="55"/>
      <c r="AN152" s="55"/>
      <c r="AO152" s="89">
        <f t="shared" si="29"/>
        <v>0</v>
      </c>
      <c r="AP152" s="55"/>
      <c r="AQ152" s="89">
        <f t="shared" si="30"/>
        <v>0</v>
      </c>
      <c r="AR152" s="89">
        <f t="shared" si="31"/>
        <v>0</v>
      </c>
      <c r="AS152" s="89">
        <f t="shared" si="32"/>
        <v>0</v>
      </c>
      <c r="AT152" s="55"/>
      <c r="AU152" s="72">
        <f>IFERROR(VLOOKUP(D152,Masters!$D$3:$E$17,2,FALSE),0)</f>
        <v>0</v>
      </c>
    </row>
    <row r="153" spans="1:47" ht="16.5" customHeight="1" x14ac:dyDescent="0.25">
      <c r="A153" s="63">
        <f>'1.4.Fwd TIV-Field Inputs'!A152</f>
        <v>0</v>
      </c>
      <c r="B153" s="63">
        <f>'1.4.Fwd TIV-Field Inputs'!B152</f>
        <v>0</v>
      </c>
      <c r="C153" s="63">
        <f>'1.4.Fwd TIV-Field Inputs'!C152</f>
        <v>0</v>
      </c>
      <c r="D153" s="63">
        <f>'1.4.Fwd TIV-Field Inputs'!D152</f>
        <v>0</v>
      </c>
      <c r="E153" s="68">
        <f>'1.6.Ability to Win'!G152</f>
        <v>0</v>
      </c>
      <c r="F153" s="55"/>
      <c r="G153" s="55"/>
      <c r="H153" s="72">
        <f>'1.6.Ability to Win'!T152</f>
        <v>0</v>
      </c>
      <c r="I153" s="89">
        <f>'1.4.Fwd TIV-Field Inputs'!J152</f>
        <v>0</v>
      </c>
      <c r="J153" s="55"/>
      <c r="K153" s="72">
        <f>'1.4.Fwd TIV-Field Inputs'!K152</f>
        <v>0</v>
      </c>
      <c r="L153" s="55"/>
      <c r="M153" s="72">
        <f>'1.4.Fwd TIV-Field Inputs'!L152</f>
        <v>0</v>
      </c>
      <c r="N153" s="55"/>
      <c r="O153" s="72">
        <f>'1.4.Fwd TIV-Field Inputs'!M152</f>
        <v>0</v>
      </c>
      <c r="P153" s="55"/>
      <c r="Q153" s="55"/>
      <c r="R153" s="89">
        <f t="shared" si="24"/>
        <v>0</v>
      </c>
      <c r="S153" s="55"/>
      <c r="T153" s="55"/>
      <c r="U153" s="55"/>
      <c r="V153" s="55"/>
      <c r="W153" s="89">
        <f t="shared" si="25"/>
        <v>0</v>
      </c>
      <c r="X153" s="55"/>
      <c r="Y153" s="55"/>
      <c r="Z153" s="55"/>
      <c r="AA153" s="89">
        <f t="shared" si="26"/>
        <v>0</v>
      </c>
      <c r="AB153" s="55"/>
      <c r="AC153" s="55"/>
      <c r="AD153" s="55"/>
      <c r="AE153" s="55"/>
      <c r="AF153" s="89">
        <f t="shared" si="27"/>
        <v>0</v>
      </c>
      <c r="AG153" s="55"/>
      <c r="AH153" s="55"/>
      <c r="AI153" s="55"/>
      <c r="AJ153" s="89">
        <f t="shared" si="28"/>
        <v>0</v>
      </c>
      <c r="AK153" s="55"/>
      <c r="AL153" s="55"/>
      <c r="AM153" s="55"/>
      <c r="AN153" s="55"/>
      <c r="AO153" s="89">
        <f t="shared" si="29"/>
        <v>0</v>
      </c>
      <c r="AP153" s="55"/>
      <c r="AQ153" s="89">
        <f t="shared" si="30"/>
        <v>0</v>
      </c>
      <c r="AR153" s="89">
        <f t="shared" si="31"/>
        <v>0</v>
      </c>
      <c r="AS153" s="89">
        <f t="shared" si="32"/>
        <v>0</v>
      </c>
      <c r="AT153" s="55"/>
      <c r="AU153" s="72">
        <f>IFERROR(VLOOKUP(D153,Masters!$D$3:$E$17,2,FALSE),0)</f>
        <v>0</v>
      </c>
    </row>
    <row r="154" spans="1:47" ht="16.5" customHeight="1" x14ac:dyDescent="0.25">
      <c r="A154" s="63">
        <f>'1.4.Fwd TIV-Field Inputs'!A153</f>
        <v>0</v>
      </c>
      <c r="B154" s="63">
        <f>'1.4.Fwd TIV-Field Inputs'!B153</f>
        <v>0</v>
      </c>
      <c r="C154" s="63">
        <f>'1.4.Fwd TIV-Field Inputs'!C153</f>
        <v>0</v>
      </c>
      <c r="D154" s="63">
        <f>'1.4.Fwd TIV-Field Inputs'!D153</f>
        <v>0</v>
      </c>
      <c r="E154" s="68">
        <f>'1.6.Ability to Win'!G153</f>
        <v>0</v>
      </c>
      <c r="F154" s="55"/>
      <c r="G154" s="55"/>
      <c r="H154" s="72">
        <f>'1.6.Ability to Win'!T153</f>
        <v>0</v>
      </c>
      <c r="I154" s="89">
        <f>'1.4.Fwd TIV-Field Inputs'!J153</f>
        <v>0</v>
      </c>
      <c r="J154" s="55"/>
      <c r="K154" s="72">
        <f>'1.4.Fwd TIV-Field Inputs'!K153</f>
        <v>0</v>
      </c>
      <c r="L154" s="55"/>
      <c r="M154" s="72">
        <f>'1.4.Fwd TIV-Field Inputs'!L153</f>
        <v>0</v>
      </c>
      <c r="N154" s="55"/>
      <c r="O154" s="72">
        <f>'1.4.Fwd TIV-Field Inputs'!M153</f>
        <v>0</v>
      </c>
      <c r="P154" s="55"/>
      <c r="Q154" s="55"/>
      <c r="R154" s="89">
        <f t="shared" si="24"/>
        <v>0</v>
      </c>
      <c r="S154" s="55"/>
      <c r="T154" s="55"/>
      <c r="U154" s="55"/>
      <c r="V154" s="55"/>
      <c r="W154" s="89">
        <f t="shared" si="25"/>
        <v>0</v>
      </c>
      <c r="X154" s="55"/>
      <c r="Y154" s="55"/>
      <c r="Z154" s="55"/>
      <c r="AA154" s="89">
        <f t="shared" si="26"/>
        <v>0</v>
      </c>
      <c r="AB154" s="55"/>
      <c r="AC154" s="55"/>
      <c r="AD154" s="55"/>
      <c r="AE154" s="55"/>
      <c r="AF154" s="89">
        <f t="shared" si="27"/>
        <v>0</v>
      </c>
      <c r="AG154" s="55"/>
      <c r="AH154" s="55"/>
      <c r="AI154" s="55"/>
      <c r="AJ154" s="89">
        <f t="shared" si="28"/>
        <v>0</v>
      </c>
      <c r="AK154" s="55"/>
      <c r="AL154" s="55"/>
      <c r="AM154" s="55"/>
      <c r="AN154" s="55"/>
      <c r="AO154" s="89">
        <f t="shared" si="29"/>
        <v>0</v>
      </c>
      <c r="AP154" s="55"/>
      <c r="AQ154" s="89">
        <f t="shared" si="30"/>
        <v>0</v>
      </c>
      <c r="AR154" s="89">
        <f t="shared" si="31"/>
        <v>0</v>
      </c>
      <c r="AS154" s="89">
        <f t="shared" si="32"/>
        <v>0</v>
      </c>
      <c r="AT154" s="55"/>
      <c r="AU154" s="72">
        <f>IFERROR(VLOOKUP(D154,Masters!$D$3:$E$17,2,FALSE),0)</f>
        <v>0</v>
      </c>
    </row>
    <row r="155" spans="1:47" ht="16.5" customHeight="1" x14ac:dyDescent="0.25">
      <c r="A155" s="63">
        <f>'1.4.Fwd TIV-Field Inputs'!A154</f>
        <v>0</v>
      </c>
      <c r="B155" s="63">
        <f>'1.4.Fwd TIV-Field Inputs'!B154</f>
        <v>0</v>
      </c>
      <c r="C155" s="63">
        <f>'1.4.Fwd TIV-Field Inputs'!C154</f>
        <v>0</v>
      </c>
      <c r="D155" s="63">
        <f>'1.4.Fwd TIV-Field Inputs'!D154</f>
        <v>0</v>
      </c>
      <c r="E155" s="68">
        <f>'1.6.Ability to Win'!G154</f>
        <v>0</v>
      </c>
      <c r="F155" s="55"/>
      <c r="G155" s="55"/>
      <c r="H155" s="72">
        <f>'1.6.Ability to Win'!T154</f>
        <v>0</v>
      </c>
      <c r="I155" s="89">
        <f>'1.4.Fwd TIV-Field Inputs'!J154</f>
        <v>0</v>
      </c>
      <c r="J155" s="55"/>
      <c r="K155" s="72">
        <f>'1.4.Fwd TIV-Field Inputs'!K154</f>
        <v>0</v>
      </c>
      <c r="L155" s="55"/>
      <c r="M155" s="72">
        <f>'1.4.Fwd TIV-Field Inputs'!L154</f>
        <v>0</v>
      </c>
      <c r="N155" s="55"/>
      <c r="O155" s="72">
        <f>'1.4.Fwd TIV-Field Inputs'!M154</f>
        <v>0</v>
      </c>
      <c r="P155" s="55"/>
      <c r="Q155" s="55"/>
      <c r="R155" s="89">
        <f t="shared" si="24"/>
        <v>0</v>
      </c>
      <c r="S155" s="55"/>
      <c r="T155" s="55"/>
      <c r="U155" s="55"/>
      <c r="V155" s="55"/>
      <c r="W155" s="89">
        <f t="shared" si="25"/>
        <v>0</v>
      </c>
      <c r="X155" s="55"/>
      <c r="Y155" s="55"/>
      <c r="Z155" s="55"/>
      <c r="AA155" s="89">
        <f t="shared" si="26"/>
        <v>0</v>
      </c>
      <c r="AB155" s="55"/>
      <c r="AC155" s="55"/>
      <c r="AD155" s="55"/>
      <c r="AE155" s="55"/>
      <c r="AF155" s="89">
        <f t="shared" si="27"/>
        <v>0</v>
      </c>
      <c r="AG155" s="55"/>
      <c r="AH155" s="55"/>
      <c r="AI155" s="55"/>
      <c r="AJ155" s="89">
        <f t="shared" si="28"/>
        <v>0</v>
      </c>
      <c r="AK155" s="55"/>
      <c r="AL155" s="55"/>
      <c r="AM155" s="55"/>
      <c r="AN155" s="55"/>
      <c r="AO155" s="89">
        <f t="shared" si="29"/>
        <v>0</v>
      </c>
      <c r="AP155" s="55"/>
      <c r="AQ155" s="89">
        <f t="shared" si="30"/>
        <v>0</v>
      </c>
      <c r="AR155" s="89">
        <f t="shared" si="31"/>
        <v>0</v>
      </c>
      <c r="AS155" s="89">
        <f t="shared" si="32"/>
        <v>0</v>
      </c>
      <c r="AT155" s="55"/>
      <c r="AU155" s="72">
        <f>IFERROR(VLOOKUP(D155,Masters!$D$3:$E$17,2,FALSE),0)</f>
        <v>0</v>
      </c>
    </row>
    <row r="156" spans="1:47" ht="16.5" customHeight="1" x14ac:dyDescent="0.25">
      <c r="A156" s="63">
        <f>'1.4.Fwd TIV-Field Inputs'!A155</f>
        <v>0</v>
      </c>
      <c r="B156" s="63">
        <f>'1.4.Fwd TIV-Field Inputs'!B155</f>
        <v>0</v>
      </c>
      <c r="C156" s="63">
        <f>'1.4.Fwd TIV-Field Inputs'!C155</f>
        <v>0</v>
      </c>
      <c r="D156" s="63">
        <f>'1.4.Fwd TIV-Field Inputs'!D155</f>
        <v>0</v>
      </c>
      <c r="E156" s="68">
        <f>'1.6.Ability to Win'!G155</f>
        <v>0</v>
      </c>
      <c r="F156" s="55"/>
      <c r="G156" s="55"/>
      <c r="H156" s="72">
        <f>'1.6.Ability to Win'!T155</f>
        <v>0</v>
      </c>
      <c r="I156" s="89">
        <f>'1.4.Fwd TIV-Field Inputs'!J155</f>
        <v>0</v>
      </c>
      <c r="J156" s="55"/>
      <c r="K156" s="72">
        <f>'1.4.Fwd TIV-Field Inputs'!K155</f>
        <v>0</v>
      </c>
      <c r="L156" s="55"/>
      <c r="M156" s="72">
        <f>'1.4.Fwd TIV-Field Inputs'!L155</f>
        <v>0</v>
      </c>
      <c r="N156" s="55"/>
      <c r="O156" s="72">
        <f>'1.4.Fwd TIV-Field Inputs'!M155</f>
        <v>0</v>
      </c>
      <c r="P156" s="55"/>
      <c r="Q156" s="55"/>
      <c r="R156" s="89">
        <f t="shared" si="24"/>
        <v>0</v>
      </c>
      <c r="S156" s="55"/>
      <c r="T156" s="55"/>
      <c r="U156" s="55"/>
      <c r="V156" s="55"/>
      <c r="W156" s="89">
        <f t="shared" si="25"/>
        <v>0</v>
      </c>
      <c r="X156" s="55"/>
      <c r="Y156" s="55"/>
      <c r="Z156" s="55"/>
      <c r="AA156" s="89">
        <f t="shared" si="26"/>
        <v>0</v>
      </c>
      <c r="AB156" s="55"/>
      <c r="AC156" s="55"/>
      <c r="AD156" s="55"/>
      <c r="AE156" s="55"/>
      <c r="AF156" s="89">
        <f t="shared" si="27"/>
        <v>0</v>
      </c>
      <c r="AG156" s="55"/>
      <c r="AH156" s="55"/>
      <c r="AI156" s="55"/>
      <c r="AJ156" s="89">
        <f t="shared" si="28"/>
        <v>0</v>
      </c>
      <c r="AK156" s="55"/>
      <c r="AL156" s="55"/>
      <c r="AM156" s="55"/>
      <c r="AN156" s="55"/>
      <c r="AO156" s="89">
        <f t="shared" si="29"/>
        <v>0</v>
      </c>
      <c r="AP156" s="55"/>
      <c r="AQ156" s="89">
        <f t="shared" si="30"/>
        <v>0</v>
      </c>
      <c r="AR156" s="89">
        <f t="shared" si="31"/>
        <v>0</v>
      </c>
      <c r="AS156" s="89">
        <f t="shared" si="32"/>
        <v>0</v>
      </c>
      <c r="AT156" s="55"/>
      <c r="AU156" s="72">
        <f>IFERROR(VLOOKUP(D156,Masters!$D$3:$E$17,2,FALSE),0)</f>
        <v>0</v>
      </c>
    </row>
    <row r="157" spans="1:47" ht="16.5" customHeight="1" x14ac:dyDescent="0.25">
      <c r="A157" s="63">
        <f>'1.4.Fwd TIV-Field Inputs'!A156</f>
        <v>0</v>
      </c>
      <c r="B157" s="63">
        <f>'1.4.Fwd TIV-Field Inputs'!B156</f>
        <v>0</v>
      </c>
      <c r="C157" s="63">
        <f>'1.4.Fwd TIV-Field Inputs'!C156</f>
        <v>0</v>
      </c>
      <c r="D157" s="63">
        <f>'1.4.Fwd TIV-Field Inputs'!D156</f>
        <v>0</v>
      </c>
      <c r="E157" s="68">
        <f>'1.6.Ability to Win'!G156</f>
        <v>0</v>
      </c>
      <c r="F157" s="55"/>
      <c r="G157" s="55"/>
      <c r="H157" s="72">
        <f>'1.6.Ability to Win'!T156</f>
        <v>0</v>
      </c>
      <c r="I157" s="89">
        <f>'1.4.Fwd TIV-Field Inputs'!J156</f>
        <v>0</v>
      </c>
      <c r="J157" s="55"/>
      <c r="K157" s="72">
        <f>'1.4.Fwd TIV-Field Inputs'!K156</f>
        <v>0</v>
      </c>
      <c r="L157" s="55"/>
      <c r="M157" s="72">
        <f>'1.4.Fwd TIV-Field Inputs'!L156</f>
        <v>0</v>
      </c>
      <c r="N157" s="55"/>
      <c r="O157" s="72">
        <f>'1.4.Fwd TIV-Field Inputs'!M156</f>
        <v>0</v>
      </c>
      <c r="P157" s="55"/>
      <c r="Q157" s="55"/>
      <c r="R157" s="89">
        <f t="shared" si="24"/>
        <v>0</v>
      </c>
      <c r="S157" s="55"/>
      <c r="T157" s="55"/>
      <c r="U157" s="55"/>
      <c r="V157" s="55"/>
      <c r="W157" s="89">
        <f t="shared" si="25"/>
        <v>0</v>
      </c>
      <c r="X157" s="55"/>
      <c r="Y157" s="55"/>
      <c r="Z157" s="55"/>
      <c r="AA157" s="89">
        <f t="shared" si="26"/>
        <v>0</v>
      </c>
      <c r="AB157" s="55"/>
      <c r="AC157" s="55"/>
      <c r="AD157" s="55"/>
      <c r="AE157" s="55"/>
      <c r="AF157" s="89">
        <f t="shared" si="27"/>
        <v>0</v>
      </c>
      <c r="AG157" s="55"/>
      <c r="AH157" s="55"/>
      <c r="AI157" s="55"/>
      <c r="AJ157" s="89">
        <f t="shared" si="28"/>
        <v>0</v>
      </c>
      <c r="AK157" s="55"/>
      <c r="AL157" s="55"/>
      <c r="AM157" s="55"/>
      <c r="AN157" s="55"/>
      <c r="AO157" s="89">
        <f t="shared" si="29"/>
        <v>0</v>
      </c>
      <c r="AP157" s="55"/>
      <c r="AQ157" s="89">
        <f t="shared" si="30"/>
        <v>0</v>
      </c>
      <c r="AR157" s="89">
        <f t="shared" si="31"/>
        <v>0</v>
      </c>
      <c r="AS157" s="89">
        <f t="shared" si="32"/>
        <v>0</v>
      </c>
      <c r="AT157" s="55"/>
      <c r="AU157" s="72">
        <f>IFERROR(VLOOKUP(D157,Masters!$D$3:$E$17,2,FALSE),0)</f>
        <v>0</v>
      </c>
    </row>
    <row r="158" spans="1:47" ht="16.5" customHeight="1" x14ac:dyDescent="0.25">
      <c r="A158" s="63">
        <f>'1.4.Fwd TIV-Field Inputs'!A157</f>
        <v>0</v>
      </c>
      <c r="B158" s="63">
        <f>'1.4.Fwd TIV-Field Inputs'!B157</f>
        <v>0</v>
      </c>
      <c r="C158" s="63">
        <f>'1.4.Fwd TIV-Field Inputs'!C157</f>
        <v>0</v>
      </c>
      <c r="D158" s="63">
        <f>'1.4.Fwd TIV-Field Inputs'!D157</f>
        <v>0</v>
      </c>
      <c r="E158" s="68">
        <f>'1.6.Ability to Win'!G157</f>
        <v>0</v>
      </c>
      <c r="F158" s="55"/>
      <c r="G158" s="55"/>
      <c r="H158" s="72">
        <f>'1.6.Ability to Win'!T157</f>
        <v>0</v>
      </c>
      <c r="I158" s="89">
        <f>'1.4.Fwd TIV-Field Inputs'!J157</f>
        <v>0</v>
      </c>
      <c r="J158" s="55"/>
      <c r="K158" s="72">
        <f>'1.4.Fwd TIV-Field Inputs'!K157</f>
        <v>0</v>
      </c>
      <c r="L158" s="55"/>
      <c r="M158" s="72">
        <f>'1.4.Fwd TIV-Field Inputs'!L157</f>
        <v>0</v>
      </c>
      <c r="N158" s="55"/>
      <c r="O158" s="72">
        <f>'1.4.Fwd TIV-Field Inputs'!M157</f>
        <v>0</v>
      </c>
      <c r="P158" s="55"/>
      <c r="Q158" s="55"/>
      <c r="R158" s="89">
        <f t="shared" si="24"/>
        <v>0</v>
      </c>
      <c r="S158" s="55"/>
      <c r="T158" s="55"/>
      <c r="U158" s="55"/>
      <c r="V158" s="55"/>
      <c r="W158" s="89">
        <f t="shared" si="25"/>
        <v>0</v>
      </c>
      <c r="X158" s="55"/>
      <c r="Y158" s="55"/>
      <c r="Z158" s="55"/>
      <c r="AA158" s="89">
        <f t="shared" si="26"/>
        <v>0</v>
      </c>
      <c r="AB158" s="55"/>
      <c r="AC158" s="55"/>
      <c r="AD158" s="55"/>
      <c r="AE158" s="55"/>
      <c r="AF158" s="89">
        <f t="shared" si="27"/>
        <v>0</v>
      </c>
      <c r="AG158" s="55"/>
      <c r="AH158" s="55"/>
      <c r="AI158" s="55"/>
      <c r="AJ158" s="89">
        <f t="shared" si="28"/>
        <v>0</v>
      </c>
      <c r="AK158" s="55"/>
      <c r="AL158" s="55"/>
      <c r="AM158" s="55"/>
      <c r="AN158" s="55"/>
      <c r="AO158" s="89">
        <f t="shared" si="29"/>
        <v>0</v>
      </c>
      <c r="AP158" s="55"/>
      <c r="AQ158" s="89">
        <f t="shared" si="30"/>
        <v>0</v>
      </c>
      <c r="AR158" s="89">
        <f t="shared" si="31"/>
        <v>0</v>
      </c>
      <c r="AS158" s="89">
        <f t="shared" si="32"/>
        <v>0</v>
      </c>
      <c r="AT158" s="55"/>
      <c r="AU158" s="72">
        <f>IFERROR(VLOOKUP(D158,Masters!$D$3:$E$17,2,FALSE),0)</f>
        <v>0</v>
      </c>
    </row>
    <row r="159" spans="1:47" ht="16.5" customHeight="1" x14ac:dyDescent="0.25">
      <c r="A159" s="63">
        <f>'1.4.Fwd TIV-Field Inputs'!A158</f>
        <v>0</v>
      </c>
      <c r="B159" s="63">
        <f>'1.4.Fwd TIV-Field Inputs'!B158</f>
        <v>0</v>
      </c>
      <c r="C159" s="63">
        <f>'1.4.Fwd TIV-Field Inputs'!C158</f>
        <v>0</v>
      </c>
      <c r="D159" s="63">
        <f>'1.4.Fwd TIV-Field Inputs'!D158</f>
        <v>0</v>
      </c>
      <c r="E159" s="68">
        <f>'1.6.Ability to Win'!G158</f>
        <v>0</v>
      </c>
      <c r="F159" s="55"/>
      <c r="G159" s="55"/>
      <c r="H159" s="72">
        <f>'1.6.Ability to Win'!T158</f>
        <v>0</v>
      </c>
      <c r="I159" s="89">
        <f>'1.4.Fwd TIV-Field Inputs'!J158</f>
        <v>0</v>
      </c>
      <c r="J159" s="55"/>
      <c r="K159" s="72">
        <f>'1.4.Fwd TIV-Field Inputs'!K158</f>
        <v>0</v>
      </c>
      <c r="L159" s="55"/>
      <c r="M159" s="72">
        <f>'1.4.Fwd TIV-Field Inputs'!L158</f>
        <v>0</v>
      </c>
      <c r="N159" s="55"/>
      <c r="O159" s="72">
        <f>'1.4.Fwd TIV-Field Inputs'!M158</f>
        <v>0</v>
      </c>
      <c r="P159" s="91"/>
      <c r="Q159" s="55"/>
      <c r="R159" s="89">
        <f t="shared" si="24"/>
        <v>0</v>
      </c>
      <c r="S159" s="55"/>
      <c r="T159" s="55"/>
      <c r="U159" s="100"/>
      <c r="V159" s="55"/>
      <c r="W159" s="89">
        <f t="shared" si="25"/>
        <v>0</v>
      </c>
      <c r="X159" s="55"/>
      <c r="Y159" s="55"/>
      <c r="Z159" s="55"/>
      <c r="AA159" s="89">
        <f t="shared" si="26"/>
        <v>0</v>
      </c>
      <c r="AB159" s="55"/>
      <c r="AC159" s="55"/>
      <c r="AD159" s="55"/>
      <c r="AE159" s="55"/>
      <c r="AF159" s="89">
        <f t="shared" si="27"/>
        <v>0</v>
      </c>
      <c r="AG159" s="55"/>
      <c r="AH159" s="55"/>
      <c r="AI159" s="55"/>
      <c r="AJ159" s="89">
        <f t="shared" si="28"/>
        <v>0</v>
      </c>
      <c r="AK159" s="55"/>
      <c r="AL159" s="55"/>
      <c r="AM159" s="55"/>
      <c r="AN159" s="55"/>
      <c r="AO159" s="89">
        <f t="shared" si="29"/>
        <v>0</v>
      </c>
      <c r="AP159" s="55"/>
      <c r="AQ159" s="89">
        <f t="shared" si="30"/>
        <v>0</v>
      </c>
      <c r="AR159" s="89">
        <f t="shared" si="31"/>
        <v>0</v>
      </c>
      <c r="AS159" s="89">
        <f t="shared" si="32"/>
        <v>0</v>
      </c>
      <c r="AT159" s="55"/>
      <c r="AU159" s="72">
        <f>IFERROR(VLOOKUP(D159,Masters!$D$3:$E$17,2,FALSE),0)</f>
        <v>0</v>
      </c>
    </row>
    <row r="160" spans="1:47" ht="16.5" customHeight="1" x14ac:dyDescent="0.25">
      <c r="A160" s="63">
        <f>'1.4.Fwd TIV-Field Inputs'!A159</f>
        <v>0</v>
      </c>
      <c r="B160" s="63">
        <f>'1.4.Fwd TIV-Field Inputs'!B159</f>
        <v>0</v>
      </c>
      <c r="C160" s="63">
        <f>'1.4.Fwd TIV-Field Inputs'!C159</f>
        <v>0</v>
      </c>
      <c r="D160" s="63">
        <f>'1.4.Fwd TIV-Field Inputs'!D159</f>
        <v>0</v>
      </c>
      <c r="E160" s="68">
        <f>'1.6.Ability to Win'!G159</f>
        <v>0</v>
      </c>
      <c r="F160" s="55"/>
      <c r="G160" s="55"/>
      <c r="H160" s="72">
        <f>'1.6.Ability to Win'!T159</f>
        <v>0</v>
      </c>
      <c r="I160" s="89">
        <f>'1.4.Fwd TIV-Field Inputs'!J159</f>
        <v>0</v>
      </c>
      <c r="J160" s="55"/>
      <c r="K160" s="72">
        <f>'1.4.Fwd TIV-Field Inputs'!K159</f>
        <v>0</v>
      </c>
      <c r="L160" s="55"/>
      <c r="M160" s="72">
        <f>'1.4.Fwd TIV-Field Inputs'!L159</f>
        <v>0</v>
      </c>
      <c r="N160" s="55"/>
      <c r="O160" s="72">
        <f>'1.4.Fwd TIV-Field Inputs'!M159</f>
        <v>0</v>
      </c>
      <c r="P160" s="91"/>
      <c r="Q160" s="55"/>
      <c r="R160" s="89">
        <f t="shared" si="24"/>
        <v>0</v>
      </c>
      <c r="S160" s="55"/>
      <c r="T160" s="55"/>
      <c r="U160" s="100"/>
      <c r="V160" s="55"/>
      <c r="W160" s="89">
        <f t="shared" si="25"/>
        <v>0</v>
      </c>
      <c r="X160" s="55"/>
      <c r="Y160" s="55"/>
      <c r="Z160" s="55"/>
      <c r="AA160" s="89">
        <f t="shared" si="26"/>
        <v>0</v>
      </c>
      <c r="AB160" s="55"/>
      <c r="AC160" s="55"/>
      <c r="AD160" s="55"/>
      <c r="AE160" s="55"/>
      <c r="AF160" s="89">
        <f t="shared" si="27"/>
        <v>0</v>
      </c>
      <c r="AG160" s="55"/>
      <c r="AH160" s="55"/>
      <c r="AI160" s="55"/>
      <c r="AJ160" s="89">
        <f t="shared" si="28"/>
        <v>0</v>
      </c>
      <c r="AK160" s="55"/>
      <c r="AL160" s="55"/>
      <c r="AM160" s="55"/>
      <c r="AN160" s="55"/>
      <c r="AO160" s="89">
        <f t="shared" si="29"/>
        <v>0</v>
      </c>
      <c r="AP160" s="55"/>
      <c r="AQ160" s="89">
        <f t="shared" si="30"/>
        <v>0</v>
      </c>
      <c r="AR160" s="89">
        <f t="shared" si="31"/>
        <v>0</v>
      </c>
      <c r="AS160" s="89">
        <f t="shared" si="32"/>
        <v>0</v>
      </c>
      <c r="AT160" s="55"/>
      <c r="AU160" s="72">
        <f>IFERROR(VLOOKUP(D160,Masters!$D$3:$E$17,2,FALSE),0)</f>
        <v>0</v>
      </c>
    </row>
    <row r="161" spans="1:47" ht="16.5" customHeight="1" x14ac:dyDescent="0.25">
      <c r="A161" s="63">
        <f>'1.4.Fwd TIV-Field Inputs'!A160</f>
        <v>0</v>
      </c>
      <c r="B161" s="63">
        <f>'1.4.Fwd TIV-Field Inputs'!B160</f>
        <v>0</v>
      </c>
      <c r="C161" s="63">
        <f>'1.4.Fwd TIV-Field Inputs'!C160</f>
        <v>0</v>
      </c>
      <c r="D161" s="63">
        <f>'1.4.Fwd TIV-Field Inputs'!D160</f>
        <v>0</v>
      </c>
      <c r="E161" s="68">
        <f>'1.6.Ability to Win'!G160</f>
        <v>0</v>
      </c>
      <c r="F161" s="55"/>
      <c r="G161" s="55"/>
      <c r="H161" s="72">
        <f>'1.6.Ability to Win'!T160</f>
        <v>0</v>
      </c>
      <c r="I161" s="89">
        <f>'1.4.Fwd TIV-Field Inputs'!J160</f>
        <v>0</v>
      </c>
      <c r="J161" s="55"/>
      <c r="K161" s="72">
        <f>'1.4.Fwd TIV-Field Inputs'!K160</f>
        <v>0</v>
      </c>
      <c r="L161" s="55"/>
      <c r="M161" s="72">
        <f>'1.4.Fwd TIV-Field Inputs'!L160</f>
        <v>0</v>
      </c>
      <c r="N161" s="55"/>
      <c r="O161" s="72">
        <f>'1.4.Fwd TIV-Field Inputs'!M160</f>
        <v>0</v>
      </c>
      <c r="P161" s="91"/>
      <c r="Q161" s="55"/>
      <c r="R161" s="89">
        <f t="shared" si="24"/>
        <v>0</v>
      </c>
      <c r="S161" s="55"/>
      <c r="T161" s="55"/>
      <c r="U161" s="100"/>
      <c r="V161" s="55"/>
      <c r="W161" s="89">
        <f t="shared" si="25"/>
        <v>0</v>
      </c>
      <c r="X161" s="55"/>
      <c r="Y161" s="55"/>
      <c r="Z161" s="55"/>
      <c r="AA161" s="89">
        <f t="shared" si="26"/>
        <v>0</v>
      </c>
      <c r="AB161" s="55"/>
      <c r="AC161" s="55"/>
      <c r="AD161" s="55"/>
      <c r="AE161" s="55"/>
      <c r="AF161" s="89">
        <f t="shared" si="27"/>
        <v>0</v>
      </c>
      <c r="AG161" s="55"/>
      <c r="AH161" s="55"/>
      <c r="AI161" s="55"/>
      <c r="AJ161" s="89">
        <f t="shared" si="28"/>
        <v>0</v>
      </c>
      <c r="AK161" s="55"/>
      <c r="AL161" s="55"/>
      <c r="AM161" s="55"/>
      <c r="AN161" s="55"/>
      <c r="AO161" s="89">
        <f t="shared" si="29"/>
        <v>0</v>
      </c>
      <c r="AP161" s="55"/>
      <c r="AQ161" s="89">
        <f t="shared" si="30"/>
        <v>0</v>
      </c>
      <c r="AR161" s="89">
        <f t="shared" si="31"/>
        <v>0</v>
      </c>
      <c r="AS161" s="89">
        <f t="shared" si="32"/>
        <v>0</v>
      </c>
      <c r="AT161" s="55"/>
      <c r="AU161" s="72">
        <f>IFERROR(VLOOKUP(D161,Masters!$D$3:$E$17,2,FALSE),0)</f>
        <v>0</v>
      </c>
    </row>
    <row r="162" spans="1:47" ht="16.5" customHeight="1" x14ac:dyDescent="0.25">
      <c r="A162" s="63">
        <f>'1.4.Fwd TIV-Field Inputs'!A161</f>
        <v>0</v>
      </c>
      <c r="B162" s="63">
        <f>'1.4.Fwd TIV-Field Inputs'!B161</f>
        <v>0</v>
      </c>
      <c r="C162" s="63">
        <f>'1.4.Fwd TIV-Field Inputs'!C161</f>
        <v>0</v>
      </c>
      <c r="D162" s="63">
        <f>'1.4.Fwd TIV-Field Inputs'!D161</f>
        <v>0</v>
      </c>
      <c r="E162" s="68">
        <f>'1.6.Ability to Win'!G161</f>
        <v>0</v>
      </c>
      <c r="F162" s="55"/>
      <c r="G162" s="55"/>
      <c r="H162" s="72">
        <f>'1.6.Ability to Win'!T161</f>
        <v>0</v>
      </c>
      <c r="I162" s="89">
        <f>'1.4.Fwd TIV-Field Inputs'!J161</f>
        <v>0</v>
      </c>
      <c r="J162" s="55"/>
      <c r="K162" s="72">
        <f>'1.4.Fwd TIV-Field Inputs'!K161</f>
        <v>0</v>
      </c>
      <c r="L162" s="55"/>
      <c r="M162" s="72">
        <f>'1.4.Fwd TIV-Field Inputs'!L161</f>
        <v>0</v>
      </c>
      <c r="N162" s="55"/>
      <c r="O162" s="72">
        <f>'1.4.Fwd TIV-Field Inputs'!M161</f>
        <v>0</v>
      </c>
      <c r="P162" s="91"/>
      <c r="Q162" s="55"/>
      <c r="R162" s="89">
        <f t="shared" si="24"/>
        <v>0</v>
      </c>
      <c r="S162" s="55"/>
      <c r="T162" s="55"/>
      <c r="U162" s="100"/>
      <c r="V162" s="55"/>
      <c r="W162" s="89">
        <f t="shared" si="25"/>
        <v>0</v>
      </c>
      <c r="X162" s="55"/>
      <c r="Y162" s="55"/>
      <c r="Z162" s="55"/>
      <c r="AA162" s="89">
        <f t="shared" si="26"/>
        <v>0</v>
      </c>
      <c r="AB162" s="55"/>
      <c r="AC162" s="55"/>
      <c r="AD162" s="55"/>
      <c r="AE162" s="55"/>
      <c r="AF162" s="89">
        <f t="shared" si="27"/>
        <v>0</v>
      </c>
      <c r="AG162" s="55"/>
      <c r="AH162" s="55"/>
      <c r="AI162" s="55"/>
      <c r="AJ162" s="89">
        <f t="shared" si="28"/>
        <v>0</v>
      </c>
      <c r="AK162" s="55"/>
      <c r="AL162" s="55"/>
      <c r="AM162" s="55"/>
      <c r="AN162" s="55"/>
      <c r="AO162" s="89">
        <f t="shared" si="29"/>
        <v>0</v>
      </c>
      <c r="AP162" s="55"/>
      <c r="AQ162" s="89">
        <f t="shared" si="30"/>
        <v>0</v>
      </c>
      <c r="AR162" s="89">
        <f t="shared" si="31"/>
        <v>0</v>
      </c>
      <c r="AS162" s="89">
        <f t="shared" si="32"/>
        <v>0</v>
      </c>
      <c r="AT162" s="55"/>
      <c r="AU162" s="72">
        <f>IFERROR(VLOOKUP(D162,Masters!$D$3:$E$17,2,FALSE),0)</f>
        <v>0</v>
      </c>
    </row>
    <row r="163" spans="1:47" ht="16.5" customHeight="1" x14ac:dyDescent="0.25">
      <c r="A163" s="63">
        <f>'1.4.Fwd TIV-Field Inputs'!A162</f>
        <v>0</v>
      </c>
      <c r="B163" s="63">
        <f>'1.4.Fwd TIV-Field Inputs'!B162</f>
        <v>0</v>
      </c>
      <c r="C163" s="63">
        <f>'1.4.Fwd TIV-Field Inputs'!C162</f>
        <v>0</v>
      </c>
      <c r="D163" s="63">
        <f>'1.4.Fwd TIV-Field Inputs'!D162</f>
        <v>0</v>
      </c>
      <c r="E163" s="68">
        <f>'1.6.Ability to Win'!G162</f>
        <v>0</v>
      </c>
      <c r="F163" s="55"/>
      <c r="G163" s="55"/>
      <c r="H163" s="72">
        <f>'1.6.Ability to Win'!T162</f>
        <v>0</v>
      </c>
      <c r="I163" s="89">
        <f>'1.4.Fwd TIV-Field Inputs'!J162</f>
        <v>0</v>
      </c>
      <c r="J163" s="55"/>
      <c r="K163" s="72">
        <f>'1.4.Fwd TIV-Field Inputs'!K162</f>
        <v>0</v>
      </c>
      <c r="L163" s="55"/>
      <c r="M163" s="72">
        <f>'1.4.Fwd TIV-Field Inputs'!L162</f>
        <v>0</v>
      </c>
      <c r="N163" s="55"/>
      <c r="O163" s="72">
        <f>'1.4.Fwd TIV-Field Inputs'!M162</f>
        <v>0</v>
      </c>
      <c r="P163" s="55"/>
      <c r="Q163" s="55"/>
      <c r="R163" s="89">
        <f t="shared" si="24"/>
        <v>0</v>
      </c>
      <c r="S163" s="55"/>
      <c r="T163" s="55"/>
      <c r="U163" s="100"/>
      <c r="V163" s="55"/>
      <c r="W163" s="89">
        <f t="shared" si="25"/>
        <v>0</v>
      </c>
      <c r="X163" s="55"/>
      <c r="Y163" s="55"/>
      <c r="Z163" s="55"/>
      <c r="AA163" s="89">
        <f t="shared" si="26"/>
        <v>0</v>
      </c>
      <c r="AB163" s="55"/>
      <c r="AC163" s="55"/>
      <c r="AD163" s="55"/>
      <c r="AE163" s="55"/>
      <c r="AF163" s="89">
        <f t="shared" si="27"/>
        <v>0</v>
      </c>
      <c r="AG163" s="55"/>
      <c r="AH163" s="55"/>
      <c r="AI163" s="55"/>
      <c r="AJ163" s="89">
        <f t="shared" si="28"/>
        <v>0</v>
      </c>
      <c r="AK163" s="55"/>
      <c r="AL163" s="55"/>
      <c r="AM163" s="55"/>
      <c r="AN163" s="55"/>
      <c r="AO163" s="89">
        <f t="shared" si="29"/>
        <v>0</v>
      </c>
      <c r="AP163" s="55"/>
      <c r="AQ163" s="89">
        <f t="shared" si="30"/>
        <v>0</v>
      </c>
      <c r="AR163" s="89">
        <f t="shared" si="31"/>
        <v>0</v>
      </c>
      <c r="AS163" s="89">
        <f t="shared" si="32"/>
        <v>0</v>
      </c>
      <c r="AT163" s="55"/>
      <c r="AU163" s="72">
        <f>IFERROR(VLOOKUP(D163,Masters!$D$3:$E$17,2,FALSE),0)</f>
        <v>0</v>
      </c>
    </row>
    <row r="164" spans="1:47" ht="16.5" customHeight="1" x14ac:dyDescent="0.25">
      <c r="A164" s="63">
        <f>'1.4.Fwd TIV-Field Inputs'!A163</f>
        <v>0</v>
      </c>
      <c r="B164" s="63">
        <f>'1.4.Fwd TIV-Field Inputs'!B163</f>
        <v>0</v>
      </c>
      <c r="C164" s="63">
        <f>'1.4.Fwd TIV-Field Inputs'!C163</f>
        <v>0</v>
      </c>
      <c r="D164" s="63">
        <f>'1.4.Fwd TIV-Field Inputs'!D163</f>
        <v>0</v>
      </c>
      <c r="E164" s="68">
        <f>'1.6.Ability to Win'!G163</f>
        <v>0</v>
      </c>
      <c r="F164" s="55"/>
      <c r="G164" s="55"/>
      <c r="H164" s="72">
        <f>'1.6.Ability to Win'!T163</f>
        <v>0</v>
      </c>
      <c r="I164" s="89">
        <f>'1.4.Fwd TIV-Field Inputs'!J163</f>
        <v>0</v>
      </c>
      <c r="J164" s="55"/>
      <c r="K164" s="72">
        <f>'1.4.Fwd TIV-Field Inputs'!K163</f>
        <v>0</v>
      </c>
      <c r="L164" s="55"/>
      <c r="M164" s="72">
        <f>'1.4.Fwd TIV-Field Inputs'!L163</f>
        <v>0</v>
      </c>
      <c r="N164" s="55"/>
      <c r="O164" s="72">
        <f>'1.4.Fwd TIV-Field Inputs'!M163</f>
        <v>0</v>
      </c>
      <c r="P164" s="55"/>
      <c r="Q164" s="55"/>
      <c r="R164" s="89">
        <f t="shared" si="24"/>
        <v>0</v>
      </c>
      <c r="S164" s="55"/>
      <c r="T164" s="55"/>
      <c r="U164" s="55"/>
      <c r="V164" s="55"/>
      <c r="W164" s="89">
        <f t="shared" si="25"/>
        <v>0</v>
      </c>
      <c r="X164" s="55"/>
      <c r="Y164" s="55"/>
      <c r="Z164" s="55"/>
      <c r="AA164" s="89">
        <f t="shared" si="26"/>
        <v>0</v>
      </c>
      <c r="AB164" s="55"/>
      <c r="AC164" s="55"/>
      <c r="AD164" s="55"/>
      <c r="AE164" s="55"/>
      <c r="AF164" s="89">
        <f t="shared" si="27"/>
        <v>0</v>
      </c>
      <c r="AG164" s="55"/>
      <c r="AH164" s="55"/>
      <c r="AI164" s="55"/>
      <c r="AJ164" s="89">
        <f t="shared" si="28"/>
        <v>0</v>
      </c>
      <c r="AK164" s="55"/>
      <c r="AL164" s="55"/>
      <c r="AM164" s="55"/>
      <c r="AN164" s="55"/>
      <c r="AO164" s="89">
        <f t="shared" si="29"/>
        <v>0</v>
      </c>
      <c r="AP164" s="55"/>
      <c r="AQ164" s="89">
        <f t="shared" si="30"/>
        <v>0</v>
      </c>
      <c r="AR164" s="89">
        <f t="shared" si="31"/>
        <v>0</v>
      </c>
      <c r="AS164" s="89">
        <f t="shared" si="32"/>
        <v>0</v>
      </c>
      <c r="AT164" s="55"/>
      <c r="AU164" s="72">
        <f>IFERROR(VLOOKUP(D164,Masters!$D$3:$E$17,2,FALSE),0)</f>
        <v>0</v>
      </c>
    </row>
    <row r="165" spans="1:47" ht="16.5" customHeight="1" x14ac:dyDescent="0.25">
      <c r="A165" s="63">
        <f>'1.4.Fwd TIV-Field Inputs'!A164</f>
        <v>0</v>
      </c>
      <c r="B165" s="63">
        <f>'1.4.Fwd TIV-Field Inputs'!B164</f>
        <v>0</v>
      </c>
      <c r="C165" s="63">
        <f>'1.4.Fwd TIV-Field Inputs'!C164</f>
        <v>0</v>
      </c>
      <c r="D165" s="63">
        <f>'1.4.Fwd TIV-Field Inputs'!D164</f>
        <v>0</v>
      </c>
      <c r="E165" s="68">
        <f>'1.6.Ability to Win'!G164</f>
        <v>0</v>
      </c>
      <c r="F165" s="55"/>
      <c r="G165" s="55"/>
      <c r="H165" s="72">
        <f>'1.6.Ability to Win'!T164</f>
        <v>0</v>
      </c>
      <c r="I165" s="89">
        <f>'1.4.Fwd TIV-Field Inputs'!J164</f>
        <v>0</v>
      </c>
      <c r="J165" s="55"/>
      <c r="K165" s="72">
        <f>'1.4.Fwd TIV-Field Inputs'!K164</f>
        <v>0</v>
      </c>
      <c r="L165" s="55"/>
      <c r="M165" s="72">
        <f>'1.4.Fwd TIV-Field Inputs'!L164</f>
        <v>0</v>
      </c>
      <c r="N165" s="55"/>
      <c r="O165" s="72">
        <f>'1.4.Fwd TIV-Field Inputs'!M164</f>
        <v>0</v>
      </c>
      <c r="P165" s="55"/>
      <c r="Q165" s="55"/>
      <c r="R165" s="89">
        <f t="shared" si="24"/>
        <v>0</v>
      </c>
      <c r="S165" s="55"/>
      <c r="T165" s="55"/>
      <c r="U165" s="55"/>
      <c r="V165" s="55"/>
      <c r="W165" s="89">
        <f t="shared" si="25"/>
        <v>0</v>
      </c>
      <c r="X165" s="55"/>
      <c r="Y165" s="55"/>
      <c r="Z165" s="55"/>
      <c r="AA165" s="89">
        <f t="shared" si="26"/>
        <v>0</v>
      </c>
      <c r="AB165" s="55"/>
      <c r="AC165" s="55"/>
      <c r="AD165" s="55"/>
      <c r="AE165" s="55"/>
      <c r="AF165" s="89">
        <f t="shared" si="27"/>
        <v>0</v>
      </c>
      <c r="AG165" s="55"/>
      <c r="AH165" s="55"/>
      <c r="AI165" s="55"/>
      <c r="AJ165" s="89">
        <f t="shared" si="28"/>
        <v>0</v>
      </c>
      <c r="AK165" s="55"/>
      <c r="AL165" s="55"/>
      <c r="AM165" s="55"/>
      <c r="AN165" s="55"/>
      <c r="AO165" s="89">
        <f t="shared" si="29"/>
        <v>0</v>
      </c>
      <c r="AP165" s="55"/>
      <c r="AQ165" s="89">
        <f t="shared" si="30"/>
        <v>0</v>
      </c>
      <c r="AR165" s="89">
        <f t="shared" si="31"/>
        <v>0</v>
      </c>
      <c r="AS165" s="89">
        <f t="shared" si="32"/>
        <v>0</v>
      </c>
      <c r="AT165" s="55"/>
      <c r="AU165" s="72">
        <f>IFERROR(VLOOKUP(D165,Masters!$D$3:$E$17,2,FALSE),0)</f>
        <v>0</v>
      </c>
    </row>
    <row r="166" spans="1:47" ht="16.5" customHeight="1" x14ac:dyDescent="0.25">
      <c r="A166" s="63">
        <f>'1.4.Fwd TIV-Field Inputs'!A165</f>
        <v>0</v>
      </c>
      <c r="B166" s="63">
        <f>'1.4.Fwd TIV-Field Inputs'!B165</f>
        <v>0</v>
      </c>
      <c r="C166" s="63">
        <f>'1.4.Fwd TIV-Field Inputs'!C165</f>
        <v>0</v>
      </c>
      <c r="D166" s="63">
        <f>'1.4.Fwd TIV-Field Inputs'!D165</f>
        <v>0</v>
      </c>
      <c r="E166" s="68">
        <f>'1.6.Ability to Win'!G165</f>
        <v>0</v>
      </c>
      <c r="F166" s="55"/>
      <c r="G166" s="55"/>
      <c r="H166" s="72">
        <f>'1.6.Ability to Win'!T165</f>
        <v>0</v>
      </c>
      <c r="I166" s="89">
        <f>'1.4.Fwd TIV-Field Inputs'!J165</f>
        <v>0</v>
      </c>
      <c r="J166" s="55"/>
      <c r="K166" s="72">
        <f>'1.4.Fwd TIV-Field Inputs'!K165</f>
        <v>0</v>
      </c>
      <c r="L166" s="55"/>
      <c r="M166" s="72">
        <f>'1.4.Fwd TIV-Field Inputs'!L165</f>
        <v>0</v>
      </c>
      <c r="N166" s="55"/>
      <c r="O166" s="72">
        <f>'1.4.Fwd TIV-Field Inputs'!M165</f>
        <v>0</v>
      </c>
      <c r="P166" s="55"/>
      <c r="Q166" s="55"/>
      <c r="R166" s="89">
        <f t="shared" si="24"/>
        <v>0</v>
      </c>
      <c r="S166" s="55"/>
      <c r="T166" s="55"/>
      <c r="U166" s="55"/>
      <c r="V166" s="55"/>
      <c r="W166" s="89">
        <f t="shared" si="25"/>
        <v>0</v>
      </c>
      <c r="X166" s="55"/>
      <c r="Y166" s="55"/>
      <c r="Z166" s="55"/>
      <c r="AA166" s="89">
        <f t="shared" si="26"/>
        <v>0</v>
      </c>
      <c r="AB166" s="55"/>
      <c r="AC166" s="55"/>
      <c r="AD166" s="55"/>
      <c r="AE166" s="55"/>
      <c r="AF166" s="89">
        <f t="shared" si="27"/>
        <v>0</v>
      </c>
      <c r="AG166" s="55"/>
      <c r="AH166" s="55"/>
      <c r="AI166" s="55"/>
      <c r="AJ166" s="89">
        <f t="shared" si="28"/>
        <v>0</v>
      </c>
      <c r="AK166" s="55"/>
      <c r="AL166" s="55"/>
      <c r="AM166" s="55"/>
      <c r="AN166" s="55"/>
      <c r="AO166" s="89">
        <f t="shared" si="29"/>
        <v>0</v>
      </c>
      <c r="AP166" s="55"/>
      <c r="AQ166" s="89">
        <f t="shared" si="30"/>
        <v>0</v>
      </c>
      <c r="AR166" s="89">
        <f t="shared" si="31"/>
        <v>0</v>
      </c>
      <c r="AS166" s="89">
        <f t="shared" si="32"/>
        <v>0</v>
      </c>
      <c r="AT166" s="55"/>
      <c r="AU166" s="72">
        <f>IFERROR(VLOOKUP(D166,Masters!$D$3:$E$17,2,FALSE),0)</f>
        <v>0</v>
      </c>
    </row>
    <row r="167" spans="1:47" ht="16.5" customHeight="1" x14ac:dyDescent="0.25">
      <c r="A167" s="63">
        <f>'1.4.Fwd TIV-Field Inputs'!A166</f>
        <v>0</v>
      </c>
      <c r="B167" s="63">
        <f>'1.4.Fwd TIV-Field Inputs'!B166</f>
        <v>0</v>
      </c>
      <c r="C167" s="63">
        <f>'1.4.Fwd TIV-Field Inputs'!C166</f>
        <v>0</v>
      </c>
      <c r="D167" s="63">
        <f>'1.4.Fwd TIV-Field Inputs'!D166</f>
        <v>0</v>
      </c>
      <c r="E167" s="68">
        <f>'1.6.Ability to Win'!G166</f>
        <v>0</v>
      </c>
      <c r="F167" s="55"/>
      <c r="G167" s="55"/>
      <c r="H167" s="72">
        <f>'1.6.Ability to Win'!T166</f>
        <v>0</v>
      </c>
      <c r="I167" s="89">
        <f>'1.4.Fwd TIV-Field Inputs'!J166</f>
        <v>0</v>
      </c>
      <c r="J167" s="55"/>
      <c r="K167" s="72">
        <f>'1.4.Fwd TIV-Field Inputs'!K166</f>
        <v>0</v>
      </c>
      <c r="L167" s="55"/>
      <c r="M167" s="72">
        <f>'1.4.Fwd TIV-Field Inputs'!L166</f>
        <v>0</v>
      </c>
      <c r="N167" s="55"/>
      <c r="O167" s="72">
        <f>'1.4.Fwd TIV-Field Inputs'!M166</f>
        <v>0</v>
      </c>
      <c r="P167" s="55"/>
      <c r="Q167" s="55"/>
      <c r="R167" s="89">
        <f t="shared" si="24"/>
        <v>0</v>
      </c>
      <c r="S167" s="55"/>
      <c r="T167" s="55"/>
      <c r="U167" s="55"/>
      <c r="V167" s="55"/>
      <c r="W167" s="89">
        <f t="shared" si="25"/>
        <v>0</v>
      </c>
      <c r="X167" s="55"/>
      <c r="Y167" s="55"/>
      <c r="Z167" s="55"/>
      <c r="AA167" s="89">
        <f t="shared" si="26"/>
        <v>0</v>
      </c>
      <c r="AB167" s="55"/>
      <c r="AC167" s="55"/>
      <c r="AD167" s="55"/>
      <c r="AE167" s="55"/>
      <c r="AF167" s="89">
        <f t="shared" si="27"/>
        <v>0</v>
      </c>
      <c r="AG167" s="55"/>
      <c r="AH167" s="55"/>
      <c r="AI167" s="55"/>
      <c r="AJ167" s="89">
        <f t="shared" si="28"/>
        <v>0</v>
      </c>
      <c r="AK167" s="55"/>
      <c r="AL167" s="55"/>
      <c r="AM167" s="55"/>
      <c r="AN167" s="55"/>
      <c r="AO167" s="89">
        <f t="shared" si="29"/>
        <v>0</v>
      </c>
      <c r="AP167" s="55"/>
      <c r="AQ167" s="89">
        <f t="shared" si="30"/>
        <v>0</v>
      </c>
      <c r="AR167" s="89">
        <f t="shared" si="31"/>
        <v>0</v>
      </c>
      <c r="AS167" s="89">
        <f t="shared" si="32"/>
        <v>0</v>
      </c>
      <c r="AT167" s="55"/>
      <c r="AU167" s="72">
        <f>IFERROR(VLOOKUP(D167,Masters!$D$3:$E$17,2,FALSE),0)</f>
        <v>0</v>
      </c>
    </row>
    <row r="168" spans="1:47" ht="16.5" customHeight="1" x14ac:dyDescent="0.25">
      <c r="A168" s="63">
        <f>'1.4.Fwd TIV-Field Inputs'!A167</f>
        <v>0</v>
      </c>
      <c r="B168" s="63">
        <f>'1.4.Fwd TIV-Field Inputs'!B167</f>
        <v>0</v>
      </c>
      <c r="C168" s="63">
        <f>'1.4.Fwd TIV-Field Inputs'!C167</f>
        <v>0</v>
      </c>
      <c r="D168" s="63">
        <f>'1.4.Fwd TIV-Field Inputs'!D167</f>
        <v>0</v>
      </c>
      <c r="E168" s="68">
        <f>'1.6.Ability to Win'!G167</f>
        <v>0</v>
      </c>
      <c r="F168" s="55"/>
      <c r="G168" s="55"/>
      <c r="H168" s="72">
        <f>'1.6.Ability to Win'!T167</f>
        <v>0</v>
      </c>
      <c r="I168" s="89">
        <f>'1.4.Fwd TIV-Field Inputs'!J167</f>
        <v>0</v>
      </c>
      <c r="J168" s="55"/>
      <c r="K168" s="72">
        <f>'1.4.Fwd TIV-Field Inputs'!K167</f>
        <v>0</v>
      </c>
      <c r="L168" s="55"/>
      <c r="M168" s="72">
        <f>'1.4.Fwd TIV-Field Inputs'!L167</f>
        <v>0</v>
      </c>
      <c r="N168" s="55"/>
      <c r="O168" s="72">
        <f>'1.4.Fwd TIV-Field Inputs'!M167</f>
        <v>0</v>
      </c>
      <c r="P168" s="55"/>
      <c r="Q168" s="55"/>
      <c r="R168" s="89">
        <f t="shared" si="24"/>
        <v>0</v>
      </c>
      <c r="S168" s="55"/>
      <c r="T168" s="55"/>
      <c r="U168" s="55"/>
      <c r="V168" s="55"/>
      <c r="W168" s="89">
        <f t="shared" si="25"/>
        <v>0</v>
      </c>
      <c r="X168" s="55"/>
      <c r="Y168" s="55"/>
      <c r="Z168" s="55"/>
      <c r="AA168" s="89">
        <f t="shared" si="26"/>
        <v>0</v>
      </c>
      <c r="AB168" s="55"/>
      <c r="AC168" s="55"/>
      <c r="AD168" s="55"/>
      <c r="AE168" s="55"/>
      <c r="AF168" s="89">
        <f t="shared" si="27"/>
        <v>0</v>
      </c>
      <c r="AG168" s="55"/>
      <c r="AH168" s="55"/>
      <c r="AI168" s="55"/>
      <c r="AJ168" s="89">
        <f t="shared" si="28"/>
        <v>0</v>
      </c>
      <c r="AK168" s="55"/>
      <c r="AL168" s="55"/>
      <c r="AM168" s="55"/>
      <c r="AN168" s="55"/>
      <c r="AO168" s="89">
        <f t="shared" si="29"/>
        <v>0</v>
      </c>
      <c r="AP168" s="55"/>
      <c r="AQ168" s="89">
        <f t="shared" si="30"/>
        <v>0</v>
      </c>
      <c r="AR168" s="89">
        <f t="shared" si="31"/>
        <v>0</v>
      </c>
      <c r="AS168" s="89">
        <f t="shared" si="32"/>
        <v>0</v>
      </c>
      <c r="AT168" s="55"/>
      <c r="AU168" s="72">
        <f>IFERROR(VLOOKUP(D168,Masters!$D$3:$E$17,2,FALSE),0)</f>
        <v>0</v>
      </c>
    </row>
    <row r="169" spans="1:47" ht="16.5" customHeight="1" x14ac:dyDescent="0.25">
      <c r="A169" s="63">
        <f>'1.4.Fwd TIV-Field Inputs'!A168</f>
        <v>0</v>
      </c>
      <c r="B169" s="63">
        <f>'1.4.Fwd TIV-Field Inputs'!B168</f>
        <v>0</v>
      </c>
      <c r="C169" s="63">
        <f>'1.4.Fwd TIV-Field Inputs'!C168</f>
        <v>0</v>
      </c>
      <c r="D169" s="63">
        <f>'1.4.Fwd TIV-Field Inputs'!D168</f>
        <v>0</v>
      </c>
      <c r="E169" s="68">
        <f>'1.6.Ability to Win'!G168</f>
        <v>0</v>
      </c>
      <c r="F169" s="55"/>
      <c r="G169" s="55"/>
      <c r="H169" s="72">
        <f>'1.6.Ability to Win'!T168</f>
        <v>0</v>
      </c>
      <c r="I169" s="89">
        <f>'1.4.Fwd TIV-Field Inputs'!J168</f>
        <v>0</v>
      </c>
      <c r="J169" s="55"/>
      <c r="K169" s="72">
        <f>'1.4.Fwd TIV-Field Inputs'!K168</f>
        <v>0</v>
      </c>
      <c r="L169" s="55"/>
      <c r="M169" s="72">
        <f>'1.4.Fwd TIV-Field Inputs'!L168</f>
        <v>0</v>
      </c>
      <c r="N169" s="55"/>
      <c r="O169" s="72">
        <f>'1.4.Fwd TIV-Field Inputs'!M168</f>
        <v>0</v>
      </c>
      <c r="P169" s="55"/>
      <c r="Q169" s="55"/>
      <c r="R169" s="89">
        <f t="shared" si="24"/>
        <v>0</v>
      </c>
      <c r="S169" s="55"/>
      <c r="T169" s="55"/>
      <c r="U169" s="55"/>
      <c r="V169" s="55"/>
      <c r="W169" s="89">
        <f t="shared" si="25"/>
        <v>0</v>
      </c>
      <c r="X169" s="55"/>
      <c r="Y169" s="55"/>
      <c r="Z169" s="55"/>
      <c r="AA169" s="89">
        <f t="shared" si="26"/>
        <v>0</v>
      </c>
      <c r="AB169" s="55"/>
      <c r="AC169" s="55"/>
      <c r="AD169" s="55"/>
      <c r="AE169" s="55"/>
      <c r="AF169" s="89">
        <f t="shared" si="27"/>
        <v>0</v>
      </c>
      <c r="AG169" s="55"/>
      <c r="AH169" s="55"/>
      <c r="AI169" s="55"/>
      <c r="AJ169" s="89">
        <f t="shared" si="28"/>
        <v>0</v>
      </c>
      <c r="AK169" s="55"/>
      <c r="AL169" s="55"/>
      <c r="AM169" s="55"/>
      <c r="AN169" s="55"/>
      <c r="AO169" s="89">
        <f t="shared" si="29"/>
        <v>0</v>
      </c>
      <c r="AP169" s="55"/>
      <c r="AQ169" s="89">
        <f t="shared" si="30"/>
        <v>0</v>
      </c>
      <c r="AR169" s="89">
        <f t="shared" si="31"/>
        <v>0</v>
      </c>
      <c r="AS169" s="89">
        <f t="shared" si="32"/>
        <v>0</v>
      </c>
      <c r="AT169" s="55"/>
      <c r="AU169" s="72">
        <f>IFERROR(VLOOKUP(D169,Masters!$D$3:$E$17,2,FALSE),0)</f>
        <v>0</v>
      </c>
    </row>
    <row r="170" spans="1:47" ht="16.5" customHeight="1" x14ac:dyDescent="0.25">
      <c r="A170" s="63">
        <f>'1.4.Fwd TIV-Field Inputs'!A169</f>
        <v>0</v>
      </c>
      <c r="B170" s="63">
        <f>'1.4.Fwd TIV-Field Inputs'!B169</f>
        <v>0</v>
      </c>
      <c r="C170" s="63">
        <f>'1.4.Fwd TIV-Field Inputs'!C169</f>
        <v>0</v>
      </c>
      <c r="D170" s="63">
        <f>'1.4.Fwd TIV-Field Inputs'!D169</f>
        <v>0</v>
      </c>
      <c r="E170" s="68">
        <f>'1.6.Ability to Win'!G169</f>
        <v>0</v>
      </c>
      <c r="F170" s="55"/>
      <c r="G170" s="55"/>
      <c r="H170" s="72">
        <f>'1.6.Ability to Win'!T169</f>
        <v>0</v>
      </c>
      <c r="I170" s="89">
        <f>'1.4.Fwd TIV-Field Inputs'!J169</f>
        <v>0</v>
      </c>
      <c r="J170" s="55"/>
      <c r="K170" s="72">
        <f>'1.4.Fwd TIV-Field Inputs'!K169</f>
        <v>0</v>
      </c>
      <c r="L170" s="55"/>
      <c r="M170" s="72">
        <f>'1.4.Fwd TIV-Field Inputs'!L169</f>
        <v>0</v>
      </c>
      <c r="N170" s="55"/>
      <c r="O170" s="72">
        <f>'1.4.Fwd TIV-Field Inputs'!M169</f>
        <v>0</v>
      </c>
      <c r="P170" s="55"/>
      <c r="Q170" s="55"/>
      <c r="R170" s="89">
        <f t="shared" si="24"/>
        <v>0</v>
      </c>
      <c r="S170" s="55"/>
      <c r="T170" s="55"/>
      <c r="U170" s="55"/>
      <c r="V170" s="55"/>
      <c r="W170" s="89">
        <f t="shared" si="25"/>
        <v>0</v>
      </c>
      <c r="X170" s="55"/>
      <c r="Y170" s="55"/>
      <c r="Z170" s="55"/>
      <c r="AA170" s="89">
        <f t="shared" si="26"/>
        <v>0</v>
      </c>
      <c r="AB170" s="55"/>
      <c r="AC170" s="55"/>
      <c r="AD170" s="55"/>
      <c r="AE170" s="55"/>
      <c r="AF170" s="89">
        <f t="shared" si="27"/>
        <v>0</v>
      </c>
      <c r="AG170" s="55"/>
      <c r="AH170" s="55"/>
      <c r="AI170" s="55"/>
      <c r="AJ170" s="89">
        <f t="shared" si="28"/>
        <v>0</v>
      </c>
      <c r="AK170" s="55"/>
      <c r="AL170" s="55"/>
      <c r="AM170" s="55"/>
      <c r="AN170" s="55"/>
      <c r="AO170" s="89">
        <f t="shared" si="29"/>
        <v>0</v>
      </c>
      <c r="AP170" s="55"/>
      <c r="AQ170" s="89">
        <f t="shared" si="30"/>
        <v>0</v>
      </c>
      <c r="AR170" s="89">
        <f t="shared" si="31"/>
        <v>0</v>
      </c>
      <c r="AS170" s="89">
        <f t="shared" si="32"/>
        <v>0</v>
      </c>
      <c r="AT170" s="55"/>
      <c r="AU170" s="72">
        <f>IFERROR(VLOOKUP(D170,Masters!$D$3:$E$17,2,FALSE),0)</f>
        <v>0</v>
      </c>
    </row>
    <row r="171" spans="1:47" ht="16.5" customHeight="1" x14ac:dyDescent="0.25">
      <c r="A171" s="63">
        <f>'1.4.Fwd TIV-Field Inputs'!A170</f>
        <v>0</v>
      </c>
      <c r="B171" s="63">
        <f>'1.4.Fwd TIV-Field Inputs'!B170</f>
        <v>0</v>
      </c>
      <c r="C171" s="63">
        <f>'1.4.Fwd TIV-Field Inputs'!C170</f>
        <v>0</v>
      </c>
      <c r="D171" s="63">
        <f>'1.4.Fwd TIV-Field Inputs'!D170</f>
        <v>0</v>
      </c>
      <c r="E171" s="68">
        <f>'1.6.Ability to Win'!G170</f>
        <v>0</v>
      </c>
      <c r="F171" s="55"/>
      <c r="G171" s="55"/>
      <c r="H171" s="72">
        <f>'1.6.Ability to Win'!T170</f>
        <v>0</v>
      </c>
      <c r="I171" s="89">
        <f>'1.4.Fwd TIV-Field Inputs'!J170</f>
        <v>0</v>
      </c>
      <c r="J171" s="55"/>
      <c r="K171" s="72">
        <f>'1.4.Fwd TIV-Field Inputs'!K170</f>
        <v>0</v>
      </c>
      <c r="L171" s="55"/>
      <c r="M171" s="72">
        <f>'1.4.Fwd TIV-Field Inputs'!L170</f>
        <v>0</v>
      </c>
      <c r="N171" s="55"/>
      <c r="O171" s="72">
        <f>'1.4.Fwd TIV-Field Inputs'!M170</f>
        <v>0</v>
      </c>
      <c r="P171" s="55"/>
      <c r="Q171" s="55"/>
      <c r="R171" s="89">
        <f t="shared" si="24"/>
        <v>0</v>
      </c>
      <c r="S171" s="55"/>
      <c r="T171" s="55"/>
      <c r="U171" s="55"/>
      <c r="V171" s="55"/>
      <c r="W171" s="89">
        <f t="shared" si="25"/>
        <v>0</v>
      </c>
      <c r="X171" s="55"/>
      <c r="Y171" s="55"/>
      <c r="Z171" s="55"/>
      <c r="AA171" s="89">
        <f t="shared" si="26"/>
        <v>0</v>
      </c>
      <c r="AB171" s="55"/>
      <c r="AC171" s="55"/>
      <c r="AD171" s="55"/>
      <c r="AE171" s="55"/>
      <c r="AF171" s="89">
        <f t="shared" si="27"/>
        <v>0</v>
      </c>
      <c r="AG171" s="55"/>
      <c r="AH171" s="55"/>
      <c r="AI171" s="55"/>
      <c r="AJ171" s="89">
        <f t="shared" si="28"/>
        <v>0</v>
      </c>
      <c r="AK171" s="55"/>
      <c r="AL171" s="55"/>
      <c r="AM171" s="55"/>
      <c r="AN171" s="55"/>
      <c r="AO171" s="89">
        <f t="shared" si="29"/>
        <v>0</v>
      </c>
      <c r="AP171" s="55"/>
      <c r="AQ171" s="89">
        <f t="shared" si="30"/>
        <v>0</v>
      </c>
      <c r="AR171" s="89">
        <f t="shared" si="31"/>
        <v>0</v>
      </c>
      <c r="AS171" s="89">
        <f t="shared" si="32"/>
        <v>0</v>
      </c>
      <c r="AT171" s="55"/>
      <c r="AU171" s="72">
        <f>IFERROR(VLOOKUP(D171,Masters!$D$3:$E$17,2,FALSE),0)</f>
        <v>0</v>
      </c>
    </row>
    <row r="172" spans="1:47" ht="16.5" customHeight="1" x14ac:dyDescent="0.25">
      <c r="A172" s="63">
        <f>'1.4.Fwd TIV-Field Inputs'!A171</f>
        <v>0</v>
      </c>
      <c r="B172" s="63">
        <f>'1.4.Fwd TIV-Field Inputs'!B171</f>
        <v>0</v>
      </c>
      <c r="C172" s="63">
        <f>'1.4.Fwd TIV-Field Inputs'!C171</f>
        <v>0</v>
      </c>
      <c r="D172" s="63">
        <f>'1.4.Fwd TIV-Field Inputs'!D171</f>
        <v>0</v>
      </c>
      <c r="E172" s="68">
        <f>'1.6.Ability to Win'!G171</f>
        <v>0</v>
      </c>
      <c r="F172" s="55"/>
      <c r="G172" s="55"/>
      <c r="H172" s="72">
        <f>'1.6.Ability to Win'!T171</f>
        <v>0</v>
      </c>
      <c r="I172" s="89">
        <f>'1.4.Fwd TIV-Field Inputs'!J171</f>
        <v>0</v>
      </c>
      <c r="J172" s="55"/>
      <c r="K172" s="72">
        <f>'1.4.Fwd TIV-Field Inputs'!K171</f>
        <v>0</v>
      </c>
      <c r="L172" s="55"/>
      <c r="M172" s="72">
        <f>'1.4.Fwd TIV-Field Inputs'!L171</f>
        <v>0</v>
      </c>
      <c r="N172" s="55"/>
      <c r="O172" s="72">
        <f>'1.4.Fwd TIV-Field Inputs'!M171</f>
        <v>0</v>
      </c>
      <c r="P172" s="55"/>
      <c r="Q172" s="55"/>
      <c r="R172" s="89">
        <f t="shared" si="24"/>
        <v>0</v>
      </c>
      <c r="S172" s="55"/>
      <c r="T172" s="55"/>
      <c r="U172" s="55"/>
      <c r="V172" s="55"/>
      <c r="W172" s="89">
        <f t="shared" si="25"/>
        <v>0</v>
      </c>
      <c r="X172" s="55"/>
      <c r="Y172" s="55"/>
      <c r="Z172" s="55"/>
      <c r="AA172" s="89">
        <f t="shared" si="26"/>
        <v>0</v>
      </c>
      <c r="AB172" s="55"/>
      <c r="AC172" s="55"/>
      <c r="AD172" s="55"/>
      <c r="AE172" s="55"/>
      <c r="AF172" s="89">
        <f t="shared" si="27"/>
        <v>0</v>
      </c>
      <c r="AG172" s="55"/>
      <c r="AH172" s="55"/>
      <c r="AI172" s="55"/>
      <c r="AJ172" s="89">
        <f t="shared" si="28"/>
        <v>0</v>
      </c>
      <c r="AK172" s="55"/>
      <c r="AL172" s="55"/>
      <c r="AM172" s="55"/>
      <c r="AN172" s="55"/>
      <c r="AO172" s="89">
        <f t="shared" si="29"/>
        <v>0</v>
      </c>
      <c r="AP172" s="55"/>
      <c r="AQ172" s="89">
        <f t="shared" si="30"/>
        <v>0</v>
      </c>
      <c r="AR172" s="89">
        <f t="shared" si="31"/>
        <v>0</v>
      </c>
      <c r="AS172" s="89">
        <f t="shared" si="32"/>
        <v>0</v>
      </c>
      <c r="AT172" s="55"/>
      <c r="AU172" s="72">
        <f>IFERROR(VLOOKUP(D172,Masters!$D$3:$E$17,2,FALSE),0)</f>
        <v>0</v>
      </c>
    </row>
    <row r="173" spans="1:47" ht="16.5" customHeight="1" x14ac:dyDescent="0.25">
      <c r="A173" s="63">
        <f>'1.4.Fwd TIV-Field Inputs'!A172</f>
        <v>0</v>
      </c>
      <c r="B173" s="63">
        <f>'1.4.Fwd TIV-Field Inputs'!B172</f>
        <v>0</v>
      </c>
      <c r="C173" s="63">
        <f>'1.4.Fwd TIV-Field Inputs'!C172</f>
        <v>0</v>
      </c>
      <c r="D173" s="63">
        <f>'1.4.Fwd TIV-Field Inputs'!D172</f>
        <v>0</v>
      </c>
      <c r="E173" s="68">
        <f>'1.6.Ability to Win'!G172</f>
        <v>0</v>
      </c>
      <c r="F173" s="55"/>
      <c r="G173" s="55"/>
      <c r="H173" s="72">
        <f>'1.6.Ability to Win'!T172</f>
        <v>0</v>
      </c>
      <c r="I173" s="89">
        <f>'1.4.Fwd TIV-Field Inputs'!J172</f>
        <v>0</v>
      </c>
      <c r="J173" s="55"/>
      <c r="K173" s="72">
        <f>'1.4.Fwd TIV-Field Inputs'!K172</f>
        <v>0</v>
      </c>
      <c r="L173" s="55"/>
      <c r="M173" s="72">
        <f>'1.4.Fwd TIV-Field Inputs'!L172</f>
        <v>0</v>
      </c>
      <c r="N173" s="55"/>
      <c r="O173" s="72">
        <f>'1.4.Fwd TIV-Field Inputs'!M172</f>
        <v>0</v>
      </c>
      <c r="P173" s="55"/>
      <c r="Q173" s="55"/>
      <c r="R173" s="89">
        <f t="shared" si="24"/>
        <v>0</v>
      </c>
      <c r="S173" s="55"/>
      <c r="T173" s="55"/>
      <c r="U173" s="55"/>
      <c r="V173" s="55"/>
      <c r="W173" s="89">
        <f t="shared" si="25"/>
        <v>0</v>
      </c>
      <c r="X173" s="55"/>
      <c r="Y173" s="55"/>
      <c r="Z173" s="55"/>
      <c r="AA173" s="89">
        <f t="shared" si="26"/>
        <v>0</v>
      </c>
      <c r="AB173" s="55"/>
      <c r="AC173" s="55"/>
      <c r="AD173" s="55"/>
      <c r="AE173" s="55"/>
      <c r="AF173" s="89">
        <f t="shared" si="27"/>
        <v>0</v>
      </c>
      <c r="AG173" s="55"/>
      <c r="AH173" s="55"/>
      <c r="AI173" s="55"/>
      <c r="AJ173" s="89">
        <f t="shared" si="28"/>
        <v>0</v>
      </c>
      <c r="AK173" s="55"/>
      <c r="AL173" s="55"/>
      <c r="AM173" s="55"/>
      <c r="AN173" s="55"/>
      <c r="AO173" s="89">
        <f t="shared" si="29"/>
        <v>0</v>
      </c>
      <c r="AP173" s="55"/>
      <c r="AQ173" s="89">
        <f t="shared" si="30"/>
        <v>0</v>
      </c>
      <c r="AR173" s="89">
        <f t="shared" si="31"/>
        <v>0</v>
      </c>
      <c r="AS173" s="89">
        <f t="shared" si="32"/>
        <v>0</v>
      </c>
      <c r="AT173" s="55"/>
      <c r="AU173" s="72">
        <f>IFERROR(VLOOKUP(D173,Masters!$D$3:$E$17,2,FALSE),0)</f>
        <v>0</v>
      </c>
    </row>
    <row r="174" spans="1:47" ht="16.5" customHeight="1" x14ac:dyDescent="0.25">
      <c r="A174" s="63">
        <f>'1.4.Fwd TIV-Field Inputs'!A173</f>
        <v>0</v>
      </c>
      <c r="B174" s="63">
        <f>'1.4.Fwd TIV-Field Inputs'!B173</f>
        <v>0</v>
      </c>
      <c r="C174" s="63">
        <f>'1.4.Fwd TIV-Field Inputs'!C173</f>
        <v>0</v>
      </c>
      <c r="D174" s="63">
        <f>'1.4.Fwd TIV-Field Inputs'!D173</f>
        <v>0</v>
      </c>
      <c r="E174" s="68">
        <f>'1.6.Ability to Win'!G173</f>
        <v>0</v>
      </c>
      <c r="F174" s="55"/>
      <c r="G174" s="55"/>
      <c r="H174" s="72">
        <f>'1.6.Ability to Win'!T173</f>
        <v>0</v>
      </c>
      <c r="I174" s="89">
        <f>'1.4.Fwd TIV-Field Inputs'!J173</f>
        <v>0</v>
      </c>
      <c r="J174" s="55"/>
      <c r="K174" s="72">
        <f>'1.4.Fwd TIV-Field Inputs'!K173</f>
        <v>0</v>
      </c>
      <c r="L174" s="55"/>
      <c r="M174" s="72">
        <f>'1.4.Fwd TIV-Field Inputs'!L173</f>
        <v>0</v>
      </c>
      <c r="N174" s="55"/>
      <c r="O174" s="72">
        <f>'1.4.Fwd TIV-Field Inputs'!M173</f>
        <v>0</v>
      </c>
      <c r="P174" s="55"/>
      <c r="Q174" s="55"/>
      <c r="R174" s="89">
        <f t="shared" si="24"/>
        <v>0</v>
      </c>
      <c r="S174" s="55"/>
      <c r="T174" s="55"/>
      <c r="U174" s="55"/>
      <c r="V174" s="55"/>
      <c r="W174" s="89">
        <f t="shared" si="25"/>
        <v>0</v>
      </c>
      <c r="X174" s="55"/>
      <c r="Y174" s="55"/>
      <c r="Z174" s="55"/>
      <c r="AA174" s="89">
        <f t="shared" si="26"/>
        <v>0</v>
      </c>
      <c r="AB174" s="55"/>
      <c r="AC174" s="55"/>
      <c r="AD174" s="55"/>
      <c r="AE174" s="55"/>
      <c r="AF174" s="89">
        <f t="shared" si="27"/>
        <v>0</v>
      </c>
      <c r="AG174" s="55"/>
      <c r="AH174" s="55"/>
      <c r="AI174" s="55"/>
      <c r="AJ174" s="89">
        <f t="shared" si="28"/>
        <v>0</v>
      </c>
      <c r="AK174" s="55"/>
      <c r="AL174" s="55"/>
      <c r="AM174" s="55"/>
      <c r="AN174" s="55"/>
      <c r="AO174" s="89">
        <f t="shared" si="29"/>
        <v>0</v>
      </c>
      <c r="AP174" s="55"/>
      <c r="AQ174" s="89">
        <f t="shared" si="30"/>
        <v>0</v>
      </c>
      <c r="AR174" s="89">
        <f t="shared" si="31"/>
        <v>0</v>
      </c>
      <c r="AS174" s="89">
        <f t="shared" si="32"/>
        <v>0</v>
      </c>
      <c r="AT174" s="55"/>
      <c r="AU174" s="72">
        <f>IFERROR(VLOOKUP(D174,Masters!$D$3:$E$17,2,FALSE),0)</f>
        <v>0</v>
      </c>
    </row>
    <row r="175" spans="1:47" ht="16.5" customHeight="1" x14ac:dyDescent="0.25">
      <c r="A175" s="63">
        <f>'1.4.Fwd TIV-Field Inputs'!A174</f>
        <v>0</v>
      </c>
      <c r="B175" s="63">
        <f>'1.4.Fwd TIV-Field Inputs'!B174</f>
        <v>0</v>
      </c>
      <c r="C175" s="63">
        <f>'1.4.Fwd TIV-Field Inputs'!C174</f>
        <v>0</v>
      </c>
      <c r="D175" s="63">
        <f>'1.4.Fwd TIV-Field Inputs'!D174</f>
        <v>0</v>
      </c>
      <c r="E175" s="68">
        <f>'1.6.Ability to Win'!G174</f>
        <v>0</v>
      </c>
      <c r="F175" s="55"/>
      <c r="G175" s="55"/>
      <c r="H175" s="72">
        <f>'1.6.Ability to Win'!T174</f>
        <v>0</v>
      </c>
      <c r="I175" s="89">
        <f>'1.4.Fwd TIV-Field Inputs'!J174</f>
        <v>0</v>
      </c>
      <c r="J175" s="55"/>
      <c r="K175" s="72">
        <f>'1.4.Fwd TIV-Field Inputs'!K174</f>
        <v>0</v>
      </c>
      <c r="L175" s="55"/>
      <c r="M175" s="72">
        <f>'1.4.Fwd TIV-Field Inputs'!L174</f>
        <v>0</v>
      </c>
      <c r="N175" s="55"/>
      <c r="O175" s="72">
        <f>'1.4.Fwd TIV-Field Inputs'!M174</f>
        <v>0</v>
      </c>
      <c r="P175" s="55"/>
      <c r="Q175" s="55"/>
      <c r="R175" s="89">
        <f t="shared" si="24"/>
        <v>0</v>
      </c>
      <c r="S175" s="55"/>
      <c r="T175" s="55"/>
      <c r="U175" s="55"/>
      <c r="V175" s="55"/>
      <c r="W175" s="89">
        <f t="shared" si="25"/>
        <v>0</v>
      </c>
      <c r="X175" s="55"/>
      <c r="Y175" s="55"/>
      <c r="Z175" s="55"/>
      <c r="AA175" s="89">
        <f t="shared" si="26"/>
        <v>0</v>
      </c>
      <c r="AB175" s="55"/>
      <c r="AC175" s="55"/>
      <c r="AD175" s="55"/>
      <c r="AE175" s="55"/>
      <c r="AF175" s="89">
        <f t="shared" si="27"/>
        <v>0</v>
      </c>
      <c r="AG175" s="55"/>
      <c r="AH175" s="55"/>
      <c r="AI175" s="55"/>
      <c r="AJ175" s="89">
        <f t="shared" si="28"/>
        <v>0</v>
      </c>
      <c r="AK175" s="55"/>
      <c r="AL175" s="55"/>
      <c r="AM175" s="55"/>
      <c r="AN175" s="55"/>
      <c r="AO175" s="89">
        <f t="shared" si="29"/>
        <v>0</v>
      </c>
      <c r="AP175" s="55"/>
      <c r="AQ175" s="89">
        <f t="shared" si="30"/>
        <v>0</v>
      </c>
      <c r="AR175" s="89">
        <f t="shared" si="31"/>
        <v>0</v>
      </c>
      <c r="AS175" s="89">
        <f t="shared" si="32"/>
        <v>0</v>
      </c>
      <c r="AT175" s="55"/>
      <c r="AU175" s="72">
        <f>IFERROR(VLOOKUP(D175,Masters!$D$3:$E$17,2,FALSE),0)</f>
        <v>0</v>
      </c>
    </row>
    <row r="176" spans="1:47" ht="16.5" customHeight="1" x14ac:dyDescent="0.25">
      <c r="A176" s="63">
        <f>'1.4.Fwd TIV-Field Inputs'!A175</f>
        <v>0</v>
      </c>
      <c r="B176" s="63">
        <f>'1.4.Fwd TIV-Field Inputs'!B175</f>
        <v>0</v>
      </c>
      <c r="C176" s="63">
        <f>'1.4.Fwd TIV-Field Inputs'!C175</f>
        <v>0</v>
      </c>
      <c r="D176" s="63">
        <f>'1.4.Fwd TIV-Field Inputs'!D175</f>
        <v>0</v>
      </c>
      <c r="E176" s="68">
        <f>'1.6.Ability to Win'!G175</f>
        <v>0</v>
      </c>
      <c r="F176" s="55"/>
      <c r="G176" s="55"/>
      <c r="H176" s="72">
        <f>'1.6.Ability to Win'!T175</f>
        <v>0</v>
      </c>
      <c r="I176" s="89">
        <f>'1.4.Fwd TIV-Field Inputs'!J175</f>
        <v>0</v>
      </c>
      <c r="J176" s="55"/>
      <c r="K176" s="72">
        <f>'1.4.Fwd TIV-Field Inputs'!K175</f>
        <v>0</v>
      </c>
      <c r="L176" s="55"/>
      <c r="M176" s="72">
        <f>'1.4.Fwd TIV-Field Inputs'!L175</f>
        <v>0</v>
      </c>
      <c r="N176" s="55"/>
      <c r="O176" s="72">
        <f>'1.4.Fwd TIV-Field Inputs'!M175</f>
        <v>0</v>
      </c>
      <c r="P176" s="55"/>
      <c r="Q176" s="55"/>
      <c r="R176" s="89">
        <f t="shared" si="24"/>
        <v>0</v>
      </c>
      <c r="S176" s="55"/>
      <c r="T176" s="55"/>
      <c r="U176" s="55"/>
      <c r="V176" s="55"/>
      <c r="W176" s="89">
        <f t="shared" si="25"/>
        <v>0</v>
      </c>
      <c r="X176" s="55"/>
      <c r="Y176" s="55"/>
      <c r="Z176" s="55"/>
      <c r="AA176" s="89">
        <f t="shared" si="26"/>
        <v>0</v>
      </c>
      <c r="AB176" s="55"/>
      <c r="AC176" s="55"/>
      <c r="AD176" s="55"/>
      <c r="AE176" s="55"/>
      <c r="AF176" s="89">
        <f t="shared" si="27"/>
        <v>0</v>
      </c>
      <c r="AG176" s="55"/>
      <c r="AH176" s="55"/>
      <c r="AI176" s="55"/>
      <c r="AJ176" s="89">
        <f t="shared" si="28"/>
        <v>0</v>
      </c>
      <c r="AK176" s="55"/>
      <c r="AL176" s="55"/>
      <c r="AM176" s="55"/>
      <c r="AN176" s="55"/>
      <c r="AO176" s="89">
        <f t="shared" si="29"/>
        <v>0</v>
      </c>
      <c r="AP176" s="55"/>
      <c r="AQ176" s="89">
        <f t="shared" si="30"/>
        <v>0</v>
      </c>
      <c r="AR176" s="89">
        <f t="shared" si="31"/>
        <v>0</v>
      </c>
      <c r="AS176" s="89">
        <f t="shared" si="32"/>
        <v>0</v>
      </c>
      <c r="AT176" s="55"/>
      <c r="AU176" s="72">
        <f>IFERROR(VLOOKUP(D176,Masters!$D$3:$E$17,2,FALSE),0)</f>
        <v>0</v>
      </c>
    </row>
    <row r="177" spans="1:47" ht="16.5" customHeight="1" x14ac:dyDescent="0.25">
      <c r="A177" s="63">
        <f>'1.4.Fwd TIV-Field Inputs'!A176</f>
        <v>0</v>
      </c>
      <c r="B177" s="63">
        <f>'1.4.Fwd TIV-Field Inputs'!B176</f>
        <v>0</v>
      </c>
      <c r="C177" s="63">
        <f>'1.4.Fwd TIV-Field Inputs'!C176</f>
        <v>0</v>
      </c>
      <c r="D177" s="63">
        <f>'1.4.Fwd TIV-Field Inputs'!D176</f>
        <v>0</v>
      </c>
      <c r="E177" s="68">
        <f>'1.6.Ability to Win'!G176</f>
        <v>0</v>
      </c>
      <c r="F177" s="55"/>
      <c r="G177" s="55"/>
      <c r="H177" s="72">
        <f>'1.6.Ability to Win'!T176</f>
        <v>0</v>
      </c>
      <c r="I177" s="89">
        <f>'1.4.Fwd TIV-Field Inputs'!J176</f>
        <v>0</v>
      </c>
      <c r="J177" s="55"/>
      <c r="K177" s="72">
        <f>'1.4.Fwd TIV-Field Inputs'!K176</f>
        <v>0</v>
      </c>
      <c r="L177" s="55"/>
      <c r="M177" s="72">
        <f>'1.4.Fwd TIV-Field Inputs'!L176</f>
        <v>0</v>
      </c>
      <c r="N177" s="55"/>
      <c r="O177" s="72">
        <f>'1.4.Fwd TIV-Field Inputs'!M176</f>
        <v>0</v>
      </c>
      <c r="P177" s="55"/>
      <c r="Q177" s="55"/>
      <c r="R177" s="89">
        <f t="shared" si="24"/>
        <v>0</v>
      </c>
      <c r="S177" s="55"/>
      <c r="T177" s="55"/>
      <c r="U177" s="55"/>
      <c r="V177" s="55"/>
      <c r="W177" s="89">
        <f t="shared" si="25"/>
        <v>0</v>
      </c>
      <c r="X177" s="55"/>
      <c r="Y177" s="55"/>
      <c r="Z177" s="55"/>
      <c r="AA177" s="89">
        <f t="shared" si="26"/>
        <v>0</v>
      </c>
      <c r="AB177" s="55"/>
      <c r="AC177" s="55"/>
      <c r="AD177" s="55"/>
      <c r="AE177" s="55"/>
      <c r="AF177" s="89">
        <f t="shared" si="27"/>
        <v>0</v>
      </c>
      <c r="AG177" s="55"/>
      <c r="AH177" s="55"/>
      <c r="AI177" s="55"/>
      <c r="AJ177" s="89">
        <f t="shared" si="28"/>
        <v>0</v>
      </c>
      <c r="AK177" s="55"/>
      <c r="AL177" s="55"/>
      <c r="AM177" s="55"/>
      <c r="AN177" s="55"/>
      <c r="AO177" s="89">
        <f t="shared" si="29"/>
        <v>0</v>
      </c>
      <c r="AP177" s="55"/>
      <c r="AQ177" s="89">
        <f t="shared" si="30"/>
        <v>0</v>
      </c>
      <c r="AR177" s="89">
        <f t="shared" si="31"/>
        <v>0</v>
      </c>
      <c r="AS177" s="89">
        <f t="shared" si="32"/>
        <v>0</v>
      </c>
      <c r="AT177" s="55"/>
      <c r="AU177" s="72">
        <f>IFERROR(VLOOKUP(D177,Masters!$D$3:$E$17,2,FALSE),0)</f>
        <v>0</v>
      </c>
    </row>
    <row r="178" spans="1:47" ht="16.5" customHeight="1" x14ac:dyDescent="0.25">
      <c r="A178" s="63">
        <f>'1.4.Fwd TIV-Field Inputs'!A177</f>
        <v>0</v>
      </c>
      <c r="B178" s="63">
        <f>'1.4.Fwd TIV-Field Inputs'!B177</f>
        <v>0</v>
      </c>
      <c r="C178" s="63">
        <f>'1.4.Fwd TIV-Field Inputs'!C177</f>
        <v>0</v>
      </c>
      <c r="D178" s="63">
        <f>'1.4.Fwd TIV-Field Inputs'!D177</f>
        <v>0</v>
      </c>
      <c r="E178" s="68">
        <f>'1.6.Ability to Win'!G177</f>
        <v>0</v>
      </c>
      <c r="F178" s="55"/>
      <c r="G178" s="55"/>
      <c r="H178" s="72">
        <f>'1.6.Ability to Win'!T177</f>
        <v>0</v>
      </c>
      <c r="I178" s="89">
        <f>'1.4.Fwd TIV-Field Inputs'!J177</f>
        <v>0</v>
      </c>
      <c r="J178" s="55"/>
      <c r="K178" s="72">
        <f>'1.4.Fwd TIV-Field Inputs'!K177</f>
        <v>0</v>
      </c>
      <c r="L178" s="55"/>
      <c r="M178" s="72">
        <f>'1.4.Fwd TIV-Field Inputs'!L177</f>
        <v>0</v>
      </c>
      <c r="N178" s="55"/>
      <c r="O178" s="72">
        <f>'1.4.Fwd TIV-Field Inputs'!M177</f>
        <v>0</v>
      </c>
      <c r="P178" s="55"/>
      <c r="Q178" s="55"/>
      <c r="R178" s="89">
        <f t="shared" si="24"/>
        <v>0</v>
      </c>
      <c r="S178" s="55"/>
      <c r="T178" s="55"/>
      <c r="U178" s="55"/>
      <c r="V178" s="55"/>
      <c r="W178" s="89">
        <f t="shared" si="25"/>
        <v>0</v>
      </c>
      <c r="X178" s="55"/>
      <c r="Y178" s="55"/>
      <c r="Z178" s="55"/>
      <c r="AA178" s="89">
        <f t="shared" si="26"/>
        <v>0</v>
      </c>
      <c r="AB178" s="55"/>
      <c r="AC178" s="55"/>
      <c r="AD178" s="55"/>
      <c r="AE178" s="55"/>
      <c r="AF178" s="89">
        <f t="shared" si="27"/>
        <v>0</v>
      </c>
      <c r="AG178" s="55"/>
      <c r="AH178" s="55"/>
      <c r="AI178" s="55"/>
      <c r="AJ178" s="89">
        <f t="shared" si="28"/>
        <v>0</v>
      </c>
      <c r="AK178" s="55"/>
      <c r="AL178" s="55"/>
      <c r="AM178" s="55"/>
      <c r="AN178" s="55"/>
      <c r="AO178" s="89">
        <f t="shared" si="29"/>
        <v>0</v>
      </c>
      <c r="AP178" s="55"/>
      <c r="AQ178" s="89">
        <f t="shared" si="30"/>
        <v>0</v>
      </c>
      <c r="AR178" s="89">
        <f t="shared" si="31"/>
        <v>0</v>
      </c>
      <c r="AS178" s="89">
        <f t="shared" si="32"/>
        <v>0</v>
      </c>
      <c r="AT178" s="55"/>
      <c r="AU178" s="72">
        <f>IFERROR(VLOOKUP(D178,Masters!$D$3:$E$17,2,FALSE),0)</f>
        <v>0</v>
      </c>
    </row>
    <row r="179" spans="1:47" ht="16.5" customHeight="1" x14ac:dyDescent="0.25">
      <c r="A179" s="63">
        <f>'1.4.Fwd TIV-Field Inputs'!A178</f>
        <v>0</v>
      </c>
      <c r="B179" s="63">
        <f>'1.4.Fwd TIV-Field Inputs'!B178</f>
        <v>0</v>
      </c>
      <c r="C179" s="63">
        <f>'1.4.Fwd TIV-Field Inputs'!C178</f>
        <v>0</v>
      </c>
      <c r="D179" s="63">
        <f>'1.4.Fwd TIV-Field Inputs'!D178</f>
        <v>0</v>
      </c>
      <c r="E179" s="68">
        <f>'1.6.Ability to Win'!G178</f>
        <v>0</v>
      </c>
      <c r="F179" s="55"/>
      <c r="G179" s="55"/>
      <c r="H179" s="72">
        <f>'1.6.Ability to Win'!T178</f>
        <v>0</v>
      </c>
      <c r="I179" s="89">
        <f>'1.4.Fwd TIV-Field Inputs'!J178</f>
        <v>0</v>
      </c>
      <c r="J179" s="55"/>
      <c r="K179" s="72">
        <f>'1.4.Fwd TIV-Field Inputs'!K178</f>
        <v>0</v>
      </c>
      <c r="L179" s="55"/>
      <c r="M179" s="72">
        <f>'1.4.Fwd TIV-Field Inputs'!L178</f>
        <v>0</v>
      </c>
      <c r="N179" s="55"/>
      <c r="O179" s="72">
        <f>'1.4.Fwd TIV-Field Inputs'!M178</f>
        <v>0</v>
      </c>
      <c r="P179" s="55"/>
      <c r="Q179" s="55"/>
      <c r="R179" s="89">
        <f t="shared" si="24"/>
        <v>0</v>
      </c>
      <c r="S179" s="55"/>
      <c r="T179" s="55"/>
      <c r="U179" s="55"/>
      <c r="V179" s="55"/>
      <c r="W179" s="89">
        <f t="shared" si="25"/>
        <v>0</v>
      </c>
      <c r="X179" s="55"/>
      <c r="Y179" s="55"/>
      <c r="Z179" s="55"/>
      <c r="AA179" s="89">
        <f t="shared" si="26"/>
        <v>0</v>
      </c>
      <c r="AB179" s="55"/>
      <c r="AC179" s="55"/>
      <c r="AD179" s="55"/>
      <c r="AE179" s="55"/>
      <c r="AF179" s="89">
        <f t="shared" si="27"/>
        <v>0</v>
      </c>
      <c r="AG179" s="55"/>
      <c r="AH179" s="55"/>
      <c r="AI179" s="55"/>
      <c r="AJ179" s="89">
        <f t="shared" si="28"/>
        <v>0</v>
      </c>
      <c r="AK179" s="55"/>
      <c r="AL179" s="55"/>
      <c r="AM179" s="55"/>
      <c r="AN179" s="55"/>
      <c r="AO179" s="89">
        <f t="shared" si="29"/>
        <v>0</v>
      </c>
      <c r="AP179" s="55"/>
      <c r="AQ179" s="89">
        <f t="shared" si="30"/>
        <v>0</v>
      </c>
      <c r="AR179" s="89">
        <f t="shared" si="31"/>
        <v>0</v>
      </c>
      <c r="AS179" s="89">
        <f t="shared" si="32"/>
        <v>0</v>
      </c>
      <c r="AT179" s="55"/>
      <c r="AU179" s="72">
        <f>IFERROR(VLOOKUP(D179,Masters!$D$3:$E$17,2,FALSE),0)</f>
        <v>0</v>
      </c>
    </row>
    <row r="180" spans="1:47" ht="16.5" customHeight="1" x14ac:dyDescent="0.25">
      <c r="A180" s="63">
        <f>'1.4.Fwd TIV-Field Inputs'!A179</f>
        <v>0</v>
      </c>
      <c r="B180" s="63">
        <f>'1.4.Fwd TIV-Field Inputs'!B179</f>
        <v>0</v>
      </c>
      <c r="C180" s="63">
        <f>'1.4.Fwd TIV-Field Inputs'!C179</f>
        <v>0</v>
      </c>
      <c r="D180" s="63">
        <f>'1.4.Fwd TIV-Field Inputs'!D179</f>
        <v>0</v>
      </c>
      <c r="E180" s="68">
        <f>'1.6.Ability to Win'!G179</f>
        <v>0</v>
      </c>
      <c r="F180" s="55"/>
      <c r="G180" s="55"/>
      <c r="H180" s="72">
        <f>'1.6.Ability to Win'!T179</f>
        <v>0</v>
      </c>
      <c r="I180" s="89">
        <f>'1.4.Fwd TIV-Field Inputs'!J179</f>
        <v>0</v>
      </c>
      <c r="J180" s="55"/>
      <c r="K180" s="72">
        <f>'1.4.Fwd TIV-Field Inputs'!K179</f>
        <v>0</v>
      </c>
      <c r="L180" s="55"/>
      <c r="M180" s="72">
        <f>'1.4.Fwd TIV-Field Inputs'!L179</f>
        <v>0</v>
      </c>
      <c r="N180" s="55"/>
      <c r="O180" s="72">
        <f>'1.4.Fwd TIV-Field Inputs'!M179</f>
        <v>0</v>
      </c>
      <c r="P180" s="55"/>
      <c r="Q180" s="55"/>
      <c r="R180" s="89">
        <f t="shared" si="24"/>
        <v>0</v>
      </c>
      <c r="S180" s="55"/>
      <c r="T180" s="55"/>
      <c r="U180" s="55"/>
      <c r="V180" s="55"/>
      <c r="W180" s="89">
        <f t="shared" si="25"/>
        <v>0</v>
      </c>
      <c r="X180" s="55"/>
      <c r="Y180" s="55"/>
      <c r="Z180" s="55"/>
      <c r="AA180" s="89">
        <f t="shared" si="26"/>
        <v>0</v>
      </c>
      <c r="AB180" s="55"/>
      <c r="AC180" s="55"/>
      <c r="AD180" s="55"/>
      <c r="AE180" s="55"/>
      <c r="AF180" s="89">
        <f t="shared" si="27"/>
        <v>0</v>
      </c>
      <c r="AG180" s="55"/>
      <c r="AH180" s="55"/>
      <c r="AI180" s="55"/>
      <c r="AJ180" s="89">
        <f t="shared" si="28"/>
        <v>0</v>
      </c>
      <c r="AK180" s="55"/>
      <c r="AL180" s="55"/>
      <c r="AM180" s="55"/>
      <c r="AN180" s="55"/>
      <c r="AO180" s="89">
        <f t="shared" si="29"/>
        <v>0</v>
      </c>
      <c r="AP180" s="55"/>
      <c r="AQ180" s="89">
        <f t="shared" si="30"/>
        <v>0</v>
      </c>
      <c r="AR180" s="89">
        <f t="shared" si="31"/>
        <v>0</v>
      </c>
      <c r="AS180" s="89">
        <f t="shared" si="32"/>
        <v>0</v>
      </c>
      <c r="AT180" s="55"/>
      <c r="AU180" s="72">
        <f>IFERROR(VLOOKUP(D180,Masters!$D$3:$E$17,2,FALSE),0)</f>
        <v>0</v>
      </c>
    </row>
    <row r="181" spans="1:47" ht="16.5" customHeight="1" x14ac:dyDescent="0.25">
      <c r="A181" s="63">
        <f>'1.4.Fwd TIV-Field Inputs'!A180</f>
        <v>0</v>
      </c>
      <c r="B181" s="63">
        <f>'1.4.Fwd TIV-Field Inputs'!B180</f>
        <v>0</v>
      </c>
      <c r="C181" s="63">
        <f>'1.4.Fwd TIV-Field Inputs'!C180</f>
        <v>0</v>
      </c>
      <c r="D181" s="63">
        <f>'1.4.Fwd TIV-Field Inputs'!D180</f>
        <v>0</v>
      </c>
      <c r="E181" s="68">
        <f>'1.6.Ability to Win'!G180</f>
        <v>0</v>
      </c>
      <c r="F181" s="55"/>
      <c r="G181" s="55"/>
      <c r="H181" s="72">
        <f>'1.6.Ability to Win'!T180</f>
        <v>0</v>
      </c>
      <c r="I181" s="89">
        <f>'1.4.Fwd TIV-Field Inputs'!J180</f>
        <v>0</v>
      </c>
      <c r="J181" s="55"/>
      <c r="K181" s="72">
        <f>'1.4.Fwd TIV-Field Inputs'!K180</f>
        <v>0</v>
      </c>
      <c r="L181" s="55"/>
      <c r="M181" s="72">
        <f>'1.4.Fwd TIV-Field Inputs'!L180</f>
        <v>0</v>
      </c>
      <c r="N181" s="55"/>
      <c r="O181" s="72">
        <f>'1.4.Fwd TIV-Field Inputs'!M180</f>
        <v>0</v>
      </c>
      <c r="P181" s="55"/>
      <c r="Q181" s="55"/>
      <c r="R181" s="89">
        <f t="shared" si="24"/>
        <v>0</v>
      </c>
      <c r="S181" s="55"/>
      <c r="T181" s="55"/>
      <c r="U181" s="55"/>
      <c r="V181" s="55"/>
      <c r="W181" s="89">
        <f t="shared" si="25"/>
        <v>0</v>
      </c>
      <c r="X181" s="55"/>
      <c r="Y181" s="55"/>
      <c r="Z181" s="55"/>
      <c r="AA181" s="89">
        <f t="shared" si="26"/>
        <v>0</v>
      </c>
      <c r="AB181" s="55"/>
      <c r="AC181" s="55"/>
      <c r="AD181" s="55"/>
      <c r="AE181" s="55"/>
      <c r="AF181" s="89">
        <f t="shared" si="27"/>
        <v>0</v>
      </c>
      <c r="AG181" s="55"/>
      <c r="AH181" s="55"/>
      <c r="AI181" s="55"/>
      <c r="AJ181" s="89">
        <f t="shared" si="28"/>
        <v>0</v>
      </c>
      <c r="AK181" s="55"/>
      <c r="AL181" s="55"/>
      <c r="AM181" s="55"/>
      <c r="AN181" s="55"/>
      <c r="AO181" s="89">
        <f t="shared" si="29"/>
        <v>0</v>
      </c>
      <c r="AP181" s="55"/>
      <c r="AQ181" s="89">
        <f t="shared" si="30"/>
        <v>0</v>
      </c>
      <c r="AR181" s="89">
        <f t="shared" si="31"/>
        <v>0</v>
      </c>
      <c r="AS181" s="89">
        <f t="shared" si="32"/>
        <v>0</v>
      </c>
      <c r="AT181" s="55"/>
      <c r="AU181" s="72">
        <f>IFERROR(VLOOKUP(D181,Masters!$D$3:$E$17,2,FALSE),0)</f>
        <v>0</v>
      </c>
    </row>
    <row r="182" spans="1:47" ht="16.5" customHeight="1" x14ac:dyDescent="0.25">
      <c r="A182" s="63">
        <f>'1.4.Fwd TIV-Field Inputs'!A181</f>
        <v>0</v>
      </c>
      <c r="B182" s="63">
        <f>'1.4.Fwd TIV-Field Inputs'!B181</f>
        <v>0</v>
      </c>
      <c r="C182" s="63">
        <f>'1.4.Fwd TIV-Field Inputs'!C181</f>
        <v>0</v>
      </c>
      <c r="D182" s="63">
        <f>'1.4.Fwd TIV-Field Inputs'!D181</f>
        <v>0</v>
      </c>
      <c r="E182" s="68">
        <f>'1.6.Ability to Win'!G181</f>
        <v>0</v>
      </c>
      <c r="F182" s="55"/>
      <c r="G182" s="55"/>
      <c r="H182" s="72">
        <f>'1.6.Ability to Win'!T181</f>
        <v>0</v>
      </c>
      <c r="I182" s="89">
        <f>'1.4.Fwd TIV-Field Inputs'!J181</f>
        <v>0</v>
      </c>
      <c r="J182" s="55"/>
      <c r="K182" s="72">
        <f>'1.4.Fwd TIV-Field Inputs'!K181</f>
        <v>0</v>
      </c>
      <c r="L182" s="55"/>
      <c r="M182" s="72">
        <f>'1.4.Fwd TIV-Field Inputs'!L181</f>
        <v>0</v>
      </c>
      <c r="N182" s="55"/>
      <c r="O182" s="72">
        <f>'1.4.Fwd TIV-Field Inputs'!M181</f>
        <v>0</v>
      </c>
      <c r="P182" s="55"/>
      <c r="Q182" s="55"/>
      <c r="R182" s="89">
        <f t="shared" si="24"/>
        <v>0</v>
      </c>
      <c r="S182" s="55"/>
      <c r="T182" s="55"/>
      <c r="U182" s="55"/>
      <c r="V182" s="55"/>
      <c r="W182" s="89">
        <f t="shared" si="25"/>
        <v>0</v>
      </c>
      <c r="X182" s="55"/>
      <c r="Y182" s="55"/>
      <c r="Z182" s="55"/>
      <c r="AA182" s="89">
        <f t="shared" si="26"/>
        <v>0</v>
      </c>
      <c r="AB182" s="55"/>
      <c r="AC182" s="55"/>
      <c r="AD182" s="55"/>
      <c r="AE182" s="55"/>
      <c r="AF182" s="89">
        <f t="shared" si="27"/>
        <v>0</v>
      </c>
      <c r="AG182" s="55"/>
      <c r="AH182" s="55"/>
      <c r="AI182" s="55"/>
      <c r="AJ182" s="89">
        <f t="shared" si="28"/>
        <v>0</v>
      </c>
      <c r="AK182" s="55"/>
      <c r="AL182" s="55"/>
      <c r="AM182" s="55"/>
      <c r="AN182" s="55"/>
      <c r="AO182" s="89">
        <f t="shared" si="29"/>
        <v>0</v>
      </c>
      <c r="AP182" s="55"/>
      <c r="AQ182" s="89">
        <f t="shared" si="30"/>
        <v>0</v>
      </c>
      <c r="AR182" s="89">
        <f t="shared" si="31"/>
        <v>0</v>
      </c>
      <c r="AS182" s="89">
        <f t="shared" si="32"/>
        <v>0</v>
      </c>
      <c r="AT182" s="55"/>
      <c r="AU182" s="72">
        <f>IFERROR(VLOOKUP(D182,Masters!$D$3:$E$17,2,FALSE),0)</f>
        <v>0</v>
      </c>
    </row>
    <row r="183" spans="1:47" ht="16.5" customHeight="1" x14ac:dyDescent="0.25">
      <c r="A183" s="63">
        <f>'1.4.Fwd TIV-Field Inputs'!A182</f>
        <v>0</v>
      </c>
      <c r="B183" s="63">
        <f>'1.4.Fwd TIV-Field Inputs'!B182</f>
        <v>0</v>
      </c>
      <c r="C183" s="63">
        <f>'1.4.Fwd TIV-Field Inputs'!C182</f>
        <v>0</v>
      </c>
      <c r="D183" s="63">
        <f>'1.4.Fwd TIV-Field Inputs'!D182</f>
        <v>0</v>
      </c>
      <c r="E183" s="68">
        <f>'1.6.Ability to Win'!G182</f>
        <v>0</v>
      </c>
      <c r="F183" s="55"/>
      <c r="G183" s="55"/>
      <c r="H183" s="72">
        <f>'1.6.Ability to Win'!T182</f>
        <v>0</v>
      </c>
      <c r="I183" s="89">
        <f>'1.4.Fwd TIV-Field Inputs'!J182</f>
        <v>0</v>
      </c>
      <c r="J183" s="55"/>
      <c r="K183" s="72">
        <f>'1.4.Fwd TIV-Field Inputs'!K182</f>
        <v>0</v>
      </c>
      <c r="L183" s="55"/>
      <c r="M183" s="72">
        <f>'1.4.Fwd TIV-Field Inputs'!L182</f>
        <v>0</v>
      </c>
      <c r="N183" s="55"/>
      <c r="O183" s="72">
        <f>'1.4.Fwd TIV-Field Inputs'!M182</f>
        <v>0</v>
      </c>
      <c r="P183" s="55"/>
      <c r="Q183" s="55"/>
      <c r="R183" s="89">
        <f t="shared" si="24"/>
        <v>0</v>
      </c>
      <c r="S183" s="55"/>
      <c r="T183" s="55"/>
      <c r="U183" s="55"/>
      <c r="V183" s="55"/>
      <c r="W183" s="89">
        <f t="shared" si="25"/>
        <v>0</v>
      </c>
      <c r="X183" s="55"/>
      <c r="Y183" s="55"/>
      <c r="Z183" s="55"/>
      <c r="AA183" s="89">
        <f t="shared" si="26"/>
        <v>0</v>
      </c>
      <c r="AB183" s="55"/>
      <c r="AC183" s="55"/>
      <c r="AD183" s="55"/>
      <c r="AE183" s="55"/>
      <c r="AF183" s="89">
        <f t="shared" si="27"/>
        <v>0</v>
      </c>
      <c r="AG183" s="55"/>
      <c r="AH183" s="55"/>
      <c r="AI183" s="55"/>
      <c r="AJ183" s="89">
        <f t="shared" si="28"/>
        <v>0</v>
      </c>
      <c r="AK183" s="55"/>
      <c r="AL183" s="55"/>
      <c r="AM183" s="55"/>
      <c r="AN183" s="55"/>
      <c r="AO183" s="89">
        <f t="shared" si="29"/>
        <v>0</v>
      </c>
      <c r="AP183" s="55"/>
      <c r="AQ183" s="89">
        <f t="shared" si="30"/>
        <v>0</v>
      </c>
      <c r="AR183" s="89">
        <f t="shared" si="31"/>
        <v>0</v>
      </c>
      <c r="AS183" s="89">
        <f t="shared" si="32"/>
        <v>0</v>
      </c>
      <c r="AT183" s="55"/>
      <c r="AU183" s="72">
        <f>IFERROR(VLOOKUP(D183,Masters!$D$3:$E$17,2,FALSE),0)</f>
        <v>0</v>
      </c>
    </row>
    <row r="184" spans="1:47" ht="16.5" customHeight="1" x14ac:dyDescent="0.25">
      <c r="A184" s="63">
        <f>'1.4.Fwd TIV-Field Inputs'!A183</f>
        <v>0</v>
      </c>
      <c r="B184" s="63">
        <f>'1.4.Fwd TIV-Field Inputs'!B183</f>
        <v>0</v>
      </c>
      <c r="C184" s="63">
        <f>'1.4.Fwd TIV-Field Inputs'!C183</f>
        <v>0</v>
      </c>
      <c r="D184" s="63">
        <f>'1.4.Fwd TIV-Field Inputs'!D183</f>
        <v>0</v>
      </c>
      <c r="E184" s="68">
        <f>'1.6.Ability to Win'!G183</f>
        <v>0</v>
      </c>
      <c r="F184" s="55"/>
      <c r="G184" s="55"/>
      <c r="H184" s="72">
        <f>'1.6.Ability to Win'!T183</f>
        <v>0</v>
      </c>
      <c r="I184" s="89">
        <f>'1.4.Fwd TIV-Field Inputs'!J183</f>
        <v>0</v>
      </c>
      <c r="J184" s="55"/>
      <c r="K184" s="72">
        <f>'1.4.Fwd TIV-Field Inputs'!K183</f>
        <v>0</v>
      </c>
      <c r="L184" s="55"/>
      <c r="M184" s="72">
        <f>'1.4.Fwd TIV-Field Inputs'!L183</f>
        <v>0</v>
      </c>
      <c r="N184" s="55"/>
      <c r="O184" s="72">
        <f>'1.4.Fwd TIV-Field Inputs'!M183</f>
        <v>0</v>
      </c>
      <c r="P184" s="55"/>
      <c r="Q184" s="55"/>
      <c r="R184" s="89">
        <f t="shared" si="24"/>
        <v>0</v>
      </c>
      <c r="S184" s="55"/>
      <c r="T184" s="55"/>
      <c r="U184" s="55"/>
      <c r="V184" s="55"/>
      <c r="W184" s="89">
        <f t="shared" si="25"/>
        <v>0</v>
      </c>
      <c r="X184" s="55"/>
      <c r="Y184" s="55"/>
      <c r="Z184" s="55"/>
      <c r="AA184" s="89">
        <f t="shared" si="26"/>
        <v>0</v>
      </c>
      <c r="AB184" s="55"/>
      <c r="AC184" s="55"/>
      <c r="AD184" s="55"/>
      <c r="AE184" s="55"/>
      <c r="AF184" s="89">
        <f t="shared" si="27"/>
        <v>0</v>
      </c>
      <c r="AG184" s="55"/>
      <c r="AH184" s="55"/>
      <c r="AI184" s="55"/>
      <c r="AJ184" s="89">
        <f t="shared" si="28"/>
        <v>0</v>
      </c>
      <c r="AK184" s="55"/>
      <c r="AL184" s="55"/>
      <c r="AM184" s="55"/>
      <c r="AN184" s="55"/>
      <c r="AO184" s="89">
        <f t="shared" si="29"/>
        <v>0</v>
      </c>
      <c r="AP184" s="55"/>
      <c r="AQ184" s="89">
        <f t="shared" si="30"/>
        <v>0</v>
      </c>
      <c r="AR184" s="89">
        <f t="shared" si="31"/>
        <v>0</v>
      </c>
      <c r="AS184" s="89">
        <f t="shared" si="32"/>
        <v>0</v>
      </c>
      <c r="AT184" s="55"/>
      <c r="AU184" s="72">
        <f>IFERROR(VLOOKUP(D184,Masters!$D$3:$E$17,2,FALSE),0)</f>
        <v>0</v>
      </c>
    </row>
    <row r="185" spans="1:47" ht="16.5" customHeight="1" x14ac:dyDescent="0.25">
      <c r="A185" s="63">
        <f>'1.4.Fwd TIV-Field Inputs'!A184</f>
        <v>0</v>
      </c>
      <c r="B185" s="63">
        <f>'1.4.Fwd TIV-Field Inputs'!B184</f>
        <v>0</v>
      </c>
      <c r="C185" s="63">
        <f>'1.4.Fwd TIV-Field Inputs'!C184</f>
        <v>0</v>
      </c>
      <c r="D185" s="63">
        <f>'1.4.Fwd TIV-Field Inputs'!D184</f>
        <v>0</v>
      </c>
      <c r="E185" s="68">
        <f>'1.6.Ability to Win'!G184</f>
        <v>0</v>
      </c>
      <c r="F185" s="55"/>
      <c r="G185" s="55"/>
      <c r="H185" s="72">
        <f>'1.6.Ability to Win'!T184</f>
        <v>0</v>
      </c>
      <c r="I185" s="89">
        <f>'1.4.Fwd TIV-Field Inputs'!J184</f>
        <v>0</v>
      </c>
      <c r="J185" s="55"/>
      <c r="K185" s="72">
        <f>'1.4.Fwd TIV-Field Inputs'!K184</f>
        <v>0</v>
      </c>
      <c r="L185" s="55"/>
      <c r="M185" s="72">
        <f>'1.4.Fwd TIV-Field Inputs'!L184</f>
        <v>0</v>
      </c>
      <c r="N185" s="55"/>
      <c r="O185" s="72">
        <f>'1.4.Fwd TIV-Field Inputs'!M184</f>
        <v>0</v>
      </c>
      <c r="P185" s="55"/>
      <c r="Q185" s="55"/>
      <c r="R185" s="89">
        <f t="shared" si="24"/>
        <v>0</v>
      </c>
      <c r="S185" s="55"/>
      <c r="T185" s="55"/>
      <c r="U185" s="55"/>
      <c r="V185" s="55"/>
      <c r="W185" s="89">
        <f t="shared" si="25"/>
        <v>0</v>
      </c>
      <c r="X185" s="55"/>
      <c r="Y185" s="55"/>
      <c r="Z185" s="55"/>
      <c r="AA185" s="89">
        <f t="shared" si="26"/>
        <v>0</v>
      </c>
      <c r="AB185" s="55"/>
      <c r="AC185" s="55"/>
      <c r="AD185" s="55"/>
      <c r="AE185" s="55"/>
      <c r="AF185" s="89">
        <f t="shared" si="27"/>
        <v>0</v>
      </c>
      <c r="AG185" s="55"/>
      <c r="AH185" s="55"/>
      <c r="AI185" s="55"/>
      <c r="AJ185" s="89">
        <f t="shared" si="28"/>
        <v>0</v>
      </c>
      <c r="AK185" s="55"/>
      <c r="AL185" s="55"/>
      <c r="AM185" s="55"/>
      <c r="AN185" s="55"/>
      <c r="AO185" s="89">
        <f t="shared" si="29"/>
        <v>0</v>
      </c>
      <c r="AP185" s="55"/>
      <c r="AQ185" s="89">
        <f t="shared" si="30"/>
        <v>0</v>
      </c>
      <c r="AR185" s="89">
        <f t="shared" si="31"/>
        <v>0</v>
      </c>
      <c r="AS185" s="89">
        <f t="shared" si="32"/>
        <v>0</v>
      </c>
      <c r="AT185" s="55"/>
      <c r="AU185" s="72">
        <f>IFERROR(VLOOKUP(D185,Masters!$D$3:$E$17,2,FALSE),0)</f>
        <v>0</v>
      </c>
    </row>
    <row r="186" spans="1:47" ht="16.5" customHeight="1" x14ac:dyDescent="0.25">
      <c r="A186" s="63">
        <f>'1.4.Fwd TIV-Field Inputs'!A185</f>
        <v>0</v>
      </c>
      <c r="B186" s="63">
        <f>'1.4.Fwd TIV-Field Inputs'!B185</f>
        <v>0</v>
      </c>
      <c r="C186" s="63">
        <f>'1.4.Fwd TIV-Field Inputs'!C185</f>
        <v>0</v>
      </c>
      <c r="D186" s="63">
        <f>'1.4.Fwd TIV-Field Inputs'!D185</f>
        <v>0</v>
      </c>
      <c r="E186" s="68">
        <f>'1.6.Ability to Win'!G185</f>
        <v>0</v>
      </c>
      <c r="F186" s="55"/>
      <c r="G186" s="55"/>
      <c r="H186" s="72">
        <f>'1.6.Ability to Win'!T185</f>
        <v>0</v>
      </c>
      <c r="I186" s="89">
        <f>'1.4.Fwd TIV-Field Inputs'!J185</f>
        <v>0</v>
      </c>
      <c r="J186" s="55"/>
      <c r="K186" s="72">
        <f>'1.4.Fwd TIV-Field Inputs'!K185</f>
        <v>0</v>
      </c>
      <c r="L186" s="55"/>
      <c r="M186" s="72">
        <f>'1.4.Fwd TIV-Field Inputs'!L185</f>
        <v>0</v>
      </c>
      <c r="N186" s="55"/>
      <c r="O186" s="72">
        <f>'1.4.Fwd TIV-Field Inputs'!M185</f>
        <v>0</v>
      </c>
      <c r="P186" s="55"/>
      <c r="Q186" s="55"/>
      <c r="R186" s="89">
        <f t="shared" si="24"/>
        <v>0</v>
      </c>
      <c r="S186" s="55"/>
      <c r="T186" s="55"/>
      <c r="U186" s="55"/>
      <c r="V186" s="55"/>
      <c r="W186" s="89">
        <f t="shared" si="25"/>
        <v>0</v>
      </c>
      <c r="X186" s="55"/>
      <c r="Y186" s="55"/>
      <c r="Z186" s="55"/>
      <c r="AA186" s="89">
        <f t="shared" si="26"/>
        <v>0</v>
      </c>
      <c r="AB186" s="55"/>
      <c r="AC186" s="55"/>
      <c r="AD186" s="55"/>
      <c r="AE186" s="55"/>
      <c r="AF186" s="89">
        <f t="shared" si="27"/>
        <v>0</v>
      </c>
      <c r="AG186" s="55"/>
      <c r="AH186" s="55"/>
      <c r="AI186" s="55"/>
      <c r="AJ186" s="89">
        <f t="shared" si="28"/>
        <v>0</v>
      </c>
      <c r="AK186" s="55"/>
      <c r="AL186" s="55"/>
      <c r="AM186" s="55"/>
      <c r="AN186" s="55"/>
      <c r="AO186" s="89">
        <f t="shared" si="29"/>
        <v>0</v>
      </c>
      <c r="AP186" s="55"/>
      <c r="AQ186" s="89">
        <f t="shared" si="30"/>
        <v>0</v>
      </c>
      <c r="AR186" s="89">
        <f t="shared" si="31"/>
        <v>0</v>
      </c>
      <c r="AS186" s="89">
        <f t="shared" si="32"/>
        <v>0</v>
      </c>
      <c r="AT186" s="55"/>
      <c r="AU186" s="72">
        <f>IFERROR(VLOOKUP(D186,Masters!$D$3:$E$17,2,FALSE),0)</f>
        <v>0</v>
      </c>
    </row>
    <row r="187" spans="1:47" ht="16.5" customHeight="1" x14ac:dyDescent="0.25">
      <c r="A187" s="63">
        <f>'1.4.Fwd TIV-Field Inputs'!A186</f>
        <v>0</v>
      </c>
      <c r="B187" s="63">
        <f>'1.4.Fwd TIV-Field Inputs'!B186</f>
        <v>0</v>
      </c>
      <c r="C187" s="63">
        <f>'1.4.Fwd TIV-Field Inputs'!C186</f>
        <v>0</v>
      </c>
      <c r="D187" s="63">
        <f>'1.4.Fwd TIV-Field Inputs'!D186</f>
        <v>0</v>
      </c>
      <c r="E187" s="68">
        <f>'1.6.Ability to Win'!G186</f>
        <v>0</v>
      </c>
      <c r="F187" s="55"/>
      <c r="G187" s="55"/>
      <c r="H187" s="72">
        <f>'1.6.Ability to Win'!T186</f>
        <v>0</v>
      </c>
      <c r="I187" s="89">
        <f>'1.4.Fwd TIV-Field Inputs'!J186</f>
        <v>0</v>
      </c>
      <c r="J187" s="55"/>
      <c r="K187" s="72">
        <f>'1.4.Fwd TIV-Field Inputs'!K186</f>
        <v>0</v>
      </c>
      <c r="L187" s="55"/>
      <c r="M187" s="72">
        <f>'1.4.Fwd TIV-Field Inputs'!L186</f>
        <v>0</v>
      </c>
      <c r="N187" s="55"/>
      <c r="O187" s="72">
        <f>'1.4.Fwd TIV-Field Inputs'!M186</f>
        <v>0</v>
      </c>
      <c r="P187" s="55"/>
      <c r="Q187" s="55"/>
      <c r="R187" s="89">
        <f t="shared" si="24"/>
        <v>0</v>
      </c>
      <c r="S187" s="55"/>
      <c r="T187" s="55"/>
      <c r="U187" s="55"/>
      <c r="V187" s="55"/>
      <c r="W187" s="89">
        <f t="shared" si="25"/>
        <v>0</v>
      </c>
      <c r="X187" s="55"/>
      <c r="Y187" s="55"/>
      <c r="Z187" s="55"/>
      <c r="AA187" s="89">
        <f t="shared" si="26"/>
        <v>0</v>
      </c>
      <c r="AB187" s="55"/>
      <c r="AC187" s="55"/>
      <c r="AD187" s="55"/>
      <c r="AE187" s="55"/>
      <c r="AF187" s="89">
        <f t="shared" si="27"/>
        <v>0</v>
      </c>
      <c r="AG187" s="55"/>
      <c r="AH187" s="55"/>
      <c r="AI187" s="55"/>
      <c r="AJ187" s="89">
        <f t="shared" si="28"/>
        <v>0</v>
      </c>
      <c r="AK187" s="55"/>
      <c r="AL187" s="55"/>
      <c r="AM187" s="55"/>
      <c r="AN187" s="55"/>
      <c r="AO187" s="89">
        <f t="shared" si="29"/>
        <v>0</v>
      </c>
      <c r="AP187" s="55"/>
      <c r="AQ187" s="89">
        <f t="shared" si="30"/>
        <v>0</v>
      </c>
      <c r="AR187" s="89">
        <f t="shared" si="31"/>
        <v>0</v>
      </c>
      <c r="AS187" s="89">
        <f t="shared" si="32"/>
        <v>0</v>
      </c>
      <c r="AT187" s="55"/>
      <c r="AU187" s="72">
        <f>IFERROR(VLOOKUP(D187,Masters!$D$3:$E$17,2,FALSE),0)</f>
        <v>0</v>
      </c>
    </row>
    <row r="188" spans="1:47" ht="16.5" customHeight="1" x14ac:dyDescent="0.25">
      <c r="A188" s="63">
        <f>'1.4.Fwd TIV-Field Inputs'!A187</f>
        <v>0</v>
      </c>
      <c r="B188" s="63">
        <f>'1.4.Fwd TIV-Field Inputs'!B187</f>
        <v>0</v>
      </c>
      <c r="C188" s="63">
        <f>'1.4.Fwd TIV-Field Inputs'!C187</f>
        <v>0</v>
      </c>
      <c r="D188" s="63">
        <f>'1.4.Fwd TIV-Field Inputs'!D187</f>
        <v>0</v>
      </c>
      <c r="E188" s="68">
        <f>'1.6.Ability to Win'!G187</f>
        <v>0</v>
      </c>
      <c r="F188" s="55"/>
      <c r="G188" s="55"/>
      <c r="H188" s="72">
        <f>'1.6.Ability to Win'!T187</f>
        <v>0</v>
      </c>
      <c r="I188" s="89">
        <f>'1.4.Fwd TIV-Field Inputs'!J187</f>
        <v>0</v>
      </c>
      <c r="J188" s="55"/>
      <c r="K188" s="72">
        <f>'1.4.Fwd TIV-Field Inputs'!K187</f>
        <v>0</v>
      </c>
      <c r="L188" s="55"/>
      <c r="M188" s="72">
        <f>'1.4.Fwd TIV-Field Inputs'!L187</f>
        <v>0</v>
      </c>
      <c r="N188" s="55"/>
      <c r="O188" s="72">
        <f>'1.4.Fwd TIV-Field Inputs'!M187</f>
        <v>0</v>
      </c>
      <c r="P188" s="55"/>
      <c r="Q188" s="55"/>
      <c r="R188" s="89">
        <f t="shared" si="24"/>
        <v>0</v>
      </c>
      <c r="S188" s="55"/>
      <c r="T188" s="55"/>
      <c r="U188" s="55"/>
      <c r="V188" s="55"/>
      <c r="W188" s="89">
        <f t="shared" si="25"/>
        <v>0</v>
      </c>
      <c r="X188" s="55"/>
      <c r="Y188" s="55"/>
      <c r="Z188" s="55"/>
      <c r="AA188" s="89">
        <f t="shared" si="26"/>
        <v>0</v>
      </c>
      <c r="AB188" s="55"/>
      <c r="AC188" s="55"/>
      <c r="AD188" s="55"/>
      <c r="AE188" s="55"/>
      <c r="AF188" s="89">
        <f t="shared" si="27"/>
        <v>0</v>
      </c>
      <c r="AG188" s="55"/>
      <c r="AH188" s="55"/>
      <c r="AI188" s="55"/>
      <c r="AJ188" s="89">
        <f t="shared" si="28"/>
        <v>0</v>
      </c>
      <c r="AK188" s="55"/>
      <c r="AL188" s="55"/>
      <c r="AM188" s="55"/>
      <c r="AN188" s="55"/>
      <c r="AO188" s="89">
        <f t="shared" si="29"/>
        <v>0</v>
      </c>
      <c r="AP188" s="55"/>
      <c r="AQ188" s="89">
        <f t="shared" si="30"/>
        <v>0</v>
      </c>
      <c r="AR188" s="89">
        <f t="shared" si="31"/>
        <v>0</v>
      </c>
      <c r="AS188" s="89">
        <f t="shared" si="32"/>
        <v>0</v>
      </c>
      <c r="AT188" s="55"/>
      <c r="AU188" s="72">
        <f>IFERROR(VLOOKUP(D188,Masters!$D$3:$E$17,2,FALSE),0)</f>
        <v>0</v>
      </c>
    </row>
    <row r="189" spans="1:47" ht="16.5" customHeight="1" x14ac:dyDescent="0.25">
      <c r="A189" s="63">
        <f>'1.4.Fwd TIV-Field Inputs'!A188</f>
        <v>0</v>
      </c>
      <c r="B189" s="63">
        <f>'1.4.Fwd TIV-Field Inputs'!B188</f>
        <v>0</v>
      </c>
      <c r="C189" s="63">
        <f>'1.4.Fwd TIV-Field Inputs'!C188</f>
        <v>0</v>
      </c>
      <c r="D189" s="63">
        <f>'1.4.Fwd TIV-Field Inputs'!D188</f>
        <v>0</v>
      </c>
      <c r="E189" s="68">
        <f>'1.6.Ability to Win'!G188</f>
        <v>0</v>
      </c>
      <c r="F189" s="55"/>
      <c r="G189" s="55"/>
      <c r="H189" s="72">
        <f>'1.6.Ability to Win'!T188</f>
        <v>0</v>
      </c>
      <c r="I189" s="89">
        <f>'1.4.Fwd TIV-Field Inputs'!J188</f>
        <v>0</v>
      </c>
      <c r="J189" s="55"/>
      <c r="K189" s="72">
        <f>'1.4.Fwd TIV-Field Inputs'!K188</f>
        <v>0</v>
      </c>
      <c r="L189" s="55"/>
      <c r="M189" s="72">
        <f>'1.4.Fwd TIV-Field Inputs'!L188</f>
        <v>0</v>
      </c>
      <c r="N189" s="55"/>
      <c r="O189" s="72">
        <f>'1.4.Fwd TIV-Field Inputs'!M188</f>
        <v>0</v>
      </c>
      <c r="P189" s="55"/>
      <c r="Q189" s="55"/>
      <c r="R189" s="89">
        <f t="shared" si="24"/>
        <v>0</v>
      </c>
      <c r="S189" s="55"/>
      <c r="T189" s="55"/>
      <c r="U189" s="55"/>
      <c r="V189" s="55"/>
      <c r="W189" s="89">
        <f t="shared" si="25"/>
        <v>0</v>
      </c>
      <c r="X189" s="55"/>
      <c r="Y189" s="55"/>
      <c r="Z189" s="55"/>
      <c r="AA189" s="89">
        <f t="shared" si="26"/>
        <v>0</v>
      </c>
      <c r="AB189" s="55"/>
      <c r="AC189" s="55"/>
      <c r="AD189" s="55"/>
      <c r="AE189" s="55"/>
      <c r="AF189" s="89">
        <f t="shared" si="27"/>
        <v>0</v>
      </c>
      <c r="AG189" s="55"/>
      <c r="AH189" s="55"/>
      <c r="AI189" s="55"/>
      <c r="AJ189" s="89">
        <f t="shared" si="28"/>
        <v>0</v>
      </c>
      <c r="AK189" s="55"/>
      <c r="AL189" s="55"/>
      <c r="AM189" s="55"/>
      <c r="AN189" s="55"/>
      <c r="AO189" s="89">
        <f t="shared" si="29"/>
        <v>0</v>
      </c>
      <c r="AP189" s="55"/>
      <c r="AQ189" s="89">
        <f t="shared" si="30"/>
        <v>0</v>
      </c>
      <c r="AR189" s="89">
        <f t="shared" si="31"/>
        <v>0</v>
      </c>
      <c r="AS189" s="89">
        <f t="shared" si="32"/>
        <v>0</v>
      </c>
      <c r="AT189" s="55"/>
      <c r="AU189" s="72">
        <f>IFERROR(VLOOKUP(D189,Masters!$D$3:$E$17,2,FALSE),0)</f>
        <v>0</v>
      </c>
    </row>
    <row r="190" spans="1:47" ht="16.5" customHeight="1" x14ac:dyDescent="0.25">
      <c r="A190" s="63">
        <f>'1.4.Fwd TIV-Field Inputs'!A189</f>
        <v>0</v>
      </c>
      <c r="B190" s="63">
        <f>'1.4.Fwd TIV-Field Inputs'!B189</f>
        <v>0</v>
      </c>
      <c r="C190" s="63">
        <f>'1.4.Fwd TIV-Field Inputs'!C189</f>
        <v>0</v>
      </c>
      <c r="D190" s="63">
        <f>'1.4.Fwd TIV-Field Inputs'!D189</f>
        <v>0</v>
      </c>
      <c r="E190" s="68">
        <f>'1.6.Ability to Win'!G189</f>
        <v>0</v>
      </c>
      <c r="F190" s="55"/>
      <c r="G190" s="55"/>
      <c r="H190" s="72">
        <f>'1.6.Ability to Win'!T189</f>
        <v>0</v>
      </c>
      <c r="I190" s="89">
        <f>'1.4.Fwd TIV-Field Inputs'!J189</f>
        <v>0</v>
      </c>
      <c r="J190" s="55"/>
      <c r="K190" s="72">
        <f>'1.4.Fwd TIV-Field Inputs'!K189</f>
        <v>0</v>
      </c>
      <c r="L190" s="55"/>
      <c r="M190" s="72">
        <f>'1.4.Fwd TIV-Field Inputs'!L189</f>
        <v>0</v>
      </c>
      <c r="N190" s="55"/>
      <c r="O190" s="72">
        <f>'1.4.Fwd TIV-Field Inputs'!M189</f>
        <v>0</v>
      </c>
      <c r="P190" s="55"/>
      <c r="Q190" s="55"/>
      <c r="R190" s="89">
        <f t="shared" si="24"/>
        <v>0</v>
      </c>
      <c r="S190" s="55"/>
      <c r="T190" s="55"/>
      <c r="U190" s="55"/>
      <c r="V190" s="55"/>
      <c r="W190" s="89">
        <f t="shared" si="25"/>
        <v>0</v>
      </c>
      <c r="X190" s="55"/>
      <c r="Y190" s="55"/>
      <c r="Z190" s="55"/>
      <c r="AA190" s="89">
        <f t="shared" si="26"/>
        <v>0</v>
      </c>
      <c r="AB190" s="55"/>
      <c r="AC190" s="55"/>
      <c r="AD190" s="55"/>
      <c r="AE190" s="55"/>
      <c r="AF190" s="89">
        <f t="shared" si="27"/>
        <v>0</v>
      </c>
      <c r="AG190" s="55"/>
      <c r="AH190" s="55"/>
      <c r="AI190" s="55"/>
      <c r="AJ190" s="89">
        <f t="shared" si="28"/>
        <v>0</v>
      </c>
      <c r="AK190" s="55"/>
      <c r="AL190" s="55"/>
      <c r="AM190" s="55"/>
      <c r="AN190" s="55"/>
      <c r="AO190" s="89">
        <f t="shared" si="29"/>
        <v>0</v>
      </c>
      <c r="AP190" s="55"/>
      <c r="AQ190" s="89">
        <f t="shared" si="30"/>
        <v>0</v>
      </c>
      <c r="AR190" s="89">
        <f t="shared" si="31"/>
        <v>0</v>
      </c>
      <c r="AS190" s="89">
        <f t="shared" si="32"/>
        <v>0</v>
      </c>
      <c r="AT190" s="55"/>
      <c r="AU190" s="72">
        <f>IFERROR(VLOOKUP(D190,Masters!$D$3:$E$17,2,FALSE),0)</f>
        <v>0</v>
      </c>
    </row>
    <row r="191" spans="1:47" ht="16.5" customHeight="1" x14ac:dyDescent="0.25">
      <c r="A191" s="63">
        <f>'1.4.Fwd TIV-Field Inputs'!A190</f>
        <v>0</v>
      </c>
      <c r="B191" s="63">
        <f>'1.4.Fwd TIV-Field Inputs'!B190</f>
        <v>0</v>
      </c>
      <c r="C191" s="63">
        <f>'1.4.Fwd TIV-Field Inputs'!C190</f>
        <v>0</v>
      </c>
      <c r="D191" s="63">
        <f>'1.4.Fwd TIV-Field Inputs'!D190</f>
        <v>0</v>
      </c>
      <c r="E191" s="68">
        <f>'1.6.Ability to Win'!G190</f>
        <v>0</v>
      </c>
      <c r="F191" s="55"/>
      <c r="G191" s="55"/>
      <c r="H191" s="72">
        <f>'1.6.Ability to Win'!T190</f>
        <v>0</v>
      </c>
      <c r="I191" s="89">
        <f>'1.4.Fwd TIV-Field Inputs'!J190</f>
        <v>0</v>
      </c>
      <c r="J191" s="55"/>
      <c r="K191" s="72">
        <f>'1.4.Fwd TIV-Field Inputs'!K190</f>
        <v>0</v>
      </c>
      <c r="L191" s="55"/>
      <c r="M191" s="72">
        <f>'1.4.Fwd TIV-Field Inputs'!L190</f>
        <v>0</v>
      </c>
      <c r="N191" s="55"/>
      <c r="O191" s="72">
        <f>'1.4.Fwd TIV-Field Inputs'!M190</f>
        <v>0</v>
      </c>
      <c r="P191" s="55"/>
      <c r="Q191" s="55"/>
      <c r="R191" s="89">
        <f t="shared" si="24"/>
        <v>0</v>
      </c>
      <c r="S191" s="55"/>
      <c r="T191" s="55"/>
      <c r="U191" s="55"/>
      <c r="V191" s="55"/>
      <c r="W191" s="89">
        <f t="shared" si="25"/>
        <v>0</v>
      </c>
      <c r="X191" s="55"/>
      <c r="Y191" s="55"/>
      <c r="Z191" s="55"/>
      <c r="AA191" s="89">
        <f t="shared" si="26"/>
        <v>0</v>
      </c>
      <c r="AB191" s="55"/>
      <c r="AC191" s="55"/>
      <c r="AD191" s="55"/>
      <c r="AE191" s="55"/>
      <c r="AF191" s="89">
        <f t="shared" si="27"/>
        <v>0</v>
      </c>
      <c r="AG191" s="55"/>
      <c r="AH191" s="55"/>
      <c r="AI191" s="55"/>
      <c r="AJ191" s="89">
        <f t="shared" si="28"/>
        <v>0</v>
      </c>
      <c r="AK191" s="55"/>
      <c r="AL191" s="55"/>
      <c r="AM191" s="55"/>
      <c r="AN191" s="55"/>
      <c r="AO191" s="89">
        <f t="shared" si="29"/>
        <v>0</v>
      </c>
      <c r="AP191" s="55"/>
      <c r="AQ191" s="89">
        <f t="shared" si="30"/>
        <v>0</v>
      </c>
      <c r="AR191" s="89">
        <f t="shared" si="31"/>
        <v>0</v>
      </c>
      <c r="AS191" s="89">
        <f t="shared" si="32"/>
        <v>0</v>
      </c>
      <c r="AT191" s="55"/>
      <c r="AU191" s="72">
        <f>IFERROR(VLOOKUP(D191,Masters!$D$3:$E$17,2,FALSE),0)</f>
        <v>0</v>
      </c>
    </row>
    <row r="192" spans="1:47" ht="16.5" customHeight="1" x14ac:dyDescent="0.25">
      <c r="A192" s="63">
        <f>'1.4.Fwd TIV-Field Inputs'!A191</f>
        <v>0</v>
      </c>
      <c r="B192" s="63">
        <f>'1.4.Fwd TIV-Field Inputs'!B191</f>
        <v>0</v>
      </c>
      <c r="C192" s="63">
        <f>'1.4.Fwd TIV-Field Inputs'!C191</f>
        <v>0</v>
      </c>
      <c r="D192" s="63">
        <f>'1.4.Fwd TIV-Field Inputs'!D191</f>
        <v>0</v>
      </c>
      <c r="E192" s="68">
        <f>'1.6.Ability to Win'!G191</f>
        <v>0</v>
      </c>
      <c r="F192" s="55"/>
      <c r="G192" s="55"/>
      <c r="H192" s="72">
        <f>'1.6.Ability to Win'!T191</f>
        <v>0</v>
      </c>
      <c r="I192" s="89">
        <f>'1.4.Fwd TIV-Field Inputs'!J191</f>
        <v>0</v>
      </c>
      <c r="J192" s="55"/>
      <c r="K192" s="72">
        <f>'1.4.Fwd TIV-Field Inputs'!K191</f>
        <v>0</v>
      </c>
      <c r="L192" s="55"/>
      <c r="M192" s="72">
        <f>'1.4.Fwd TIV-Field Inputs'!L191</f>
        <v>0</v>
      </c>
      <c r="N192" s="55"/>
      <c r="O192" s="72">
        <f>'1.4.Fwd TIV-Field Inputs'!M191</f>
        <v>0</v>
      </c>
      <c r="P192" s="55"/>
      <c r="Q192" s="55"/>
      <c r="R192" s="89">
        <f t="shared" si="24"/>
        <v>0</v>
      </c>
      <c r="S192" s="55"/>
      <c r="T192" s="55"/>
      <c r="U192" s="55"/>
      <c r="V192" s="55"/>
      <c r="W192" s="89">
        <f t="shared" si="25"/>
        <v>0</v>
      </c>
      <c r="X192" s="55"/>
      <c r="Y192" s="55"/>
      <c r="Z192" s="55"/>
      <c r="AA192" s="89">
        <f t="shared" si="26"/>
        <v>0</v>
      </c>
      <c r="AB192" s="55"/>
      <c r="AC192" s="55"/>
      <c r="AD192" s="55"/>
      <c r="AE192" s="55"/>
      <c r="AF192" s="89">
        <f t="shared" si="27"/>
        <v>0</v>
      </c>
      <c r="AG192" s="55"/>
      <c r="AH192" s="55"/>
      <c r="AI192" s="55"/>
      <c r="AJ192" s="89">
        <f t="shared" si="28"/>
        <v>0</v>
      </c>
      <c r="AK192" s="55"/>
      <c r="AL192" s="55"/>
      <c r="AM192" s="55"/>
      <c r="AN192" s="55"/>
      <c r="AO192" s="89">
        <f t="shared" si="29"/>
        <v>0</v>
      </c>
      <c r="AP192" s="55"/>
      <c r="AQ192" s="89">
        <f t="shared" si="30"/>
        <v>0</v>
      </c>
      <c r="AR192" s="89">
        <f t="shared" si="31"/>
        <v>0</v>
      </c>
      <c r="AS192" s="89">
        <f t="shared" si="32"/>
        <v>0</v>
      </c>
      <c r="AT192" s="55"/>
      <c r="AU192" s="72">
        <f>IFERROR(VLOOKUP(D192,Masters!$D$3:$E$17,2,FALSE),0)</f>
        <v>0</v>
      </c>
    </row>
    <row r="193" spans="1:47" ht="16.5" customHeight="1" x14ac:dyDescent="0.25">
      <c r="A193" s="63">
        <f>'1.4.Fwd TIV-Field Inputs'!A192</f>
        <v>0</v>
      </c>
      <c r="B193" s="63">
        <f>'1.4.Fwd TIV-Field Inputs'!B192</f>
        <v>0</v>
      </c>
      <c r="C193" s="63">
        <f>'1.4.Fwd TIV-Field Inputs'!C192</f>
        <v>0</v>
      </c>
      <c r="D193" s="63">
        <f>'1.4.Fwd TIV-Field Inputs'!D192</f>
        <v>0</v>
      </c>
      <c r="E193" s="68">
        <f>'1.6.Ability to Win'!G192</f>
        <v>0</v>
      </c>
      <c r="F193" s="55"/>
      <c r="G193" s="55"/>
      <c r="H193" s="72">
        <f>'1.6.Ability to Win'!T192</f>
        <v>0</v>
      </c>
      <c r="I193" s="89">
        <f>'1.4.Fwd TIV-Field Inputs'!J192</f>
        <v>0</v>
      </c>
      <c r="J193" s="55"/>
      <c r="K193" s="72">
        <f>'1.4.Fwd TIV-Field Inputs'!K192</f>
        <v>0</v>
      </c>
      <c r="L193" s="55"/>
      <c r="M193" s="72">
        <f>'1.4.Fwd TIV-Field Inputs'!L192</f>
        <v>0</v>
      </c>
      <c r="N193" s="55"/>
      <c r="O193" s="72">
        <f>'1.4.Fwd TIV-Field Inputs'!M192</f>
        <v>0</v>
      </c>
      <c r="P193" s="55"/>
      <c r="Q193" s="55"/>
      <c r="R193" s="89">
        <f t="shared" si="24"/>
        <v>0</v>
      </c>
      <c r="S193" s="55"/>
      <c r="T193" s="55"/>
      <c r="U193" s="55"/>
      <c r="V193" s="55"/>
      <c r="W193" s="89">
        <f t="shared" si="25"/>
        <v>0</v>
      </c>
      <c r="X193" s="55"/>
      <c r="Y193" s="55"/>
      <c r="Z193" s="55"/>
      <c r="AA193" s="89">
        <f t="shared" si="26"/>
        <v>0</v>
      </c>
      <c r="AB193" s="55"/>
      <c r="AC193" s="55"/>
      <c r="AD193" s="55"/>
      <c r="AE193" s="55"/>
      <c r="AF193" s="89">
        <f t="shared" si="27"/>
        <v>0</v>
      </c>
      <c r="AG193" s="55"/>
      <c r="AH193" s="55"/>
      <c r="AI193" s="55"/>
      <c r="AJ193" s="89">
        <f t="shared" si="28"/>
        <v>0</v>
      </c>
      <c r="AK193" s="55"/>
      <c r="AL193" s="55"/>
      <c r="AM193" s="55"/>
      <c r="AN193" s="55"/>
      <c r="AO193" s="89">
        <f t="shared" si="29"/>
        <v>0</v>
      </c>
      <c r="AP193" s="55"/>
      <c r="AQ193" s="89">
        <f t="shared" si="30"/>
        <v>0</v>
      </c>
      <c r="AR193" s="89">
        <f t="shared" si="31"/>
        <v>0</v>
      </c>
      <c r="AS193" s="89">
        <f t="shared" si="32"/>
        <v>0</v>
      </c>
      <c r="AT193" s="55"/>
      <c r="AU193" s="72">
        <f>IFERROR(VLOOKUP(D193,Masters!$D$3:$E$17,2,FALSE),0)</f>
        <v>0</v>
      </c>
    </row>
    <row r="194" spans="1:47" ht="16.5" customHeight="1" x14ac:dyDescent="0.25">
      <c r="A194" s="63">
        <f>'1.4.Fwd TIV-Field Inputs'!A193</f>
        <v>0</v>
      </c>
      <c r="B194" s="63">
        <f>'1.4.Fwd TIV-Field Inputs'!B193</f>
        <v>0</v>
      </c>
      <c r="C194" s="63">
        <f>'1.4.Fwd TIV-Field Inputs'!C193</f>
        <v>0</v>
      </c>
      <c r="D194" s="63">
        <f>'1.4.Fwd TIV-Field Inputs'!D193</f>
        <v>0</v>
      </c>
      <c r="E194" s="68">
        <f>'1.6.Ability to Win'!G193</f>
        <v>0</v>
      </c>
      <c r="F194" s="55"/>
      <c r="G194" s="55"/>
      <c r="H194" s="72">
        <f>'1.6.Ability to Win'!T193</f>
        <v>0</v>
      </c>
      <c r="I194" s="89">
        <f>'1.4.Fwd TIV-Field Inputs'!J193</f>
        <v>0</v>
      </c>
      <c r="J194" s="55"/>
      <c r="K194" s="72">
        <f>'1.4.Fwd TIV-Field Inputs'!K193</f>
        <v>0</v>
      </c>
      <c r="L194" s="55"/>
      <c r="M194" s="72">
        <f>'1.4.Fwd TIV-Field Inputs'!L193</f>
        <v>0</v>
      </c>
      <c r="N194" s="55"/>
      <c r="O194" s="72">
        <f>'1.4.Fwd TIV-Field Inputs'!M193</f>
        <v>0</v>
      </c>
      <c r="P194" s="55"/>
      <c r="Q194" s="55"/>
      <c r="R194" s="89">
        <f t="shared" si="24"/>
        <v>0</v>
      </c>
      <c r="S194" s="55"/>
      <c r="T194" s="55"/>
      <c r="U194" s="55"/>
      <c r="V194" s="55"/>
      <c r="W194" s="89">
        <f t="shared" si="25"/>
        <v>0</v>
      </c>
      <c r="X194" s="55"/>
      <c r="Y194" s="55"/>
      <c r="Z194" s="55"/>
      <c r="AA194" s="89">
        <f t="shared" si="26"/>
        <v>0</v>
      </c>
      <c r="AB194" s="55"/>
      <c r="AC194" s="55"/>
      <c r="AD194" s="55"/>
      <c r="AE194" s="55"/>
      <c r="AF194" s="89">
        <f t="shared" si="27"/>
        <v>0</v>
      </c>
      <c r="AG194" s="55"/>
      <c r="AH194" s="55"/>
      <c r="AI194" s="55"/>
      <c r="AJ194" s="89">
        <f t="shared" si="28"/>
        <v>0</v>
      </c>
      <c r="AK194" s="55"/>
      <c r="AL194" s="55"/>
      <c r="AM194" s="55"/>
      <c r="AN194" s="55"/>
      <c r="AO194" s="89">
        <f t="shared" si="29"/>
        <v>0</v>
      </c>
      <c r="AP194" s="55"/>
      <c r="AQ194" s="89">
        <f t="shared" si="30"/>
        <v>0</v>
      </c>
      <c r="AR194" s="89">
        <f t="shared" si="31"/>
        <v>0</v>
      </c>
      <c r="AS194" s="89">
        <f t="shared" si="32"/>
        <v>0</v>
      </c>
      <c r="AT194" s="55"/>
      <c r="AU194" s="72">
        <f>IFERROR(VLOOKUP(D194,Masters!$D$3:$E$17,2,FALSE),0)</f>
        <v>0</v>
      </c>
    </row>
    <row r="195" spans="1:47" ht="16.5" customHeight="1" x14ac:dyDescent="0.25">
      <c r="A195" s="63">
        <f>'1.4.Fwd TIV-Field Inputs'!A194</f>
        <v>0</v>
      </c>
      <c r="B195" s="63">
        <f>'1.4.Fwd TIV-Field Inputs'!B194</f>
        <v>0</v>
      </c>
      <c r="C195" s="63">
        <f>'1.4.Fwd TIV-Field Inputs'!C194</f>
        <v>0</v>
      </c>
      <c r="D195" s="63">
        <f>'1.4.Fwd TIV-Field Inputs'!D194</f>
        <v>0</v>
      </c>
      <c r="E195" s="68">
        <f>'1.6.Ability to Win'!G194</f>
        <v>0</v>
      </c>
      <c r="F195" s="55"/>
      <c r="G195" s="55"/>
      <c r="H195" s="72">
        <f>'1.6.Ability to Win'!T194</f>
        <v>0</v>
      </c>
      <c r="I195" s="89">
        <f>'1.4.Fwd TIV-Field Inputs'!J194</f>
        <v>0</v>
      </c>
      <c r="J195" s="55"/>
      <c r="K195" s="72">
        <f>'1.4.Fwd TIV-Field Inputs'!K194</f>
        <v>0</v>
      </c>
      <c r="L195" s="55"/>
      <c r="M195" s="72">
        <f>'1.4.Fwd TIV-Field Inputs'!L194</f>
        <v>0</v>
      </c>
      <c r="N195" s="55"/>
      <c r="O195" s="72">
        <f>'1.4.Fwd TIV-Field Inputs'!M194</f>
        <v>0</v>
      </c>
      <c r="P195" s="55"/>
      <c r="Q195" s="55"/>
      <c r="R195" s="89">
        <f t="shared" si="24"/>
        <v>0</v>
      </c>
      <c r="S195" s="55"/>
      <c r="T195" s="55"/>
      <c r="U195" s="55"/>
      <c r="V195" s="55"/>
      <c r="W195" s="89">
        <f t="shared" si="25"/>
        <v>0</v>
      </c>
      <c r="X195" s="55"/>
      <c r="Y195" s="55"/>
      <c r="Z195" s="55"/>
      <c r="AA195" s="89">
        <f t="shared" si="26"/>
        <v>0</v>
      </c>
      <c r="AB195" s="55"/>
      <c r="AC195" s="55"/>
      <c r="AD195" s="55"/>
      <c r="AE195" s="55"/>
      <c r="AF195" s="89">
        <f t="shared" si="27"/>
        <v>0</v>
      </c>
      <c r="AG195" s="55"/>
      <c r="AH195" s="55"/>
      <c r="AI195" s="55"/>
      <c r="AJ195" s="89">
        <f t="shared" si="28"/>
        <v>0</v>
      </c>
      <c r="AK195" s="55"/>
      <c r="AL195" s="55"/>
      <c r="AM195" s="55"/>
      <c r="AN195" s="55"/>
      <c r="AO195" s="89">
        <f t="shared" si="29"/>
        <v>0</v>
      </c>
      <c r="AP195" s="55"/>
      <c r="AQ195" s="89">
        <f t="shared" si="30"/>
        <v>0</v>
      </c>
      <c r="AR195" s="89">
        <f t="shared" si="31"/>
        <v>0</v>
      </c>
      <c r="AS195" s="89">
        <f t="shared" si="32"/>
        <v>0</v>
      </c>
      <c r="AT195" s="55"/>
      <c r="AU195" s="72">
        <f>IFERROR(VLOOKUP(D195,Masters!$D$3:$E$17,2,FALSE),0)</f>
        <v>0</v>
      </c>
    </row>
    <row r="196" spans="1:47" ht="16.5" customHeight="1" x14ac:dyDescent="0.25">
      <c r="A196" s="63">
        <f>'1.4.Fwd TIV-Field Inputs'!A195</f>
        <v>0</v>
      </c>
      <c r="B196" s="63">
        <f>'1.4.Fwd TIV-Field Inputs'!B195</f>
        <v>0</v>
      </c>
      <c r="C196" s="63">
        <f>'1.4.Fwd TIV-Field Inputs'!C195</f>
        <v>0</v>
      </c>
      <c r="D196" s="63">
        <f>'1.4.Fwd TIV-Field Inputs'!D195</f>
        <v>0</v>
      </c>
      <c r="E196" s="68">
        <f>'1.6.Ability to Win'!G195</f>
        <v>0</v>
      </c>
      <c r="F196" s="55"/>
      <c r="G196" s="55"/>
      <c r="H196" s="72">
        <f>'1.6.Ability to Win'!T195</f>
        <v>0</v>
      </c>
      <c r="I196" s="89">
        <f>'1.4.Fwd TIV-Field Inputs'!J195</f>
        <v>0</v>
      </c>
      <c r="J196" s="55"/>
      <c r="K196" s="72">
        <f>'1.4.Fwd TIV-Field Inputs'!K195</f>
        <v>0</v>
      </c>
      <c r="L196" s="55"/>
      <c r="M196" s="72">
        <f>'1.4.Fwd TIV-Field Inputs'!L195</f>
        <v>0</v>
      </c>
      <c r="N196" s="55"/>
      <c r="O196" s="72">
        <f>'1.4.Fwd TIV-Field Inputs'!M195</f>
        <v>0</v>
      </c>
      <c r="P196" s="55"/>
      <c r="Q196" s="55"/>
      <c r="R196" s="89">
        <f t="shared" si="24"/>
        <v>0</v>
      </c>
      <c r="S196" s="55"/>
      <c r="T196" s="55"/>
      <c r="U196" s="55"/>
      <c r="V196" s="55"/>
      <c r="W196" s="89">
        <f t="shared" si="25"/>
        <v>0</v>
      </c>
      <c r="X196" s="55"/>
      <c r="Y196" s="55"/>
      <c r="Z196" s="55"/>
      <c r="AA196" s="89">
        <f t="shared" si="26"/>
        <v>0</v>
      </c>
      <c r="AB196" s="55"/>
      <c r="AC196" s="55"/>
      <c r="AD196" s="55"/>
      <c r="AE196" s="55"/>
      <c r="AF196" s="89">
        <f t="shared" si="27"/>
        <v>0</v>
      </c>
      <c r="AG196" s="55"/>
      <c r="AH196" s="55"/>
      <c r="AI196" s="55"/>
      <c r="AJ196" s="89">
        <f t="shared" si="28"/>
        <v>0</v>
      </c>
      <c r="AK196" s="55"/>
      <c r="AL196" s="55"/>
      <c r="AM196" s="55"/>
      <c r="AN196" s="55"/>
      <c r="AO196" s="89">
        <f t="shared" si="29"/>
        <v>0</v>
      </c>
      <c r="AP196" s="55"/>
      <c r="AQ196" s="89">
        <f t="shared" si="30"/>
        <v>0</v>
      </c>
      <c r="AR196" s="89">
        <f t="shared" si="31"/>
        <v>0</v>
      </c>
      <c r="AS196" s="89">
        <f t="shared" si="32"/>
        <v>0</v>
      </c>
      <c r="AT196" s="55"/>
      <c r="AU196" s="72">
        <f>IFERROR(VLOOKUP(D196,Masters!$D$3:$E$17,2,FALSE),0)</f>
        <v>0</v>
      </c>
    </row>
    <row r="197" spans="1:47" ht="16.5" customHeight="1" x14ac:dyDescent="0.25">
      <c r="A197" s="63">
        <f>'1.4.Fwd TIV-Field Inputs'!A196</f>
        <v>0</v>
      </c>
      <c r="B197" s="63">
        <f>'1.4.Fwd TIV-Field Inputs'!B196</f>
        <v>0</v>
      </c>
      <c r="C197" s="63">
        <f>'1.4.Fwd TIV-Field Inputs'!C196</f>
        <v>0</v>
      </c>
      <c r="D197" s="63">
        <f>'1.4.Fwd TIV-Field Inputs'!D196</f>
        <v>0</v>
      </c>
      <c r="E197" s="68">
        <f>'1.6.Ability to Win'!G196</f>
        <v>0</v>
      </c>
      <c r="F197" s="55"/>
      <c r="G197" s="55"/>
      <c r="H197" s="72">
        <f>'1.6.Ability to Win'!T196</f>
        <v>0</v>
      </c>
      <c r="I197" s="89">
        <f>'1.4.Fwd TIV-Field Inputs'!J196</f>
        <v>0</v>
      </c>
      <c r="J197" s="55"/>
      <c r="K197" s="72">
        <f>'1.4.Fwd TIV-Field Inputs'!K196</f>
        <v>0</v>
      </c>
      <c r="L197" s="55"/>
      <c r="M197" s="72">
        <f>'1.4.Fwd TIV-Field Inputs'!L196</f>
        <v>0</v>
      </c>
      <c r="N197" s="55"/>
      <c r="O197" s="72">
        <f>'1.4.Fwd TIV-Field Inputs'!M196</f>
        <v>0</v>
      </c>
      <c r="P197" s="55"/>
      <c r="Q197" s="55"/>
      <c r="R197" s="89">
        <f t="shared" si="24"/>
        <v>0</v>
      </c>
      <c r="S197" s="55"/>
      <c r="T197" s="55"/>
      <c r="U197" s="55"/>
      <c r="V197" s="55"/>
      <c r="W197" s="89">
        <f t="shared" si="25"/>
        <v>0</v>
      </c>
      <c r="X197" s="55"/>
      <c r="Y197" s="55"/>
      <c r="Z197" s="55"/>
      <c r="AA197" s="89">
        <f t="shared" si="26"/>
        <v>0</v>
      </c>
      <c r="AB197" s="55"/>
      <c r="AC197" s="55"/>
      <c r="AD197" s="55"/>
      <c r="AE197" s="55"/>
      <c r="AF197" s="89">
        <f t="shared" si="27"/>
        <v>0</v>
      </c>
      <c r="AG197" s="55"/>
      <c r="AH197" s="55"/>
      <c r="AI197" s="55"/>
      <c r="AJ197" s="89">
        <f t="shared" si="28"/>
        <v>0</v>
      </c>
      <c r="AK197" s="55"/>
      <c r="AL197" s="55"/>
      <c r="AM197" s="55"/>
      <c r="AN197" s="55"/>
      <c r="AO197" s="89">
        <f t="shared" si="29"/>
        <v>0</v>
      </c>
      <c r="AP197" s="55"/>
      <c r="AQ197" s="89">
        <f t="shared" si="30"/>
        <v>0</v>
      </c>
      <c r="AR197" s="89">
        <f t="shared" si="31"/>
        <v>0</v>
      </c>
      <c r="AS197" s="89">
        <f t="shared" si="32"/>
        <v>0</v>
      </c>
      <c r="AT197" s="55"/>
      <c r="AU197" s="72">
        <f>IFERROR(VLOOKUP(D197,Masters!$D$3:$E$17,2,FALSE),0)</f>
        <v>0</v>
      </c>
    </row>
    <row r="198" spans="1:47" ht="16.5" customHeight="1" x14ac:dyDescent="0.25">
      <c r="A198" s="63">
        <f>'1.4.Fwd TIV-Field Inputs'!A197</f>
        <v>0</v>
      </c>
      <c r="B198" s="63">
        <f>'1.4.Fwd TIV-Field Inputs'!B197</f>
        <v>0</v>
      </c>
      <c r="C198" s="63">
        <f>'1.4.Fwd TIV-Field Inputs'!C197</f>
        <v>0</v>
      </c>
      <c r="D198" s="63">
        <f>'1.4.Fwd TIV-Field Inputs'!D197</f>
        <v>0</v>
      </c>
      <c r="E198" s="68">
        <f>'1.6.Ability to Win'!G197</f>
        <v>0</v>
      </c>
      <c r="F198" s="55"/>
      <c r="G198" s="55"/>
      <c r="H198" s="72">
        <f>'1.6.Ability to Win'!T197</f>
        <v>0</v>
      </c>
      <c r="I198" s="89">
        <f>'1.4.Fwd TIV-Field Inputs'!J197</f>
        <v>0</v>
      </c>
      <c r="J198" s="55"/>
      <c r="K198" s="72">
        <f>'1.4.Fwd TIV-Field Inputs'!K197</f>
        <v>0</v>
      </c>
      <c r="L198" s="55"/>
      <c r="M198" s="72">
        <f>'1.4.Fwd TIV-Field Inputs'!L197</f>
        <v>0</v>
      </c>
      <c r="N198" s="55"/>
      <c r="O198" s="72">
        <f>'1.4.Fwd TIV-Field Inputs'!M197</f>
        <v>0</v>
      </c>
      <c r="P198" s="55"/>
      <c r="Q198" s="55"/>
      <c r="R198" s="89">
        <f t="shared" si="24"/>
        <v>0</v>
      </c>
      <c r="S198" s="55"/>
      <c r="T198" s="55"/>
      <c r="U198" s="55"/>
      <c r="V198" s="55"/>
      <c r="W198" s="89">
        <f t="shared" si="25"/>
        <v>0</v>
      </c>
      <c r="X198" s="55"/>
      <c r="Y198" s="55"/>
      <c r="Z198" s="55"/>
      <c r="AA198" s="89">
        <f t="shared" si="26"/>
        <v>0</v>
      </c>
      <c r="AB198" s="55"/>
      <c r="AC198" s="55"/>
      <c r="AD198" s="55"/>
      <c r="AE198" s="55"/>
      <c r="AF198" s="89">
        <f t="shared" si="27"/>
        <v>0</v>
      </c>
      <c r="AG198" s="55"/>
      <c r="AH198" s="55"/>
      <c r="AI198" s="55"/>
      <c r="AJ198" s="89">
        <f t="shared" si="28"/>
        <v>0</v>
      </c>
      <c r="AK198" s="55"/>
      <c r="AL198" s="55"/>
      <c r="AM198" s="55"/>
      <c r="AN198" s="55"/>
      <c r="AO198" s="89">
        <f t="shared" si="29"/>
        <v>0</v>
      </c>
      <c r="AP198" s="55"/>
      <c r="AQ198" s="89">
        <f t="shared" si="30"/>
        <v>0</v>
      </c>
      <c r="AR198" s="89">
        <f t="shared" si="31"/>
        <v>0</v>
      </c>
      <c r="AS198" s="89">
        <f t="shared" si="32"/>
        <v>0</v>
      </c>
      <c r="AT198" s="55"/>
      <c r="AU198" s="72">
        <f>IFERROR(VLOOKUP(D198,Masters!$D$3:$E$17,2,FALSE),0)</f>
        <v>0</v>
      </c>
    </row>
    <row r="199" spans="1:47" ht="16.5" customHeight="1" x14ac:dyDescent="0.25">
      <c r="A199" s="63">
        <f>'1.4.Fwd TIV-Field Inputs'!A198</f>
        <v>0</v>
      </c>
      <c r="B199" s="63">
        <f>'1.4.Fwd TIV-Field Inputs'!B198</f>
        <v>0</v>
      </c>
      <c r="C199" s="63">
        <f>'1.4.Fwd TIV-Field Inputs'!C198</f>
        <v>0</v>
      </c>
      <c r="D199" s="63">
        <f>'1.4.Fwd TIV-Field Inputs'!D198</f>
        <v>0</v>
      </c>
      <c r="E199" s="68">
        <f>'1.6.Ability to Win'!G198</f>
        <v>0</v>
      </c>
      <c r="F199" s="55"/>
      <c r="G199" s="55"/>
      <c r="H199" s="72">
        <f>'1.6.Ability to Win'!T198</f>
        <v>0</v>
      </c>
      <c r="I199" s="89">
        <f>'1.4.Fwd TIV-Field Inputs'!J198</f>
        <v>0</v>
      </c>
      <c r="J199" s="55"/>
      <c r="K199" s="72">
        <f>'1.4.Fwd TIV-Field Inputs'!K198</f>
        <v>0</v>
      </c>
      <c r="L199" s="55"/>
      <c r="M199" s="72">
        <f>'1.4.Fwd TIV-Field Inputs'!L198</f>
        <v>0</v>
      </c>
      <c r="N199" s="55"/>
      <c r="O199" s="72">
        <f>'1.4.Fwd TIV-Field Inputs'!M198</f>
        <v>0</v>
      </c>
      <c r="P199" s="55"/>
      <c r="Q199" s="55"/>
      <c r="R199" s="89">
        <f t="shared" si="24"/>
        <v>0</v>
      </c>
      <c r="S199" s="55"/>
      <c r="T199" s="55"/>
      <c r="U199" s="55"/>
      <c r="V199" s="55"/>
      <c r="W199" s="89">
        <f t="shared" si="25"/>
        <v>0</v>
      </c>
      <c r="X199" s="55"/>
      <c r="Y199" s="55"/>
      <c r="Z199" s="55"/>
      <c r="AA199" s="89">
        <f t="shared" si="26"/>
        <v>0</v>
      </c>
      <c r="AB199" s="55"/>
      <c r="AC199" s="55"/>
      <c r="AD199" s="55"/>
      <c r="AE199" s="55"/>
      <c r="AF199" s="89">
        <f t="shared" si="27"/>
        <v>0</v>
      </c>
      <c r="AG199" s="55"/>
      <c r="AH199" s="55"/>
      <c r="AI199" s="55"/>
      <c r="AJ199" s="89">
        <f t="shared" si="28"/>
        <v>0</v>
      </c>
      <c r="AK199" s="55"/>
      <c r="AL199" s="55"/>
      <c r="AM199" s="55"/>
      <c r="AN199" s="55"/>
      <c r="AO199" s="89">
        <f t="shared" si="29"/>
        <v>0</v>
      </c>
      <c r="AP199" s="55"/>
      <c r="AQ199" s="89">
        <f t="shared" si="30"/>
        <v>0</v>
      </c>
      <c r="AR199" s="89">
        <f t="shared" si="31"/>
        <v>0</v>
      </c>
      <c r="AS199" s="89">
        <f t="shared" si="32"/>
        <v>0</v>
      </c>
      <c r="AT199" s="55"/>
      <c r="AU199" s="72">
        <f>IFERROR(VLOOKUP(D199,Masters!$D$3:$E$17,2,FALSE),0)</f>
        <v>0</v>
      </c>
    </row>
    <row r="200" spans="1:47" ht="16.5" customHeight="1" x14ac:dyDescent="0.25">
      <c r="A200" s="63">
        <f>'1.4.Fwd TIV-Field Inputs'!A199</f>
        <v>0</v>
      </c>
      <c r="B200" s="63">
        <f>'1.4.Fwd TIV-Field Inputs'!B199</f>
        <v>0</v>
      </c>
      <c r="C200" s="63">
        <f>'1.4.Fwd TIV-Field Inputs'!C199</f>
        <v>0</v>
      </c>
      <c r="D200" s="63">
        <f>'1.4.Fwd TIV-Field Inputs'!D199</f>
        <v>0</v>
      </c>
      <c r="E200" s="68">
        <f>'1.6.Ability to Win'!G199</f>
        <v>0</v>
      </c>
      <c r="F200" s="55"/>
      <c r="G200" s="55"/>
      <c r="H200" s="72">
        <f>'1.6.Ability to Win'!T199</f>
        <v>0</v>
      </c>
      <c r="I200" s="89">
        <f>'1.4.Fwd TIV-Field Inputs'!J199</f>
        <v>0</v>
      </c>
      <c r="J200" s="55"/>
      <c r="K200" s="72">
        <f>'1.4.Fwd TIV-Field Inputs'!K199</f>
        <v>0</v>
      </c>
      <c r="L200" s="55"/>
      <c r="M200" s="72">
        <f>'1.4.Fwd TIV-Field Inputs'!L199</f>
        <v>0</v>
      </c>
      <c r="N200" s="55"/>
      <c r="O200" s="72">
        <f>'1.4.Fwd TIV-Field Inputs'!M199</f>
        <v>0</v>
      </c>
      <c r="P200" s="55"/>
      <c r="Q200" s="55"/>
      <c r="R200" s="89">
        <f t="shared" ref="R200:R253" si="33">J200-P200</f>
        <v>0</v>
      </c>
      <c r="S200" s="55"/>
      <c r="T200" s="55"/>
      <c r="U200" s="55"/>
      <c r="V200" s="55"/>
      <c r="W200" s="89">
        <f t="shared" ref="W200:W253" si="34">J200-U200</f>
        <v>0</v>
      </c>
      <c r="X200" s="55"/>
      <c r="Y200" s="55"/>
      <c r="Z200" s="55"/>
      <c r="AA200" s="89">
        <f t="shared" ref="AA200:AA253" si="35">L200-Y200</f>
        <v>0</v>
      </c>
      <c r="AB200" s="55"/>
      <c r="AC200" s="55"/>
      <c r="AD200" s="55"/>
      <c r="AE200" s="55"/>
      <c r="AF200" s="89">
        <f t="shared" ref="AF200:AF253" si="36">L200-AD200</f>
        <v>0</v>
      </c>
      <c r="AG200" s="55"/>
      <c r="AH200" s="55"/>
      <c r="AI200" s="55"/>
      <c r="AJ200" s="89">
        <f t="shared" ref="AJ200:AJ253" si="37">N200-AH200</f>
        <v>0</v>
      </c>
      <c r="AK200" s="55"/>
      <c r="AL200" s="55"/>
      <c r="AM200" s="55"/>
      <c r="AN200" s="55"/>
      <c r="AO200" s="89">
        <f t="shared" ref="AO200:AO253" si="38">N200-AM200</f>
        <v>0</v>
      </c>
      <c r="AP200" s="55"/>
      <c r="AQ200" s="89">
        <f t="shared" ref="AQ200:AQ253" si="39">AM200+AD200+U200</f>
        <v>0</v>
      </c>
      <c r="AR200" s="89">
        <f t="shared" ref="AR200:AR253" si="40">AN200+AE200+V200</f>
        <v>0</v>
      </c>
      <c r="AS200" s="89">
        <f t="shared" ref="AS200:AS253" si="41">H200-AQ200</f>
        <v>0</v>
      </c>
      <c r="AT200" s="55"/>
      <c r="AU200" s="72">
        <f>IFERROR(VLOOKUP(D200,Masters!$D$3:$E$17,2,FALSE),0)</f>
        <v>0</v>
      </c>
    </row>
    <row r="201" spans="1:47" ht="16.5" customHeight="1" x14ac:dyDescent="0.25">
      <c r="A201" s="63">
        <f>'1.4.Fwd TIV-Field Inputs'!A200</f>
        <v>0</v>
      </c>
      <c r="B201" s="63">
        <f>'1.4.Fwd TIV-Field Inputs'!B200</f>
        <v>0</v>
      </c>
      <c r="C201" s="63">
        <f>'1.4.Fwd TIV-Field Inputs'!C200</f>
        <v>0</v>
      </c>
      <c r="D201" s="63">
        <f>'1.4.Fwd TIV-Field Inputs'!D200</f>
        <v>0</v>
      </c>
      <c r="E201" s="68">
        <f>'1.6.Ability to Win'!G200</f>
        <v>0</v>
      </c>
      <c r="F201" s="55"/>
      <c r="G201" s="55"/>
      <c r="H201" s="72">
        <f>'1.6.Ability to Win'!T200</f>
        <v>0</v>
      </c>
      <c r="I201" s="89">
        <f>'1.4.Fwd TIV-Field Inputs'!J200</f>
        <v>0</v>
      </c>
      <c r="J201" s="55"/>
      <c r="K201" s="72">
        <f>'1.4.Fwd TIV-Field Inputs'!K200</f>
        <v>0</v>
      </c>
      <c r="L201" s="55"/>
      <c r="M201" s="72">
        <f>'1.4.Fwd TIV-Field Inputs'!L200</f>
        <v>0</v>
      </c>
      <c r="N201" s="55"/>
      <c r="O201" s="72">
        <f>'1.4.Fwd TIV-Field Inputs'!M200</f>
        <v>0</v>
      </c>
      <c r="P201" s="55"/>
      <c r="Q201" s="55"/>
      <c r="R201" s="89">
        <f t="shared" si="33"/>
        <v>0</v>
      </c>
      <c r="S201" s="55"/>
      <c r="T201" s="55"/>
      <c r="U201" s="55"/>
      <c r="V201" s="55"/>
      <c r="W201" s="89">
        <f t="shared" si="34"/>
        <v>0</v>
      </c>
      <c r="X201" s="55"/>
      <c r="Y201" s="55"/>
      <c r="Z201" s="55"/>
      <c r="AA201" s="89">
        <f t="shared" si="35"/>
        <v>0</v>
      </c>
      <c r="AB201" s="55"/>
      <c r="AC201" s="55"/>
      <c r="AD201" s="55"/>
      <c r="AE201" s="55"/>
      <c r="AF201" s="89">
        <f t="shared" si="36"/>
        <v>0</v>
      </c>
      <c r="AG201" s="55"/>
      <c r="AH201" s="55"/>
      <c r="AI201" s="55"/>
      <c r="AJ201" s="89">
        <f t="shared" si="37"/>
        <v>0</v>
      </c>
      <c r="AK201" s="55"/>
      <c r="AL201" s="55"/>
      <c r="AM201" s="55"/>
      <c r="AN201" s="55"/>
      <c r="AO201" s="89">
        <f t="shared" si="38"/>
        <v>0</v>
      </c>
      <c r="AP201" s="55"/>
      <c r="AQ201" s="89">
        <f t="shared" si="39"/>
        <v>0</v>
      </c>
      <c r="AR201" s="89">
        <f t="shared" si="40"/>
        <v>0</v>
      </c>
      <c r="AS201" s="89">
        <f t="shared" si="41"/>
        <v>0</v>
      </c>
      <c r="AT201" s="55"/>
      <c r="AU201" s="72">
        <f>IFERROR(VLOOKUP(D201,Masters!$D$3:$E$17,2,FALSE),0)</f>
        <v>0</v>
      </c>
    </row>
    <row r="202" spans="1:47" ht="16.5" customHeight="1" x14ac:dyDescent="0.25">
      <c r="A202" s="63">
        <f>'1.4.Fwd TIV-Field Inputs'!A201</f>
        <v>0</v>
      </c>
      <c r="B202" s="63">
        <f>'1.4.Fwd TIV-Field Inputs'!B201</f>
        <v>0</v>
      </c>
      <c r="C202" s="63">
        <f>'1.4.Fwd TIV-Field Inputs'!C201</f>
        <v>0</v>
      </c>
      <c r="D202" s="63">
        <f>'1.4.Fwd TIV-Field Inputs'!D201</f>
        <v>0</v>
      </c>
      <c r="E202" s="68">
        <f>'1.6.Ability to Win'!G201</f>
        <v>0</v>
      </c>
      <c r="F202" s="55"/>
      <c r="G202" s="55"/>
      <c r="H202" s="72">
        <f>'1.6.Ability to Win'!T201</f>
        <v>0</v>
      </c>
      <c r="I202" s="89">
        <f>'1.4.Fwd TIV-Field Inputs'!J201</f>
        <v>0</v>
      </c>
      <c r="J202" s="55"/>
      <c r="K202" s="72">
        <f>'1.4.Fwd TIV-Field Inputs'!K201</f>
        <v>0</v>
      </c>
      <c r="L202" s="55"/>
      <c r="M202" s="72">
        <f>'1.4.Fwd TIV-Field Inputs'!L201</f>
        <v>0</v>
      </c>
      <c r="N202" s="55"/>
      <c r="O202" s="72">
        <f>'1.4.Fwd TIV-Field Inputs'!M201</f>
        <v>0</v>
      </c>
      <c r="P202" s="55"/>
      <c r="Q202" s="55"/>
      <c r="R202" s="89">
        <f t="shared" si="33"/>
        <v>0</v>
      </c>
      <c r="S202" s="55"/>
      <c r="T202" s="55"/>
      <c r="U202" s="55"/>
      <c r="V202" s="55"/>
      <c r="W202" s="89">
        <f t="shared" si="34"/>
        <v>0</v>
      </c>
      <c r="X202" s="55"/>
      <c r="Y202" s="55"/>
      <c r="Z202" s="55"/>
      <c r="AA202" s="89">
        <f t="shared" si="35"/>
        <v>0</v>
      </c>
      <c r="AB202" s="55"/>
      <c r="AC202" s="55"/>
      <c r="AD202" s="55"/>
      <c r="AE202" s="55"/>
      <c r="AF202" s="89">
        <f t="shared" si="36"/>
        <v>0</v>
      </c>
      <c r="AG202" s="55"/>
      <c r="AH202" s="55"/>
      <c r="AI202" s="55"/>
      <c r="AJ202" s="89">
        <f t="shared" si="37"/>
        <v>0</v>
      </c>
      <c r="AK202" s="55"/>
      <c r="AL202" s="55"/>
      <c r="AM202" s="55"/>
      <c r="AN202" s="55"/>
      <c r="AO202" s="89">
        <f t="shared" si="38"/>
        <v>0</v>
      </c>
      <c r="AP202" s="55"/>
      <c r="AQ202" s="89">
        <f t="shared" si="39"/>
        <v>0</v>
      </c>
      <c r="AR202" s="89">
        <f t="shared" si="40"/>
        <v>0</v>
      </c>
      <c r="AS202" s="89">
        <f t="shared" si="41"/>
        <v>0</v>
      </c>
      <c r="AT202" s="55"/>
      <c r="AU202" s="72">
        <f>IFERROR(VLOOKUP(D202,Masters!$D$3:$E$17,2,FALSE),0)</f>
        <v>0</v>
      </c>
    </row>
    <row r="203" spans="1:47" ht="16.5" customHeight="1" x14ac:dyDescent="0.25">
      <c r="A203" s="63">
        <f>'1.4.Fwd TIV-Field Inputs'!A202</f>
        <v>0</v>
      </c>
      <c r="B203" s="63">
        <f>'1.4.Fwd TIV-Field Inputs'!B202</f>
        <v>0</v>
      </c>
      <c r="C203" s="63">
        <f>'1.4.Fwd TIV-Field Inputs'!C202</f>
        <v>0</v>
      </c>
      <c r="D203" s="63">
        <f>'1.4.Fwd TIV-Field Inputs'!D202</f>
        <v>0</v>
      </c>
      <c r="E203" s="68">
        <f>'1.6.Ability to Win'!G202</f>
        <v>0</v>
      </c>
      <c r="F203" s="55"/>
      <c r="G203" s="55"/>
      <c r="H203" s="72">
        <f>'1.6.Ability to Win'!T202</f>
        <v>0</v>
      </c>
      <c r="I203" s="89">
        <f>'1.4.Fwd TIV-Field Inputs'!J202</f>
        <v>0</v>
      </c>
      <c r="J203" s="55"/>
      <c r="K203" s="72">
        <f>'1.4.Fwd TIV-Field Inputs'!K202</f>
        <v>0</v>
      </c>
      <c r="L203" s="55"/>
      <c r="M203" s="72">
        <f>'1.4.Fwd TIV-Field Inputs'!L202</f>
        <v>0</v>
      </c>
      <c r="N203" s="55"/>
      <c r="O203" s="72">
        <f>'1.4.Fwd TIV-Field Inputs'!M202</f>
        <v>0</v>
      </c>
      <c r="P203" s="55"/>
      <c r="Q203" s="55"/>
      <c r="R203" s="89">
        <f t="shared" si="33"/>
        <v>0</v>
      </c>
      <c r="S203" s="55"/>
      <c r="T203" s="55"/>
      <c r="U203" s="55"/>
      <c r="V203" s="55"/>
      <c r="W203" s="89">
        <f t="shared" si="34"/>
        <v>0</v>
      </c>
      <c r="X203" s="55"/>
      <c r="Y203" s="55"/>
      <c r="Z203" s="55"/>
      <c r="AA203" s="89">
        <f t="shared" si="35"/>
        <v>0</v>
      </c>
      <c r="AB203" s="55"/>
      <c r="AC203" s="55"/>
      <c r="AD203" s="55"/>
      <c r="AE203" s="55"/>
      <c r="AF203" s="89">
        <f t="shared" si="36"/>
        <v>0</v>
      </c>
      <c r="AG203" s="55"/>
      <c r="AH203" s="55"/>
      <c r="AI203" s="55"/>
      <c r="AJ203" s="89">
        <f t="shared" si="37"/>
        <v>0</v>
      </c>
      <c r="AK203" s="55"/>
      <c r="AL203" s="55"/>
      <c r="AM203" s="55"/>
      <c r="AN203" s="55"/>
      <c r="AO203" s="89">
        <f t="shared" si="38"/>
        <v>0</v>
      </c>
      <c r="AP203" s="55"/>
      <c r="AQ203" s="89">
        <f t="shared" si="39"/>
        <v>0</v>
      </c>
      <c r="AR203" s="89">
        <f t="shared" si="40"/>
        <v>0</v>
      </c>
      <c r="AS203" s="89">
        <f t="shared" si="41"/>
        <v>0</v>
      </c>
      <c r="AT203" s="55"/>
      <c r="AU203" s="72">
        <f>IFERROR(VLOOKUP(D203,Masters!$D$3:$E$17,2,FALSE),0)</f>
        <v>0</v>
      </c>
    </row>
    <row r="204" spans="1:47" ht="16.5" customHeight="1" x14ac:dyDescent="0.25">
      <c r="A204" s="63">
        <f>'1.4.Fwd TIV-Field Inputs'!A203</f>
        <v>0</v>
      </c>
      <c r="B204" s="63">
        <f>'1.4.Fwd TIV-Field Inputs'!B203</f>
        <v>0</v>
      </c>
      <c r="C204" s="63">
        <f>'1.4.Fwd TIV-Field Inputs'!C203</f>
        <v>0</v>
      </c>
      <c r="D204" s="63">
        <f>'1.4.Fwd TIV-Field Inputs'!D203</f>
        <v>0</v>
      </c>
      <c r="E204" s="68">
        <f>'1.6.Ability to Win'!G203</f>
        <v>0</v>
      </c>
      <c r="F204" s="55"/>
      <c r="G204" s="55"/>
      <c r="H204" s="72">
        <f>'1.6.Ability to Win'!T203</f>
        <v>0</v>
      </c>
      <c r="I204" s="89">
        <f>'1.4.Fwd TIV-Field Inputs'!J203</f>
        <v>0</v>
      </c>
      <c r="J204" s="55"/>
      <c r="K204" s="72">
        <f>'1.4.Fwd TIV-Field Inputs'!K203</f>
        <v>0</v>
      </c>
      <c r="L204" s="55"/>
      <c r="M204" s="72">
        <f>'1.4.Fwd TIV-Field Inputs'!L203</f>
        <v>0</v>
      </c>
      <c r="N204" s="55"/>
      <c r="O204" s="72">
        <f>'1.4.Fwd TIV-Field Inputs'!M203</f>
        <v>0</v>
      </c>
      <c r="P204" s="55"/>
      <c r="Q204" s="55"/>
      <c r="R204" s="89">
        <f t="shared" si="33"/>
        <v>0</v>
      </c>
      <c r="S204" s="55"/>
      <c r="T204" s="55"/>
      <c r="U204" s="55"/>
      <c r="V204" s="55"/>
      <c r="W204" s="89">
        <f t="shared" si="34"/>
        <v>0</v>
      </c>
      <c r="X204" s="55"/>
      <c r="Y204" s="55"/>
      <c r="Z204" s="55"/>
      <c r="AA204" s="89">
        <f t="shared" si="35"/>
        <v>0</v>
      </c>
      <c r="AB204" s="55"/>
      <c r="AC204" s="55"/>
      <c r="AD204" s="55"/>
      <c r="AE204" s="55"/>
      <c r="AF204" s="89">
        <f t="shared" si="36"/>
        <v>0</v>
      </c>
      <c r="AG204" s="55"/>
      <c r="AH204" s="55"/>
      <c r="AI204" s="55"/>
      <c r="AJ204" s="89">
        <f t="shared" si="37"/>
        <v>0</v>
      </c>
      <c r="AK204" s="55"/>
      <c r="AL204" s="55"/>
      <c r="AM204" s="55"/>
      <c r="AN204" s="55"/>
      <c r="AO204" s="89">
        <f t="shared" si="38"/>
        <v>0</v>
      </c>
      <c r="AP204" s="55"/>
      <c r="AQ204" s="89">
        <f t="shared" si="39"/>
        <v>0</v>
      </c>
      <c r="AR204" s="89">
        <f t="shared" si="40"/>
        <v>0</v>
      </c>
      <c r="AS204" s="89">
        <f t="shared" si="41"/>
        <v>0</v>
      </c>
      <c r="AT204" s="55"/>
      <c r="AU204" s="72">
        <f>IFERROR(VLOOKUP(D204,Masters!$D$3:$E$17,2,FALSE),0)</f>
        <v>0</v>
      </c>
    </row>
    <row r="205" spans="1:47" ht="16.5" customHeight="1" x14ac:dyDescent="0.25">
      <c r="A205" s="63">
        <f>'1.4.Fwd TIV-Field Inputs'!A204</f>
        <v>0</v>
      </c>
      <c r="B205" s="63">
        <f>'1.4.Fwd TIV-Field Inputs'!B204</f>
        <v>0</v>
      </c>
      <c r="C205" s="63">
        <f>'1.4.Fwd TIV-Field Inputs'!C204</f>
        <v>0</v>
      </c>
      <c r="D205" s="63">
        <f>'1.4.Fwd TIV-Field Inputs'!D204</f>
        <v>0</v>
      </c>
      <c r="E205" s="68">
        <f>'1.6.Ability to Win'!G204</f>
        <v>0</v>
      </c>
      <c r="F205" s="55"/>
      <c r="G205" s="55"/>
      <c r="H205" s="72">
        <f>'1.6.Ability to Win'!T204</f>
        <v>0</v>
      </c>
      <c r="I205" s="89">
        <f>'1.4.Fwd TIV-Field Inputs'!J204</f>
        <v>0</v>
      </c>
      <c r="J205" s="55"/>
      <c r="K205" s="72">
        <f>'1.4.Fwd TIV-Field Inputs'!K204</f>
        <v>0</v>
      </c>
      <c r="L205" s="55"/>
      <c r="M205" s="72">
        <f>'1.4.Fwd TIV-Field Inputs'!L204</f>
        <v>0</v>
      </c>
      <c r="N205" s="55"/>
      <c r="O205" s="72">
        <f>'1.4.Fwd TIV-Field Inputs'!M204</f>
        <v>0</v>
      </c>
      <c r="P205" s="55"/>
      <c r="Q205" s="55"/>
      <c r="R205" s="89">
        <f t="shared" si="33"/>
        <v>0</v>
      </c>
      <c r="S205" s="55"/>
      <c r="T205" s="55"/>
      <c r="U205" s="55"/>
      <c r="V205" s="55"/>
      <c r="W205" s="89">
        <f t="shared" si="34"/>
        <v>0</v>
      </c>
      <c r="X205" s="55"/>
      <c r="Y205" s="55"/>
      <c r="Z205" s="55"/>
      <c r="AA205" s="89">
        <f t="shared" si="35"/>
        <v>0</v>
      </c>
      <c r="AB205" s="55"/>
      <c r="AC205" s="55"/>
      <c r="AD205" s="55"/>
      <c r="AE205" s="55"/>
      <c r="AF205" s="89">
        <f t="shared" si="36"/>
        <v>0</v>
      </c>
      <c r="AG205" s="55"/>
      <c r="AH205" s="55"/>
      <c r="AI205" s="55"/>
      <c r="AJ205" s="89">
        <f t="shared" si="37"/>
        <v>0</v>
      </c>
      <c r="AK205" s="55"/>
      <c r="AL205" s="55"/>
      <c r="AM205" s="55"/>
      <c r="AN205" s="55"/>
      <c r="AO205" s="89">
        <f t="shared" si="38"/>
        <v>0</v>
      </c>
      <c r="AP205" s="55"/>
      <c r="AQ205" s="89">
        <f t="shared" si="39"/>
        <v>0</v>
      </c>
      <c r="AR205" s="89">
        <f t="shared" si="40"/>
        <v>0</v>
      </c>
      <c r="AS205" s="89">
        <f t="shared" si="41"/>
        <v>0</v>
      </c>
      <c r="AT205" s="55"/>
      <c r="AU205" s="72">
        <f>IFERROR(VLOOKUP(D205,Masters!$D$3:$E$17,2,FALSE),0)</f>
        <v>0</v>
      </c>
    </row>
    <row r="206" spans="1:47" ht="16.5" customHeight="1" x14ac:dyDescent="0.25">
      <c r="A206" s="63">
        <f>'1.4.Fwd TIV-Field Inputs'!A205</f>
        <v>0</v>
      </c>
      <c r="B206" s="63">
        <f>'1.4.Fwd TIV-Field Inputs'!B205</f>
        <v>0</v>
      </c>
      <c r="C206" s="63">
        <f>'1.4.Fwd TIV-Field Inputs'!C205</f>
        <v>0</v>
      </c>
      <c r="D206" s="63">
        <f>'1.4.Fwd TIV-Field Inputs'!D205</f>
        <v>0</v>
      </c>
      <c r="E206" s="68">
        <f>'1.6.Ability to Win'!G205</f>
        <v>0</v>
      </c>
      <c r="F206" s="55"/>
      <c r="G206" s="55"/>
      <c r="H206" s="72">
        <f>'1.6.Ability to Win'!T205</f>
        <v>0</v>
      </c>
      <c r="I206" s="89">
        <f>'1.4.Fwd TIV-Field Inputs'!J205</f>
        <v>0</v>
      </c>
      <c r="J206" s="55"/>
      <c r="K206" s="72">
        <f>'1.4.Fwd TIV-Field Inputs'!K205</f>
        <v>0</v>
      </c>
      <c r="L206" s="55"/>
      <c r="M206" s="72">
        <f>'1.4.Fwd TIV-Field Inputs'!L205</f>
        <v>0</v>
      </c>
      <c r="N206" s="55"/>
      <c r="O206" s="72">
        <f>'1.4.Fwd TIV-Field Inputs'!M205</f>
        <v>0</v>
      </c>
      <c r="P206" s="55"/>
      <c r="Q206" s="55"/>
      <c r="R206" s="89">
        <f t="shared" si="33"/>
        <v>0</v>
      </c>
      <c r="S206" s="55"/>
      <c r="T206" s="55"/>
      <c r="U206" s="55"/>
      <c r="V206" s="55"/>
      <c r="W206" s="89">
        <f t="shared" si="34"/>
        <v>0</v>
      </c>
      <c r="X206" s="55"/>
      <c r="Y206" s="55"/>
      <c r="Z206" s="55"/>
      <c r="AA206" s="89">
        <f t="shared" si="35"/>
        <v>0</v>
      </c>
      <c r="AB206" s="55"/>
      <c r="AC206" s="55"/>
      <c r="AD206" s="55"/>
      <c r="AE206" s="55"/>
      <c r="AF206" s="89">
        <f t="shared" si="36"/>
        <v>0</v>
      </c>
      <c r="AG206" s="55"/>
      <c r="AH206" s="55"/>
      <c r="AI206" s="55"/>
      <c r="AJ206" s="89">
        <f t="shared" si="37"/>
        <v>0</v>
      </c>
      <c r="AK206" s="55"/>
      <c r="AL206" s="55"/>
      <c r="AM206" s="55"/>
      <c r="AN206" s="55"/>
      <c r="AO206" s="89">
        <f t="shared" si="38"/>
        <v>0</v>
      </c>
      <c r="AP206" s="55"/>
      <c r="AQ206" s="89">
        <f t="shared" si="39"/>
        <v>0</v>
      </c>
      <c r="AR206" s="89">
        <f t="shared" si="40"/>
        <v>0</v>
      </c>
      <c r="AS206" s="89">
        <f t="shared" si="41"/>
        <v>0</v>
      </c>
      <c r="AT206" s="55"/>
      <c r="AU206" s="72">
        <f>IFERROR(VLOOKUP(D206,Masters!$D$3:$E$17,2,FALSE),0)</f>
        <v>0</v>
      </c>
    </row>
    <row r="207" spans="1:47" ht="16.5" customHeight="1" x14ac:dyDescent="0.25">
      <c r="A207" s="63">
        <f>'1.4.Fwd TIV-Field Inputs'!A206</f>
        <v>0</v>
      </c>
      <c r="B207" s="63">
        <f>'1.4.Fwd TIV-Field Inputs'!B206</f>
        <v>0</v>
      </c>
      <c r="C207" s="63">
        <f>'1.4.Fwd TIV-Field Inputs'!C206</f>
        <v>0</v>
      </c>
      <c r="D207" s="63">
        <f>'1.4.Fwd TIV-Field Inputs'!D206</f>
        <v>0</v>
      </c>
      <c r="E207" s="68">
        <f>'1.6.Ability to Win'!G206</f>
        <v>0</v>
      </c>
      <c r="F207" s="55"/>
      <c r="G207" s="55"/>
      <c r="H207" s="72">
        <f>'1.6.Ability to Win'!T206</f>
        <v>0</v>
      </c>
      <c r="I207" s="89">
        <f>'1.4.Fwd TIV-Field Inputs'!J206</f>
        <v>0</v>
      </c>
      <c r="J207" s="55"/>
      <c r="K207" s="72">
        <f>'1.4.Fwd TIV-Field Inputs'!K206</f>
        <v>0</v>
      </c>
      <c r="L207" s="55"/>
      <c r="M207" s="72">
        <f>'1.4.Fwd TIV-Field Inputs'!L206</f>
        <v>0</v>
      </c>
      <c r="N207" s="55"/>
      <c r="O207" s="72">
        <f>'1.4.Fwd TIV-Field Inputs'!M206</f>
        <v>0</v>
      </c>
      <c r="P207" s="55"/>
      <c r="Q207" s="55"/>
      <c r="R207" s="89">
        <f t="shared" si="33"/>
        <v>0</v>
      </c>
      <c r="S207" s="55"/>
      <c r="T207" s="55"/>
      <c r="U207" s="55"/>
      <c r="V207" s="55"/>
      <c r="W207" s="89">
        <f t="shared" si="34"/>
        <v>0</v>
      </c>
      <c r="X207" s="55"/>
      <c r="Y207" s="55"/>
      <c r="Z207" s="55"/>
      <c r="AA207" s="89">
        <f t="shared" si="35"/>
        <v>0</v>
      </c>
      <c r="AB207" s="55"/>
      <c r="AC207" s="55"/>
      <c r="AD207" s="55"/>
      <c r="AE207" s="55"/>
      <c r="AF207" s="89">
        <f t="shared" si="36"/>
        <v>0</v>
      </c>
      <c r="AG207" s="55"/>
      <c r="AH207" s="55"/>
      <c r="AI207" s="55"/>
      <c r="AJ207" s="89">
        <f t="shared" si="37"/>
        <v>0</v>
      </c>
      <c r="AK207" s="55"/>
      <c r="AL207" s="55"/>
      <c r="AM207" s="55"/>
      <c r="AN207" s="55"/>
      <c r="AO207" s="89">
        <f t="shared" si="38"/>
        <v>0</v>
      </c>
      <c r="AP207" s="55"/>
      <c r="AQ207" s="89">
        <f t="shared" si="39"/>
        <v>0</v>
      </c>
      <c r="AR207" s="89">
        <f t="shared" si="40"/>
        <v>0</v>
      </c>
      <c r="AS207" s="89">
        <f t="shared" si="41"/>
        <v>0</v>
      </c>
      <c r="AT207" s="55"/>
      <c r="AU207" s="72">
        <f>IFERROR(VLOOKUP(D207,Masters!$D$3:$E$17,2,FALSE),0)</f>
        <v>0</v>
      </c>
    </row>
    <row r="208" spans="1:47" ht="16.5" customHeight="1" x14ac:dyDescent="0.25">
      <c r="A208" s="63">
        <f>'1.4.Fwd TIV-Field Inputs'!A207</f>
        <v>0</v>
      </c>
      <c r="B208" s="63">
        <f>'1.4.Fwd TIV-Field Inputs'!B207</f>
        <v>0</v>
      </c>
      <c r="C208" s="63">
        <f>'1.4.Fwd TIV-Field Inputs'!C207</f>
        <v>0</v>
      </c>
      <c r="D208" s="63">
        <f>'1.4.Fwd TIV-Field Inputs'!D207</f>
        <v>0</v>
      </c>
      <c r="E208" s="68">
        <f>'1.6.Ability to Win'!G207</f>
        <v>0</v>
      </c>
      <c r="F208" s="55"/>
      <c r="G208" s="55"/>
      <c r="H208" s="72">
        <f>'1.6.Ability to Win'!T207</f>
        <v>0</v>
      </c>
      <c r="I208" s="89">
        <f>'1.4.Fwd TIV-Field Inputs'!J207</f>
        <v>0</v>
      </c>
      <c r="J208" s="55"/>
      <c r="K208" s="72">
        <f>'1.4.Fwd TIV-Field Inputs'!K207</f>
        <v>0</v>
      </c>
      <c r="L208" s="55"/>
      <c r="M208" s="72">
        <f>'1.4.Fwd TIV-Field Inputs'!L207</f>
        <v>0</v>
      </c>
      <c r="N208" s="55"/>
      <c r="O208" s="72">
        <f>'1.4.Fwd TIV-Field Inputs'!M207</f>
        <v>0</v>
      </c>
      <c r="P208" s="55"/>
      <c r="Q208" s="55"/>
      <c r="R208" s="89">
        <f t="shared" si="33"/>
        <v>0</v>
      </c>
      <c r="S208" s="55"/>
      <c r="T208" s="55"/>
      <c r="U208" s="55"/>
      <c r="V208" s="55"/>
      <c r="W208" s="89">
        <f t="shared" si="34"/>
        <v>0</v>
      </c>
      <c r="X208" s="55"/>
      <c r="Y208" s="55"/>
      <c r="Z208" s="55"/>
      <c r="AA208" s="89">
        <f t="shared" si="35"/>
        <v>0</v>
      </c>
      <c r="AB208" s="55"/>
      <c r="AC208" s="55"/>
      <c r="AD208" s="55"/>
      <c r="AE208" s="55"/>
      <c r="AF208" s="89">
        <f t="shared" si="36"/>
        <v>0</v>
      </c>
      <c r="AG208" s="55"/>
      <c r="AH208" s="55"/>
      <c r="AI208" s="55"/>
      <c r="AJ208" s="89">
        <f t="shared" si="37"/>
        <v>0</v>
      </c>
      <c r="AK208" s="55"/>
      <c r="AL208" s="55"/>
      <c r="AM208" s="55"/>
      <c r="AN208" s="55"/>
      <c r="AO208" s="89">
        <f t="shared" si="38"/>
        <v>0</v>
      </c>
      <c r="AP208" s="55"/>
      <c r="AQ208" s="89">
        <f t="shared" si="39"/>
        <v>0</v>
      </c>
      <c r="AR208" s="89">
        <f t="shared" si="40"/>
        <v>0</v>
      </c>
      <c r="AS208" s="89">
        <f t="shared" si="41"/>
        <v>0</v>
      </c>
      <c r="AT208" s="55"/>
      <c r="AU208" s="72">
        <f>IFERROR(VLOOKUP(D208,Masters!$D$3:$E$17,2,FALSE),0)</f>
        <v>0</v>
      </c>
    </row>
    <row r="209" spans="1:47" ht="16.5" customHeight="1" x14ac:dyDescent="0.25">
      <c r="A209" s="63">
        <f>'1.4.Fwd TIV-Field Inputs'!A208</f>
        <v>0</v>
      </c>
      <c r="B209" s="63">
        <f>'1.4.Fwd TIV-Field Inputs'!B208</f>
        <v>0</v>
      </c>
      <c r="C209" s="63">
        <f>'1.4.Fwd TIV-Field Inputs'!C208</f>
        <v>0</v>
      </c>
      <c r="D209" s="63">
        <f>'1.4.Fwd TIV-Field Inputs'!D208</f>
        <v>0</v>
      </c>
      <c r="E209" s="68">
        <f>'1.6.Ability to Win'!G208</f>
        <v>0</v>
      </c>
      <c r="F209" s="55"/>
      <c r="G209" s="55"/>
      <c r="H209" s="72">
        <f>'1.6.Ability to Win'!T208</f>
        <v>0</v>
      </c>
      <c r="I209" s="89">
        <f>'1.4.Fwd TIV-Field Inputs'!J208</f>
        <v>0</v>
      </c>
      <c r="J209" s="55"/>
      <c r="K209" s="72">
        <f>'1.4.Fwd TIV-Field Inputs'!K208</f>
        <v>0</v>
      </c>
      <c r="L209" s="55"/>
      <c r="M209" s="72">
        <f>'1.4.Fwd TIV-Field Inputs'!L208</f>
        <v>0</v>
      </c>
      <c r="N209" s="55"/>
      <c r="O209" s="72">
        <f>'1.4.Fwd TIV-Field Inputs'!M208</f>
        <v>0</v>
      </c>
      <c r="P209" s="55"/>
      <c r="Q209" s="55"/>
      <c r="R209" s="89">
        <f t="shared" si="33"/>
        <v>0</v>
      </c>
      <c r="S209" s="55"/>
      <c r="T209" s="55"/>
      <c r="U209" s="55"/>
      <c r="V209" s="55"/>
      <c r="W209" s="89">
        <f t="shared" si="34"/>
        <v>0</v>
      </c>
      <c r="X209" s="55"/>
      <c r="Y209" s="55"/>
      <c r="Z209" s="55"/>
      <c r="AA209" s="89">
        <f t="shared" si="35"/>
        <v>0</v>
      </c>
      <c r="AB209" s="55"/>
      <c r="AC209" s="55"/>
      <c r="AD209" s="55"/>
      <c r="AE209" s="55"/>
      <c r="AF209" s="89">
        <f t="shared" si="36"/>
        <v>0</v>
      </c>
      <c r="AG209" s="55"/>
      <c r="AH209" s="55"/>
      <c r="AI209" s="55"/>
      <c r="AJ209" s="89">
        <f t="shared" si="37"/>
        <v>0</v>
      </c>
      <c r="AK209" s="55"/>
      <c r="AL209" s="55"/>
      <c r="AM209" s="55"/>
      <c r="AN209" s="55"/>
      <c r="AO209" s="89">
        <f t="shared" si="38"/>
        <v>0</v>
      </c>
      <c r="AP209" s="55"/>
      <c r="AQ209" s="89">
        <f t="shared" si="39"/>
        <v>0</v>
      </c>
      <c r="AR209" s="89">
        <f t="shared" si="40"/>
        <v>0</v>
      </c>
      <c r="AS209" s="89">
        <f t="shared" si="41"/>
        <v>0</v>
      </c>
      <c r="AT209" s="55"/>
      <c r="AU209" s="72">
        <f>IFERROR(VLOOKUP(D209,Masters!$D$3:$E$17,2,FALSE),0)</f>
        <v>0</v>
      </c>
    </row>
    <row r="210" spans="1:47" ht="16.5" customHeight="1" x14ac:dyDescent="0.25">
      <c r="A210" s="63">
        <f>'1.4.Fwd TIV-Field Inputs'!A209</f>
        <v>0</v>
      </c>
      <c r="B210" s="63">
        <f>'1.4.Fwd TIV-Field Inputs'!B209</f>
        <v>0</v>
      </c>
      <c r="C210" s="63">
        <f>'1.4.Fwd TIV-Field Inputs'!C209</f>
        <v>0</v>
      </c>
      <c r="D210" s="63">
        <f>'1.4.Fwd TIV-Field Inputs'!D209</f>
        <v>0</v>
      </c>
      <c r="E210" s="68">
        <f>'1.6.Ability to Win'!G209</f>
        <v>0</v>
      </c>
      <c r="F210" s="55"/>
      <c r="G210" s="55"/>
      <c r="H210" s="72">
        <f>'1.6.Ability to Win'!T209</f>
        <v>0</v>
      </c>
      <c r="I210" s="89">
        <f>'1.4.Fwd TIV-Field Inputs'!J209</f>
        <v>0</v>
      </c>
      <c r="J210" s="55"/>
      <c r="K210" s="72">
        <f>'1.4.Fwd TIV-Field Inputs'!K209</f>
        <v>0</v>
      </c>
      <c r="L210" s="55"/>
      <c r="M210" s="72">
        <f>'1.4.Fwd TIV-Field Inputs'!L209</f>
        <v>0</v>
      </c>
      <c r="N210" s="55"/>
      <c r="O210" s="72">
        <f>'1.4.Fwd TIV-Field Inputs'!M209</f>
        <v>0</v>
      </c>
      <c r="P210" s="55"/>
      <c r="Q210" s="55"/>
      <c r="R210" s="89">
        <f t="shared" si="33"/>
        <v>0</v>
      </c>
      <c r="S210" s="55"/>
      <c r="T210" s="55"/>
      <c r="U210" s="55"/>
      <c r="V210" s="55"/>
      <c r="W210" s="89">
        <f t="shared" si="34"/>
        <v>0</v>
      </c>
      <c r="X210" s="55"/>
      <c r="Y210" s="55"/>
      <c r="Z210" s="55"/>
      <c r="AA210" s="89">
        <f t="shared" si="35"/>
        <v>0</v>
      </c>
      <c r="AB210" s="55"/>
      <c r="AC210" s="55"/>
      <c r="AD210" s="55"/>
      <c r="AE210" s="55"/>
      <c r="AF210" s="89">
        <f t="shared" si="36"/>
        <v>0</v>
      </c>
      <c r="AG210" s="55"/>
      <c r="AH210" s="55"/>
      <c r="AI210" s="55"/>
      <c r="AJ210" s="89">
        <f t="shared" si="37"/>
        <v>0</v>
      </c>
      <c r="AK210" s="55"/>
      <c r="AL210" s="55"/>
      <c r="AM210" s="55"/>
      <c r="AN210" s="55"/>
      <c r="AO210" s="89">
        <f t="shared" si="38"/>
        <v>0</v>
      </c>
      <c r="AP210" s="55"/>
      <c r="AQ210" s="89">
        <f t="shared" si="39"/>
        <v>0</v>
      </c>
      <c r="AR210" s="89">
        <f t="shared" si="40"/>
        <v>0</v>
      </c>
      <c r="AS210" s="89">
        <f t="shared" si="41"/>
        <v>0</v>
      </c>
      <c r="AT210" s="55"/>
      <c r="AU210" s="72">
        <f>IFERROR(VLOOKUP(D210,Masters!$D$3:$E$17,2,FALSE),0)</f>
        <v>0</v>
      </c>
    </row>
    <row r="211" spans="1:47" ht="16.5" customHeight="1" x14ac:dyDescent="0.25">
      <c r="A211" s="63">
        <f>'1.4.Fwd TIV-Field Inputs'!A210</f>
        <v>0</v>
      </c>
      <c r="B211" s="63">
        <f>'1.4.Fwd TIV-Field Inputs'!B210</f>
        <v>0</v>
      </c>
      <c r="C211" s="63">
        <f>'1.4.Fwd TIV-Field Inputs'!C210</f>
        <v>0</v>
      </c>
      <c r="D211" s="63">
        <f>'1.4.Fwd TIV-Field Inputs'!D210</f>
        <v>0</v>
      </c>
      <c r="E211" s="68">
        <f>'1.6.Ability to Win'!G210</f>
        <v>0</v>
      </c>
      <c r="F211" s="55"/>
      <c r="G211" s="55"/>
      <c r="H211" s="72">
        <f>'1.6.Ability to Win'!T210</f>
        <v>0</v>
      </c>
      <c r="I211" s="89">
        <f>'1.4.Fwd TIV-Field Inputs'!J210</f>
        <v>0</v>
      </c>
      <c r="J211" s="55"/>
      <c r="K211" s="72">
        <f>'1.4.Fwd TIV-Field Inputs'!K210</f>
        <v>0</v>
      </c>
      <c r="L211" s="55"/>
      <c r="M211" s="72">
        <f>'1.4.Fwd TIV-Field Inputs'!L210</f>
        <v>0</v>
      </c>
      <c r="N211" s="55"/>
      <c r="O211" s="72">
        <f>'1.4.Fwd TIV-Field Inputs'!M210</f>
        <v>0</v>
      </c>
      <c r="P211" s="55"/>
      <c r="Q211" s="55"/>
      <c r="R211" s="89">
        <f t="shared" si="33"/>
        <v>0</v>
      </c>
      <c r="S211" s="55"/>
      <c r="T211" s="55"/>
      <c r="U211" s="55"/>
      <c r="V211" s="55"/>
      <c r="W211" s="89">
        <f t="shared" si="34"/>
        <v>0</v>
      </c>
      <c r="X211" s="55"/>
      <c r="Y211" s="55"/>
      <c r="Z211" s="55"/>
      <c r="AA211" s="89">
        <f t="shared" si="35"/>
        <v>0</v>
      </c>
      <c r="AB211" s="55"/>
      <c r="AC211" s="55"/>
      <c r="AD211" s="55"/>
      <c r="AE211" s="55"/>
      <c r="AF211" s="89">
        <f t="shared" si="36"/>
        <v>0</v>
      </c>
      <c r="AG211" s="55"/>
      <c r="AH211" s="55"/>
      <c r="AI211" s="55"/>
      <c r="AJ211" s="89">
        <f t="shared" si="37"/>
        <v>0</v>
      </c>
      <c r="AK211" s="55"/>
      <c r="AL211" s="55"/>
      <c r="AM211" s="55"/>
      <c r="AN211" s="55"/>
      <c r="AO211" s="89">
        <f t="shared" si="38"/>
        <v>0</v>
      </c>
      <c r="AP211" s="55"/>
      <c r="AQ211" s="89">
        <f t="shared" si="39"/>
        <v>0</v>
      </c>
      <c r="AR211" s="89">
        <f t="shared" si="40"/>
        <v>0</v>
      </c>
      <c r="AS211" s="89">
        <f t="shared" si="41"/>
        <v>0</v>
      </c>
      <c r="AT211" s="55"/>
      <c r="AU211" s="72">
        <f>IFERROR(VLOOKUP(D211,Masters!$D$3:$E$17,2,FALSE),0)</f>
        <v>0</v>
      </c>
    </row>
    <row r="212" spans="1:47" ht="16.5" customHeight="1" x14ac:dyDescent="0.25">
      <c r="A212" s="63">
        <f>'1.4.Fwd TIV-Field Inputs'!A211</f>
        <v>0</v>
      </c>
      <c r="B212" s="63">
        <f>'1.4.Fwd TIV-Field Inputs'!B211</f>
        <v>0</v>
      </c>
      <c r="C212" s="63">
        <f>'1.4.Fwd TIV-Field Inputs'!C211</f>
        <v>0</v>
      </c>
      <c r="D212" s="63">
        <f>'1.4.Fwd TIV-Field Inputs'!D211</f>
        <v>0</v>
      </c>
      <c r="E212" s="68">
        <f>'1.6.Ability to Win'!G211</f>
        <v>0</v>
      </c>
      <c r="F212" s="55"/>
      <c r="G212" s="55"/>
      <c r="H212" s="72">
        <f>'1.6.Ability to Win'!T211</f>
        <v>0</v>
      </c>
      <c r="I212" s="89">
        <f>'1.4.Fwd TIV-Field Inputs'!J211</f>
        <v>0</v>
      </c>
      <c r="J212" s="55"/>
      <c r="K212" s="72">
        <f>'1.4.Fwd TIV-Field Inputs'!K211</f>
        <v>0</v>
      </c>
      <c r="L212" s="55"/>
      <c r="M212" s="72">
        <f>'1.4.Fwd TIV-Field Inputs'!L211</f>
        <v>0</v>
      </c>
      <c r="N212" s="55"/>
      <c r="O212" s="72">
        <f>'1.4.Fwd TIV-Field Inputs'!M211</f>
        <v>0</v>
      </c>
      <c r="P212" s="55"/>
      <c r="Q212" s="55"/>
      <c r="R212" s="89">
        <f t="shared" si="33"/>
        <v>0</v>
      </c>
      <c r="S212" s="55"/>
      <c r="T212" s="55"/>
      <c r="U212" s="55"/>
      <c r="V212" s="55"/>
      <c r="W212" s="89">
        <f t="shared" si="34"/>
        <v>0</v>
      </c>
      <c r="X212" s="55"/>
      <c r="Y212" s="55"/>
      <c r="Z212" s="55"/>
      <c r="AA212" s="89">
        <f t="shared" si="35"/>
        <v>0</v>
      </c>
      <c r="AB212" s="55"/>
      <c r="AC212" s="55"/>
      <c r="AD212" s="55"/>
      <c r="AE212" s="55"/>
      <c r="AF212" s="89">
        <f t="shared" si="36"/>
        <v>0</v>
      </c>
      <c r="AG212" s="55"/>
      <c r="AH212" s="55"/>
      <c r="AI212" s="55"/>
      <c r="AJ212" s="89">
        <f t="shared" si="37"/>
        <v>0</v>
      </c>
      <c r="AK212" s="55"/>
      <c r="AL212" s="55"/>
      <c r="AM212" s="55"/>
      <c r="AN212" s="55"/>
      <c r="AO212" s="89">
        <f t="shared" si="38"/>
        <v>0</v>
      </c>
      <c r="AP212" s="55"/>
      <c r="AQ212" s="89">
        <f t="shared" si="39"/>
        <v>0</v>
      </c>
      <c r="AR212" s="89">
        <f t="shared" si="40"/>
        <v>0</v>
      </c>
      <c r="AS212" s="89">
        <f t="shared" si="41"/>
        <v>0</v>
      </c>
      <c r="AT212" s="55"/>
      <c r="AU212" s="72">
        <f>IFERROR(VLOOKUP(D212,Masters!$D$3:$E$17,2,FALSE),0)</f>
        <v>0</v>
      </c>
    </row>
    <row r="213" spans="1:47" ht="16.5" customHeight="1" x14ac:dyDescent="0.25">
      <c r="A213" s="63">
        <f>'1.4.Fwd TIV-Field Inputs'!A212</f>
        <v>0</v>
      </c>
      <c r="B213" s="63">
        <f>'1.4.Fwd TIV-Field Inputs'!B212</f>
        <v>0</v>
      </c>
      <c r="C213" s="63">
        <f>'1.4.Fwd TIV-Field Inputs'!C212</f>
        <v>0</v>
      </c>
      <c r="D213" s="63">
        <f>'1.4.Fwd TIV-Field Inputs'!D212</f>
        <v>0</v>
      </c>
      <c r="E213" s="68">
        <f>'1.6.Ability to Win'!G212</f>
        <v>0</v>
      </c>
      <c r="F213" s="55"/>
      <c r="G213" s="55"/>
      <c r="H213" s="72">
        <f>'1.6.Ability to Win'!T212</f>
        <v>0</v>
      </c>
      <c r="I213" s="89">
        <f>'1.4.Fwd TIV-Field Inputs'!J212</f>
        <v>0</v>
      </c>
      <c r="J213" s="55"/>
      <c r="K213" s="72">
        <f>'1.4.Fwd TIV-Field Inputs'!K212</f>
        <v>0</v>
      </c>
      <c r="L213" s="55"/>
      <c r="M213" s="72">
        <f>'1.4.Fwd TIV-Field Inputs'!L212</f>
        <v>0</v>
      </c>
      <c r="N213" s="55"/>
      <c r="O213" s="72">
        <f>'1.4.Fwd TIV-Field Inputs'!M212</f>
        <v>0</v>
      </c>
      <c r="P213" s="55"/>
      <c r="Q213" s="55"/>
      <c r="R213" s="89">
        <f t="shared" si="33"/>
        <v>0</v>
      </c>
      <c r="S213" s="55"/>
      <c r="T213" s="55"/>
      <c r="U213" s="55"/>
      <c r="V213" s="55"/>
      <c r="W213" s="89">
        <f t="shared" si="34"/>
        <v>0</v>
      </c>
      <c r="X213" s="55"/>
      <c r="Y213" s="55"/>
      <c r="Z213" s="55"/>
      <c r="AA213" s="89">
        <f t="shared" si="35"/>
        <v>0</v>
      </c>
      <c r="AB213" s="55"/>
      <c r="AC213" s="55"/>
      <c r="AD213" s="55"/>
      <c r="AE213" s="55"/>
      <c r="AF213" s="89">
        <f t="shared" si="36"/>
        <v>0</v>
      </c>
      <c r="AG213" s="55"/>
      <c r="AH213" s="55"/>
      <c r="AI213" s="55"/>
      <c r="AJ213" s="89">
        <f t="shared" si="37"/>
        <v>0</v>
      </c>
      <c r="AK213" s="55"/>
      <c r="AL213" s="55"/>
      <c r="AM213" s="55"/>
      <c r="AN213" s="55"/>
      <c r="AO213" s="89">
        <f t="shared" si="38"/>
        <v>0</v>
      </c>
      <c r="AP213" s="55"/>
      <c r="AQ213" s="89">
        <f t="shared" si="39"/>
        <v>0</v>
      </c>
      <c r="AR213" s="89">
        <f t="shared" si="40"/>
        <v>0</v>
      </c>
      <c r="AS213" s="89">
        <f t="shared" si="41"/>
        <v>0</v>
      </c>
      <c r="AT213" s="55"/>
      <c r="AU213" s="72">
        <f>IFERROR(VLOOKUP(D213,Masters!$D$3:$E$17,2,FALSE),0)</f>
        <v>0</v>
      </c>
    </row>
    <row r="214" spans="1:47" ht="16.5" customHeight="1" x14ac:dyDescent="0.25">
      <c r="A214" s="63">
        <f>'1.4.Fwd TIV-Field Inputs'!A213</f>
        <v>0</v>
      </c>
      <c r="B214" s="63">
        <f>'1.4.Fwd TIV-Field Inputs'!B213</f>
        <v>0</v>
      </c>
      <c r="C214" s="63">
        <f>'1.4.Fwd TIV-Field Inputs'!C213</f>
        <v>0</v>
      </c>
      <c r="D214" s="63">
        <f>'1.4.Fwd TIV-Field Inputs'!D213</f>
        <v>0</v>
      </c>
      <c r="E214" s="68">
        <f>'1.6.Ability to Win'!G213</f>
        <v>0</v>
      </c>
      <c r="F214" s="55"/>
      <c r="G214" s="55"/>
      <c r="H214" s="72">
        <f>'1.6.Ability to Win'!T213</f>
        <v>0</v>
      </c>
      <c r="I214" s="89">
        <f>'1.4.Fwd TIV-Field Inputs'!J213</f>
        <v>0</v>
      </c>
      <c r="J214" s="55"/>
      <c r="K214" s="72">
        <f>'1.4.Fwd TIV-Field Inputs'!K213</f>
        <v>0</v>
      </c>
      <c r="L214" s="55"/>
      <c r="M214" s="72">
        <f>'1.4.Fwd TIV-Field Inputs'!L213</f>
        <v>0</v>
      </c>
      <c r="N214" s="55"/>
      <c r="O214" s="72">
        <f>'1.4.Fwd TIV-Field Inputs'!M213</f>
        <v>0</v>
      </c>
      <c r="P214" s="55"/>
      <c r="Q214" s="55"/>
      <c r="R214" s="89">
        <f t="shared" si="33"/>
        <v>0</v>
      </c>
      <c r="S214" s="55"/>
      <c r="T214" s="55"/>
      <c r="U214" s="55"/>
      <c r="V214" s="55"/>
      <c r="W214" s="89">
        <f t="shared" si="34"/>
        <v>0</v>
      </c>
      <c r="X214" s="55"/>
      <c r="Y214" s="55"/>
      <c r="Z214" s="55"/>
      <c r="AA214" s="89">
        <f t="shared" si="35"/>
        <v>0</v>
      </c>
      <c r="AB214" s="55"/>
      <c r="AC214" s="55"/>
      <c r="AD214" s="55"/>
      <c r="AE214" s="55"/>
      <c r="AF214" s="89">
        <f t="shared" si="36"/>
        <v>0</v>
      </c>
      <c r="AG214" s="55"/>
      <c r="AH214" s="55"/>
      <c r="AI214" s="55"/>
      <c r="AJ214" s="89">
        <f t="shared" si="37"/>
        <v>0</v>
      </c>
      <c r="AK214" s="55"/>
      <c r="AL214" s="55"/>
      <c r="AM214" s="55"/>
      <c r="AN214" s="55"/>
      <c r="AO214" s="89">
        <f t="shared" si="38"/>
        <v>0</v>
      </c>
      <c r="AP214" s="55"/>
      <c r="AQ214" s="89">
        <f t="shared" si="39"/>
        <v>0</v>
      </c>
      <c r="AR214" s="89">
        <f t="shared" si="40"/>
        <v>0</v>
      </c>
      <c r="AS214" s="89">
        <f t="shared" si="41"/>
        <v>0</v>
      </c>
      <c r="AT214" s="55"/>
      <c r="AU214" s="72">
        <f>IFERROR(VLOOKUP(D214,Masters!$D$3:$E$17,2,FALSE),0)</f>
        <v>0</v>
      </c>
    </row>
    <row r="215" spans="1:47" ht="16.5" customHeight="1" x14ac:dyDescent="0.25">
      <c r="A215" s="63">
        <f>'1.4.Fwd TIV-Field Inputs'!A214</f>
        <v>0</v>
      </c>
      <c r="B215" s="63">
        <f>'1.4.Fwd TIV-Field Inputs'!B214</f>
        <v>0</v>
      </c>
      <c r="C215" s="63">
        <f>'1.4.Fwd TIV-Field Inputs'!C214</f>
        <v>0</v>
      </c>
      <c r="D215" s="63">
        <f>'1.4.Fwd TIV-Field Inputs'!D214</f>
        <v>0</v>
      </c>
      <c r="E215" s="68">
        <f>'1.6.Ability to Win'!G214</f>
        <v>0</v>
      </c>
      <c r="F215" s="55"/>
      <c r="G215" s="55"/>
      <c r="H215" s="72">
        <f>'1.6.Ability to Win'!T214</f>
        <v>0</v>
      </c>
      <c r="I215" s="89">
        <f>'1.4.Fwd TIV-Field Inputs'!J214</f>
        <v>0</v>
      </c>
      <c r="J215" s="55"/>
      <c r="K215" s="72">
        <f>'1.4.Fwd TIV-Field Inputs'!K214</f>
        <v>0</v>
      </c>
      <c r="L215" s="55"/>
      <c r="M215" s="72">
        <f>'1.4.Fwd TIV-Field Inputs'!L214</f>
        <v>0</v>
      </c>
      <c r="N215" s="55"/>
      <c r="O215" s="72">
        <f>'1.4.Fwd TIV-Field Inputs'!M214</f>
        <v>0</v>
      </c>
      <c r="P215" s="55"/>
      <c r="Q215" s="55"/>
      <c r="R215" s="89">
        <f t="shared" si="33"/>
        <v>0</v>
      </c>
      <c r="S215" s="55"/>
      <c r="T215" s="55"/>
      <c r="U215" s="55"/>
      <c r="V215" s="55"/>
      <c r="W215" s="89">
        <f t="shared" si="34"/>
        <v>0</v>
      </c>
      <c r="X215" s="55"/>
      <c r="Y215" s="55"/>
      <c r="Z215" s="55"/>
      <c r="AA215" s="89">
        <f t="shared" si="35"/>
        <v>0</v>
      </c>
      <c r="AB215" s="55"/>
      <c r="AC215" s="55"/>
      <c r="AD215" s="55"/>
      <c r="AE215" s="55"/>
      <c r="AF215" s="89">
        <f t="shared" si="36"/>
        <v>0</v>
      </c>
      <c r="AG215" s="55"/>
      <c r="AH215" s="55"/>
      <c r="AI215" s="55"/>
      <c r="AJ215" s="89">
        <f t="shared" si="37"/>
        <v>0</v>
      </c>
      <c r="AK215" s="55"/>
      <c r="AL215" s="55"/>
      <c r="AM215" s="55"/>
      <c r="AN215" s="55"/>
      <c r="AO215" s="89">
        <f t="shared" si="38"/>
        <v>0</v>
      </c>
      <c r="AP215" s="55"/>
      <c r="AQ215" s="89">
        <f t="shared" si="39"/>
        <v>0</v>
      </c>
      <c r="AR215" s="89">
        <f t="shared" si="40"/>
        <v>0</v>
      </c>
      <c r="AS215" s="89">
        <f t="shared" si="41"/>
        <v>0</v>
      </c>
      <c r="AT215" s="55"/>
      <c r="AU215" s="72">
        <f>IFERROR(VLOOKUP(D215,Masters!$D$3:$E$17,2,FALSE),0)</f>
        <v>0</v>
      </c>
    </row>
    <row r="216" spans="1:47" ht="16.5" customHeight="1" x14ac:dyDescent="0.25">
      <c r="A216" s="63">
        <f>'1.4.Fwd TIV-Field Inputs'!A215</f>
        <v>0</v>
      </c>
      <c r="B216" s="63">
        <f>'1.4.Fwd TIV-Field Inputs'!B215</f>
        <v>0</v>
      </c>
      <c r="C216" s="63">
        <f>'1.4.Fwd TIV-Field Inputs'!C215</f>
        <v>0</v>
      </c>
      <c r="D216" s="63">
        <f>'1.4.Fwd TIV-Field Inputs'!D215</f>
        <v>0</v>
      </c>
      <c r="E216" s="68">
        <f>'1.6.Ability to Win'!G215</f>
        <v>0</v>
      </c>
      <c r="F216" s="55"/>
      <c r="G216" s="55"/>
      <c r="H216" s="72">
        <f>'1.6.Ability to Win'!T215</f>
        <v>0</v>
      </c>
      <c r="I216" s="89">
        <f>'1.4.Fwd TIV-Field Inputs'!J215</f>
        <v>0</v>
      </c>
      <c r="J216" s="55"/>
      <c r="K216" s="72">
        <f>'1.4.Fwd TIV-Field Inputs'!K215</f>
        <v>0</v>
      </c>
      <c r="L216" s="55"/>
      <c r="M216" s="72">
        <f>'1.4.Fwd TIV-Field Inputs'!L215</f>
        <v>0</v>
      </c>
      <c r="N216" s="55"/>
      <c r="O216" s="72">
        <f>'1.4.Fwd TIV-Field Inputs'!M215</f>
        <v>0</v>
      </c>
      <c r="P216" s="55"/>
      <c r="Q216" s="55"/>
      <c r="R216" s="89">
        <f t="shared" si="33"/>
        <v>0</v>
      </c>
      <c r="S216" s="55"/>
      <c r="T216" s="55"/>
      <c r="U216" s="55"/>
      <c r="V216" s="55"/>
      <c r="W216" s="89">
        <f t="shared" si="34"/>
        <v>0</v>
      </c>
      <c r="X216" s="55"/>
      <c r="Y216" s="55"/>
      <c r="Z216" s="55"/>
      <c r="AA216" s="89">
        <f t="shared" si="35"/>
        <v>0</v>
      </c>
      <c r="AB216" s="55"/>
      <c r="AC216" s="55"/>
      <c r="AD216" s="55"/>
      <c r="AE216" s="55"/>
      <c r="AF216" s="89">
        <f t="shared" si="36"/>
        <v>0</v>
      </c>
      <c r="AG216" s="55"/>
      <c r="AH216" s="55"/>
      <c r="AI216" s="55"/>
      <c r="AJ216" s="89">
        <f t="shared" si="37"/>
        <v>0</v>
      </c>
      <c r="AK216" s="55"/>
      <c r="AL216" s="55"/>
      <c r="AM216" s="55"/>
      <c r="AN216" s="55"/>
      <c r="AO216" s="89">
        <f t="shared" si="38"/>
        <v>0</v>
      </c>
      <c r="AP216" s="55"/>
      <c r="AQ216" s="89">
        <f t="shared" si="39"/>
        <v>0</v>
      </c>
      <c r="AR216" s="89">
        <f t="shared" si="40"/>
        <v>0</v>
      </c>
      <c r="AS216" s="89">
        <f t="shared" si="41"/>
        <v>0</v>
      </c>
      <c r="AT216" s="55"/>
      <c r="AU216" s="72">
        <f>IFERROR(VLOOKUP(D216,Masters!$D$3:$E$17,2,FALSE),0)</f>
        <v>0</v>
      </c>
    </row>
    <row r="217" spans="1:47" ht="16.5" customHeight="1" x14ac:dyDescent="0.25">
      <c r="A217" s="63">
        <f>'1.4.Fwd TIV-Field Inputs'!A216</f>
        <v>0</v>
      </c>
      <c r="B217" s="63">
        <f>'1.4.Fwd TIV-Field Inputs'!B216</f>
        <v>0</v>
      </c>
      <c r="C217" s="63">
        <f>'1.4.Fwd TIV-Field Inputs'!C216</f>
        <v>0</v>
      </c>
      <c r="D217" s="63">
        <f>'1.4.Fwd TIV-Field Inputs'!D216</f>
        <v>0</v>
      </c>
      <c r="E217" s="68">
        <f>'1.6.Ability to Win'!G216</f>
        <v>0</v>
      </c>
      <c r="F217" s="55"/>
      <c r="G217" s="55"/>
      <c r="H217" s="72">
        <f>'1.6.Ability to Win'!T216</f>
        <v>0</v>
      </c>
      <c r="I217" s="89">
        <f>'1.4.Fwd TIV-Field Inputs'!J216</f>
        <v>0</v>
      </c>
      <c r="J217" s="55"/>
      <c r="K217" s="72">
        <f>'1.4.Fwd TIV-Field Inputs'!K216</f>
        <v>0</v>
      </c>
      <c r="L217" s="55"/>
      <c r="M217" s="72">
        <f>'1.4.Fwd TIV-Field Inputs'!L216</f>
        <v>0</v>
      </c>
      <c r="N217" s="55"/>
      <c r="O217" s="72">
        <f>'1.4.Fwd TIV-Field Inputs'!M216</f>
        <v>0</v>
      </c>
      <c r="P217" s="55"/>
      <c r="Q217" s="55"/>
      <c r="R217" s="89">
        <f t="shared" si="33"/>
        <v>0</v>
      </c>
      <c r="S217" s="55"/>
      <c r="T217" s="55"/>
      <c r="U217" s="55"/>
      <c r="V217" s="55"/>
      <c r="W217" s="89">
        <f t="shared" si="34"/>
        <v>0</v>
      </c>
      <c r="X217" s="55"/>
      <c r="Y217" s="55"/>
      <c r="Z217" s="55"/>
      <c r="AA217" s="89">
        <f t="shared" si="35"/>
        <v>0</v>
      </c>
      <c r="AB217" s="55"/>
      <c r="AC217" s="55"/>
      <c r="AD217" s="55"/>
      <c r="AE217" s="55"/>
      <c r="AF217" s="89">
        <f t="shared" si="36"/>
        <v>0</v>
      </c>
      <c r="AG217" s="55"/>
      <c r="AH217" s="55"/>
      <c r="AI217" s="55"/>
      <c r="AJ217" s="89">
        <f t="shared" si="37"/>
        <v>0</v>
      </c>
      <c r="AK217" s="55"/>
      <c r="AL217" s="55"/>
      <c r="AM217" s="55"/>
      <c r="AN217" s="55"/>
      <c r="AO217" s="89">
        <f t="shared" si="38"/>
        <v>0</v>
      </c>
      <c r="AP217" s="55"/>
      <c r="AQ217" s="89">
        <f t="shared" si="39"/>
        <v>0</v>
      </c>
      <c r="AR217" s="89">
        <f t="shared" si="40"/>
        <v>0</v>
      </c>
      <c r="AS217" s="89">
        <f t="shared" si="41"/>
        <v>0</v>
      </c>
      <c r="AT217" s="55"/>
      <c r="AU217" s="72">
        <f>IFERROR(VLOOKUP(D217,Masters!$D$3:$E$17,2,FALSE),0)</f>
        <v>0</v>
      </c>
    </row>
    <row r="218" spans="1:47" ht="16.5" customHeight="1" x14ac:dyDescent="0.25">
      <c r="A218" s="63">
        <f>'1.4.Fwd TIV-Field Inputs'!A217</f>
        <v>0</v>
      </c>
      <c r="B218" s="63">
        <f>'1.4.Fwd TIV-Field Inputs'!B217</f>
        <v>0</v>
      </c>
      <c r="C218" s="63">
        <f>'1.4.Fwd TIV-Field Inputs'!C217</f>
        <v>0</v>
      </c>
      <c r="D218" s="63">
        <f>'1.4.Fwd TIV-Field Inputs'!D217</f>
        <v>0</v>
      </c>
      <c r="E218" s="68">
        <f>'1.6.Ability to Win'!G217</f>
        <v>0</v>
      </c>
      <c r="F218" s="55"/>
      <c r="G218" s="55"/>
      <c r="H218" s="72">
        <f>'1.6.Ability to Win'!T217</f>
        <v>0</v>
      </c>
      <c r="I218" s="89">
        <f>'1.4.Fwd TIV-Field Inputs'!J217</f>
        <v>0</v>
      </c>
      <c r="J218" s="55"/>
      <c r="K218" s="72">
        <f>'1.4.Fwd TIV-Field Inputs'!K217</f>
        <v>0</v>
      </c>
      <c r="L218" s="55"/>
      <c r="M218" s="72">
        <f>'1.4.Fwd TIV-Field Inputs'!L217</f>
        <v>0</v>
      </c>
      <c r="N218" s="55"/>
      <c r="O218" s="72">
        <f>'1.4.Fwd TIV-Field Inputs'!M217</f>
        <v>0</v>
      </c>
      <c r="P218" s="55"/>
      <c r="Q218" s="55"/>
      <c r="R218" s="89">
        <f t="shared" si="33"/>
        <v>0</v>
      </c>
      <c r="S218" s="55"/>
      <c r="T218" s="55"/>
      <c r="U218" s="55"/>
      <c r="V218" s="55"/>
      <c r="W218" s="89">
        <f t="shared" si="34"/>
        <v>0</v>
      </c>
      <c r="X218" s="55"/>
      <c r="Y218" s="55"/>
      <c r="Z218" s="55"/>
      <c r="AA218" s="89">
        <f t="shared" si="35"/>
        <v>0</v>
      </c>
      <c r="AB218" s="55"/>
      <c r="AC218" s="55"/>
      <c r="AD218" s="55"/>
      <c r="AE218" s="55"/>
      <c r="AF218" s="89">
        <f t="shared" si="36"/>
        <v>0</v>
      </c>
      <c r="AG218" s="55"/>
      <c r="AH218" s="55"/>
      <c r="AI218" s="55"/>
      <c r="AJ218" s="89">
        <f t="shared" si="37"/>
        <v>0</v>
      </c>
      <c r="AK218" s="55"/>
      <c r="AL218" s="55"/>
      <c r="AM218" s="55"/>
      <c r="AN218" s="55"/>
      <c r="AO218" s="89">
        <f t="shared" si="38"/>
        <v>0</v>
      </c>
      <c r="AP218" s="55"/>
      <c r="AQ218" s="89">
        <f t="shared" si="39"/>
        <v>0</v>
      </c>
      <c r="AR218" s="89">
        <f t="shared" si="40"/>
        <v>0</v>
      </c>
      <c r="AS218" s="89">
        <f t="shared" si="41"/>
        <v>0</v>
      </c>
      <c r="AT218" s="55"/>
      <c r="AU218" s="72">
        <f>IFERROR(VLOOKUP(D218,Masters!$D$3:$E$17,2,FALSE),0)</f>
        <v>0</v>
      </c>
    </row>
    <row r="219" spans="1:47" ht="16.5" customHeight="1" x14ac:dyDescent="0.25">
      <c r="A219" s="63">
        <f>'1.4.Fwd TIV-Field Inputs'!A218</f>
        <v>0</v>
      </c>
      <c r="B219" s="63">
        <f>'1.4.Fwd TIV-Field Inputs'!B218</f>
        <v>0</v>
      </c>
      <c r="C219" s="63">
        <f>'1.4.Fwd TIV-Field Inputs'!C218</f>
        <v>0</v>
      </c>
      <c r="D219" s="63">
        <f>'1.4.Fwd TIV-Field Inputs'!D218</f>
        <v>0</v>
      </c>
      <c r="E219" s="68">
        <f>'1.6.Ability to Win'!G218</f>
        <v>0</v>
      </c>
      <c r="F219" s="55"/>
      <c r="G219" s="55"/>
      <c r="H219" s="72">
        <f>'1.6.Ability to Win'!T218</f>
        <v>0</v>
      </c>
      <c r="I219" s="89">
        <f>'1.4.Fwd TIV-Field Inputs'!J218</f>
        <v>0</v>
      </c>
      <c r="J219" s="55"/>
      <c r="K219" s="72">
        <f>'1.4.Fwd TIV-Field Inputs'!K218</f>
        <v>0</v>
      </c>
      <c r="L219" s="55"/>
      <c r="M219" s="72">
        <f>'1.4.Fwd TIV-Field Inputs'!L218</f>
        <v>0</v>
      </c>
      <c r="N219" s="55"/>
      <c r="O219" s="72">
        <f>'1.4.Fwd TIV-Field Inputs'!M218</f>
        <v>0</v>
      </c>
      <c r="P219" s="55"/>
      <c r="Q219" s="55"/>
      <c r="R219" s="89">
        <f t="shared" si="33"/>
        <v>0</v>
      </c>
      <c r="S219" s="55"/>
      <c r="T219" s="55"/>
      <c r="U219" s="55"/>
      <c r="V219" s="55"/>
      <c r="W219" s="89">
        <f t="shared" si="34"/>
        <v>0</v>
      </c>
      <c r="X219" s="55"/>
      <c r="Y219" s="55"/>
      <c r="Z219" s="55"/>
      <c r="AA219" s="89">
        <f t="shared" si="35"/>
        <v>0</v>
      </c>
      <c r="AB219" s="55"/>
      <c r="AC219" s="55"/>
      <c r="AD219" s="55"/>
      <c r="AE219" s="55"/>
      <c r="AF219" s="89">
        <f t="shared" si="36"/>
        <v>0</v>
      </c>
      <c r="AG219" s="55"/>
      <c r="AH219" s="55"/>
      <c r="AI219" s="55"/>
      <c r="AJ219" s="89">
        <f t="shared" si="37"/>
        <v>0</v>
      </c>
      <c r="AK219" s="55"/>
      <c r="AL219" s="55"/>
      <c r="AM219" s="55"/>
      <c r="AN219" s="55"/>
      <c r="AO219" s="89">
        <f t="shared" si="38"/>
        <v>0</v>
      </c>
      <c r="AP219" s="55"/>
      <c r="AQ219" s="89">
        <f t="shared" si="39"/>
        <v>0</v>
      </c>
      <c r="AR219" s="89">
        <f t="shared" si="40"/>
        <v>0</v>
      </c>
      <c r="AS219" s="89">
        <f t="shared" si="41"/>
        <v>0</v>
      </c>
      <c r="AT219" s="55"/>
      <c r="AU219" s="72">
        <f>IFERROR(VLOOKUP(D219,Masters!$D$3:$E$17,2,FALSE),0)</f>
        <v>0</v>
      </c>
    </row>
    <row r="220" spans="1:47" ht="16.5" customHeight="1" x14ac:dyDescent="0.25">
      <c r="A220" s="63">
        <f>'1.4.Fwd TIV-Field Inputs'!A219</f>
        <v>0</v>
      </c>
      <c r="B220" s="63">
        <f>'1.4.Fwd TIV-Field Inputs'!B219</f>
        <v>0</v>
      </c>
      <c r="C220" s="63">
        <f>'1.4.Fwd TIV-Field Inputs'!C219</f>
        <v>0</v>
      </c>
      <c r="D220" s="63">
        <f>'1.4.Fwd TIV-Field Inputs'!D219</f>
        <v>0</v>
      </c>
      <c r="E220" s="68">
        <f>'1.6.Ability to Win'!G219</f>
        <v>0</v>
      </c>
      <c r="F220" s="55"/>
      <c r="G220" s="55"/>
      <c r="H220" s="72">
        <f>'1.6.Ability to Win'!T219</f>
        <v>0</v>
      </c>
      <c r="I220" s="89">
        <f>'1.4.Fwd TIV-Field Inputs'!J219</f>
        <v>0</v>
      </c>
      <c r="J220" s="55"/>
      <c r="K220" s="72">
        <f>'1.4.Fwd TIV-Field Inputs'!K219</f>
        <v>0</v>
      </c>
      <c r="L220" s="55"/>
      <c r="M220" s="72">
        <f>'1.4.Fwd TIV-Field Inputs'!L219</f>
        <v>0</v>
      </c>
      <c r="N220" s="55"/>
      <c r="O220" s="72">
        <f>'1.4.Fwd TIV-Field Inputs'!M219</f>
        <v>0</v>
      </c>
      <c r="P220" s="55"/>
      <c r="Q220" s="55"/>
      <c r="R220" s="89">
        <f t="shared" si="33"/>
        <v>0</v>
      </c>
      <c r="S220" s="55"/>
      <c r="T220" s="55"/>
      <c r="U220" s="55"/>
      <c r="V220" s="55"/>
      <c r="W220" s="89">
        <f t="shared" si="34"/>
        <v>0</v>
      </c>
      <c r="X220" s="55"/>
      <c r="Y220" s="55"/>
      <c r="Z220" s="55"/>
      <c r="AA220" s="89">
        <f t="shared" si="35"/>
        <v>0</v>
      </c>
      <c r="AB220" s="55"/>
      <c r="AC220" s="55"/>
      <c r="AD220" s="55"/>
      <c r="AE220" s="55"/>
      <c r="AF220" s="89">
        <f t="shared" si="36"/>
        <v>0</v>
      </c>
      <c r="AG220" s="55"/>
      <c r="AH220" s="55"/>
      <c r="AI220" s="55"/>
      <c r="AJ220" s="89">
        <f t="shared" si="37"/>
        <v>0</v>
      </c>
      <c r="AK220" s="55"/>
      <c r="AL220" s="55"/>
      <c r="AM220" s="55"/>
      <c r="AN220" s="55"/>
      <c r="AO220" s="89">
        <f t="shared" si="38"/>
        <v>0</v>
      </c>
      <c r="AP220" s="55"/>
      <c r="AQ220" s="89">
        <f t="shared" si="39"/>
        <v>0</v>
      </c>
      <c r="AR220" s="89">
        <f t="shared" si="40"/>
        <v>0</v>
      </c>
      <c r="AS220" s="89">
        <f t="shared" si="41"/>
        <v>0</v>
      </c>
      <c r="AT220" s="55"/>
      <c r="AU220" s="72">
        <f>IFERROR(VLOOKUP(D220,Masters!$D$3:$E$17,2,FALSE),0)</f>
        <v>0</v>
      </c>
    </row>
    <row r="221" spans="1:47" ht="16.5" customHeight="1" x14ac:dyDescent="0.25">
      <c r="A221" s="63">
        <f>'1.4.Fwd TIV-Field Inputs'!A220</f>
        <v>0</v>
      </c>
      <c r="B221" s="63">
        <f>'1.4.Fwd TIV-Field Inputs'!B220</f>
        <v>0</v>
      </c>
      <c r="C221" s="63">
        <f>'1.4.Fwd TIV-Field Inputs'!C220</f>
        <v>0</v>
      </c>
      <c r="D221" s="63">
        <f>'1.4.Fwd TIV-Field Inputs'!D220</f>
        <v>0</v>
      </c>
      <c r="E221" s="68">
        <f>'1.6.Ability to Win'!G220</f>
        <v>0</v>
      </c>
      <c r="F221" s="55"/>
      <c r="G221" s="55"/>
      <c r="H221" s="72">
        <f>'1.6.Ability to Win'!T220</f>
        <v>0</v>
      </c>
      <c r="I221" s="89">
        <f>'1.4.Fwd TIV-Field Inputs'!J220</f>
        <v>0</v>
      </c>
      <c r="J221" s="55"/>
      <c r="K221" s="72">
        <f>'1.4.Fwd TIV-Field Inputs'!K220</f>
        <v>0</v>
      </c>
      <c r="L221" s="55"/>
      <c r="M221" s="72">
        <f>'1.4.Fwd TIV-Field Inputs'!L220</f>
        <v>0</v>
      </c>
      <c r="N221" s="55"/>
      <c r="O221" s="72">
        <f>'1.4.Fwd TIV-Field Inputs'!M220</f>
        <v>0</v>
      </c>
      <c r="P221" s="55"/>
      <c r="Q221" s="55"/>
      <c r="R221" s="89">
        <f t="shared" si="33"/>
        <v>0</v>
      </c>
      <c r="S221" s="55"/>
      <c r="T221" s="55"/>
      <c r="U221" s="55"/>
      <c r="V221" s="55"/>
      <c r="W221" s="89">
        <f t="shared" si="34"/>
        <v>0</v>
      </c>
      <c r="X221" s="55"/>
      <c r="Y221" s="55"/>
      <c r="Z221" s="55"/>
      <c r="AA221" s="89">
        <f t="shared" si="35"/>
        <v>0</v>
      </c>
      <c r="AB221" s="55"/>
      <c r="AC221" s="55"/>
      <c r="AD221" s="55"/>
      <c r="AE221" s="55"/>
      <c r="AF221" s="89">
        <f t="shared" si="36"/>
        <v>0</v>
      </c>
      <c r="AG221" s="55"/>
      <c r="AH221" s="55"/>
      <c r="AI221" s="55"/>
      <c r="AJ221" s="89">
        <f t="shared" si="37"/>
        <v>0</v>
      </c>
      <c r="AK221" s="55"/>
      <c r="AL221" s="55"/>
      <c r="AM221" s="55"/>
      <c r="AN221" s="55"/>
      <c r="AO221" s="89">
        <f t="shared" si="38"/>
        <v>0</v>
      </c>
      <c r="AP221" s="55"/>
      <c r="AQ221" s="89">
        <f t="shared" si="39"/>
        <v>0</v>
      </c>
      <c r="AR221" s="89">
        <f t="shared" si="40"/>
        <v>0</v>
      </c>
      <c r="AS221" s="89">
        <f t="shared" si="41"/>
        <v>0</v>
      </c>
      <c r="AT221" s="55"/>
      <c r="AU221" s="72">
        <f>IFERROR(VLOOKUP(D221,Masters!$D$3:$E$17,2,FALSE),0)</f>
        <v>0</v>
      </c>
    </row>
    <row r="222" spans="1:47" ht="16.5" customHeight="1" x14ac:dyDescent="0.25">
      <c r="A222" s="63">
        <f>'1.4.Fwd TIV-Field Inputs'!A221</f>
        <v>0</v>
      </c>
      <c r="B222" s="63">
        <f>'1.4.Fwd TIV-Field Inputs'!B221</f>
        <v>0</v>
      </c>
      <c r="C222" s="63">
        <f>'1.4.Fwd TIV-Field Inputs'!C221</f>
        <v>0</v>
      </c>
      <c r="D222" s="63">
        <f>'1.4.Fwd TIV-Field Inputs'!D221</f>
        <v>0</v>
      </c>
      <c r="E222" s="68">
        <f>'1.6.Ability to Win'!G221</f>
        <v>0</v>
      </c>
      <c r="F222" s="55"/>
      <c r="G222" s="55"/>
      <c r="H222" s="72">
        <f>'1.6.Ability to Win'!T221</f>
        <v>0</v>
      </c>
      <c r="I222" s="89">
        <f>'1.4.Fwd TIV-Field Inputs'!J221</f>
        <v>0</v>
      </c>
      <c r="J222" s="55"/>
      <c r="K222" s="72">
        <f>'1.4.Fwd TIV-Field Inputs'!K221</f>
        <v>0</v>
      </c>
      <c r="L222" s="55"/>
      <c r="M222" s="72">
        <f>'1.4.Fwd TIV-Field Inputs'!L221</f>
        <v>0</v>
      </c>
      <c r="N222" s="55"/>
      <c r="O222" s="72">
        <f>'1.4.Fwd TIV-Field Inputs'!M221</f>
        <v>0</v>
      </c>
      <c r="P222" s="55"/>
      <c r="Q222" s="55"/>
      <c r="R222" s="89">
        <f t="shared" si="33"/>
        <v>0</v>
      </c>
      <c r="S222" s="55"/>
      <c r="T222" s="55"/>
      <c r="U222" s="55"/>
      <c r="V222" s="55"/>
      <c r="W222" s="89">
        <f t="shared" si="34"/>
        <v>0</v>
      </c>
      <c r="X222" s="55"/>
      <c r="Y222" s="55"/>
      <c r="Z222" s="55"/>
      <c r="AA222" s="89">
        <f t="shared" si="35"/>
        <v>0</v>
      </c>
      <c r="AB222" s="55"/>
      <c r="AC222" s="55"/>
      <c r="AD222" s="55"/>
      <c r="AE222" s="55"/>
      <c r="AF222" s="89">
        <f t="shared" si="36"/>
        <v>0</v>
      </c>
      <c r="AG222" s="55"/>
      <c r="AH222" s="55"/>
      <c r="AI222" s="55"/>
      <c r="AJ222" s="89">
        <f t="shared" si="37"/>
        <v>0</v>
      </c>
      <c r="AK222" s="55"/>
      <c r="AL222" s="55"/>
      <c r="AM222" s="55"/>
      <c r="AN222" s="55"/>
      <c r="AO222" s="89">
        <f t="shared" si="38"/>
        <v>0</v>
      </c>
      <c r="AP222" s="55"/>
      <c r="AQ222" s="89">
        <f t="shared" si="39"/>
        <v>0</v>
      </c>
      <c r="AR222" s="89">
        <f t="shared" si="40"/>
        <v>0</v>
      </c>
      <c r="AS222" s="89">
        <f t="shared" si="41"/>
        <v>0</v>
      </c>
      <c r="AT222" s="55"/>
      <c r="AU222" s="72">
        <f>IFERROR(VLOOKUP(D222,Masters!$D$3:$E$17,2,FALSE),0)</f>
        <v>0</v>
      </c>
    </row>
    <row r="223" spans="1:47" ht="16.5" customHeight="1" x14ac:dyDescent="0.25">
      <c r="A223" s="63">
        <f>'1.4.Fwd TIV-Field Inputs'!A222</f>
        <v>0</v>
      </c>
      <c r="B223" s="63">
        <f>'1.4.Fwd TIV-Field Inputs'!B222</f>
        <v>0</v>
      </c>
      <c r="C223" s="63">
        <f>'1.4.Fwd TIV-Field Inputs'!C222</f>
        <v>0</v>
      </c>
      <c r="D223" s="63">
        <f>'1.4.Fwd TIV-Field Inputs'!D222</f>
        <v>0</v>
      </c>
      <c r="E223" s="68">
        <f>'1.6.Ability to Win'!G222</f>
        <v>0</v>
      </c>
      <c r="F223" s="55"/>
      <c r="G223" s="55"/>
      <c r="H223" s="72">
        <f>'1.6.Ability to Win'!T222</f>
        <v>0</v>
      </c>
      <c r="I223" s="89">
        <f>'1.4.Fwd TIV-Field Inputs'!J222</f>
        <v>0</v>
      </c>
      <c r="J223" s="55"/>
      <c r="K223" s="72">
        <f>'1.4.Fwd TIV-Field Inputs'!K222</f>
        <v>0</v>
      </c>
      <c r="L223" s="55"/>
      <c r="M223" s="72">
        <f>'1.4.Fwd TIV-Field Inputs'!L222</f>
        <v>0</v>
      </c>
      <c r="N223" s="55"/>
      <c r="O223" s="72">
        <f>'1.4.Fwd TIV-Field Inputs'!M222</f>
        <v>0</v>
      </c>
      <c r="P223" s="55"/>
      <c r="Q223" s="55"/>
      <c r="R223" s="89">
        <f t="shared" si="33"/>
        <v>0</v>
      </c>
      <c r="S223" s="55"/>
      <c r="T223" s="55"/>
      <c r="U223" s="55"/>
      <c r="V223" s="55"/>
      <c r="W223" s="89">
        <f t="shared" si="34"/>
        <v>0</v>
      </c>
      <c r="X223" s="55"/>
      <c r="Y223" s="55"/>
      <c r="Z223" s="55"/>
      <c r="AA223" s="89">
        <f t="shared" si="35"/>
        <v>0</v>
      </c>
      <c r="AB223" s="55"/>
      <c r="AC223" s="55"/>
      <c r="AD223" s="55"/>
      <c r="AE223" s="55"/>
      <c r="AF223" s="89">
        <f t="shared" si="36"/>
        <v>0</v>
      </c>
      <c r="AG223" s="55"/>
      <c r="AH223" s="55"/>
      <c r="AI223" s="55"/>
      <c r="AJ223" s="89">
        <f t="shared" si="37"/>
        <v>0</v>
      </c>
      <c r="AK223" s="55"/>
      <c r="AL223" s="55"/>
      <c r="AM223" s="55"/>
      <c r="AN223" s="55"/>
      <c r="AO223" s="89">
        <f t="shared" si="38"/>
        <v>0</v>
      </c>
      <c r="AP223" s="55"/>
      <c r="AQ223" s="89">
        <f t="shared" si="39"/>
        <v>0</v>
      </c>
      <c r="AR223" s="89">
        <f t="shared" si="40"/>
        <v>0</v>
      </c>
      <c r="AS223" s="89">
        <f t="shared" si="41"/>
        <v>0</v>
      </c>
      <c r="AT223" s="55"/>
      <c r="AU223" s="72">
        <f>IFERROR(VLOOKUP(D223,Masters!$D$3:$E$17,2,FALSE),0)</f>
        <v>0</v>
      </c>
    </row>
    <row r="224" spans="1:47" ht="16.5" customHeight="1" x14ac:dyDescent="0.25">
      <c r="A224" s="63">
        <f>'1.4.Fwd TIV-Field Inputs'!A223</f>
        <v>0</v>
      </c>
      <c r="B224" s="63">
        <f>'1.4.Fwd TIV-Field Inputs'!B223</f>
        <v>0</v>
      </c>
      <c r="C224" s="63">
        <f>'1.4.Fwd TIV-Field Inputs'!C223</f>
        <v>0</v>
      </c>
      <c r="D224" s="63">
        <f>'1.4.Fwd TIV-Field Inputs'!D223</f>
        <v>0</v>
      </c>
      <c r="E224" s="68">
        <f>'1.6.Ability to Win'!G223</f>
        <v>0</v>
      </c>
      <c r="F224" s="55"/>
      <c r="G224" s="55"/>
      <c r="H224" s="72">
        <f>'1.6.Ability to Win'!T223</f>
        <v>0</v>
      </c>
      <c r="I224" s="89">
        <f>'1.4.Fwd TIV-Field Inputs'!J223</f>
        <v>0</v>
      </c>
      <c r="J224" s="55"/>
      <c r="K224" s="72">
        <f>'1.4.Fwd TIV-Field Inputs'!K223</f>
        <v>0</v>
      </c>
      <c r="L224" s="55"/>
      <c r="M224" s="72">
        <f>'1.4.Fwd TIV-Field Inputs'!L223</f>
        <v>0</v>
      </c>
      <c r="N224" s="55"/>
      <c r="O224" s="72">
        <f>'1.4.Fwd TIV-Field Inputs'!M223</f>
        <v>0</v>
      </c>
      <c r="P224" s="55"/>
      <c r="Q224" s="55"/>
      <c r="R224" s="89">
        <f t="shared" si="33"/>
        <v>0</v>
      </c>
      <c r="S224" s="55"/>
      <c r="T224" s="55"/>
      <c r="U224" s="55"/>
      <c r="V224" s="55"/>
      <c r="W224" s="89">
        <f t="shared" si="34"/>
        <v>0</v>
      </c>
      <c r="X224" s="55"/>
      <c r="Y224" s="55"/>
      <c r="Z224" s="55"/>
      <c r="AA224" s="89">
        <f t="shared" si="35"/>
        <v>0</v>
      </c>
      <c r="AB224" s="55"/>
      <c r="AC224" s="55"/>
      <c r="AD224" s="55"/>
      <c r="AE224" s="55"/>
      <c r="AF224" s="89">
        <f t="shared" si="36"/>
        <v>0</v>
      </c>
      <c r="AG224" s="55"/>
      <c r="AH224" s="55"/>
      <c r="AI224" s="55"/>
      <c r="AJ224" s="89">
        <f t="shared" si="37"/>
        <v>0</v>
      </c>
      <c r="AK224" s="55"/>
      <c r="AL224" s="55"/>
      <c r="AM224" s="55"/>
      <c r="AN224" s="55"/>
      <c r="AO224" s="89">
        <f t="shared" si="38"/>
        <v>0</v>
      </c>
      <c r="AP224" s="55"/>
      <c r="AQ224" s="89">
        <f t="shared" si="39"/>
        <v>0</v>
      </c>
      <c r="AR224" s="89">
        <f t="shared" si="40"/>
        <v>0</v>
      </c>
      <c r="AS224" s="89">
        <f t="shared" si="41"/>
        <v>0</v>
      </c>
      <c r="AT224" s="55"/>
      <c r="AU224" s="72">
        <f>IFERROR(VLOOKUP(D224,Masters!$D$3:$E$17,2,FALSE),0)</f>
        <v>0</v>
      </c>
    </row>
    <row r="225" spans="1:47" ht="16.5" customHeight="1" x14ac:dyDescent="0.25">
      <c r="A225" s="63">
        <f>'1.4.Fwd TIV-Field Inputs'!A224</f>
        <v>0</v>
      </c>
      <c r="B225" s="63">
        <f>'1.4.Fwd TIV-Field Inputs'!B224</f>
        <v>0</v>
      </c>
      <c r="C225" s="63">
        <f>'1.4.Fwd TIV-Field Inputs'!C224</f>
        <v>0</v>
      </c>
      <c r="D225" s="63">
        <f>'1.4.Fwd TIV-Field Inputs'!D224</f>
        <v>0</v>
      </c>
      <c r="E225" s="68">
        <f>'1.6.Ability to Win'!G224</f>
        <v>0</v>
      </c>
      <c r="F225" s="55"/>
      <c r="G225" s="55"/>
      <c r="H225" s="72">
        <f>'1.6.Ability to Win'!T224</f>
        <v>0</v>
      </c>
      <c r="I225" s="89">
        <f>'1.4.Fwd TIV-Field Inputs'!J224</f>
        <v>0</v>
      </c>
      <c r="J225" s="55"/>
      <c r="K225" s="72">
        <f>'1.4.Fwd TIV-Field Inputs'!K224</f>
        <v>0</v>
      </c>
      <c r="L225" s="55"/>
      <c r="M225" s="72">
        <f>'1.4.Fwd TIV-Field Inputs'!L224</f>
        <v>0</v>
      </c>
      <c r="N225" s="55"/>
      <c r="O225" s="72">
        <f>'1.4.Fwd TIV-Field Inputs'!M224</f>
        <v>0</v>
      </c>
      <c r="P225" s="55"/>
      <c r="Q225" s="55"/>
      <c r="R225" s="89">
        <f t="shared" si="33"/>
        <v>0</v>
      </c>
      <c r="S225" s="55"/>
      <c r="T225" s="55"/>
      <c r="U225" s="55"/>
      <c r="V225" s="55"/>
      <c r="W225" s="89">
        <f t="shared" si="34"/>
        <v>0</v>
      </c>
      <c r="X225" s="55"/>
      <c r="Y225" s="55"/>
      <c r="Z225" s="55"/>
      <c r="AA225" s="89">
        <f t="shared" si="35"/>
        <v>0</v>
      </c>
      <c r="AB225" s="55"/>
      <c r="AC225" s="55"/>
      <c r="AD225" s="55"/>
      <c r="AE225" s="55"/>
      <c r="AF225" s="89">
        <f t="shared" si="36"/>
        <v>0</v>
      </c>
      <c r="AG225" s="55"/>
      <c r="AH225" s="55"/>
      <c r="AI225" s="55"/>
      <c r="AJ225" s="89">
        <f t="shared" si="37"/>
        <v>0</v>
      </c>
      <c r="AK225" s="55"/>
      <c r="AL225" s="55"/>
      <c r="AM225" s="55"/>
      <c r="AN225" s="55"/>
      <c r="AO225" s="89">
        <f t="shared" si="38"/>
        <v>0</v>
      </c>
      <c r="AP225" s="55"/>
      <c r="AQ225" s="89">
        <f t="shared" si="39"/>
        <v>0</v>
      </c>
      <c r="AR225" s="89">
        <f t="shared" si="40"/>
        <v>0</v>
      </c>
      <c r="AS225" s="89">
        <f t="shared" si="41"/>
        <v>0</v>
      </c>
      <c r="AT225" s="55"/>
      <c r="AU225" s="72">
        <f>IFERROR(VLOOKUP(D225,Masters!$D$3:$E$17,2,FALSE),0)</f>
        <v>0</v>
      </c>
    </row>
    <row r="226" spans="1:47" ht="16.5" customHeight="1" x14ac:dyDescent="0.25">
      <c r="A226" s="63">
        <f>'1.4.Fwd TIV-Field Inputs'!A225</f>
        <v>0</v>
      </c>
      <c r="B226" s="63">
        <f>'1.4.Fwd TIV-Field Inputs'!B225</f>
        <v>0</v>
      </c>
      <c r="C226" s="63">
        <f>'1.4.Fwd TIV-Field Inputs'!C225</f>
        <v>0</v>
      </c>
      <c r="D226" s="63">
        <f>'1.4.Fwd TIV-Field Inputs'!D225</f>
        <v>0</v>
      </c>
      <c r="E226" s="68">
        <f>'1.6.Ability to Win'!G225</f>
        <v>0</v>
      </c>
      <c r="F226" s="55"/>
      <c r="G226" s="55"/>
      <c r="H226" s="72">
        <f>'1.6.Ability to Win'!T225</f>
        <v>0</v>
      </c>
      <c r="I226" s="89">
        <f>'1.4.Fwd TIV-Field Inputs'!J225</f>
        <v>0</v>
      </c>
      <c r="J226" s="55"/>
      <c r="K226" s="72">
        <f>'1.4.Fwd TIV-Field Inputs'!K225</f>
        <v>0</v>
      </c>
      <c r="L226" s="55"/>
      <c r="M226" s="72">
        <f>'1.4.Fwd TIV-Field Inputs'!L225</f>
        <v>0</v>
      </c>
      <c r="N226" s="55"/>
      <c r="O226" s="72">
        <f>'1.4.Fwd TIV-Field Inputs'!M225</f>
        <v>0</v>
      </c>
      <c r="P226" s="55"/>
      <c r="Q226" s="55"/>
      <c r="R226" s="89">
        <f t="shared" si="33"/>
        <v>0</v>
      </c>
      <c r="S226" s="55"/>
      <c r="T226" s="55"/>
      <c r="U226" s="55"/>
      <c r="V226" s="55"/>
      <c r="W226" s="89">
        <f t="shared" si="34"/>
        <v>0</v>
      </c>
      <c r="X226" s="55"/>
      <c r="Y226" s="55"/>
      <c r="Z226" s="55"/>
      <c r="AA226" s="89">
        <f t="shared" si="35"/>
        <v>0</v>
      </c>
      <c r="AB226" s="55"/>
      <c r="AC226" s="55"/>
      <c r="AD226" s="55"/>
      <c r="AE226" s="55"/>
      <c r="AF226" s="89">
        <f t="shared" si="36"/>
        <v>0</v>
      </c>
      <c r="AG226" s="55"/>
      <c r="AH226" s="55"/>
      <c r="AI226" s="55"/>
      <c r="AJ226" s="89">
        <f t="shared" si="37"/>
        <v>0</v>
      </c>
      <c r="AK226" s="55"/>
      <c r="AL226" s="55"/>
      <c r="AM226" s="55"/>
      <c r="AN226" s="55"/>
      <c r="AO226" s="89">
        <f t="shared" si="38"/>
        <v>0</v>
      </c>
      <c r="AP226" s="55"/>
      <c r="AQ226" s="89">
        <f t="shared" si="39"/>
        <v>0</v>
      </c>
      <c r="AR226" s="89">
        <f t="shared" si="40"/>
        <v>0</v>
      </c>
      <c r="AS226" s="89">
        <f t="shared" si="41"/>
        <v>0</v>
      </c>
      <c r="AT226" s="55"/>
      <c r="AU226" s="72">
        <f>IFERROR(VLOOKUP(D226,Masters!$D$3:$E$17,2,FALSE),0)</f>
        <v>0</v>
      </c>
    </row>
    <row r="227" spans="1:47" ht="16.5" customHeight="1" x14ac:dyDescent="0.25">
      <c r="A227" s="63">
        <f>'1.4.Fwd TIV-Field Inputs'!A226</f>
        <v>0</v>
      </c>
      <c r="B227" s="63">
        <f>'1.4.Fwd TIV-Field Inputs'!B226</f>
        <v>0</v>
      </c>
      <c r="C227" s="63">
        <f>'1.4.Fwd TIV-Field Inputs'!C226</f>
        <v>0</v>
      </c>
      <c r="D227" s="63">
        <f>'1.4.Fwd TIV-Field Inputs'!D226</f>
        <v>0</v>
      </c>
      <c r="E227" s="68">
        <f>'1.6.Ability to Win'!G226</f>
        <v>0</v>
      </c>
      <c r="F227" s="55"/>
      <c r="G227" s="55"/>
      <c r="H227" s="72">
        <f>'1.6.Ability to Win'!T226</f>
        <v>0</v>
      </c>
      <c r="I227" s="89">
        <f>'1.4.Fwd TIV-Field Inputs'!J226</f>
        <v>0</v>
      </c>
      <c r="J227" s="55"/>
      <c r="K227" s="72">
        <f>'1.4.Fwd TIV-Field Inputs'!K226</f>
        <v>0</v>
      </c>
      <c r="L227" s="55"/>
      <c r="M227" s="72">
        <f>'1.4.Fwd TIV-Field Inputs'!L226</f>
        <v>0</v>
      </c>
      <c r="N227" s="55"/>
      <c r="O227" s="72">
        <f>'1.4.Fwd TIV-Field Inputs'!M226</f>
        <v>0</v>
      </c>
      <c r="P227" s="55"/>
      <c r="Q227" s="55"/>
      <c r="R227" s="89">
        <f t="shared" si="33"/>
        <v>0</v>
      </c>
      <c r="S227" s="55"/>
      <c r="T227" s="55"/>
      <c r="U227" s="55"/>
      <c r="V227" s="55"/>
      <c r="W227" s="89">
        <f t="shared" si="34"/>
        <v>0</v>
      </c>
      <c r="X227" s="55"/>
      <c r="Y227" s="55"/>
      <c r="Z227" s="55"/>
      <c r="AA227" s="89">
        <f t="shared" si="35"/>
        <v>0</v>
      </c>
      <c r="AB227" s="55"/>
      <c r="AC227" s="55"/>
      <c r="AD227" s="55"/>
      <c r="AE227" s="55"/>
      <c r="AF227" s="89">
        <f t="shared" si="36"/>
        <v>0</v>
      </c>
      <c r="AG227" s="55"/>
      <c r="AH227" s="55"/>
      <c r="AI227" s="55"/>
      <c r="AJ227" s="89">
        <f t="shared" si="37"/>
        <v>0</v>
      </c>
      <c r="AK227" s="55"/>
      <c r="AL227" s="55"/>
      <c r="AM227" s="55"/>
      <c r="AN227" s="55"/>
      <c r="AO227" s="89">
        <f t="shared" si="38"/>
        <v>0</v>
      </c>
      <c r="AP227" s="55"/>
      <c r="AQ227" s="89">
        <f t="shared" si="39"/>
        <v>0</v>
      </c>
      <c r="AR227" s="89">
        <f t="shared" si="40"/>
        <v>0</v>
      </c>
      <c r="AS227" s="89">
        <f t="shared" si="41"/>
        <v>0</v>
      </c>
      <c r="AT227" s="55"/>
      <c r="AU227" s="72">
        <f>IFERROR(VLOOKUP(D227,Masters!$D$3:$E$17,2,FALSE),0)</f>
        <v>0</v>
      </c>
    </row>
    <row r="228" spans="1:47" ht="16.5" customHeight="1" x14ac:dyDescent="0.25">
      <c r="A228" s="63">
        <f>'1.4.Fwd TIV-Field Inputs'!A227</f>
        <v>0</v>
      </c>
      <c r="B228" s="63">
        <f>'1.4.Fwd TIV-Field Inputs'!B227</f>
        <v>0</v>
      </c>
      <c r="C228" s="63">
        <f>'1.4.Fwd TIV-Field Inputs'!C227</f>
        <v>0</v>
      </c>
      <c r="D228" s="63">
        <f>'1.4.Fwd TIV-Field Inputs'!D227</f>
        <v>0</v>
      </c>
      <c r="E228" s="68">
        <f>'1.6.Ability to Win'!G227</f>
        <v>0</v>
      </c>
      <c r="F228" s="55"/>
      <c r="G228" s="55"/>
      <c r="H228" s="72">
        <f>'1.6.Ability to Win'!T227</f>
        <v>0</v>
      </c>
      <c r="I228" s="89">
        <f>'1.4.Fwd TIV-Field Inputs'!J227</f>
        <v>0</v>
      </c>
      <c r="J228" s="55"/>
      <c r="K228" s="72">
        <f>'1.4.Fwd TIV-Field Inputs'!K227</f>
        <v>0</v>
      </c>
      <c r="L228" s="55"/>
      <c r="M228" s="72">
        <f>'1.4.Fwd TIV-Field Inputs'!L227</f>
        <v>0</v>
      </c>
      <c r="N228" s="55"/>
      <c r="O228" s="72">
        <f>'1.4.Fwd TIV-Field Inputs'!M227</f>
        <v>0</v>
      </c>
      <c r="P228" s="55"/>
      <c r="Q228" s="55"/>
      <c r="R228" s="89">
        <f t="shared" si="33"/>
        <v>0</v>
      </c>
      <c r="S228" s="55"/>
      <c r="T228" s="55"/>
      <c r="U228" s="55"/>
      <c r="V228" s="55"/>
      <c r="W228" s="89">
        <f t="shared" si="34"/>
        <v>0</v>
      </c>
      <c r="X228" s="55"/>
      <c r="Y228" s="55"/>
      <c r="Z228" s="55"/>
      <c r="AA228" s="89">
        <f t="shared" si="35"/>
        <v>0</v>
      </c>
      <c r="AB228" s="55"/>
      <c r="AC228" s="55"/>
      <c r="AD228" s="55"/>
      <c r="AE228" s="55"/>
      <c r="AF228" s="89">
        <f t="shared" si="36"/>
        <v>0</v>
      </c>
      <c r="AG228" s="55"/>
      <c r="AH228" s="55"/>
      <c r="AI228" s="55"/>
      <c r="AJ228" s="89">
        <f t="shared" si="37"/>
        <v>0</v>
      </c>
      <c r="AK228" s="55"/>
      <c r="AL228" s="55"/>
      <c r="AM228" s="55"/>
      <c r="AN228" s="55"/>
      <c r="AO228" s="89">
        <f t="shared" si="38"/>
        <v>0</v>
      </c>
      <c r="AP228" s="55"/>
      <c r="AQ228" s="89">
        <f t="shared" si="39"/>
        <v>0</v>
      </c>
      <c r="AR228" s="89">
        <f t="shared" si="40"/>
        <v>0</v>
      </c>
      <c r="AS228" s="89">
        <f t="shared" si="41"/>
        <v>0</v>
      </c>
      <c r="AT228" s="55"/>
      <c r="AU228" s="72">
        <f>IFERROR(VLOOKUP(D228,Masters!$D$3:$E$17,2,FALSE),0)</f>
        <v>0</v>
      </c>
    </row>
    <row r="229" spans="1:47" ht="16.5" customHeight="1" x14ac:dyDescent="0.25">
      <c r="A229" s="63">
        <f>'1.4.Fwd TIV-Field Inputs'!A228</f>
        <v>0</v>
      </c>
      <c r="B229" s="63">
        <f>'1.4.Fwd TIV-Field Inputs'!B228</f>
        <v>0</v>
      </c>
      <c r="C229" s="63">
        <f>'1.4.Fwd TIV-Field Inputs'!C228</f>
        <v>0</v>
      </c>
      <c r="D229" s="63">
        <f>'1.4.Fwd TIV-Field Inputs'!D228</f>
        <v>0</v>
      </c>
      <c r="E229" s="68">
        <f>'1.6.Ability to Win'!G228</f>
        <v>0</v>
      </c>
      <c r="F229" s="55"/>
      <c r="G229" s="55"/>
      <c r="H229" s="72">
        <f>'1.6.Ability to Win'!T228</f>
        <v>0</v>
      </c>
      <c r="I229" s="89">
        <f>'1.4.Fwd TIV-Field Inputs'!J228</f>
        <v>0</v>
      </c>
      <c r="J229" s="55"/>
      <c r="K229" s="72">
        <f>'1.4.Fwd TIV-Field Inputs'!K228</f>
        <v>0</v>
      </c>
      <c r="L229" s="55"/>
      <c r="M229" s="72">
        <f>'1.4.Fwd TIV-Field Inputs'!L228</f>
        <v>0</v>
      </c>
      <c r="N229" s="55"/>
      <c r="O229" s="72">
        <f>'1.4.Fwd TIV-Field Inputs'!M228</f>
        <v>0</v>
      </c>
      <c r="P229" s="55"/>
      <c r="Q229" s="55"/>
      <c r="R229" s="89">
        <f t="shared" si="33"/>
        <v>0</v>
      </c>
      <c r="S229" s="55"/>
      <c r="T229" s="55"/>
      <c r="U229" s="55"/>
      <c r="V229" s="55"/>
      <c r="W229" s="89">
        <f t="shared" si="34"/>
        <v>0</v>
      </c>
      <c r="X229" s="55"/>
      <c r="Y229" s="55"/>
      <c r="Z229" s="55"/>
      <c r="AA229" s="89">
        <f t="shared" si="35"/>
        <v>0</v>
      </c>
      <c r="AB229" s="55"/>
      <c r="AC229" s="55"/>
      <c r="AD229" s="55"/>
      <c r="AE229" s="55"/>
      <c r="AF229" s="89">
        <f t="shared" si="36"/>
        <v>0</v>
      </c>
      <c r="AG229" s="55"/>
      <c r="AH229" s="55"/>
      <c r="AI229" s="55"/>
      <c r="AJ229" s="89">
        <f t="shared" si="37"/>
        <v>0</v>
      </c>
      <c r="AK229" s="55"/>
      <c r="AL229" s="55"/>
      <c r="AM229" s="55"/>
      <c r="AN229" s="55"/>
      <c r="AO229" s="89">
        <f t="shared" si="38"/>
        <v>0</v>
      </c>
      <c r="AP229" s="55"/>
      <c r="AQ229" s="89">
        <f t="shared" si="39"/>
        <v>0</v>
      </c>
      <c r="AR229" s="89">
        <f t="shared" si="40"/>
        <v>0</v>
      </c>
      <c r="AS229" s="89">
        <f t="shared" si="41"/>
        <v>0</v>
      </c>
      <c r="AT229" s="55"/>
      <c r="AU229" s="72">
        <f>IFERROR(VLOOKUP(D229,Masters!$D$3:$E$17,2,FALSE),0)</f>
        <v>0</v>
      </c>
    </row>
    <row r="230" spans="1:47" ht="16.5" customHeight="1" x14ac:dyDescent="0.25">
      <c r="A230" s="63">
        <f>'1.4.Fwd TIV-Field Inputs'!A229</f>
        <v>0</v>
      </c>
      <c r="B230" s="63">
        <f>'1.4.Fwd TIV-Field Inputs'!B229</f>
        <v>0</v>
      </c>
      <c r="C230" s="63">
        <f>'1.4.Fwd TIV-Field Inputs'!C229</f>
        <v>0</v>
      </c>
      <c r="D230" s="63">
        <f>'1.4.Fwd TIV-Field Inputs'!D229</f>
        <v>0</v>
      </c>
      <c r="E230" s="68">
        <f>'1.6.Ability to Win'!G229</f>
        <v>0</v>
      </c>
      <c r="F230" s="55"/>
      <c r="G230" s="55"/>
      <c r="H230" s="72">
        <f>'1.6.Ability to Win'!T229</f>
        <v>0</v>
      </c>
      <c r="I230" s="89">
        <f>'1.4.Fwd TIV-Field Inputs'!J229</f>
        <v>0</v>
      </c>
      <c r="J230" s="55"/>
      <c r="K230" s="72">
        <f>'1.4.Fwd TIV-Field Inputs'!K229</f>
        <v>0</v>
      </c>
      <c r="L230" s="55"/>
      <c r="M230" s="72">
        <f>'1.4.Fwd TIV-Field Inputs'!L229</f>
        <v>0</v>
      </c>
      <c r="N230" s="55"/>
      <c r="O230" s="72">
        <f>'1.4.Fwd TIV-Field Inputs'!M229</f>
        <v>0</v>
      </c>
      <c r="P230" s="55"/>
      <c r="Q230" s="55"/>
      <c r="R230" s="89">
        <f t="shared" si="33"/>
        <v>0</v>
      </c>
      <c r="S230" s="55"/>
      <c r="T230" s="55"/>
      <c r="U230" s="55"/>
      <c r="V230" s="55"/>
      <c r="W230" s="89">
        <f t="shared" si="34"/>
        <v>0</v>
      </c>
      <c r="X230" s="55"/>
      <c r="Y230" s="55"/>
      <c r="Z230" s="55"/>
      <c r="AA230" s="89">
        <f t="shared" si="35"/>
        <v>0</v>
      </c>
      <c r="AB230" s="55"/>
      <c r="AC230" s="55"/>
      <c r="AD230" s="55"/>
      <c r="AE230" s="55"/>
      <c r="AF230" s="89">
        <f t="shared" si="36"/>
        <v>0</v>
      </c>
      <c r="AG230" s="55"/>
      <c r="AH230" s="55"/>
      <c r="AI230" s="55"/>
      <c r="AJ230" s="89">
        <f t="shared" si="37"/>
        <v>0</v>
      </c>
      <c r="AK230" s="55"/>
      <c r="AL230" s="55"/>
      <c r="AM230" s="55"/>
      <c r="AN230" s="55"/>
      <c r="AO230" s="89">
        <f t="shared" si="38"/>
        <v>0</v>
      </c>
      <c r="AP230" s="55"/>
      <c r="AQ230" s="89">
        <f t="shared" si="39"/>
        <v>0</v>
      </c>
      <c r="AR230" s="89">
        <f t="shared" si="40"/>
        <v>0</v>
      </c>
      <c r="AS230" s="89">
        <f t="shared" si="41"/>
        <v>0</v>
      </c>
      <c r="AT230" s="55"/>
      <c r="AU230" s="72">
        <f>IFERROR(VLOOKUP(D230,Masters!$D$3:$E$17,2,FALSE),0)</f>
        <v>0</v>
      </c>
    </row>
    <row r="231" spans="1:47" ht="16.5" customHeight="1" x14ac:dyDescent="0.25">
      <c r="A231" s="63">
        <f>'1.4.Fwd TIV-Field Inputs'!A230</f>
        <v>0</v>
      </c>
      <c r="B231" s="63">
        <f>'1.4.Fwd TIV-Field Inputs'!B230</f>
        <v>0</v>
      </c>
      <c r="C231" s="63">
        <f>'1.4.Fwd TIV-Field Inputs'!C230</f>
        <v>0</v>
      </c>
      <c r="D231" s="63">
        <f>'1.4.Fwd TIV-Field Inputs'!D230</f>
        <v>0</v>
      </c>
      <c r="E231" s="68">
        <f>'1.6.Ability to Win'!G230</f>
        <v>0</v>
      </c>
      <c r="F231" s="55"/>
      <c r="G231" s="55"/>
      <c r="H231" s="72">
        <f>'1.6.Ability to Win'!T230</f>
        <v>0</v>
      </c>
      <c r="I231" s="89">
        <f>'1.4.Fwd TIV-Field Inputs'!J230</f>
        <v>0</v>
      </c>
      <c r="J231" s="55"/>
      <c r="K231" s="72">
        <f>'1.4.Fwd TIV-Field Inputs'!K230</f>
        <v>0</v>
      </c>
      <c r="L231" s="55"/>
      <c r="M231" s="72">
        <f>'1.4.Fwd TIV-Field Inputs'!L230</f>
        <v>0</v>
      </c>
      <c r="N231" s="55"/>
      <c r="O231" s="72">
        <f>'1.4.Fwd TIV-Field Inputs'!M230</f>
        <v>0</v>
      </c>
      <c r="P231" s="55"/>
      <c r="Q231" s="55"/>
      <c r="R231" s="89">
        <f t="shared" si="33"/>
        <v>0</v>
      </c>
      <c r="S231" s="55"/>
      <c r="T231" s="55"/>
      <c r="U231" s="55"/>
      <c r="V231" s="55"/>
      <c r="W231" s="89">
        <f t="shared" si="34"/>
        <v>0</v>
      </c>
      <c r="X231" s="55"/>
      <c r="Y231" s="55"/>
      <c r="Z231" s="55"/>
      <c r="AA231" s="89">
        <f t="shared" si="35"/>
        <v>0</v>
      </c>
      <c r="AB231" s="55"/>
      <c r="AC231" s="55"/>
      <c r="AD231" s="55"/>
      <c r="AE231" s="55"/>
      <c r="AF231" s="89">
        <f t="shared" si="36"/>
        <v>0</v>
      </c>
      <c r="AG231" s="55"/>
      <c r="AH231" s="55"/>
      <c r="AI231" s="55"/>
      <c r="AJ231" s="89">
        <f t="shared" si="37"/>
        <v>0</v>
      </c>
      <c r="AK231" s="55"/>
      <c r="AL231" s="55"/>
      <c r="AM231" s="55"/>
      <c r="AN231" s="55"/>
      <c r="AO231" s="89">
        <f t="shared" si="38"/>
        <v>0</v>
      </c>
      <c r="AP231" s="55"/>
      <c r="AQ231" s="89">
        <f t="shared" si="39"/>
        <v>0</v>
      </c>
      <c r="AR231" s="89">
        <f t="shared" si="40"/>
        <v>0</v>
      </c>
      <c r="AS231" s="89">
        <f t="shared" si="41"/>
        <v>0</v>
      </c>
      <c r="AT231" s="55"/>
      <c r="AU231" s="72">
        <f>IFERROR(VLOOKUP(D231,Masters!$D$3:$E$17,2,FALSE),0)</f>
        <v>0</v>
      </c>
    </row>
    <row r="232" spans="1:47" ht="16.5" customHeight="1" x14ac:dyDescent="0.25">
      <c r="A232" s="63">
        <f>'1.4.Fwd TIV-Field Inputs'!A231</f>
        <v>0</v>
      </c>
      <c r="B232" s="63">
        <f>'1.4.Fwd TIV-Field Inputs'!B231</f>
        <v>0</v>
      </c>
      <c r="C232" s="63">
        <f>'1.4.Fwd TIV-Field Inputs'!C231</f>
        <v>0</v>
      </c>
      <c r="D232" s="63">
        <f>'1.4.Fwd TIV-Field Inputs'!D231</f>
        <v>0</v>
      </c>
      <c r="E232" s="68">
        <f>'1.6.Ability to Win'!G231</f>
        <v>0</v>
      </c>
      <c r="F232" s="55"/>
      <c r="G232" s="55"/>
      <c r="H232" s="72">
        <f>'1.6.Ability to Win'!T231</f>
        <v>0</v>
      </c>
      <c r="I232" s="89">
        <f>'1.4.Fwd TIV-Field Inputs'!J231</f>
        <v>0</v>
      </c>
      <c r="J232" s="55"/>
      <c r="K232" s="72">
        <f>'1.4.Fwd TIV-Field Inputs'!K231</f>
        <v>0</v>
      </c>
      <c r="L232" s="55"/>
      <c r="M232" s="72">
        <f>'1.4.Fwd TIV-Field Inputs'!L231</f>
        <v>0</v>
      </c>
      <c r="N232" s="55"/>
      <c r="O232" s="72">
        <f>'1.4.Fwd TIV-Field Inputs'!M231</f>
        <v>0</v>
      </c>
      <c r="P232" s="55"/>
      <c r="Q232" s="55"/>
      <c r="R232" s="89">
        <f t="shared" si="33"/>
        <v>0</v>
      </c>
      <c r="S232" s="55"/>
      <c r="T232" s="55"/>
      <c r="U232" s="55"/>
      <c r="V232" s="55"/>
      <c r="W232" s="89">
        <f t="shared" si="34"/>
        <v>0</v>
      </c>
      <c r="X232" s="55"/>
      <c r="Y232" s="55"/>
      <c r="Z232" s="55"/>
      <c r="AA232" s="89">
        <f t="shared" si="35"/>
        <v>0</v>
      </c>
      <c r="AB232" s="55"/>
      <c r="AC232" s="55"/>
      <c r="AD232" s="55"/>
      <c r="AE232" s="55"/>
      <c r="AF232" s="89">
        <f t="shared" si="36"/>
        <v>0</v>
      </c>
      <c r="AG232" s="55"/>
      <c r="AH232" s="55"/>
      <c r="AI232" s="55"/>
      <c r="AJ232" s="89">
        <f t="shared" si="37"/>
        <v>0</v>
      </c>
      <c r="AK232" s="55"/>
      <c r="AL232" s="55"/>
      <c r="AM232" s="55"/>
      <c r="AN232" s="55"/>
      <c r="AO232" s="89">
        <f t="shared" si="38"/>
        <v>0</v>
      </c>
      <c r="AP232" s="55"/>
      <c r="AQ232" s="89">
        <f t="shared" si="39"/>
        <v>0</v>
      </c>
      <c r="AR232" s="89">
        <f t="shared" si="40"/>
        <v>0</v>
      </c>
      <c r="AS232" s="89">
        <f t="shared" si="41"/>
        <v>0</v>
      </c>
      <c r="AT232" s="55"/>
      <c r="AU232" s="72">
        <f>IFERROR(VLOOKUP(D232,Masters!$D$3:$E$17,2,FALSE),0)</f>
        <v>0</v>
      </c>
    </row>
    <row r="233" spans="1:47" ht="16.5" customHeight="1" x14ac:dyDescent="0.25">
      <c r="A233" s="63">
        <f>'1.4.Fwd TIV-Field Inputs'!A232</f>
        <v>0</v>
      </c>
      <c r="B233" s="63">
        <f>'1.4.Fwd TIV-Field Inputs'!B232</f>
        <v>0</v>
      </c>
      <c r="C233" s="63">
        <f>'1.4.Fwd TIV-Field Inputs'!C232</f>
        <v>0</v>
      </c>
      <c r="D233" s="63">
        <f>'1.4.Fwd TIV-Field Inputs'!D232</f>
        <v>0</v>
      </c>
      <c r="E233" s="68">
        <f>'1.6.Ability to Win'!G232</f>
        <v>0</v>
      </c>
      <c r="F233" s="55"/>
      <c r="G233" s="55"/>
      <c r="H233" s="72">
        <f>'1.6.Ability to Win'!T232</f>
        <v>0</v>
      </c>
      <c r="I233" s="89">
        <f>'1.4.Fwd TIV-Field Inputs'!J232</f>
        <v>0</v>
      </c>
      <c r="J233" s="55"/>
      <c r="K233" s="72">
        <f>'1.4.Fwd TIV-Field Inputs'!K232</f>
        <v>0</v>
      </c>
      <c r="L233" s="55"/>
      <c r="M233" s="72">
        <f>'1.4.Fwd TIV-Field Inputs'!L232</f>
        <v>0</v>
      </c>
      <c r="N233" s="55"/>
      <c r="O233" s="72">
        <f>'1.4.Fwd TIV-Field Inputs'!M232</f>
        <v>0</v>
      </c>
      <c r="P233" s="55"/>
      <c r="Q233" s="55"/>
      <c r="R233" s="89">
        <f t="shared" si="33"/>
        <v>0</v>
      </c>
      <c r="S233" s="55"/>
      <c r="T233" s="55"/>
      <c r="U233" s="55"/>
      <c r="V233" s="55"/>
      <c r="W233" s="89">
        <f t="shared" si="34"/>
        <v>0</v>
      </c>
      <c r="X233" s="55"/>
      <c r="Y233" s="55"/>
      <c r="Z233" s="55"/>
      <c r="AA233" s="89">
        <f t="shared" si="35"/>
        <v>0</v>
      </c>
      <c r="AB233" s="55"/>
      <c r="AC233" s="55"/>
      <c r="AD233" s="55"/>
      <c r="AE233" s="55"/>
      <c r="AF233" s="89">
        <f t="shared" si="36"/>
        <v>0</v>
      </c>
      <c r="AG233" s="55"/>
      <c r="AH233" s="55"/>
      <c r="AI233" s="55"/>
      <c r="AJ233" s="89">
        <f t="shared" si="37"/>
        <v>0</v>
      </c>
      <c r="AK233" s="55"/>
      <c r="AL233" s="55"/>
      <c r="AM233" s="55"/>
      <c r="AN233" s="55"/>
      <c r="AO233" s="89">
        <f t="shared" si="38"/>
        <v>0</v>
      </c>
      <c r="AP233" s="55"/>
      <c r="AQ233" s="89">
        <f t="shared" si="39"/>
        <v>0</v>
      </c>
      <c r="AR233" s="89">
        <f t="shared" si="40"/>
        <v>0</v>
      </c>
      <c r="AS233" s="89">
        <f t="shared" si="41"/>
        <v>0</v>
      </c>
      <c r="AT233" s="55"/>
      <c r="AU233" s="72">
        <f>IFERROR(VLOOKUP(D233,Masters!$D$3:$E$17,2,FALSE),0)</f>
        <v>0</v>
      </c>
    </row>
    <row r="234" spans="1:47" ht="16.5" customHeight="1" x14ac:dyDescent="0.25">
      <c r="A234" s="63">
        <f>'1.4.Fwd TIV-Field Inputs'!A233</f>
        <v>0</v>
      </c>
      <c r="B234" s="63">
        <f>'1.4.Fwd TIV-Field Inputs'!B233</f>
        <v>0</v>
      </c>
      <c r="C234" s="63">
        <f>'1.4.Fwd TIV-Field Inputs'!C233</f>
        <v>0</v>
      </c>
      <c r="D234" s="63">
        <f>'1.4.Fwd TIV-Field Inputs'!D233</f>
        <v>0</v>
      </c>
      <c r="E234" s="68">
        <f>'1.6.Ability to Win'!G233</f>
        <v>0</v>
      </c>
      <c r="F234" s="55"/>
      <c r="G234" s="55"/>
      <c r="H234" s="72">
        <f>'1.6.Ability to Win'!T233</f>
        <v>0</v>
      </c>
      <c r="I234" s="89">
        <f>'1.4.Fwd TIV-Field Inputs'!J233</f>
        <v>0</v>
      </c>
      <c r="J234" s="55"/>
      <c r="K234" s="72">
        <f>'1.4.Fwd TIV-Field Inputs'!K233</f>
        <v>0</v>
      </c>
      <c r="L234" s="55"/>
      <c r="M234" s="72">
        <f>'1.4.Fwd TIV-Field Inputs'!L233</f>
        <v>0</v>
      </c>
      <c r="N234" s="55"/>
      <c r="O234" s="72">
        <f>'1.4.Fwd TIV-Field Inputs'!M233</f>
        <v>0</v>
      </c>
      <c r="P234" s="55"/>
      <c r="Q234" s="55"/>
      <c r="R234" s="89">
        <f t="shared" si="33"/>
        <v>0</v>
      </c>
      <c r="S234" s="55"/>
      <c r="T234" s="55"/>
      <c r="U234" s="55"/>
      <c r="V234" s="55"/>
      <c r="W234" s="89">
        <f t="shared" si="34"/>
        <v>0</v>
      </c>
      <c r="X234" s="55"/>
      <c r="Y234" s="55"/>
      <c r="Z234" s="55"/>
      <c r="AA234" s="89">
        <f t="shared" si="35"/>
        <v>0</v>
      </c>
      <c r="AB234" s="55"/>
      <c r="AC234" s="55"/>
      <c r="AD234" s="55"/>
      <c r="AE234" s="55"/>
      <c r="AF234" s="89">
        <f t="shared" si="36"/>
        <v>0</v>
      </c>
      <c r="AG234" s="55"/>
      <c r="AH234" s="55"/>
      <c r="AI234" s="55"/>
      <c r="AJ234" s="89">
        <f t="shared" si="37"/>
        <v>0</v>
      </c>
      <c r="AK234" s="55"/>
      <c r="AL234" s="55"/>
      <c r="AM234" s="55"/>
      <c r="AN234" s="55"/>
      <c r="AO234" s="89">
        <f t="shared" si="38"/>
        <v>0</v>
      </c>
      <c r="AP234" s="55"/>
      <c r="AQ234" s="89">
        <f t="shared" si="39"/>
        <v>0</v>
      </c>
      <c r="AR234" s="89">
        <f t="shared" si="40"/>
        <v>0</v>
      </c>
      <c r="AS234" s="89">
        <f t="shared" si="41"/>
        <v>0</v>
      </c>
      <c r="AT234" s="55"/>
      <c r="AU234" s="72">
        <f>IFERROR(VLOOKUP(D234,Masters!$D$3:$E$17,2,FALSE),0)</f>
        <v>0</v>
      </c>
    </row>
    <row r="235" spans="1:47" ht="16.5" customHeight="1" x14ac:dyDescent="0.25">
      <c r="A235" s="63">
        <f>'1.4.Fwd TIV-Field Inputs'!A234</f>
        <v>0</v>
      </c>
      <c r="B235" s="63">
        <f>'1.4.Fwd TIV-Field Inputs'!B234</f>
        <v>0</v>
      </c>
      <c r="C235" s="63">
        <f>'1.4.Fwd TIV-Field Inputs'!C234</f>
        <v>0</v>
      </c>
      <c r="D235" s="63">
        <f>'1.4.Fwd TIV-Field Inputs'!D234</f>
        <v>0</v>
      </c>
      <c r="E235" s="68">
        <f>'1.6.Ability to Win'!G234</f>
        <v>0</v>
      </c>
      <c r="F235" s="55"/>
      <c r="G235" s="55"/>
      <c r="H235" s="72">
        <f>'1.6.Ability to Win'!T234</f>
        <v>0</v>
      </c>
      <c r="I235" s="89">
        <f>'1.4.Fwd TIV-Field Inputs'!J234</f>
        <v>0</v>
      </c>
      <c r="J235" s="55"/>
      <c r="K235" s="72">
        <f>'1.4.Fwd TIV-Field Inputs'!K234</f>
        <v>0</v>
      </c>
      <c r="L235" s="55"/>
      <c r="M235" s="72">
        <f>'1.4.Fwd TIV-Field Inputs'!L234</f>
        <v>0</v>
      </c>
      <c r="N235" s="55"/>
      <c r="O235" s="72">
        <f>'1.4.Fwd TIV-Field Inputs'!M234</f>
        <v>0</v>
      </c>
      <c r="P235" s="55"/>
      <c r="Q235" s="55"/>
      <c r="R235" s="89">
        <f t="shared" si="33"/>
        <v>0</v>
      </c>
      <c r="S235" s="55"/>
      <c r="T235" s="55"/>
      <c r="U235" s="55"/>
      <c r="V235" s="55"/>
      <c r="W235" s="89">
        <f t="shared" si="34"/>
        <v>0</v>
      </c>
      <c r="X235" s="55"/>
      <c r="Y235" s="55"/>
      <c r="Z235" s="55"/>
      <c r="AA235" s="89">
        <f t="shared" si="35"/>
        <v>0</v>
      </c>
      <c r="AB235" s="55"/>
      <c r="AC235" s="55"/>
      <c r="AD235" s="55"/>
      <c r="AE235" s="55"/>
      <c r="AF235" s="89">
        <f t="shared" si="36"/>
        <v>0</v>
      </c>
      <c r="AG235" s="55"/>
      <c r="AH235" s="55"/>
      <c r="AI235" s="55"/>
      <c r="AJ235" s="89">
        <f t="shared" si="37"/>
        <v>0</v>
      </c>
      <c r="AK235" s="55"/>
      <c r="AL235" s="55"/>
      <c r="AM235" s="55"/>
      <c r="AN235" s="55"/>
      <c r="AO235" s="89">
        <f t="shared" si="38"/>
        <v>0</v>
      </c>
      <c r="AP235" s="55"/>
      <c r="AQ235" s="89">
        <f t="shared" si="39"/>
        <v>0</v>
      </c>
      <c r="AR235" s="89">
        <f t="shared" si="40"/>
        <v>0</v>
      </c>
      <c r="AS235" s="89">
        <f t="shared" si="41"/>
        <v>0</v>
      </c>
      <c r="AT235" s="55"/>
      <c r="AU235" s="72">
        <f>IFERROR(VLOOKUP(D235,Masters!$D$3:$E$17,2,FALSE),0)</f>
        <v>0</v>
      </c>
    </row>
    <row r="236" spans="1:47" ht="16.5" customHeight="1" x14ac:dyDescent="0.25">
      <c r="A236" s="63">
        <f>'1.4.Fwd TIV-Field Inputs'!A235</f>
        <v>0</v>
      </c>
      <c r="B236" s="63">
        <f>'1.4.Fwd TIV-Field Inputs'!B235</f>
        <v>0</v>
      </c>
      <c r="C236" s="63">
        <f>'1.4.Fwd TIV-Field Inputs'!C235</f>
        <v>0</v>
      </c>
      <c r="D236" s="63">
        <f>'1.4.Fwd TIV-Field Inputs'!D235</f>
        <v>0</v>
      </c>
      <c r="E236" s="68">
        <f>'1.6.Ability to Win'!G235</f>
        <v>0</v>
      </c>
      <c r="F236" s="55"/>
      <c r="G236" s="55"/>
      <c r="H236" s="72">
        <f>'1.6.Ability to Win'!T235</f>
        <v>0</v>
      </c>
      <c r="I236" s="89">
        <f>'1.4.Fwd TIV-Field Inputs'!J235</f>
        <v>0</v>
      </c>
      <c r="J236" s="55"/>
      <c r="K236" s="72">
        <f>'1.4.Fwd TIV-Field Inputs'!K235</f>
        <v>0</v>
      </c>
      <c r="L236" s="55"/>
      <c r="M236" s="72">
        <f>'1.4.Fwd TIV-Field Inputs'!L235</f>
        <v>0</v>
      </c>
      <c r="N236" s="55"/>
      <c r="O236" s="72">
        <f>'1.4.Fwd TIV-Field Inputs'!M235</f>
        <v>0</v>
      </c>
      <c r="P236" s="55"/>
      <c r="Q236" s="55"/>
      <c r="R236" s="89">
        <f t="shared" si="33"/>
        <v>0</v>
      </c>
      <c r="S236" s="55"/>
      <c r="T236" s="55"/>
      <c r="U236" s="55"/>
      <c r="V236" s="55"/>
      <c r="W236" s="89">
        <f t="shared" si="34"/>
        <v>0</v>
      </c>
      <c r="X236" s="55"/>
      <c r="Y236" s="55"/>
      <c r="Z236" s="55"/>
      <c r="AA236" s="89">
        <f t="shared" si="35"/>
        <v>0</v>
      </c>
      <c r="AB236" s="55"/>
      <c r="AC236" s="55"/>
      <c r="AD236" s="55"/>
      <c r="AE236" s="55"/>
      <c r="AF236" s="89">
        <f t="shared" si="36"/>
        <v>0</v>
      </c>
      <c r="AG236" s="55"/>
      <c r="AH236" s="55"/>
      <c r="AI236" s="55"/>
      <c r="AJ236" s="89">
        <f t="shared" si="37"/>
        <v>0</v>
      </c>
      <c r="AK236" s="55"/>
      <c r="AL236" s="55"/>
      <c r="AM236" s="55"/>
      <c r="AN236" s="55"/>
      <c r="AO236" s="89">
        <f t="shared" si="38"/>
        <v>0</v>
      </c>
      <c r="AP236" s="55"/>
      <c r="AQ236" s="89">
        <f t="shared" si="39"/>
        <v>0</v>
      </c>
      <c r="AR236" s="89">
        <f t="shared" si="40"/>
        <v>0</v>
      </c>
      <c r="AS236" s="89">
        <f t="shared" si="41"/>
        <v>0</v>
      </c>
      <c r="AT236" s="55"/>
      <c r="AU236" s="72">
        <f>IFERROR(VLOOKUP(D236,Masters!$D$3:$E$17,2,FALSE),0)</f>
        <v>0</v>
      </c>
    </row>
    <row r="237" spans="1:47" ht="16.5" customHeight="1" x14ac:dyDescent="0.25">
      <c r="A237" s="63">
        <f>'1.4.Fwd TIV-Field Inputs'!A236</f>
        <v>0</v>
      </c>
      <c r="B237" s="63">
        <f>'1.4.Fwd TIV-Field Inputs'!B236</f>
        <v>0</v>
      </c>
      <c r="C237" s="63">
        <f>'1.4.Fwd TIV-Field Inputs'!C236</f>
        <v>0</v>
      </c>
      <c r="D237" s="63">
        <f>'1.4.Fwd TIV-Field Inputs'!D236</f>
        <v>0</v>
      </c>
      <c r="E237" s="68">
        <f>'1.6.Ability to Win'!G236</f>
        <v>0</v>
      </c>
      <c r="F237" s="55"/>
      <c r="G237" s="55"/>
      <c r="H237" s="72">
        <f>'1.6.Ability to Win'!T236</f>
        <v>0</v>
      </c>
      <c r="I237" s="89">
        <f>'1.4.Fwd TIV-Field Inputs'!J236</f>
        <v>0</v>
      </c>
      <c r="J237" s="55"/>
      <c r="K237" s="72">
        <f>'1.4.Fwd TIV-Field Inputs'!K236</f>
        <v>0</v>
      </c>
      <c r="L237" s="55"/>
      <c r="M237" s="72">
        <f>'1.4.Fwd TIV-Field Inputs'!L236</f>
        <v>0</v>
      </c>
      <c r="N237" s="55"/>
      <c r="O237" s="72">
        <f>'1.4.Fwd TIV-Field Inputs'!M236</f>
        <v>0</v>
      </c>
      <c r="P237" s="55"/>
      <c r="Q237" s="55"/>
      <c r="R237" s="89">
        <f t="shared" si="33"/>
        <v>0</v>
      </c>
      <c r="S237" s="55"/>
      <c r="T237" s="55"/>
      <c r="U237" s="55"/>
      <c r="V237" s="55"/>
      <c r="W237" s="89">
        <f t="shared" si="34"/>
        <v>0</v>
      </c>
      <c r="X237" s="55"/>
      <c r="Y237" s="55"/>
      <c r="Z237" s="55"/>
      <c r="AA237" s="89">
        <f t="shared" si="35"/>
        <v>0</v>
      </c>
      <c r="AB237" s="55"/>
      <c r="AC237" s="55"/>
      <c r="AD237" s="55"/>
      <c r="AE237" s="55"/>
      <c r="AF237" s="89">
        <f t="shared" si="36"/>
        <v>0</v>
      </c>
      <c r="AG237" s="55"/>
      <c r="AH237" s="55"/>
      <c r="AI237" s="55"/>
      <c r="AJ237" s="89">
        <f t="shared" si="37"/>
        <v>0</v>
      </c>
      <c r="AK237" s="55"/>
      <c r="AL237" s="55"/>
      <c r="AM237" s="55"/>
      <c r="AN237" s="55"/>
      <c r="AO237" s="89">
        <f t="shared" si="38"/>
        <v>0</v>
      </c>
      <c r="AP237" s="55"/>
      <c r="AQ237" s="89">
        <f t="shared" si="39"/>
        <v>0</v>
      </c>
      <c r="AR237" s="89">
        <f t="shared" si="40"/>
        <v>0</v>
      </c>
      <c r="AS237" s="89">
        <f t="shared" si="41"/>
        <v>0</v>
      </c>
      <c r="AT237" s="55"/>
      <c r="AU237" s="72">
        <f>IFERROR(VLOOKUP(D237,Masters!$D$3:$E$17,2,FALSE),0)</f>
        <v>0</v>
      </c>
    </row>
    <row r="238" spans="1:47" ht="16.5" customHeight="1" x14ac:dyDescent="0.25">
      <c r="A238" s="63">
        <f>'1.4.Fwd TIV-Field Inputs'!A237</f>
        <v>0</v>
      </c>
      <c r="B238" s="63">
        <f>'1.4.Fwd TIV-Field Inputs'!B237</f>
        <v>0</v>
      </c>
      <c r="C238" s="63">
        <f>'1.4.Fwd TIV-Field Inputs'!C237</f>
        <v>0</v>
      </c>
      <c r="D238" s="63">
        <f>'1.4.Fwd TIV-Field Inputs'!D237</f>
        <v>0</v>
      </c>
      <c r="E238" s="68">
        <f>'1.6.Ability to Win'!G237</f>
        <v>0</v>
      </c>
      <c r="F238" s="55"/>
      <c r="G238" s="55"/>
      <c r="H238" s="72">
        <f>'1.6.Ability to Win'!T237</f>
        <v>0</v>
      </c>
      <c r="I238" s="89">
        <f>'1.4.Fwd TIV-Field Inputs'!J237</f>
        <v>0</v>
      </c>
      <c r="J238" s="55"/>
      <c r="K238" s="72">
        <f>'1.4.Fwd TIV-Field Inputs'!K237</f>
        <v>0</v>
      </c>
      <c r="L238" s="55"/>
      <c r="M238" s="72">
        <f>'1.4.Fwd TIV-Field Inputs'!L237</f>
        <v>0</v>
      </c>
      <c r="N238" s="55"/>
      <c r="O238" s="72">
        <f>'1.4.Fwd TIV-Field Inputs'!M237</f>
        <v>0</v>
      </c>
      <c r="P238" s="55"/>
      <c r="Q238" s="55"/>
      <c r="R238" s="89">
        <f t="shared" si="33"/>
        <v>0</v>
      </c>
      <c r="S238" s="55"/>
      <c r="T238" s="55"/>
      <c r="U238" s="55"/>
      <c r="V238" s="55"/>
      <c r="W238" s="89">
        <f t="shared" si="34"/>
        <v>0</v>
      </c>
      <c r="X238" s="55"/>
      <c r="Y238" s="55"/>
      <c r="Z238" s="55"/>
      <c r="AA238" s="89">
        <f t="shared" si="35"/>
        <v>0</v>
      </c>
      <c r="AB238" s="55"/>
      <c r="AC238" s="55"/>
      <c r="AD238" s="55"/>
      <c r="AE238" s="55"/>
      <c r="AF238" s="89">
        <f t="shared" si="36"/>
        <v>0</v>
      </c>
      <c r="AG238" s="55"/>
      <c r="AH238" s="55"/>
      <c r="AI238" s="55"/>
      <c r="AJ238" s="89">
        <f t="shared" si="37"/>
        <v>0</v>
      </c>
      <c r="AK238" s="55"/>
      <c r="AL238" s="55"/>
      <c r="AM238" s="55"/>
      <c r="AN238" s="55"/>
      <c r="AO238" s="89">
        <f t="shared" si="38"/>
        <v>0</v>
      </c>
      <c r="AP238" s="55"/>
      <c r="AQ238" s="89">
        <f t="shared" si="39"/>
        <v>0</v>
      </c>
      <c r="AR238" s="89">
        <f t="shared" si="40"/>
        <v>0</v>
      </c>
      <c r="AS238" s="89">
        <f t="shared" si="41"/>
        <v>0</v>
      </c>
      <c r="AT238" s="55"/>
      <c r="AU238" s="72">
        <f>IFERROR(VLOOKUP(D238,Masters!$D$3:$E$17,2,FALSE),0)</f>
        <v>0</v>
      </c>
    </row>
    <row r="239" spans="1:47" ht="16.5" customHeight="1" x14ac:dyDescent="0.25">
      <c r="A239" s="63">
        <f>'1.4.Fwd TIV-Field Inputs'!A238</f>
        <v>0</v>
      </c>
      <c r="B239" s="63">
        <f>'1.4.Fwd TIV-Field Inputs'!B238</f>
        <v>0</v>
      </c>
      <c r="C239" s="63">
        <f>'1.4.Fwd TIV-Field Inputs'!C238</f>
        <v>0</v>
      </c>
      <c r="D239" s="63">
        <f>'1.4.Fwd TIV-Field Inputs'!D238</f>
        <v>0</v>
      </c>
      <c r="E239" s="68">
        <f>'1.6.Ability to Win'!G238</f>
        <v>0</v>
      </c>
      <c r="F239" s="55"/>
      <c r="G239" s="55"/>
      <c r="H239" s="72">
        <f>'1.6.Ability to Win'!T238</f>
        <v>0</v>
      </c>
      <c r="I239" s="89">
        <f>'1.4.Fwd TIV-Field Inputs'!J238</f>
        <v>0</v>
      </c>
      <c r="J239" s="55"/>
      <c r="K239" s="72">
        <f>'1.4.Fwd TIV-Field Inputs'!K238</f>
        <v>0</v>
      </c>
      <c r="L239" s="55"/>
      <c r="M239" s="72">
        <f>'1.4.Fwd TIV-Field Inputs'!L238</f>
        <v>0</v>
      </c>
      <c r="N239" s="55"/>
      <c r="O239" s="72">
        <f>'1.4.Fwd TIV-Field Inputs'!M238</f>
        <v>0</v>
      </c>
      <c r="P239" s="55"/>
      <c r="Q239" s="55"/>
      <c r="R239" s="89">
        <f t="shared" si="33"/>
        <v>0</v>
      </c>
      <c r="S239" s="55"/>
      <c r="T239" s="55"/>
      <c r="U239" s="55"/>
      <c r="V239" s="55"/>
      <c r="W239" s="89">
        <f t="shared" si="34"/>
        <v>0</v>
      </c>
      <c r="X239" s="55"/>
      <c r="Y239" s="55"/>
      <c r="Z239" s="55"/>
      <c r="AA239" s="89">
        <f t="shared" si="35"/>
        <v>0</v>
      </c>
      <c r="AB239" s="55"/>
      <c r="AC239" s="55"/>
      <c r="AD239" s="55"/>
      <c r="AE239" s="55"/>
      <c r="AF239" s="89">
        <f t="shared" si="36"/>
        <v>0</v>
      </c>
      <c r="AG239" s="55"/>
      <c r="AH239" s="55"/>
      <c r="AI239" s="55"/>
      <c r="AJ239" s="89">
        <f t="shared" si="37"/>
        <v>0</v>
      </c>
      <c r="AK239" s="55"/>
      <c r="AL239" s="55"/>
      <c r="AM239" s="55"/>
      <c r="AN239" s="55"/>
      <c r="AO239" s="89">
        <f t="shared" si="38"/>
        <v>0</v>
      </c>
      <c r="AP239" s="55"/>
      <c r="AQ239" s="89">
        <f t="shared" si="39"/>
        <v>0</v>
      </c>
      <c r="AR239" s="89">
        <f t="shared" si="40"/>
        <v>0</v>
      </c>
      <c r="AS239" s="89">
        <f t="shared" si="41"/>
        <v>0</v>
      </c>
      <c r="AT239" s="55"/>
      <c r="AU239" s="72">
        <f>IFERROR(VLOOKUP(D239,Masters!$D$3:$E$17,2,FALSE),0)</f>
        <v>0</v>
      </c>
    </row>
    <row r="240" spans="1:47" ht="16.5" customHeight="1" x14ac:dyDescent="0.25">
      <c r="A240" s="63">
        <f>'1.4.Fwd TIV-Field Inputs'!A239</f>
        <v>0</v>
      </c>
      <c r="B240" s="63">
        <f>'1.4.Fwd TIV-Field Inputs'!B239</f>
        <v>0</v>
      </c>
      <c r="C240" s="63">
        <f>'1.4.Fwd TIV-Field Inputs'!C239</f>
        <v>0</v>
      </c>
      <c r="D240" s="63">
        <f>'1.4.Fwd TIV-Field Inputs'!D239</f>
        <v>0</v>
      </c>
      <c r="E240" s="68">
        <f>'1.6.Ability to Win'!G239</f>
        <v>0</v>
      </c>
      <c r="F240" s="55"/>
      <c r="G240" s="55"/>
      <c r="H240" s="72">
        <f>'1.6.Ability to Win'!T239</f>
        <v>0</v>
      </c>
      <c r="I240" s="89">
        <f>'1.4.Fwd TIV-Field Inputs'!J239</f>
        <v>0</v>
      </c>
      <c r="J240" s="55"/>
      <c r="K240" s="72">
        <f>'1.4.Fwd TIV-Field Inputs'!K239</f>
        <v>0</v>
      </c>
      <c r="L240" s="55"/>
      <c r="M240" s="72">
        <f>'1.4.Fwd TIV-Field Inputs'!L239</f>
        <v>0</v>
      </c>
      <c r="N240" s="55"/>
      <c r="O240" s="72">
        <f>'1.4.Fwd TIV-Field Inputs'!M239</f>
        <v>0</v>
      </c>
      <c r="P240" s="55"/>
      <c r="Q240" s="55"/>
      <c r="R240" s="89">
        <f t="shared" si="33"/>
        <v>0</v>
      </c>
      <c r="S240" s="55"/>
      <c r="T240" s="55"/>
      <c r="U240" s="55"/>
      <c r="V240" s="55"/>
      <c r="W240" s="89">
        <f t="shared" si="34"/>
        <v>0</v>
      </c>
      <c r="X240" s="55"/>
      <c r="Y240" s="55"/>
      <c r="Z240" s="55"/>
      <c r="AA240" s="89">
        <f t="shared" si="35"/>
        <v>0</v>
      </c>
      <c r="AB240" s="55"/>
      <c r="AC240" s="55"/>
      <c r="AD240" s="55"/>
      <c r="AE240" s="55"/>
      <c r="AF240" s="89">
        <f t="shared" si="36"/>
        <v>0</v>
      </c>
      <c r="AG240" s="55"/>
      <c r="AH240" s="55"/>
      <c r="AI240" s="55"/>
      <c r="AJ240" s="89">
        <f t="shared" si="37"/>
        <v>0</v>
      </c>
      <c r="AK240" s="55"/>
      <c r="AL240" s="55"/>
      <c r="AM240" s="55"/>
      <c r="AN240" s="55"/>
      <c r="AO240" s="89">
        <f t="shared" si="38"/>
        <v>0</v>
      </c>
      <c r="AP240" s="55"/>
      <c r="AQ240" s="89">
        <f t="shared" si="39"/>
        <v>0</v>
      </c>
      <c r="AR240" s="89">
        <f t="shared" si="40"/>
        <v>0</v>
      </c>
      <c r="AS240" s="89">
        <f t="shared" si="41"/>
        <v>0</v>
      </c>
      <c r="AT240" s="55"/>
      <c r="AU240" s="72">
        <f>IFERROR(VLOOKUP(D240,Masters!$D$3:$E$17,2,FALSE),0)</f>
        <v>0</v>
      </c>
    </row>
    <row r="241" spans="1:47" ht="16.5" customHeight="1" x14ac:dyDescent="0.25">
      <c r="A241" s="63">
        <f>'1.4.Fwd TIV-Field Inputs'!A240</f>
        <v>0</v>
      </c>
      <c r="B241" s="63">
        <f>'1.4.Fwd TIV-Field Inputs'!B240</f>
        <v>0</v>
      </c>
      <c r="C241" s="63">
        <f>'1.4.Fwd TIV-Field Inputs'!C240</f>
        <v>0</v>
      </c>
      <c r="D241" s="63">
        <f>'1.4.Fwd TIV-Field Inputs'!D240</f>
        <v>0</v>
      </c>
      <c r="E241" s="68">
        <f>'1.6.Ability to Win'!G240</f>
        <v>0</v>
      </c>
      <c r="F241" s="55"/>
      <c r="G241" s="55"/>
      <c r="H241" s="72">
        <f>'1.6.Ability to Win'!T240</f>
        <v>0</v>
      </c>
      <c r="I241" s="89">
        <f>'1.4.Fwd TIV-Field Inputs'!J240</f>
        <v>0</v>
      </c>
      <c r="J241" s="55"/>
      <c r="K241" s="72">
        <f>'1.4.Fwd TIV-Field Inputs'!K240</f>
        <v>0</v>
      </c>
      <c r="L241" s="55"/>
      <c r="M241" s="72">
        <f>'1.4.Fwd TIV-Field Inputs'!L240</f>
        <v>0</v>
      </c>
      <c r="N241" s="55"/>
      <c r="O241" s="72">
        <f>'1.4.Fwd TIV-Field Inputs'!M240</f>
        <v>0</v>
      </c>
      <c r="P241" s="55"/>
      <c r="Q241" s="55"/>
      <c r="R241" s="89">
        <f t="shared" si="33"/>
        <v>0</v>
      </c>
      <c r="S241" s="55"/>
      <c r="T241" s="55"/>
      <c r="U241" s="55"/>
      <c r="V241" s="55"/>
      <c r="W241" s="89">
        <f t="shared" si="34"/>
        <v>0</v>
      </c>
      <c r="X241" s="55"/>
      <c r="Y241" s="55"/>
      <c r="Z241" s="55"/>
      <c r="AA241" s="89">
        <f t="shared" si="35"/>
        <v>0</v>
      </c>
      <c r="AB241" s="55"/>
      <c r="AC241" s="55"/>
      <c r="AD241" s="55"/>
      <c r="AE241" s="55"/>
      <c r="AF241" s="89">
        <f t="shared" si="36"/>
        <v>0</v>
      </c>
      <c r="AG241" s="55"/>
      <c r="AH241" s="55"/>
      <c r="AI241" s="55"/>
      <c r="AJ241" s="89">
        <f t="shared" si="37"/>
        <v>0</v>
      </c>
      <c r="AK241" s="55"/>
      <c r="AL241" s="55"/>
      <c r="AM241" s="55"/>
      <c r="AN241" s="55"/>
      <c r="AO241" s="89">
        <f t="shared" si="38"/>
        <v>0</v>
      </c>
      <c r="AP241" s="55"/>
      <c r="AQ241" s="89">
        <f t="shared" si="39"/>
        <v>0</v>
      </c>
      <c r="AR241" s="89">
        <f t="shared" si="40"/>
        <v>0</v>
      </c>
      <c r="AS241" s="89">
        <f t="shared" si="41"/>
        <v>0</v>
      </c>
      <c r="AT241" s="55"/>
      <c r="AU241" s="72">
        <f>IFERROR(VLOOKUP(D241,Masters!$D$3:$E$17,2,FALSE),0)</f>
        <v>0</v>
      </c>
    </row>
    <row r="242" spans="1:47" ht="16.5" customHeight="1" x14ac:dyDescent="0.25">
      <c r="A242" s="63">
        <f>'1.4.Fwd TIV-Field Inputs'!A241</f>
        <v>0</v>
      </c>
      <c r="B242" s="63">
        <f>'1.4.Fwd TIV-Field Inputs'!B241</f>
        <v>0</v>
      </c>
      <c r="C242" s="63">
        <f>'1.4.Fwd TIV-Field Inputs'!C241</f>
        <v>0</v>
      </c>
      <c r="D242" s="63">
        <f>'1.4.Fwd TIV-Field Inputs'!D241</f>
        <v>0</v>
      </c>
      <c r="E242" s="68">
        <f>'1.6.Ability to Win'!G241</f>
        <v>0</v>
      </c>
      <c r="F242" s="55"/>
      <c r="G242" s="55"/>
      <c r="H242" s="72">
        <f>'1.6.Ability to Win'!T241</f>
        <v>0</v>
      </c>
      <c r="I242" s="89">
        <f>'1.4.Fwd TIV-Field Inputs'!J241</f>
        <v>0</v>
      </c>
      <c r="J242" s="55"/>
      <c r="K242" s="72">
        <f>'1.4.Fwd TIV-Field Inputs'!K241</f>
        <v>0</v>
      </c>
      <c r="L242" s="55"/>
      <c r="M242" s="72">
        <f>'1.4.Fwd TIV-Field Inputs'!L241</f>
        <v>0</v>
      </c>
      <c r="N242" s="55"/>
      <c r="O242" s="72">
        <f>'1.4.Fwd TIV-Field Inputs'!M241</f>
        <v>0</v>
      </c>
      <c r="P242" s="55"/>
      <c r="Q242" s="55"/>
      <c r="R242" s="89">
        <f t="shared" si="33"/>
        <v>0</v>
      </c>
      <c r="S242" s="55"/>
      <c r="T242" s="55"/>
      <c r="U242" s="55"/>
      <c r="V242" s="55"/>
      <c r="W242" s="89">
        <f t="shared" si="34"/>
        <v>0</v>
      </c>
      <c r="X242" s="55"/>
      <c r="Y242" s="55"/>
      <c r="Z242" s="55"/>
      <c r="AA242" s="89">
        <f t="shared" si="35"/>
        <v>0</v>
      </c>
      <c r="AB242" s="55"/>
      <c r="AC242" s="55"/>
      <c r="AD242" s="55"/>
      <c r="AE242" s="55"/>
      <c r="AF242" s="89">
        <f t="shared" si="36"/>
        <v>0</v>
      </c>
      <c r="AG242" s="55"/>
      <c r="AH242" s="55"/>
      <c r="AI242" s="55"/>
      <c r="AJ242" s="89">
        <f t="shared" si="37"/>
        <v>0</v>
      </c>
      <c r="AK242" s="55"/>
      <c r="AL242" s="55"/>
      <c r="AM242" s="55"/>
      <c r="AN242" s="55"/>
      <c r="AO242" s="89">
        <f t="shared" si="38"/>
        <v>0</v>
      </c>
      <c r="AP242" s="55"/>
      <c r="AQ242" s="89">
        <f t="shared" si="39"/>
        <v>0</v>
      </c>
      <c r="AR242" s="89">
        <f t="shared" si="40"/>
        <v>0</v>
      </c>
      <c r="AS242" s="89">
        <f t="shared" si="41"/>
        <v>0</v>
      </c>
      <c r="AT242" s="55"/>
      <c r="AU242" s="72">
        <f>IFERROR(VLOOKUP(D242,Masters!$D$3:$E$17,2,FALSE),0)</f>
        <v>0</v>
      </c>
    </row>
    <row r="243" spans="1:47" ht="16.5" customHeight="1" x14ac:dyDescent="0.25">
      <c r="A243" s="63">
        <f>'1.4.Fwd TIV-Field Inputs'!A242</f>
        <v>0</v>
      </c>
      <c r="B243" s="63">
        <f>'1.4.Fwd TIV-Field Inputs'!B242</f>
        <v>0</v>
      </c>
      <c r="C243" s="63">
        <f>'1.4.Fwd TIV-Field Inputs'!C242</f>
        <v>0</v>
      </c>
      <c r="D243" s="63">
        <f>'1.4.Fwd TIV-Field Inputs'!D242</f>
        <v>0</v>
      </c>
      <c r="E243" s="68">
        <f>'1.6.Ability to Win'!G242</f>
        <v>0</v>
      </c>
      <c r="F243" s="55"/>
      <c r="G243" s="55"/>
      <c r="H243" s="72">
        <f>'1.6.Ability to Win'!T242</f>
        <v>0</v>
      </c>
      <c r="I243" s="89">
        <f>'1.4.Fwd TIV-Field Inputs'!J242</f>
        <v>0</v>
      </c>
      <c r="J243" s="55"/>
      <c r="K243" s="72">
        <f>'1.4.Fwd TIV-Field Inputs'!K242</f>
        <v>0</v>
      </c>
      <c r="L243" s="55"/>
      <c r="M243" s="72">
        <f>'1.4.Fwd TIV-Field Inputs'!L242</f>
        <v>0</v>
      </c>
      <c r="N243" s="55"/>
      <c r="O243" s="72">
        <f>'1.4.Fwd TIV-Field Inputs'!M242</f>
        <v>0</v>
      </c>
      <c r="P243" s="55"/>
      <c r="Q243" s="55"/>
      <c r="R243" s="89">
        <f t="shared" si="33"/>
        <v>0</v>
      </c>
      <c r="S243" s="55"/>
      <c r="T243" s="55"/>
      <c r="U243" s="55"/>
      <c r="V243" s="55"/>
      <c r="W243" s="89">
        <f t="shared" si="34"/>
        <v>0</v>
      </c>
      <c r="X243" s="55"/>
      <c r="Y243" s="55"/>
      <c r="Z243" s="55"/>
      <c r="AA243" s="89">
        <f t="shared" si="35"/>
        <v>0</v>
      </c>
      <c r="AB243" s="55"/>
      <c r="AC243" s="55"/>
      <c r="AD243" s="55"/>
      <c r="AE243" s="55"/>
      <c r="AF243" s="89">
        <f t="shared" si="36"/>
        <v>0</v>
      </c>
      <c r="AG243" s="55"/>
      <c r="AH243" s="55"/>
      <c r="AI243" s="55"/>
      <c r="AJ243" s="89">
        <f t="shared" si="37"/>
        <v>0</v>
      </c>
      <c r="AK243" s="55"/>
      <c r="AL243" s="55"/>
      <c r="AM243" s="55"/>
      <c r="AN243" s="55"/>
      <c r="AO243" s="89">
        <f t="shared" si="38"/>
        <v>0</v>
      </c>
      <c r="AP243" s="55"/>
      <c r="AQ243" s="89">
        <f t="shared" si="39"/>
        <v>0</v>
      </c>
      <c r="AR243" s="89">
        <f t="shared" si="40"/>
        <v>0</v>
      </c>
      <c r="AS243" s="89">
        <f t="shared" si="41"/>
        <v>0</v>
      </c>
      <c r="AT243" s="55"/>
      <c r="AU243" s="72">
        <f>IFERROR(VLOOKUP(D243,Masters!$D$3:$E$17,2,FALSE),0)</f>
        <v>0</v>
      </c>
    </row>
    <row r="244" spans="1:47" ht="16.5" customHeight="1" x14ac:dyDescent="0.25">
      <c r="A244" s="63">
        <f>'1.4.Fwd TIV-Field Inputs'!A243</f>
        <v>0</v>
      </c>
      <c r="B244" s="63">
        <f>'1.4.Fwd TIV-Field Inputs'!B243</f>
        <v>0</v>
      </c>
      <c r="C244" s="63">
        <f>'1.4.Fwd TIV-Field Inputs'!C243</f>
        <v>0</v>
      </c>
      <c r="D244" s="63">
        <f>'1.4.Fwd TIV-Field Inputs'!D243</f>
        <v>0</v>
      </c>
      <c r="E244" s="68">
        <f>'1.6.Ability to Win'!G243</f>
        <v>0</v>
      </c>
      <c r="F244" s="55"/>
      <c r="G244" s="55"/>
      <c r="H244" s="72">
        <f>'1.6.Ability to Win'!T243</f>
        <v>0</v>
      </c>
      <c r="I244" s="89">
        <f>'1.4.Fwd TIV-Field Inputs'!J243</f>
        <v>0</v>
      </c>
      <c r="J244" s="55"/>
      <c r="K244" s="72">
        <f>'1.4.Fwd TIV-Field Inputs'!K243</f>
        <v>0</v>
      </c>
      <c r="L244" s="55"/>
      <c r="M244" s="72">
        <f>'1.4.Fwd TIV-Field Inputs'!L243</f>
        <v>0</v>
      </c>
      <c r="N244" s="55"/>
      <c r="O244" s="72">
        <f>'1.4.Fwd TIV-Field Inputs'!M243</f>
        <v>0</v>
      </c>
      <c r="P244" s="55"/>
      <c r="Q244" s="55"/>
      <c r="R244" s="89">
        <f t="shared" si="33"/>
        <v>0</v>
      </c>
      <c r="S244" s="55"/>
      <c r="T244" s="55"/>
      <c r="U244" s="55"/>
      <c r="V244" s="55"/>
      <c r="W244" s="89">
        <f t="shared" si="34"/>
        <v>0</v>
      </c>
      <c r="X244" s="55"/>
      <c r="Y244" s="55"/>
      <c r="Z244" s="55"/>
      <c r="AA244" s="89">
        <f t="shared" si="35"/>
        <v>0</v>
      </c>
      <c r="AB244" s="55"/>
      <c r="AC244" s="55"/>
      <c r="AD244" s="55"/>
      <c r="AE244" s="55"/>
      <c r="AF244" s="89">
        <f t="shared" si="36"/>
        <v>0</v>
      </c>
      <c r="AG244" s="55"/>
      <c r="AH244" s="55"/>
      <c r="AI244" s="55"/>
      <c r="AJ244" s="89">
        <f t="shared" si="37"/>
        <v>0</v>
      </c>
      <c r="AK244" s="55"/>
      <c r="AL244" s="55"/>
      <c r="AM244" s="55"/>
      <c r="AN244" s="55"/>
      <c r="AO244" s="89">
        <f t="shared" si="38"/>
        <v>0</v>
      </c>
      <c r="AP244" s="55"/>
      <c r="AQ244" s="89">
        <f t="shared" si="39"/>
        <v>0</v>
      </c>
      <c r="AR244" s="89">
        <f t="shared" si="40"/>
        <v>0</v>
      </c>
      <c r="AS244" s="89">
        <f t="shared" si="41"/>
        <v>0</v>
      </c>
      <c r="AT244" s="55"/>
      <c r="AU244" s="72">
        <f>IFERROR(VLOOKUP(D244,Masters!$D$3:$E$17,2,FALSE),0)</f>
        <v>0</v>
      </c>
    </row>
    <row r="245" spans="1:47" ht="16.5" customHeight="1" x14ac:dyDescent="0.25">
      <c r="A245" s="63">
        <f>'1.4.Fwd TIV-Field Inputs'!A244</f>
        <v>0</v>
      </c>
      <c r="B245" s="63">
        <f>'1.4.Fwd TIV-Field Inputs'!B244</f>
        <v>0</v>
      </c>
      <c r="C245" s="63">
        <f>'1.4.Fwd TIV-Field Inputs'!C244</f>
        <v>0</v>
      </c>
      <c r="D245" s="63">
        <f>'1.4.Fwd TIV-Field Inputs'!D244</f>
        <v>0</v>
      </c>
      <c r="E245" s="68">
        <f>'1.6.Ability to Win'!G244</f>
        <v>0</v>
      </c>
      <c r="F245" s="55"/>
      <c r="G245" s="55"/>
      <c r="H245" s="72">
        <f>'1.6.Ability to Win'!T244</f>
        <v>0</v>
      </c>
      <c r="I245" s="89">
        <f>'1.4.Fwd TIV-Field Inputs'!J244</f>
        <v>0</v>
      </c>
      <c r="J245" s="55"/>
      <c r="K245" s="72">
        <f>'1.4.Fwd TIV-Field Inputs'!K244</f>
        <v>0</v>
      </c>
      <c r="L245" s="55"/>
      <c r="M245" s="72">
        <f>'1.4.Fwd TIV-Field Inputs'!L244</f>
        <v>0</v>
      </c>
      <c r="N245" s="55"/>
      <c r="O245" s="72">
        <f>'1.4.Fwd TIV-Field Inputs'!M244</f>
        <v>0</v>
      </c>
      <c r="P245" s="55"/>
      <c r="Q245" s="55"/>
      <c r="R245" s="89">
        <f t="shared" si="33"/>
        <v>0</v>
      </c>
      <c r="S245" s="55"/>
      <c r="T245" s="55"/>
      <c r="U245" s="55"/>
      <c r="V245" s="55"/>
      <c r="W245" s="89">
        <f t="shared" si="34"/>
        <v>0</v>
      </c>
      <c r="X245" s="55"/>
      <c r="Y245" s="55"/>
      <c r="Z245" s="55"/>
      <c r="AA245" s="89">
        <f t="shared" si="35"/>
        <v>0</v>
      </c>
      <c r="AB245" s="55"/>
      <c r="AC245" s="55"/>
      <c r="AD245" s="55"/>
      <c r="AE245" s="55"/>
      <c r="AF245" s="89">
        <f t="shared" si="36"/>
        <v>0</v>
      </c>
      <c r="AG245" s="55"/>
      <c r="AH245" s="55"/>
      <c r="AI245" s="55"/>
      <c r="AJ245" s="89">
        <f t="shared" si="37"/>
        <v>0</v>
      </c>
      <c r="AK245" s="55"/>
      <c r="AL245" s="55"/>
      <c r="AM245" s="55"/>
      <c r="AN245" s="55"/>
      <c r="AO245" s="89">
        <f t="shared" si="38"/>
        <v>0</v>
      </c>
      <c r="AP245" s="55"/>
      <c r="AQ245" s="89">
        <f t="shared" si="39"/>
        <v>0</v>
      </c>
      <c r="AR245" s="89">
        <f t="shared" si="40"/>
        <v>0</v>
      </c>
      <c r="AS245" s="89">
        <f t="shared" si="41"/>
        <v>0</v>
      </c>
      <c r="AT245" s="55"/>
      <c r="AU245" s="72">
        <f>IFERROR(VLOOKUP(D245,Masters!$D$3:$E$17,2,FALSE),0)</f>
        <v>0</v>
      </c>
    </row>
    <row r="246" spans="1:47" ht="16.5" customHeight="1" x14ac:dyDescent="0.25">
      <c r="A246" s="63">
        <f>'1.4.Fwd TIV-Field Inputs'!A245</f>
        <v>0</v>
      </c>
      <c r="B246" s="63">
        <f>'1.4.Fwd TIV-Field Inputs'!B245</f>
        <v>0</v>
      </c>
      <c r="C246" s="63">
        <f>'1.4.Fwd TIV-Field Inputs'!C245</f>
        <v>0</v>
      </c>
      <c r="D246" s="63">
        <f>'1.4.Fwd TIV-Field Inputs'!D245</f>
        <v>0</v>
      </c>
      <c r="E246" s="68">
        <f>'1.6.Ability to Win'!G245</f>
        <v>0</v>
      </c>
      <c r="F246" s="55"/>
      <c r="G246" s="55"/>
      <c r="H246" s="72">
        <f>'1.6.Ability to Win'!T245</f>
        <v>0</v>
      </c>
      <c r="I246" s="89">
        <f>'1.4.Fwd TIV-Field Inputs'!J245</f>
        <v>0</v>
      </c>
      <c r="J246" s="55"/>
      <c r="K246" s="72">
        <f>'1.4.Fwd TIV-Field Inputs'!K245</f>
        <v>0</v>
      </c>
      <c r="L246" s="55"/>
      <c r="M246" s="72">
        <f>'1.4.Fwd TIV-Field Inputs'!L245</f>
        <v>0</v>
      </c>
      <c r="N246" s="55"/>
      <c r="O246" s="72">
        <f>'1.4.Fwd TIV-Field Inputs'!M245</f>
        <v>0</v>
      </c>
      <c r="P246" s="55"/>
      <c r="Q246" s="55"/>
      <c r="R246" s="89">
        <f t="shared" si="33"/>
        <v>0</v>
      </c>
      <c r="S246" s="55"/>
      <c r="T246" s="55"/>
      <c r="U246" s="55"/>
      <c r="V246" s="55"/>
      <c r="W246" s="89">
        <f t="shared" si="34"/>
        <v>0</v>
      </c>
      <c r="X246" s="55"/>
      <c r="Y246" s="55"/>
      <c r="Z246" s="55"/>
      <c r="AA246" s="89">
        <f t="shared" si="35"/>
        <v>0</v>
      </c>
      <c r="AB246" s="55"/>
      <c r="AC246" s="55"/>
      <c r="AD246" s="55"/>
      <c r="AE246" s="55"/>
      <c r="AF246" s="89">
        <f t="shared" si="36"/>
        <v>0</v>
      </c>
      <c r="AG246" s="55"/>
      <c r="AH246" s="55"/>
      <c r="AI246" s="55"/>
      <c r="AJ246" s="89">
        <f t="shared" si="37"/>
        <v>0</v>
      </c>
      <c r="AK246" s="55"/>
      <c r="AL246" s="55"/>
      <c r="AM246" s="55"/>
      <c r="AN246" s="55"/>
      <c r="AO246" s="89">
        <f t="shared" si="38"/>
        <v>0</v>
      </c>
      <c r="AP246" s="55"/>
      <c r="AQ246" s="89">
        <f t="shared" si="39"/>
        <v>0</v>
      </c>
      <c r="AR246" s="89">
        <f t="shared" si="40"/>
        <v>0</v>
      </c>
      <c r="AS246" s="89">
        <f t="shared" si="41"/>
        <v>0</v>
      </c>
      <c r="AT246" s="55"/>
      <c r="AU246" s="72">
        <f>IFERROR(VLOOKUP(D246,Masters!$D$3:$E$17,2,FALSE),0)</f>
        <v>0</v>
      </c>
    </row>
    <row r="247" spans="1:47" ht="16.5" customHeight="1" x14ac:dyDescent="0.25">
      <c r="A247" s="63">
        <f>'1.4.Fwd TIV-Field Inputs'!A246</f>
        <v>0</v>
      </c>
      <c r="B247" s="63">
        <f>'1.4.Fwd TIV-Field Inputs'!B246</f>
        <v>0</v>
      </c>
      <c r="C247" s="63">
        <f>'1.4.Fwd TIV-Field Inputs'!C246</f>
        <v>0</v>
      </c>
      <c r="D247" s="63">
        <f>'1.4.Fwd TIV-Field Inputs'!D246</f>
        <v>0</v>
      </c>
      <c r="E247" s="68">
        <f>'1.6.Ability to Win'!G246</f>
        <v>0</v>
      </c>
      <c r="F247" s="55"/>
      <c r="G247" s="55"/>
      <c r="H247" s="72">
        <f>'1.6.Ability to Win'!T246</f>
        <v>0</v>
      </c>
      <c r="I247" s="89">
        <f>'1.4.Fwd TIV-Field Inputs'!J246</f>
        <v>0</v>
      </c>
      <c r="J247" s="55"/>
      <c r="K247" s="72">
        <f>'1.4.Fwd TIV-Field Inputs'!K246</f>
        <v>0</v>
      </c>
      <c r="L247" s="55"/>
      <c r="M247" s="72">
        <f>'1.4.Fwd TIV-Field Inputs'!L246</f>
        <v>0</v>
      </c>
      <c r="N247" s="55"/>
      <c r="O247" s="72">
        <f>'1.4.Fwd TIV-Field Inputs'!M246</f>
        <v>0</v>
      </c>
      <c r="P247" s="55"/>
      <c r="Q247" s="55"/>
      <c r="R247" s="89">
        <f t="shared" si="33"/>
        <v>0</v>
      </c>
      <c r="S247" s="55"/>
      <c r="T247" s="55"/>
      <c r="U247" s="55"/>
      <c r="V247" s="55"/>
      <c r="W247" s="89">
        <f t="shared" si="34"/>
        <v>0</v>
      </c>
      <c r="X247" s="55"/>
      <c r="Y247" s="55"/>
      <c r="Z247" s="55"/>
      <c r="AA247" s="89">
        <f t="shared" si="35"/>
        <v>0</v>
      </c>
      <c r="AB247" s="55"/>
      <c r="AC247" s="55"/>
      <c r="AD247" s="55"/>
      <c r="AE247" s="55"/>
      <c r="AF247" s="89">
        <f t="shared" si="36"/>
        <v>0</v>
      </c>
      <c r="AG247" s="55"/>
      <c r="AH247" s="55"/>
      <c r="AI247" s="55"/>
      <c r="AJ247" s="89">
        <f t="shared" si="37"/>
        <v>0</v>
      </c>
      <c r="AK247" s="55"/>
      <c r="AL247" s="55"/>
      <c r="AM247" s="55"/>
      <c r="AN247" s="55"/>
      <c r="AO247" s="89">
        <f t="shared" si="38"/>
        <v>0</v>
      </c>
      <c r="AP247" s="55"/>
      <c r="AQ247" s="89">
        <f t="shared" si="39"/>
        <v>0</v>
      </c>
      <c r="AR247" s="89">
        <f t="shared" si="40"/>
        <v>0</v>
      </c>
      <c r="AS247" s="89">
        <f t="shared" si="41"/>
        <v>0</v>
      </c>
      <c r="AT247" s="55"/>
      <c r="AU247" s="72">
        <f>IFERROR(VLOOKUP(D247,Masters!$D$3:$E$17,2,FALSE),0)</f>
        <v>0</v>
      </c>
    </row>
    <row r="248" spans="1:47" ht="16.5" customHeight="1" x14ac:dyDescent="0.25">
      <c r="A248" s="63">
        <f>'1.4.Fwd TIV-Field Inputs'!A247</f>
        <v>0</v>
      </c>
      <c r="B248" s="63">
        <f>'1.4.Fwd TIV-Field Inputs'!B247</f>
        <v>0</v>
      </c>
      <c r="C248" s="63">
        <f>'1.4.Fwd TIV-Field Inputs'!C247</f>
        <v>0</v>
      </c>
      <c r="D248" s="63">
        <f>'1.4.Fwd TIV-Field Inputs'!D247</f>
        <v>0</v>
      </c>
      <c r="E248" s="68">
        <f>'1.6.Ability to Win'!G247</f>
        <v>0</v>
      </c>
      <c r="F248" s="55"/>
      <c r="G248" s="55"/>
      <c r="H248" s="72">
        <f>'1.6.Ability to Win'!T247</f>
        <v>0</v>
      </c>
      <c r="I248" s="89">
        <f>'1.4.Fwd TIV-Field Inputs'!J247</f>
        <v>0</v>
      </c>
      <c r="J248" s="55"/>
      <c r="K248" s="72">
        <f>'1.4.Fwd TIV-Field Inputs'!K247</f>
        <v>0</v>
      </c>
      <c r="L248" s="55"/>
      <c r="M248" s="72">
        <f>'1.4.Fwd TIV-Field Inputs'!L247</f>
        <v>0</v>
      </c>
      <c r="N248" s="55"/>
      <c r="O248" s="72">
        <f>'1.4.Fwd TIV-Field Inputs'!M247</f>
        <v>0</v>
      </c>
      <c r="P248" s="55"/>
      <c r="Q248" s="55"/>
      <c r="R248" s="89">
        <f t="shared" si="33"/>
        <v>0</v>
      </c>
      <c r="S248" s="55"/>
      <c r="T248" s="55"/>
      <c r="U248" s="55"/>
      <c r="V248" s="55"/>
      <c r="W248" s="89">
        <f t="shared" si="34"/>
        <v>0</v>
      </c>
      <c r="X248" s="55"/>
      <c r="Y248" s="55"/>
      <c r="Z248" s="55"/>
      <c r="AA248" s="89">
        <f t="shared" si="35"/>
        <v>0</v>
      </c>
      <c r="AB248" s="55"/>
      <c r="AC248" s="55"/>
      <c r="AD248" s="55"/>
      <c r="AE248" s="55"/>
      <c r="AF248" s="89">
        <f t="shared" si="36"/>
        <v>0</v>
      </c>
      <c r="AG248" s="55"/>
      <c r="AH248" s="55"/>
      <c r="AI248" s="55"/>
      <c r="AJ248" s="89">
        <f t="shared" si="37"/>
        <v>0</v>
      </c>
      <c r="AK248" s="55"/>
      <c r="AL248" s="55"/>
      <c r="AM248" s="55"/>
      <c r="AN248" s="55"/>
      <c r="AO248" s="89">
        <f t="shared" si="38"/>
        <v>0</v>
      </c>
      <c r="AP248" s="55"/>
      <c r="AQ248" s="89">
        <f t="shared" si="39"/>
        <v>0</v>
      </c>
      <c r="AR248" s="89">
        <f t="shared" si="40"/>
        <v>0</v>
      </c>
      <c r="AS248" s="89">
        <f t="shared" si="41"/>
        <v>0</v>
      </c>
      <c r="AT248" s="55"/>
      <c r="AU248" s="72">
        <f>IFERROR(VLOOKUP(D248,Masters!$D$3:$E$17,2,FALSE),0)</f>
        <v>0</v>
      </c>
    </row>
    <row r="249" spans="1:47" ht="16.5" customHeight="1" x14ac:dyDescent="0.25">
      <c r="A249" s="63">
        <f>'1.4.Fwd TIV-Field Inputs'!A248</f>
        <v>0</v>
      </c>
      <c r="B249" s="63">
        <f>'1.4.Fwd TIV-Field Inputs'!B248</f>
        <v>0</v>
      </c>
      <c r="C249" s="63">
        <f>'1.4.Fwd TIV-Field Inputs'!C248</f>
        <v>0</v>
      </c>
      <c r="D249" s="63">
        <f>'1.4.Fwd TIV-Field Inputs'!D248</f>
        <v>0</v>
      </c>
      <c r="E249" s="68">
        <f>'1.6.Ability to Win'!G248</f>
        <v>0</v>
      </c>
      <c r="F249" s="55"/>
      <c r="G249" s="55"/>
      <c r="H249" s="72">
        <f>'1.6.Ability to Win'!T248</f>
        <v>0</v>
      </c>
      <c r="I249" s="89">
        <f>'1.4.Fwd TIV-Field Inputs'!J248</f>
        <v>0</v>
      </c>
      <c r="J249" s="55"/>
      <c r="K249" s="72">
        <f>'1.4.Fwd TIV-Field Inputs'!K248</f>
        <v>0</v>
      </c>
      <c r="L249" s="55"/>
      <c r="M249" s="72">
        <f>'1.4.Fwd TIV-Field Inputs'!L248</f>
        <v>0</v>
      </c>
      <c r="N249" s="55"/>
      <c r="O249" s="72">
        <f>'1.4.Fwd TIV-Field Inputs'!M248</f>
        <v>0</v>
      </c>
      <c r="P249" s="55"/>
      <c r="Q249" s="55"/>
      <c r="R249" s="89">
        <f t="shared" si="33"/>
        <v>0</v>
      </c>
      <c r="S249" s="55"/>
      <c r="T249" s="55"/>
      <c r="U249" s="55"/>
      <c r="V249" s="55"/>
      <c r="W249" s="89">
        <f t="shared" si="34"/>
        <v>0</v>
      </c>
      <c r="X249" s="55"/>
      <c r="Y249" s="55"/>
      <c r="Z249" s="55"/>
      <c r="AA249" s="89">
        <f t="shared" si="35"/>
        <v>0</v>
      </c>
      <c r="AB249" s="55"/>
      <c r="AC249" s="55"/>
      <c r="AD249" s="55"/>
      <c r="AE249" s="55"/>
      <c r="AF249" s="89">
        <f t="shared" si="36"/>
        <v>0</v>
      </c>
      <c r="AG249" s="55"/>
      <c r="AH249" s="55"/>
      <c r="AI249" s="55"/>
      <c r="AJ249" s="89">
        <f t="shared" si="37"/>
        <v>0</v>
      </c>
      <c r="AK249" s="55"/>
      <c r="AL249" s="55"/>
      <c r="AM249" s="55"/>
      <c r="AN249" s="55"/>
      <c r="AO249" s="89">
        <f t="shared" si="38"/>
        <v>0</v>
      </c>
      <c r="AP249" s="55"/>
      <c r="AQ249" s="89">
        <f t="shared" si="39"/>
        <v>0</v>
      </c>
      <c r="AR249" s="89">
        <f t="shared" si="40"/>
        <v>0</v>
      </c>
      <c r="AS249" s="89">
        <f t="shared" si="41"/>
        <v>0</v>
      </c>
      <c r="AT249" s="55"/>
      <c r="AU249" s="72">
        <f>IFERROR(VLOOKUP(D249,Masters!$D$3:$E$17,2,FALSE),0)</f>
        <v>0</v>
      </c>
    </row>
    <row r="250" spans="1:47" ht="16.5" customHeight="1" x14ac:dyDescent="0.25">
      <c r="A250" s="63">
        <f>'1.4.Fwd TIV-Field Inputs'!A249</f>
        <v>0</v>
      </c>
      <c r="B250" s="63">
        <f>'1.4.Fwd TIV-Field Inputs'!B249</f>
        <v>0</v>
      </c>
      <c r="C250" s="63">
        <f>'1.4.Fwd TIV-Field Inputs'!C249</f>
        <v>0</v>
      </c>
      <c r="D250" s="63">
        <f>'1.4.Fwd TIV-Field Inputs'!D249</f>
        <v>0</v>
      </c>
      <c r="E250" s="68">
        <f>'1.6.Ability to Win'!G249</f>
        <v>0</v>
      </c>
      <c r="F250" s="55"/>
      <c r="G250" s="55"/>
      <c r="H250" s="72">
        <f>'1.6.Ability to Win'!T249</f>
        <v>0</v>
      </c>
      <c r="I250" s="89">
        <f>'1.4.Fwd TIV-Field Inputs'!J249</f>
        <v>0</v>
      </c>
      <c r="J250" s="55"/>
      <c r="K250" s="72">
        <f>'1.4.Fwd TIV-Field Inputs'!K249</f>
        <v>0</v>
      </c>
      <c r="L250" s="55"/>
      <c r="M250" s="72">
        <f>'1.4.Fwd TIV-Field Inputs'!L249</f>
        <v>0</v>
      </c>
      <c r="N250" s="55"/>
      <c r="O250" s="72">
        <f>'1.4.Fwd TIV-Field Inputs'!M249</f>
        <v>0</v>
      </c>
      <c r="P250" s="55"/>
      <c r="Q250" s="55"/>
      <c r="R250" s="89">
        <f t="shared" si="33"/>
        <v>0</v>
      </c>
      <c r="S250" s="55"/>
      <c r="T250" s="55"/>
      <c r="U250" s="55"/>
      <c r="V250" s="55"/>
      <c r="W250" s="89">
        <f t="shared" si="34"/>
        <v>0</v>
      </c>
      <c r="X250" s="55"/>
      <c r="Y250" s="55"/>
      <c r="Z250" s="55"/>
      <c r="AA250" s="89">
        <f t="shared" si="35"/>
        <v>0</v>
      </c>
      <c r="AB250" s="55"/>
      <c r="AC250" s="55"/>
      <c r="AD250" s="55"/>
      <c r="AE250" s="55"/>
      <c r="AF250" s="89">
        <f t="shared" si="36"/>
        <v>0</v>
      </c>
      <c r="AG250" s="55"/>
      <c r="AH250" s="55"/>
      <c r="AI250" s="55"/>
      <c r="AJ250" s="89">
        <f t="shared" si="37"/>
        <v>0</v>
      </c>
      <c r="AK250" s="55"/>
      <c r="AL250" s="55"/>
      <c r="AM250" s="55"/>
      <c r="AN250" s="55"/>
      <c r="AO250" s="89">
        <f t="shared" si="38"/>
        <v>0</v>
      </c>
      <c r="AP250" s="55"/>
      <c r="AQ250" s="89">
        <f t="shared" si="39"/>
        <v>0</v>
      </c>
      <c r="AR250" s="89">
        <f t="shared" si="40"/>
        <v>0</v>
      </c>
      <c r="AS250" s="89">
        <f t="shared" si="41"/>
        <v>0</v>
      </c>
      <c r="AT250" s="55"/>
      <c r="AU250" s="72">
        <f>IFERROR(VLOOKUP(D250,Masters!$D$3:$E$17,2,FALSE),0)</f>
        <v>0</v>
      </c>
    </row>
    <row r="251" spans="1:47" ht="16.5" customHeight="1" x14ac:dyDescent="0.25">
      <c r="A251" s="63">
        <f>'1.4.Fwd TIV-Field Inputs'!A250</f>
        <v>0</v>
      </c>
      <c r="B251" s="63">
        <f>'1.4.Fwd TIV-Field Inputs'!B250</f>
        <v>0</v>
      </c>
      <c r="C251" s="63">
        <f>'1.4.Fwd TIV-Field Inputs'!C250</f>
        <v>0</v>
      </c>
      <c r="D251" s="63">
        <f>'1.4.Fwd TIV-Field Inputs'!D250</f>
        <v>0</v>
      </c>
      <c r="E251" s="68">
        <f>'1.6.Ability to Win'!G250</f>
        <v>0</v>
      </c>
      <c r="F251" s="55"/>
      <c r="G251" s="55"/>
      <c r="H251" s="72">
        <f>'1.6.Ability to Win'!T250</f>
        <v>0</v>
      </c>
      <c r="I251" s="89">
        <f>'1.4.Fwd TIV-Field Inputs'!J250</f>
        <v>0</v>
      </c>
      <c r="J251" s="55"/>
      <c r="K251" s="72">
        <f>'1.4.Fwd TIV-Field Inputs'!K250</f>
        <v>0</v>
      </c>
      <c r="L251" s="55"/>
      <c r="M251" s="72">
        <f>'1.4.Fwd TIV-Field Inputs'!L250</f>
        <v>0</v>
      </c>
      <c r="N251" s="55"/>
      <c r="O251" s="72">
        <f>'1.4.Fwd TIV-Field Inputs'!M250</f>
        <v>0</v>
      </c>
      <c r="P251" s="55"/>
      <c r="Q251" s="55"/>
      <c r="R251" s="89">
        <f t="shared" si="33"/>
        <v>0</v>
      </c>
      <c r="S251" s="55"/>
      <c r="T251" s="55"/>
      <c r="U251" s="55"/>
      <c r="V251" s="55"/>
      <c r="W251" s="89">
        <f t="shared" si="34"/>
        <v>0</v>
      </c>
      <c r="X251" s="55"/>
      <c r="Y251" s="55"/>
      <c r="Z251" s="55"/>
      <c r="AA251" s="89">
        <f t="shared" si="35"/>
        <v>0</v>
      </c>
      <c r="AB251" s="55"/>
      <c r="AC251" s="55"/>
      <c r="AD251" s="55"/>
      <c r="AE251" s="55"/>
      <c r="AF251" s="89">
        <f t="shared" si="36"/>
        <v>0</v>
      </c>
      <c r="AG251" s="55"/>
      <c r="AH251" s="55"/>
      <c r="AI251" s="55"/>
      <c r="AJ251" s="89">
        <f t="shared" si="37"/>
        <v>0</v>
      </c>
      <c r="AK251" s="55"/>
      <c r="AL251" s="55"/>
      <c r="AM251" s="55"/>
      <c r="AN251" s="55"/>
      <c r="AO251" s="89">
        <f t="shared" si="38"/>
        <v>0</v>
      </c>
      <c r="AP251" s="55"/>
      <c r="AQ251" s="89">
        <f t="shared" si="39"/>
        <v>0</v>
      </c>
      <c r="AR251" s="89">
        <f t="shared" si="40"/>
        <v>0</v>
      </c>
      <c r="AS251" s="89">
        <f t="shared" si="41"/>
        <v>0</v>
      </c>
      <c r="AT251" s="55"/>
      <c r="AU251" s="72">
        <f>IFERROR(VLOOKUP(D251,Masters!$D$3:$E$17,2,FALSE),0)</f>
        <v>0</v>
      </c>
    </row>
    <row r="252" spans="1:47" ht="16.5" customHeight="1" x14ac:dyDescent="0.25">
      <c r="A252" s="63">
        <f>'1.4.Fwd TIV-Field Inputs'!A251</f>
        <v>0</v>
      </c>
      <c r="B252" s="63">
        <f>'1.4.Fwd TIV-Field Inputs'!B251</f>
        <v>0</v>
      </c>
      <c r="C252" s="63">
        <f>'1.4.Fwd TIV-Field Inputs'!C251</f>
        <v>0</v>
      </c>
      <c r="D252" s="63">
        <f>'1.4.Fwd TIV-Field Inputs'!D251</f>
        <v>0</v>
      </c>
      <c r="E252" s="68">
        <f>'1.6.Ability to Win'!G251</f>
        <v>0</v>
      </c>
      <c r="F252" s="55"/>
      <c r="G252" s="55"/>
      <c r="H252" s="72">
        <f>'1.6.Ability to Win'!T251</f>
        <v>0</v>
      </c>
      <c r="I252" s="89">
        <f>'1.4.Fwd TIV-Field Inputs'!J251</f>
        <v>0</v>
      </c>
      <c r="J252" s="55"/>
      <c r="K252" s="72">
        <f>'1.4.Fwd TIV-Field Inputs'!K251</f>
        <v>0</v>
      </c>
      <c r="L252" s="55"/>
      <c r="M252" s="72">
        <f>'1.4.Fwd TIV-Field Inputs'!L251</f>
        <v>0</v>
      </c>
      <c r="N252" s="55"/>
      <c r="O252" s="72">
        <f>'1.4.Fwd TIV-Field Inputs'!M251</f>
        <v>0</v>
      </c>
      <c r="P252" s="55"/>
      <c r="Q252" s="55"/>
      <c r="R252" s="89">
        <f t="shared" si="33"/>
        <v>0</v>
      </c>
      <c r="S252" s="55"/>
      <c r="T252" s="55"/>
      <c r="U252" s="55"/>
      <c r="V252" s="55"/>
      <c r="W252" s="89">
        <f t="shared" si="34"/>
        <v>0</v>
      </c>
      <c r="X252" s="55"/>
      <c r="Y252" s="55"/>
      <c r="Z252" s="55"/>
      <c r="AA252" s="89">
        <f t="shared" si="35"/>
        <v>0</v>
      </c>
      <c r="AB252" s="55"/>
      <c r="AC252" s="55"/>
      <c r="AD252" s="55"/>
      <c r="AE252" s="55"/>
      <c r="AF252" s="89">
        <f t="shared" si="36"/>
        <v>0</v>
      </c>
      <c r="AG252" s="55"/>
      <c r="AH252" s="55"/>
      <c r="AI252" s="55"/>
      <c r="AJ252" s="89">
        <f t="shared" si="37"/>
        <v>0</v>
      </c>
      <c r="AK252" s="55"/>
      <c r="AL252" s="55"/>
      <c r="AM252" s="55"/>
      <c r="AN252" s="55"/>
      <c r="AO252" s="89">
        <f t="shared" si="38"/>
        <v>0</v>
      </c>
      <c r="AP252" s="55"/>
      <c r="AQ252" s="89">
        <f t="shared" si="39"/>
        <v>0</v>
      </c>
      <c r="AR252" s="89">
        <f t="shared" si="40"/>
        <v>0</v>
      </c>
      <c r="AS252" s="89">
        <f t="shared" si="41"/>
        <v>0</v>
      </c>
      <c r="AT252" s="55"/>
      <c r="AU252" s="72">
        <f>IFERROR(VLOOKUP(D252,Masters!$D$3:$E$17,2,FALSE),0)</f>
        <v>0</v>
      </c>
    </row>
    <row r="253" spans="1:47" ht="16.5" customHeight="1" x14ac:dyDescent="0.25">
      <c r="A253" s="63">
        <f>'1.4.Fwd TIV-Field Inputs'!A252</f>
        <v>0</v>
      </c>
      <c r="B253" s="63">
        <f>'1.4.Fwd TIV-Field Inputs'!B252</f>
        <v>0</v>
      </c>
      <c r="C253" s="63">
        <f>'1.4.Fwd TIV-Field Inputs'!C252</f>
        <v>0</v>
      </c>
      <c r="D253" s="63">
        <f>'1.4.Fwd TIV-Field Inputs'!D252</f>
        <v>0</v>
      </c>
      <c r="E253" s="68">
        <f>'1.6.Ability to Win'!G252</f>
        <v>0</v>
      </c>
      <c r="F253" s="55"/>
      <c r="G253" s="55"/>
      <c r="H253" s="72">
        <f>'1.6.Ability to Win'!T252</f>
        <v>0</v>
      </c>
      <c r="I253" s="89">
        <f>'1.4.Fwd TIV-Field Inputs'!J252</f>
        <v>0</v>
      </c>
      <c r="J253" s="55"/>
      <c r="K253" s="72">
        <f>'1.4.Fwd TIV-Field Inputs'!K252</f>
        <v>0</v>
      </c>
      <c r="L253" s="55"/>
      <c r="M253" s="72">
        <f>'1.4.Fwd TIV-Field Inputs'!L252</f>
        <v>0</v>
      </c>
      <c r="N253" s="55"/>
      <c r="O253" s="72">
        <f>'1.4.Fwd TIV-Field Inputs'!M252</f>
        <v>0</v>
      </c>
      <c r="P253" s="55"/>
      <c r="Q253" s="55"/>
      <c r="R253" s="89">
        <f t="shared" si="33"/>
        <v>0</v>
      </c>
      <c r="S253" s="55"/>
      <c r="T253" s="55"/>
      <c r="U253" s="55"/>
      <c r="V253" s="55"/>
      <c r="W253" s="89">
        <f t="shared" si="34"/>
        <v>0</v>
      </c>
      <c r="X253" s="55"/>
      <c r="Y253" s="55"/>
      <c r="Z253" s="55"/>
      <c r="AA253" s="89">
        <f t="shared" si="35"/>
        <v>0</v>
      </c>
      <c r="AB253" s="55"/>
      <c r="AC253" s="55"/>
      <c r="AD253" s="55"/>
      <c r="AE253" s="55"/>
      <c r="AF253" s="89">
        <f t="shared" si="36"/>
        <v>0</v>
      </c>
      <c r="AG253" s="55"/>
      <c r="AH253" s="55"/>
      <c r="AI253" s="55"/>
      <c r="AJ253" s="89">
        <f t="shared" si="37"/>
        <v>0</v>
      </c>
      <c r="AK253" s="55"/>
      <c r="AL253" s="55"/>
      <c r="AM253" s="55"/>
      <c r="AN253" s="55"/>
      <c r="AO253" s="89">
        <f t="shared" si="38"/>
        <v>0</v>
      </c>
      <c r="AP253" s="55"/>
      <c r="AQ253" s="89">
        <f t="shared" si="39"/>
        <v>0</v>
      </c>
      <c r="AR253" s="89">
        <f t="shared" si="40"/>
        <v>0</v>
      </c>
      <c r="AS253" s="89">
        <f t="shared" si="41"/>
        <v>0</v>
      </c>
      <c r="AT253" s="55"/>
      <c r="AU253" s="72">
        <f>IFERROR(VLOOKUP(D253,Masters!$D$3:$E$17,2,FALSE),0)</f>
        <v>0</v>
      </c>
    </row>
    <row r="254" spans="1:47" x14ac:dyDescent="0.25">
      <c r="A254" s="65"/>
      <c r="B254" s="65"/>
      <c r="C254" s="65"/>
      <c r="D254" s="65"/>
      <c r="E254" s="65"/>
      <c r="F254" s="40"/>
      <c r="G254" s="40"/>
      <c r="H254" s="40"/>
      <c r="I254" s="40"/>
      <c r="J254" s="40"/>
      <c r="K254" s="40"/>
      <c r="L254" s="40"/>
      <c r="M254" s="40"/>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c r="AQ254" s="40"/>
      <c r="AR254" s="40"/>
      <c r="AS254" s="40"/>
      <c r="AT254" s="40"/>
      <c r="AU254" s="40"/>
    </row>
    <row r="255" spans="1:47" x14ac:dyDescent="0.25">
      <c r="A255" s="65"/>
      <c r="B255" s="65"/>
      <c r="C255" s="65"/>
      <c r="D255" s="65"/>
      <c r="E255" s="65"/>
      <c r="F255" s="40"/>
      <c r="G255" s="40"/>
      <c r="H255" s="40"/>
      <c r="I255" s="40"/>
      <c r="J255" s="40"/>
      <c r="K255" s="40"/>
      <c r="L255" s="40"/>
      <c r="M255" s="40"/>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c r="AQ255" s="40"/>
      <c r="AR255" s="40"/>
      <c r="AS255" s="40"/>
      <c r="AT255" s="40"/>
      <c r="AU255" s="40"/>
    </row>
    <row r="256" spans="1:47" x14ac:dyDescent="0.25">
      <c r="A256" s="65"/>
      <c r="B256" s="65"/>
      <c r="C256" s="65"/>
      <c r="D256" s="65"/>
      <c r="E256" s="65"/>
      <c r="F256" s="40"/>
      <c r="G256" s="40"/>
      <c r="H256" s="40"/>
      <c r="I256" s="40"/>
      <c r="J256" s="40"/>
      <c r="K256" s="40"/>
      <c r="L256" s="40"/>
      <c r="M256" s="40"/>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c r="AQ256" s="40"/>
      <c r="AR256" s="40"/>
      <c r="AS256" s="40"/>
      <c r="AT256" s="40"/>
      <c r="AU256" s="40"/>
    </row>
    <row r="257" spans="1:47" x14ac:dyDescent="0.25">
      <c r="A257" s="65"/>
      <c r="B257" s="65"/>
      <c r="C257" s="65"/>
      <c r="D257" s="65"/>
      <c r="E257" s="65"/>
      <c r="F257" s="40"/>
      <c r="G257" s="40"/>
      <c r="H257" s="40"/>
      <c r="I257" s="40"/>
      <c r="J257" s="40"/>
      <c r="K257" s="40"/>
      <c r="L257" s="40"/>
      <c r="M257" s="40"/>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c r="AQ257" s="40"/>
      <c r="AR257" s="40"/>
      <c r="AS257" s="40"/>
      <c r="AT257" s="40"/>
      <c r="AU257" s="40"/>
    </row>
    <row r="258" spans="1:47" x14ac:dyDescent="0.25">
      <c r="A258" s="65"/>
      <c r="B258" s="65"/>
      <c r="C258" s="65"/>
      <c r="D258" s="65"/>
      <c r="E258" s="65"/>
      <c r="F258" s="40"/>
      <c r="G258" s="40"/>
      <c r="H258" s="40"/>
      <c r="I258" s="40"/>
      <c r="J258" s="40"/>
      <c r="K258" s="40"/>
      <c r="L258" s="40"/>
      <c r="M258" s="40"/>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c r="AQ258" s="40"/>
      <c r="AR258" s="40"/>
      <c r="AS258" s="40"/>
      <c r="AT258" s="40"/>
      <c r="AU258" s="40"/>
    </row>
    <row r="259" spans="1:47" x14ac:dyDescent="0.25">
      <c r="A259" s="65"/>
      <c r="B259" s="65"/>
      <c r="C259" s="65"/>
      <c r="D259" s="65"/>
      <c r="E259" s="65"/>
      <c r="F259" s="40"/>
      <c r="G259" s="40"/>
      <c r="H259" s="40"/>
      <c r="I259" s="40"/>
      <c r="J259" s="40"/>
      <c r="K259" s="40"/>
      <c r="L259" s="40"/>
      <c r="M259" s="40"/>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c r="AQ259" s="40"/>
      <c r="AR259" s="40"/>
      <c r="AS259" s="40"/>
      <c r="AT259" s="40"/>
      <c r="AU259" s="40"/>
    </row>
    <row r="260" spans="1:47" x14ac:dyDescent="0.25">
      <c r="A260" s="65"/>
      <c r="B260" s="65"/>
      <c r="C260" s="65"/>
      <c r="D260" s="65"/>
      <c r="E260" s="65"/>
      <c r="F260" s="40"/>
      <c r="G260" s="40"/>
      <c r="H260" s="40"/>
      <c r="I260" s="40"/>
      <c r="J260" s="40"/>
      <c r="K260" s="40"/>
      <c r="L260" s="40"/>
      <c r="M260" s="40"/>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c r="AQ260" s="40"/>
      <c r="AR260" s="40"/>
      <c r="AS260" s="40"/>
      <c r="AT260" s="40"/>
      <c r="AU260" s="40"/>
    </row>
    <row r="261" spans="1:47" x14ac:dyDescent="0.25">
      <c r="A261" s="65"/>
      <c r="B261" s="65"/>
      <c r="C261" s="65"/>
      <c r="D261" s="65"/>
      <c r="E261" s="65"/>
      <c r="F261" s="40"/>
      <c r="G261" s="40"/>
      <c r="H261" s="40"/>
      <c r="I261" s="40"/>
      <c r="J261" s="40"/>
      <c r="K261" s="40"/>
      <c r="L261" s="40"/>
      <c r="M261" s="40"/>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c r="AQ261" s="40"/>
      <c r="AR261" s="40"/>
      <c r="AS261" s="40"/>
      <c r="AT261" s="40"/>
      <c r="AU261" s="40"/>
    </row>
    <row r="262" spans="1:47" x14ac:dyDescent="0.25">
      <c r="A262" s="65"/>
      <c r="B262" s="65"/>
      <c r="C262" s="65"/>
      <c r="D262" s="65"/>
      <c r="E262" s="65"/>
      <c r="F262" s="40"/>
      <c r="G262" s="40"/>
      <c r="H262" s="40"/>
      <c r="I262" s="40"/>
      <c r="J262" s="40"/>
      <c r="K262" s="40"/>
      <c r="L262" s="40"/>
      <c r="M262" s="40"/>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c r="AQ262" s="40"/>
      <c r="AR262" s="40"/>
      <c r="AS262" s="40"/>
      <c r="AT262" s="40"/>
      <c r="AU262" s="40"/>
    </row>
    <row r="263" spans="1:47" x14ac:dyDescent="0.25">
      <c r="A263" s="65"/>
      <c r="B263" s="65"/>
      <c r="C263" s="65"/>
      <c r="D263" s="65"/>
      <c r="E263" s="65"/>
      <c r="F263" s="40"/>
      <c r="G263" s="40"/>
      <c r="H263" s="40"/>
      <c r="I263" s="40"/>
      <c r="J263" s="40"/>
      <c r="K263" s="40"/>
      <c r="L263" s="40"/>
      <c r="M263" s="40"/>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c r="AQ263" s="40"/>
      <c r="AR263" s="40"/>
      <c r="AS263" s="40"/>
      <c r="AT263" s="40"/>
      <c r="AU263" s="40"/>
    </row>
    <row r="264" spans="1:47" x14ac:dyDescent="0.25">
      <c r="A264" s="65"/>
      <c r="B264" s="65"/>
      <c r="C264" s="65"/>
      <c r="D264" s="65"/>
      <c r="E264" s="65"/>
      <c r="F264" s="40"/>
      <c r="G264" s="40"/>
      <c r="H264" s="40"/>
      <c r="I264" s="40"/>
      <c r="J264" s="40"/>
      <c r="K264" s="40"/>
      <c r="L264" s="40"/>
      <c r="M264" s="40"/>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c r="AQ264" s="40"/>
      <c r="AR264" s="40"/>
      <c r="AS264" s="40"/>
      <c r="AT264" s="40"/>
      <c r="AU264" s="40"/>
    </row>
    <row r="265" spans="1:47" x14ac:dyDescent="0.25">
      <c r="A265" s="65"/>
      <c r="B265" s="65"/>
      <c r="C265" s="65"/>
      <c r="D265" s="65"/>
      <c r="E265" s="65"/>
      <c r="F265" s="40"/>
      <c r="G265" s="40"/>
      <c r="H265" s="40"/>
      <c r="I265" s="40"/>
      <c r="J265" s="40"/>
      <c r="K265" s="40"/>
      <c r="L265" s="40"/>
      <c r="M265" s="40"/>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c r="AQ265" s="40"/>
      <c r="AR265" s="40"/>
      <c r="AS265" s="40"/>
      <c r="AT265" s="40"/>
      <c r="AU265" s="40"/>
    </row>
    <row r="266" spans="1:47" x14ac:dyDescent="0.25">
      <c r="A266" s="65"/>
      <c r="B266" s="65"/>
      <c r="C266" s="65"/>
      <c r="D266" s="65"/>
      <c r="E266" s="65"/>
      <c r="F266" s="40"/>
      <c r="G266" s="40"/>
      <c r="H266" s="40"/>
      <c r="I266" s="40"/>
      <c r="J266" s="40"/>
      <c r="K266" s="40"/>
      <c r="L266" s="40"/>
      <c r="M266" s="40"/>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c r="AQ266" s="40"/>
      <c r="AR266" s="40"/>
      <c r="AS266" s="40"/>
      <c r="AT266" s="40"/>
      <c r="AU266" s="40"/>
    </row>
    <row r="267" spans="1:47" x14ac:dyDescent="0.25">
      <c r="A267" s="65"/>
      <c r="B267" s="65"/>
      <c r="C267" s="65"/>
      <c r="D267" s="65"/>
      <c r="E267" s="65"/>
      <c r="F267" s="40"/>
      <c r="G267" s="40"/>
      <c r="H267" s="40"/>
      <c r="I267" s="40"/>
      <c r="J267" s="40"/>
      <c r="K267" s="40"/>
      <c r="L267" s="40"/>
      <c r="M267" s="40"/>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c r="AQ267" s="40"/>
      <c r="AR267" s="40"/>
      <c r="AS267" s="40"/>
      <c r="AT267" s="40"/>
      <c r="AU267" s="40"/>
    </row>
    <row r="268" spans="1:47" x14ac:dyDescent="0.25">
      <c r="A268" s="65"/>
      <c r="B268" s="65"/>
      <c r="C268" s="65"/>
      <c r="D268" s="65"/>
      <c r="E268" s="65"/>
      <c r="F268" s="40"/>
      <c r="G268" s="40"/>
      <c r="H268" s="40"/>
      <c r="I268" s="40"/>
      <c r="J268" s="40"/>
      <c r="K268" s="40"/>
      <c r="L268" s="40"/>
      <c r="M268" s="40"/>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c r="AQ268" s="40"/>
      <c r="AR268" s="40"/>
      <c r="AS268" s="40"/>
      <c r="AT268" s="40"/>
      <c r="AU268" s="40"/>
    </row>
    <row r="269" spans="1:47" x14ac:dyDescent="0.25">
      <c r="A269" s="65"/>
      <c r="B269" s="65"/>
      <c r="C269" s="65"/>
      <c r="D269" s="65"/>
      <c r="E269" s="65"/>
      <c r="F269" s="40"/>
      <c r="G269" s="40"/>
      <c r="H269" s="40"/>
      <c r="I269" s="40"/>
      <c r="J269" s="40"/>
      <c r="K269" s="40"/>
      <c r="L269" s="40"/>
      <c r="M269" s="40"/>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c r="AQ269" s="40"/>
      <c r="AR269" s="40"/>
      <c r="AS269" s="40"/>
      <c r="AT269" s="40"/>
      <c r="AU269" s="40"/>
    </row>
    <row r="270" spans="1:47" x14ac:dyDescent="0.25">
      <c r="A270" s="65"/>
      <c r="B270" s="65"/>
      <c r="C270" s="65"/>
      <c r="D270" s="65"/>
      <c r="E270" s="65"/>
      <c r="F270" s="40"/>
      <c r="G270" s="40"/>
      <c r="H270" s="40"/>
      <c r="I270" s="40"/>
      <c r="J270" s="40"/>
      <c r="K270" s="40"/>
      <c r="L270" s="40"/>
      <c r="M270" s="40"/>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c r="AQ270" s="40"/>
      <c r="AR270" s="40"/>
      <c r="AS270" s="40"/>
      <c r="AT270" s="40"/>
      <c r="AU270" s="40"/>
    </row>
    <row r="271" spans="1:47" x14ac:dyDescent="0.25">
      <c r="A271" s="65"/>
      <c r="B271" s="65"/>
      <c r="C271" s="65"/>
      <c r="D271" s="65"/>
      <c r="E271" s="65"/>
      <c r="F271" s="40"/>
      <c r="G271" s="40"/>
      <c r="H271" s="40"/>
      <c r="I271" s="40"/>
      <c r="J271" s="40"/>
      <c r="K271" s="40"/>
      <c r="L271" s="40"/>
      <c r="M271" s="40"/>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c r="AQ271" s="40"/>
      <c r="AR271" s="40"/>
      <c r="AS271" s="40"/>
      <c r="AT271" s="40"/>
      <c r="AU271" s="40"/>
    </row>
    <row r="272" spans="1:47" x14ac:dyDescent="0.25">
      <c r="A272" s="65"/>
      <c r="B272" s="65"/>
      <c r="C272" s="65"/>
      <c r="D272" s="65"/>
      <c r="E272" s="65"/>
      <c r="F272" s="40"/>
      <c r="G272" s="40"/>
      <c r="H272" s="40"/>
      <c r="I272" s="40"/>
      <c r="J272" s="40"/>
      <c r="K272" s="40"/>
      <c r="L272" s="40"/>
      <c r="M272" s="40"/>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c r="AQ272" s="40"/>
      <c r="AR272" s="40"/>
      <c r="AS272" s="40"/>
      <c r="AT272" s="40"/>
      <c r="AU272" s="40"/>
    </row>
    <row r="273" spans="1:47" x14ac:dyDescent="0.25">
      <c r="A273" s="65"/>
      <c r="B273" s="65"/>
      <c r="C273" s="65"/>
      <c r="D273" s="65"/>
      <c r="E273" s="65"/>
      <c r="F273" s="40"/>
      <c r="G273" s="40"/>
      <c r="H273" s="40"/>
      <c r="I273" s="40"/>
      <c r="J273" s="40"/>
      <c r="K273" s="40"/>
      <c r="L273" s="40"/>
      <c r="M273" s="40"/>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c r="AQ273" s="40"/>
      <c r="AR273" s="40"/>
      <c r="AS273" s="40"/>
      <c r="AT273" s="40"/>
      <c r="AU273" s="40"/>
    </row>
    <row r="274" spans="1:47" x14ac:dyDescent="0.25">
      <c r="A274" s="65"/>
      <c r="B274" s="65"/>
      <c r="C274" s="65"/>
      <c r="D274" s="65"/>
      <c r="E274" s="65"/>
      <c r="F274" s="40"/>
      <c r="G274" s="40"/>
      <c r="H274" s="40"/>
      <c r="I274" s="40"/>
      <c r="J274" s="40"/>
      <c r="K274" s="40"/>
      <c r="L274" s="40"/>
      <c r="M274" s="40"/>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c r="AQ274" s="40"/>
      <c r="AR274" s="40"/>
      <c r="AS274" s="40"/>
      <c r="AT274" s="40"/>
      <c r="AU274" s="40"/>
    </row>
    <row r="275" spans="1:47" x14ac:dyDescent="0.25">
      <c r="A275" s="65"/>
      <c r="B275" s="65"/>
      <c r="C275" s="65"/>
      <c r="D275" s="65"/>
      <c r="E275" s="65"/>
      <c r="F275" s="40"/>
      <c r="G275" s="40"/>
      <c r="H275" s="40"/>
      <c r="I275" s="40"/>
      <c r="J275" s="40"/>
      <c r="K275" s="40"/>
      <c r="L275" s="40"/>
      <c r="M275" s="40"/>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c r="AQ275" s="40"/>
      <c r="AR275" s="40"/>
      <c r="AS275" s="40"/>
      <c r="AT275" s="40"/>
      <c r="AU275" s="40"/>
    </row>
    <row r="276" spans="1:47" x14ac:dyDescent="0.25">
      <c r="A276" s="65"/>
      <c r="B276" s="65"/>
      <c r="C276" s="65"/>
      <c r="D276" s="65"/>
      <c r="E276" s="65"/>
      <c r="F276" s="40"/>
      <c r="G276" s="40"/>
      <c r="H276" s="40"/>
      <c r="I276" s="40"/>
      <c r="J276" s="40"/>
      <c r="K276" s="40"/>
      <c r="L276" s="40"/>
      <c r="M276" s="40"/>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c r="AQ276" s="40"/>
      <c r="AR276" s="40"/>
      <c r="AS276" s="40"/>
      <c r="AT276" s="40"/>
      <c r="AU276" s="40"/>
    </row>
    <row r="277" spans="1:47" x14ac:dyDescent="0.25">
      <c r="A277" s="65"/>
      <c r="B277" s="65"/>
      <c r="C277" s="65"/>
      <c r="D277" s="65"/>
      <c r="E277" s="65"/>
      <c r="F277" s="40"/>
      <c r="G277" s="40"/>
      <c r="H277" s="40"/>
      <c r="I277" s="40"/>
      <c r="J277" s="40"/>
      <c r="K277" s="40"/>
      <c r="L277" s="40"/>
      <c r="M277" s="40"/>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c r="AQ277" s="40"/>
      <c r="AR277" s="40"/>
      <c r="AS277" s="40"/>
      <c r="AT277" s="40"/>
      <c r="AU277" s="40"/>
    </row>
    <row r="278" spans="1:47" x14ac:dyDescent="0.25">
      <c r="A278" s="65"/>
      <c r="B278" s="65"/>
      <c r="C278" s="65"/>
      <c r="D278" s="65"/>
      <c r="E278" s="65"/>
      <c r="F278" s="40"/>
      <c r="G278" s="40"/>
      <c r="H278" s="40"/>
      <c r="I278" s="40"/>
      <c r="J278" s="40"/>
      <c r="K278" s="40"/>
      <c r="L278" s="40"/>
      <c r="M278" s="40"/>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c r="AQ278" s="40"/>
      <c r="AR278" s="40"/>
      <c r="AS278" s="40"/>
      <c r="AT278" s="40"/>
      <c r="AU278" s="40"/>
    </row>
    <row r="279" spans="1:47" x14ac:dyDescent="0.25">
      <c r="A279" s="65"/>
      <c r="B279" s="65"/>
      <c r="C279" s="65"/>
      <c r="D279" s="65"/>
      <c r="E279" s="65"/>
      <c r="F279" s="40"/>
      <c r="G279" s="40"/>
      <c r="H279" s="40"/>
      <c r="I279" s="40"/>
      <c r="J279" s="40"/>
      <c r="K279" s="40"/>
      <c r="L279" s="40"/>
      <c r="M279" s="40"/>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c r="AQ279" s="40"/>
      <c r="AR279" s="40"/>
      <c r="AS279" s="40"/>
      <c r="AT279" s="40"/>
      <c r="AU279" s="40"/>
    </row>
    <row r="280" spans="1:47" x14ac:dyDescent="0.25">
      <c r="A280" s="65"/>
      <c r="B280" s="65"/>
      <c r="C280" s="65"/>
      <c r="D280" s="65"/>
      <c r="E280" s="65"/>
      <c r="F280" s="40"/>
      <c r="G280" s="40"/>
      <c r="H280" s="40"/>
      <c r="I280" s="40"/>
      <c r="J280" s="40"/>
      <c r="K280" s="40"/>
      <c r="L280" s="40"/>
      <c r="M280" s="40"/>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c r="AQ280" s="40"/>
      <c r="AR280" s="40"/>
      <c r="AS280" s="40"/>
      <c r="AT280" s="40"/>
      <c r="AU280" s="40"/>
    </row>
    <row r="281" spans="1:47" x14ac:dyDescent="0.25">
      <c r="A281" s="65"/>
      <c r="B281" s="65"/>
      <c r="C281" s="65"/>
      <c r="D281" s="65"/>
      <c r="E281" s="65"/>
      <c r="F281" s="40"/>
      <c r="G281" s="40"/>
      <c r="H281" s="40"/>
      <c r="I281" s="40"/>
      <c r="J281" s="40"/>
      <c r="K281" s="40"/>
      <c r="L281" s="40"/>
      <c r="M281" s="40"/>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c r="AQ281" s="40"/>
      <c r="AR281" s="40"/>
      <c r="AS281" s="40"/>
      <c r="AT281" s="40"/>
      <c r="AU281" s="40"/>
    </row>
    <row r="282" spans="1:47" x14ac:dyDescent="0.25">
      <c r="A282" s="65"/>
      <c r="B282" s="65"/>
      <c r="C282" s="65"/>
      <c r="D282" s="65"/>
      <c r="E282" s="65"/>
      <c r="F282" s="40"/>
      <c r="G282" s="40"/>
      <c r="H282" s="40"/>
      <c r="I282" s="40"/>
      <c r="J282" s="40"/>
      <c r="K282" s="40"/>
      <c r="L282" s="40"/>
      <c r="M282" s="40"/>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c r="AQ282" s="40"/>
      <c r="AR282" s="40"/>
      <c r="AS282" s="40"/>
      <c r="AT282" s="40"/>
      <c r="AU282" s="40"/>
    </row>
    <row r="283" spans="1:47" x14ac:dyDescent="0.25">
      <c r="A283" s="65"/>
      <c r="B283" s="65"/>
      <c r="C283" s="65"/>
      <c r="D283" s="65"/>
      <c r="E283" s="65"/>
      <c r="F283" s="40"/>
      <c r="G283" s="40"/>
      <c r="H283" s="40"/>
      <c r="I283" s="40"/>
      <c r="J283" s="40"/>
      <c r="K283" s="40"/>
      <c r="L283" s="40"/>
      <c r="M283" s="40"/>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c r="AQ283" s="40"/>
      <c r="AR283" s="40"/>
      <c r="AS283" s="40"/>
      <c r="AT283" s="40"/>
      <c r="AU283" s="40"/>
    </row>
    <row r="284" spans="1:47" x14ac:dyDescent="0.25">
      <c r="A284" s="65"/>
      <c r="B284" s="65"/>
      <c r="C284" s="65"/>
      <c r="D284" s="65"/>
      <c r="E284" s="65"/>
      <c r="F284" s="40"/>
      <c r="G284" s="40"/>
      <c r="H284" s="40"/>
      <c r="I284" s="40"/>
      <c r="J284" s="40"/>
      <c r="K284" s="40"/>
      <c r="L284" s="40"/>
      <c r="M284" s="40"/>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c r="AQ284" s="40"/>
      <c r="AR284" s="40"/>
      <c r="AS284" s="40"/>
      <c r="AT284" s="40"/>
      <c r="AU284" s="40"/>
    </row>
    <row r="285" spans="1:47" x14ac:dyDescent="0.25">
      <c r="A285" s="65"/>
      <c r="B285" s="65"/>
      <c r="C285" s="65"/>
      <c r="D285" s="65"/>
      <c r="E285" s="65"/>
      <c r="F285" s="40"/>
      <c r="G285" s="40"/>
      <c r="H285" s="40"/>
      <c r="I285" s="40"/>
      <c r="J285" s="40"/>
      <c r="K285" s="40"/>
      <c r="L285" s="40"/>
      <c r="M285" s="40"/>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c r="AQ285" s="40"/>
      <c r="AR285" s="40"/>
      <c r="AS285" s="40"/>
      <c r="AT285" s="40"/>
      <c r="AU285" s="40"/>
    </row>
    <row r="286" spans="1:47" x14ac:dyDescent="0.25">
      <c r="A286" s="65"/>
      <c r="B286" s="65"/>
      <c r="C286" s="65"/>
      <c r="D286" s="65"/>
      <c r="E286" s="65"/>
      <c r="F286" s="40"/>
      <c r="G286" s="40"/>
      <c r="H286" s="40"/>
      <c r="I286" s="40"/>
      <c r="J286" s="40"/>
      <c r="K286" s="40"/>
      <c r="L286" s="40"/>
      <c r="M286" s="40"/>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c r="AQ286" s="40"/>
      <c r="AR286" s="40"/>
      <c r="AS286" s="40"/>
      <c r="AT286" s="40"/>
      <c r="AU286" s="40"/>
    </row>
    <row r="287" spans="1:47" x14ac:dyDescent="0.25">
      <c r="A287" s="65"/>
      <c r="B287" s="65"/>
      <c r="C287" s="65"/>
      <c r="D287" s="65"/>
      <c r="E287" s="65"/>
      <c r="F287" s="40"/>
      <c r="G287" s="40"/>
      <c r="H287" s="40"/>
      <c r="I287" s="40"/>
      <c r="J287" s="40"/>
      <c r="K287" s="40"/>
      <c r="L287" s="40"/>
      <c r="M287" s="40"/>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c r="AQ287" s="40"/>
      <c r="AR287" s="40"/>
      <c r="AS287" s="40"/>
      <c r="AT287" s="40"/>
      <c r="AU287" s="40"/>
    </row>
    <row r="288" spans="1:47" x14ac:dyDescent="0.25">
      <c r="A288" s="65"/>
      <c r="B288" s="65"/>
      <c r="C288" s="65"/>
      <c r="D288" s="65"/>
      <c r="E288" s="65"/>
      <c r="F288" s="40"/>
      <c r="G288" s="40"/>
      <c r="H288" s="40"/>
      <c r="I288" s="40"/>
      <c r="J288" s="40"/>
      <c r="K288" s="40"/>
      <c r="L288" s="40"/>
      <c r="M288" s="40"/>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c r="AQ288" s="40"/>
      <c r="AR288" s="40"/>
      <c r="AS288" s="40"/>
      <c r="AT288" s="40"/>
      <c r="AU288" s="40"/>
    </row>
    <row r="289" spans="1:47" x14ac:dyDescent="0.25">
      <c r="A289" s="65"/>
      <c r="B289" s="65"/>
      <c r="C289" s="65"/>
      <c r="D289" s="65"/>
      <c r="E289" s="65"/>
      <c r="F289" s="40"/>
      <c r="G289" s="40"/>
      <c r="H289" s="40"/>
      <c r="I289" s="40"/>
      <c r="J289" s="40"/>
      <c r="K289" s="40"/>
      <c r="L289" s="40"/>
      <c r="M289" s="40"/>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c r="AQ289" s="40"/>
      <c r="AR289" s="40"/>
      <c r="AS289" s="40"/>
      <c r="AT289" s="40"/>
      <c r="AU289" s="40"/>
    </row>
    <row r="290" spans="1:47" x14ac:dyDescent="0.25">
      <c r="A290" s="65"/>
      <c r="B290" s="65"/>
      <c r="C290" s="65"/>
      <c r="D290" s="65"/>
      <c r="E290" s="65"/>
      <c r="F290" s="40"/>
      <c r="G290" s="40"/>
      <c r="H290" s="40"/>
      <c r="I290" s="40"/>
      <c r="J290" s="40"/>
      <c r="K290" s="40"/>
      <c r="L290" s="40"/>
      <c r="M290" s="40"/>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c r="AQ290" s="40"/>
      <c r="AR290" s="40"/>
      <c r="AS290" s="40"/>
      <c r="AT290" s="40"/>
      <c r="AU290" s="40"/>
    </row>
    <row r="291" spans="1:47" x14ac:dyDescent="0.25">
      <c r="A291" s="65"/>
      <c r="B291" s="65"/>
      <c r="C291" s="65"/>
      <c r="D291" s="65"/>
      <c r="E291" s="65"/>
      <c r="F291" s="40"/>
      <c r="G291" s="40"/>
      <c r="H291" s="40"/>
      <c r="I291" s="40"/>
      <c r="J291" s="40"/>
      <c r="K291" s="40"/>
      <c r="L291" s="40"/>
      <c r="M291" s="40"/>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c r="AQ291" s="40"/>
      <c r="AR291" s="40"/>
      <c r="AS291" s="40"/>
      <c r="AT291" s="40"/>
      <c r="AU291" s="40"/>
    </row>
    <row r="292" spans="1:47" x14ac:dyDescent="0.25">
      <c r="A292" s="65"/>
      <c r="B292" s="65"/>
      <c r="C292" s="65"/>
      <c r="D292" s="65"/>
      <c r="E292" s="65"/>
      <c r="F292" s="40"/>
      <c r="G292" s="40"/>
      <c r="H292" s="40"/>
      <c r="I292" s="40"/>
      <c r="J292" s="40"/>
      <c r="K292" s="40"/>
      <c r="L292" s="40"/>
      <c r="M292" s="40"/>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c r="AQ292" s="40"/>
      <c r="AR292" s="40"/>
      <c r="AS292" s="40"/>
      <c r="AT292" s="40"/>
      <c r="AU292" s="40"/>
    </row>
    <row r="293" spans="1:47" x14ac:dyDescent="0.25">
      <c r="A293" s="65"/>
      <c r="B293" s="65"/>
      <c r="C293" s="65"/>
      <c r="D293" s="65"/>
      <c r="E293" s="65"/>
      <c r="F293" s="40"/>
      <c r="G293" s="40"/>
      <c r="H293" s="40"/>
      <c r="I293" s="40"/>
      <c r="J293" s="40"/>
      <c r="K293" s="40"/>
      <c r="L293" s="40"/>
      <c r="M293" s="40"/>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c r="AQ293" s="40"/>
      <c r="AR293" s="40"/>
      <c r="AS293" s="40"/>
      <c r="AT293" s="40"/>
      <c r="AU293" s="40"/>
    </row>
    <row r="294" spans="1:47" x14ac:dyDescent="0.25">
      <c r="A294" s="65"/>
      <c r="B294" s="65"/>
      <c r="C294" s="65"/>
      <c r="D294" s="65"/>
      <c r="E294" s="65"/>
      <c r="F294" s="40"/>
      <c r="G294" s="40"/>
      <c r="H294" s="40"/>
      <c r="I294" s="40"/>
      <c r="J294" s="40"/>
      <c r="K294" s="40"/>
      <c r="L294" s="40"/>
      <c r="M294" s="40"/>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c r="AQ294" s="40"/>
      <c r="AR294" s="40"/>
      <c r="AS294" s="40"/>
      <c r="AT294" s="40"/>
      <c r="AU294" s="40"/>
    </row>
    <row r="295" spans="1:47" x14ac:dyDescent="0.25">
      <c r="A295" s="65"/>
      <c r="B295" s="65"/>
      <c r="C295" s="65"/>
      <c r="D295" s="65"/>
      <c r="E295" s="65"/>
      <c r="F295" s="40"/>
      <c r="G295" s="40"/>
      <c r="H295" s="40"/>
      <c r="I295" s="40"/>
      <c r="J295" s="40"/>
      <c r="K295" s="40"/>
      <c r="L295" s="40"/>
      <c r="M295" s="40"/>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c r="AQ295" s="40"/>
      <c r="AR295" s="40"/>
      <c r="AS295" s="40"/>
      <c r="AT295" s="40"/>
      <c r="AU295" s="40"/>
    </row>
    <row r="296" spans="1:47" x14ac:dyDescent="0.25">
      <c r="A296" s="65"/>
      <c r="B296" s="65"/>
      <c r="C296" s="65"/>
      <c r="D296" s="65"/>
      <c r="E296" s="65"/>
      <c r="F296" s="40"/>
      <c r="G296" s="40"/>
      <c r="H296" s="40"/>
      <c r="I296" s="40"/>
      <c r="J296" s="40"/>
      <c r="K296" s="40"/>
      <c r="L296" s="40"/>
      <c r="M296" s="40"/>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c r="AQ296" s="40"/>
      <c r="AR296" s="40"/>
      <c r="AS296" s="40"/>
      <c r="AT296" s="40"/>
      <c r="AU296" s="40"/>
    </row>
    <row r="297" spans="1:47" x14ac:dyDescent="0.25">
      <c r="A297" s="65"/>
      <c r="B297" s="65"/>
      <c r="C297" s="65"/>
      <c r="D297" s="65"/>
      <c r="E297" s="65"/>
      <c r="F297" s="40"/>
      <c r="G297" s="40"/>
      <c r="H297" s="40"/>
      <c r="I297" s="40"/>
      <c r="J297" s="40"/>
      <c r="K297" s="40"/>
      <c r="L297" s="40"/>
      <c r="M297" s="40"/>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c r="AQ297" s="40"/>
      <c r="AR297" s="40"/>
      <c r="AS297" s="40"/>
      <c r="AT297" s="40"/>
      <c r="AU297" s="40"/>
    </row>
    <row r="298" spans="1:47" x14ac:dyDescent="0.25">
      <c r="A298" s="65"/>
      <c r="B298" s="65"/>
      <c r="C298" s="65"/>
      <c r="D298" s="65"/>
      <c r="E298" s="65"/>
      <c r="F298" s="40"/>
      <c r="G298" s="40"/>
      <c r="H298" s="40"/>
      <c r="I298" s="40"/>
      <c r="J298" s="40"/>
      <c r="K298" s="40"/>
      <c r="L298" s="40"/>
      <c r="M298" s="40"/>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c r="AQ298" s="40"/>
      <c r="AR298" s="40"/>
      <c r="AS298" s="40"/>
      <c r="AT298" s="40"/>
      <c r="AU298" s="40"/>
    </row>
    <row r="299" spans="1:47" x14ac:dyDescent="0.25">
      <c r="A299" s="65"/>
      <c r="B299" s="65"/>
      <c r="C299" s="65"/>
      <c r="D299" s="65"/>
      <c r="E299" s="65"/>
      <c r="F299" s="40"/>
      <c r="G299" s="40"/>
      <c r="H299" s="40"/>
      <c r="I299" s="40"/>
      <c r="J299" s="40"/>
      <c r="K299" s="40"/>
      <c r="L299" s="40"/>
      <c r="M299" s="40"/>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c r="AQ299" s="40"/>
      <c r="AR299" s="40"/>
      <c r="AS299" s="40"/>
      <c r="AT299" s="40"/>
      <c r="AU299" s="40"/>
    </row>
    <row r="300" spans="1:47" x14ac:dyDescent="0.25">
      <c r="A300" s="65"/>
      <c r="B300" s="65"/>
      <c r="C300" s="65"/>
      <c r="D300" s="65"/>
      <c r="E300" s="65"/>
      <c r="F300" s="40"/>
      <c r="G300" s="40"/>
      <c r="H300" s="40"/>
      <c r="I300" s="40"/>
      <c r="J300" s="40"/>
      <c r="K300" s="40"/>
      <c r="L300" s="40"/>
      <c r="M300" s="40"/>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c r="AQ300" s="40"/>
      <c r="AR300" s="40"/>
      <c r="AS300" s="40"/>
      <c r="AT300" s="40"/>
      <c r="AU300" s="40"/>
    </row>
    <row r="301" spans="1:47" x14ac:dyDescent="0.25">
      <c r="A301" s="65"/>
      <c r="B301" s="65"/>
      <c r="C301" s="65"/>
      <c r="D301" s="65"/>
      <c r="E301" s="65"/>
      <c r="F301" s="40"/>
      <c r="G301" s="40"/>
      <c r="H301" s="40"/>
      <c r="I301" s="40"/>
      <c r="J301" s="40"/>
      <c r="K301" s="40"/>
      <c r="L301" s="40"/>
      <c r="M301" s="40"/>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c r="AQ301" s="40"/>
      <c r="AR301" s="40"/>
      <c r="AS301" s="40"/>
      <c r="AT301" s="40"/>
      <c r="AU301" s="40"/>
    </row>
    <row r="302" spans="1:47" x14ac:dyDescent="0.25">
      <c r="A302" s="65"/>
      <c r="B302" s="65"/>
      <c r="C302" s="65"/>
      <c r="D302" s="65"/>
      <c r="E302" s="65"/>
      <c r="F302" s="40"/>
      <c r="G302" s="40"/>
      <c r="H302" s="40"/>
      <c r="I302" s="40"/>
      <c r="J302" s="40"/>
      <c r="K302" s="40"/>
      <c r="L302" s="40"/>
      <c r="M302" s="40"/>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c r="AQ302" s="40"/>
      <c r="AR302" s="40"/>
      <c r="AS302" s="40"/>
      <c r="AT302" s="40"/>
      <c r="AU302" s="40"/>
    </row>
    <row r="303" spans="1:47" x14ac:dyDescent="0.25">
      <c r="A303" s="65"/>
      <c r="B303" s="65"/>
      <c r="C303" s="65"/>
      <c r="D303" s="65"/>
      <c r="E303" s="65"/>
      <c r="F303" s="40"/>
      <c r="G303" s="40"/>
      <c r="H303" s="40"/>
      <c r="I303" s="40"/>
      <c r="J303" s="40"/>
      <c r="K303" s="40"/>
      <c r="L303" s="40"/>
      <c r="M303" s="40"/>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c r="AQ303" s="40"/>
      <c r="AR303" s="40"/>
      <c r="AS303" s="40"/>
      <c r="AT303" s="40"/>
      <c r="AU303" s="40"/>
    </row>
    <row r="304" spans="1:47" x14ac:dyDescent="0.25">
      <c r="A304" s="65"/>
      <c r="B304" s="65"/>
      <c r="C304" s="65"/>
      <c r="D304" s="65"/>
      <c r="E304" s="65"/>
      <c r="F304" s="40"/>
      <c r="G304" s="40"/>
      <c r="H304" s="40"/>
      <c r="I304" s="40"/>
      <c r="J304" s="40"/>
      <c r="K304" s="40"/>
      <c r="L304" s="40"/>
      <c r="M304" s="40"/>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c r="AQ304" s="40"/>
      <c r="AR304" s="40"/>
      <c r="AS304" s="40"/>
      <c r="AT304" s="40"/>
      <c r="AU304" s="40"/>
    </row>
    <row r="305" spans="1:47" x14ac:dyDescent="0.25">
      <c r="A305" s="65"/>
      <c r="B305" s="65"/>
      <c r="C305" s="65"/>
      <c r="D305" s="65"/>
      <c r="E305" s="65"/>
      <c r="F305" s="40"/>
      <c r="G305" s="40"/>
      <c r="H305" s="40"/>
      <c r="I305" s="40"/>
      <c r="J305" s="40"/>
      <c r="K305" s="40"/>
      <c r="L305" s="40"/>
      <c r="M305" s="40"/>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c r="AQ305" s="40"/>
      <c r="AR305" s="40"/>
      <c r="AS305" s="40"/>
      <c r="AT305" s="40"/>
      <c r="AU305" s="40"/>
    </row>
    <row r="306" spans="1:47" x14ac:dyDescent="0.25">
      <c r="A306" s="65"/>
      <c r="B306" s="65"/>
      <c r="C306" s="65"/>
      <c r="D306" s="65"/>
      <c r="E306" s="65"/>
      <c r="F306" s="40"/>
      <c r="G306" s="40"/>
      <c r="H306" s="40"/>
      <c r="I306" s="40"/>
      <c r="J306" s="40"/>
      <c r="K306" s="40"/>
      <c r="L306" s="40"/>
      <c r="M306" s="40"/>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c r="AQ306" s="40"/>
      <c r="AR306" s="40"/>
      <c r="AS306" s="40"/>
      <c r="AT306" s="40"/>
      <c r="AU306" s="40"/>
    </row>
    <row r="307" spans="1:47" x14ac:dyDescent="0.25">
      <c r="A307" s="65"/>
      <c r="B307" s="65"/>
      <c r="C307" s="65"/>
      <c r="D307" s="65"/>
      <c r="E307" s="65"/>
      <c r="F307" s="40"/>
      <c r="G307" s="40"/>
      <c r="H307" s="40"/>
      <c r="I307" s="40"/>
      <c r="J307" s="40"/>
      <c r="K307" s="40"/>
      <c r="L307" s="40"/>
      <c r="M307" s="40"/>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c r="AQ307" s="40"/>
      <c r="AR307" s="40"/>
      <c r="AS307" s="40"/>
      <c r="AT307" s="40"/>
      <c r="AU307" s="40"/>
    </row>
    <row r="308" spans="1:47" x14ac:dyDescent="0.25">
      <c r="A308" s="65"/>
      <c r="B308" s="65"/>
      <c r="C308" s="65"/>
      <c r="D308" s="65"/>
      <c r="E308" s="65"/>
      <c r="F308" s="40"/>
      <c r="G308" s="40"/>
      <c r="H308" s="40"/>
      <c r="I308" s="40"/>
      <c r="J308" s="40"/>
      <c r="K308" s="40"/>
      <c r="L308" s="40"/>
      <c r="M308" s="40"/>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c r="AQ308" s="40"/>
      <c r="AR308" s="40"/>
      <c r="AS308" s="40"/>
      <c r="AT308" s="40"/>
      <c r="AU308" s="40"/>
    </row>
    <row r="309" spans="1:47" x14ac:dyDescent="0.25">
      <c r="A309" s="65"/>
      <c r="B309" s="65"/>
      <c r="C309" s="65"/>
      <c r="D309" s="65"/>
      <c r="E309" s="65"/>
      <c r="F309" s="40"/>
      <c r="G309" s="40"/>
      <c r="H309" s="40"/>
      <c r="I309" s="40"/>
      <c r="J309" s="40"/>
      <c r="K309" s="40"/>
      <c r="L309" s="40"/>
      <c r="M309" s="40"/>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c r="AQ309" s="40"/>
      <c r="AR309" s="40"/>
      <c r="AS309" s="40"/>
      <c r="AT309" s="40"/>
      <c r="AU309" s="40"/>
    </row>
    <row r="310" spans="1:47" x14ac:dyDescent="0.25">
      <c r="A310" s="65"/>
      <c r="B310" s="65"/>
      <c r="C310" s="65"/>
      <c r="D310" s="65"/>
      <c r="E310" s="65"/>
      <c r="F310" s="40"/>
      <c r="G310" s="40"/>
      <c r="H310" s="40"/>
      <c r="I310" s="40"/>
      <c r="J310" s="40"/>
      <c r="K310" s="40"/>
      <c r="L310" s="40"/>
      <c r="M310" s="40"/>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c r="AQ310" s="40"/>
      <c r="AR310" s="40"/>
      <c r="AS310" s="40"/>
      <c r="AT310" s="40"/>
      <c r="AU310" s="40"/>
    </row>
    <row r="311" spans="1:47" x14ac:dyDescent="0.25">
      <c r="A311" s="65"/>
      <c r="B311" s="65"/>
      <c r="C311" s="65"/>
      <c r="D311" s="65"/>
      <c r="E311" s="65"/>
      <c r="F311" s="40"/>
      <c r="G311" s="40"/>
      <c r="H311" s="40"/>
      <c r="I311" s="40"/>
      <c r="J311" s="40"/>
      <c r="K311" s="40"/>
      <c r="L311" s="40"/>
      <c r="M311" s="40"/>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c r="AQ311" s="40"/>
      <c r="AR311" s="40"/>
      <c r="AS311" s="40"/>
      <c r="AT311" s="40"/>
      <c r="AU311" s="40"/>
    </row>
    <row r="312" spans="1:47" x14ac:dyDescent="0.25">
      <c r="A312" s="65"/>
      <c r="B312" s="65"/>
      <c r="C312" s="65"/>
      <c r="D312" s="65"/>
      <c r="E312" s="65"/>
      <c r="F312" s="40"/>
      <c r="G312" s="40"/>
      <c r="H312" s="40"/>
      <c r="I312" s="40"/>
      <c r="J312" s="40"/>
      <c r="K312" s="40"/>
      <c r="L312" s="40"/>
      <c r="M312" s="40"/>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c r="AQ312" s="40"/>
      <c r="AR312" s="40"/>
      <c r="AS312" s="40"/>
      <c r="AT312" s="40"/>
      <c r="AU312" s="40"/>
    </row>
    <row r="313" spans="1:47" x14ac:dyDescent="0.25">
      <c r="A313" s="65"/>
      <c r="B313" s="65"/>
      <c r="C313" s="65"/>
      <c r="D313" s="65"/>
      <c r="E313" s="65"/>
      <c r="F313" s="40"/>
      <c r="G313" s="40"/>
      <c r="H313" s="40"/>
      <c r="I313" s="40"/>
      <c r="J313" s="40"/>
      <c r="K313" s="40"/>
      <c r="L313" s="40"/>
      <c r="M313" s="40"/>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c r="AQ313" s="40"/>
      <c r="AR313" s="40"/>
      <c r="AS313" s="40"/>
      <c r="AT313" s="40"/>
      <c r="AU313" s="40"/>
    </row>
    <row r="314" spans="1:47" x14ac:dyDescent="0.25">
      <c r="A314" s="65"/>
      <c r="B314" s="65"/>
      <c r="C314" s="65"/>
      <c r="D314" s="65"/>
      <c r="E314" s="65"/>
      <c r="F314" s="40"/>
      <c r="G314" s="40"/>
      <c r="H314" s="40"/>
      <c r="I314" s="40"/>
      <c r="J314" s="40"/>
      <c r="K314" s="40"/>
      <c r="L314" s="40"/>
      <c r="M314" s="40"/>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c r="AQ314" s="40"/>
      <c r="AR314" s="40"/>
      <c r="AS314" s="40"/>
      <c r="AT314" s="40"/>
      <c r="AU314" s="40"/>
    </row>
    <row r="315" spans="1:47" x14ac:dyDescent="0.25">
      <c r="A315" s="65"/>
      <c r="B315" s="65"/>
      <c r="C315" s="65"/>
      <c r="D315" s="65"/>
      <c r="E315" s="65"/>
      <c r="F315" s="40"/>
      <c r="G315" s="40"/>
      <c r="H315" s="40"/>
      <c r="I315" s="40"/>
      <c r="J315" s="40"/>
      <c r="K315" s="40"/>
      <c r="L315" s="40"/>
      <c r="M315" s="40"/>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c r="AQ315" s="40"/>
      <c r="AR315" s="40"/>
      <c r="AS315" s="40"/>
      <c r="AT315" s="40"/>
      <c r="AU315" s="40"/>
    </row>
    <row r="316" spans="1:47" x14ac:dyDescent="0.25">
      <c r="A316" s="65"/>
      <c r="B316" s="65"/>
      <c r="C316" s="65"/>
      <c r="D316" s="65"/>
      <c r="E316" s="65"/>
      <c r="F316" s="40"/>
      <c r="G316" s="40"/>
      <c r="H316" s="40"/>
      <c r="I316" s="40"/>
      <c r="J316" s="40"/>
      <c r="K316" s="40"/>
      <c r="L316" s="40"/>
      <c r="M316" s="40"/>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c r="AQ316" s="40"/>
      <c r="AR316" s="40"/>
      <c r="AS316" s="40"/>
      <c r="AT316" s="40"/>
      <c r="AU316" s="40"/>
    </row>
    <row r="317" spans="1:47" x14ac:dyDescent="0.25">
      <c r="A317" s="65"/>
      <c r="B317" s="65"/>
      <c r="C317" s="65"/>
      <c r="D317" s="65"/>
      <c r="E317" s="65"/>
      <c r="F317" s="40"/>
      <c r="G317" s="40"/>
      <c r="H317" s="40"/>
      <c r="I317" s="40"/>
      <c r="J317" s="40"/>
      <c r="K317" s="40"/>
      <c r="L317" s="40"/>
      <c r="M317" s="40"/>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c r="AQ317" s="40"/>
      <c r="AR317" s="40"/>
      <c r="AS317" s="40"/>
      <c r="AT317" s="40"/>
      <c r="AU317" s="40"/>
    </row>
    <row r="318" spans="1:47" x14ac:dyDescent="0.25">
      <c r="A318" s="65"/>
      <c r="B318" s="65"/>
      <c r="C318" s="65"/>
      <c r="D318" s="65"/>
      <c r="E318" s="65"/>
      <c r="F318" s="40"/>
      <c r="G318" s="40"/>
      <c r="H318" s="40"/>
      <c r="I318" s="40"/>
      <c r="J318" s="40"/>
      <c r="K318" s="40"/>
      <c r="L318" s="40"/>
      <c r="M318" s="40"/>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c r="AQ318" s="40"/>
      <c r="AR318" s="40"/>
      <c r="AS318" s="40"/>
      <c r="AT318" s="40"/>
      <c r="AU318" s="40"/>
    </row>
    <row r="319" spans="1:47" x14ac:dyDescent="0.25">
      <c r="A319" s="65"/>
      <c r="B319" s="65"/>
      <c r="C319" s="65"/>
      <c r="D319" s="65"/>
      <c r="E319" s="65"/>
      <c r="F319" s="40"/>
      <c r="G319" s="40"/>
      <c r="H319" s="40"/>
      <c r="I319" s="40"/>
      <c r="J319" s="40"/>
      <c r="K319" s="40"/>
      <c r="L319" s="40"/>
      <c r="M319" s="40"/>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c r="AQ319" s="40"/>
      <c r="AR319" s="40"/>
      <c r="AS319" s="40"/>
      <c r="AT319" s="40"/>
      <c r="AU319" s="40"/>
    </row>
    <row r="320" spans="1:47" x14ac:dyDescent="0.25">
      <c r="A320" s="65"/>
      <c r="B320" s="65"/>
      <c r="C320" s="65"/>
      <c r="D320" s="65"/>
      <c r="E320" s="65"/>
      <c r="F320" s="40"/>
      <c r="G320" s="40"/>
      <c r="H320" s="40"/>
      <c r="I320" s="40"/>
      <c r="J320" s="40"/>
      <c r="K320" s="40"/>
      <c r="L320" s="40"/>
      <c r="M320" s="40"/>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c r="AQ320" s="40"/>
      <c r="AR320" s="40"/>
      <c r="AS320" s="40"/>
      <c r="AT320" s="40"/>
      <c r="AU320" s="40"/>
    </row>
    <row r="321" spans="1:47" x14ac:dyDescent="0.25">
      <c r="A321" s="65"/>
      <c r="B321" s="65"/>
      <c r="C321" s="65"/>
      <c r="D321" s="65"/>
      <c r="E321" s="65"/>
      <c r="F321" s="40"/>
      <c r="G321" s="40"/>
      <c r="H321" s="40"/>
      <c r="I321" s="40"/>
      <c r="J321" s="40"/>
      <c r="K321" s="40"/>
      <c r="L321" s="40"/>
      <c r="M321" s="40"/>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c r="AQ321" s="40"/>
      <c r="AR321" s="40"/>
      <c r="AS321" s="40"/>
      <c r="AT321" s="40"/>
      <c r="AU321" s="40"/>
    </row>
    <row r="322" spans="1:47" x14ac:dyDescent="0.25">
      <c r="A322" s="65"/>
      <c r="B322" s="65"/>
      <c r="C322" s="65"/>
      <c r="D322" s="65"/>
      <c r="E322" s="65"/>
      <c r="F322" s="40"/>
      <c r="G322" s="40"/>
      <c r="H322" s="40"/>
      <c r="I322" s="40"/>
      <c r="J322" s="40"/>
      <c r="K322" s="40"/>
      <c r="L322" s="40"/>
      <c r="M322" s="40"/>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c r="AQ322" s="40"/>
      <c r="AR322" s="40"/>
      <c r="AS322" s="40"/>
      <c r="AT322" s="40"/>
      <c r="AU322" s="40"/>
    </row>
    <row r="323" spans="1:47" x14ac:dyDescent="0.25">
      <c r="A323" s="65"/>
      <c r="B323" s="65"/>
      <c r="C323" s="65"/>
      <c r="D323" s="65"/>
      <c r="E323" s="65"/>
      <c r="F323" s="40"/>
      <c r="G323" s="40"/>
      <c r="H323" s="40"/>
      <c r="I323" s="40"/>
      <c r="J323" s="40"/>
      <c r="K323" s="40"/>
      <c r="L323" s="40"/>
      <c r="M323" s="40"/>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c r="AQ323" s="40"/>
      <c r="AR323" s="40"/>
      <c r="AS323" s="40"/>
      <c r="AT323" s="40"/>
      <c r="AU323" s="40"/>
    </row>
    <row r="324" spans="1:47" x14ac:dyDescent="0.25">
      <c r="A324" s="65"/>
      <c r="B324" s="65"/>
      <c r="C324" s="65"/>
      <c r="D324" s="65"/>
      <c r="E324" s="65"/>
      <c r="F324" s="40"/>
      <c r="G324" s="40"/>
      <c r="H324" s="40"/>
      <c r="I324" s="40"/>
      <c r="J324" s="40"/>
      <c r="K324" s="40"/>
      <c r="L324" s="40"/>
      <c r="M324" s="40"/>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c r="AQ324" s="40"/>
      <c r="AR324" s="40"/>
      <c r="AS324" s="40"/>
      <c r="AT324" s="40"/>
      <c r="AU324" s="40"/>
    </row>
    <row r="325" spans="1:47" x14ac:dyDescent="0.25">
      <c r="A325" s="65"/>
      <c r="B325" s="65"/>
      <c r="C325" s="65"/>
      <c r="D325" s="65"/>
      <c r="E325" s="65"/>
      <c r="F325" s="40"/>
      <c r="G325" s="40"/>
      <c r="H325" s="40"/>
      <c r="I325" s="40"/>
      <c r="J325" s="40"/>
      <c r="K325" s="40"/>
      <c r="L325" s="40"/>
      <c r="M325" s="40"/>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c r="AQ325" s="40"/>
      <c r="AR325" s="40"/>
      <c r="AS325" s="40"/>
      <c r="AT325" s="40"/>
      <c r="AU325" s="40"/>
    </row>
    <row r="326" spans="1:47" x14ac:dyDescent="0.25">
      <c r="A326" s="65"/>
      <c r="B326" s="65"/>
      <c r="C326" s="65"/>
      <c r="D326" s="65"/>
      <c r="E326" s="65"/>
      <c r="F326" s="40"/>
      <c r="G326" s="40"/>
      <c r="H326" s="40"/>
      <c r="I326" s="40"/>
      <c r="J326" s="40"/>
      <c r="K326" s="40"/>
      <c r="L326" s="40"/>
      <c r="M326" s="40"/>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c r="AQ326" s="40"/>
      <c r="AR326" s="40"/>
      <c r="AS326" s="40"/>
      <c r="AT326" s="40"/>
      <c r="AU326" s="40"/>
    </row>
    <row r="327" spans="1:47" x14ac:dyDescent="0.25">
      <c r="A327" s="65"/>
      <c r="B327" s="65"/>
      <c r="C327" s="65"/>
      <c r="D327" s="65"/>
      <c r="E327" s="65"/>
      <c r="F327" s="40"/>
      <c r="G327" s="40"/>
      <c r="H327" s="40"/>
      <c r="I327" s="40"/>
      <c r="J327" s="40"/>
      <c r="K327" s="40"/>
      <c r="L327" s="40"/>
      <c r="M327" s="40"/>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c r="AQ327" s="40"/>
      <c r="AR327" s="40"/>
      <c r="AS327" s="40"/>
      <c r="AT327" s="40"/>
      <c r="AU327" s="40"/>
    </row>
    <row r="328" spans="1:47" x14ac:dyDescent="0.25">
      <c r="A328" s="65"/>
      <c r="B328" s="65"/>
      <c r="C328" s="65"/>
      <c r="D328" s="65"/>
      <c r="E328" s="65"/>
      <c r="F328" s="40"/>
      <c r="G328" s="40"/>
      <c r="H328" s="40"/>
      <c r="I328" s="40"/>
      <c r="J328" s="40"/>
      <c r="K328" s="40"/>
      <c r="L328" s="40"/>
      <c r="M328" s="40"/>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c r="AQ328" s="40"/>
      <c r="AR328" s="40"/>
      <c r="AS328" s="40"/>
      <c r="AT328" s="40"/>
      <c r="AU328" s="40"/>
    </row>
    <row r="329" spans="1:47" x14ac:dyDescent="0.25">
      <c r="A329" s="65"/>
      <c r="B329" s="65"/>
      <c r="C329" s="65"/>
      <c r="D329" s="65"/>
      <c r="E329" s="65"/>
      <c r="F329" s="40"/>
      <c r="G329" s="40"/>
      <c r="H329" s="40"/>
      <c r="I329" s="40"/>
      <c r="J329" s="40"/>
      <c r="K329" s="40"/>
      <c r="L329" s="40"/>
      <c r="M329" s="40"/>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c r="AQ329" s="40"/>
      <c r="AR329" s="40"/>
      <c r="AS329" s="40"/>
      <c r="AT329" s="40"/>
      <c r="AU329" s="40"/>
    </row>
    <row r="330" spans="1:47" x14ac:dyDescent="0.25">
      <c r="A330" s="65"/>
      <c r="B330" s="65"/>
      <c r="C330" s="65"/>
      <c r="D330" s="65"/>
      <c r="E330" s="65"/>
      <c r="F330" s="40"/>
      <c r="G330" s="40"/>
      <c r="H330" s="40"/>
      <c r="I330" s="40"/>
      <c r="J330" s="40"/>
      <c r="K330" s="40"/>
      <c r="L330" s="40"/>
      <c r="M330" s="40"/>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c r="AQ330" s="40"/>
      <c r="AR330" s="40"/>
      <c r="AS330" s="40"/>
      <c r="AT330" s="40"/>
      <c r="AU330" s="40"/>
    </row>
    <row r="331" spans="1:47" x14ac:dyDescent="0.25">
      <c r="A331" s="65"/>
      <c r="B331" s="65"/>
      <c r="C331" s="65"/>
      <c r="D331" s="65"/>
      <c r="E331" s="65"/>
      <c r="F331" s="40"/>
      <c r="G331" s="40"/>
      <c r="H331" s="40"/>
      <c r="I331" s="40"/>
      <c r="J331" s="40"/>
      <c r="K331" s="40"/>
      <c r="L331" s="40"/>
      <c r="M331" s="40"/>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c r="AQ331" s="40"/>
      <c r="AR331" s="40"/>
      <c r="AS331" s="40"/>
      <c r="AT331" s="40"/>
      <c r="AU331" s="40"/>
    </row>
    <row r="332" spans="1:47" x14ac:dyDescent="0.25">
      <c r="A332" s="65"/>
      <c r="B332" s="65"/>
      <c r="C332" s="65"/>
      <c r="D332" s="65"/>
      <c r="E332" s="65"/>
      <c r="F332" s="40"/>
      <c r="G332" s="40"/>
      <c r="H332" s="40"/>
      <c r="I332" s="40"/>
      <c r="J332" s="40"/>
      <c r="K332" s="40"/>
      <c r="L332" s="40"/>
      <c r="M332" s="40"/>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c r="AQ332" s="40"/>
      <c r="AR332" s="40"/>
      <c r="AS332" s="40"/>
      <c r="AT332" s="40"/>
      <c r="AU332" s="40"/>
    </row>
    <row r="333" spans="1:47" x14ac:dyDescent="0.25">
      <c r="A333" s="65"/>
      <c r="B333" s="65"/>
      <c r="C333" s="65"/>
      <c r="D333" s="65"/>
      <c r="E333" s="65"/>
      <c r="F333" s="40"/>
      <c r="G333" s="40"/>
      <c r="H333" s="40"/>
      <c r="I333" s="40"/>
      <c r="J333" s="40"/>
      <c r="K333" s="40"/>
      <c r="L333" s="40"/>
      <c r="M333" s="40"/>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c r="AQ333" s="40"/>
      <c r="AR333" s="40"/>
      <c r="AS333" s="40"/>
      <c r="AT333" s="40"/>
      <c r="AU333" s="40"/>
    </row>
    <row r="334" spans="1:47" x14ac:dyDescent="0.25">
      <c r="A334" s="65"/>
      <c r="B334" s="65"/>
      <c r="C334" s="65"/>
      <c r="D334" s="65"/>
      <c r="E334" s="65"/>
      <c r="F334" s="40"/>
      <c r="G334" s="40"/>
      <c r="H334" s="40"/>
      <c r="I334" s="40"/>
      <c r="J334" s="40"/>
      <c r="K334" s="40"/>
      <c r="L334" s="40"/>
      <c r="M334" s="40"/>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c r="AQ334" s="40"/>
      <c r="AR334" s="40"/>
      <c r="AS334" s="40"/>
      <c r="AT334" s="40"/>
      <c r="AU334" s="40"/>
    </row>
    <row r="335" spans="1:47" x14ac:dyDescent="0.25">
      <c r="A335" s="65"/>
      <c r="B335" s="65"/>
      <c r="C335" s="65"/>
      <c r="D335" s="65"/>
      <c r="E335" s="65"/>
      <c r="F335" s="40"/>
      <c r="G335" s="40"/>
      <c r="H335" s="40"/>
      <c r="I335" s="40"/>
      <c r="J335" s="40"/>
      <c r="K335" s="40"/>
      <c r="L335" s="40"/>
      <c r="M335" s="40"/>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c r="AQ335" s="40"/>
      <c r="AR335" s="40"/>
      <c r="AS335" s="40"/>
      <c r="AT335" s="40"/>
      <c r="AU335" s="40"/>
    </row>
    <row r="336" spans="1:47" x14ac:dyDescent="0.25">
      <c r="A336" s="65"/>
      <c r="B336" s="65"/>
      <c r="C336" s="65"/>
      <c r="D336" s="65"/>
      <c r="E336" s="65"/>
      <c r="F336" s="40"/>
      <c r="G336" s="40"/>
      <c r="H336" s="40"/>
      <c r="I336" s="40"/>
      <c r="J336" s="40"/>
      <c r="K336" s="40"/>
      <c r="L336" s="40"/>
      <c r="M336" s="40"/>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c r="AQ336" s="40"/>
      <c r="AR336" s="40"/>
      <c r="AS336" s="40"/>
      <c r="AT336" s="40"/>
      <c r="AU336" s="40"/>
    </row>
    <row r="337" spans="1:47" x14ac:dyDescent="0.25">
      <c r="A337" s="65"/>
      <c r="B337" s="65"/>
      <c r="C337" s="65"/>
      <c r="D337" s="65"/>
      <c r="E337" s="65"/>
      <c r="F337" s="40"/>
      <c r="G337" s="40"/>
      <c r="H337" s="40"/>
      <c r="I337" s="40"/>
      <c r="J337" s="40"/>
      <c r="K337" s="40"/>
      <c r="L337" s="40"/>
      <c r="M337" s="40"/>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c r="AQ337" s="40"/>
      <c r="AR337" s="40"/>
      <c r="AS337" s="40"/>
      <c r="AT337" s="40"/>
      <c r="AU337" s="40"/>
    </row>
    <row r="338" spans="1:47" x14ac:dyDescent="0.25">
      <c r="A338" s="65"/>
      <c r="B338" s="65"/>
      <c r="C338" s="65"/>
      <c r="D338" s="65"/>
      <c r="E338" s="65"/>
      <c r="F338" s="40"/>
      <c r="G338" s="40"/>
      <c r="H338" s="40"/>
      <c r="I338" s="40"/>
      <c r="J338" s="40"/>
      <c r="K338" s="40"/>
      <c r="L338" s="40"/>
      <c r="M338" s="40"/>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c r="AQ338" s="40"/>
      <c r="AR338" s="40"/>
      <c r="AS338" s="40"/>
      <c r="AT338" s="40"/>
      <c r="AU338" s="40"/>
    </row>
    <row r="339" spans="1:47" x14ac:dyDescent="0.25">
      <c r="A339" s="65"/>
      <c r="B339" s="65"/>
      <c r="C339" s="65"/>
      <c r="D339" s="65"/>
      <c r="E339" s="65"/>
      <c r="F339" s="40"/>
      <c r="G339" s="40"/>
      <c r="H339" s="40"/>
      <c r="I339" s="40"/>
      <c r="J339" s="40"/>
      <c r="K339" s="40"/>
      <c r="L339" s="40"/>
      <c r="M339" s="40"/>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c r="AQ339" s="40"/>
      <c r="AR339" s="40"/>
      <c r="AS339" s="40"/>
      <c r="AT339" s="40"/>
      <c r="AU339" s="40"/>
    </row>
    <row r="340" spans="1:47" x14ac:dyDescent="0.25">
      <c r="A340" s="65"/>
      <c r="B340" s="65"/>
      <c r="C340" s="65"/>
      <c r="D340" s="65"/>
      <c r="E340" s="65"/>
      <c r="F340" s="40"/>
      <c r="G340" s="40"/>
      <c r="H340" s="40"/>
      <c r="I340" s="40"/>
      <c r="J340" s="40"/>
      <c r="K340" s="40"/>
      <c r="L340" s="40"/>
      <c r="M340" s="40"/>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c r="AQ340" s="40"/>
      <c r="AR340" s="40"/>
      <c r="AS340" s="40"/>
      <c r="AT340" s="40"/>
      <c r="AU340" s="40"/>
    </row>
    <row r="341" spans="1:47" x14ac:dyDescent="0.25">
      <c r="A341" s="65"/>
      <c r="B341" s="65"/>
      <c r="C341" s="65"/>
      <c r="D341" s="65"/>
      <c r="E341" s="65"/>
      <c r="F341" s="40"/>
      <c r="G341" s="40"/>
      <c r="H341" s="40"/>
      <c r="I341" s="40"/>
      <c r="J341" s="40"/>
      <c r="K341" s="40"/>
      <c r="L341" s="40"/>
      <c r="M341" s="40"/>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c r="AQ341" s="40"/>
      <c r="AR341" s="40"/>
      <c r="AS341" s="40"/>
      <c r="AT341" s="40"/>
      <c r="AU341" s="40"/>
    </row>
    <row r="342" spans="1:47" x14ac:dyDescent="0.25">
      <c r="A342" s="65"/>
      <c r="B342" s="65"/>
      <c r="C342" s="65"/>
      <c r="D342" s="65"/>
      <c r="E342" s="65"/>
      <c r="F342" s="40"/>
      <c r="G342" s="40"/>
      <c r="H342" s="40"/>
      <c r="I342" s="40"/>
      <c r="J342" s="40"/>
      <c r="K342" s="40"/>
      <c r="L342" s="40"/>
      <c r="M342" s="40"/>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c r="AQ342" s="40"/>
      <c r="AR342" s="40"/>
      <c r="AS342" s="40"/>
      <c r="AT342" s="40"/>
      <c r="AU342" s="40"/>
    </row>
    <row r="343" spans="1:47" x14ac:dyDescent="0.25">
      <c r="A343" s="65"/>
      <c r="B343" s="65"/>
      <c r="C343" s="65"/>
      <c r="D343" s="65"/>
      <c r="E343" s="65"/>
      <c r="F343" s="40"/>
      <c r="G343" s="40"/>
      <c r="H343" s="40"/>
      <c r="I343" s="40"/>
      <c r="J343" s="40"/>
      <c r="K343" s="40"/>
      <c r="L343" s="40"/>
      <c r="M343" s="40"/>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c r="AQ343" s="40"/>
      <c r="AR343" s="40"/>
      <c r="AS343" s="40"/>
      <c r="AT343" s="40"/>
      <c r="AU343" s="40"/>
    </row>
    <row r="344" spans="1:47" x14ac:dyDescent="0.25">
      <c r="A344" s="65"/>
      <c r="B344" s="65"/>
      <c r="C344" s="65"/>
      <c r="D344" s="65"/>
      <c r="E344" s="65"/>
      <c r="F344" s="40"/>
      <c r="G344" s="40"/>
      <c r="H344" s="40"/>
      <c r="I344" s="40"/>
      <c r="J344" s="40"/>
      <c r="K344" s="40"/>
      <c r="L344" s="40"/>
      <c r="M344" s="40"/>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c r="AQ344" s="40"/>
      <c r="AR344" s="40"/>
      <c r="AS344" s="40"/>
      <c r="AT344" s="40"/>
      <c r="AU344" s="40"/>
    </row>
    <row r="345" spans="1:47" x14ac:dyDescent="0.25">
      <c r="A345" s="65"/>
      <c r="B345" s="65"/>
      <c r="C345" s="65"/>
      <c r="D345" s="65"/>
      <c r="E345" s="65"/>
      <c r="F345" s="40"/>
      <c r="G345" s="40"/>
      <c r="H345" s="40"/>
      <c r="I345" s="40"/>
      <c r="J345" s="40"/>
      <c r="K345" s="40"/>
      <c r="L345" s="40"/>
      <c r="M345" s="40"/>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c r="AQ345" s="40"/>
      <c r="AR345" s="40"/>
      <c r="AS345" s="40"/>
      <c r="AT345" s="40"/>
      <c r="AU345" s="40"/>
    </row>
    <row r="346" spans="1:47" x14ac:dyDescent="0.25">
      <c r="A346" s="65"/>
      <c r="B346" s="65"/>
      <c r="C346" s="65"/>
      <c r="D346" s="65"/>
      <c r="E346" s="65"/>
      <c r="F346" s="40"/>
      <c r="G346" s="40"/>
      <c r="H346" s="40"/>
      <c r="I346" s="40"/>
      <c r="J346" s="40"/>
      <c r="K346" s="40"/>
      <c r="L346" s="40"/>
      <c r="M346" s="40"/>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c r="AQ346" s="40"/>
      <c r="AR346" s="40"/>
      <c r="AS346" s="40"/>
      <c r="AT346" s="40"/>
      <c r="AU346" s="40"/>
    </row>
    <row r="347" spans="1:47" x14ac:dyDescent="0.25">
      <c r="A347" s="65"/>
      <c r="B347" s="65"/>
      <c r="C347" s="65"/>
      <c r="D347" s="65"/>
      <c r="E347" s="65"/>
      <c r="F347" s="40"/>
      <c r="G347" s="40"/>
      <c r="H347" s="40"/>
      <c r="I347" s="40"/>
      <c r="J347" s="40"/>
      <c r="K347" s="40"/>
      <c r="L347" s="40"/>
      <c r="M347" s="40"/>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c r="AQ347" s="40"/>
      <c r="AR347" s="40"/>
      <c r="AS347" s="40"/>
      <c r="AT347" s="40"/>
      <c r="AU347" s="40"/>
    </row>
    <row r="348" spans="1:47" x14ac:dyDescent="0.25">
      <c r="A348" s="65"/>
      <c r="B348" s="65"/>
      <c r="C348" s="65"/>
      <c r="D348" s="65"/>
      <c r="E348" s="65"/>
      <c r="F348" s="40"/>
      <c r="G348" s="40"/>
      <c r="H348" s="40"/>
      <c r="I348" s="40"/>
      <c r="J348" s="40"/>
      <c r="K348" s="40"/>
      <c r="L348" s="40"/>
      <c r="M348" s="40"/>
      <c r="N348" s="40"/>
      <c r="O348" s="40"/>
      <c r="P348" s="40"/>
      <c r="Q348" s="40"/>
      <c r="R348" s="40"/>
      <c r="S348" s="40"/>
      <c r="T348" s="40"/>
      <c r="U348" s="40"/>
      <c r="V348" s="40"/>
      <c r="W348" s="40"/>
      <c r="X348" s="40"/>
      <c r="Y348" s="40"/>
      <c r="Z348" s="40"/>
      <c r="AA348" s="40"/>
      <c r="AB348" s="40"/>
      <c r="AC348" s="40"/>
      <c r="AD348" s="40"/>
      <c r="AE348" s="40"/>
      <c r="AF348" s="40"/>
      <c r="AG348" s="40"/>
      <c r="AH348" s="40"/>
      <c r="AI348" s="40"/>
      <c r="AJ348" s="40"/>
      <c r="AK348" s="40"/>
      <c r="AL348" s="40"/>
      <c r="AM348" s="40"/>
      <c r="AN348" s="40"/>
      <c r="AO348" s="40"/>
      <c r="AP348" s="40"/>
      <c r="AQ348" s="40"/>
      <c r="AR348" s="40"/>
      <c r="AS348" s="40"/>
      <c r="AT348" s="40"/>
      <c r="AU348" s="40"/>
    </row>
    <row r="349" spans="1:47" x14ac:dyDescent="0.25">
      <c r="A349" s="65"/>
      <c r="B349" s="65"/>
      <c r="C349" s="65"/>
      <c r="D349" s="65"/>
      <c r="E349" s="65"/>
      <c r="F349" s="40"/>
      <c r="G349" s="40"/>
      <c r="H349" s="40"/>
      <c r="I349" s="40"/>
      <c r="J349" s="40"/>
      <c r="K349" s="40"/>
      <c r="L349" s="40"/>
      <c r="M349" s="40"/>
      <c r="N349" s="40"/>
      <c r="O349" s="40"/>
      <c r="P349" s="40"/>
      <c r="Q349" s="40"/>
      <c r="R349" s="40"/>
      <c r="S349" s="40"/>
      <c r="T349" s="40"/>
      <c r="U349" s="40"/>
      <c r="V349" s="40"/>
      <c r="W349" s="40"/>
      <c r="X349" s="40"/>
      <c r="Y349" s="40"/>
      <c r="Z349" s="40"/>
      <c r="AA349" s="40"/>
      <c r="AB349" s="40"/>
      <c r="AC349" s="40"/>
      <c r="AD349" s="40"/>
      <c r="AE349" s="40"/>
      <c r="AF349" s="40"/>
      <c r="AG349" s="40"/>
      <c r="AH349" s="40"/>
      <c r="AI349" s="40"/>
      <c r="AJ349" s="40"/>
      <c r="AK349" s="40"/>
      <c r="AL349" s="40"/>
      <c r="AM349" s="40"/>
      <c r="AN349" s="40"/>
      <c r="AO349" s="40"/>
      <c r="AP349" s="40"/>
      <c r="AQ349" s="40"/>
      <c r="AR349" s="40"/>
      <c r="AS349" s="40"/>
      <c r="AT349" s="40"/>
      <c r="AU349" s="40"/>
    </row>
  </sheetData>
  <autoFilter ref="A6:AT253"/>
  <dataConsolidate/>
  <mergeCells count="11">
    <mergeCell ref="Y5:AC5"/>
    <mergeCell ref="AD5:AG5"/>
    <mergeCell ref="AH5:AL5"/>
    <mergeCell ref="AM5:AP5"/>
    <mergeCell ref="AQ5:AT5"/>
    <mergeCell ref="U5:X5"/>
    <mergeCell ref="H5:I5"/>
    <mergeCell ref="J5:K5"/>
    <mergeCell ref="L5:M5"/>
    <mergeCell ref="N5:O5"/>
    <mergeCell ref="P5:T5"/>
  </mergeCells>
  <dataValidations count="3">
    <dataValidation type="list" allowBlank="1" showInputMessage="1" showErrorMessage="1" sqref="X7:X253 AP7:AP253 AG7:AG253 T7:T253 AC7:AC253 AL7:AL253 AT7:AT253">
      <formula1>Lost_Sale</formula1>
    </dataValidation>
    <dataValidation type="list" allowBlank="1" showInputMessage="1" showErrorMessage="1" sqref="F7:F253">
      <formula1>DSE</formula1>
    </dataValidation>
    <dataValidation type="list" allowBlank="1" showInputMessage="1" showErrorMessage="1" sqref="G7:G253">
      <formula1>INDIRECT(AU7)</formula1>
    </dataValidation>
  </dataValidations>
  <pageMargins left="0.70866141732283472" right="0.70866141732283472" top="0.74803149606299213" bottom="0.74803149606299213" header="0.31496062992125984" footer="0.31496062992125984"/>
  <pageSetup paperSize="8" scale="73" orientation="portrait"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AP347"/>
  <sheetViews>
    <sheetView zoomScale="80" zoomScaleNormal="80" workbookViewId="0">
      <pane xSplit="3" ySplit="6" topLeftCell="E7" activePane="bottomRight" state="frozen"/>
      <selection activeCell="H7" sqref="H7"/>
      <selection pane="topRight" activeCell="H7" sqref="H7"/>
      <selection pane="bottomLeft" activeCell="H7" sqref="H7"/>
      <selection pane="bottomRight" activeCell="AE13" sqref="AE13"/>
    </sheetView>
  </sheetViews>
  <sheetFormatPr defaultColWidth="10.7109375" defaultRowHeight="16.5" outlineLevelCol="1" x14ac:dyDescent="0.25"/>
  <cols>
    <col min="1" max="1" width="19.85546875" style="66" bestFit="1" customWidth="1"/>
    <col min="2" max="2" width="17.85546875" style="39" customWidth="1"/>
    <col min="3" max="3" width="12.7109375" style="39" customWidth="1"/>
    <col min="4" max="4" width="7.28515625" style="39" customWidth="1"/>
    <col min="5" max="5" width="10.7109375" style="41" customWidth="1"/>
    <col min="6" max="7" width="8.7109375" style="41" customWidth="1" outlineLevel="1"/>
    <col min="8" max="12" width="10.7109375" style="41" outlineLevel="1"/>
    <col min="13" max="13" width="10.7109375" style="90" outlineLevel="1"/>
    <col min="14" max="17" width="10.7109375" style="41" outlineLevel="1"/>
    <col min="18" max="19" width="10.7109375" style="41"/>
    <col min="20" max="23" width="10.7109375" style="41" outlineLevel="1"/>
    <col min="24" max="24" width="10.7109375" style="41"/>
    <col min="25" max="30" width="10.7109375" style="41" outlineLevel="1"/>
    <col min="31" max="31" width="20.85546875" style="41" customWidth="1" outlineLevel="1"/>
    <col min="32" max="34" width="10.7109375" style="41"/>
    <col min="35" max="36" width="10.7109375" style="41" outlineLevel="1"/>
    <col min="37" max="38" width="10.7109375" style="41"/>
    <col min="39" max="41" width="10.7109375" style="41" outlineLevel="1"/>
    <col min="42" max="42" width="17.140625" style="41" customWidth="1" outlineLevel="1"/>
    <col min="43" max="16384" width="10.7109375" style="39"/>
  </cols>
  <sheetData>
    <row r="1" spans="1:42" x14ac:dyDescent="0.25">
      <c r="A1" s="66" t="s">
        <v>285</v>
      </c>
      <c r="B1" s="206" t="s">
        <v>677</v>
      </c>
      <c r="M1" s="41"/>
    </row>
    <row r="2" spans="1:42" x14ac:dyDescent="0.25">
      <c r="A2" s="66" t="s">
        <v>229</v>
      </c>
      <c r="B2" s="206" t="s">
        <v>673</v>
      </c>
      <c r="M2" s="41"/>
    </row>
    <row r="3" spans="1:42" x14ac:dyDescent="0.25">
      <c r="A3" s="66" t="s">
        <v>672</v>
      </c>
      <c r="B3" s="206" t="s">
        <v>674</v>
      </c>
      <c r="M3" s="41"/>
    </row>
    <row r="4" spans="1:42" x14ac:dyDescent="0.25">
      <c r="A4" s="66" t="s">
        <v>713</v>
      </c>
      <c r="B4" s="207" t="s">
        <v>714</v>
      </c>
      <c r="D4" s="95">
        <f>SUM(D7:D251)</f>
        <v>6</v>
      </c>
      <c r="H4" s="95">
        <f t="shared" ref="H4:O4" si="0">SUM(H7:H251)</f>
        <v>12</v>
      </c>
      <c r="I4" s="95">
        <f t="shared" si="0"/>
        <v>3</v>
      </c>
      <c r="J4" s="95">
        <f t="shared" si="0"/>
        <v>3</v>
      </c>
      <c r="K4" s="95">
        <f t="shared" si="0"/>
        <v>12</v>
      </c>
      <c r="L4" s="95">
        <f t="shared" si="0"/>
        <v>48</v>
      </c>
      <c r="M4" s="95">
        <f t="shared" si="0"/>
        <v>112</v>
      </c>
      <c r="N4" s="95">
        <f t="shared" si="0"/>
        <v>10</v>
      </c>
      <c r="O4" s="95">
        <f t="shared" si="0"/>
        <v>85</v>
      </c>
      <c r="P4" s="95">
        <f t="shared" ref="P4:AD4" si="1">SUM(P7:P251)</f>
        <v>525</v>
      </c>
      <c r="Q4" s="95">
        <f t="shared" si="1"/>
        <v>0</v>
      </c>
      <c r="R4" s="95">
        <f t="shared" si="1"/>
        <v>0</v>
      </c>
      <c r="S4" s="95">
        <f t="shared" si="1"/>
        <v>0</v>
      </c>
      <c r="T4" s="95">
        <f t="shared" si="1"/>
        <v>0</v>
      </c>
      <c r="U4" s="95">
        <f t="shared" si="1"/>
        <v>0</v>
      </c>
      <c r="V4" s="95">
        <f t="shared" si="1"/>
        <v>0</v>
      </c>
      <c r="W4" s="95">
        <f t="shared" si="1"/>
        <v>6</v>
      </c>
      <c r="X4" s="95">
        <f t="shared" si="1"/>
        <v>12</v>
      </c>
      <c r="Y4" s="95">
        <f t="shared" si="1"/>
        <v>85</v>
      </c>
      <c r="Z4" s="95">
        <f t="shared" si="1"/>
        <v>525</v>
      </c>
      <c r="AA4" s="95">
        <f t="shared" si="1"/>
        <v>0</v>
      </c>
      <c r="AB4" s="95">
        <f t="shared" si="1"/>
        <v>0</v>
      </c>
      <c r="AC4" s="95">
        <f t="shared" si="1"/>
        <v>0</v>
      </c>
      <c r="AD4" s="95">
        <f t="shared" si="1"/>
        <v>0</v>
      </c>
      <c r="AE4" s="142"/>
      <c r="AF4" s="95">
        <f t="shared" ref="AF4:AO4" si="2">SUM(AF7:AF251)</f>
        <v>0</v>
      </c>
      <c r="AG4" s="95">
        <f t="shared" si="2"/>
        <v>6</v>
      </c>
      <c r="AH4" s="95">
        <f t="shared" si="2"/>
        <v>22</v>
      </c>
      <c r="AI4" s="95">
        <f t="shared" si="2"/>
        <v>652</v>
      </c>
      <c r="AJ4" s="95">
        <f t="shared" si="2"/>
        <v>0</v>
      </c>
      <c r="AK4" s="95">
        <f t="shared" si="2"/>
        <v>6</v>
      </c>
      <c r="AL4" s="95">
        <f t="shared" si="2"/>
        <v>9</v>
      </c>
      <c r="AM4" s="95">
        <f t="shared" si="2"/>
        <v>41</v>
      </c>
      <c r="AN4" s="95">
        <f t="shared" si="2"/>
        <v>137</v>
      </c>
      <c r="AO4" s="95">
        <f t="shared" si="2"/>
        <v>0</v>
      </c>
    </row>
    <row r="5" spans="1:42" ht="32.25" customHeight="1" x14ac:dyDescent="0.25">
      <c r="A5" s="64"/>
      <c r="B5" s="42"/>
      <c r="C5" s="42"/>
      <c r="D5" s="73" t="s">
        <v>231</v>
      </c>
      <c r="E5" s="357" t="s">
        <v>169</v>
      </c>
      <c r="F5" s="357"/>
      <c r="G5" s="357"/>
      <c r="H5" s="361" t="s">
        <v>170</v>
      </c>
      <c r="I5" s="362"/>
      <c r="J5" s="362"/>
      <c r="K5" s="362"/>
      <c r="L5" s="362"/>
      <c r="M5" s="362"/>
      <c r="N5" s="362"/>
      <c r="O5" s="362"/>
      <c r="P5" s="362"/>
      <c r="Q5" s="363"/>
      <c r="R5" s="358" t="s">
        <v>228</v>
      </c>
      <c r="S5" s="359"/>
      <c r="T5" s="359"/>
      <c r="U5" s="359"/>
      <c r="V5" s="360"/>
      <c r="W5" s="358" t="s">
        <v>254</v>
      </c>
      <c r="X5" s="359"/>
      <c r="Y5" s="359"/>
      <c r="Z5" s="359"/>
      <c r="AA5" s="359"/>
      <c r="AB5" s="359"/>
      <c r="AC5" s="359"/>
      <c r="AD5" s="359"/>
      <c r="AE5" s="360"/>
      <c r="AF5" s="358" t="s">
        <v>230</v>
      </c>
      <c r="AG5" s="359"/>
      <c r="AH5" s="359"/>
      <c r="AI5" s="359"/>
      <c r="AJ5" s="360"/>
      <c r="AK5" s="355" t="s">
        <v>255</v>
      </c>
      <c r="AL5" s="355"/>
      <c r="AM5" s="355"/>
      <c r="AN5" s="355"/>
      <c r="AO5" s="355"/>
      <c r="AP5" s="355"/>
    </row>
    <row r="6" spans="1:42" ht="91.5" customHeight="1" x14ac:dyDescent="0.25">
      <c r="A6" s="64" t="s">
        <v>172</v>
      </c>
      <c r="B6" s="124" t="s">
        <v>174</v>
      </c>
      <c r="C6" s="124" t="s">
        <v>175</v>
      </c>
      <c r="D6" s="44" t="s">
        <v>4</v>
      </c>
      <c r="E6" s="44" t="s">
        <v>678</v>
      </c>
      <c r="F6" s="44" t="s">
        <v>679</v>
      </c>
      <c r="G6" s="44" t="s">
        <v>680</v>
      </c>
      <c r="H6" s="44" t="s">
        <v>681</v>
      </c>
      <c r="I6" s="44" t="s">
        <v>682</v>
      </c>
      <c r="J6" s="44" t="s">
        <v>286</v>
      </c>
      <c r="K6" s="44" t="s">
        <v>683</v>
      </c>
      <c r="L6" s="44" t="s">
        <v>684</v>
      </c>
      <c r="M6" s="44" t="s">
        <v>685</v>
      </c>
      <c r="N6" s="44" t="s">
        <v>686</v>
      </c>
      <c r="O6" s="44" t="s">
        <v>707</v>
      </c>
      <c r="P6" s="44" t="s">
        <v>675</v>
      </c>
      <c r="Q6" s="44" t="s">
        <v>708</v>
      </c>
      <c r="R6" s="44" t="s">
        <v>285</v>
      </c>
      <c r="S6" s="44" t="s">
        <v>687</v>
      </c>
      <c r="T6" s="44" t="s">
        <v>709</v>
      </c>
      <c r="U6" s="44" t="s">
        <v>670</v>
      </c>
      <c r="V6" s="44" t="s">
        <v>710</v>
      </c>
      <c r="W6" s="44" t="s">
        <v>285</v>
      </c>
      <c r="X6" s="44" t="s">
        <v>683</v>
      </c>
      <c r="Y6" s="44" t="s">
        <v>711</v>
      </c>
      <c r="Z6" s="44" t="s">
        <v>676</v>
      </c>
      <c r="AA6" s="44" t="s">
        <v>712</v>
      </c>
      <c r="AB6" s="44" t="s">
        <v>688</v>
      </c>
      <c r="AC6" s="44" t="s">
        <v>689</v>
      </c>
      <c r="AD6" s="44" t="s">
        <v>284</v>
      </c>
      <c r="AE6" s="44" t="s">
        <v>325</v>
      </c>
      <c r="AF6" s="44" t="s">
        <v>285</v>
      </c>
      <c r="AG6" s="44" t="s">
        <v>687</v>
      </c>
      <c r="AH6" s="44" t="s">
        <v>709</v>
      </c>
      <c r="AI6" s="44" t="s">
        <v>670</v>
      </c>
      <c r="AJ6" s="44" t="s">
        <v>710</v>
      </c>
      <c r="AK6" s="44" t="s">
        <v>285</v>
      </c>
      <c r="AL6" s="44" t="s">
        <v>229</v>
      </c>
      <c r="AM6" s="44" t="s">
        <v>711</v>
      </c>
      <c r="AN6" s="44" t="s">
        <v>671</v>
      </c>
      <c r="AO6" s="44" t="s">
        <v>712</v>
      </c>
      <c r="AP6" s="44" t="s">
        <v>325</v>
      </c>
    </row>
    <row r="7" spans="1:42" x14ac:dyDescent="0.25">
      <c r="A7" s="144" t="s">
        <v>971</v>
      </c>
      <c r="B7" s="55" t="s">
        <v>972</v>
      </c>
      <c r="C7" s="55">
        <v>5</v>
      </c>
      <c r="D7" s="72">
        <f>SUMIF('3.1.MTS A'!$F$7:$F$253,'3.2.MTS B (M1)'!B7,'3.1.MTS A'!$J$7:$J$253)</f>
        <v>3</v>
      </c>
      <c r="E7" s="187">
        <f>SUMIF('Conv ratios (M1)'!$A$2:$A$51,'3.2.MTS B (M1)'!$B7,'Conv ratios (M1)'!$G$2:$G$51)</f>
        <v>3</v>
      </c>
      <c r="F7" s="187">
        <f>SUMIF('Conv ratios (M1)'!$A$2:$A$51,'3.2.MTS B (M1)'!$B7,'Conv ratios (M1)'!$F$2:$F$51)</f>
        <v>5</v>
      </c>
      <c r="G7" s="187">
        <f>SUMIF('Conv ratios (M1)'!$A$2:$A$51,'3.2.MTS B (M1)'!$B7,'Conv ratios (M1)'!$E$2:$E$51)</f>
        <v>6</v>
      </c>
      <c r="H7" s="55">
        <v>10</v>
      </c>
      <c r="I7" s="72">
        <f>IFERROR(ROUND(MAX(H7/E7,0),0),0)</f>
        <v>3</v>
      </c>
      <c r="J7" s="72">
        <f>IFERROR(ROUND(MAX(D7-I7,0),0),0)</f>
        <v>0</v>
      </c>
      <c r="K7" s="72">
        <f>IFERROR(ROUND(J7*E7,0),0)</f>
        <v>0</v>
      </c>
      <c r="L7" s="72">
        <f>IFERROR(ROUND(MAX(K7*F7,0),0),0)</f>
        <v>0</v>
      </c>
      <c r="M7" s="55">
        <v>8</v>
      </c>
      <c r="N7" s="72">
        <f>IFERROR(ROUND(MAX(L7-M7,0),0),0)</f>
        <v>0</v>
      </c>
      <c r="O7" s="55">
        <v>20</v>
      </c>
      <c r="P7" s="72">
        <f t="shared" ref="P7:P70" si="3">IFERROR(ROUND(O7*G7,0),0)</f>
        <v>120</v>
      </c>
      <c r="Q7" s="72">
        <f t="shared" ref="Q7:Q70" si="4">IFERROR(ROUND(MAX(N7-O7,0),0),0)</f>
        <v>0</v>
      </c>
      <c r="R7" s="72">
        <f>SUMIF('3.1.MTS A'!$F$7:$F$253,'3.2.MTS B (M1)'!B7,'3.1.MTS A'!$P$7:$P$253)</f>
        <v>0</v>
      </c>
      <c r="S7" s="72">
        <f>SUMIFS('MTS B Funnel (M1)'!$E$7:$E$251,'MTS B Funnel (M1)'!$B$7:$B$251,'3.2.MTS B (M1)'!$B7)</f>
        <v>0</v>
      </c>
      <c r="T7" s="72">
        <f>SUMIFS('MTS B Funnel (M1)'!$F$7:$F$251,'MTS B Funnel (M1)'!$B$7:$B$251,'3.2.MTS B (M1)'!$B7)</f>
        <v>0</v>
      </c>
      <c r="U7" s="72">
        <f>SUMIFS('MTS B Funnel (M1)'!$G$7:$G$251,'MTS B Funnel (M1)'!$B$7:$B$251,'3.2.MTS B (M1)'!$B7)</f>
        <v>0</v>
      </c>
      <c r="V7" s="72">
        <f>SUMIFS('MTS B Funnel (M1)'!$H$7:$H$251,'MTS B Funnel (M1)'!$B$7:$B$251,'3.2.MTS B (M1)'!$B7)</f>
        <v>0</v>
      </c>
      <c r="W7" s="72">
        <f t="shared" ref="W7:W70" si="5">IFERROR(ROUNDUP(MAX((D7-R7),0),0),0)</f>
        <v>3</v>
      </c>
      <c r="X7" s="72">
        <f t="shared" ref="X7:X70" si="6">IFERROR(ROUND(MAX(K7-S7,0),0),0)</f>
        <v>0</v>
      </c>
      <c r="Y7" s="72">
        <f>IFERROR(ROUND(MAX(O7-T7,0),0),0)</f>
        <v>20</v>
      </c>
      <c r="Z7" s="72">
        <f>IFERROR(ROUND(MAX(P7-U7,0),0),0)</f>
        <v>120</v>
      </c>
      <c r="AA7" s="72">
        <f>IFERROR(ROUND(MAX(Q7-V7,0),0),0)</f>
        <v>0</v>
      </c>
      <c r="AB7" s="72">
        <f>SUMIFS('MTS B Funnel (M1)'!$I$7:$I$251,'MTS B Funnel (M1)'!$B$7:$B$251,'3.2.MTS B (M1)'!$B7)</f>
        <v>0</v>
      </c>
      <c r="AC7" s="72">
        <f>SUMIFS('MTS B Funnel (M1)'!$J$7:$J$251,'MTS B Funnel (M1)'!$B$7:$B$251,'3.2.MTS B (M1)'!$B7)</f>
        <v>0</v>
      </c>
      <c r="AD7" s="72">
        <f t="shared" ref="AD7:AD70" si="7">IFERROR(ROUNDDOWN(MAX((AB7/E7)+(AC7/F7/E7),0),0),0)</f>
        <v>0</v>
      </c>
      <c r="AE7" s="55"/>
      <c r="AF7" s="72">
        <f>SUMIF('3.1.MTS A'!$F$7:$F$253,'3.2.MTS B (M1)'!R7,'3.1.MTS A'!$U$7:$U$253)</f>
        <v>0</v>
      </c>
      <c r="AG7" s="72">
        <f>SUMIFS('MTS B Funnel (M1)'!$L$7:$L$251,'MTS B Funnel (M1)'!$B$7:$B$251,'3.2.MTS B (M1)'!$B7)</f>
        <v>3</v>
      </c>
      <c r="AH7" s="72">
        <f>SUMIFS('MTS B Funnel (M1)'!$M$7:$M$251,'MTS B Funnel (M1)'!$B$7:$B$251,'3.2.MTS B (M1)'!$B7)</f>
        <v>11</v>
      </c>
      <c r="AI7" s="72">
        <f>SUMIFS('MTS B Funnel (M1)'!$N$7:$N$251,'MTS B Funnel (M1)'!$B$7:$B$251,'3.2.MTS B (M1)'!$B7)</f>
        <v>161</v>
      </c>
      <c r="AJ7" s="72">
        <f>SUMIFS('MTS B Funnel (M1)'!$O$7:$O$251,'MTS B Funnel (M1)'!$B$7:$B$251,'3.2.MTS B (M1)'!$B7)</f>
        <v>0</v>
      </c>
      <c r="AK7" s="72">
        <f t="shared" ref="AK7:AK70" si="8">IFERROR(ROUND(MAX((D7-AF7),0),0),0)</f>
        <v>3</v>
      </c>
      <c r="AL7" s="72">
        <f t="shared" ref="AL7:AL70" si="9">IFERROR(ROUND(MAX(K7-AG7,0),0),0)</f>
        <v>0</v>
      </c>
      <c r="AM7" s="72">
        <f t="shared" ref="AM7:AM70" si="10">IFERROR(ROUND(MAX(L7-AH7,0),0),0)</f>
        <v>0</v>
      </c>
      <c r="AN7" s="72">
        <f>IFERROR(ROUND(MAX(P7-AI7,0),0),0)</f>
        <v>0</v>
      </c>
      <c r="AO7" s="72">
        <f>IFERROR(ROUND(MAX(Q7-AJ7,0),0),0)</f>
        <v>0</v>
      </c>
      <c r="AP7" s="55"/>
    </row>
    <row r="8" spans="1:42" x14ac:dyDescent="0.25">
      <c r="A8" s="144" t="s">
        <v>971</v>
      </c>
      <c r="B8" s="55" t="s">
        <v>973</v>
      </c>
      <c r="C8" s="55">
        <v>5</v>
      </c>
      <c r="D8" s="72">
        <f>SUMIF('3.1.MTS A'!$F$7:$F$253,'3.2.MTS B (M1)'!B8,'3.1.MTS A'!$J$7:$J$253)</f>
        <v>3</v>
      </c>
      <c r="E8" s="187">
        <f>SUMIF('Conv ratios (M1)'!$A$2:$A$51,'3.2.MTS B (M1)'!$B8,'Conv ratios (M1)'!$G$2:$G$51)</f>
        <v>4</v>
      </c>
      <c r="F8" s="187">
        <f>SUMIF('Conv ratios (M1)'!$A$2:$A$51,'3.2.MTS B (M1)'!$B8,'Conv ratios (M1)'!$F$2:$F$51)</f>
        <v>4</v>
      </c>
      <c r="G8" s="187">
        <f>SUMIF('Conv ratios (M1)'!$A$2:$A$51,'3.2.MTS B (M1)'!$B8,'Conv ratios (M1)'!$E$2:$E$51)</f>
        <v>5</v>
      </c>
      <c r="H8" s="55">
        <v>1</v>
      </c>
      <c r="I8" s="72">
        <f t="shared" ref="I8:I71" si="11">IFERROR(ROUND(MAX(H8/E8,0),0),0)</f>
        <v>0</v>
      </c>
      <c r="J8" s="72">
        <f t="shared" ref="J8:J71" si="12">IFERROR(ROUND(MAX(D8-I8,0),0),0)</f>
        <v>3</v>
      </c>
      <c r="K8" s="72">
        <f t="shared" ref="K8:K71" si="13">IFERROR(ROUND(J8*E8,0),0)</f>
        <v>12</v>
      </c>
      <c r="L8" s="72">
        <f t="shared" ref="L8:L71" si="14">IFERROR(ROUND(MAX(K8*F8,0),0),0)</f>
        <v>48</v>
      </c>
      <c r="M8" s="55">
        <v>38</v>
      </c>
      <c r="N8" s="72">
        <f t="shared" ref="N8:N71" si="15">IFERROR(ROUND(MAX(L8-M8,0),0),0)</f>
        <v>10</v>
      </c>
      <c r="O8" s="55">
        <v>25</v>
      </c>
      <c r="P8" s="72">
        <f t="shared" si="3"/>
        <v>125</v>
      </c>
      <c r="Q8" s="72">
        <f t="shared" si="4"/>
        <v>0</v>
      </c>
      <c r="R8" s="72">
        <f>SUMIF('3.1.MTS A'!$F$7:$F$253,'3.2.MTS B (M1)'!B8,'3.1.MTS A'!$P$7:$P$253)</f>
        <v>0</v>
      </c>
      <c r="S8" s="72">
        <f>SUMIFS('MTS B Funnel (M1)'!$E$7:$E$251,'MTS B Funnel (M1)'!$B$7:$B$251,'3.2.MTS B (M1)'!$B8)</f>
        <v>0</v>
      </c>
      <c r="T8" s="72">
        <f>SUMIFS('MTS B Funnel (M1)'!$F$7:$F$251,'MTS B Funnel (M1)'!$B$7:$B$251,'3.2.MTS B (M1)'!$B8)</f>
        <v>0</v>
      </c>
      <c r="U8" s="72">
        <f>SUMIFS('MTS B Funnel (M1)'!$G$7:$G$251,'MTS B Funnel (M1)'!$B$7:$B$251,'3.2.MTS B (M1)'!$B8)</f>
        <v>0</v>
      </c>
      <c r="V8" s="72">
        <f>SUMIFS('MTS B Funnel (M1)'!$H$7:$H$251,'MTS B Funnel (M1)'!$B$7:$B$251,'3.2.MTS B (M1)'!$B8)</f>
        <v>0</v>
      </c>
      <c r="W8" s="72">
        <f t="shared" si="5"/>
        <v>3</v>
      </c>
      <c r="X8" s="72">
        <f t="shared" si="6"/>
        <v>12</v>
      </c>
      <c r="Y8" s="72">
        <f t="shared" ref="Y8:Y71" si="16">IFERROR(ROUND(MAX(O8-T8,0),0),0)</f>
        <v>25</v>
      </c>
      <c r="Z8" s="72">
        <f t="shared" ref="Z8:Z71" si="17">IFERROR(ROUND(MAX(P8-U8,0),0),0)</f>
        <v>125</v>
      </c>
      <c r="AA8" s="72">
        <f t="shared" ref="AA8:AA71" si="18">IFERROR(ROUND(MAX(Q8-V8,0),0),0)</f>
        <v>0</v>
      </c>
      <c r="AB8" s="72">
        <f>SUMIFS('MTS B Funnel (M1)'!$I$7:$I$251,'MTS B Funnel (M1)'!$B$7:$B$251,'3.2.MTS B (M1)'!$B8)</f>
        <v>0</v>
      </c>
      <c r="AC8" s="72">
        <f>SUMIFS('MTS B Funnel (M1)'!$J$7:$J$251,'MTS B Funnel (M1)'!$B$7:$B$251,'3.2.MTS B (M1)'!$B8)</f>
        <v>0</v>
      </c>
      <c r="AD8" s="72">
        <f t="shared" si="7"/>
        <v>0</v>
      </c>
      <c r="AE8" s="55"/>
      <c r="AF8" s="72">
        <f>SUMIF('3.1.MTS A'!$F$7:$F$253,'3.2.MTS B (M1)'!R8,'3.1.MTS A'!$U$7:$U$253)</f>
        <v>0</v>
      </c>
      <c r="AG8" s="72">
        <f>SUMIFS('MTS B Funnel (M1)'!$L$7:$L$251,'MTS B Funnel (M1)'!$B$7:$B$251,'3.2.MTS B (M1)'!$B8)</f>
        <v>3</v>
      </c>
      <c r="AH8" s="72">
        <f>SUMIFS('MTS B Funnel (M1)'!$M$7:$M$251,'MTS B Funnel (M1)'!$B$7:$B$251,'3.2.MTS B (M1)'!$B8)</f>
        <v>7</v>
      </c>
      <c r="AI8" s="72">
        <f>SUMIFS('MTS B Funnel (M1)'!$N$7:$N$251,'MTS B Funnel (M1)'!$B$7:$B$251,'3.2.MTS B (M1)'!$B8)</f>
        <v>348</v>
      </c>
      <c r="AJ8" s="72">
        <f>SUMIFS('MTS B Funnel (M1)'!$O$7:$O$251,'MTS B Funnel (M1)'!$B$7:$B$251,'3.2.MTS B (M1)'!$B8)</f>
        <v>0</v>
      </c>
      <c r="AK8" s="72">
        <f t="shared" si="8"/>
        <v>3</v>
      </c>
      <c r="AL8" s="72">
        <f t="shared" si="9"/>
        <v>9</v>
      </c>
      <c r="AM8" s="72">
        <f t="shared" si="10"/>
        <v>41</v>
      </c>
      <c r="AN8" s="72">
        <f t="shared" ref="AN8:AN71" si="19">IFERROR(ROUND(MAX(P8-AI8,0),0),0)</f>
        <v>0</v>
      </c>
      <c r="AO8" s="72">
        <f t="shared" ref="AO8:AO71" si="20">IFERROR(ROUND(MAX(Q8-AJ8,0),0),0)</f>
        <v>0</v>
      </c>
      <c r="AP8" s="55"/>
    </row>
    <row r="9" spans="1:42" x14ac:dyDescent="0.25">
      <c r="A9" s="144" t="s">
        <v>971</v>
      </c>
      <c r="B9" s="55" t="s">
        <v>1149</v>
      </c>
      <c r="C9" s="55">
        <v>1</v>
      </c>
      <c r="D9" s="72">
        <f>SUMIF('3.1.MTS A'!$F$7:$F$253,'3.2.MTS B (M1)'!B9,'3.1.MTS A'!$J$7:$J$253)</f>
        <v>0</v>
      </c>
      <c r="E9" s="187">
        <f>SUMIF('Conv ratios (M1)'!$A$2:$A$51,'3.2.MTS B (M1)'!$B9,'Conv ratios (M1)'!$G$2:$G$51)</f>
        <v>4</v>
      </c>
      <c r="F9" s="187">
        <f>SUMIF('Conv ratios (M1)'!$A$2:$A$51,'3.2.MTS B (M1)'!$B9,'Conv ratios (M1)'!$F$2:$F$51)</f>
        <v>6</v>
      </c>
      <c r="G9" s="187">
        <f>SUMIF('Conv ratios (M1)'!$A$2:$A$51,'3.2.MTS B (M1)'!$B9,'Conv ratios (M1)'!$E$2:$E$51)</f>
        <v>7</v>
      </c>
      <c r="H9" s="55">
        <v>0</v>
      </c>
      <c r="I9" s="72">
        <f t="shared" si="11"/>
        <v>0</v>
      </c>
      <c r="J9" s="72">
        <f t="shared" si="12"/>
        <v>0</v>
      </c>
      <c r="K9" s="72">
        <f t="shared" si="13"/>
        <v>0</v>
      </c>
      <c r="L9" s="72">
        <f t="shared" si="14"/>
        <v>0</v>
      </c>
      <c r="M9" s="55">
        <v>44</v>
      </c>
      <c r="N9" s="72">
        <f t="shared" si="15"/>
        <v>0</v>
      </c>
      <c r="O9" s="55">
        <v>20</v>
      </c>
      <c r="P9" s="72">
        <f t="shared" si="3"/>
        <v>140</v>
      </c>
      <c r="Q9" s="72">
        <f t="shared" si="4"/>
        <v>0</v>
      </c>
      <c r="R9" s="72">
        <f>SUMIF('3.1.MTS A'!$F$7:$F$253,'3.2.MTS B (M1)'!B9,'3.1.MTS A'!$P$7:$P$253)</f>
        <v>0</v>
      </c>
      <c r="S9" s="72">
        <f>SUMIFS('MTS B Funnel (M1)'!$E$7:$E$251,'MTS B Funnel (M1)'!$B$7:$B$251,'3.2.MTS B (M1)'!$B9)</f>
        <v>0</v>
      </c>
      <c r="T9" s="72">
        <f>SUMIFS('MTS B Funnel (M1)'!$F$7:$F$251,'MTS B Funnel (M1)'!$B$7:$B$251,'3.2.MTS B (M1)'!$B9)</f>
        <v>0</v>
      </c>
      <c r="U9" s="72">
        <f>SUMIFS('MTS B Funnel (M1)'!$G$7:$G$251,'MTS B Funnel (M1)'!$B$7:$B$251,'3.2.MTS B (M1)'!$B9)</f>
        <v>0</v>
      </c>
      <c r="V9" s="72">
        <f>SUMIFS('MTS B Funnel (M1)'!$H$7:$H$251,'MTS B Funnel (M1)'!$B$7:$B$251,'3.2.MTS B (M1)'!$B9)</f>
        <v>0</v>
      </c>
      <c r="W9" s="72">
        <f t="shared" si="5"/>
        <v>0</v>
      </c>
      <c r="X9" s="72">
        <f t="shared" si="6"/>
        <v>0</v>
      </c>
      <c r="Y9" s="72">
        <f t="shared" si="16"/>
        <v>20</v>
      </c>
      <c r="Z9" s="72">
        <f t="shared" si="17"/>
        <v>140</v>
      </c>
      <c r="AA9" s="72">
        <f t="shared" si="18"/>
        <v>0</v>
      </c>
      <c r="AB9" s="72">
        <f>SUMIFS('MTS B Funnel (M1)'!$I$7:$I$251,'MTS B Funnel (M1)'!$B$7:$B$251,'3.2.MTS B (M1)'!$B9)</f>
        <v>0</v>
      </c>
      <c r="AC9" s="72">
        <f>SUMIFS('MTS B Funnel (M1)'!$J$7:$J$251,'MTS B Funnel (M1)'!$B$7:$B$251,'3.2.MTS B (M1)'!$B9)</f>
        <v>0</v>
      </c>
      <c r="AD9" s="72">
        <f t="shared" si="7"/>
        <v>0</v>
      </c>
      <c r="AE9" s="55"/>
      <c r="AF9" s="72">
        <f>SUMIF('3.1.MTS A'!$F$7:$F$253,'3.2.MTS B (M1)'!R9,'3.1.MTS A'!$U$7:$U$253)</f>
        <v>0</v>
      </c>
      <c r="AG9" s="72">
        <f>SUMIFS('MTS B Funnel (M1)'!$L$7:$L$251,'MTS B Funnel (M1)'!$B$7:$B$251,'3.2.MTS B (M1)'!$B9)</f>
        <v>0</v>
      </c>
      <c r="AH9" s="72">
        <f>SUMIFS('MTS B Funnel (M1)'!$M$7:$M$251,'MTS B Funnel (M1)'!$B$7:$B$251,'3.2.MTS B (M1)'!$B9)</f>
        <v>3</v>
      </c>
      <c r="AI9" s="72">
        <f>SUMIFS('MTS B Funnel (M1)'!$N$7:$N$251,'MTS B Funnel (M1)'!$B$7:$B$251,'3.2.MTS B (M1)'!$B9)</f>
        <v>104</v>
      </c>
      <c r="AJ9" s="72">
        <f>SUMIFS('MTS B Funnel (M1)'!$O$7:$O$251,'MTS B Funnel (M1)'!$B$7:$B$251,'3.2.MTS B (M1)'!$B9)</f>
        <v>0</v>
      </c>
      <c r="AK9" s="72">
        <f t="shared" si="8"/>
        <v>0</v>
      </c>
      <c r="AL9" s="72">
        <f t="shared" si="9"/>
        <v>0</v>
      </c>
      <c r="AM9" s="72">
        <f t="shared" si="10"/>
        <v>0</v>
      </c>
      <c r="AN9" s="72">
        <f t="shared" si="19"/>
        <v>36</v>
      </c>
      <c r="AO9" s="72">
        <f t="shared" si="20"/>
        <v>0</v>
      </c>
      <c r="AP9" s="55"/>
    </row>
    <row r="10" spans="1:42" x14ac:dyDescent="0.25">
      <c r="A10" s="144" t="s">
        <v>971</v>
      </c>
      <c r="B10" s="55" t="s">
        <v>974</v>
      </c>
      <c r="C10" s="55">
        <v>1</v>
      </c>
      <c r="D10" s="72">
        <f>SUMIF('3.1.MTS A'!$F$7:$F$253,'3.2.MTS B (M1)'!B10,'3.1.MTS A'!$J$7:$J$253)</f>
        <v>0</v>
      </c>
      <c r="E10" s="187">
        <f>SUMIF('Conv ratios (M1)'!$A$2:$A$51,'3.2.MTS B (M1)'!$B10,'Conv ratios (M1)'!$G$2:$G$51)</f>
        <v>4</v>
      </c>
      <c r="F10" s="187">
        <f>SUMIF('Conv ratios (M1)'!$A$2:$A$51,'3.2.MTS B (M1)'!$B10,'Conv ratios (M1)'!$F$2:$F$51)</f>
        <v>6</v>
      </c>
      <c r="G10" s="187">
        <f>SUMIF('Conv ratios (M1)'!$A$2:$A$51,'3.2.MTS B (M1)'!$B10,'Conv ratios (M1)'!$E$2:$E$51)</f>
        <v>7</v>
      </c>
      <c r="H10" s="55">
        <v>1</v>
      </c>
      <c r="I10" s="72">
        <f t="shared" si="11"/>
        <v>0</v>
      </c>
      <c r="J10" s="72">
        <f t="shared" si="12"/>
        <v>0</v>
      </c>
      <c r="K10" s="72">
        <f t="shared" si="13"/>
        <v>0</v>
      </c>
      <c r="L10" s="72">
        <f t="shared" si="14"/>
        <v>0</v>
      </c>
      <c r="M10" s="55">
        <v>22</v>
      </c>
      <c r="N10" s="72">
        <f t="shared" si="15"/>
        <v>0</v>
      </c>
      <c r="O10" s="55">
        <v>20</v>
      </c>
      <c r="P10" s="72">
        <f t="shared" si="3"/>
        <v>140</v>
      </c>
      <c r="Q10" s="72">
        <f t="shared" si="4"/>
        <v>0</v>
      </c>
      <c r="R10" s="72">
        <f>SUMIF('3.1.MTS A'!$F$7:$F$253,'3.2.MTS B (M1)'!B10,'3.1.MTS A'!$P$7:$P$253)</f>
        <v>0</v>
      </c>
      <c r="S10" s="72">
        <f>SUMIFS('MTS B Funnel (M1)'!$E$7:$E$251,'MTS B Funnel (M1)'!$B$7:$B$251,'3.2.MTS B (M1)'!$B10)</f>
        <v>0</v>
      </c>
      <c r="T10" s="72">
        <f>SUMIFS('MTS B Funnel (M1)'!$F$7:$F$251,'MTS B Funnel (M1)'!$B$7:$B$251,'3.2.MTS B (M1)'!$B10)</f>
        <v>0</v>
      </c>
      <c r="U10" s="72">
        <f>SUMIFS('MTS B Funnel (M1)'!$G$7:$G$251,'MTS B Funnel (M1)'!$B$7:$B$251,'3.2.MTS B (M1)'!$B10)</f>
        <v>0</v>
      </c>
      <c r="V10" s="72">
        <f>SUMIFS('MTS B Funnel (M1)'!$H$7:$H$251,'MTS B Funnel (M1)'!$B$7:$B$251,'3.2.MTS B (M1)'!$B10)</f>
        <v>0</v>
      </c>
      <c r="W10" s="72">
        <f t="shared" si="5"/>
        <v>0</v>
      </c>
      <c r="X10" s="72">
        <f t="shared" si="6"/>
        <v>0</v>
      </c>
      <c r="Y10" s="72">
        <f t="shared" si="16"/>
        <v>20</v>
      </c>
      <c r="Z10" s="72">
        <f t="shared" si="17"/>
        <v>140</v>
      </c>
      <c r="AA10" s="72">
        <f t="shared" si="18"/>
        <v>0</v>
      </c>
      <c r="AB10" s="72">
        <f>SUMIFS('MTS B Funnel (M1)'!$I$7:$I$251,'MTS B Funnel (M1)'!$B$7:$B$251,'3.2.MTS B (M1)'!$B10)</f>
        <v>0</v>
      </c>
      <c r="AC10" s="72">
        <f>SUMIFS('MTS B Funnel (M1)'!$J$7:$J$251,'MTS B Funnel (M1)'!$B$7:$B$251,'3.2.MTS B (M1)'!$B10)</f>
        <v>0</v>
      </c>
      <c r="AD10" s="72">
        <f t="shared" si="7"/>
        <v>0</v>
      </c>
      <c r="AE10" s="55"/>
      <c r="AF10" s="72">
        <f>SUMIF('3.1.MTS A'!$F$7:$F$253,'3.2.MTS B (M1)'!R10,'3.1.MTS A'!$U$7:$U$253)</f>
        <v>0</v>
      </c>
      <c r="AG10" s="72">
        <f>SUMIFS('MTS B Funnel (M1)'!$L$7:$L$251,'MTS B Funnel (M1)'!$B$7:$B$251,'3.2.MTS B (M1)'!$B10)</f>
        <v>0</v>
      </c>
      <c r="AH10" s="72">
        <f>SUMIFS('MTS B Funnel (M1)'!$M$7:$M$251,'MTS B Funnel (M1)'!$B$7:$B$251,'3.2.MTS B (M1)'!$B10)</f>
        <v>1</v>
      </c>
      <c r="AI10" s="72">
        <f>SUMIFS('MTS B Funnel (M1)'!$N$7:$N$251,'MTS B Funnel (M1)'!$B$7:$B$251,'3.2.MTS B (M1)'!$B10)</f>
        <v>39</v>
      </c>
      <c r="AJ10" s="72">
        <f>SUMIFS('MTS B Funnel (M1)'!$O$7:$O$251,'MTS B Funnel (M1)'!$B$7:$B$251,'3.2.MTS B (M1)'!$B10)</f>
        <v>0</v>
      </c>
      <c r="AK10" s="72">
        <f t="shared" si="8"/>
        <v>0</v>
      </c>
      <c r="AL10" s="72">
        <f t="shared" si="9"/>
        <v>0</v>
      </c>
      <c r="AM10" s="72">
        <f t="shared" si="10"/>
        <v>0</v>
      </c>
      <c r="AN10" s="72">
        <f t="shared" si="19"/>
        <v>101</v>
      </c>
      <c r="AO10" s="72">
        <f t="shared" si="20"/>
        <v>0</v>
      </c>
      <c r="AP10" s="55"/>
    </row>
    <row r="11" spans="1:42" x14ac:dyDescent="0.25">
      <c r="A11" s="144"/>
      <c r="B11" s="55"/>
      <c r="C11" s="55"/>
      <c r="D11" s="72">
        <f>SUMIF('3.1.MTS A'!$F$7:$F$253,'3.2.MTS B (M1)'!B11,'3.1.MTS A'!$J$7:$J$253)</f>
        <v>0</v>
      </c>
      <c r="E11" s="187">
        <f>SUMIF('Conv ratios (M1)'!$A$2:$A$51,'3.2.MTS B (M1)'!$B11,'Conv ratios (M1)'!$G$2:$G$51)</f>
        <v>0</v>
      </c>
      <c r="F11" s="187">
        <f>SUMIF('Conv ratios (M1)'!$A$2:$A$51,'3.2.MTS B (M1)'!$B11,'Conv ratios (M1)'!$F$2:$F$51)</f>
        <v>0</v>
      </c>
      <c r="G11" s="187">
        <f>SUMIF('Conv ratios (M1)'!$A$2:$A$51,'3.2.MTS B (M1)'!$B11,'Conv ratios (M1)'!$E$2:$E$51)</f>
        <v>0</v>
      </c>
      <c r="H11" s="55"/>
      <c r="I11" s="72">
        <f t="shared" si="11"/>
        <v>0</v>
      </c>
      <c r="J11" s="72">
        <f t="shared" si="12"/>
        <v>0</v>
      </c>
      <c r="K11" s="72">
        <f t="shared" si="13"/>
        <v>0</v>
      </c>
      <c r="L11" s="72">
        <f t="shared" si="14"/>
        <v>0</v>
      </c>
      <c r="M11" s="55"/>
      <c r="N11" s="72">
        <f t="shared" si="15"/>
        <v>0</v>
      </c>
      <c r="O11" s="55"/>
      <c r="P11" s="72">
        <f t="shared" si="3"/>
        <v>0</v>
      </c>
      <c r="Q11" s="72">
        <f t="shared" si="4"/>
        <v>0</v>
      </c>
      <c r="R11" s="72">
        <f>SUMIF('3.1.MTS A'!$F$7:$F$253,'3.2.MTS B (M1)'!B11,'3.1.MTS A'!$P$7:$P$253)</f>
        <v>0</v>
      </c>
      <c r="S11" s="72">
        <f>SUMIFS('MTS B Funnel (M1)'!$E$7:$E$251,'MTS B Funnel (M1)'!$B$7:$B$251,'3.2.MTS B (M1)'!$B11)</f>
        <v>0</v>
      </c>
      <c r="T11" s="72">
        <f>SUMIFS('MTS B Funnel (M1)'!$F$7:$F$251,'MTS B Funnel (M1)'!$B$7:$B$251,'3.2.MTS B (M1)'!$B11)</f>
        <v>0</v>
      </c>
      <c r="U11" s="72">
        <f>SUMIFS('MTS B Funnel (M1)'!$G$7:$G$251,'MTS B Funnel (M1)'!$B$7:$B$251,'3.2.MTS B (M1)'!$B11)</f>
        <v>0</v>
      </c>
      <c r="V11" s="72">
        <f>SUMIFS('MTS B Funnel (M1)'!$H$7:$H$251,'MTS B Funnel (M1)'!$B$7:$B$251,'3.2.MTS B (M1)'!$B11)</f>
        <v>0</v>
      </c>
      <c r="W11" s="72">
        <f t="shared" si="5"/>
        <v>0</v>
      </c>
      <c r="X11" s="72">
        <f t="shared" si="6"/>
        <v>0</v>
      </c>
      <c r="Y11" s="72">
        <f t="shared" si="16"/>
        <v>0</v>
      </c>
      <c r="Z11" s="72">
        <f t="shared" si="17"/>
        <v>0</v>
      </c>
      <c r="AA11" s="72">
        <f t="shared" si="18"/>
        <v>0</v>
      </c>
      <c r="AB11" s="72">
        <f>SUMIFS('MTS B Funnel (M1)'!$I$7:$I$251,'MTS B Funnel (M1)'!$B$7:$B$251,'3.2.MTS B (M1)'!$B11)</f>
        <v>0</v>
      </c>
      <c r="AC11" s="72">
        <f>SUMIFS('MTS B Funnel (M1)'!$J$7:$J$251,'MTS B Funnel (M1)'!$B$7:$B$251,'3.2.MTS B (M1)'!$B11)</f>
        <v>0</v>
      </c>
      <c r="AD11" s="72">
        <f t="shared" si="7"/>
        <v>0</v>
      </c>
      <c r="AE11" s="55"/>
      <c r="AF11" s="72">
        <f>SUMIF('3.1.MTS A'!$F$7:$F$253,'3.2.MTS B (M1)'!R11,'3.1.MTS A'!$U$7:$U$253)</f>
        <v>0</v>
      </c>
      <c r="AG11" s="72">
        <f>SUMIFS('MTS B Funnel (M1)'!$L$7:$L$251,'MTS B Funnel (M1)'!$B$7:$B$251,'3.2.MTS B (M1)'!$B11)</f>
        <v>0</v>
      </c>
      <c r="AH11" s="72">
        <f>SUMIFS('MTS B Funnel (M1)'!$M$7:$M$251,'MTS B Funnel (M1)'!$B$7:$B$251,'3.2.MTS B (M1)'!$B11)</f>
        <v>0</v>
      </c>
      <c r="AI11" s="72">
        <f>SUMIFS('MTS B Funnel (M1)'!$N$7:$N$251,'MTS B Funnel (M1)'!$B$7:$B$251,'3.2.MTS B (M1)'!$B11)</f>
        <v>0</v>
      </c>
      <c r="AJ11" s="72">
        <f>SUMIFS('MTS B Funnel (M1)'!$O$7:$O$251,'MTS B Funnel (M1)'!$B$7:$B$251,'3.2.MTS B (M1)'!$B11)</f>
        <v>0</v>
      </c>
      <c r="AK11" s="72">
        <f t="shared" si="8"/>
        <v>0</v>
      </c>
      <c r="AL11" s="72">
        <f t="shared" si="9"/>
        <v>0</v>
      </c>
      <c r="AM11" s="72">
        <f t="shared" si="10"/>
        <v>0</v>
      </c>
      <c r="AN11" s="72">
        <f t="shared" si="19"/>
        <v>0</v>
      </c>
      <c r="AO11" s="72">
        <f t="shared" si="20"/>
        <v>0</v>
      </c>
      <c r="AP11" s="55"/>
    </row>
    <row r="12" spans="1:42" x14ac:dyDescent="0.25">
      <c r="A12" s="144"/>
      <c r="B12" s="55"/>
      <c r="C12" s="55"/>
      <c r="D12" s="72">
        <f>SUMIF('3.1.MTS A'!$F$7:$F$253,'3.2.MTS B (M1)'!B12,'3.1.MTS A'!$J$7:$J$253)</f>
        <v>0</v>
      </c>
      <c r="E12" s="187">
        <f>SUMIF('Conv ratios (M1)'!$A$2:$A$51,'3.2.MTS B (M1)'!$B12,'Conv ratios (M1)'!$G$2:$G$51)</f>
        <v>0</v>
      </c>
      <c r="F12" s="187">
        <f>SUMIF('Conv ratios (M1)'!$A$2:$A$51,'3.2.MTS B (M1)'!$B12,'Conv ratios (M1)'!$F$2:$F$51)</f>
        <v>0</v>
      </c>
      <c r="G12" s="187">
        <f>SUMIF('Conv ratios (M1)'!$A$2:$A$51,'3.2.MTS B (M1)'!$B12,'Conv ratios (M1)'!$E$2:$E$51)</f>
        <v>0</v>
      </c>
      <c r="H12" s="55"/>
      <c r="I12" s="72">
        <f t="shared" si="11"/>
        <v>0</v>
      </c>
      <c r="J12" s="72">
        <f t="shared" si="12"/>
        <v>0</v>
      </c>
      <c r="K12" s="72">
        <f t="shared" si="13"/>
        <v>0</v>
      </c>
      <c r="L12" s="72">
        <f t="shared" si="14"/>
        <v>0</v>
      </c>
      <c r="M12" s="55"/>
      <c r="N12" s="72">
        <f t="shared" si="15"/>
        <v>0</v>
      </c>
      <c r="O12" s="55"/>
      <c r="P12" s="72">
        <f t="shared" si="3"/>
        <v>0</v>
      </c>
      <c r="Q12" s="72">
        <f t="shared" si="4"/>
        <v>0</v>
      </c>
      <c r="R12" s="72">
        <f>SUMIF('3.1.MTS A'!$F$7:$F$253,'3.2.MTS B (M1)'!B12,'3.1.MTS A'!$P$7:$P$253)</f>
        <v>0</v>
      </c>
      <c r="S12" s="72">
        <f>SUMIFS('MTS B Funnel (M1)'!$E$7:$E$251,'MTS B Funnel (M1)'!$B$7:$B$251,'3.2.MTS B (M1)'!$B12)</f>
        <v>0</v>
      </c>
      <c r="T12" s="72">
        <f>SUMIFS('MTS B Funnel (M1)'!$F$7:$F$251,'MTS B Funnel (M1)'!$B$7:$B$251,'3.2.MTS B (M1)'!$B12)</f>
        <v>0</v>
      </c>
      <c r="U12" s="72">
        <f>SUMIFS('MTS B Funnel (M1)'!$G$7:$G$251,'MTS B Funnel (M1)'!$B$7:$B$251,'3.2.MTS B (M1)'!$B12)</f>
        <v>0</v>
      </c>
      <c r="V12" s="72">
        <f>SUMIFS('MTS B Funnel (M1)'!$H$7:$H$251,'MTS B Funnel (M1)'!$B$7:$B$251,'3.2.MTS B (M1)'!$B12)</f>
        <v>0</v>
      </c>
      <c r="W12" s="72">
        <f t="shared" si="5"/>
        <v>0</v>
      </c>
      <c r="X12" s="72">
        <f t="shared" si="6"/>
        <v>0</v>
      </c>
      <c r="Y12" s="72">
        <f t="shared" si="16"/>
        <v>0</v>
      </c>
      <c r="Z12" s="72">
        <f t="shared" si="17"/>
        <v>0</v>
      </c>
      <c r="AA12" s="72">
        <f t="shared" si="18"/>
        <v>0</v>
      </c>
      <c r="AB12" s="72">
        <f>SUMIFS('MTS B Funnel (M1)'!$I$7:$I$251,'MTS B Funnel (M1)'!$B$7:$B$251,'3.2.MTS B (M1)'!$B12)</f>
        <v>0</v>
      </c>
      <c r="AC12" s="72">
        <f>SUMIFS('MTS B Funnel (M1)'!$J$7:$J$251,'MTS B Funnel (M1)'!$B$7:$B$251,'3.2.MTS B (M1)'!$B12)</f>
        <v>0</v>
      </c>
      <c r="AD12" s="72">
        <f t="shared" si="7"/>
        <v>0</v>
      </c>
      <c r="AE12" s="55"/>
      <c r="AF12" s="72">
        <f>SUMIF('3.1.MTS A'!$F$7:$F$253,'3.2.MTS B (M1)'!R12,'3.1.MTS A'!$U$7:$U$253)</f>
        <v>0</v>
      </c>
      <c r="AG12" s="72">
        <f>SUMIFS('MTS B Funnel (M1)'!$L$7:$L$251,'MTS B Funnel (M1)'!$B$7:$B$251,'3.2.MTS B (M1)'!$B12)</f>
        <v>0</v>
      </c>
      <c r="AH12" s="72">
        <f>SUMIFS('MTS B Funnel (M1)'!$M$7:$M$251,'MTS B Funnel (M1)'!$B$7:$B$251,'3.2.MTS B (M1)'!$B12)</f>
        <v>0</v>
      </c>
      <c r="AI12" s="72">
        <f>SUMIFS('MTS B Funnel (M1)'!$N$7:$N$251,'MTS B Funnel (M1)'!$B$7:$B$251,'3.2.MTS B (M1)'!$B12)</f>
        <v>0</v>
      </c>
      <c r="AJ12" s="72">
        <f>SUMIFS('MTS B Funnel (M1)'!$O$7:$O$251,'MTS B Funnel (M1)'!$B$7:$B$251,'3.2.MTS B (M1)'!$B12)</f>
        <v>0</v>
      </c>
      <c r="AK12" s="72">
        <f t="shared" si="8"/>
        <v>0</v>
      </c>
      <c r="AL12" s="72">
        <f t="shared" si="9"/>
        <v>0</v>
      </c>
      <c r="AM12" s="72">
        <f t="shared" si="10"/>
        <v>0</v>
      </c>
      <c r="AN12" s="72">
        <f t="shared" si="19"/>
        <v>0</v>
      </c>
      <c r="AO12" s="72">
        <f t="shared" si="20"/>
        <v>0</v>
      </c>
      <c r="AP12" s="55"/>
    </row>
    <row r="13" spans="1:42" x14ac:dyDescent="0.25">
      <c r="A13" s="144"/>
      <c r="B13" s="55"/>
      <c r="C13" s="55"/>
      <c r="D13" s="72">
        <f>SUMIF('3.1.MTS A'!$F$7:$F$253,'3.2.MTS B (M1)'!B13,'3.1.MTS A'!$J$7:$J$253)</f>
        <v>0</v>
      </c>
      <c r="E13" s="187">
        <f>SUMIF('Conv ratios (M1)'!$A$2:$A$51,'3.2.MTS B (M1)'!$B13,'Conv ratios (M1)'!$G$2:$G$51)</f>
        <v>0</v>
      </c>
      <c r="F13" s="187">
        <f>SUMIF('Conv ratios (M1)'!$A$2:$A$51,'3.2.MTS B (M1)'!$B13,'Conv ratios (M1)'!$F$2:$F$51)</f>
        <v>0</v>
      </c>
      <c r="G13" s="187">
        <f>SUMIF('Conv ratios (M1)'!$A$2:$A$51,'3.2.MTS B (M1)'!$B13,'Conv ratios (M1)'!$E$2:$E$51)</f>
        <v>0</v>
      </c>
      <c r="H13" s="55"/>
      <c r="I13" s="72">
        <f t="shared" si="11"/>
        <v>0</v>
      </c>
      <c r="J13" s="72">
        <f t="shared" si="12"/>
        <v>0</v>
      </c>
      <c r="K13" s="72">
        <f t="shared" si="13"/>
        <v>0</v>
      </c>
      <c r="L13" s="72">
        <f t="shared" si="14"/>
        <v>0</v>
      </c>
      <c r="M13" s="55"/>
      <c r="N13" s="72">
        <f t="shared" si="15"/>
        <v>0</v>
      </c>
      <c r="O13" s="55"/>
      <c r="P13" s="72">
        <f t="shared" si="3"/>
        <v>0</v>
      </c>
      <c r="Q13" s="72">
        <f t="shared" si="4"/>
        <v>0</v>
      </c>
      <c r="R13" s="72">
        <f>SUMIF('3.1.MTS A'!$F$7:$F$253,'3.2.MTS B (M1)'!B13,'3.1.MTS A'!$P$7:$P$253)</f>
        <v>0</v>
      </c>
      <c r="S13" s="72">
        <f>SUMIFS('MTS B Funnel (M1)'!$E$7:$E$251,'MTS B Funnel (M1)'!$B$7:$B$251,'3.2.MTS B (M1)'!$B13)</f>
        <v>0</v>
      </c>
      <c r="T13" s="72">
        <f>SUMIFS('MTS B Funnel (M1)'!$F$7:$F$251,'MTS B Funnel (M1)'!$B$7:$B$251,'3.2.MTS B (M1)'!$B13)</f>
        <v>0</v>
      </c>
      <c r="U13" s="72">
        <f>SUMIFS('MTS B Funnel (M1)'!$G$7:$G$251,'MTS B Funnel (M1)'!$B$7:$B$251,'3.2.MTS B (M1)'!$B13)</f>
        <v>0</v>
      </c>
      <c r="V13" s="72">
        <f>SUMIFS('MTS B Funnel (M1)'!$H$7:$H$251,'MTS B Funnel (M1)'!$B$7:$B$251,'3.2.MTS B (M1)'!$B13)</f>
        <v>0</v>
      </c>
      <c r="W13" s="72">
        <f t="shared" si="5"/>
        <v>0</v>
      </c>
      <c r="X13" s="72">
        <f t="shared" si="6"/>
        <v>0</v>
      </c>
      <c r="Y13" s="72">
        <f t="shared" si="16"/>
        <v>0</v>
      </c>
      <c r="Z13" s="72">
        <f t="shared" si="17"/>
        <v>0</v>
      </c>
      <c r="AA13" s="72">
        <f t="shared" si="18"/>
        <v>0</v>
      </c>
      <c r="AB13" s="72">
        <f>SUMIFS('MTS B Funnel (M1)'!$I$7:$I$251,'MTS B Funnel (M1)'!$B$7:$B$251,'3.2.MTS B (M1)'!$B13)</f>
        <v>0</v>
      </c>
      <c r="AC13" s="72">
        <f>SUMIFS('MTS B Funnel (M1)'!$J$7:$J$251,'MTS B Funnel (M1)'!$B$7:$B$251,'3.2.MTS B (M1)'!$B13)</f>
        <v>0</v>
      </c>
      <c r="AD13" s="72">
        <f t="shared" si="7"/>
        <v>0</v>
      </c>
      <c r="AE13" s="55"/>
      <c r="AF13" s="72">
        <f>SUMIF('3.1.MTS A'!$F$7:$F$253,'3.2.MTS B (M1)'!R13,'3.1.MTS A'!$U$7:$U$253)</f>
        <v>0</v>
      </c>
      <c r="AG13" s="72">
        <f>SUMIFS('MTS B Funnel (M1)'!$L$7:$L$251,'MTS B Funnel (M1)'!$B$7:$B$251,'3.2.MTS B (M1)'!$B13)</f>
        <v>0</v>
      </c>
      <c r="AH13" s="72">
        <f>SUMIFS('MTS B Funnel (M1)'!$M$7:$M$251,'MTS B Funnel (M1)'!$B$7:$B$251,'3.2.MTS B (M1)'!$B13)</f>
        <v>0</v>
      </c>
      <c r="AI13" s="72">
        <f>SUMIFS('MTS B Funnel (M1)'!$N$7:$N$251,'MTS B Funnel (M1)'!$B$7:$B$251,'3.2.MTS B (M1)'!$B13)</f>
        <v>0</v>
      </c>
      <c r="AJ13" s="72">
        <f>SUMIFS('MTS B Funnel (M1)'!$O$7:$O$251,'MTS B Funnel (M1)'!$B$7:$B$251,'3.2.MTS B (M1)'!$B13)</f>
        <v>0</v>
      </c>
      <c r="AK13" s="72">
        <f t="shared" si="8"/>
        <v>0</v>
      </c>
      <c r="AL13" s="72">
        <f t="shared" si="9"/>
        <v>0</v>
      </c>
      <c r="AM13" s="72">
        <f t="shared" si="10"/>
        <v>0</v>
      </c>
      <c r="AN13" s="72">
        <f t="shared" si="19"/>
        <v>0</v>
      </c>
      <c r="AO13" s="72">
        <f t="shared" si="20"/>
        <v>0</v>
      </c>
      <c r="AP13" s="55"/>
    </row>
    <row r="14" spans="1:42" x14ac:dyDescent="0.25">
      <c r="A14" s="144"/>
      <c r="B14" s="55"/>
      <c r="C14" s="55"/>
      <c r="D14" s="72">
        <f>SUMIF('3.1.MTS A'!$F$7:$F$253,'3.2.MTS B (M1)'!B14,'3.1.MTS A'!$J$7:$J$253)</f>
        <v>0</v>
      </c>
      <c r="E14" s="187">
        <f>SUMIF('Conv ratios (M1)'!$A$2:$A$51,'3.2.MTS B (M1)'!$B14,'Conv ratios (M1)'!$G$2:$G$51)</f>
        <v>0</v>
      </c>
      <c r="F14" s="187">
        <f>SUMIF('Conv ratios (M1)'!$A$2:$A$51,'3.2.MTS B (M1)'!$B14,'Conv ratios (M1)'!$F$2:$F$51)</f>
        <v>0</v>
      </c>
      <c r="G14" s="187">
        <f>SUMIF('Conv ratios (M1)'!$A$2:$A$51,'3.2.MTS B (M1)'!$B14,'Conv ratios (M1)'!$E$2:$E$51)</f>
        <v>0</v>
      </c>
      <c r="H14" s="55"/>
      <c r="I14" s="72">
        <f t="shared" si="11"/>
        <v>0</v>
      </c>
      <c r="J14" s="72">
        <f t="shared" si="12"/>
        <v>0</v>
      </c>
      <c r="K14" s="72">
        <f t="shared" si="13"/>
        <v>0</v>
      </c>
      <c r="L14" s="72">
        <f t="shared" si="14"/>
        <v>0</v>
      </c>
      <c r="M14" s="55"/>
      <c r="N14" s="72">
        <f t="shared" si="15"/>
        <v>0</v>
      </c>
      <c r="O14" s="55"/>
      <c r="P14" s="72">
        <f t="shared" si="3"/>
        <v>0</v>
      </c>
      <c r="Q14" s="72">
        <f t="shared" si="4"/>
        <v>0</v>
      </c>
      <c r="R14" s="72">
        <f>SUMIF('3.1.MTS A'!$F$7:$F$253,'3.2.MTS B (M1)'!B14,'3.1.MTS A'!$P$7:$P$253)</f>
        <v>0</v>
      </c>
      <c r="S14" s="72">
        <f>SUMIFS('MTS B Funnel (M1)'!$E$7:$E$251,'MTS B Funnel (M1)'!$B$7:$B$251,'3.2.MTS B (M1)'!$B14)</f>
        <v>0</v>
      </c>
      <c r="T14" s="72">
        <f>SUMIFS('MTS B Funnel (M1)'!$F$7:$F$251,'MTS B Funnel (M1)'!$B$7:$B$251,'3.2.MTS B (M1)'!$B14)</f>
        <v>0</v>
      </c>
      <c r="U14" s="72">
        <f>SUMIFS('MTS B Funnel (M1)'!$G$7:$G$251,'MTS B Funnel (M1)'!$B$7:$B$251,'3.2.MTS B (M1)'!$B14)</f>
        <v>0</v>
      </c>
      <c r="V14" s="72">
        <f>SUMIFS('MTS B Funnel (M1)'!$H$7:$H$251,'MTS B Funnel (M1)'!$B$7:$B$251,'3.2.MTS B (M1)'!$B14)</f>
        <v>0</v>
      </c>
      <c r="W14" s="72">
        <f t="shared" si="5"/>
        <v>0</v>
      </c>
      <c r="X14" s="72">
        <f t="shared" si="6"/>
        <v>0</v>
      </c>
      <c r="Y14" s="72">
        <f t="shared" si="16"/>
        <v>0</v>
      </c>
      <c r="Z14" s="72">
        <f t="shared" si="17"/>
        <v>0</v>
      </c>
      <c r="AA14" s="72">
        <f t="shared" si="18"/>
        <v>0</v>
      </c>
      <c r="AB14" s="72">
        <f>SUMIFS('MTS B Funnel (M1)'!$I$7:$I$251,'MTS B Funnel (M1)'!$B$7:$B$251,'3.2.MTS B (M1)'!$B14)</f>
        <v>0</v>
      </c>
      <c r="AC14" s="72">
        <f>SUMIFS('MTS B Funnel (M1)'!$J$7:$J$251,'MTS B Funnel (M1)'!$B$7:$B$251,'3.2.MTS B (M1)'!$B14)</f>
        <v>0</v>
      </c>
      <c r="AD14" s="72">
        <f t="shared" si="7"/>
        <v>0</v>
      </c>
      <c r="AE14" s="55"/>
      <c r="AF14" s="72">
        <f>SUMIF('3.1.MTS A'!$F$7:$F$253,'3.2.MTS B (M1)'!R14,'3.1.MTS A'!$U$7:$U$253)</f>
        <v>0</v>
      </c>
      <c r="AG14" s="72">
        <f>SUMIFS('MTS B Funnel (M1)'!$L$7:$L$251,'MTS B Funnel (M1)'!$B$7:$B$251,'3.2.MTS B (M1)'!$B14)</f>
        <v>0</v>
      </c>
      <c r="AH14" s="72">
        <f>SUMIFS('MTS B Funnel (M1)'!$M$7:$M$251,'MTS B Funnel (M1)'!$B$7:$B$251,'3.2.MTS B (M1)'!$B14)</f>
        <v>0</v>
      </c>
      <c r="AI14" s="72">
        <f>SUMIFS('MTS B Funnel (M1)'!$N$7:$N$251,'MTS B Funnel (M1)'!$B$7:$B$251,'3.2.MTS B (M1)'!$B14)</f>
        <v>0</v>
      </c>
      <c r="AJ14" s="72">
        <f>SUMIFS('MTS B Funnel (M1)'!$O$7:$O$251,'MTS B Funnel (M1)'!$B$7:$B$251,'3.2.MTS B (M1)'!$B14)</f>
        <v>0</v>
      </c>
      <c r="AK14" s="72">
        <f t="shared" si="8"/>
        <v>0</v>
      </c>
      <c r="AL14" s="72">
        <f t="shared" si="9"/>
        <v>0</v>
      </c>
      <c r="AM14" s="72">
        <f t="shared" si="10"/>
        <v>0</v>
      </c>
      <c r="AN14" s="72">
        <f t="shared" si="19"/>
        <v>0</v>
      </c>
      <c r="AO14" s="72">
        <f t="shared" si="20"/>
        <v>0</v>
      </c>
      <c r="AP14" s="55"/>
    </row>
    <row r="15" spans="1:42" x14ac:dyDescent="0.25">
      <c r="A15" s="144"/>
      <c r="B15" s="55"/>
      <c r="C15" s="55"/>
      <c r="D15" s="72">
        <f>SUMIF('3.1.MTS A'!$F$7:$F$253,'3.2.MTS B (M1)'!B15,'3.1.MTS A'!$J$7:$J$253)</f>
        <v>0</v>
      </c>
      <c r="E15" s="187">
        <f>SUMIF('Conv ratios (M1)'!$A$2:$A$51,'3.2.MTS B (M1)'!$B15,'Conv ratios (M1)'!$G$2:$G$51)</f>
        <v>0</v>
      </c>
      <c r="F15" s="187">
        <f>SUMIF('Conv ratios (M1)'!$A$2:$A$51,'3.2.MTS B (M1)'!$B15,'Conv ratios (M1)'!$F$2:$F$51)</f>
        <v>0</v>
      </c>
      <c r="G15" s="187">
        <f>SUMIF('Conv ratios (M1)'!$A$2:$A$51,'3.2.MTS B (M1)'!$B15,'Conv ratios (M1)'!$E$2:$E$51)</f>
        <v>0</v>
      </c>
      <c r="H15" s="55"/>
      <c r="I15" s="72">
        <f t="shared" si="11"/>
        <v>0</v>
      </c>
      <c r="J15" s="72">
        <f t="shared" si="12"/>
        <v>0</v>
      </c>
      <c r="K15" s="72">
        <f t="shared" si="13"/>
        <v>0</v>
      </c>
      <c r="L15" s="72">
        <f t="shared" si="14"/>
        <v>0</v>
      </c>
      <c r="M15" s="55"/>
      <c r="N15" s="72">
        <f t="shared" si="15"/>
        <v>0</v>
      </c>
      <c r="O15" s="55"/>
      <c r="P15" s="72">
        <f t="shared" si="3"/>
        <v>0</v>
      </c>
      <c r="Q15" s="72">
        <f t="shared" si="4"/>
        <v>0</v>
      </c>
      <c r="R15" s="72">
        <f>SUMIF('3.1.MTS A'!$F$7:$F$253,'3.2.MTS B (M1)'!B15,'3.1.MTS A'!$P$7:$P$253)</f>
        <v>0</v>
      </c>
      <c r="S15" s="72">
        <f>SUMIFS('MTS B Funnel (M1)'!$E$7:$E$251,'MTS B Funnel (M1)'!$B$7:$B$251,'3.2.MTS B (M1)'!$B15)</f>
        <v>0</v>
      </c>
      <c r="T15" s="72">
        <f>SUMIFS('MTS B Funnel (M1)'!$F$7:$F$251,'MTS B Funnel (M1)'!$B$7:$B$251,'3.2.MTS B (M1)'!$B15)</f>
        <v>0</v>
      </c>
      <c r="U15" s="72">
        <f>SUMIFS('MTS B Funnel (M1)'!$G$7:$G$251,'MTS B Funnel (M1)'!$B$7:$B$251,'3.2.MTS B (M1)'!$B15)</f>
        <v>0</v>
      </c>
      <c r="V15" s="72">
        <f>SUMIFS('MTS B Funnel (M1)'!$H$7:$H$251,'MTS B Funnel (M1)'!$B$7:$B$251,'3.2.MTS B (M1)'!$B15)</f>
        <v>0</v>
      </c>
      <c r="W15" s="72">
        <f t="shared" si="5"/>
        <v>0</v>
      </c>
      <c r="X15" s="72">
        <f t="shared" si="6"/>
        <v>0</v>
      </c>
      <c r="Y15" s="72">
        <f t="shared" si="16"/>
        <v>0</v>
      </c>
      <c r="Z15" s="72">
        <f t="shared" si="17"/>
        <v>0</v>
      </c>
      <c r="AA15" s="72">
        <f t="shared" si="18"/>
        <v>0</v>
      </c>
      <c r="AB15" s="72">
        <f>SUMIFS('MTS B Funnel (M1)'!$I$7:$I$251,'MTS B Funnel (M1)'!$B$7:$B$251,'3.2.MTS B (M1)'!$B15)</f>
        <v>0</v>
      </c>
      <c r="AC15" s="72">
        <f>SUMIFS('MTS B Funnel (M1)'!$J$7:$J$251,'MTS B Funnel (M1)'!$B$7:$B$251,'3.2.MTS B (M1)'!$B15)</f>
        <v>0</v>
      </c>
      <c r="AD15" s="72">
        <f t="shared" si="7"/>
        <v>0</v>
      </c>
      <c r="AE15" s="55"/>
      <c r="AF15" s="72">
        <f>SUMIF('3.1.MTS A'!$F$7:$F$253,'3.2.MTS B (M1)'!R15,'3.1.MTS A'!$U$7:$U$253)</f>
        <v>0</v>
      </c>
      <c r="AG15" s="72">
        <f>SUMIFS('MTS B Funnel (M1)'!$L$7:$L$251,'MTS B Funnel (M1)'!$B$7:$B$251,'3.2.MTS B (M1)'!$B15)</f>
        <v>0</v>
      </c>
      <c r="AH15" s="72">
        <f>SUMIFS('MTS B Funnel (M1)'!$M$7:$M$251,'MTS B Funnel (M1)'!$B$7:$B$251,'3.2.MTS B (M1)'!$B15)</f>
        <v>0</v>
      </c>
      <c r="AI15" s="72">
        <f>SUMIFS('MTS B Funnel (M1)'!$N$7:$N$251,'MTS B Funnel (M1)'!$B$7:$B$251,'3.2.MTS B (M1)'!$B15)</f>
        <v>0</v>
      </c>
      <c r="AJ15" s="72">
        <f>SUMIFS('MTS B Funnel (M1)'!$O$7:$O$251,'MTS B Funnel (M1)'!$B$7:$B$251,'3.2.MTS B (M1)'!$B15)</f>
        <v>0</v>
      </c>
      <c r="AK15" s="72">
        <f t="shared" si="8"/>
        <v>0</v>
      </c>
      <c r="AL15" s="72">
        <f t="shared" si="9"/>
        <v>0</v>
      </c>
      <c r="AM15" s="72">
        <f t="shared" si="10"/>
        <v>0</v>
      </c>
      <c r="AN15" s="72">
        <f t="shared" si="19"/>
        <v>0</v>
      </c>
      <c r="AO15" s="72">
        <f t="shared" si="20"/>
        <v>0</v>
      </c>
      <c r="AP15" s="55"/>
    </row>
    <row r="16" spans="1:42" x14ac:dyDescent="0.25">
      <c r="A16" s="144"/>
      <c r="B16" s="55"/>
      <c r="C16" s="55"/>
      <c r="D16" s="72">
        <f>SUMIF('3.1.MTS A'!$F$7:$F$253,'3.2.MTS B (M1)'!B16,'3.1.MTS A'!$J$7:$J$253)</f>
        <v>0</v>
      </c>
      <c r="E16" s="187">
        <f>SUMIF('Conv ratios (M1)'!$A$2:$A$51,'3.2.MTS B (M1)'!$B16,'Conv ratios (M1)'!$G$2:$G$51)</f>
        <v>0</v>
      </c>
      <c r="F16" s="187">
        <f>SUMIF('Conv ratios (M1)'!$A$2:$A$51,'3.2.MTS B (M1)'!$B16,'Conv ratios (M1)'!$F$2:$F$51)</f>
        <v>0</v>
      </c>
      <c r="G16" s="187">
        <f>SUMIF('Conv ratios (M1)'!$A$2:$A$51,'3.2.MTS B (M1)'!$B16,'Conv ratios (M1)'!$E$2:$E$51)</f>
        <v>0</v>
      </c>
      <c r="H16" s="55"/>
      <c r="I16" s="72">
        <f t="shared" si="11"/>
        <v>0</v>
      </c>
      <c r="J16" s="72">
        <f t="shared" si="12"/>
        <v>0</v>
      </c>
      <c r="K16" s="72">
        <f t="shared" si="13"/>
        <v>0</v>
      </c>
      <c r="L16" s="72">
        <f t="shared" si="14"/>
        <v>0</v>
      </c>
      <c r="M16" s="55"/>
      <c r="N16" s="72">
        <f t="shared" si="15"/>
        <v>0</v>
      </c>
      <c r="O16" s="55"/>
      <c r="P16" s="72">
        <f t="shared" si="3"/>
        <v>0</v>
      </c>
      <c r="Q16" s="72">
        <f t="shared" si="4"/>
        <v>0</v>
      </c>
      <c r="R16" s="72">
        <f>SUMIF('3.1.MTS A'!$F$7:$F$253,'3.2.MTS B (M1)'!B16,'3.1.MTS A'!$P$7:$P$253)</f>
        <v>0</v>
      </c>
      <c r="S16" s="72">
        <f>SUMIFS('MTS B Funnel (M1)'!$E$7:$E$251,'MTS B Funnel (M1)'!$B$7:$B$251,'3.2.MTS B (M1)'!$B16)</f>
        <v>0</v>
      </c>
      <c r="T16" s="72">
        <f>SUMIFS('MTS B Funnel (M1)'!$F$7:$F$251,'MTS B Funnel (M1)'!$B$7:$B$251,'3.2.MTS B (M1)'!$B16)</f>
        <v>0</v>
      </c>
      <c r="U16" s="72">
        <f>SUMIFS('MTS B Funnel (M1)'!$G$7:$G$251,'MTS B Funnel (M1)'!$B$7:$B$251,'3.2.MTS B (M1)'!$B16)</f>
        <v>0</v>
      </c>
      <c r="V16" s="72">
        <f>SUMIFS('MTS B Funnel (M1)'!$H$7:$H$251,'MTS B Funnel (M1)'!$B$7:$B$251,'3.2.MTS B (M1)'!$B16)</f>
        <v>0</v>
      </c>
      <c r="W16" s="72">
        <f t="shared" si="5"/>
        <v>0</v>
      </c>
      <c r="X16" s="72">
        <f t="shared" si="6"/>
        <v>0</v>
      </c>
      <c r="Y16" s="72">
        <f t="shared" si="16"/>
        <v>0</v>
      </c>
      <c r="Z16" s="72">
        <f t="shared" si="17"/>
        <v>0</v>
      </c>
      <c r="AA16" s="72">
        <f t="shared" si="18"/>
        <v>0</v>
      </c>
      <c r="AB16" s="72">
        <f>SUMIFS('MTS B Funnel (M1)'!$I$7:$I$251,'MTS B Funnel (M1)'!$B$7:$B$251,'3.2.MTS B (M1)'!$B16)</f>
        <v>0</v>
      </c>
      <c r="AC16" s="72">
        <f>SUMIFS('MTS B Funnel (M1)'!$J$7:$J$251,'MTS B Funnel (M1)'!$B$7:$B$251,'3.2.MTS B (M1)'!$B16)</f>
        <v>0</v>
      </c>
      <c r="AD16" s="72">
        <f t="shared" si="7"/>
        <v>0</v>
      </c>
      <c r="AE16" s="55"/>
      <c r="AF16" s="72">
        <f>SUMIF('3.1.MTS A'!$F$7:$F$253,'3.2.MTS B (M1)'!R16,'3.1.MTS A'!$U$7:$U$253)</f>
        <v>0</v>
      </c>
      <c r="AG16" s="72">
        <f>SUMIFS('MTS B Funnel (M1)'!$L$7:$L$251,'MTS B Funnel (M1)'!$B$7:$B$251,'3.2.MTS B (M1)'!$B16)</f>
        <v>0</v>
      </c>
      <c r="AH16" s="72">
        <f>SUMIFS('MTS B Funnel (M1)'!$M$7:$M$251,'MTS B Funnel (M1)'!$B$7:$B$251,'3.2.MTS B (M1)'!$B16)</f>
        <v>0</v>
      </c>
      <c r="AI16" s="72">
        <f>SUMIFS('MTS B Funnel (M1)'!$N$7:$N$251,'MTS B Funnel (M1)'!$B$7:$B$251,'3.2.MTS B (M1)'!$B16)</f>
        <v>0</v>
      </c>
      <c r="AJ16" s="72">
        <f>SUMIFS('MTS B Funnel (M1)'!$O$7:$O$251,'MTS B Funnel (M1)'!$B$7:$B$251,'3.2.MTS B (M1)'!$B16)</f>
        <v>0</v>
      </c>
      <c r="AK16" s="72">
        <f t="shared" si="8"/>
        <v>0</v>
      </c>
      <c r="AL16" s="72">
        <f t="shared" si="9"/>
        <v>0</v>
      </c>
      <c r="AM16" s="72">
        <f t="shared" si="10"/>
        <v>0</v>
      </c>
      <c r="AN16" s="72">
        <f t="shared" si="19"/>
        <v>0</v>
      </c>
      <c r="AO16" s="72">
        <f t="shared" si="20"/>
        <v>0</v>
      </c>
      <c r="AP16" s="55"/>
    </row>
    <row r="17" spans="1:42" x14ac:dyDescent="0.25">
      <c r="A17" s="144"/>
      <c r="B17" s="55"/>
      <c r="C17" s="55"/>
      <c r="D17" s="72">
        <f>SUMIF('3.1.MTS A'!$F$7:$F$253,'3.2.MTS B (M1)'!B17,'3.1.MTS A'!$J$7:$J$253)</f>
        <v>0</v>
      </c>
      <c r="E17" s="187">
        <f>SUMIF('Conv ratios (M1)'!$A$2:$A$51,'3.2.MTS B (M1)'!$B17,'Conv ratios (M1)'!$G$2:$G$51)</f>
        <v>0</v>
      </c>
      <c r="F17" s="187">
        <f>SUMIF('Conv ratios (M1)'!$A$2:$A$51,'3.2.MTS B (M1)'!$B17,'Conv ratios (M1)'!$F$2:$F$51)</f>
        <v>0</v>
      </c>
      <c r="G17" s="187">
        <f>SUMIF('Conv ratios (M1)'!$A$2:$A$51,'3.2.MTS B (M1)'!$B17,'Conv ratios (M1)'!$E$2:$E$51)</f>
        <v>0</v>
      </c>
      <c r="H17" s="55"/>
      <c r="I17" s="72">
        <f t="shared" si="11"/>
        <v>0</v>
      </c>
      <c r="J17" s="72">
        <f t="shared" si="12"/>
        <v>0</v>
      </c>
      <c r="K17" s="72">
        <f t="shared" si="13"/>
        <v>0</v>
      </c>
      <c r="L17" s="72">
        <f t="shared" si="14"/>
        <v>0</v>
      </c>
      <c r="M17" s="55"/>
      <c r="N17" s="72">
        <f t="shared" si="15"/>
        <v>0</v>
      </c>
      <c r="O17" s="55"/>
      <c r="P17" s="72">
        <f t="shared" si="3"/>
        <v>0</v>
      </c>
      <c r="Q17" s="72">
        <f t="shared" si="4"/>
        <v>0</v>
      </c>
      <c r="R17" s="72">
        <f>SUMIF('3.1.MTS A'!$F$7:$F$253,'3.2.MTS B (M1)'!B17,'3.1.MTS A'!$P$7:$P$253)</f>
        <v>0</v>
      </c>
      <c r="S17" s="72">
        <f>SUMIFS('MTS B Funnel (M1)'!$E$7:$E$251,'MTS B Funnel (M1)'!$B$7:$B$251,'3.2.MTS B (M1)'!$B17)</f>
        <v>0</v>
      </c>
      <c r="T17" s="72">
        <f>SUMIFS('MTS B Funnel (M1)'!$F$7:$F$251,'MTS B Funnel (M1)'!$B$7:$B$251,'3.2.MTS B (M1)'!$B17)</f>
        <v>0</v>
      </c>
      <c r="U17" s="72">
        <f>SUMIFS('MTS B Funnel (M1)'!$G$7:$G$251,'MTS B Funnel (M1)'!$B$7:$B$251,'3.2.MTS B (M1)'!$B17)</f>
        <v>0</v>
      </c>
      <c r="V17" s="72">
        <f>SUMIFS('MTS B Funnel (M1)'!$H$7:$H$251,'MTS B Funnel (M1)'!$B$7:$B$251,'3.2.MTS B (M1)'!$B17)</f>
        <v>0</v>
      </c>
      <c r="W17" s="72">
        <f t="shared" si="5"/>
        <v>0</v>
      </c>
      <c r="X17" s="72">
        <f t="shared" si="6"/>
        <v>0</v>
      </c>
      <c r="Y17" s="72">
        <f t="shared" si="16"/>
        <v>0</v>
      </c>
      <c r="Z17" s="72">
        <f t="shared" si="17"/>
        <v>0</v>
      </c>
      <c r="AA17" s="72">
        <f t="shared" si="18"/>
        <v>0</v>
      </c>
      <c r="AB17" s="72">
        <f>SUMIFS('MTS B Funnel (M1)'!$I$7:$I$251,'MTS B Funnel (M1)'!$B$7:$B$251,'3.2.MTS B (M1)'!$B17)</f>
        <v>0</v>
      </c>
      <c r="AC17" s="72">
        <f>SUMIFS('MTS B Funnel (M1)'!$J$7:$J$251,'MTS B Funnel (M1)'!$B$7:$B$251,'3.2.MTS B (M1)'!$B17)</f>
        <v>0</v>
      </c>
      <c r="AD17" s="72">
        <f t="shared" si="7"/>
        <v>0</v>
      </c>
      <c r="AE17" s="55"/>
      <c r="AF17" s="72">
        <f>SUMIF('3.1.MTS A'!$F$7:$F$253,'3.2.MTS B (M1)'!R17,'3.1.MTS A'!$U$7:$U$253)</f>
        <v>0</v>
      </c>
      <c r="AG17" s="72">
        <f>SUMIFS('MTS B Funnel (M1)'!$L$7:$L$251,'MTS B Funnel (M1)'!$B$7:$B$251,'3.2.MTS B (M1)'!$B17)</f>
        <v>0</v>
      </c>
      <c r="AH17" s="72">
        <f>SUMIFS('MTS B Funnel (M1)'!$M$7:$M$251,'MTS B Funnel (M1)'!$B$7:$B$251,'3.2.MTS B (M1)'!$B17)</f>
        <v>0</v>
      </c>
      <c r="AI17" s="72">
        <f>SUMIFS('MTS B Funnel (M1)'!$N$7:$N$251,'MTS B Funnel (M1)'!$B$7:$B$251,'3.2.MTS B (M1)'!$B17)</f>
        <v>0</v>
      </c>
      <c r="AJ17" s="72">
        <f>SUMIFS('MTS B Funnel (M1)'!$O$7:$O$251,'MTS B Funnel (M1)'!$B$7:$B$251,'3.2.MTS B (M1)'!$B17)</f>
        <v>0</v>
      </c>
      <c r="AK17" s="72">
        <f t="shared" si="8"/>
        <v>0</v>
      </c>
      <c r="AL17" s="72">
        <f t="shared" si="9"/>
        <v>0</v>
      </c>
      <c r="AM17" s="72">
        <f t="shared" si="10"/>
        <v>0</v>
      </c>
      <c r="AN17" s="72">
        <f t="shared" si="19"/>
        <v>0</v>
      </c>
      <c r="AO17" s="72">
        <f t="shared" si="20"/>
        <v>0</v>
      </c>
      <c r="AP17" s="55"/>
    </row>
    <row r="18" spans="1:42" x14ac:dyDescent="0.25">
      <c r="A18" s="144"/>
      <c r="B18" s="55"/>
      <c r="C18" s="55"/>
      <c r="D18" s="72">
        <f>SUMIF('3.1.MTS A'!$F$7:$F$253,'3.2.MTS B (M1)'!B18,'3.1.MTS A'!$J$7:$J$253)</f>
        <v>0</v>
      </c>
      <c r="E18" s="187">
        <f>SUMIF('Conv ratios (M1)'!$A$2:$A$51,'3.2.MTS B (M1)'!$B18,'Conv ratios (M1)'!$G$2:$G$51)</f>
        <v>0</v>
      </c>
      <c r="F18" s="187">
        <f>SUMIF('Conv ratios (M1)'!$A$2:$A$51,'3.2.MTS B (M1)'!$B18,'Conv ratios (M1)'!$F$2:$F$51)</f>
        <v>0</v>
      </c>
      <c r="G18" s="187">
        <f>SUMIF('Conv ratios (M1)'!$A$2:$A$51,'3.2.MTS B (M1)'!$B18,'Conv ratios (M1)'!$E$2:$E$51)</f>
        <v>0</v>
      </c>
      <c r="H18" s="55"/>
      <c r="I18" s="72">
        <f t="shared" si="11"/>
        <v>0</v>
      </c>
      <c r="J18" s="72">
        <f t="shared" si="12"/>
        <v>0</v>
      </c>
      <c r="K18" s="72">
        <f t="shared" si="13"/>
        <v>0</v>
      </c>
      <c r="L18" s="72">
        <f t="shared" si="14"/>
        <v>0</v>
      </c>
      <c r="M18" s="55"/>
      <c r="N18" s="72">
        <f t="shared" si="15"/>
        <v>0</v>
      </c>
      <c r="O18" s="55"/>
      <c r="P18" s="72">
        <f t="shared" si="3"/>
        <v>0</v>
      </c>
      <c r="Q18" s="72">
        <f t="shared" si="4"/>
        <v>0</v>
      </c>
      <c r="R18" s="72">
        <f>SUMIF('3.1.MTS A'!$F$7:$F$253,'3.2.MTS B (M1)'!B18,'3.1.MTS A'!$P$7:$P$253)</f>
        <v>0</v>
      </c>
      <c r="S18" s="72">
        <f>SUMIFS('MTS B Funnel (M1)'!$E$7:$E$251,'MTS B Funnel (M1)'!$B$7:$B$251,'3.2.MTS B (M1)'!$B18)</f>
        <v>0</v>
      </c>
      <c r="T18" s="72">
        <f>SUMIFS('MTS B Funnel (M1)'!$F$7:$F$251,'MTS B Funnel (M1)'!$B$7:$B$251,'3.2.MTS B (M1)'!$B18)</f>
        <v>0</v>
      </c>
      <c r="U18" s="72">
        <f>SUMIFS('MTS B Funnel (M1)'!$G$7:$G$251,'MTS B Funnel (M1)'!$B$7:$B$251,'3.2.MTS B (M1)'!$B18)</f>
        <v>0</v>
      </c>
      <c r="V18" s="72">
        <f>SUMIFS('MTS B Funnel (M1)'!$H$7:$H$251,'MTS B Funnel (M1)'!$B$7:$B$251,'3.2.MTS B (M1)'!$B18)</f>
        <v>0</v>
      </c>
      <c r="W18" s="72">
        <f t="shared" si="5"/>
        <v>0</v>
      </c>
      <c r="X18" s="72">
        <f t="shared" si="6"/>
        <v>0</v>
      </c>
      <c r="Y18" s="72">
        <f t="shared" si="16"/>
        <v>0</v>
      </c>
      <c r="Z18" s="72">
        <f t="shared" si="17"/>
        <v>0</v>
      </c>
      <c r="AA18" s="72">
        <f t="shared" si="18"/>
        <v>0</v>
      </c>
      <c r="AB18" s="72">
        <f>SUMIFS('MTS B Funnel (M1)'!$I$7:$I$251,'MTS B Funnel (M1)'!$B$7:$B$251,'3.2.MTS B (M1)'!$B18)</f>
        <v>0</v>
      </c>
      <c r="AC18" s="72">
        <f>SUMIFS('MTS B Funnel (M1)'!$J$7:$J$251,'MTS B Funnel (M1)'!$B$7:$B$251,'3.2.MTS B (M1)'!$B18)</f>
        <v>0</v>
      </c>
      <c r="AD18" s="72">
        <f t="shared" si="7"/>
        <v>0</v>
      </c>
      <c r="AE18" s="55"/>
      <c r="AF18" s="72">
        <f>SUMIF('3.1.MTS A'!$F$7:$F$253,'3.2.MTS B (M1)'!R18,'3.1.MTS A'!$U$7:$U$253)</f>
        <v>0</v>
      </c>
      <c r="AG18" s="72">
        <f>SUMIFS('MTS B Funnel (M1)'!$L$7:$L$251,'MTS B Funnel (M1)'!$B$7:$B$251,'3.2.MTS B (M1)'!$B18)</f>
        <v>0</v>
      </c>
      <c r="AH18" s="72">
        <f>SUMIFS('MTS B Funnel (M1)'!$M$7:$M$251,'MTS B Funnel (M1)'!$B$7:$B$251,'3.2.MTS B (M1)'!$B18)</f>
        <v>0</v>
      </c>
      <c r="AI18" s="72">
        <f>SUMIFS('MTS B Funnel (M1)'!$N$7:$N$251,'MTS B Funnel (M1)'!$B$7:$B$251,'3.2.MTS B (M1)'!$B18)</f>
        <v>0</v>
      </c>
      <c r="AJ18" s="72">
        <f>SUMIFS('MTS B Funnel (M1)'!$O$7:$O$251,'MTS B Funnel (M1)'!$B$7:$B$251,'3.2.MTS B (M1)'!$B18)</f>
        <v>0</v>
      </c>
      <c r="AK18" s="72">
        <f t="shared" si="8"/>
        <v>0</v>
      </c>
      <c r="AL18" s="72">
        <f t="shared" si="9"/>
        <v>0</v>
      </c>
      <c r="AM18" s="72">
        <f t="shared" si="10"/>
        <v>0</v>
      </c>
      <c r="AN18" s="72">
        <f t="shared" si="19"/>
        <v>0</v>
      </c>
      <c r="AO18" s="72">
        <f t="shared" si="20"/>
        <v>0</v>
      </c>
      <c r="AP18" s="55"/>
    </row>
    <row r="19" spans="1:42" x14ac:dyDescent="0.25">
      <c r="A19" s="144"/>
      <c r="B19" s="55"/>
      <c r="C19" s="55"/>
      <c r="D19" s="72">
        <f>SUMIF('3.1.MTS A'!$F$7:$F$253,'3.2.MTS B (M1)'!B19,'3.1.MTS A'!$J$7:$J$253)</f>
        <v>0</v>
      </c>
      <c r="E19" s="187">
        <f>SUMIF('Conv ratios (M1)'!$A$2:$A$51,'3.2.MTS B (M1)'!$B19,'Conv ratios (M1)'!$G$2:$G$51)</f>
        <v>0</v>
      </c>
      <c r="F19" s="187">
        <f>SUMIF('Conv ratios (M1)'!$A$2:$A$51,'3.2.MTS B (M1)'!$B19,'Conv ratios (M1)'!$F$2:$F$51)</f>
        <v>0</v>
      </c>
      <c r="G19" s="187">
        <f>SUMIF('Conv ratios (M1)'!$A$2:$A$51,'3.2.MTS B (M1)'!$B19,'Conv ratios (M1)'!$E$2:$E$51)</f>
        <v>0</v>
      </c>
      <c r="H19" s="55"/>
      <c r="I19" s="72">
        <f t="shared" si="11"/>
        <v>0</v>
      </c>
      <c r="J19" s="72">
        <f t="shared" si="12"/>
        <v>0</v>
      </c>
      <c r="K19" s="72">
        <f t="shared" si="13"/>
        <v>0</v>
      </c>
      <c r="L19" s="72">
        <f t="shared" si="14"/>
        <v>0</v>
      </c>
      <c r="M19" s="55"/>
      <c r="N19" s="72">
        <f t="shared" si="15"/>
        <v>0</v>
      </c>
      <c r="O19" s="55"/>
      <c r="P19" s="72">
        <f t="shared" si="3"/>
        <v>0</v>
      </c>
      <c r="Q19" s="72">
        <f t="shared" si="4"/>
        <v>0</v>
      </c>
      <c r="R19" s="72">
        <f>SUMIF('3.1.MTS A'!$F$7:$F$253,'3.2.MTS B (M1)'!B19,'3.1.MTS A'!$P$7:$P$253)</f>
        <v>0</v>
      </c>
      <c r="S19" s="72">
        <f>SUMIFS('MTS B Funnel (M1)'!$E$7:$E$251,'MTS B Funnel (M1)'!$B$7:$B$251,'3.2.MTS B (M1)'!$B19)</f>
        <v>0</v>
      </c>
      <c r="T19" s="72">
        <f>SUMIFS('MTS B Funnel (M1)'!$F$7:$F$251,'MTS B Funnel (M1)'!$B$7:$B$251,'3.2.MTS B (M1)'!$B19)</f>
        <v>0</v>
      </c>
      <c r="U19" s="72">
        <f>SUMIFS('MTS B Funnel (M1)'!$G$7:$G$251,'MTS B Funnel (M1)'!$B$7:$B$251,'3.2.MTS B (M1)'!$B19)</f>
        <v>0</v>
      </c>
      <c r="V19" s="72">
        <f>SUMIFS('MTS B Funnel (M1)'!$H$7:$H$251,'MTS B Funnel (M1)'!$B$7:$B$251,'3.2.MTS B (M1)'!$B19)</f>
        <v>0</v>
      </c>
      <c r="W19" s="72">
        <f t="shared" si="5"/>
        <v>0</v>
      </c>
      <c r="X19" s="72">
        <f t="shared" si="6"/>
        <v>0</v>
      </c>
      <c r="Y19" s="72">
        <f t="shared" si="16"/>
        <v>0</v>
      </c>
      <c r="Z19" s="72">
        <f t="shared" si="17"/>
        <v>0</v>
      </c>
      <c r="AA19" s="72">
        <f t="shared" si="18"/>
        <v>0</v>
      </c>
      <c r="AB19" s="72">
        <f>SUMIFS('MTS B Funnel (M1)'!$I$7:$I$251,'MTS B Funnel (M1)'!$B$7:$B$251,'3.2.MTS B (M1)'!$B19)</f>
        <v>0</v>
      </c>
      <c r="AC19" s="72">
        <f>SUMIFS('MTS B Funnel (M1)'!$J$7:$J$251,'MTS B Funnel (M1)'!$B$7:$B$251,'3.2.MTS B (M1)'!$B19)</f>
        <v>0</v>
      </c>
      <c r="AD19" s="72">
        <f t="shared" si="7"/>
        <v>0</v>
      </c>
      <c r="AE19" s="55"/>
      <c r="AF19" s="72">
        <f>SUMIF('3.1.MTS A'!$F$7:$F$253,'3.2.MTS B (M1)'!R19,'3.1.MTS A'!$U$7:$U$253)</f>
        <v>0</v>
      </c>
      <c r="AG19" s="72">
        <f>SUMIFS('MTS B Funnel (M1)'!$L$7:$L$251,'MTS B Funnel (M1)'!$B$7:$B$251,'3.2.MTS B (M1)'!$B19)</f>
        <v>0</v>
      </c>
      <c r="AH19" s="72">
        <f>SUMIFS('MTS B Funnel (M1)'!$M$7:$M$251,'MTS B Funnel (M1)'!$B$7:$B$251,'3.2.MTS B (M1)'!$B19)</f>
        <v>0</v>
      </c>
      <c r="AI19" s="72">
        <f>SUMIFS('MTS B Funnel (M1)'!$N$7:$N$251,'MTS B Funnel (M1)'!$B$7:$B$251,'3.2.MTS B (M1)'!$B19)</f>
        <v>0</v>
      </c>
      <c r="AJ19" s="72">
        <f>SUMIFS('MTS B Funnel (M1)'!$O$7:$O$251,'MTS B Funnel (M1)'!$B$7:$B$251,'3.2.MTS B (M1)'!$B19)</f>
        <v>0</v>
      </c>
      <c r="AK19" s="72">
        <f t="shared" si="8"/>
        <v>0</v>
      </c>
      <c r="AL19" s="72">
        <f t="shared" si="9"/>
        <v>0</v>
      </c>
      <c r="AM19" s="72">
        <f t="shared" si="10"/>
        <v>0</v>
      </c>
      <c r="AN19" s="72">
        <f t="shared" si="19"/>
        <v>0</v>
      </c>
      <c r="AO19" s="72">
        <f t="shared" si="20"/>
        <v>0</v>
      </c>
      <c r="AP19" s="55"/>
    </row>
    <row r="20" spans="1:42" x14ac:dyDescent="0.25">
      <c r="A20" s="144"/>
      <c r="B20" s="55"/>
      <c r="C20" s="55"/>
      <c r="D20" s="72">
        <f>SUMIF('3.1.MTS A'!$F$7:$F$253,'3.2.MTS B (M1)'!B20,'3.1.MTS A'!$J$7:$J$253)</f>
        <v>0</v>
      </c>
      <c r="E20" s="187">
        <f>SUMIF('Conv ratios (M1)'!$A$2:$A$51,'3.2.MTS B (M1)'!$B20,'Conv ratios (M1)'!$G$2:$G$51)</f>
        <v>0</v>
      </c>
      <c r="F20" s="187">
        <f>SUMIF('Conv ratios (M1)'!$A$2:$A$51,'3.2.MTS B (M1)'!$B20,'Conv ratios (M1)'!$F$2:$F$51)</f>
        <v>0</v>
      </c>
      <c r="G20" s="187">
        <f>SUMIF('Conv ratios (M1)'!$A$2:$A$51,'3.2.MTS B (M1)'!$B20,'Conv ratios (M1)'!$E$2:$E$51)</f>
        <v>0</v>
      </c>
      <c r="H20" s="55"/>
      <c r="I20" s="72">
        <f t="shared" si="11"/>
        <v>0</v>
      </c>
      <c r="J20" s="72">
        <f t="shared" si="12"/>
        <v>0</v>
      </c>
      <c r="K20" s="72">
        <f t="shared" si="13"/>
        <v>0</v>
      </c>
      <c r="L20" s="72">
        <f t="shared" si="14"/>
        <v>0</v>
      </c>
      <c r="M20" s="55"/>
      <c r="N20" s="72">
        <f t="shared" si="15"/>
        <v>0</v>
      </c>
      <c r="O20" s="55"/>
      <c r="P20" s="72">
        <f t="shared" si="3"/>
        <v>0</v>
      </c>
      <c r="Q20" s="72">
        <f t="shared" si="4"/>
        <v>0</v>
      </c>
      <c r="R20" s="72">
        <f>SUMIF('3.1.MTS A'!$F$7:$F$253,'3.2.MTS B (M1)'!B20,'3.1.MTS A'!$P$7:$P$253)</f>
        <v>0</v>
      </c>
      <c r="S20" s="72">
        <f>SUMIFS('MTS B Funnel (M1)'!$E$7:$E$251,'MTS B Funnel (M1)'!$B$7:$B$251,'3.2.MTS B (M1)'!$B20)</f>
        <v>0</v>
      </c>
      <c r="T20" s="72">
        <f>SUMIFS('MTS B Funnel (M1)'!$F$7:$F$251,'MTS B Funnel (M1)'!$B$7:$B$251,'3.2.MTS B (M1)'!$B20)</f>
        <v>0</v>
      </c>
      <c r="U20" s="72">
        <f>SUMIFS('MTS B Funnel (M1)'!$G$7:$G$251,'MTS B Funnel (M1)'!$B$7:$B$251,'3.2.MTS B (M1)'!$B20)</f>
        <v>0</v>
      </c>
      <c r="V20" s="72">
        <f>SUMIFS('MTS B Funnel (M1)'!$H$7:$H$251,'MTS B Funnel (M1)'!$B$7:$B$251,'3.2.MTS B (M1)'!$B20)</f>
        <v>0</v>
      </c>
      <c r="W20" s="72">
        <f t="shared" si="5"/>
        <v>0</v>
      </c>
      <c r="X20" s="72">
        <f t="shared" si="6"/>
        <v>0</v>
      </c>
      <c r="Y20" s="72">
        <f t="shared" si="16"/>
        <v>0</v>
      </c>
      <c r="Z20" s="72">
        <f t="shared" si="17"/>
        <v>0</v>
      </c>
      <c r="AA20" s="72">
        <f t="shared" si="18"/>
        <v>0</v>
      </c>
      <c r="AB20" s="72">
        <f>SUMIFS('MTS B Funnel (M1)'!$I$7:$I$251,'MTS B Funnel (M1)'!$B$7:$B$251,'3.2.MTS B (M1)'!$B20)</f>
        <v>0</v>
      </c>
      <c r="AC20" s="72">
        <f>SUMIFS('MTS B Funnel (M1)'!$J$7:$J$251,'MTS B Funnel (M1)'!$B$7:$B$251,'3.2.MTS B (M1)'!$B20)</f>
        <v>0</v>
      </c>
      <c r="AD20" s="72">
        <f t="shared" si="7"/>
        <v>0</v>
      </c>
      <c r="AE20" s="55"/>
      <c r="AF20" s="72">
        <f>SUMIF('3.1.MTS A'!$F$7:$F$253,'3.2.MTS B (M1)'!R20,'3.1.MTS A'!$U$7:$U$253)</f>
        <v>0</v>
      </c>
      <c r="AG20" s="72">
        <f>SUMIFS('MTS B Funnel (M1)'!$L$7:$L$251,'MTS B Funnel (M1)'!$B$7:$B$251,'3.2.MTS B (M1)'!$B20)</f>
        <v>0</v>
      </c>
      <c r="AH20" s="72">
        <f>SUMIFS('MTS B Funnel (M1)'!$M$7:$M$251,'MTS B Funnel (M1)'!$B$7:$B$251,'3.2.MTS B (M1)'!$B20)</f>
        <v>0</v>
      </c>
      <c r="AI20" s="72">
        <f>SUMIFS('MTS B Funnel (M1)'!$N$7:$N$251,'MTS B Funnel (M1)'!$B$7:$B$251,'3.2.MTS B (M1)'!$B20)</f>
        <v>0</v>
      </c>
      <c r="AJ20" s="72">
        <f>SUMIFS('MTS B Funnel (M1)'!$O$7:$O$251,'MTS B Funnel (M1)'!$B$7:$B$251,'3.2.MTS B (M1)'!$B20)</f>
        <v>0</v>
      </c>
      <c r="AK20" s="72">
        <f t="shared" si="8"/>
        <v>0</v>
      </c>
      <c r="AL20" s="72">
        <f t="shared" si="9"/>
        <v>0</v>
      </c>
      <c r="AM20" s="72">
        <f t="shared" si="10"/>
        <v>0</v>
      </c>
      <c r="AN20" s="72">
        <f t="shared" si="19"/>
        <v>0</v>
      </c>
      <c r="AO20" s="72">
        <f t="shared" si="20"/>
        <v>0</v>
      </c>
      <c r="AP20" s="55"/>
    </row>
    <row r="21" spans="1:42" x14ac:dyDescent="0.25">
      <c r="A21" s="144"/>
      <c r="B21" s="55"/>
      <c r="C21" s="55"/>
      <c r="D21" s="72">
        <f>SUMIF('3.1.MTS A'!$F$7:$F$253,'3.2.MTS B (M1)'!B21,'3.1.MTS A'!$J$7:$J$253)</f>
        <v>0</v>
      </c>
      <c r="E21" s="187">
        <f>SUMIF('Conv ratios (M1)'!$A$2:$A$51,'3.2.MTS B (M1)'!$B21,'Conv ratios (M1)'!$G$2:$G$51)</f>
        <v>0</v>
      </c>
      <c r="F21" s="187">
        <f>SUMIF('Conv ratios (M1)'!$A$2:$A$51,'3.2.MTS B (M1)'!$B21,'Conv ratios (M1)'!$F$2:$F$51)</f>
        <v>0</v>
      </c>
      <c r="G21" s="187">
        <f>SUMIF('Conv ratios (M1)'!$A$2:$A$51,'3.2.MTS B (M1)'!$B21,'Conv ratios (M1)'!$E$2:$E$51)</f>
        <v>0</v>
      </c>
      <c r="H21" s="55"/>
      <c r="I21" s="72">
        <f t="shared" si="11"/>
        <v>0</v>
      </c>
      <c r="J21" s="72">
        <f t="shared" si="12"/>
        <v>0</v>
      </c>
      <c r="K21" s="72">
        <f t="shared" si="13"/>
        <v>0</v>
      </c>
      <c r="L21" s="72">
        <f t="shared" si="14"/>
        <v>0</v>
      </c>
      <c r="M21" s="55"/>
      <c r="N21" s="72">
        <f t="shared" si="15"/>
        <v>0</v>
      </c>
      <c r="O21" s="55"/>
      <c r="P21" s="72">
        <f t="shared" si="3"/>
        <v>0</v>
      </c>
      <c r="Q21" s="72">
        <f t="shared" si="4"/>
        <v>0</v>
      </c>
      <c r="R21" s="72">
        <f>SUMIF('3.1.MTS A'!$F$7:$F$253,'3.2.MTS B (M1)'!B21,'3.1.MTS A'!$P$7:$P$253)</f>
        <v>0</v>
      </c>
      <c r="S21" s="72">
        <f>SUMIFS('MTS B Funnel (M1)'!$E$7:$E$251,'MTS B Funnel (M1)'!$B$7:$B$251,'3.2.MTS B (M1)'!$B21)</f>
        <v>0</v>
      </c>
      <c r="T21" s="72">
        <f>SUMIFS('MTS B Funnel (M1)'!$F$7:$F$251,'MTS B Funnel (M1)'!$B$7:$B$251,'3.2.MTS B (M1)'!$B21)</f>
        <v>0</v>
      </c>
      <c r="U21" s="72">
        <f>SUMIFS('MTS B Funnel (M1)'!$G$7:$G$251,'MTS B Funnel (M1)'!$B$7:$B$251,'3.2.MTS B (M1)'!$B21)</f>
        <v>0</v>
      </c>
      <c r="V21" s="72">
        <f>SUMIFS('MTS B Funnel (M1)'!$H$7:$H$251,'MTS B Funnel (M1)'!$B$7:$B$251,'3.2.MTS B (M1)'!$B21)</f>
        <v>0</v>
      </c>
      <c r="W21" s="72">
        <f t="shared" si="5"/>
        <v>0</v>
      </c>
      <c r="X21" s="72">
        <f t="shared" si="6"/>
        <v>0</v>
      </c>
      <c r="Y21" s="72">
        <f t="shared" si="16"/>
        <v>0</v>
      </c>
      <c r="Z21" s="72">
        <f t="shared" si="17"/>
        <v>0</v>
      </c>
      <c r="AA21" s="72">
        <f t="shared" si="18"/>
        <v>0</v>
      </c>
      <c r="AB21" s="72">
        <f>SUMIFS('MTS B Funnel (M1)'!$I$7:$I$251,'MTS B Funnel (M1)'!$B$7:$B$251,'3.2.MTS B (M1)'!$B21)</f>
        <v>0</v>
      </c>
      <c r="AC21" s="72">
        <f>SUMIFS('MTS B Funnel (M1)'!$J$7:$J$251,'MTS B Funnel (M1)'!$B$7:$B$251,'3.2.MTS B (M1)'!$B21)</f>
        <v>0</v>
      </c>
      <c r="AD21" s="72">
        <f t="shared" si="7"/>
        <v>0</v>
      </c>
      <c r="AE21" s="55"/>
      <c r="AF21" s="72">
        <f>SUMIF('3.1.MTS A'!$F$7:$F$253,'3.2.MTS B (M1)'!R21,'3.1.MTS A'!$U$7:$U$253)</f>
        <v>0</v>
      </c>
      <c r="AG21" s="72">
        <f>SUMIFS('MTS B Funnel (M1)'!$L$7:$L$251,'MTS B Funnel (M1)'!$B$7:$B$251,'3.2.MTS B (M1)'!$B21)</f>
        <v>0</v>
      </c>
      <c r="AH21" s="72">
        <f>SUMIFS('MTS B Funnel (M1)'!$M$7:$M$251,'MTS B Funnel (M1)'!$B$7:$B$251,'3.2.MTS B (M1)'!$B21)</f>
        <v>0</v>
      </c>
      <c r="AI21" s="72">
        <f>SUMIFS('MTS B Funnel (M1)'!$N$7:$N$251,'MTS B Funnel (M1)'!$B$7:$B$251,'3.2.MTS B (M1)'!$B21)</f>
        <v>0</v>
      </c>
      <c r="AJ21" s="72">
        <f>SUMIFS('MTS B Funnel (M1)'!$O$7:$O$251,'MTS B Funnel (M1)'!$B$7:$B$251,'3.2.MTS B (M1)'!$B21)</f>
        <v>0</v>
      </c>
      <c r="AK21" s="72">
        <f t="shared" si="8"/>
        <v>0</v>
      </c>
      <c r="AL21" s="72">
        <f t="shared" si="9"/>
        <v>0</v>
      </c>
      <c r="AM21" s="72">
        <f t="shared" si="10"/>
        <v>0</v>
      </c>
      <c r="AN21" s="72">
        <f t="shared" si="19"/>
        <v>0</v>
      </c>
      <c r="AO21" s="72">
        <f t="shared" si="20"/>
        <v>0</v>
      </c>
      <c r="AP21" s="55"/>
    </row>
    <row r="22" spans="1:42" x14ac:dyDescent="0.25">
      <c r="A22" s="144"/>
      <c r="B22" s="55"/>
      <c r="C22" s="55"/>
      <c r="D22" s="72">
        <f>SUMIF('3.1.MTS A'!$F$7:$F$253,'3.2.MTS B (M1)'!B22,'3.1.MTS A'!$J$7:$J$253)</f>
        <v>0</v>
      </c>
      <c r="E22" s="187">
        <f>SUMIF('Conv ratios (M1)'!$A$2:$A$51,'3.2.MTS B (M1)'!$B22,'Conv ratios (M1)'!$G$2:$G$51)</f>
        <v>0</v>
      </c>
      <c r="F22" s="187">
        <f>SUMIF('Conv ratios (M1)'!$A$2:$A$51,'3.2.MTS B (M1)'!$B22,'Conv ratios (M1)'!$F$2:$F$51)</f>
        <v>0</v>
      </c>
      <c r="G22" s="187">
        <f>SUMIF('Conv ratios (M1)'!$A$2:$A$51,'3.2.MTS B (M1)'!$B22,'Conv ratios (M1)'!$E$2:$E$51)</f>
        <v>0</v>
      </c>
      <c r="H22" s="55"/>
      <c r="I22" s="72">
        <f t="shared" si="11"/>
        <v>0</v>
      </c>
      <c r="J22" s="72">
        <f t="shared" si="12"/>
        <v>0</v>
      </c>
      <c r="K22" s="72">
        <f t="shared" si="13"/>
        <v>0</v>
      </c>
      <c r="L22" s="72">
        <f t="shared" si="14"/>
        <v>0</v>
      </c>
      <c r="M22" s="55"/>
      <c r="N22" s="72">
        <f t="shared" si="15"/>
        <v>0</v>
      </c>
      <c r="O22" s="55"/>
      <c r="P22" s="72">
        <f t="shared" si="3"/>
        <v>0</v>
      </c>
      <c r="Q22" s="72">
        <f t="shared" si="4"/>
        <v>0</v>
      </c>
      <c r="R22" s="72">
        <f>SUMIF('3.1.MTS A'!$F$7:$F$253,'3.2.MTS B (M1)'!B22,'3.1.MTS A'!$P$7:$P$253)</f>
        <v>0</v>
      </c>
      <c r="S22" s="72">
        <f>SUMIFS('MTS B Funnel (M1)'!$E$7:$E$251,'MTS B Funnel (M1)'!$B$7:$B$251,'3.2.MTS B (M1)'!$B22)</f>
        <v>0</v>
      </c>
      <c r="T22" s="72">
        <f>SUMIFS('MTS B Funnel (M1)'!$F$7:$F$251,'MTS B Funnel (M1)'!$B$7:$B$251,'3.2.MTS B (M1)'!$B22)</f>
        <v>0</v>
      </c>
      <c r="U22" s="72">
        <f>SUMIFS('MTS B Funnel (M1)'!$G$7:$G$251,'MTS B Funnel (M1)'!$B$7:$B$251,'3.2.MTS B (M1)'!$B22)</f>
        <v>0</v>
      </c>
      <c r="V22" s="72">
        <f>SUMIFS('MTS B Funnel (M1)'!$H$7:$H$251,'MTS B Funnel (M1)'!$B$7:$B$251,'3.2.MTS B (M1)'!$B22)</f>
        <v>0</v>
      </c>
      <c r="W22" s="72">
        <f t="shared" si="5"/>
        <v>0</v>
      </c>
      <c r="X22" s="72">
        <f t="shared" si="6"/>
        <v>0</v>
      </c>
      <c r="Y22" s="72">
        <f t="shared" si="16"/>
        <v>0</v>
      </c>
      <c r="Z22" s="72">
        <f t="shared" si="17"/>
        <v>0</v>
      </c>
      <c r="AA22" s="72">
        <f t="shared" si="18"/>
        <v>0</v>
      </c>
      <c r="AB22" s="72">
        <f>SUMIFS('MTS B Funnel (M1)'!$I$7:$I$251,'MTS B Funnel (M1)'!$B$7:$B$251,'3.2.MTS B (M1)'!$B22)</f>
        <v>0</v>
      </c>
      <c r="AC22" s="72">
        <f>SUMIFS('MTS B Funnel (M1)'!$J$7:$J$251,'MTS B Funnel (M1)'!$B$7:$B$251,'3.2.MTS B (M1)'!$B22)</f>
        <v>0</v>
      </c>
      <c r="AD22" s="72">
        <f t="shared" si="7"/>
        <v>0</v>
      </c>
      <c r="AE22" s="55"/>
      <c r="AF22" s="72">
        <f>SUMIF('3.1.MTS A'!$F$7:$F$253,'3.2.MTS B (M1)'!R22,'3.1.MTS A'!$U$7:$U$253)</f>
        <v>0</v>
      </c>
      <c r="AG22" s="72">
        <f>SUMIFS('MTS B Funnel (M1)'!$L$7:$L$251,'MTS B Funnel (M1)'!$B$7:$B$251,'3.2.MTS B (M1)'!$B22)</f>
        <v>0</v>
      </c>
      <c r="AH22" s="72">
        <f>SUMIFS('MTS B Funnel (M1)'!$M$7:$M$251,'MTS B Funnel (M1)'!$B$7:$B$251,'3.2.MTS B (M1)'!$B22)</f>
        <v>0</v>
      </c>
      <c r="AI22" s="72">
        <f>SUMIFS('MTS B Funnel (M1)'!$N$7:$N$251,'MTS B Funnel (M1)'!$B$7:$B$251,'3.2.MTS B (M1)'!$B22)</f>
        <v>0</v>
      </c>
      <c r="AJ22" s="72">
        <f>SUMIFS('MTS B Funnel (M1)'!$O$7:$O$251,'MTS B Funnel (M1)'!$B$7:$B$251,'3.2.MTS B (M1)'!$B22)</f>
        <v>0</v>
      </c>
      <c r="AK22" s="72">
        <f t="shared" si="8"/>
        <v>0</v>
      </c>
      <c r="AL22" s="72">
        <f t="shared" si="9"/>
        <v>0</v>
      </c>
      <c r="AM22" s="72">
        <f t="shared" si="10"/>
        <v>0</v>
      </c>
      <c r="AN22" s="72">
        <f t="shared" si="19"/>
        <v>0</v>
      </c>
      <c r="AO22" s="72">
        <f t="shared" si="20"/>
        <v>0</v>
      </c>
      <c r="AP22" s="55"/>
    </row>
    <row r="23" spans="1:42" x14ac:dyDescent="0.25">
      <c r="A23" s="144"/>
      <c r="B23" s="55"/>
      <c r="C23" s="55"/>
      <c r="D23" s="72">
        <f>SUMIF('3.1.MTS A'!$F$7:$F$253,'3.2.MTS B (M1)'!B23,'3.1.MTS A'!$J$7:$J$253)</f>
        <v>0</v>
      </c>
      <c r="E23" s="187">
        <f>SUMIF('Conv ratios (M1)'!$A$2:$A$51,'3.2.MTS B (M1)'!$B23,'Conv ratios (M1)'!$G$2:$G$51)</f>
        <v>0</v>
      </c>
      <c r="F23" s="187">
        <f>SUMIF('Conv ratios (M1)'!$A$2:$A$51,'3.2.MTS B (M1)'!$B23,'Conv ratios (M1)'!$F$2:$F$51)</f>
        <v>0</v>
      </c>
      <c r="G23" s="187">
        <f>SUMIF('Conv ratios (M1)'!$A$2:$A$51,'3.2.MTS B (M1)'!$B23,'Conv ratios (M1)'!$E$2:$E$51)</f>
        <v>0</v>
      </c>
      <c r="H23" s="55"/>
      <c r="I23" s="72">
        <f t="shared" si="11"/>
        <v>0</v>
      </c>
      <c r="J23" s="72">
        <f t="shared" si="12"/>
        <v>0</v>
      </c>
      <c r="K23" s="72">
        <f t="shared" si="13"/>
        <v>0</v>
      </c>
      <c r="L23" s="72">
        <f t="shared" si="14"/>
        <v>0</v>
      </c>
      <c r="M23" s="55"/>
      <c r="N23" s="72">
        <f t="shared" si="15"/>
        <v>0</v>
      </c>
      <c r="O23" s="55"/>
      <c r="P23" s="72">
        <f t="shared" si="3"/>
        <v>0</v>
      </c>
      <c r="Q23" s="72">
        <f t="shared" si="4"/>
        <v>0</v>
      </c>
      <c r="R23" s="72">
        <f>SUMIF('3.1.MTS A'!$F$7:$F$253,'3.2.MTS B (M1)'!B23,'3.1.MTS A'!$P$7:$P$253)</f>
        <v>0</v>
      </c>
      <c r="S23" s="72">
        <f>SUMIFS('MTS B Funnel (M1)'!$E$7:$E$251,'MTS B Funnel (M1)'!$B$7:$B$251,'3.2.MTS B (M1)'!$B23)</f>
        <v>0</v>
      </c>
      <c r="T23" s="72">
        <f>SUMIFS('MTS B Funnel (M1)'!$F$7:$F$251,'MTS B Funnel (M1)'!$B$7:$B$251,'3.2.MTS B (M1)'!$B23)</f>
        <v>0</v>
      </c>
      <c r="U23" s="72">
        <f>SUMIFS('MTS B Funnel (M1)'!$G$7:$G$251,'MTS B Funnel (M1)'!$B$7:$B$251,'3.2.MTS B (M1)'!$B23)</f>
        <v>0</v>
      </c>
      <c r="V23" s="72">
        <f>SUMIFS('MTS B Funnel (M1)'!$H$7:$H$251,'MTS B Funnel (M1)'!$B$7:$B$251,'3.2.MTS B (M1)'!$B23)</f>
        <v>0</v>
      </c>
      <c r="W23" s="72">
        <f t="shared" si="5"/>
        <v>0</v>
      </c>
      <c r="X23" s="72">
        <f t="shared" si="6"/>
        <v>0</v>
      </c>
      <c r="Y23" s="72">
        <f t="shared" si="16"/>
        <v>0</v>
      </c>
      <c r="Z23" s="72">
        <f t="shared" si="17"/>
        <v>0</v>
      </c>
      <c r="AA23" s="72">
        <f t="shared" si="18"/>
        <v>0</v>
      </c>
      <c r="AB23" s="72">
        <f>SUMIFS('MTS B Funnel (M1)'!$I$7:$I$251,'MTS B Funnel (M1)'!$B$7:$B$251,'3.2.MTS B (M1)'!$B23)</f>
        <v>0</v>
      </c>
      <c r="AC23" s="72">
        <f>SUMIFS('MTS B Funnel (M1)'!$J$7:$J$251,'MTS B Funnel (M1)'!$B$7:$B$251,'3.2.MTS B (M1)'!$B23)</f>
        <v>0</v>
      </c>
      <c r="AD23" s="72">
        <f t="shared" si="7"/>
        <v>0</v>
      </c>
      <c r="AE23" s="55"/>
      <c r="AF23" s="72">
        <f>SUMIF('3.1.MTS A'!$F$7:$F$253,'3.2.MTS B (M1)'!R23,'3.1.MTS A'!$U$7:$U$253)</f>
        <v>0</v>
      </c>
      <c r="AG23" s="72">
        <f>SUMIFS('MTS B Funnel (M1)'!$L$7:$L$251,'MTS B Funnel (M1)'!$B$7:$B$251,'3.2.MTS B (M1)'!$B23)</f>
        <v>0</v>
      </c>
      <c r="AH23" s="72">
        <f>SUMIFS('MTS B Funnel (M1)'!$M$7:$M$251,'MTS B Funnel (M1)'!$B$7:$B$251,'3.2.MTS B (M1)'!$B23)</f>
        <v>0</v>
      </c>
      <c r="AI23" s="72">
        <f>SUMIFS('MTS B Funnel (M1)'!$N$7:$N$251,'MTS B Funnel (M1)'!$B$7:$B$251,'3.2.MTS B (M1)'!$B23)</f>
        <v>0</v>
      </c>
      <c r="AJ23" s="72">
        <f>SUMIFS('MTS B Funnel (M1)'!$O$7:$O$251,'MTS B Funnel (M1)'!$B$7:$B$251,'3.2.MTS B (M1)'!$B23)</f>
        <v>0</v>
      </c>
      <c r="AK23" s="72">
        <f t="shared" si="8"/>
        <v>0</v>
      </c>
      <c r="AL23" s="72">
        <f t="shared" si="9"/>
        <v>0</v>
      </c>
      <c r="AM23" s="72">
        <f t="shared" si="10"/>
        <v>0</v>
      </c>
      <c r="AN23" s="72">
        <f t="shared" si="19"/>
        <v>0</v>
      </c>
      <c r="AO23" s="72">
        <f t="shared" si="20"/>
        <v>0</v>
      </c>
      <c r="AP23" s="55"/>
    </row>
    <row r="24" spans="1:42" x14ac:dyDescent="0.25">
      <c r="A24" s="144"/>
      <c r="B24" s="55"/>
      <c r="C24" s="55"/>
      <c r="D24" s="72">
        <f>SUMIF('3.1.MTS A'!$F$7:$F$253,'3.2.MTS B (M1)'!B24,'3.1.MTS A'!$J$7:$J$253)</f>
        <v>0</v>
      </c>
      <c r="E24" s="187">
        <f>SUMIF('Conv ratios (M1)'!$A$2:$A$51,'3.2.MTS B (M1)'!$B24,'Conv ratios (M1)'!$G$2:$G$51)</f>
        <v>0</v>
      </c>
      <c r="F24" s="187">
        <f>SUMIF('Conv ratios (M1)'!$A$2:$A$51,'3.2.MTS B (M1)'!$B24,'Conv ratios (M1)'!$F$2:$F$51)</f>
        <v>0</v>
      </c>
      <c r="G24" s="187">
        <f>SUMIF('Conv ratios (M1)'!$A$2:$A$51,'3.2.MTS B (M1)'!$B24,'Conv ratios (M1)'!$E$2:$E$51)</f>
        <v>0</v>
      </c>
      <c r="H24" s="55"/>
      <c r="I24" s="72">
        <f t="shared" si="11"/>
        <v>0</v>
      </c>
      <c r="J24" s="72">
        <f t="shared" si="12"/>
        <v>0</v>
      </c>
      <c r="K24" s="72">
        <f t="shared" si="13"/>
        <v>0</v>
      </c>
      <c r="L24" s="72">
        <f t="shared" si="14"/>
        <v>0</v>
      </c>
      <c r="M24" s="55"/>
      <c r="N24" s="72">
        <f t="shared" si="15"/>
        <v>0</v>
      </c>
      <c r="O24" s="55"/>
      <c r="P24" s="72">
        <f t="shared" si="3"/>
        <v>0</v>
      </c>
      <c r="Q24" s="72">
        <f t="shared" si="4"/>
        <v>0</v>
      </c>
      <c r="R24" s="72">
        <f>SUMIF('3.1.MTS A'!$F$7:$F$253,'3.2.MTS B (M1)'!B24,'3.1.MTS A'!$P$7:$P$253)</f>
        <v>0</v>
      </c>
      <c r="S24" s="72">
        <f>SUMIFS('MTS B Funnel (M1)'!$E$7:$E$251,'MTS B Funnel (M1)'!$B$7:$B$251,'3.2.MTS B (M1)'!$B24)</f>
        <v>0</v>
      </c>
      <c r="T24" s="72">
        <f>SUMIFS('MTS B Funnel (M1)'!$F$7:$F$251,'MTS B Funnel (M1)'!$B$7:$B$251,'3.2.MTS B (M1)'!$B24)</f>
        <v>0</v>
      </c>
      <c r="U24" s="72">
        <f>SUMIFS('MTS B Funnel (M1)'!$G$7:$G$251,'MTS B Funnel (M1)'!$B$7:$B$251,'3.2.MTS B (M1)'!$B24)</f>
        <v>0</v>
      </c>
      <c r="V24" s="72">
        <f>SUMIFS('MTS B Funnel (M1)'!$H$7:$H$251,'MTS B Funnel (M1)'!$B$7:$B$251,'3.2.MTS B (M1)'!$B24)</f>
        <v>0</v>
      </c>
      <c r="W24" s="72">
        <f t="shared" si="5"/>
        <v>0</v>
      </c>
      <c r="X24" s="72">
        <f t="shared" si="6"/>
        <v>0</v>
      </c>
      <c r="Y24" s="72">
        <f t="shared" si="16"/>
        <v>0</v>
      </c>
      <c r="Z24" s="72">
        <f t="shared" si="17"/>
        <v>0</v>
      </c>
      <c r="AA24" s="72">
        <f t="shared" si="18"/>
        <v>0</v>
      </c>
      <c r="AB24" s="72">
        <f>SUMIFS('MTS B Funnel (M1)'!$I$7:$I$251,'MTS B Funnel (M1)'!$B$7:$B$251,'3.2.MTS B (M1)'!$B24)</f>
        <v>0</v>
      </c>
      <c r="AC24" s="72">
        <f>SUMIFS('MTS B Funnel (M1)'!$J$7:$J$251,'MTS B Funnel (M1)'!$B$7:$B$251,'3.2.MTS B (M1)'!$B24)</f>
        <v>0</v>
      </c>
      <c r="AD24" s="72">
        <f t="shared" si="7"/>
        <v>0</v>
      </c>
      <c r="AE24" s="55"/>
      <c r="AF24" s="72">
        <f>SUMIF('3.1.MTS A'!$F$7:$F$253,'3.2.MTS B (M1)'!R24,'3.1.MTS A'!$U$7:$U$253)</f>
        <v>0</v>
      </c>
      <c r="AG24" s="72">
        <f>SUMIFS('MTS B Funnel (M1)'!$L$7:$L$251,'MTS B Funnel (M1)'!$B$7:$B$251,'3.2.MTS B (M1)'!$B24)</f>
        <v>0</v>
      </c>
      <c r="AH24" s="72">
        <f>SUMIFS('MTS B Funnel (M1)'!$M$7:$M$251,'MTS B Funnel (M1)'!$B$7:$B$251,'3.2.MTS B (M1)'!$B24)</f>
        <v>0</v>
      </c>
      <c r="AI24" s="72">
        <f>SUMIFS('MTS B Funnel (M1)'!$N$7:$N$251,'MTS B Funnel (M1)'!$B$7:$B$251,'3.2.MTS B (M1)'!$B24)</f>
        <v>0</v>
      </c>
      <c r="AJ24" s="72">
        <f>SUMIFS('MTS B Funnel (M1)'!$O$7:$O$251,'MTS B Funnel (M1)'!$B$7:$B$251,'3.2.MTS B (M1)'!$B24)</f>
        <v>0</v>
      </c>
      <c r="AK24" s="72">
        <f t="shared" si="8"/>
        <v>0</v>
      </c>
      <c r="AL24" s="72">
        <f t="shared" si="9"/>
        <v>0</v>
      </c>
      <c r="AM24" s="72">
        <f t="shared" si="10"/>
        <v>0</v>
      </c>
      <c r="AN24" s="72">
        <f t="shared" si="19"/>
        <v>0</v>
      </c>
      <c r="AO24" s="72">
        <f t="shared" si="20"/>
        <v>0</v>
      </c>
      <c r="AP24" s="55"/>
    </row>
    <row r="25" spans="1:42" x14ac:dyDescent="0.25">
      <c r="A25" s="144"/>
      <c r="B25" s="55"/>
      <c r="C25" s="55"/>
      <c r="D25" s="72">
        <f>SUMIF('3.1.MTS A'!$F$7:$F$253,'3.2.MTS B (M1)'!B25,'3.1.MTS A'!$J$7:$J$253)</f>
        <v>0</v>
      </c>
      <c r="E25" s="187">
        <f>SUMIF('Conv ratios (M1)'!$A$2:$A$51,'3.2.MTS B (M1)'!$B25,'Conv ratios (M1)'!$G$2:$G$51)</f>
        <v>0</v>
      </c>
      <c r="F25" s="187">
        <f>SUMIF('Conv ratios (M1)'!$A$2:$A$51,'3.2.MTS B (M1)'!$B25,'Conv ratios (M1)'!$F$2:$F$51)</f>
        <v>0</v>
      </c>
      <c r="G25" s="187">
        <f>SUMIF('Conv ratios (M1)'!$A$2:$A$51,'3.2.MTS B (M1)'!$B25,'Conv ratios (M1)'!$E$2:$E$51)</f>
        <v>0</v>
      </c>
      <c r="H25" s="55"/>
      <c r="I25" s="72">
        <f t="shared" si="11"/>
        <v>0</v>
      </c>
      <c r="J25" s="72">
        <f t="shared" si="12"/>
        <v>0</v>
      </c>
      <c r="K25" s="72">
        <f t="shared" si="13"/>
        <v>0</v>
      </c>
      <c r="L25" s="72">
        <f t="shared" si="14"/>
        <v>0</v>
      </c>
      <c r="M25" s="55"/>
      <c r="N25" s="72">
        <f t="shared" si="15"/>
        <v>0</v>
      </c>
      <c r="O25" s="55"/>
      <c r="P25" s="72">
        <f t="shared" si="3"/>
        <v>0</v>
      </c>
      <c r="Q25" s="72">
        <f t="shared" si="4"/>
        <v>0</v>
      </c>
      <c r="R25" s="72">
        <f>SUMIF('3.1.MTS A'!$F$7:$F$253,'3.2.MTS B (M1)'!B25,'3.1.MTS A'!$P$7:$P$253)</f>
        <v>0</v>
      </c>
      <c r="S25" s="72">
        <f>SUMIFS('MTS B Funnel (M1)'!$E$7:$E$251,'MTS B Funnel (M1)'!$B$7:$B$251,'3.2.MTS B (M1)'!$B25)</f>
        <v>0</v>
      </c>
      <c r="T25" s="72">
        <f>SUMIFS('MTS B Funnel (M1)'!$F$7:$F$251,'MTS B Funnel (M1)'!$B$7:$B$251,'3.2.MTS B (M1)'!$B25)</f>
        <v>0</v>
      </c>
      <c r="U25" s="72">
        <f>SUMIFS('MTS B Funnel (M1)'!$G$7:$G$251,'MTS B Funnel (M1)'!$B$7:$B$251,'3.2.MTS B (M1)'!$B25)</f>
        <v>0</v>
      </c>
      <c r="V25" s="72">
        <f>SUMIFS('MTS B Funnel (M1)'!$H$7:$H$251,'MTS B Funnel (M1)'!$B$7:$B$251,'3.2.MTS B (M1)'!$B25)</f>
        <v>0</v>
      </c>
      <c r="W25" s="72">
        <f t="shared" si="5"/>
        <v>0</v>
      </c>
      <c r="X25" s="72">
        <f t="shared" si="6"/>
        <v>0</v>
      </c>
      <c r="Y25" s="72">
        <f t="shared" si="16"/>
        <v>0</v>
      </c>
      <c r="Z25" s="72">
        <f t="shared" si="17"/>
        <v>0</v>
      </c>
      <c r="AA25" s="72">
        <f t="shared" si="18"/>
        <v>0</v>
      </c>
      <c r="AB25" s="72">
        <f>SUMIFS('MTS B Funnel (M1)'!$I$7:$I$251,'MTS B Funnel (M1)'!$B$7:$B$251,'3.2.MTS B (M1)'!$B25)</f>
        <v>0</v>
      </c>
      <c r="AC25" s="72">
        <f>SUMIFS('MTS B Funnel (M1)'!$J$7:$J$251,'MTS B Funnel (M1)'!$B$7:$B$251,'3.2.MTS B (M1)'!$B25)</f>
        <v>0</v>
      </c>
      <c r="AD25" s="72">
        <f t="shared" si="7"/>
        <v>0</v>
      </c>
      <c r="AE25" s="55"/>
      <c r="AF25" s="72">
        <f>SUMIF('3.1.MTS A'!$F$7:$F$253,'3.2.MTS B (M1)'!R25,'3.1.MTS A'!$U$7:$U$253)</f>
        <v>0</v>
      </c>
      <c r="AG25" s="72">
        <f>SUMIFS('MTS B Funnel (M1)'!$L$7:$L$251,'MTS B Funnel (M1)'!$B$7:$B$251,'3.2.MTS B (M1)'!$B25)</f>
        <v>0</v>
      </c>
      <c r="AH25" s="72">
        <f>SUMIFS('MTS B Funnel (M1)'!$M$7:$M$251,'MTS B Funnel (M1)'!$B$7:$B$251,'3.2.MTS B (M1)'!$B25)</f>
        <v>0</v>
      </c>
      <c r="AI25" s="72">
        <f>SUMIFS('MTS B Funnel (M1)'!$N$7:$N$251,'MTS B Funnel (M1)'!$B$7:$B$251,'3.2.MTS B (M1)'!$B25)</f>
        <v>0</v>
      </c>
      <c r="AJ25" s="72">
        <f>SUMIFS('MTS B Funnel (M1)'!$O$7:$O$251,'MTS B Funnel (M1)'!$B$7:$B$251,'3.2.MTS B (M1)'!$B25)</f>
        <v>0</v>
      </c>
      <c r="AK25" s="72">
        <f t="shared" si="8"/>
        <v>0</v>
      </c>
      <c r="AL25" s="72">
        <f t="shared" si="9"/>
        <v>0</v>
      </c>
      <c r="AM25" s="72">
        <f t="shared" si="10"/>
        <v>0</v>
      </c>
      <c r="AN25" s="72">
        <f t="shared" si="19"/>
        <v>0</v>
      </c>
      <c r="AO25" s="72">
        <f t="shared" si="20"/>
        <v>0</v>
      </c>
      <c r="AP25" s="55"/>
    </row>
    <row r="26" spans="1:42" x14ac:dyDescent="0.25">
      <c r="A26" s="144"/>
      <c r="B26" s="55"/>
      <c r="C26" s="55"/>
      <c r="D26" s="72">
        <f>SUMIF('3.1.MTS A'!$F$7:$F$253,'3.2.MTS B (M1)'!B26,'3.1.MTS A'!$J$7:$J$253)</f>
        <v>0</v>
      </c>
      <c r="E26" s="187">
        <f>SUMIF('Conv ratios (M1)'!$A$2:$A$51,'3.2.MTS B (M1)'!$B26,'Conv ratios (M1)'!$G$2:$G$51)</f>
        <v>0</v>
      </c>
      <c r="F26" s="187">
        <f>SUMIF('Conv ratios (M1)'!$A$2:$A$51,'3.2.MTS B (M1)'!$B26,'Conv ratios (M1)'!$F$2:$F$51)</f>
        <v>0</v>
      </c>
      <c r="G26" s="187">
        <f>SUMIF('Conv ratios (M1)'!$A$2:$A$51,'3.2.MTS B (M1)'!$B26,'Conv ratios (M1)'!$E$2:$E$51)</f>
        <v>0</v>
      </c>
      <c r="H26" s="55"/>
      <c r="I26" s="72">
        <f t="shared" si="11"/>
        <v>0</v>
      </c>
      <c r="J26" s="72">
        <f t="shared" si="12"/>
        <v>0</v>
      </c>
      <c r="K26" s="72">
        <f t="shared" si="13"/>
        <v>0</v>
      </c>
      <c r="L26" s="72">
        <f t="shared" si="14"/>
        <v>0</v>
      </c>
      <c r="M26" s="55"/>
      <c r="N26" s="72">
        <f t="shared" si="15"/>
        <v>0</v>
      </c>
      <c r="O26" s="55"/>
      <c r="P26" s="72">
        <f t="shared" si="3"/>
        <v>0</v>
      </c>
      <c r="Q26" s="72">
        <f t="shared" si="4"/>
        <v>0</v>
      </c>
      <c r="R26" s="72">
        <f>SUMIF('3.1.MTS A'!$F$7:$F$253,'3.2.MTS B (M1)'!B26,'3.1.MTS A'!$P$7:$P$253)</f>
        <v>0</v>
      </c>
      <c r="S26" s="72">
        <f>SUMIFS('MTS B Funnel (M1)'!$E$7:$E$251,'MTS B Funnel (M1)'!$B$7:$B$251,'3.2.MTS B (M1)'!$B26)</f>
        <v>0</v>
      </c>
      <c r="T26" s="72">
        <f>SUMIFS('MTS B Funnel (M1)'!$F$7:$F$251,'MTS B Funnel (M1)'!$B$7:$B$251,'3.2.MTS B (M1)'!$B26)</f>
        <v>0</v>
      </c>
      <c r="U26" s="72">
        <f>SUMIFS('MTS B Funnel (M1)'!$G$7:$G$251,'MTS B Funnel (M1)'!$B$7:$B$251,'3.2.MTS B (M1)'!$B26)</f>
        <v>0</v>
      </c>
      <c r="V26" s="72">
        <f>SUMIFS('MTS B Funnel (M1)'!$H$7:$H$251,'MTS B Funnel (M1)'!$B$7:$B$251,'3.2.MTS B (M1)'!$B26)</f>
        <v>0</v>
      </c>
      <c r="W26" s="72">
        <f t="shared" si="5"/>
        <v>0</v>
      </c>
      <c r="X26" s="72">
        <f t="shared" si="6"/>
        <v>0</v>
      </c>
      <c r="Y26" s="72">
        <f t="shared" si="16"/>
        <v>0</v>
      </c>
      <c r="Z26" s="72">
        <f t="shared" si="17"/>
        <v>0</v>
      </c>
      <c r="AA26" s="72">
        <f t="shared" si="18"/>
        <v>0</v>
      </c>
      <c r="AB26" s="72">
        <f>SUMIFS('MTS B Funnel (M1)'!$I$7:$I$251,'MTS B Funnel (M1)'!$B$7:$B$251,'3.2.MTS B (M1)'!$B26)</f>
        <v>0</v>
      </c>
      <c r="AC26" s="72">
        <f>SUMIFS('MTS B Funnel (M1)'!$J$7:$J$251,'MTS B Funnel (M1)'!$B$7:$B$251,'3.2.MTS B (M1)'!$B26)</f>
        <v>0</v>
      </c>
      <c r="AD26" s="72">
        <f t="shared" si="7"/>
        <v>0</v>
      </c>
      <c r="AE26" s="55"/>
      <c r="AF26" s="72">
        <f>SUMIF('3.1.MTS A'!$F$7:$F$253,'3.2.MTS B (M1)'!R26,'3.1.MTS A'!$U$7:$U$253)</f>
        <v>0</v>
      </c>
      <c r="AG26" s="72">
        <f>SUMIFS('MTS B Funnel (M1)'!$L$7:$L$251,'MTS B Funnel (M1)'!$B$7:$B$251,'3.2.MTS B (M1)'!$B26)</f>
        <v>0</v>
      </c>
      <c r="AH26" s="72">
        <f>SUMIFS('MTS B Funnel (M1)'!$M$7:$M$251,'MTS B Funnel (M1)'!$B$7:$B$251,'3.2.MTS B (M1)'!$B26)</f>
        <v>0</v>
      </c>
      <c r="AI26" s="72">
        <f>SUMIFS('MTS B Funnel (M1)'!$N$7:$N$251,'MTS B Funnel (M1)'!$B$7:$B$251,'3.2.MTS B (M1)'!$B26)</f>
        <v>0</v>
      </c>
      <c r="AJ26" s="72">
        <f>SUMIFS('MTS B Funnel (M1)'!$O$7:$O$251,'MTS B Funnel (M1)'!$B$7:$B$251,'3.2.MTS B (M1)'!$B26)</f>
        <v>0</v>
      </c>
      <c r="AK26" s="72">
        <f t="shared" si="8"/>
        <v>0</v>
      </c>
      <c r="AL26" s="72">
        <f t="shared" si="9"/>
        <v>0</v>
      </c>
      <c r="AM26" s="72">
        <f t="shared" si="10"/>
        <v>0</v>
      </c>
      <c r="AN26" s="72">
        <f t="shared" si="19"/>
        <v>0</v>
      </c>
      <c r="AO26" s="72">
        <f t="shared" si="20"/>
        <v>0</v>
      </c>
      <c r="AP26" s="55"/>
    </row>
    <row r="27" spans="1:42" x14ac:dyDescent="0.25">
      <c r="A27" s="144"/>
      <c r="B27" s="55"/>
      <c r="C27" s="55"/>
      <c r="D27" s="72">
        <f>SUMIF('3.1.MTS A'!$F$7:$F$253,'3.2.MTS B (M1)'!B27,'3.1.MTS A'!$J$7:$J$253)</f>
        <v>0</v>
      </c>
      <c r="E27" s="187">
        <f>SUMIF('Conv ratios (M1)'!$A$2:$A$51,'3.2.MTS B (M1)'!$B27,'Conv ratios (M1)'!$G$2:$G$51)</f>
        <v>0</v>
      </c>
      <c r="F27" s="187">
        <f>SUMIF('Conv ratios (M1)'!$A$2:$A$51,'3.2.MTS B (M1)'!$B27,'Conv ratios (M1)'!$F$2:$F$51)</f>
        <v>0</v>
      </c>
      <c r="G27" s="187">
        <f>SUMIF('Conv ratios (M1)'!$A$2:$A$51,'3.2.MTS B (M1)'!$B27,'Conv ratios (M1)'!$E$2:$E$51)</f>
        <v>0</v>
      </c>
      <c r="H27" s="55"/>
      <c r="I27" s="72">
        <f t="shared" si="11"/>
        <v>0</v>
      </c>
      <c r="J27" s="72">
        <f t="shared" si="12"/>
        <v>0</v>
      </c>
      <c r="K27" s="72">
        <f t="shared" si="13"/>
        <v>0</v>
      </c>
      <c r="L27" s="72">
        <f t="shared" si="14"/>
        <v>0</v>
      </c>
      <c r="M27" s="55"/>
      <c r="N27" s="72">
        <f t="shared" si="15"/>
        <v>0</v>
      </c>
      <c r="O27" s="55"/>
      <c r="P27" s="72">
        <f t="shared" si="3"/>
        <v>0</v>
      </c>
      <c r="Q27" s="72">
        <f t="shared" si="4"/>
        <v>0</v>
      </c>
      <c r="R27" s="72">
        <f>SUMIF('3.1.MTS A'!$F$7:$F$253,'3.2.MTS B (M1)'!B27,'3.1.MTS A'!$P$7:$P$253)</f>
        <v>0</v>
      </c>
      <c r="S27" s="72">
        <f>SUMIFS('MTS B Funnel (M1)'!$E$7:$E$251,'MTS B Funnel (M1)'!$B$7:$B$251,'3.2.MTS B (M1)'!$B27)</f>
        <v>0</v>
      </c>
      <c r="T27" s="72">
        <f>SUMIFS('MTS B Funnel (M1)'!$F$7:$F$251,'MTS B Funnel (M1)'!$B$7:$B$251,'3.2.MTS B (M1)'!$B27)</f>
        <v>0</v>
      </c>
      <c r="U27" s="72">
        <f>SUMIFS('MTS B Funnel (M1)'!$G$7:$G$251,'MTS B Funnel (M1)'!$B$7:$B$251,'3.2.MTS B (M1)'!$B27)</f>
        <v>0</v>
      </c>
      <c r="V27" s="72">
        <f>SUMIFS('MTS B Funnel (M1)'!$H$7:$H$251,'MTS B Funnel (M1)'!$B$7:$B$251,'3.2.MTS B (M1)'!$B27)</f>
        <v>0</v>
      </c>
      <c r="W27" s="72">
        <f t="shared" si="5"/>
        <v>0</v>
      </c>
      <c r="X27" s="72">
        <f t="shared" si="6"/>
        <v>0</v>
      </c>
      <c r="Y27" s="72">
        <f t="shared" si="16"/>
        <v>0</v>
      </c>
      <c r="Z27" s="72">
        <f t="shared" si="17"/>
        <v>0</v>
      </c>
      <c r="AA27" s="72">
        <f t="shared" si="18"/>
        <v>0</v>
      </c>
      <c r="AB27" s="72">
        <f>SUMIFS('MTS B Funnel (M1)'!$I$7:$I$251,'MTS B Funnel (M1)'!$B$7:$B$251,'3.2.MTS B (M1)'!$B27)</f>
        <v>0</v>
      </c>
      <c r="AC27" s="72">
        <f>SUMIFS('MTS B Funnel (M1)'!$J$7:$J$251,'MTS B Funnel (M1)'!$B$7:$B$251,'3.2.MTS B (M1)'!$B27)</f>
        <v>0</v>
      </c>
      <c r="AD27" s="72">
        <f t="shared" si="7"/>
        <v>0</v>
      </c>
      <c r="AE27" s="55"/>
      <c r="AF27" s="72">
        <f>SUMIF('3.1.MTS A'!$F$7:$F$253,'3.2.MTS B (M1)'!R27,'3.1.MTS A'!$U$7:$U$253)</f>
        <v>0</v>
      </c>
      <c r="AG27" s="72">
        <f>SUMIFS('MTS B Funnel (M1)'!$L$7:$L$251,'MTS B Funnel (M1)'!$B$7:$B$251,'3.2.MTS B (M1)'!$B27)</f>
        <v>0</v>
      </c>
      <c r="AH27" s="72">
        <f>SUMIFS('MTS B Funnel (M1)'!$M$7:$M$251,'MTS B Funnel (M1)'!$B$7:$B$251,'3.2.MTS B (M1)'!$B27)</f>
        <v>0</v>
      </c>
      <c r="AI27" s="72">
        <f>SUMIFS('MTS B Funnel (M1)'!$N$7:$N$251,'MTS B Funnel (M1)'!$B$7:$B$251,'3.2.MTS B (M1)'!$B27)</f>
        <v>0</v>
      </c>
      <c r="AJ27" s="72">
        <f>SUMIFS('MTS B Funnel (M1)'!$O$7:$O$251,'MTS B Funnel (M1)'!$B$7:$B$251,'3.2.MTS B (M1)'!$B27)</f>
        <v>0</v>
      </c>
      <c r="AK27" s="72">
        <f t="shared" si="8"/>
        <v>0</v>
      </c>
      <c r="AL27" s="72">
        <f t="shared" si="9"/>
        <v>0</v>
      </c>
      <c r="AM27" s="72">
        <f t="shared" si="10"/>
        <v>0</v>
      </c>
      <c r="AN27" s="72">
        <f t="shared" si="19"/>
        <v>0</v>
      </c>
      <c r="AO27" s="72">
        <f t="shared" si="20"/>
        <v>0</v>
      </c>
      <c r="AP27" s="55"/>
    </row>
    <row r="28" spans="1:42" x14ac:dyDescent="0.25">
      <c r="A28" s="144"/>
      <c r="B28" s="55"/>
      <c r="C28" s="55"/>
      <c r="D28" s="72">
        <f>SUMIF('3.1.MTS A'!$F$7:$F$253,'3.2.MTS B (M1)'!B28,'3.1.MTS A'!$J$7:$J$253)</f>
        <v>0</v>
      </c>
      <c r="E28" s="187">
        <f>SUMIF('Conv ratios (M1)'!$A$2:$A$51,'3.2.MTS B (M1)'!$B28,'Conv ratios (M1)'!$G$2:$G$51)</f>
        <v>0</v>
      </c>
      <c r="F28" s="187">
        <f>SUMIF('Conv ratios (M1)'!$A$2:$A$51,'3.2.MTS B (M1)'!$B28,'Conv ratios (M1)'!$F$2:$F$51)</f>
        <v>0</v>
      </c>
      <c r="G28" s="187">
        <f>SUMIF('Conv ratios (M1)'!$A$2:$A$51,'3.2.MTS B (M1)'!$B28,'Conv ratios (M1)'!$E$2:$E$51)</f>
        <v>0</v>
      </c>
      <c r="H28" s="55"/>
      <c r="I28" s="72">
        <f t="shared" si="11"/>
        <v>0</v>
      </c>
      <c r="J28" s="72">
        <f t="shared" si="12"/>
        <v>0</v>
      </c>
      <c r="K28" s="72">
        <f t="shared" si="13"/>
        <v>0</v>
      </c>
      <c r="L28" s="72">
        <f t="shared" si="14"/>
        <v>0</v>
      </c>
      <c r="M28" s="55"/>
      <c r="N28" s="72">
        <f t="shared" si="15"/>
        <v>0</v>
      </c>
      <c r="O28" s="55"/>
      <c r="P28" s="72">
        <f t="shared" si="3"/>
        <v>0</v>
      </c>
      <c r="Q28" s="72">
        <f t="shared" si="4"/>
        <v>0</v>
      </c>
      <c r="R28" s="72">
        <f>SUMIF('3.1.MTS A'!$F$7:$F$253,'3.2.MTS B (M1)'!B28,'3.1.MTS A'!$P$7:$P$253)</f>
        <v>0</v>
      </c>
      <c r="S28" s="72">
        <f>SUMIFS('MTS B Funnel (M1)'!$E$7:$E$251,'MTS B Funnel (M1)'!$B$7:$B$251,'3.2.MTS B (M1)'!$B28)</f>
        <v>0</v>
      </c>
      <c r="T28" s="72">
        <f>SUMIFS('MTS B Funnel (M1)'!$F$7:$F$251,'MTS B Funnel (M1)'!$B$7:$B$251,'3.2.MTS B (M1)'!$B28)</f>
        <v>0</v>
      </c>
      <c r="U28" s="72">
        <f>SUMIFS('MTS B Funnel (M1)'!$G$7:$G$251,'MTS B Funnel (M1)'!$B$7:$B$251,'3.2.MTS B (M1)'!$B28)</f>
        <v>0</v>
      </c>
      <c r="V28" s="72">
        <f>SUMIFS('MTS B Funnel (M1)'!$H$7:$H$251,'MTS B Funnel (M1)'!$B$7:$B$251,'3.2.MTS B (M1)'!$B28)</f>
        <v>0</v>
      </c>
      <c r="W28" s="72">
        <f t="shared" si="5"/>
        <v>0</v>
      </c>
      <c r="X28" s="72">
        <f t="shared" si="6"/>
        <v>0</v>
      </c>
      <c r="Y28" s="72">
        <f t="shared" si="16"/>
        <v>0</v>
      </c>
      <c r="Z28" s="72">
        <f t="shared" si="17"/>
        <v>0</v>
      </c>
      <c r="AA28" s="72">
        <f t="shared" si="18"/>
        <v>0</v>
      </c>
      <c r="AB28" s="72">
        <f>SUMIFS('MTS B Funnel (M1)'!$I$7:$I$251,'MTS B Funnel (M1)'!$B$7:$B$251,'3.2.MTS B (M1)'!$B28)</f>
        <v>0</v>
      </c>
      <c r="AC28" s="72">
        <f>SUMIFS('MTS B Funnel (M1)'!$J$7:$J$251,'MTS B Funnel (M1)'!$B$7:$B$251,'3.2.MTS B (M1)'!$B28)</f>
        <v>0</v>
      </c>
      <c r="AD28" s="72">
        <f t="shared" si="7"/>
        <v>0</v>
      </c>
      <c r="AE28" s="55"/>
      <c r="AF28" s="72">
        <f>SUMIF('3.1.MTS A'!$F$7:$F$253,'3.2.MTS B (M1)'!R28,'3.1.MTS A'!$U$7:$U$253)</f>
        <v>0</v>
      </c>
      <c r="AG28" s="72">
        <f>SUMIFS('MTS B Funnel (M1)'!$L$7:$L$251,'MTS B Funnel (M1)'!$B$7:$B$251,'3.2.MTS B (M1)'!$B28)</f>
        <v>0</v>
      </c>
      <c r="AH28" s="72">
        <f>SUMIFS('MTS B Funnel (M1)'!$M$7:$M$251,'MTS B Funnel (M1)'!$B$7:$B$251,'3.2.MTS B (M1)'!$B28)</f>
        <v>0</v>
      </c>
      <c r="AI28" s="72">
        <f>SUMIFS('MTS B Funnel (M1)'!$N$7:$N$251,'MTS B Funnel (M1)'!$B$7:$B$251,'3.2.MTS B (M1)'!$B28)</f>
        <v>0</v>
      </c>
      <c r="AJ28" s="72">
        <f>SUMIFS('MTS B Funnel (M1)'!$O$7:$O$251,'MTS B Funnel (M1)'!$B$7:$B$251,'3.2.MTS B (M1)'!$B28)</f>
        <v>0</v>
      </c>
      <c r="AK28" s="72">
        <f t="shared" si="8"/>
        <v>0</v>
      </c>
      <c r="AL28" s="72">
        <f t="shared" si="9"/>
        <v>0</v>
      </c>
      <c r="AM28" s="72">
        <f t="shared" si="10"/>
        <v>0</v>
      </c>
      <c r="AN28" s="72">
        <f t="shared" si="19"/>
        <v>0</v>
      </c>
      <c r="AO28" s="72">
        <f t="shared" si="20"/>
        <v>0</v>
      </c>
      <c r="AP28" s="55"/>
    </row>
    <row r="29" spans="1:42" x14ac:dyDescent="0.25">
      <c r="A29" s="144"/>
      <c r="B29" s="55"/>
      <c r="C29" s="55"/>
      <c r="D29" s="72">
        <f>SUMIF('3.1.MTS A'!$F$7:$F$253,'3.2.MTS B (M1)'!B29,'3.1.MTS A'!$J$7:$J$253)</f>
        <v>0</v>
      </c>
      <c r="E29" s="187">
        <f>SUMIF('Conv ratios (M1)'!$A$2:$A$51,'3.2.MTS B (M1)'!$B29,'Conv ratios (M1)'!$G$2:$G$51)</f>
        <v>0</v>
      </c>
      <c r="F29" s="187">
        <f>SUMIF('Conv ratios (M1)'!$A$2:$A$51,'3.2.MTS B (M1)'!$B29,'Conv ratios (M1)'!$F$2:$F$51)</f>
        <v>0</v>
      </c>
      <c r="G29" s="187">
        <f>SUMIF('Conv ratios (M1)'!$A$2:$A$51,'3.2.MTS B (M1)'!$B29,'Conv ratios (M1)'!$E$2:$E$51)</f>
        <v>0</v>
      </c>
      <c r="H29" s="55"/>
      <c r="I29" s="72">
        <f t="shared" si="11"/>
        <v>0</v>
      </c>
      <c r="J29" s="72">
        <f t="shared" si="12"/>
        <v>0</v>
      </c>
      <c r="K29" s="72">
        <f t="shared" si="13"/>
        <v>0</v>
      </c>
      <c r="L29" s="72">
        <f t="shared" si="14"/>
        <v>0</v>
      </c>
      <c r="M29" s="55"/>
      <c r="N29" s="72">
        <f t="shared" si="15"/>
        <v>0</v>
      </c>
      <c r="O29" s="55"/>
      <c r="P29" s="72">
        <f t="shared" si="3"/>
        <v>0</v>
      </c>
      <c r="Q29" s="72">
        <f t="shared" si="4"/>
        <v>0</v>
      </c>
      <c r="R29" s="72">
        <f>SUMIF('3.1.MTS A'!$F$7:$F$253,'3.2.MTS B (M1)'!B29,'3.1.MTS A'!$P$7:$P$253)</f>
        <v>0</v>
      </c>
      <c r="S29" s="72">
        <f>SUMIFS('MTS B Funnel (M1)'!$E$7:$E$251,'MTS B Funnel (M1)'!$B$7:$B$251,'3.2.MTS B (M1)'!$B29)</f>
        <v>0</v>
      </c>
      <c r="T29" s="72">
        <f>SUMIFS('MTS B Funnel (M1)'!$F$7:$F$251,'MTS B Funnel (M1)'!$B$7:$B$251,'3.2.MTS B (M1)'!$B29)</f>
        <v>0</v>
      </c>
      <c r="U29" s="72">
        <f>SUMIFS('MTS B Funnel (M1)'!$G$7:$G$251,'MTS B Funnel (M1)'!$B$7:$B$251,'3.2.MTS B (M1)'!$B29)</f>
        <v>0</v>
      </c>
      <c r="V29" s="72">
        <f>SUMIFS('MTS B Funnel (M1)'!$H$7:$H$251,'MTS B Funnel (M1)'!$B$7:$B$251,'3.2.MTS B (M1)'!$B29)</f>
        <v>0</v>
      </c>
      <c r="W29" s="72">
        <f t="shared" si="5"/>
        <v>0</v>
      </c>
      <c r="X29" s="72">
        <f t="shared" si="6"/>
        <v>0</v>
      </c>
      <c r="Y29" s="72">
        <f t="shared" si="16"/>
        <v>0</v>
      </c>
      <c r="Z29" s="72">
        <f t="shared" si="17"/>
        <v>0</v>
      </c>
      <c r="AA29" s="72">
        <f t="shared" si="18"/>
        <v>0</v>
      </c>
      <c r="AB29" s="72">
        <f>SUMIFS('MTS B Funnel (M1)'!$I$7:$I$251,'MTS B Funnel (M1)'!$B$7:$B$251,'3.2.MTS B (M1)'!$B29)</f>
        <v>0</v>
      </c>
      <c r="AC29" s="72">
        <f>SUMIFS('MTS B Funnel (M1)'!$J$7:$J$251,'MTS B Funnel (M1)'!$B$7:$B$251,'3.2.MTS B (M1)'!$B29)</f>
        <v>0</v>
      </c>
      <c r="AD29" s="72">
        <f t="shared" si="7"/>
        <v>0</v>
      </c>
      <c r="AE29" s="55"/>
      <c r="AF29" s="72">
        <f>SUMIF('3.1.MTS A'!$F$7:$F$253,'3.2.MTS B (M1)'!R29,'3.1.MTS A'!$U$7:$U$253)</f>
        <v>0</v>
      </c>
      <c r="AG29" s="72">
        <f>SUMIFS('MTS B Funnel (M1)'!$L$7:$L$251,'MTS B Funnel (M1)'!$B$7:$B$251,'3.2.MTS B (M1)'!$B29)</f>
        <v>0</v>
      </c>
      <c r="AH29" s="72">
        <f>SUMIFS('MTS B Funnel (M1)'!$M$7:$M$251,'MTS B Funnel (M1)'!$B$7:$B$251,'3.2.MTS B (M1)'!$B29)</f>
        <v>0</v>
      </c>
      <c r="AI29" s="72">
        <f>SUMIFS('MTS B Funnel (M1)'!$N$7:$N$251,'MTS B Funnel (M1)'!$B$7:$B$251,'3.2.MTS B (M1)'!$B29)</f>
        <v>0</v>
      </c>
      <c r="AJ29" s="72">
        <f>SUMIFS('MTS B Funnel (M1)'!$O$7:$O$251,'MTS B Funnel (M1)'!$B$7:$B$251,'3.2.MTS B (M1)'!$B29)</f>
        <v>0</v>
      </c>
      <c r="AK29" s="72">
        <f t="shared" si="8"/>
        <v>0</v>
      </c>
      <c r="AL29" s="72">
        <f t="shared" si="9"/>
        <v>0</v>
      </c>
      <c r="AM29" s="72">
        <f t="shared" si="10"/>
        <v>0</v>
      </c>
      <c r="AN29" s="72">
        <f t="shared" si="19"/>
        <v>0</v>
      </c>
      <c r="AO29" s="72">
        <f t="shared" si="20"/>
        <v>0</v>
      </c>
      <c r="AP29" s="55"/>
    </row>
    <row r="30" spans="1:42" x14ac:dyDescent="0.25">
      <c r="A30" s="144"/>
      <c r="B30" s="55"/>
      <c r="C30" s="55"/>
      <c r="D30" s="72">
        <f>SUMIF('3.1.MTS A'!$F$7:$F$253,'3.2.MTS B (M1)'!B30,'3.1.MTS A'!$J$7:$J$253)</f>
        <v>0</v>
      </c>
      <c r="E30" s="187">
        <f>SUMIF('Conv ratios (M1)'!$A$2:$A$51,'3.2.MTS B (M1)'!$B30,'Conv ratios (M1)'!$G$2:$G$51)</f>
        <v>0</v>
      </c>
      <c r="F30" s="187">
        <f>SUMIF('Conv ratios (M1)'!$A$2:$A$51,'3.2.MTS B (M1)'!$B30,'Conv ratios (M1)'!$F$2:$F$51)</f>
        <v>0</v>
      </c>
      <c r="G30" s="187">
        <f>SUMIF('Conv ratios (M1)'!$A$2:$A$51,'3.2.MTS B (M1)'!$B30,'Conv ratios (M1)'!$E$2:$E$51)</f>
        <v>0</v>
      </c>
      <c r="H30" s="55"/>
      <c r="I30" s="72">
        <f t="shared" si="11"/>
        <v>0</v>
      </c>
      <c r="J30" s="72">
        <f t="shared" si="12"/>
        <v>0</v>
      </c>
      <c r="K30" s="72">
        <f t="shared" si="13"/>
        <v>0</v>
      </c>
      <c r="L30" s="72">
        <f t="shared" si="14"/>
        <v>0</v>
      </c>
      <c r="M30" s="55"/>
      <c r="N30" s="72">
        <f t="shared" si="15"/>
        <v>0</v>
      </c>
      <c r="O30" s="55"/>
      <c r="P30" s="72">
        <f t="shared" si="3"/>
        <v>0</v>
      </c>
      <c r="Q30" s="72">
        <f t="shared" si="4"/>
        <v>0</v>
      </c>
      <c r="R30" s="72">
        <f>SUMIF('3.1.MTS A'!$F$7:$F$253,'3.2.MTS B (M1)'!B30,'3.1.MTS A'!$P$7:$P$253)</f>
        <v>0</v>
      </c>
      <c r="S30" s="72">
        <f>SUMIFS('MTS B Funnel (M1)'!$E$7:$E$251,'MTS B Funnel (M1)'!$B$7:$B$251,'3.2.MTS B (M1)'!$B30)</f>
        <v>0</v>
      </c>
      <c r="T30" s="72">
        <f>SUMIFS('MTS B Funnel (M1)'!$F$7:$F$251,'MTS B Funnel (M1)'!$B$7:$B$251,'3.2.MTS B (M1)'!$B30)</f>
        <v>0</v>
      </c>
      <c r="U30" s="72">
        <f>SUMIFS('MTS B Funnel (M1)'!$G$7:$G$251,'MTS B Funnel (M1)'!$B$7:$B$251,'3.2.MTS B (M1)'!$B30)</f>
        <v>0</v>
      </c>
      <c r="V30" s="72">
        <f>SUMIFS('MTS B Funnel (M1)'!$H$7:$H$251,'MTS B Funnel (M1)'!$B$7:$B$251,'3.2.MTS B (M1)'!$B30)</f>
        <v>0</v>
      </c>
      <c r="W30" s="72">
        <f t="shared" si="5"/>
        <v>0</v>
      </c>
      <c r="X30" s="72">
        <f t="shared" si="6"/>
        <v>0</v>
      </c>
      <c r="Y30" s="72">
        <f t="shared" si="16"/>
        <v>0</v>
      </c>
      <c r="Z30" s="72">
        <f t="shared" si="17"/>
        <v>0</v>
      </c>
      <c r="AA30" s="72">
        <f t="shared" si="18"/>
        <v>0</v>
      </c>
      <c r="AB30" s="72">
        <f>SUMIFS('MTS B Funnel (M1)'!$I$7:$I$251,'MTS B Funnel (M1)'!$B$7:$B$251,'3.2.MTS B (M1)'!$B30)</f>
        <v>0</v>
      </c>
      <c r="AC30" s="72">
        <f>SUMIFS('MTS B Funnel (M1)'!$J$7:$J$251,'MTS B Funnel (M1)'!$B$7:$B$251,'3.2.MTS B (M1)'!$B30)</f>
        <v>0</v>
      </c>
      <c r="AD30" s="72">
        <f t="shared" si="7"/>
        <v>0</v>
      </c>
      <c r="AE30" s="55"/>
      <c r="AF30" s="72">
        <f>SUMIF('3.1.MTS A'!$F$7:$F$253,'3.2.MTS B (M1)'!R30,'3.1.MTS A'!$U$7:$U$253)</f>
        <v>0</v>
      </c>
      <c r="AG30" s="72">
        <f>SUMIFS('MTS B Funnel (M1)'!$L$7:$L$251,'MTS B Funnel (M1)'!$B$7:$B$251,'3.2.MTS B (M1)'!$B30)</f>
        <v>0</v>
      </c>
      <c r="AH30" s="72">
        <f>SUMIFS('MTS B Funnel (M1)'!$M$7:$M$251,'MTS B Funnel (M1)'!$B$7:$B$251,'3.2.MTS B (M1)'!$B30)</f>
        <v>0</v>
      </c>
      <c r="AI30" s="72">
        <f>SUMIFS('MTS B Funnel (M1)'!$N$7:$N$251,'MTS B Funnel (M1)'!$B$7:$B$251,'3.2.MTS B (M1)'!$B30)</f>
        <v>0</v>
      </c>
      <c r="AJ30" s="72">
        <f>SUMIFS('MTS B Funnel (M1)'!$O$7:$O$251,'MTS B Funnel (M1)'!$B$7:$B$251,'3.2.MTS B (M1)'!$B30)</f>
        <v>0</v>
      </c>
      <c r="AK30" s="72">
        <f t="shared" si="8"/>
        <v>0</v>
      </c>
      <c r="AL30" s="72">
        <f t="shared" si="9"/>
        <v>0</v>
      </c>
      <c r="AM30" s="72">
        <f t="shared" si="10"/>
        <v>0</v>
      </c>
      <c r="AN30" s="72">
        <f t="shared" si="19"/>
        <v>0</v>
      </c>
      <c r="AO30" s="72">
        <f t="shared" si="20"/>
        <v>0</v>
      </c>
      <c r="AP30" s="55"/>
    </row>
    <row r="31" spans="1:42" x14ac:dyDescent="0.25">
      <c r="A31" s="144"/>
      <c r="B31" s="55"/>
      <c r="C31" s="55"/>
      <c r="D31" s="72">
        <f>SUMIF('3.1.MTS A'!$F$7:$F$253,'3.2.MTS B (M1)'!B31,'3.1.MTS A'!$J$7:$J$253)</f>
        <v>0</v>
      </c>
      <c r="E31" s="187">
        <f>SUMIF('Conv ratios (M1)'!$A$2:$A$51,'3.2.MTS B (M1)'!$B31,'Conv ratios (M1)'!$G$2:$G$51)</f>
        <v>0</v>
      </c>
      <c r="F31" s="187">
        <f>SUMIF('Conv ratios (M1)'!$A$2:$A$51,'3.2.MTS B (M1)'!$B31,'Conv ratios (M1)'!$F$2:$F$51)</f>
        <v>0</v>
      </c>
      <c r="G31" s="187">
        <f>SUMIF('Conv ratios (M1)'!$A$2:$A$51,'3.2.MTS B (M1)'!$B31,'Conv ratios (M1)'!$E$2:$E$51)</f>
        <v>0</v>
      </c>
      <c r="H31" s="55"/>
      <c r="I31" s="72">
        <f t="shared" si="11"/>
        <v>0</v>
      </c>
      <c r="J31" s="72">
        <f t="shared" si="12"/>
        <v>0</v>
      </c>
      <c r="K31" s="72">
        <f t="shared" si="13"/>
        <v>0</v>
      </c>
      <c r="L31" s="72">
        <f t="shared" si="14"/>
        <v>0</v>
      </c>
      <c r="M31" s="55"/>
      <c r="N31" s="72">
        <f t="shared" si="15"/>
        <v>0</v>
      </c>
      <c r="O31" s="55"/>
      <c r="P31" s="72">
        <f t="shared" si="3"/>
        <v>0</v>
      </c>
      <c r="Q31" s="72">
        <f t="shared" si="4"/>
        <v>0</v>
      </c>
      <c r="R31" s="72">
        <f>SUMIF('3.1.MTS A'!$F$7:$F$253,'3.2.MTS B (M1)'!B31,'3.1.MTS A'!$P$7:$P$253)</f>
        <v>0</v>
      </c>
      <c r="S31" s="72">
        <f>SUMIFS('MTS B Funnel (M1)'!$E$7:$E$251,'MTS B Funnel (M1)'!$B$7:$B$251,'3.2.MTS B (M1)'!$B31)</f>
        <v>0</v>
      </c>
      <c r="T31" s="72">
        <f>SUMIFS('MTS B Funnel (M1)'!$F$7:$F$251,'MTS B Funnel (M1)'!$B$7:$B$251,'3.2.MTS B (M1)'!$B31)</f>
        <v>0</v>
      </c>
      <c r="U31" s="72">
        <f>SUMIFS('MTS B Funnel (M1)'!$G$7:$G$251,'MTS B Funnel (M1)'!$B$7:$B$251,'3.2.MTS B (M1)'!$B31)</f>
        <v>0</v>
      </c>
      <c r="V31" s="72">
        <f>SUMIFS('MTS B Funnel (M1)'!$H$7:$H$251,'MTS B Funnel (M1)'!$B$7:$B$251,'3.2.MTS B (M1)'!$B31)</f>
        <v>0</v>
      </c>
      <c r="W31" s="72">
        <f t="shared" si="5"/>
        <v>0</v>
      </c>
      <c r="X31" s="72">
        <f t="shared" si="6"/>
        <v>0</v>
      </c>
      <c r="Y31" s="72">
        <f t="shared" si="16"/>
        <v>0</v>
      </c>
      <c r="Z31" s="72">
        <f t="shared" si="17"/>
        <v>0</v>
      </c>
      <c r="AA31" s="72">
        <f t="shared" si="18"/>
        <v>0</v>
      </c>
      <c r="AB31" s="72">
        <f>SUMIFS('MTS B Funnel (M1)'!$I$7:$I$251,'MTS B Funnel (M1)'!$B$7:$B$251,'3.2.MTS B (M1)'!$B31)</f>
        <v>0</v>
      </c>
      <c r="AC31" s="72">
        <f>SUMIFS('MTS B Funnel (M1)'!$J$7:$J$251,'MTS B Funnel (M1)'!$B$7:$B$251,'3.2.MTS B (M1)'!$B31)</f>
        <v>0</v>
      </c>
      <c r="AD31" s="72">
        <f t="shared" si="7"/>
        <v>0</v>
      </c>
      <c r="AE31" s="55"/>
      <c r="AF31" s="72">
        <f>SUMIF('3.1.MTS A'!$F$7:$F$253,'3.2.MTS B (M1)'!R31,'3.1.MTS A'!$U$7:$U$253)</f>
        <v>0</v>
      </c>
      <c r="AG31" s="72">
        <f>SUMIFS('MTS B Funnel (M1)'!$L$7:$L$251,'MTS B Funnel (M1)'!$B$7:$B$251,'3.2.MTS B (M1)'!$B31)</f>
        <v>0</v>
      </c>
      <c r="AH31" s="72">
        <f>SUMIFS('MTS B Funnel (M1)'!$M$7:$M$251,'MTS B Funnel (M1)'!$B$7:$B$251,'3.2.MTS B (M1)'!$B31)</f>
        <v>0</v>
      </c>
      <c r="AI31" s="72">
        <f>SUMIFS('MTS B Funnel (M1)'!$N$7:$N$251,'MTS B Funnel (M1)'!$B$7:$B$251,'3.2.MTS B (M1)'!$B31)</f>
        <v>0</v>
      </c>
      <c r="AJ31" s="72">
        <f>SUMIFS('MTS B Funnel (M1)'!$O$7:$O$251,'MTS B Funnel (M1)'!$B$7:$B$251,'3.2.MTS B (M1)'!$B31)</f>
        <v>0</v>
      </c>
      <c r="AK31" s="72">
        <f t="shared" si="8"/>
        <v>0</v>
      </c>
      <c r="AL31" s="72">
        <f t="shared" si="9"/>
        <v>0</v>
      </c>
      <c r="AM31" s="72">
        <f t="shared" si="10"/>
        <v>0</v>
      </c>
      <c r="AN31" s="72">
        <f t="shared" si="19"/>
        <v>0</v>
      </c>
      <c r="AO31" s="72">
        <f t="shared" si="20"/>
        <v>0</v>
      </c>
      <c r="AP31" s="55"/>
    </row>
    <row r="32" spans="1:42" x14ac:dyDescent="0.25">
      <c r="A32" s="144"/>
      <c r="B32" s="55"/>
      <c r="C32" s="55"/>
      <c r="D32" s="72">
        <f>SUMIF('3.1.MTS A'!$F$7:$F$253,'3.2.MTS B (M1)'!B32,'3.1.MTS A'!$J$7:$J$253)</f>
        <v>0</v>
      </c>
      <c r="E32" s="187">
        <f>SUMIF('Conv ratios (M1)'!$A$2:$A$51,'3.2.MTS B (M1)'!$B32,'Conv ratios (M1)'!$G$2:$G$51)</f>
        <v>0</v>
      </c>
      <c r="F32" s="187">
        <f>SUMIF('Conv ratios (M1)'!$A$2:$A$51,'3.2.MTS B (M1)'!$B32,'Conv ratios (M1)'!$F$2:$F$51)</f>
        <v>0</v>
      </c>
      <c r="G32" s="187">
        <f>SUMIF('Conv ratios (M1)'!$A$2:$A$51,'3.2.MTS B (M1)'!$B32,'Conv ratios (M1)'!$E$2:$E$51)</f>
        <v>0</v>
      </c>
      <c r="H32" s="55"/>
      <c r="I32" s="72">
        <f t="shared" si="11"/>
        <v>0</v>
      </c>
      <c r="J32" s="72">
        <f t="shared" si="12"/>
        <v>0</v>
      </c>
      <c r="K32" s="72">
        <f t="shared" si="13"/>
        <v>0</v>
      </c>
      <c r="L32" s="72">
        <f t="shared" si="14"/>
        <v>0</v>
      </c>
      <c r="M32" s="55"/>
      <c r="N32" s="72">
        <f t="shared" si="15"/>
        <v>0</v>
      </c>
      <c r="O32" s="55"/>
      <c r="P32" s="72">
        <f t="shared" si="3"/>
        <v>0</v>
      </c>
      <c r="Q32" s="72">
        <f t="shared" si="4"/>
        <v>0</v>
      </c>
      <c r="R32" s="72">
        <f>SUMIF('3.1.MTS A'!$F$7:$F$253,'3.2.MTS B (M1)'!B32,'3.1.MTS A'!$P$7:$P$253)</f>
        <v>0</v>
      </c>
      <c r="S32" s="72">
        <f>SUMIFS('MTS B Funnel (M1)'!$E$7:$E$251,'MTS B Funnel (M1)'!$B$7:$B$251,'3.2.MTS B (M1)'!$B32)</f>
        <v>0</v>
      </c>
      <c r="T32" s="72">
        <f>SUMIFS('MTS B Funnel (M1)'!$F$7:$F$251,'MTS B Funnel (M1)'!$B$7:$B$251,'3.2.MTS B (M1)'!$B32)</f>
        <v>0</v>
      </c>
      <c r="U32" s="72">
        <f>SUMIFS('MTS B Funnel (M1)'!$G$7:$G$251,'MTS B Funnel (M1)'!$B$7:$B$251,'3.2.MTS B (M1)'!$B32)</f>
        <v>0</v>
      </c>
      <c r="V32" s="72">
        <f>SUMIFS('MTS B Funnel (M1)'!$H$7:$H$251,'MTS B Funnel (M1)'!$B$7:$B$251,'3.2.MTS B (M1)'!$B32)</f>
        <v>0</v>
      </c>
      <c r="W32" s="72">
        <f t="shared" si="5"/>
        <v>0</v>
      </c>
      <c r="X32" s="72">
        <f t="shared" si="6"/>
        <v>0</v>
      </c>
      <c r="Y32" s="72">
        <f t="shared" si="16"/>
        <v>0</v>
      </c>
      <c r="Z32" s="72">
        <f t="shared" si="17"/>
        <v>0</v>
      </c>
      <c r="AA32" s="72">
        <f t="shared" si="18"/>
        <v>0</v>
      </c>
      <c r="AB32" s="72">
        <f>SUMIFS('MTS B Funnel (M1)'!$I$7:$I$251,'MTS B Funnel (M1)'!$B$7:$B$251,'3.2.MTS B (M1)'!$B32)</f>
        <v>0</v>
      </c>
      <c r="AC32" s="72">
        <f>SUMIFS('MTS B Funnel (M1)'!$J$7:$J$251,'MTS B Funnel (M1)'!$B$7:$B$251,'3.2.MTS B (M1)'!$B32)</f>
        <v>0</v>
      </c>
      <c r="AD32" s="72">
        <f t="shared" si="7"/>
        <v>0</v>
      </c>
      <c r="AE32" s="55"/>
      <c r="AF32" s="72">
        <f>SUMIF('3.1.MTS A'!$F$7:$F$253,'3.2.MTS B (M1)'!R32,'3.1.MTS A'!$U$7:$U$253)</f>
        <v>0</v>
      </c>
      <c r="AG32" s="72">
        <f>SUMIFS('MTS B Funnel (M1)'!$L$7:$L$251,'MTS B Funnel (M1)'!$B$7:$B$251,'3.2.MTS B (M1)'!$B32)</f>
        <v>0</v>
      </c>
      <c r="AH32" s="72">
        <f>SUMIFS('MTS B Funnel (M1)'!$M$7:$M$251,'MTS B Funnel (M1)'!$B$7:$B$251,'3.2.MTS B (M1)'!$B32)</f>
        <v>0</v>
      </c>
      <c r="AI32" s="72">
        <f>SUMIFS('MTS B Funnel (M1)'!$N$7:$N$251,'MTS B Funnel (M1)'!$B$7:$B$251,'3.2.MTS B (M1)'!$B32)</f>
        <v>0</v>
      </c>
      <c r="AJ32" s="72">
        <f>SUMIFS('MTS B Funnel (M1)'!$O$7:$O$251,'MTS B Funnel (M1)'!$B$7:$B$251,'3.2.MTS B (M1)'!$B32)</f>
        <v>0</v>
      </c>
      <c r="AK32" s="72">
        <f t="shared" si="8"/>
        <v>0</v>
      </c>
      <c r="AL32" s="72">
        <f t="shared" si="9"/>
        <v>0</v>
      </c>
      <c r="AM32" s="72">
        <f t="shared" si="10"/>
        <v>0</v>
      </c>
      <c r="AN32" s="72">
        <f t="shared" si="19"/>
        <v>0</v>
      </c>
      <c r="AO32" s="72">
        <f t="shared" si="20"/>
        <v>0</v>
      </c>
      <c r="AP32" s="55"/>
    </row>
    <row r="33" spans="1:42" x14ac:dyDescent="0.25">
      <c r="A33" s="144"/>
      <c r="B33" s="55"/>
      <c r="C33" s="55"/>
      <c r="D33" s="72">
        <f>SUMIF('3.1.MTS A'!$F$7:$F$253,'3.2.MTS B (M1)'!B33,'3.1.MTS A'!$J$7:$J$253)</f>
        <v>0</v>
      </c>
      <c r="E33" s="187">
        <f>SUMIF('Conv ratios (M1)'!$A$2:$A$51,'3.2.MTS B (M1)'!$B33,'Conv ratios (M1)'!$G$2:$G$51)</f>
        <v>0</v>
      </c>
      <c r="F33" s="187">
        <f>SUMIF('Conv ratios (M1)'!$A$2:$A$51,'3.2.MTS B (M1)'!$B33,'Conv ratios (M1)'!$F$2:$F$51)</f>
        <v>0</v>
      </c>
      <c r="G33" s="187">
        <f>SUMIF('Conv ratios (M1)'!$A$2:$A$51,'3.2.MTS B (M1)'!$B33,'Conv ratios (M1)'!$E$2:$E$51)</f>
        <v>0</v>
      </c>
      <c r="H33" s="55"/>
      <c r="I33" s="72">
        <f t="shared" si="11"/>
        <v>0</v>
      </c>
      <c r="J33" s="72">
        <f t="shared" si="12"/>
        <v>0</v>
      </c>
      <c r="K33" s="72">
        <f t="shared" si="13"/>
        <v>0</v>
      </c>
      <c r="L33" s="72">
        <f t="shared" si="14"/>
        <v>0</v>
      </c>
      <c r="M33" s="55"/>
      <c r="N33" s="72">
        <f t="shared" si="15"/>
        <v>0</v>
      </c>
      <c r="O33" s="55"/>
      <c r="P33" s="72">
        <f t="shared" si="3"/>
        <v>0</v>
      </c>
      <c r="Q33" s="72">
        <f t="shared" si="4"/>
        <v>0</v>
      </c>
      <c r="R33" s="72">
        <f>SUMIF('3.1.MTS A'!$F$7:$F$253,'3.2.MTS B (M1)'!B33,'3.1.MTS A'!$P$7:$P$253)</f>
        <v>0</v>
      </c>
      <c r="S33" s="72">
        <f>SUMIFS('MTS B Funnel (M1)'!$E$7:$E$251,'MTS B Funnel (M1)'!$B$7:$B$251,'3.2.MTS B (M1)'!$B33)</f>
        <v>0</v>
      </c>
      <c r="T33" s="72">
        <f>SUMIFS('MTS B Funnel (M1)'!$F$7:$F$251,'MTS B Funnel (M1)'!$B$7:$B$251,'3.2.MTS B (M1)'!$B33)</f>
        <v>0</v>
      </c>
      <c r="U33" s="72">
        <f>SUMIFS('MTS B Funnel (M1)'!$G$7:$G$251,'MTS B Funnel (M1)'!$B$7:$B$251,'3.2.MTS B (M1)'!$B33)</f>
        <v>0</v>
      </c>
      <c r="V33" s="72">
        <f>SUMIFS('MTS B Funnel (M1)'!$H$7:$H$251,'MTS B Funnel (M1)'!$B$7:$B$251,'3.2.MTS B (M1)'!$B33)</f>
        <v>0</v>
      </c>
      <c r="W33" s="72">
        <f t="shared" si="5"/>
        <v>0</v>
      </c>
      <c r="X33" s="72">
        <f t="shared" si="6"/>
        <v>0</v>
      </c>
      <c r="Y33" s="72">
        <f t="shared" si="16"/>
        <v>0</v>
      </c>
      <c r="Z33" s="72">
        <f t="shared" si="17"/>
        <v>0</v>
      </c>
      <c r="AA33" s="72">
        <f t="shared" si="18"/>
        <v>0</v>
      </c>
      <c r="AB33" s="72">
        <f>SUMIFS('MTS B Funnel (M1)'!$I$7:$I$251,'MTS B Funnel (M1)'!$B$7:$B$251,'3.2.MTS B (M1)'!$B33)</f>
        <v>0</v>
      </c>
      <c r="AC33" s="72">
        <f>SUMIFS('MTS B Funnel (M1)'!$J$7:$J$251,'MTS B Funnel (M1)'!$B$7:$B$251,'3.2.MTS B (M1)'!$B33)</f>
        <v>0</v>
      </c>
      <c r="AD33" s="72">
        <f t="shared" si="7"/>
        <v>0</v>
      </c>
      <c r="AE33" s="55"/>
      <c r="AF33" s="72">
        <f>SUMIF('3.1.MTS A'!$F$7:$F$253,'3.2.MTS B (M1)'!R33,'3.1.MTS A'!$U$7:$U$253)</f>
        <v>0</v>
      </c>
      <c r="AG33" s="72">
        <f>SUMIFS('MTS B Funnel (M1)'!$L$7:$L$251,'MTS B Funnel (M1)'!$B$7:$B$251,'3.2.MTS B (M1)'!$B33)</f>
        <v>0</v>
      </c>
      <c r="AH33" s="72">
        <f>SUMIFS('MTS B Funnel (M1)'!$M$7:$M$251,'MTS B Funnel (M1)'!$B$7:$B$251,'3.2.MTS B (M1)'!$B33)</f>
        <v>0</v>
      </c>
      <c r="AI33" s="72">
        <f>SUMIFS('MTS B Funnel (M1)'!$N$7:$N$251,'MTS B Funnel (M1)'!$B$7:$B$251,'3.2.MTS B (M1)'!$B33)</f>
        <v>0</v>
      </c>
      <c r="AJ33" s="72">
        <f>SUMIFS('MTS B Funnel (M1)'!$O$7:$O$251,'MTS B Funnel (M1)'!$B$7:$B$251,'3.2.MTS B (M1)'!$B33)</f>
        <v>0</v>
      </c>
      <c r="AK33" s="72">
        <f t="shared" si="8"/>
        <v>0</v>
      </c>
      <c r="AL33" s="72">
        <f t="shared" si="9"/>
        <v>0</v>
      </c>
      <c r="AM33" s="72">
        <f t="shared" si="10"/>
        <v>0</v>
      </c>
      <c r="AN33" s="72">
        <f t="shared" si="19"/>
        <v>0</v>
      </c>
      <c r="AO33" s="72">
        <f t="shared" si="20"/>
        <v>0</v>
      </c>
      <c r="AP33" s="55"/>
    </row>
    <row r="34" spans="1:42" x14ac:dyDescent="0.25">
      <c r="A34" s="144"/>
      <c r="B34" s="55"/>
      <c r="C34" s="55"/>
      <c r="D34" s="72">
        <f>SUMIF('3.1.MTS A'!$F$7:$F$253,'3.2.MTS B (M1)'!B34,'3.1.MTS A'!$J$7:$J$253)</f>
        <v>0</v>
      </c>
      <c r="E34" s="187">
        <f>SUMIF('Conv ratios (M1)'!$A$2:$A$51,'3.2.MTS B (M1)'!$B34,'Conv ratios (M1)'!$G$2:$G$51)</f>
        <v>0</v>
      </c>
      <c r="F34" s="187">
        <f>SUMIF('Conv ratios (M1)'!$A$2:$A$51,'3.2.MTS B (M1)'!$B34,'Conv ratios (M1)'!$F$2:$F$51)</f>
        <v>0</v>
      </c>
      <c r="G34" s="187">
        <f>SUMIF('Conv ratios (M1)'!$A$2:$A$51,'3.2.MTS B (M1)'!$B34,'Conv ratios (M1)'!$E$2:$E$51)</f>
        <v>0</v>
      </c>
      <c r="H34" s="55"/>
      <c r="I34" s="72">
        <f t="shared" si="11"/>
        <v>0</v>
      </c>
      <c r="J34" s="72">
        <f t="shared" si="12"/>
        <v>0</v>
      </c>
      <c r="K34" s="72">
        <f t="shared" si="13"/>
        <v>0</v>
      </c>
      <c r="L34" s="72">
        <f t="shared" si="14"/>
        <v>0</v>
      </c>
      <c r="M34" s="55"/>
      <c r="N34" s="72">
        <f t="shared" si="15"/>
        <v>0</v>
      </c>
      <c r="O34" s="55"/>
      <c r="P34" s="72">
        <f t="shared" si="3"/>
        <v>0</v>
      </c>
      <c r="Q34" s="72">
        <f t="shared" si="4"/>
        <v>0</v>
      </c>
      <c r="R34" s="72">
        <f>SUMIF('3.1.MTS A'!$F$7:$F$253,'3.2.MTS B (M1)'!B34,'3.1.MTS A'!$P$7:$P$253)</f>
        <v>0</v>
      </c>
      <c r="S34" s="72">
        <f>SUMIFS('MTS B Funnel (M1)'!$E$7:$E$251,'MTS B Funnel (M1)'!$B$7:$B$251,'3.2.MTS B (M1)'!$B34)</f>
        <v>0</v>
      </c>
      <c r="T34" s="72">
        <f>SUMIFS('MTS B Funnel (M1)'!$F$7:$F$251,'MTS B Funnel (M1)'!$B$7:$B$251,'3.2.MTS B (M1)'!$B34)</f>
        <v>0</v>
      </c>
      <c r="U34" s="72">
        <f>SUMIFS('MTS B Funnel (M1)'!$G$7:$G$251,'MTS B Funnel (M1)'!$B$7:$B$251,'3.2.MTS B (M1)'!$B34)</f>
        <v>0</v>
      </c>
      <c r="V34" s="72">
        <f>SUMIFS('MTS B Funnel (M1)'!$H$7:$H$251,'MTS B Funnel (M1)'!$B$7:$B$251,'3.2.MTS B (M1)'!$B34)</f>
        <v>0</v>
      </c>
      <c r="W34" s="72">
        <f t="shared" si="5"/>
        <v>0</v>
      </c>
      <c r="X34" s="72">
        <f t="shared" si="6"/>
        <v>0</v>
      </c>
      <c r="Y34" s="72">
        <f t="shared" si="16"/>
        <v>0</v>
      </c>
      <c r="Z34" s="72">
        <f t="shared" si="17"/>
        <v>0</v>
      </c>
      <c r="AA34" s="72">
        <f t="shared" si="18"/>
        <v>0</v>
      </c>
      <c r="AB34" s="72">
        <f>SUMIFS('MTS B Funnel (M1)'!$I$7:$I$251,'MTS B Funnel (M1)'!$B$7:$B$251,'3.2.MTS B (M1)'!$B34)</f>
        <v>0</v>
      </c>
      <c r="AC34" s="72">
        <f>SUMIFS('MTS B Funnel (M1)'!$J$7:$J$251,'MTS B Funnel (M1)'!$B$7:$B$251,'3.2.MTS B (M1)'!$B34)</f>
        <v>0</v>
      </c>
      <c r="AD34" s="72">
        <f t="shared" si="7"/>
        <v>0</v>
      </c>
      <c r="AE34" s="55"/>
      <c r="AF34" s="72">
        <f>SUMIF('3.1.MTS A'!$F$7:$F$253,'3.2.MTS B (M1)'!R34,'3.1.MTS A'!$U$7:$U$253)</f>
        <v>0</v>
      </c>
      <c r="AG34" s="72">
        <f>SUMIFS('MTS B Funnel (M1)'!$L$7:$L$251,'MTS B Funnel (M1)'!$B$7:$B$251,'3.2.MTS B (M1)'!$B34)</f>
        <v>0</v>
      </c>
      <c r="AH34" s="72">
        <f>SUMIFS('MTS B Funnel (M1)'!$M$7:$M$251,'MTS B Funnel (M1)'!$B$7:$B$251,'3.2.MTS B (M1)'!$B34)</f>
        <v>0</v>
      </c>
      <c r="AI34" s="72">
        <f>SUMIFS('MTS B Funnel (M1)'!$N$7:$N$251,'MTS B Funnel (M1)'!$B$7:$B$251,'3.2.MTS B (M1)'!$B34)</f>
        <v>0</v>
      </c>
      <c r="AJ34" s="72">
        <f>SUMIFS('MTS B Funnel (M1)'!$O$7:$O$251,'MTS B Funnel (M1)'!$B$7:$B$251,'3.2.MTS B (M1)'!$B34)</f>
        <v>0</v>
      </c>
      <c r="AK34" s="72">
        <f t="shared" si="8"/>
        <v>0</v>
      </c>
      <c r="AL34" s="72">
        <f t="shared" si="9"/>
        <v>0</v>
      </c>
      <c r="AM34" s="72">
        <f t="shared" si="10"/>
        <v>0</v>
      </c>
      <c r="AN34" s="72">
        <f t="shared" si="19"/>
        <v>0</v>
      </c>
      <c r="AO34" s="72">
        <f t="shared" si="20"/>
        <v>0</v>
      </c>
      <c r="AP34" s="55"/>
    </row>
    <row r="35" spans="1:42" x14ac:dyDescent="0.25">
      <c r="A35" s="144"/>
      <c r="B35" s="55"/>
      <c r="C35" s="55"/>
      <c r="D35" s="72">
        <f>SUMIF('3.1.MTS A'!$F$7:$F$253,'3.2.MTS B (M1)'!B35,'3.1.MTS A'!$J$7:$J$253)</f>
        <v>0</v>
      </c>
      <c r="E35" s="187">
        <f>SUMIF('Conv ratios (M1)'!$A$2:$A$51,'3.2.MTS B (M1)'!$B35,'Conv ratios (M1)'!$G$2:$G$51)</f>
        <v>0</v>
      </c>
      <c r="F35" s="187">
        <f>SUMIF('Conv ratios (M1)'!$A$2:$A$51,'3.2.MTS B (M1)'!$B35,'Conv ratios (M1)'!$F$2:$F$51)</f>
        <v>0</v>
      </c>
      <c r="G35" s="187">
        <f>SUMIF('Conv ratios (M1)'!$A$2:$A$51,'3.2.MTS B (M1)'!$B35,'Conv ratios (M1)'!$E$2:$E$51)</f>
        <v>0</v>
      </c>
      <c r="H35" s="55"/>
      <c r="I35" s="72">
        <f t="shared" si="11"/>
        <v>0</v>
      </c>
      <c r="J35" s="72">
        <f t="shared" si="12"/>
        <v>0</v>
      </c>
      <c r="K35" s="72">
        <f t="shared" si="13"/>
        <v>0</v>
      </c>
      <c r="L35" s="72">
        <f t="shared" si="14"/>
        <v>0</v>
      </c>
      <c r="M35" s="55"/>
      <c r="N35" s="72">
        <f t="shared" si="15"/>
        <v>0</v>
      </c>
      <c r="O35" s="55"/>
      <c r="P35" s="72">
        <f t="shared" si="3"/>
        <v>0</v>
      </c>
      <c r="Q35" s="72">
        <f t="shared" si="4"/>
        <v>0</v>
      </c>
      <c r="R35" s="72">
        <f>SUMIF('3.1.MTS A'!$F$7:$F$253,'3.2.MTS B (M1)'!B35,'3.1.MTS A'!$P$7:$P$253)</f>
        <v>0</v>
      </c>
      <c r="S35" s="72">
        <f>SUMIFS('MTS B Funnel (M1)'!$E$7:$E$251,'MTS B Funnel (M1)'!$B$7:$B$251,'3.2.MTS B (M1)'!$B35)</f>
        <v>0</v>
      </c>
      <c r="T35" s="72">
        <f>SUMIFS('MTS B Funnel (M1)'!$F$7:$F$251,'MTS B Funnel (M1)'!$B$7:$B$251,'3.2.MTS B (M1)'!$B35)</f>
        <v>0</v>
      </c>
      <c r="U35" s="72">
        <f>SUMIFS('MTS B Funnel (M1)'!$G$7:$G$251,'MTS B Funnel (M1)'!$B$7:$B$251,'3.2.MTS B (M1)'!$B35)</f>
        <v>0</v>
      </c>
      <c r="V35" s="72">
        <f>SUMIFS('MTS B Funnel (M1)'!$H$7:$H$251,'MTS B Funnel (M1)'!$B$7:$B$251,'3.2.MTS B (M1)'!$B35)</f>
        <v>0</v>
      </c>
      <c r="W35" s="72">
        <f t="shared" si="5"/>
        <v>0</v>
      </c>
      <c r="X35" s="72">
        <f t="shared" si="6"/>
        <v>0</v>
      </c>
      <c r="Y35" s="72">
        <f t="shared" si="16"/>
        <v>0</v>
      </c>
      <c r="Z35" s="72">
        <f t="shared" si="17"/>
        <v>0</v>
      </c>
      <c r="AA35" s="72">
        <f t="shared" si="18"/>
        <v>0</v>
      </c>
      <c r="AB35" s="72">
        <f>SUMIFS('MTS B Funnel (M1)'!$I$7:$I$251,'MTS B Funnel (M1)'!$B$7:$B$251,'3.2.MTS B (M1)'!$B35)</f>
        <v>0</v>
      </c>
      <c r="AC35" s="72">
        <f>SUMIFS('MTS B Funnel (M1)'!$J$7:$J$251,'MTS B Funnel (M1)'!$B$7:$B$251,'3.2.MTS B (M1)'!$B35)</f>
        <v>0</v>
      </c>
      <c r="AD35" s="72">
        <f t="shared" si="7"/>
        <v>0</v>
      </c>
      <c r="AE35" s="55"/>
      <c r="AF35" s="72">
        <f>SUMIF('3.1.MTS A'!$F$7:$F$253,'3.2.MTS B (M1)'!R35,'3.1.MTS A'!$U$7:$U$253)</f>
        <v>0</v>
      </c>
      <c r="AG35" s="72">
        <f>SUMIFS('MTS B Funnel (M1)'!$L$7:$L$251,'MTS B Funnel (M1)'!$B$7:$B$251,'3.2.MTS B (M1)'!$B35)</f>
        <v>0</v>
      </c>
      <c r="AH35" s="72">
        <f>SUMIFS('MTS B Funnel (M1)'!$M$7:$M$251,'MTS B Funnel (M1)'!$B$7:$B$251,'3.2.MTS B (M1)'!$B35)</f>
        <v>0</v>
      </c>
      <c r="AI35" s="72">
        <f>SUMIFS('MTS B Funnel (M1)'!$N$7:$N$251,'MTS B Funnel (M1)'!$B$7:$B$251,'3.2.MTS B (M1)'!$B35)</f>
        <v>0</v>
      </c>
      <c r="AJ35" s="72">
        <f>SUMIFS('MTS B Funnel (M1)'!$O$7:$O$251,'MTS B Funnel (M1)'!$B$7:$B$251,'3.2.MTS B (M1)'!$B35)</f>
        <v>0</v>
      </c>
      <c r="AK35" s="72">
        <f t="shared" si="8"/>
        <v>0</v>
      </c>
      <c r="AL35" s="72">
        <f t="shared" si="9"/>
        <v>0</v>
      </c>
      <c r="AM35" s="72">
        <f t="shared" si="10"/>
        <v>0</v>
      </c>
      <c r="AN35" s="72">
        <f t="shared" si="19"/>
        <v>0</v>
      </c>
      <c r="AO35" s="72">
        <f t="shared" si="20"/>
        <v>0</v>
      </c>
      <c r="AP35" s="55"/>
    </row>
    <row r="36" spans="1:42" x14ac:dyDescent="0.25">
      <c r="A36" s="144"/>
      <c r="B36" s="55"/>
      <c r="C36" s="55"/>
      <c r="D36" s="72">
        <f>SUMIF('3.1.MTS A'!$F$7:$F$253,'3.2.MTS B (M1)'!B36,'3.1.MTS A'!$J$7:$J$253)</f>
        <v>0</v>
      </c>
      <c r="E36" s="187">
        <f>SUMIF('Conv ratios (M1)'!$A$2:$A$51,'3.2.MTS B (M1)'!$B36,'Conv ratios (M1)'!$G$2:$G$51)</f>
        <v>0</v>
      </c>
      <c r="F36" s="187">
        <f>SUMIF('Conv ratios (M1)'!$A$2:$A$51,'3.2.MTS B (M1)'!$B36,'Conv ratios (M1)'!$F$2:$F$51)</f>
        <v>0</v>
      </c>
      <c r="G36" s="187">
        <f>SUMIF('Conv ratios (M1)'!$A$2:$A$51,'3.2.MTS B (M1)'!$B36,'Conv ratios (M1)'!$E$2:$E$51)</f>
        <v>0</v>
      </c>
      <c r="H36" s="55"/>
      <c r="I36" s="72">
        <f t="shared" si="11"/>
        <v>0</v>
      </c>
      <c r="J36" s="72">
        <f t="shared" si="12"/>
        <v>0</v>
      </c>
      <c r="K36" s="72">
        <f t="shared" si="13"/>
        <v>0</v>
      </c>
      <c r="L36" s="72">
        <f t="shared" si="14"/>
        <v>0</v>
      </c>
      <c r="M36" s="55"/>
      <c r="N36" s="72">
        <f t="shared" si="15"/>
        <v>0</v>
      </c>
      <c r="O36" s="55"/>
      <c r="P36" s="72">
        <f t="shared" si="3"/>
        <v>0</v>
      </c>
      <c r="Q36" s="72">
        <f t="shared" si="4"/>
        <v>0</v>
      </c>
      <c r="R36" s="72">
        <f>SUMIF('3.1.MTS A'!$F$7:$F$253,'3.2.MTS B (M1)'!B36,'3.1.MTS A'!$P$7:$P$253)</f>
        <v>0</v>
      </c>
      <c r="S36" s="72">
        <f>SUMIFS('MTS B Funnel (M1)'!$E$7:$E$251,'MTS B Funnel (M1)'!$B$7:$B$251,'3.2.MTS B (M1)'!$B36)</f>
        <v>0</v>
      </c>
      <c r="T36" s="72">
        <f>SUMIFS('MTS B Funnel (M1)'!$F$7:$F$251,'MTS B Funnel (M1)'!$B$7:$B$251,'3.2.MTS B (M1)'!$B36)</f>
        <v>0</v>
      </c>
      <c r="U36" s="72">
        <f>SUMIFS('MTS B Funnel (M1)'!$G$7:$G$251,'MTS B Funnel (M1)'!$B$7:$B$251,'3.2.MTS B (M1)'!$B36)</f>
        <v>0</v>
      </c>
      <c r="V36" s="72">
        <f>SUMIFS('MTS B Funnel (M1)'!$H$7:$H$251,'MTS B Funnel (M1)'!$B$7:$B$251,'3.2.MTS B (M1)'!$B36)</f>
        <v>0</v>
      </c>
      <c r="W36" s="72">
        <f t="shared" si="5"/>
        <v>0</v>
      </c>
      <c r="X36" s="72">
        <f t="shared" si="6"/>
        <v>0</v>
      </c>
      <c r="Y36" s="72">
        <f t="shared" si="16"/>
        <v>0</v>
      </c>
      <c r="Z36" s="72">
        <f t="shared" si="17"/>
        <v>0</v>
      </c>
      <c r="AA36" s="72">
        <f t="shared" si="18"/>
        <v>0</v>
      </c>
      <c r="AB36" s="72">
        <f>SUMIFS('MTS B Funnel (M1)'!$I$7:$I$251,'MTS B Funnel (M1)'!$B$7:$B$251,'3.2.MTS B (M1)'!$B36)</f>
        <v>0</v>
      </c>
      <c r="AC36" s="72">
        <f>SUMIFS('MTS B Funnel (M1)'!$J$7:$J$251,'MTS B Funnel (M1)'!$B$7:$B$251,'3.2.MTS B (M1)'!$B36)</f>
        <v>0</v>
      </c>
      <c r="AD36" s="72">
        <f t="shared" si="7"/>
        <v>0</v>
      </c>
      <c r="AE36" s="55"/>
      <c r="AF36" s="72">
        <f>SUMIF('3.1.MTS A'!$F$7:$F$253,'3.2.MTS B (M1)'!R36,'3.1.MTS A'!$U$7:$U$253)</f>
        <v>0</v>
      </c>
      <c r="AG36" s="72">
        <f>SUMIFS('MTS B Funnel (M1)'!$L$7:$L$251,'MTS B Funnel (M1)'!$B$7:$B$251,'3.2.MTS B (M1)'!$B36)</f>
        <v>0</v>
      </c>
      <c r="AH36" s="72">
        <f>SUMIFS('MTS B Funnel (M1)'!$M$7:$M$251,'MTS B Funnel (M1)'!$B$7:$B$251,'3.2.MTS B (M1)'!$B36)</f>
        <v>0</v>
      </c>
      <c r="AI36" s="72">
        <f>SUMIFS('MTS B Funnel (M1)'!$N$7:$N$251,'MTS B Funnel (M1)'!$B$7:$B$251,'3.2.MTS B (M1)'!$B36)</f>
        <v>0</v>
      </c>
      <c r="AJ36" s="72">
        <f>SUMIFS('MTS B Funnel (M1)'!$O$7:$O$251,'MTS B Funnel (M1)'!$B$7:$B$251,'3.2.MTS B (M1)'!$B36)</f>
        <v>0</v>
      </c>
      <c r="AK36" s="72">
        <f t="shared" si="8"/>
        <v>0</v>
      </c>
      <c r="AL36" s="72">
        <f t="shared" si="9"/>
        <v>0</v>
      </c>
      <c r="AM36" s="72">
        <f t="shared" si="10"/>
        <v>0</v>
      </c>
      <c r="AN36" s="72">
        <f t="shared" si="19"/>
        <v>0</v>
      </c>
      <c r="AO36" s="72">
        <f t="shared" si="20"/>
        <v>0</v>
      </c>
      <c r="AP36" s="55"/>
    </row>
    <row r="37" spans="1:42" x14ac:dyDescent="0.25">
      <c r="A37" s="144"/>
      <c r="B37" s="55"/>
      <c r="C37" s="55"/>
      <c r="D37" s="72">
        <f>SUMIF('3.1.MTS A'!$F$7:$F$253,'3.2.MTS B (M1)'!B37,'3.1.MTS A'!$J$7:$J$253)</f>
        <v>0</v>
      </c>
      <c r="E37" s="187">
        <f>SUMIF('Conv ratios (M1)'!$A$2:$A$51,'3.2.MTS B (M1)'!$B37,'Conv ratios (M1)'!$G$2:$G$51)</f>
        <v>0</v>
      </c>
      <c r="F37" s="187">
        <f>SUMIF('Conv ratios (M1)'!$A$2:$A$51,'3.2.MTS B (M1)'!$B37,'Conv ratios (M1)'!$F$2:$F$51)</f>
        <v>0</v>
      </c>
      <c r="G37" s="187">
        <f>SUMIF('Conv ratios (M1)'!$A$2:$A$51,'3.2.MTS B (M1)'!$B37,'Conv ratios (M1)'!$E$2:$E$51)</f>
        <v>0</v>
      </c>
      <c r="H37" s="55"/>
      <c r="I37" s="72">
        <f t="shared" si="11"/>
        <v>0</v>
      </c>
      <c r="J37" s="72">
        <f t="shared" si="12"/>
        <v>0</v>
      </c>
      <c r="K37" s="72">
        <f t="shared" si="13"/>
        <v>0</v>
      </c>
      <c r="L37" s="72">
        <f t="shared" si="14"/>
        <v>0</v>
      </c>
      <c r="M37" s="55"/>
      <c r="N37" s="72">
        <f t="shared" si="15"/>
        <v>0</v>
      </c>
      <c r="O37" s="55"/>
      <c r="P37" s="72">
        <f t="shared" si="3"/>
        <v>0</v>
      </c>
      <c r="Q37" s="72">
        <f t="shared" si="4"/>
        <v>0</v>
      </c>
      <c r="R37" s="72">
        <f>SUMIF('3.1.MTS A'!$F$7:$F$253,'3.2.MTS B (M1)'!B37,'3.1.MTS A'!$P$7:$P$253)</f>
        <v>0</v>
      </c>
      <c r="S37" s="72">
        <f>SUMIFS('MTS B Funnel (M1)'!$E$7:$E$251,'MTS B Funnel (M1)'!$B$7:$B$251,'3.2.MTS B (M1)'!$B37)</f>
        <v>0</v>
      </c>
      <c r="T37" s="72">
        <f>SUMIFS('MTS B Funnel (M1)'!$F$7:$F$251,'MTS B Funnel (M1)'!$B$7:$B$251,'3.2.MTS B (M1)'!$B37)</f>
        <v>0</v>
      </c>
      <c r="U37" s="72">
        <f>SUMIFS('MTS B Funnel (M1)'!$G$7:$G$251,'MTS B Funnel (M1)'!$B$7:$B$251,'3.2.MTS B (M1)'!$B37)</f>
        <v>0</v>
      </c>
      <c r="V37" s="72">
        <f>SUMIFS('MTS B Funnel (M1)'!$H$7:$H$251,'MTS B Funnel (M1)'!$B$7:$B$251,'3.2.MTS B (M1)'!$B37)</f>
        <v>0</v>
      </c>
      <c r="W37" s="72">
        <f t="shared" si="5"/>
        <v>0</v>
      </c>
      <c r="X37" s="72">
        <f t="shared" si="6"/>
        <v>0</v>
      </c>
      <c r="Y37" s="72">
        <f t="shared" si="16"/>
        <v>0</v>
      </c>
      <c r="Z37" s="72">
        <f t="shared" si="17"/>
        <v>0</v>
      </c>
      <c r="AA37" s="72">
        <f t="shared" si="18"/>
        <v>0</v>
      </c>
      <c r="AB37" s="72">
        <f>SUMIFS('MTS B Funnel (M1)'!$I$7:$I$251,'MTS B Funnel (M1)'!$B$7:$B$251,'3.2.MTS B (M1)'!$B37)</f>
        <v>0</v>
      </c>
      <c r="AC37" s="72">
        <f>SUMIFS('MTS B Funnel (M1)'!$J$7:$J$251,'MTS B Funnel (M1)'!$B$7:$B$251,'3.2.MTS B (M1)'!$B37)</f>
        <v>0</v>
      </c>
      <c r="AD37" s="72">
        <f t="shared" si="7"/>
        <v>0</v>
      </c>
      <c r="AE37" s="55"/>
      <c r="AF37" s="72">
        <f>SUMIF('3.1.MTS A'!$F$7:$F$253,'3.2.MTS B (M1)'!R37,'3.1.MTS A'!$U$7:$U$253)</f>
        <v>0</v>
      </c>
      <c r="AG37" s="72">
        <f>SUMIFS('MTS B Funnel (M1)'!$L$7:$L$251,'MTS B Funnel (M1)'!$B$7:$B$251,'3.2.MTS B (M1)'!$B37)</f>
        <v>0</v>
      </c>
      <c r="AH37" s="72">
        <f>SUMIFS('MTS B Funnel (M1)'!$M$7:$M$251,'MTS B Funnel (M1)'!$B$7:$B$251,'3.2.MTS B (M1)'!$B37)</f>
        <v>0</v>
      </c>
      <c r="AI37" s="72">
        <f>SUMIFS('MTS B Funnel (M1)'!$N$7:$N$251,'MTS B Funnel (M1)'!$B$7:$B$251,'3.2.MTS B (M1)'!$B37)</f>
        <v>0</v>
      </c>
      <c r="AJ37" s="72">
        <f>SUMIFS('MTS B Funnel (M1)'!$O$7:$O$251,'MTS B Funnel (M1)'!$B$7:$B$251,'3.2.MTS B (M1)'!$B37)</f>
        <v>0</v>
      </c>
      <c r="AK37" s="72">
        <f t="shared" si="8"/>
        <v>0</v>
      </c>
      <c r="AL37" s="72">
        <f t="shared" si="9"/>
        <v>0</v>
      </c>
      <c r="AM37" s="72">
        <f t="shared" si="10"/>
        <v>0</v>
      </c>
      <c r="AN37" s="72">
        <f t="shared" si="19"/>
        <v>0</v>
      </c>
      <c r="AO37" s="72">
        <f t="shared" si="20"/>
        <v>0</v>
      </c>
      <c r="AP37" s="55"/>
    </row>
    <row r="38" spans="1:42" x14ac:dyDescent="0.25">
      <c r="A38" s="144"/>
      <c r="B38" s="55"/>
      <c r="C38" s="55"/>
      <c r="D38" s="72">
        <f>SUMIF('3.1.MTS A'!$F$7:$F$253,'3.2.MTS B (M1)'!B38,'3.1.MTS A'!$J$7:$J$253)</f>
        <v>0</v>
      </c>
      <c r="E38" s="187">
        <f>SUMIF('Conv ratios (M1)'!$A$2:$A$51,'3.2.MTS B (M1)'!$B38,'Conv ratios (M1)'!$G$2:$G$51)</f>
        <v>0</v>
      </c>
      <c r="F38" s="187">
        <f>SUMIF('Conv ratios (M1)'!$A$2:$A$51,'3.2.MTS B (M1)'!$B38,'Conv ratios (M1)'!$F$2:$F$51)</f>
        <v>0</v>
      </c>
      <c r="G38" s="187">
        <f>SUMIF('Conv ratios (M1)'!$A$2:$A$51,'3.2.MTS B (M1)'!$B38,'Conv ratios (M1)'!$E$2:$E$51)</f>
        <v>0</v>
      </c>
      <c r="H38" s="55"/>
      <c r="I38" s="72">
        <f t="shared" si="11"/>
        <v>0</v>
      </c>
      <c r="J38" s="72">
        <f t="shared" si="12"/>
        <v>0</v>
      </c>
      <c r="K38" s="72">
        <f t="shared" si="13"/>
        <v>0</v>
      </c>
      <c r="L38" s="72">
        <f t="shared" si="14"/>
        <v>0</v>
      </c>
      <c r="M38" s="55"/>
      <c r="N38" s="72">
        <f t="shared" si="15"/>
        <v>0</v>
      </c>
      <c r="O38" s="55"/>
      <c r="P38" s="72">
        <f t="shared" si="3"/>
        <v>0</v>
      </c>
      <c r="Q38" s="72">
        <f t="shared" si="4"/>
        <v>0</v>
      </c>
      <c r="R38" s="72">
        <f>SUMIF('3.1.MTS A'!$F$7:$F$253,'3.2.MTS B (M1)'!B38,'3.1.MTS A'!$P$7:$P$253)</f>
        <v>0</v>
      </c>
      <c r="S38" s="72">
        <f>SUMIFS('MTS B Funnel (M1)'!$E$7:$E$251,'MTS B Funnel (M1)'!$B$7:$B$251,'3.2.MTS B (M1)'!$B38)</f>
        <v>0</v>
      </c>
      <c r="T38" s="72">
        <f>SUMIFS('MTS B Funnel (M1)'!$F$7:$F$251,'MTS B Funnel (M1)'!$B$7:$B$251,'3.2.MTS B (M1)'!$B38)</f>
        <v>0</v>
      </c>
      <c r="U38" s="72">
        <f>SUMIFS('MTS B Funnel (M1)'!$G$7:$G$251,'MTS B Funnel (M1)'!$B$7:$B$251,'3.2.MTS B (M1)'!$B38)</f>
        <v>0</v>
      </c>
      <c r="V38" s="72">
        <f>SUMIFS('MTS B Funnel (M1)'!$H$7:$H$251,'MTS B Funnel (M1)'!$B$7:$B$251,'3.2.MTS B (M1)'!$B38)</f>
        <v>0</v>
      </c>
      <c r="W38" s="72">
        <f t="shared" si="5"/>
        <v>0</v>
      </c>
      <c r="X38" s="72">
        <f t="shared" si="6"/>
        <v>0</v>
      </c>
      <c r="Y38" s="72">
        <f t="shared" si="16"/>
        <v>0</v>
      </c>
      <c r="Z38" s="72">
        <f t="shared" si="17"/>
        <v>0</v>
      </c>
      <c r="AA38" s="72">
        <f t="shared" si="18"/>
        <v>0</v>
      </c>
      <c r="AB38" s="72">
        <f>SUMIFS('MTS B Funnel (M1)'!$I$7:$I$251,'MTS B Funnel (M1)'!$B$7:$B$251,'3.2.MTS B (M1)'!$B38)</f>
        <v>0</v>
      </c>
      <c r="AC38" s="72">
        <f>SUMIFS('MTS B Funnel (M1)'!$J$7:$J$251,'MTS B Funnel (M1)'!$B$7:$B$251,'3.2.MTS B (M1)'!$B38)</f>
        <v>0</v>
      </c>
      <c r="AD38" s="72">
        <f t="shared" si="7"/>
        <v>0</v>
      </c>
      <c r="AE38" s="55"/>
      <c r="AF38" s="72">
        <f>SUMIF('3.1.MTS A'!$F$7:$F$253,'3.2.MTS B (M1)'!R38,'3.1.MTS A'!$U$7:$U$253)</f>
        <v>0</v>
      </c>
      <c r="AG38" s="72">
        <f>SUMIFS('MTS B Funnel (M1)'!$L$7:$L$251,'MTS B Funnel (M1)'!$B$7:$B$251,'3.2.MTS B (M1)'!$B38)</f>
        <v>0</v>
      </c>
      <c r="AH38" s="72">
        <f>SUMIFS('MTS B Funnel (M1)'!$M$7:$M$251,'MTS B Funnel (M1)'!$B$7:$B$251,'3.2.MTS B (M1)'!$B38)</f>
        <v>0</v>
      </c>
      <c r="AI38" s="72">
        <f>SUMIFS('MTS B Funnel (M1)'!$N$7:$N$251,'MTS B Funnel (M1)'!$B$7:$B$251,'3.2.MTS B (M1)'!$B38)</f>
        <v>0</v>
      </c>
      <c r="AJ38" s="72">
        <f>SUMIFS('MTS B Funnel (M1)'!$O$7:$O$251,'MTS B Funnel (M1)'!$B$7:$B$251,'3.2.MTS B (M1)'!$B38)</f>
        <v>0</v>
      </c>
      <c r="AK38" s="72">
        <f t="shared" si="8"/>
        <v>0</v>
      </c>
      <c r="AL38" s="72">
        <f t="shared" si="9"/>
        <v>0</v>
      </c>
      <c r="AM38" s="72">
        <f t="shared" si="10"/>
        <v>0</v>
      </c>
      <c r="AN38" s="72">
        <f t="shared" si="19"/>
        <v>0</v>
      </c>
      <c r="AO38" s="72">
        <f t="shared" si="20"/>
        <v>0</v>
      </c>
      <c r="AP38" s="55"/>
    </row>
    <row r="39" spans="1:42" x14ac:dyDescent="0.25">
      <c r="A39" s="144"/>
      <c r="B39" s="55"/>
      <c r="C39" s="55"/>
      <c r="D39" s="72">
        <f>SUMIF('3.1.MTS A'!$F$7:$F$253,'3.2.MTS B (M1)'!B39,'3.1.MTS A'!$J$7:$J$253)</f>
        <v>0</v>
      </c>
      <c r="E39" s="187">
        <f>SUMIF('Conv ratios (M1)'!$A$2:$A$51,'3.2.MTS B (M1)'!$B39,'Conv ratios (M1)'!$G$2:$G$51)</f>
        <v>0</v>
      </c>
      <c r="F39" s="187">
        <f>SUMIF('Conv ratios (M1)'!$A$2:$A$51,'3.2.MTS B (M1)'!$B39,'Conv ratios (M1)'!$F$2:$F$51)</f>
        <v>0</v>
      </c>
      <c r="G39" s="187">
        <f>SUMIF('Conv ratios (M1)'!$A$2:$A$51,'3.2.MTS B (M1)'!$B39,'Conv ratios (M1)'!$E$2:$E$51)</f>
        <v>0</v>
      </c>
      <c r="H39" s="55"/>
      <c r="I39" s="72">
        <f t="shared" si="11"/>
        <v>0</v>
      </c>
      <c r="J39" s="72">
        <f t="shared" si="12"/>
        <v>0</v>
      </c>
      <c r="K39" s="72">
        <f t="shared" si="13"/>
        <v>0</v>
      </c>
      <c r="L39" s="72">
        <f t="shared" si="14"/>
        <v>0</v>
      </c>
      <c r="M39" s="55"/>
      <c r="N39" s="72">
        <f t="shared" si="15"/>
        <v>0</v>
      </c>
      <c r="O39" s="55"/>
      <c r="P39" s="72">
        <f t="shared" si="3"/>
        <v>0</v>
      </c>
      <c r="Q39" s="72">
        <f t="shared" si="4"/>
        <v>0</v>
      </c>
      <c r="R39" s="72">
        <f>SUMIF('3.1.MTS A'!$F$7:$F$253,'3.2.MTS B (M1)'!B39,'3.1.MTS A'!$P$7:$P$253)</f>
        <v>0</v>
      </c>
      <c r="S39" s="72">
        <f>SUMIFS('MTS B Funnel (M1)'!$E$7:$E$251,'MTS B Funnel (M1)'!$B$7:$B$251,'3.2.MTS B (M1)'!$B39)</f>
        <v>0</v>
      </c>
      <c r="T39" s="72">
        <f>SUMIFS('MTS B Funnel (M1)'!$F$7:$F$251,'MTS B Funnel (M1)'!$B$7:$B$251,'3.2.MTS B (M1)'!$B39)</f>
        <v>0</v>
      </c>
      <c r="U39" s="72">
        <f>SUMIFS('MTS B Funnel (M1)'!$G$7:$G$251,'MTS B Funnel (M1)'!$B$7:$B$251,'3.2.MTS B (M1)'!$B39)</f>
        <v>0</v>
      </c>
      <c r="V39" s="72">
        <f>SUMIFS('MTS B Funnel (M1)'!$H$7:$H$251,'MTS B Funnel (M1)'!$B$7:$B$251,'3.2.MTS B (M1)'!$B39)</f>
        <v>0</v>
      </c>
      <c r="W39" s="72">
        <f t="shared" si="5"/>
        <v>0</v>
      </c>
      <c r="X39" s="72">
        <f t="shared" si="6"/>
        <v>0</v>
      </c>
      <c r="Y39" s="72">
        <f t="shared" si="16"/>
        <v>0</v>
      </c>
      <c r="Z39" s="72">
        <f t="shared" si="17"/>
        <v>0</v>
      </c>
      <c r="AA39" s="72">
        <f t="shared" si="18"/>
        <v>0</v>
      </c>
      <c r="AB39" s="72">
        <f>SUMIFS('MTS B Funnel (M1)'!$I$7:$I$251,'MTS B Funnel (M1)'!$B$7:$B$251,'3.2.MTS B (M1)'!$B39)</f>
        <v>0</v>
      </c>
      <c r="AC39" s="72">
        <f>SUMIFS('MTS B Funnel (M1)'!$J$7:$J$251,'MTS B Funnel (M1)'!$B$7:$B$251,'3.2.MTS B (M1)'!$B39)</f>
        <v>0</v>
      </c>
      <c r="AD39" s="72">
        <f t="shared" si="7"/>
        <v>0</v>
      </c>
      <c r="AE39" s="55"/>
      <c r="AF39" s="72">
        <f>SUMIF('3.1.MTS A'!$F$7:$F$253,'3.2.MTS B (M1)'!R39,'3.1.MTS A'!$U$7:$U$253)</f>
        <v>0</v>
      </c>
      <c r="AG39" s="72">
        <f>SUMIFS('MTS B Funnel (M1)'!$L$7:$L$251,'MTS B Funnel (M1)'!$B$7:$B$251,'3.2.MTS B (M1)'!$B39)</f>
        <v>0</v>
      </c>
      <c r="AH39" s="72">
        <f>SUMIFS('MTS B Funnel (M1)'!$M$7:$M$251,'MTS B Funnel (M1)'!$B$7:$B$251,'3.2.MTS B (M1)'!$B39)</f>
        <v>0</v>
      </c>
      <c r="AI39" s="72">
        <f>SUMIFS('MTS B Funnel (M1)'!$N$7:$N$251,'MTS B Funnel (M1)'!$B$7:$B$251,'3.2.MTS B (M1)'!$B39)</f>
        <v>0</v>
      </c>
      <c r="AJ39" s="72">
        <f>SUMIFS('MTS B Funnel (M1)'!$O$7:$O$251,'MTS B Funnel (M1)'!$B$7:$B$251,'3.2.MTS B (M1)'!$B39)</f>
        <v>0</v>
      </c>
      <c r="AK39" s="72">
        <f t="shared" si="8"/>
        <v>0</v>
      </c>
      <c r="AL39" s="72">
        <f t="shared" si="9"/>
        <v>0</v>
      </c>
      <c r="AM39" s="72">
        <f t="shared" si="10"/>
        <v>0</v>
      </c>
      <c r="AN39" s="72">
        <f t="shared" si="19"/>
        <v>0</v>
      </c>
      <c r="AO39" s="72">
        <f t="shared" si="20"/>
        <v>0</v>
      </c>
      <c r="AP39" s="55"/>
    </row>
    <row r="40" spans="1:42" x14ac:dyDescent="0.25">
      <c r="A40" s="144"/>
      <c r="B40" s="55"/>
      <c r="C40" s="55"/>
      <c r="D40" s="72">
        <f>SUMIF('3.1.MTS A'!$F$7:$F$253,'3.2.MTS B (M1)'!B40,'3.1.MTS A'!$J$7:$J$253)</f>
        <v>0</v>
      </c>
      <c r="E40" s="187">
        <f>SUMIF('Conv ratios (M1)'!$A$2:$A$51,'3.2.MTS B (M1)'!$B40,'Conv ratios (M1)'!$G$2:$G$51)</f>
        <v>0</v>
      </c>
      <c r="F40" s="187">
        <f>SUMIF('Conv ratios (M1)'!$A$2:$A$51,'3.2.MTS B (M1)'!$B40,'Conv ratios (M1)'!$F$2:$F$51)</f>
        <v>0</v>
      </c>
      <c r="G40" s="187">
        <f>SUMIF('Conv ratios (M1)'!$A$2:$A$51,'3.2.MTS B (M1)'!$B40,'Conv ratios (M1)'!$E$2:$E$51)</f>
        <v>0</v>
      </c>
      <c r="H40" s="55"/>
      <c r="I40" s="72">
        <f t="shared" si="11"/>
        <v>0</v>
      </c>
      <c r="J40" s="72">
        <f t="shared" si="12"/>
        <v>0</v>
      </c>
      <c r="K40" s="72">
        <f t="shared" si="13"/>
        <v>0</v>
      </c>
      <c r="L40" s="72">
        <f t="shared" si="14"/>
        <v>0</v>
      </c>
      <c r="M40" s="55"/>
      <c r="N40" s="72">
        <f t="shared" si="15"/>
        <v>0</v>
      </c>
      <c r="O40" s="55"/>
      <c r="P40" s="72">
        <f t="shared" si="3"/>
        <v>0</v>
      </c>
      <c r="Q40" s="72">
        <f t="shared" si="4"/>
        <v>0</v>
      </c>
      <c r="R40" s="72">
        <f>SUMIF('3.1.MTS A'!$F$7:$F$253,'3.2.MTS B (M1)'!B40,'3.1.MTS A'!$P$7:$P$253)</f>
        <v>0</v>
      </c>
      <c r="S40" s="72">
        <f>SUMIFS('MTS B Funnel (M1)'!$E$7:$E$251,'MTS B Funnel (M1)'!$B$7:$B$251,'3.2.MTS B (M1)'!$B40)</f>
        <v>0</v>
      </c>
      <c r="T40" s="72">
        <f>SUMIFS('MTS B Funnel (M1)'!$F$7:$F$251,'MTS B Funnel (M1)'!$B$7:$B$251,'3.2.MTS B (M1)'!$B40)</f>
        <v>0</v>
      </c>
      <c r="U40" s="72">
        <f>SUMIFS('MTS B Funnel (M1)'!$G$7:$G$251,'MTS B Funnel (M1)'!$B$7:$B$251,'3.2.MTS B (M1)'!$B40)</f>
        <v>0</v>
      </c>
      <c r="V40" s="72">
        <f>SUMIFS('MTS B Funnel (M1)'!$H$7:$H$251,'MTS B Funnel (M1)'!$B$7:$B$251,'3.2.MTS B (M1)'!$B40)</f>
        <v>0</v>
      </c>
      <c r="W40" s="72">
        <f t="shared" si="5"/>
        <v>0</v>
      </c>
      <c r="X40" s="72">
        <f t="shared" si="6"/>
        <v>0</v>
      </c>
      <c r="Y40" s="72">
        <f t="shared" si="16"/>
        <v>0</v>
      </c>
      <c r="Z40" s="72">
        <f t="shared" si="17"/>
        <v>0</v>
      </c>
      <c r="AA40" s="72">
        <f t="shared" si="18"/>
        <v>0</v>
      </c>
      <c r="AB40" s="72">
        <f>SUMIFS('MTS B Funnel (M1)'!$I$7:$I$251,'MTS B Funnel (M1)'!$B$7:$B$251,'3.2.MTS B (M1)'!$B40)</f>
        <v>0</v>
      </c>
      <c r="AC40" s="72">
        <f>SUMIFS('MTS B Funnel (M1)'!$J$7:$J$251,'MTS B Funnel (M1)'!$B$7:$B$251,'3.2.MTS B (M1)'!$B40)</f>
        <v>0</v>
      </c>
      <c r="AD40" s="72">
        <f t="shared" si="7"/>
        <v>0</v>
      </c>
      <c r="AE40" s="55"/>
      <c r="AF40" s="72">
        <f>SUMIF('3.1.MTS A'!$F$7:$F$253,'3.2.MTS B (M1)'!R40,'3.1.MTS A'!$U$7:$U$253)</f>
        <v>0</v>
      </c>
      <c r="AG40" s="72">
        <f>SUMIFS('MTS B Funnel (M1)'!$L$7:$L$251,'MTS B Funnel (M1)'!$B$7:$B$251,'3.2.MTS B (M1)'!$B40)</f>
        <v>0</v>
      </c>
      <c r="AH40" s="72">
        <f>SUMIFS('MTS B Funnel (M1)'!$M$7:$M$251,'MTS B Funnel (M1)'!$B$7:$B$251,'3.2.MTS B (M1)'!$B40)</f>
        <v>0</v>
      </c>
      <c r="AI40" s="72">
        <f>SUMIFS('MTS B Funnel (M1)'!$N$7:$N$251,'MTS B Funnel (M1)'!$B$7:$B$251,'3.2.MTS B (M1)'!$B40)</f>
        <v>0</v>
      </c>
      <c r="AJ40" s="72">
        <f>SUMIFS('MTS B Funnel (M1)'!$O$7:$O$251,'MTS B Funnel (M1)'!$B$7:$B$251,'3.2.MTS B (M1)'!$B40)</f>
        <v>0</v>
      </c>
      <c r="AK40" s="72">
        <f t="shared" si="8"/>
        <v>0</v>
      </c>
      <c r="AL40" s="72">
        <f t="shared" si="9"/>
        <v>0</v>
      </c>
      <c r="AM40" s="72">
        <f t="shared" si="10"/>
        <v>0</v>
      </c>
      <c r="AN40" s="72">
        <f t="shared" si="19"/>
        <v>0</v>
      </c>
      <c r="AO40" s="72">
        <f t="shared" si="20"/>
        <v>0</v>
      </c>
      <c r="AP40" s="55"/>
    </row>
    <row r="41" spans="1:42" x14ac:dyDescent="0.25">
      <c r="A41" s="144"/>
      <c r="B41" s="55"/>
      <c r="C41" s="55"/>
      <c r="D41" s="72">
        <f>SUMIF('3.1.MTS A'!$F$7:$F$253,'3.2.MTS B (M1)'!B41,'3.1.MTS A'!$J$7:$J$253)</f>
        <v>0</v>
      </c>
      <c r="E41" s="187">
        <f>SUMIF('Conv ratios (M1)'!$A$2:$A$51,'3.2.MTS B (M1)'!$B41,'Conv ratios (M1)'!$G$2:$G$51)</f>
        <v>0</v>
      </c>
      <c r="F41" s="187">
        <f>SUMIF('Conv ratios (M1)'!$A$2:$A$51,'3.2.MTS B (M1)'!$B41,'Conv ratios (M1)'!$F$2:$F$51)</f>
        <v>0</v>
      </c>
      <c r="G41" s="187">
        <f>SUMIF('Conv ratios (M1)'!$A$2:$A$51,'3.2.MTS B (M1)'!$B41,'Conv ratios (M1)'!$E$2:$E$51)</f>
        <v>0</v>
      </c>
      <c r="H41" s="55"/>
      <c r="I41" s="72">
        <f t="shared" si="11"/>
        <v>0</v>
      </c>
      <c r="J41" s="72">
        <f t="shared" si="12"/>
        <v>0</v>
      </c>
      <c r="K41" s="72">
        <f t="shared" si="13"/>
        <v>0</v>
      </c>
      <c r="L41" s="72">
        <f t="shared" si="14"/>
        <v>0</v>
      </c>
      <c r="M41" s="55"/>
      <c r="N41" s="72">
        <f t="shared" si="15"/>
        <v>0</v>
      </c>
      <c r="O41" s="55"/>
      <c r="P41" s="72">
        <f t="shared" si="3"/>
        <v>0</v>
      </c>
      <c r="Q41" s="72">
        <f t="shared" si="4"/>
        <v>0</v>
      </c>
      <c r="R41" s="72">
        <f>SUMIF('3.1.MTS A'!$F$7:$F$253,'3.2.MTS B (M1)'!B41,'3.1.MTS A'!$P$7:$P$253)</f>
        <v>0</v>
      </c>
      <c r="S41" s="72">
        <f>SUMIFS('MTS B Funnel (M1)'!$E$7:$E$251,'MTS B Funnel (M1)'!$B$7:$B$251,'3.2.MTS B (M1)'!$B41)</f>
        <v>0</v>
      </c>
      <c r="T41" s="72">
        <f>SUMIFS('MTS B Funnel (M1)'!$F$7:$F$251,'MTS B Funnel (M1)'!$B$7:$B$251,'3.2.MTS B (M1)'!$B41)</f>
        <v>0</v>
      </c>
      <c r="U41" s="72">
        <f>SUMIFS('MTS B Funnel (M1)'!$G$7:$G$251,'MTS B Funnel (M1)'!$B$7:$B$251,'3.2.MTS B (M1)'!$B41)</f>
        <v>0</v>
      </c>
      <c r="V41" s="72">
        <f>SUMIFS('MTS B Funnel (M1)'!$H$7:$H$251,'MTS B Funnel (M1)'!$B$7:$B$251,'3.2.MTS B (M1)'!$B41)</f>
        <v>0</v>
      </c>
      <c r="W41" s="72">
        <f t="shared" si="5"/>
        <v>0</v>
      </c>
      <c r="X41" s="72">
        <f t="shared" si="6"/>
        <v>0</v>
      </c>
      <c r="Y41" s="72">
        <f t="shared" si="16"/>
        <v>0</v>
      </c>
      <c r="Z41" s="72">
        <f t="shared" si="17"/>
        <v>0</v>
      </c>
      <c r="AA41" s="72">
        <f t="shared" si="18"/>
        <v>0</v>
      </c>
      <c r="AB41" s="72">
        <f>SUMIFS('MTS B Funnel (M1)'!$I$7:$I$251,'MTS B Funnel (M1)'!$B$7:$B$251,'3.2.MTS B (M1)'!$B41)</f>
        <v>0</v>
      </c>
      <c r="AC41" s="72">
        <f>SUMIFS('MTS B Funnel (M1)'!$J$7:$J$251,'MTS B Funnel (M1)'!$B$7:$B$251,'3.2.MTS B (M1)'!$B41)</f>
        <v>0</v>
      </c>
      <c r="AD41" s="72">
        <f t="shared" si="7"/>
        <v>0</v>
      </c>
      <c r="AE41" s="55"/>
      <c r="AF41" s="72">
        <f>SUMIF('3.1.MTS A'!$F$7:$F$253,'3.2.MTS B (M1)'!R41,'3.1.MTS A'!$U$7:$U$253)</f>
        <v>0</v>
      </c>
      <c r="AG41" s="72">
        <f>SUMIFS('MTS B Funnel (M1)'!$L$7:$L$251,'MTS B Funnel (M1)'!$B$7:$B$251,'3.2.MTS B (M1)'!$B41)</f>
        <v>0</v>
      </c>
      <c r="AH41" s="72">
        <f>SUMIFS('MTS B Funnel (M1)'!$M$7:$M$251,'MTS B Funnel (M1)'!$B$7:$B$251,'3.2.MTS B (M1)'!$B41)</f>
        <v>0</v>
      </c>
      <c r="AI41" s="72">
        <f>SUMIFS('MTS B Funnel (M1)'!$N$7:$N$251,'MTS B Funnel (M1)'!$B$7:$B$251,'3.2.MTS B (M1)'!$B41)</f>
        <v>0</v>
      </c>
      <c r="AJ41" s="72">
        <f>SUMIFS('MTS B Funnel (M1)'!$O$7:$O$251,'MTS B Funnel (M1)'!$B$7:$B$251,'3.2.MTS B (M1)'!$B41)</f>
        <v>0</v>
      </c>
      <c r="AK41" s="72">
        <f t="shared" si="8"/>
        <v>0</v>
      </c>
      <c r="AL41" s="72">
        <f t="shared" si="9"/>
        <v>0</v>
      </c>
      <c r="AM41" s="72">
        <f t="shared" si="10"/>
        <v>0</v>
      </c>
      <c r="AN41" s="72">
        <f t="shared" si="19"/>
        <v>0</v>
      </c>
      <c r="AO41" s="72">
        <f t="shared" si="20"/>
        <v>0</v>
      </c>
      <c r="AP41" s="55"/>
    </row>
    <row r="42" spans="1:42" x14ac:dyDescent="0.25">
      <c r="A42" s="144"/>
      <c r="B42" s="55"/>
      <c r="C42" s="55"/>
      <c r="D42" s="72">
        <f>SUMIF('3.1.MTS A'!$F$7:$F$253,'3.2.MTS B (M1)'!B42,'3.1.MTS A'!$J$7:$J$253)</f>
        <v>0</v>
      </c>
      <c r="E42" s="187">
        <f>SUMIF('Conv ratios (M1)'!$A$2:$A$51,'3.2.MTS B (M1)'!$B42,'Conv ratios (M1)'!$G$2:$G$51)</f>
        <v>0</v>
      </c>
      <c r="F42" s="187">
        <f>SUMIF('Conv ratios (M1)'!$A$2:$A$51,'3.2.MTS B (M1)'!$B42,'Conv ratios (M1)'!$F$2:$F$51)</f>
        <v>0</v>
      </c>
      <c r="G42" s="187">
        <f>SUMIF('Conv ratios (M1)'!$A$2:$A$51,'3.2.MTS B (M1)'!$B42,'Conv ratios (M1)'!$E$2:$E$51)</f>
        <v>0</v>
      </c>
      <c r="H42" s="55"/>
      <c r="I42" s="72">
        <f t="shared" si="11"/>
        <v>0</v>
      </c>
      <c r="J42" s="72">
        <f t="shared" si="12"/>
        <v>0</v>
      </c>
      <c r="K42" s="72">
        <f t="shared" si="13"/>
        <v>0</v>
      </c>
      <c r="L42" s="72">
        <f t="shared" si="14"/>
        <v>0</v>
      </c>
      <c r="M42" s="55"/>
      <c r="N42" s="72">
        <f t="shared" si="15"/>
        <v>0</v>
      </c>
      <c r="O42" s="55"/>
      <c r="P42" s="72">
        <f t="shared" si="3"/>
        <v>0</v>
      </c>
      <c r="Q42" s="72">
        <f t="shared" si="4"/>
        <v>0</v>
      </c>
      <c r="R42" s="72">
        <f>SUMIF('3.1.MTS A'!$F$7:$F$253,'3.2.MTS B (M1)'!B42,'3.1.MTS A'!$P$7:$P$253)</f>
        <v>0</v>
      </c>
      <c r="S42" s="72">
        <f>SUMIFS('MTS B Funnel (M1)'!$E$7:$E$251,'MTS B Funnel (M1)'!$B$7:$B$251,'3.2.MTS B (M1)'!$B42)</f>
        <v>0</v>
      </c>
      <c r="T42" s="72">
        <f>SUMIFS('MTS B Funnel (M1)'!$F$7:$F$251,'MTS B Funnel (M1)'!$B$7:$B$251,'3.2.MTS B (M1)'!$B42)</f>
        <v>0</v>
      </c>
      <c r="U42" s="72">
        <f>SUMIFS('MTS B Funnel (M1)'!$G$7:$G$251,'MTS B Funnel (M1)'!$B$7:$B$251,'3.2.MTS B (M1)'!$B42)</f>
        <v>0</v>
      </c>
      <c r="V42" s="72">
        <f>SUMIFS('MTS B Funnel (M1)'!$H$7:$H$251,'MTS B Funnel (M1)'!$B$7:$B$251,'3.2.MTS B (M1)'!$B42)</f>
        <v>0</v>
      </c>
      <c r="W42" s="72">
        <f t="shared" si="5"/>
        <v>0</v>
      </c>
      <c r="X42" s="72">
        <f t="shared" si="6"/>
        <v>0</v>
      </c>
      <c r="Y42" s="72">
        <f t="shared" si="16"/>
        <v>0</v>
      </c>
      <c r="Z42" s="72">
        <f t="shared" si="17"/>
        <v>0</v>
      </c>
      <c r="AA42" s="72">
        <f t="shared" si="18"/>
        <v>0</v>
      </c>
      <c r="AB42" s="72">
        <f>SUMIFS('MTS B Funnel (M1)'!$I$7:$I$251,'MTS B Funnel (M1)'!$B$7:$B$251,'3.2.MTS B (M1)'!$B42)</f>
        <v>0</v>
      </c>
      <c r="AC42" s="72">
        <f>SUMIFS('MTS B Funnel (M1)'!$J$7:$J$251,'MTS B Funnel (M1)'!$B$7:$B$251,'3.2.MTS B (M1)'!$B42)</f>
        <v>0</v>
      </c>
      <c r="AD42" s="72">
        <f t="shared" si="7"/>
        <v>0</v>
      </c>
      <c r="AE42" s="55"/>
      <c r="AF42" s="72">
        <f>SUMIF('3.1.MTS A'!$F$7:$F$253,'3.2.MTS B (M1)'!R42,'3.1.MTS A'!$U$7:$U$253)</f>
        <v>0</v>
      </c>
      <c r="AG42" s="72">
        <f>SUMIFS('MTS B Funnel (M1)'!$L$7:$L$251,'MTS B Funnel (M1)'!$B$7:$B$251,'3.2.MTS B (M1)'!$B42)</f>
        <v>0</v>
      </c>
      <c r="AH42" s="72">
        <f>SUMIFS('MTS B Funnel (M1)'!$M$7:$M$251,'MTS B Funnel (M1)'!$B$7:$B$251,'3.2.MTS B (M1)'!$B42)</f>
        <v>0</v>
      </c>
      <c r="AI42" s="72">
        <f>SUMIFS('MTS B Funnel (M1)'!$N$7:$N$251,'MTS B Funnel (M1)'!$B$7:$B$251,'3.2.MTS B (M1)'!$B42)</f>
        <v>0</v>
      </c>
      <c r="AJ42" s="72">
        <f>SUMIFS('MTS B Funnel (M1)'!$O$7:$O$251,'MTS B Funnel (M1)'!$B$7:$B$251,'3.2.MTS B (M1)'!$B42)</f>
        <v>0</v>
      </c>
      <c r="AK42" s="72">
        <f t="shared" si="8"/>
        <v>0</v>
      </c>
      <c r="AL42" s="72">
        <f t="shared" si="9"/>
        <v>0</v>
      </c>
      <c r="AM42" s="72">
        <f t="shared" si="10"/>
        <v>0</v>
      </c>
      <c r="AN42" s="72">
        <f t="shared" si="19"/>
        <v>0</v>
      </c>
      <c r="AO42" s="72">
        <f t="shared" si="20"/>
        <v>0</v>
      </c>
      <c r="AP42" s="55"/>
    </row>
    <row r="43" spans="1:42" x14ac:dyDescent="0.25">
      <c r="A43" s="144"/>
      <c r="B43" s="55"/>
      <c r="C43" s="55"/>
      <c r="D43" s="72">
        <f>SUMIF('3.1.MTS A'!$F$7:$F$253,'3.2.MTS B (M1)'!B43,'3.1.MTS A'!$J$7:$J$253)</f>
        <v>0</v>
      </c>
      <c r="E43" s="187">
        <f>SUMIF('Conv ratios (M1)'!$A$2:$A$51,'3.2.MTS B (M1)'!$B43,'Conv ratios (M1)'!$G$2:$G$51)</f>
        <v>0</v>
      </c>
      <c r="F43" s="187">
        <f>SUMIF('Conv ratios (M1)'!$A$2:$A$51,'3.2.MTS B (M1)'!$B43,'Conv ratios (M1)'!$F$2:$F$51)</f>
        <v>0</v>
      </c>
      <c r="G43" s="187">
        <f>SUMIF('Conv ratios (M1)'!$A$2:$A$51,'3.2.MTS B (M1)'!$B43,'Conv ratios (M1)'!$E$2:$E$51)</f>
        <v>0</v>
      </c>
      <c r="H43" s="55"/>
      <c r="I43" s="72">
        <f t="shared" si="11"/>
        <v>0</v>
      </c>
      <c r="J43" s="72">
        <f t="shared" si="12"/>
        <v>0</v>
      </c>
      <c r="K43" s="72">
        <f t="shared" si="13"/>
        <v>0</v>
      </c>
      <c r="L43" s="72">
        <f t="shared" si="14"/>
        <v>0</v>
      </c>
      <c r="M43" s="55"/>
      <c r="N43" s="72">
        <f t="shared" si="15"/>
        <v>0</v>
      </c>
      <c r="O43" s="55"/>
      <c r="P43" s="72">
        <f t="shared" si="3"/>
        <v>0</v>
      </c>
      <c r="Q43" s="72">
        <f t="shared" si="4"/>
        <v>0</v>
      </c>
      <c r="R43" s="72">
        <f>SUMIF('3.1.MTS A'!$F$7:$F$253,'3.2.MTS B (M1)'!B43,'3.1.MTS A'!$P$7:$P$253)</f>
        <v>0</v>
      </c>
      <c r="S43" s="72">
        <f>SUMIFS('MTS B Funnel (M1)'!$E$7:$E$251,'MTS B Funnel (M1)'!$B$7:$B$251,'3.2.MTS B (M1)'!$B43)</f>
        <v>0</v>
      </c>
      <c r="T43" s="72">
        <f>SUMIFS('MTS B Funnel (M1)'!$F$7:$F$251,'MTS B Funnel (M1)'!$B$7:$B$251,'3.2.MTS B (M1)'!$B43)</f>
        <v>0</v>
      </c>
      <c r="U43" s="72">
        <f>SUMIFS('MTS B Funnel (M1)'!$G$7:$G$251,'MTS B Funnel (M1)'!$B$7:$B$251,'3.2.MTS B (M1)'!$B43)</f>
        <v>0</v>
      </c>
      <c r="V43" s="72">
        <f>SUMIFS('MTS B Funnel (M1)'!$H$7:$H$251,'MTS B Funnel (M1)'!$B$7:$B$251,'3.2.MTS B (M1)'!$B43)</f>
        <v>0</v>
      </c>
      <c r="W43" s="72">
        <f t="shared" si="5"/>
        <v>0</v>
      </c>
      <c r="X43" s="72">
        <f t="shared" si="6"/>
        <v>0</v>
      </c>
      <c r="Y43" s="72">
        <f t="shared" si="16"/>
        <v>0</v>
      </c>
      <c r="Z43" s="72">
        <f t="shared" si="17"/>
        <v>0</v>
      </c>
      <c r="AA43" s="72">
        <f t="shared" si="18"/>
        <v>0</v>
      </c>
      <c r="AB43" s="72">
        <f>SUMIFS('MTS B Funnel (M1)'!$I$7:$I$251,'MTS B Funnel (M1)'!$B$7:$B$251,'3.2.MTS B (M1)'!$B43)</f>
        <v>0</v>
      </c>
      <c r="AC43" s="72">
        <f>SUMIFS('MTS B Funnel (M1)'!$J$7:$J$251,'MTS B Funnel (M1)'!$B$7:$B$251,'3.2.MTS B (M1)'!$B43)</f>
        <v>0</v>
      </c>
      <c r="AD43" s="72">
        <f t="shared" si="7"/>
        <v>0</v>
      </c>
      <c r="AE43" s="55"/>
      <c r="AF43" s="72">
        <f>SUMIF('3.1.MTS A'!$F$7:$F$253,'3.2.MTS B (M1)'!R43,'3.1.MTS A'!$U$7:$U$253)</f>
        <v>0</v>
      </c>
      <c r="AG43" s="72">
        <f>SUMIFS('MTS B Funnel (M1)'!$L$7:$L$251,'MTS B Funnel (M1)'!$B$7:$B$251,'3.2.MTS B (M1)'!$B43)</f>
        <v>0</v>
      </c>
      <c r="AH43" s="72">
        <f>SUMIFS('MTS B Funnel (M1)'!$M$7:$M$251,'MTS B Funnel (M1)'!$B$7:$B$251,'3.2.MTS B (M1)'!$B43)</f>
        <v>0</v>
      </c>
      <c r="AI43" s="72">
        <f>SUMIFS('MTS B Funnel (M1)'!$N$7:$N$251,'MTS B Funnel (M1)'!$B$7:$B$251,'3.2.MTS B (M1)'!$B43)</f>
        <v>0</v>
      </c>
      <c r="AJ43" s="72">
        <f>SUMIFS('MTS B Funnel (M1)'!$O$7:$O$251,'MTS B Funnel (M1)'!$B$7:$B$251,'3.2.MTS B (M1)'!$B43)</f>
        <v>0</v>
      </c>
      <c r="AK43" s="72">
        <f t="shared" si="8"/>
        <v>0</v>
      </c>
      <c r="AL43" s="72">
        <f t="shared" si="9"/>
        <v>0</v>
      </c>
      <c r="AM43" s="72">
        <f t="shared" si="10"/>
        <v>0</v>
      </c>
      <c r="AN43" s="72">
        <f t="shared" si="19"/>
        <v>0</v>
      </c>
      <c r="AO43" s="72">
        <f t="shared" si="20"/>
        <v>0</v>
      </c>
      <c r="AP43" s="55"/>
    </row>
    <row r="44" spans="1:42" x14ac:dyDescent="0.25">
      <c r="A44" s="144"/>
      <c r="B44" s="55"/>
      <c r="C44" s="55"/>
      <c r="D44" s="72">
        <f>SUMIF('3.1.MTS A'!$F$7:$F$253,'3.2.MTS B (M1)'!B44,'3.1.MTS A'!$J$7:$J$253)</f>
        <v>0</v>
      </c>
      <c r="E44" s="187">
        <f>SUMIF('Conv ratios (M1)'!$A$2:$A$51,'3.2.MTS B (M1)'!$B44,'Conv ratios (M1)'!$G$2:$G$51)</f>
        <v>0</v>
      </c>
      <c r="F44" s="187">
        <f>SUMIF('Conv ratios (M1)'!$A$2:$A$51,'3.2.MTS B (M1)'!$B44,'Conv ratios (M1)'!$F$2:$F$51)</f>
        <v>0</v>
      </c>
      <c r="G44" s="187">
        <f>SUMIF('Conv ratios (M1)'!$A$2:$A$51,'3.2.MTS B (M1)'!$B44,'Conv ratios (M1)'!$E$2:$E$51)</f>
        <v>0</v>
      </c>
      <c r="H44" s="55"/>
      <c r="I44" s="72">
        <f t="shared" si="11"/>
        <v>0</v>
      </c>
      <c r="J44" s="72">
        <f t="shared" si="12"/>
        <v>0</v>
      </c>
      <c r="K44" s="72">
        <f t="shared" si="13"/>
        <v>0</v>
      </c>
      <c r="L44" s="72">
        <f t="shared" si="14"/>
        <v>0</v>
      </c>
      <c r="M44" s="55"/>
      <c r="N44" s="72">
        <f t="shared" si="15"/>
        <v>0</v>
      </c>
      <c r="O44" s="55"/>
      <c r="P44" s="72">
        <f t="shared" si="3"/>
        <v>0</v>
      </c>
      <c r="Q44" s="72">
        <f t="shared" si="4"/>
        <v>0</v>
      </c>
      <c r="R44" s="72">
        <f>SUMIF('3.1.MTS A'!$F$7:$F$253,'3.2.MTS B (M1)'!B44,'3.1.MTS A'!$P$7:$P$253)</f>
        <v>0</v>
      </c>
      <c r="S44" s="72">
        <f>SUMIFS('MTS B Funnel (M1)'!$E$7:$E$251,'MTS B Funnel (M1)'!$B$7:$B$251,'3.2.MTS B (M1)'!$B44)</f>
        <v>0</v>
      </c>
      <c r="T44" s="72">
        <f>SUMIFS('MTS B Funnel (M1)'!$F$7:$F$251,'MTS B Funnel (M1)'!$B$7:$B$251,'3.2.MTS B (M1)'!$B44)</f>
        <v>0</v>
      </c>
      <c r="U44" s="72">
        <f>SUMIFS('MTS B Funnel (M1)'!$G$7:$G$251,'MTS B Funnel (M1)'!$B$7:$B$251,'3.2.MTS B (M1)'!$B44)</f>
        <v>0</v>
      </c>
      <c r="V44" s="72">
        <f>SUMIFS('MTS B Funnel (M1)'!$H$7:$H$251,'MTS B Funnel (M1)'!$B$7:$B$251,'3.2.MTS B (M1)'!$B44)</f>
        <v>0</v>
      </c>
      <c r="W44" s="72">
        <f t="shared" si="5"/>
        <v>0</v>
      </c>
      <c r="X44" s="72">
        <f t="shared" si="6"/>
        <v>0</v>
      </c>
      <c r="Y44" s="72">
        <f t="shared" si="16"/>
        <v>0</v>
      </c>
      <c r="Z44" s="72">
        <f t="shared" si="17"/>
        <v>0</v>
      </c>
      <c r="AA44" s="72">
        <f t="shared" si="18"/>
        <v>0</v>
      </c>
      <c r="AB44" s="72">
        <f>SUMIFS('MTS B Funnel (M1)'!$I$7:$I$251,'MTS B Funnel (M1)'!$B$7:$B$251,'3.2.MTS B (M1)'!$B44)</f>
        <v>0</v>
      </c>
      <c r="AC44" s="72">
        <f>SUMIFS('MTS B Funnel (M1)'!$J$7:$J$251,'MTS B Funnel (M1)'!$B$7:$B$251,'3.2.MTS B (M1)'!$B44)</f>
        <v>0</v>
      </c>
      <c r="AD44" s="72">
        <f t="shared" si="7"/>
        <v>0</v>
      </c>
      <c r="AE44" s="55"/>
      <c r="AF44" s="72">
        <f>SUMIF('3.1.MTS A'!$F$7:$F$253,'3.2.MTS B (M1)'!R44,'3.1.MTS A'!$U$7:$U$253)</f>
        <v>0</v>
      </c>
      <c r="AG44" s="72">
        <f>SUMIFS('MTS B Funnel (M1)'!$L$7:$L$251,'MTS B Funnel (M1)'!$B$7:$B$251,'3.2.MTS B (M1)'!$B44)</f>
        <v>0</v>
      </c>
      <c r="AH44" s="72">
        <f>SUMIFS('MTS B Funnel (M1)'!$M$7:$M$251,'MTS B Funnel (M1)'!$B$7:$B$251,'3.2.MTS B (M1)'!$B44)</f>
        <v>0</v>
      </c>
      <c r="AI44" s="72">
        <f>SUMIFS('MTS B Funnel (M1)'!$N$7:$N$251,'MTS B Funnel (M1)'!$B$7:$B$251,'3.2.MTS B (M1)'!$B44)</f>
        <v>0</v>
      </c>
      <c r="AJ44" s="72">
        <f>SUMIFS('MTS B Funnel (M1)'!$O$7:$O$251,'MTS B Funnel (M1)'!$B$7:$B$251,'3.2.MTS B (M1)'!$B44)</f>
        <v>0</v>
      </c>
      <c r="AK44" s="72">
        <f t="shared" si="8"/>
        <v>0</v>
      </c>
      <c r="AL44" s="72">
        <f t="shared" si="9"/>
        <v>0</v>
      </c>
      <c r="AM44" s="72">
        <f t="shared" si="10"/>
        <v>0</v>
      </c>
      <c r="AN44" s="72">
        <f t="shared" si="19"/>
        <v>0</v>
      </c>
      <c r="AO44" s="72">
        <f t="shared" si="20"/>
        <v>0</v>
      </c>
      <c r="AP44" s="55"/>
    </row>
    <row r="45" spans="1:42" x14ac:dyDescent="0.25">
      <c r="A45" s="144"/>
      <c r="B45" s="55"/>
      <c r="C45" s="55"/>
      <c r="D45" s="72">
        <f>SUMIF('3.1.MTS A'!$F$7:$F$253,'3.2.MTS B (M1)'!B45,'3.1.MTS A'!$J$7:$J$253)</f>
        <v>0</v>
      </c>
      <c r="E45" s="187">
        <f>SUMIF('Conv ratios (M1)'!$A$2:$A$51,'3.2.MTS B (M1)'!$B45,'Conv ratios (M1)'!$G$2:$G$51)</f>
        <v>0</v>
      </c>
      <c r="F45" s="187">
        <f>SUMIF('Conv ratios (M1)'!$A$2:$A$51,'3.2.MTS B (M1)'!$B45,'Conv ratios (M1)'!$F$2:$F$51)</f>
        <v>0</v>
      </c>
      <c r="G45" s="187">
        <f>SUMIF('Conv ratios (M1)'!$A$2:$A$51,'3.2.MTS B (M1)'!$B45,'Conv ratios (M1)'!$E$2:$E$51)</f>
        <v>0</v>
      </c>
      <c r="H45" s="55"/>
      <c r="I45" s="72">
        <f t="shared" si="11"/>
        <v>0</v>
      </c>
      <c r="J45" s="72">
        <f t="shared" si="12"/>
        <v>0</v>
      </c>
      <c r="K45" s="72">
        <f t="shared" si="13"/>
        <v>0</v>
      </c>
      <c r="L45" s="72">
        <f t="shared" si="14"/>
        <v>0</v>
      </c>
      <c r="M45" s="55"/>
      <c r="N45" s="72">
        <f t="shared" si="15"/>
        <v>0</v>
      </c>
      <c r="O45" s="55"/>
      <c r="P45" s="72">
        <f t="shared" si="3"/>
        <v>0</v>
      </c>
      <c r="Q45" s="72">
        <f t="shared" si="4"/>
        <v>0</v>
      </c>
      <c r="R45" s="72">
        <f>SUMIF('3.1.MTS A'!$F$7:$F$253,'3.2.MTS B (M1)'!B45,'3.1.MTS A'!$P$7:$P$253)</f>
        <v>0</v>
      </c>
      <c r="S45" s="72">
        <f>SUMIFS('MTS B Funnel (M1)'!$E$7:$E$251,'MTS B Funnel (M1)'!$B$7:$B$251,'3.2.MTS B (M1)'!$B45)</f>
        <v>0</v>
      </c>
      <c r="T45" s="72">
        <f>SUMIFS('MTS B Funnel (M1)'!$F$7:$F$251,'MTS B Funnel (M1)'!$B$7:$B$251,'3.2.MTS B (M1)'!$B45)</f>
        <v>0</v>
      </c>
      <c r="U45" s="72">
        <f>SUMIFS('MTS B Funnel (M1)'!$G$7:$G$251,'MTS B Funnel (M1)'!$B$7:$B$251,'3.2.MTS B (M1)'!$B45)</f>
        <v>0</v>
      </c>
      <c r="V45" s="72">
        <f>SUMIFS('MTS B Funnel (M1)'!$H$7:$H$251,'MTS B Funnel (M1)'!$B$7:$B$251,'3.2.MTS B (M1)'!$B45)</f>
        <v>0</v>
      </c>
      <c r="W45" s="72">
        <f t="shared" si="5"/>
        <v>0</v>
      </c>
      <c r="X45" s="72">
        <f t="shared" si="6"/>
        <v>0</v>
      </c>
      <c r="Y45" s="72">
        <f t="shared" si="16"/>
        <v>0</v>
      </c>
      <c r="Z45" s="72">
        <f t="shared" si="17"/>
        <v>0</v>
      </c>
      <c r="AA45" s="72">
        <f t="shared" si="18"/>
        <v>0</v>
      </c>
      <c r="AB45" s="72">
        <f>SUMIFS('MTS B Funnel (M1)'!$I$7:$I$251,'MTS B Funnel (M1)'!$B$7:$B$251,'3.2.MTS B (M1)'!$B45)</f>
        <v>0</v>
      </c>
      <c r="AC45" s="72">
        <f>SUMIFS('MTS B Funnel (M1)'!$J$7:$J$251,'MTS B Funnel (M1)'!$B$7:$B$251,'3.2.MTS B (M1)'!$B45)</f>
        <v>0</v>
      </c>
      <c r="AD45" s="72">
        <f t="shared" si="7"/>
        <v>0</v>
      </c>
      <c r="AE45" s="55"/>
      <c r="AF45" s="72">
        <f>SUMIF('3.1.MTS A'!$F$7:$F$253,'3.2.MTS B (M1)'!R45,'3.1.MTS A'!$U$7:$U$253)</f>
        <v>0</v>
      </c>
      <c r="AG45" s="72">
        <f>SUMIFS('MTS B Funnel (M1)'!$L$7:$L$251,'MTS B Funnel (M1)'!$B$7:$B$251,'3.2.MTS B (M1)'!$B45)</f>
        <v>0</v>
      </c>
      <c r="AH45" s="72">
        <f>SUMIFS('MTS B Funnel (M1)'!$M$7:$M$251,'MTS B Funnel (M1)'!$B$7:$B$251,'3.2.MTS B (M1)'!$B45)</f>
        <v>0</v>
      </c>
      <c r="AI45" s="72">
        <f>SUMIFS('MTS B Funnel (M1)'!$N$7:$N$251,'MTS B Funnel (M1)'!$B$7:$B$251,'3.2.MTS B (M1)'!$B45)</f>
        <v>0</v>
      </c>
      <c r="AJ45" s="72">
        <f>SUMIFS('MTS B Funnel (M1)'!$O$7:$O$251,'MTS B Funnel (M1)'!$B$7:$B$251,'3.2.MTS B (M1)'!$B45)</f>
        <v>0</v>
      </c>
      <c r="AK45" s="72">
        <f t="shared" si="8"/>
        <v>0</v>
      </c>
      <c r="AL45" s="72">
        <f t="shared" si="9"/>
        <v>0</v>
      </c>
      <c r="AM45" s="72">
        <f t="shared" si="10"/>
        <v>0</v>
      </c>
      <c r="AN45" s="72">
        <f t="shared" si="19"/>
        <v>0</v>
      </c>
      <c r="AO45" s="72">
        <f t="shared" si="20"/>
        <v>0</v>
      </c>
      <c r="AP45" s="55"/>
    </row>
    <row r="46" spans="1:42" x14ac:dyDescent="0.25">
      <c r="A46" s="144"/>
      <c r="B46" s="55"/>
      <c r="C46" s="55"/>
      <c r="D46" s="72">
        <f>SUMIF('3.1.MTS A'!$F$7:$F$253,'3.2.MTS B (M1)'!B46,'3.1.MTS A'!$J$7:$J$253)</f>
        <v>0</v>
      </c>
      <c r="E46" s="187">
        <f>SUMIF('Conv ratios (M1)'!$A$2:$A$51,'3.2.MTS B (M1)'!$B46,'Conv ratios (M1)'!$G$2:$G$51)</f>
        <v>0</v>
      </c>
      <c r="F46" s="187">
        <f>SUMIF('Conv ratios (M1)'!$A$2:$A$51,'3.2.MTS B (M1)'!$B46,'Conv ratios (M1)'!$F$2:$F$51)</f>
        <v>0</v>
      </c>
      <c r="G46" s="187">
        <f>SUMIF('Conv ratios (M1)'!$A$2:$A$51,'3.2.MTS B (M1)'!$B46,'Conv ratios (M1)'!$E$2:$E$51)</f>
        <v>0</v>
      </c>
      <c r="H46" s="55"/>
      <c r="I46" s="72">
        <f t="shared" si="11"/>
        <v>0</v>
      </c>
      <c r="J46" s="72">
        <f t="shared" si="12"/>
        <v>0</v>
      </c>
      <c r="K46" s="72">
        <f t="shared" si="13"/>
        <v>0</v>
      </c>
      <c r="L46" s="72">
        <f t="shared" si="14"/>
        <v>0</v>
      </c>
      <c r="M46" s="55"/>
      <c r="N46" s="72">
        <f t="shared" si="15"/>
        <v>0</v>
      </c>
      <c r="O46" s="55"/>
      <c r="P46" s="72">
        <f t="shared" si="3"/>
        <v>0</v>
      </c>
      <c r="Q46" s="72">
        <f t="shared" si="4"/>
        <v>0</v>
      </c>
      <c r="R46" s="72">
        <f>SUMIF('3.1.MTS A'!$F$7:$F$253,'3.2.MTS B (M1)'!B46,'3.1.MTS A'!$P$7:$P$253)</f>
        <v>0</v>
      </c>
      <c r="S46" s="72">
        <f>SUMIFS('MTS B Funnel (M1)'!$E$7:$E$251,'MTS B Funnel (M1)'!$B$7:$B$251,'3.2.MTS B (M1)'!$B46)</f>
        <v>0</v>
      </c>
      <c r="T46" s="72">
        <f>SUMIFS('MTS B Funnel (M1)'!$F$7:$F$251,'MTS B Funnel (M1)'!$B$7:$B$251,'3.2.MTS B (M1)'!$B46)</f>
        <v>0</v>
      </c>
      <c r="U46" s="72">
        <f>SUMIFS('MTS B Funnel (M1)'!$G$7:$G$251,'MTS B Funnel (M1)'!$B$7:$B$251,'3.2.MTS B (M1)'!$B46)</f>
        <v>0</v>
      </c>
      <c r="V46" s="72">
        <f>SUMIFS('MTS B Funnel (M1)'!$H$7:$H$251,'MTS B Funnel (M1)'!$B$7:$B$251,'3.2.MTS B (M1)'!$B46)</f>
        <v>0</v>
      </c>
      <c r="W46" s="72">
        <f t="shared" si="5"/>
        <v>0</v>
      </c>
      <c r="X46" s="72">
        <f t="shared" si="6"/>
        <v>0</v>
      </c>
      <c r="Y46" s="72">
        <f t="shared" si="16"/>
        <v>0</v>
      </c>
      <c r="Z46" s="72">
        <f t="shared" si="17"/>
        <v>0</v>
      </c>
      <c r="AA46" s="72">
        <f t="shared" si="18"/>
        <v>0</v>
      </c>
      <c r="AB46" s="72">
        <f>SUMIFS('MTS B Funnel (M1)'!$I$7:$I$251,'MTS B Funnel (M1)'!$B$7:$B$251,'3.2.MTS B (M1)'!$B46)</f>
        <v>0</v>
      </c>
      <c r="AC46" s="72">
        <f>SUMIFS('MTS B Funnel (M1)'!$J$7:$J$251,'MTS B Funnel (M1)'!$B$7:$B$251,'3.2.MTS B (M1)'!$B46)</f>
        <v>0</v>
      </c>
      <c r="AD46" s="72">
        <f t="shared" si="7"/>
        <v>0</v>
      </c>
      <c r="AE46" s="55"/>
      <c r="AF46" s="72">
        <f>SUMIF('3.1.MTS A'!$F$7:$F$253,'3.2.MTS B (M1)'!R46,'3.1.MTS A'!$U$7:$U$253)</f>
        <v>0</v>
      </c>
      <c r="AG46" s="72">
        <f>SUMIFS('MTS B Funnel (M1)'!$L$7:$L$251,'MTS B Funnel (M1)'!$B$7:$B$251,'3.2.MTS B (M1)'!$B46)</f>
        <v>0</v>
      </c>
      <c r="AH46" s="72">
        <f>SUMIFS('MTS B Funnel (M1)'!$M$7:$M$251,'MTS B Funnel (M1)'!$B$7:$B$251,'3.2.MTS B (M1)'!$B46)</f>
        <v>0</v>
      </c>
      <c r="AI46" s="72">
        <f>SUMIFS('MTS B Funnel (M1)'!$N$7:$N$251,'MTS B Funnel (M1)'!$B$7:$B$251,'3.2.MTS B (M1)'!$B46)</f>
        <v>0</v>
      </c>
      <c r="AJ46" s="72">
        <f>SUMIFS('MTS B Funnel (M1)'!$O$7:$O$251,'MTS B Funnel (M1)'!$B$7:$B$251,'3.2.MTS B (M1)'!$B46)</f>
        <v>0</v>
      </c>
      <c r="AK46" s="72">
        <f t="shared" si="8"/>
        <v>0</v>
      </c>
      <c r="AL46" s="72">
        <f t="shared" si="9"/>
        <v>0</v>
      </c>
      <c r="AM46" s="72">
        <f t="shared" si="10"/>
        <v>0</v>
      </c>
      <c r="AN46" s="72">
        <f t="shared" si="19"/>
        <v>0</v>
      </c>
      <c r="AO46" s="72">
        <f t="shared" si="20"/>
        <v>0</v>
      </c>
      <c r="AP46" s="55"/>
    </row>
    <row r="47" spans="1:42" x14ac:dyDescent="0.25">
      <c r="A47" s="144"/>
      <c r="B47" s="55"/>
      <c r="C47" s="55"/>
      <c r="D47" s="72">
        <f>SUMIF('3.1.MTS A'!$F$7:$F$253,'3.2.MTS B (M1)'!B47,'3.1.MTS A'!$J$7:$J$253)</f>
        <v>0</v>
      </c>
      <c r="E47" s="187">
        <f>SUMIF('Conv ratios (M1)'!$A$2:$A$51,'3.2.MTS B (M1)'!$B47,'Conv ratios (M1)'!$G$2:$G$51)</f>
        <v>0</v>
      </c>
      <c r="F47" s="187">
        <f>SUMIF('Conv ratios (M1)'!$A$2:$A$51,'3.2.MTS B (M1)'!$B47,'Conv ratios (M1)'!$F$2:$F$51)</f>
        <v>0</v>
      </c>
      <c r="G47" s="187">
        <f>SUMIF('Conv ratios (M1)'!$A$2:$A$51,'3.2.MTS B (M1)'!$B47,'Conv ratios (M1)'!$E$2:$E$51)</f>
        <v>0</v>
      </c>
      <c r="H47" s="55"/>
      <c r="I47" s="72">
        <f t="shared" si="11"/>
        <v>0</v>
      </c>
      <c r="J47" s="72">
        <f t="shared" si="12"/>
        <v>0</v>
      </c>
      <c r="K47" s="72">
        <f t="shared" si="13"/>
        <v>0</v>
      </c>
      <c r="L47" s="72">
        <f t="shared" si="14"/>
        <v>0</v>
      </c>
      <c r="M47" s="55"/>
      <c r="N47" s="72">
        <f t="shared" si="15"/>
        <v>0</v>
      </c>
      <c r="O47" s="55"/>
      <c r="P47" s="72">
        <f t="shared" si="3"/>
        <v>0</v>
      </c>
      <c r="Q47" s="72">
        <f t="shared" si="4"/>
        <v>0</v>
      </c>
      <c r="R47" s="72">
        <f>SUMIF('3.1.MTS A'!$F$7:$F$253,'3.2.MTS B (M1)'!B47,'3.1.MTS A'!$P$7:$P$253)</f>
        <v>0</v>
      </c>
      <c r="S47" s="72">
        <f>SUMIFS('MTS B Funnel (M1)'!$E$7:$E$251,'MTS B Funnel (M1)'!$B$7:$B$251,'3.2.MTS B (M1)'!$B47)</f>
        <v>0</v>
      </c>
      <c r="T47" s="72">
        <f>SUMIFS('MTS B Funnel (M1)'!$F$7:$F$251,'MTS B Funnel (M1)'!$B$7:$B$251,'3.2.MTS B (M1)'!$B47)</f>
        <v>0</v>
      </c>
      <c r="U47" s="72">
        <f>SUMIFS('MTS B Funnel (M1)'!$G$7:$G$251,'MTS B Funnel (M1)'!$B$7:$B$251,'3.2.MTS B (M1)'!$B47)</f>
        <v>0</v>
      </c>
      <c r="V47" s="72">
        <f>SUMIFS('MTS B Funnel (M1)'!$H$7:$H$251,'MTS B Funnel (M1)'!$B$7:$B$251,'3.2.MTS B (M1)'!$B47)</f>
        <v>0</v>
      </c>
      <c r="W47" s="72">
        <f t="shared" si="5"/>
        <v>0</v>
      </c>
      <c r="X47" s="72">
        <f t="shared" si="6"/>
        <v>0</v>
      </c>
      <c r="Y47" s="72">
        <f t="shared" si="16"/>
        <v>0</v>
      </c>
      <c r="Z47" s="72">
        <f t="shared" si="17"/>
        <v>0</v>
      </c>
      <c r="AA47" s="72">
        <f t="shared" si="18"/>
        <v>0</v>
      </c>
      <c r="AB47" s="72">
        <f>SUMIFS('MTS B Funnel (M1)'!$I$7:$I$251,'MTS B Funnel (M1)'!$B$7:$B$251,'3.2.MTS B (M1)'!$B47)</f>
        <v>0</v>
      </c>
      <c r="AC47" s="72">
        <f>SUMIFS('MTS B Funnel (M1)'!$J$7:$J$251,'MTS B Funnel (M1)'!$B$7:$B$251,'3.2.MTS B (M1)'!$B47)</f>
        <v>0</v>
      </c>
      <c r="AD47" s="72">
        <f t="shared" si="7"/>
        <v>0</v>
      </c>
      <c r="AE47" s="55"/>
      <c r="AF47" s="72">
        <f>SUMIF('3.1.MTS A'!$F$7:$F$253,'3.2.MTS B (M1)'!R47,'3.1.MTS A'!$U$7:$U$253)</f>
        <v>0</v>
      </c>
      <c r="AG47" s="72">
        <f>SUMIFS('MTS B Funnel (M1)'!$L$7:$L$251,'MTS B Funnel (M1)'!$B$7:$B$251,'3.2.MTS B (M1)'!$B47)</f>
        <v>0</v>
      </c>
      <c r="AH47" s="72">
        <f>SUMIFS('MTS B Funnel (M1)'!$M$7:$M$251,'MTS B Funnel (M1)'!$B$7:$B$251,'3.2.MTS B (M1)'!$B47)</f>
        <v>0</v>
      </c>
      <c r="AI47" s="72">
        <f>SUMIFS('MTS B Funnel (M1)'!$N$7:$N$251,'MTS B Funnel (M1)'!$B$7:$B$251,'3.2.MTS B (M1)'!$B47)</f>
        <v>0</v>
      </c>
      <c r="AJ47" s="72">
        <f>SUMIFS('MTS B Funnel (M1)'!$O$7:$O$251,'MTS B Funnel (M1)'!$B$7:$B$251,'3.2.MTS B (M1)'!$B47)</f>
        <v>0</v>
      </c>
      <c r="AK47" s="72">
        <f t="shared" si="8"/>
        <v>0</v>
      </c>
      <c r="AL47" s="72">
        <f t="shared" si="9"/>
        <v>0</v>
      </c>
      <c r="AM47" s="72">
        <f t="shared" si="10"/>
        <v>0</v>
      </c>
      <c r="AN47" s="72">
        <f t="shared" si="19"/>
        <v>0</v>
      </c>
      <c r="AO47" s="72">
        <f t="shared" si="20"/>
        <v>0</v>
      </c>
      <c r="AP47" s="55"/>
    </row>
    <row r="48" spans="1:42" x14ac:dyDescent="0.25">
      <c r="A48" s="144"/>
      <c r="B48" s="55"/>
      <c r="C48" s="55"/>
      <c r="D48" s="72">
        <f>SUMIF('3.1.MTS A'!$F$7:$F$253,'3.2.MTS B (M1)'!B48,'3.1.MTS A'!$J$7:$J$253)</f>
        <v>0</v>
      </c>
      <c r="E48" s="187">
        <f>SUMIF('Conv ratios (M1)'!$A$2:$A$51,'3.2.MTS B (M1)'!$B48,'Conv ratios (M1)'!$G$2:$G$51)</f>
        <v>0</v>
      </c>
      <c r="F48" s="187">
        <f>SUMIF('Conv ratios (M1)'!$A$2:$A$51,'3.2.MTS B (M1)'!$B48,'Conv ratios (M1)'!$F$2:$F$51)</f>
        <v>0</v>
      </c>
      <c r="G48" s="187">
        <f>SUMIF('Conv ratios (M1)'!$A$2:$A$51,'3.2.MTS B (M1)'!$B48,'Conv ratios (M1)'!$E$2:$E$51)</f>
        <v>0</v>
      </c>
      <c r="H48" s="55"/>
      <c r="I48" s="72">
        <f t="shared" si="11"/>
        <v>0</v>
      </c>
      <c r="J48" s="72">
        <f t="shared" si="12"/>
        <v>0</v>
      </c>
      <c r="K48" s="72">
        <f t="shared" si="13"/>
        <v>0</v>
      </c>
      <c r="L48" s="72">
        <f t="shared" si="14"/>
        <v>0</v>
      </c>
      <c r="M48" s="55"/>
      <c r="N48" s="72">
        <f t="shared" si="15"/>
        <v>0</v>
      </c>
      <c r="O48" s="55"/>
      <c r="P48" s="72">
        <f t="shared" si="3"/>
        <v>0</v>
      </c>
      <c r="Q48" s="72">
        <f t="shared" si="4"/>
        <v>0</v>
      </c>
      <c r="R48" s="72">
        <f>SUMIF('3.1.MTS A'!$F$7:$F$253,'3.2.MTS B (M1)'!B48,'3.1.MTS A'!$P$7:$P$253)</f>
        <v>0</v>
      </c>
      <c r="S48" s="72">
        <f>SUMIFS('MTS B Funnel (M1)'!$E$7:$E$251,'MTS B Funnel (M1)'!$B$7:$B$251,'3.2.MTS B (M1)'!$B48)</f>
        <v>0</v>
      </c>
      <c r="T48" s="72">
        <f>SUMIFS('MTS B Funnel (M1)'!$F$7:$F$251,'MTS B Funnel (M1)'!$B$7:$B$251,'3.2.MTS B (M1)'!$B48)</f>
        <v>0</v>
      </c>
      <c r="U48" s="72">
        <f>SUMIFS('MTS B Funnel (M1)'!$G$7:$G$251,'MTS B Funnel (M1)'!$B$7:$B$251,'3.2.MTS B (M1)'!$B48)</f>
        <v>0</v>
      </c>
      <c r="V48" s="72">
        <f>SUMIFS('MTS B Funnel (M1)'!$H$7:$H$251,'MTS B Funnel (M1)'!$B$7:$B$251,'3.2.MTS B (M1)'!$B48)</f>
        <v>0</v>
      </c>
      <c r="W48" s="72">
        <f t="shared" si="5"/>
        <v>0</v>
      </c>
      <c r="X48" s="72">
        <f t="shared" si="6"/>
        <v>0</v>
      </c>
      <c r="Y48" s="72">
        <f t="shared" si="16"/>
        <v>0</v>
      </c>
      <c r="Z48" s="72">
        <f t="shared" si="17"/>
        <v>0</v>
      </c>
      <c r="AA48" s="72">
        <f t="shared" si="18"/>
        <v>0</v>
      </c>
      <c r="AB48" s="72">
        <f>SUMIFS('MTS B Funnel (M1)'!$I$7:$I$251,'MTS B Funnel (M1)'!$B$7:$B$251,'3.2.MTS B (M1)'!$B48)</f>
        <v>0</v>
      </c>
      <c r="AC48" s="72">
        <f>SUMIFS('MTS B Funnel (M1)'!$J$7:$J$251,'MTS B Funnel (M1)'!$B$7:$B$251,'3.2.MTS B (M1)'!$B48)</f>
        <v>0</v>
      </c>
      <c r="AD48" s="72">
        <f t="shared" si="7"/>
        <v>0</v>
      </c>
      <c r="AE48" s="55"/>
      <c r="AF48" s="72">
        <f>SUMIF('3.1.MTS A'!$F$7:$F$253,'3.2.MTS B (M1)'!R48,'3.1.MTS A'!$U$7:$U$253)</f>
        <v>0</v>
      </c>
      <c r="AG48" s="72">
        <f>SUMIFS('MTS B Funnel (M1)'!$L$7:$L$251,'MTS B Funnel (M1)'!$B$7:$B$251,'3.2.MTS B (M1)'!$B48)</f>
        <v>0</v>
      </c>
      <c r="AH48" s="72">
        <f>SUMIFS('MTS B Funnel (M1)'!$M$7:$M$251,'MTS B Funnel (M1)'!$B$7:$B$251,'3.2.MTS B (M1)'!$B48)</f>
        <v>0</v>
      </c>
      <c r="AI48" s="72">
        <f>SUMIFS('MTS B Funnel (M1)'!$N$7:$N$251,'MTS B Funnel (M1)'!$B$7:$B$251,'3.2.MTS B (M1)'!$B48)</f>
        <v>0</v>
      </c>
      <c r="AJ48" s="72">
        <f>SUMIFS('MTS B Funnel (M1)'!$O$7:$O$251,'MTS B Funnel (M1)'!$B$7:$B$251,'3.2.MTS B (M1)'!$B48)</f>
        <v>0</v>
      </c>
      <c r="AK48" s="72">
        <f t="shared" si="8"/>
        <v>0</v>
      </c>
      <c r="AL48" s="72">
        <f t="shared" si="9"/>
        <v>0</v>
      </c>
      <c r="AM48" s="72">
        <f t="shared" si="10"/>
        <v>0</v>
      </c>
      <c r="AN48" s="72">
        <f t="shared" si="19"/>
        <v>0</v>
      </c>
      <c r="AO48" s="72">
        <f t="shared" si="20"/>
        <v>0</v>
      </c>
      <c r="AP48" s="55"/>
    </row>
    <row r="49" spans="1:42" x14ac:dyDescent="0.25">
      <c r="A49" s="144"/>
      <c r="B49" s="55"/>
      <c r="C49" s="55"/>
      <c r="D49" s="72">
        <f>SUMIF('3.1.MTS A'!$F$7:$F$253,'3.2.MTS B (M1)'!B49,'3.1.MTS A'!$J$7:$J$253)</f>
        <v>0</v>
      </c>
      <c r="E49" s="187">
        <f>SUMIF('Conv ratios (M1)'!$A$2:$A$51,'3.2.MTS B (M1)'!$B49,'Conv ratios (M1)'!$G$2:$G$51)</f>
        <v>0</v>
      </c>
      <c r="F49" s="187">
        <f>SUMIF('Conv ratios (M1)'!$A$2:$A$51,'3.2.MTS B (M1)'!$B49,'Conv ratios (M1)'!$F$2:$F$51)</f>
        <v>0</v>
      </c>
      <c r="G49" s="187">
        <f>SUMIF('Conv ratios (M1)'!$A$2:$A$51,'3.2.MTS B (M1)'!$B49,'Conv ratios (M1)'!$E$2:$E$51)</f>
        <v>0</v>
      </c>
      <c r="H49" s="55"/>
      <c r="I49" s="72">
        <f t="shared" si="11"/>
        <v>0</v>
      </c>
      <c r="J49" s="72">
        <f t="shared" si="12"/>
        <v>0</v>
      </c>
      <c r="K49" s="72">
        <f t="shared" si="13"/>
        <v>0</v>
      </c>
      <c r="L49" s="72">
        <f t="shared" si="14"/>
        <v>0</v>
      </c>
      <c r="M49" s="55"/>
      <c r="N49" s="72">
        <f t="shared" si="15"/>
        <v>0</v>
      </c>
      <c r="O49" s="55"/>
      <c r="P49" s="72">
        <f t="shared" si="3"/>
        <v>0</v>
      </c>
      <c r="Q49" s="72">
        <f t="shared" si="4"/>
        <v>0</v>
      </c>
      <c r="R49" s="72">
        <f>SUMIF('3.1.MTS A'!$F$7:$F$253,'3.2.MTS B (M1)'!B49,'3.1.MTS A'!$P$7:$P$253)</f>
        <v>0</v>
      </c>
      <c r="S49" s="72">
        <f>SUMIFS('MTS B Funnel (M1)'!$E$7:$E$251,'MTS B Funnel (M1)'!$B$7:$B$251,'3.2.MTS B (M1)'!$B49)</f>
        <v>0</v>
      </c>
      <c r="T49" s="72">
        <f>SUMIFS('MTS B Funnel (M1)'!$F$7:$F$251,'MTS B Funnel (M1)'!$B$7:$B$251,'3.2.MTS B (M1)'!$B49)</f>
        <v>0</v>
      </c>
      <c r="U49" s="72">
        <f>SUMIFS('MTS B Funnel (M1)'!$G$7:$G$251,'MTS B Funnel (M1)'!$B$7:$B$251,'3.2.MTS B (M1)'!$B49)</f>
        <v>0</v>
      </c>
      <c r="V49" s="72">
        <f>SUMIFS('MTS B Funnel (M1)'!$H$7:$H$251,'MTS B Funnel (M1)'!$B$7:$B$251,'3.2.MTS B (M1)'!$B49)</f>
        <v>0</v>
      </c>
      <c r="W49" s="72">
        <f t="shared" si="5"/>
        <v>0</v>
      </c>
      <c r="X49" s="72">
        <f t="shared" si="6"/>
        <v>0</v>
      </c>
      <c r="Y49" s="72">
        <f t="shared" si="16"/>
        <v>0</v>
      </c>
      <c r="Z49" s="72">
        <f t="shared" si="17"/>
        <v>0</v>
      </c>
      <c r="AA49" s="72">
        <f t="shared" si="18"/>
        <v>0</v>
      </c>
      <c r="AB49" s="72">
        <f>SUMIFS('MTS B Funnel (M1)'!$I$7:$I$251,'MTS B Funnel (M1)'!$B$7:$B$251,'3.2.MTS B (M1)'!$B49)</f>
        <v>0</v>
      </c>
      <c r="AC49" s="72">
        <f>SUMIFS('MTS B Funnel (M1)'!$J$7:$J$251,'MTS B Funnel (M1)'!$B$7:$B$251,'3.2.MTS B (M1)'!$B49)</f>
        <v>0</v>
      </c>
      <c r="AD49" s="72">
        <f t="shared" si="7"/>
        <v>0</v>
      </c>
      <c r="AE49" s="55"/>
      <c r="AF49" s="72">
        <f>SUMIF('3.1.MTS A'!$F$7:$F$253,'3.2.MTS B (M1)'!R49,'3.1.MTS A'!$U$7:$U$253)</f>
        <v>0</v>
      </c>
      <c r="AG49" s="72">
        <f>SUMIFS('MTS B Funnel (M1)'!$L$7:$L$251,'MTS B Funnel (M1)'!$B$7:$B$251,'3.2.MTS B (M1)'!$B49)</f>
        <v>0</v>
      </c>
      <c r="AH49" s="72">
        <f>SUMIFS('MTS B Funnel (M1)'!$M$7:$M$251,'MTS B Funnel (M1)'!$B$7:$B$251,'3.2.MTS B (M1)'!$B49)</f>
        <v>0</v>
      </c>
      <c r="AI49" s="72">
        <f>SUMIFS('MTS B Funnel (M1)'!$N$7:$N$251,'MTS B Funnel (M1)'!$B$7:$B$251,'3.2.MTS B (M1)'!$B49)</f>
        <v>0</v>
      </c>
      <c r="AJ49" s="72">
        <f>SUMIFS('MTS B Funnel (M1)'!$O$7:$O$251,'MTS B Funnel (M1)'!$B$7:$B$251,'3.2.MTS B (M1)'!$B49)</f>
        <v>0</v>
      </c>
      <c r="AK49" s="72">
        <f t="shared" si="8"/>
        <v>0</v>
      </c>
      <c r="AL49" s="72">
        <f t="shared" si="9"/>
        <v>0</v>
      </c>
      <c r="AM49" s="72">
        <f t="shared" si="10"/>
        <v>0</v>
      </c>
      <c r="AN49" s="72">
        <f t="shared" si="19"/>
        <v>0</v>
      </c>
      <c r="AO49" s="72">
        <f t="shared" si="20"/>
        <v>0</v>
      </c>
      <c r="AP49" s="55"/>
    </row>
    <row r="50" spans="1:42" x14ac:dyDescent="0.25">
      <c r="A50" s="144"/>
      <c r="B50" s="55"/>
      <c r="C50" s="55"/>
      <c r="D50" s="72">
        <f>SUMIF('3.1.MTS A'!$F$7:$F$253,'3.2.MTS B (M1)'!B50,'3.1.MTS A'!$J$7:$J$253)</f>
        <v>0</v>
      </c>
      <c r="E50" s="187">
        <f>SUMIF('Conv ratios (M1)'!$A$2:$A$51,'3.2.MTS B (M1)'!$B50,'Conv ratios (M1)'!$G$2:$G$51)</f>
        <v>0</v>
      </c>
      <c r="F50" s="187">
        <f>SUMIF('Conv ratios (M1)'!$A$2:$A$51,'3.2.MTS B (M1)'!$B50,'Conv ratios (M1)'!$F$2:$F$51)</f>
        <v>0</v>
      </c>
      <c r="G50" s="187">
        <f>SUMIF('Conv ratios (M1)'!$A$2:$A$51,'3.2.MTS B (M1)'!$B50,'Conv ratios (M1)'!$E$2:$E$51)</f>
        <v>0</v>
      </c>
      <c r="H50" s="55"/>
      <c r="I50" s="72">
        <f t="shared" si="11"/>
        <v>0</v>
      </c>
      <c r="J50" s="72">
        <f t="shared" si="12"/>
        <v>0</v>
      </c>
      <c r="K50" s="72">
        <f t="shared" si="13"/>
        <v>0</v>
      </c>
      <c r="L50" s="72">
        <f t="shared" si="14"/>
        <v>0</v>
      </c>
      <c r="M50" s="55"/>
      <c r="N50" s="72">
        <f t="shared" si="15"/>
        <v>0</v>
      </c>
      <c r="O50" s="55"/>
      <c r="P50" s="72">
        <f t="shared" si="3"/>
        <v>0</v>
      </c>
      <c r="Q50" s="72">
        <f t="shared" si="4"/>
        <v>0</v>
      </c>
      <c r="R50" s="72">
        <f>SUMIF('3.1.MTS A'!$F$7:$F$253,'3.2.MTS B (M1)'!B50,'3.1.MTS A'!$P$7:$P$253)</f>
        <v>0</v>
      </c>
      <c r="S50" s="72">
        <f>SUMIFS('MTS B Funnel (M1)'!$E$7:$E$251,'MTS B Funnel (M1)'!$B$7:$B$251,'3.2.MTS B (M1)'!$B50)</f>
        <v>0</v>
      </c>
      <c r="T50" s="72">
        <f>SUMIFS('MTS B Funnel (M1)'!$F$7:$F$251,'MTS B Funnel (M1)'!$B$7:$B$251,'3.2.MTS B (M1)'!$B50)</f>
        <v>0</v>
      </c>
      <c r="U50" s="72">
        <f>SUMIFS('MTS B Funnel (M1)'!$G$7:$G$251,'MTS B Funnel (M1)'!$B$7:$B$251,'3.2.MTS B (M1)'!$B50)</f>
        <v>0</v>
      </c>
      <c r="V50" s="72">
        <f>SUMIFS('MTS B Funnel (M1)'!$H$7:$H$251,'MTS B Funnel (M1)'!$B$7:$B$251,'3.2.MTS B (M1)'!$B50)</f>
        <v>0</v>
      </c>
      <c r="W50" s="72">
        <f t="shared" si="5"/>
        <v>0</v>
      </c>
      <c r="X50" s="72">
        <f t="shared" si="6"/>
        <v>0</v>
      </c>
      <c r="Y50" s="72">
        <f t="shared" si="16"/>
        <v>0</v>
      </c>
      <c r="Z50" s="72">
        <f t="shared" si="17"/>
        <v>0</v>
      </c>
      <c r="AA50" s="72">
        <f t="shared" si="18"/>
        <v>0</v>
      </c>
      <c r="AB50" s="72">
        <f>SUMIFS('MTS B Funnel (M1)'!$I$7:$I$251,'MTS B Funnel (M1)'!$B$7:$B$251,'3.2.MTS B (M1)'!$B50)</f>
        <v>0</v>
      </c>
      <c r="AC50" s="72">
        <f>SUMIFS('MTS B Funnel (M1)'!$J$7:$J$251,'MTS B Funnel (M1)'!$B$7:$B$251,'3.2.MTS B (M1)'!$B50)</f>
        <v>0</v>
      </c>
      <c r="AD50" s="72">
        <f t="shared" si="7"/>
        <v>0</v>
      </c>
      <c r="AE50" s="55"/>
      <c r="AF50" s="72">
        <f>SUMIF('3.1.MTS A'!$F$7:$F$253,'3.2.MTS B (M1)'!R50,'3.1.MTS A'!$U$7:$U$253)</f>
        <v>0</v>
      </c>
      <c r="AG50" s="72">
        <f>SUMIFS('MTS B Funnel (M1)'!$L$7:$L$251,'MTS B Funnel (M1)'!$B$7:$B$251,'3.2.MTS B (M1)'!$B50)</f>
        <v>0</v>
      </c>
      <c r="AH50" s="72">
        <f>SUMIFS('MTS B Funnel (M1)'!$M$7:$M$251,'MTS B Funnel (M1)'!$B$7:$B$251,'3.2.MTS B (M1)'!$B50)</f>
        <v>0</v>
      </c>
      <c r="AI50" s="72">
        <f>SUMIFS('MTS B Funnel (M1)'!$N$7:$N$251,'MTS B Funnel (M1)'!$B$7:$B$251,'3.2.MTS B (M1)'!$B50)</f>
        <v>0</v>
      </c>
      <c r="AJ50" s="72">
        <f>SUMIFS('MTS B Funnel (M1)'!$O$7:$O$251,'MTS B Funnel (M1)'!$B$7:$B$251,'3.2.MTS B (M1)'!$B50)</f>
        <v>0</v>
      </c>
      <c r="AK50" s="72">
        <f t="shared" si="8"/>
        <v>0</v>
      </c>
      <c r="AL50" s="72">
        <f t="shared" si="9"/>
        <v>0</v>
      </c>
      <c r="AM50" s="72">
        <f t="shared" si="10"/>
        <v>0</v>
      </c>
      <c r="AN50" s="72">
        <f t="shared" si="19"/>
        <v>0</v>
      </c>
      <c r="AO50" s="72">
        <f t="shared" si="20"/>
        <v>0</v>
      </c>
      <c r="AP50" s="55"/>
    </row>
    <row r="51" spans="1:42" x14ac:dyDescent="0.25">
      <c r="A51" s="144"/>
      <c r="B51" s="55"/>
      <c r="C51" s="55"/>
      <c r="D51" s="72">
        <f>SUMIF('3.1.MTS A'!$F$7:$F$253,'3.2.MTS B (M1)'!B51,'3.1.MTS A'!$J$7:$J$253)</f>
        <v>0</v>
      </c>
      <c r="E51" s="187">
        <f>SUMIF('Conv ratios (M1)'!$A$2:$A$51,'3.2.MTS B (M1)'!$B51,'Conv ratios (M1)'!$G$2:$G$51)</f>
        <v>0</v>
      </c>
      <c r="F51" s="187">
        <f>SUMIF('Conv ratios (M1)'!$A$2:$A$51,'3.2.MTS B (M1)'!$B51,'Conv ratios (M1)'!$F$2:$F$51)</f>
        <v>0</v>
      </c>
      <c r="G51" s="187">
        <f>SUMIF('Conv ratios (M1)'!$A$2:$A$51,'3.2.MTS B (M1)'!$B51,'Conv ratios (M1)'!$E$2:$E$51)</f>
        <v>0</v>
      </c>
      <c r="H51" s="55"/>
      <c r="I51" s="72">
        <f t="shared" si="11"/>
        <v>0</v>
      </c>
      <c r="J51" s="72">
        <f t="shared" si="12"/>
        <v>0</v>
      </c>
      <c r="K51" s="72">
        <f t="shared" si="13"/>
        <v>0</v>
      </c>
      <c r="L51" s="72">
        <f t="shared" si="14"/>
        <v>0</v>
      </c>
      <c r="M51" s="55"/>
      <c r="N51" s="72">
        <f t="shared" si="15"/>
        <v>0</v>
      </c>
      <c r="O51" s="55"/>
      <c r="P51" s="72">
        <f t="shared" si="3"/>
        <v>0</v>
      </c>
      <c r="Q51" s="72">
        <f t="shared" si="4"/>
        <v>0</v>
      </c>
      <c r="R51" s="72">
        <f>SUMIF('3.1.MTS A'!$F$7:$F$253,'3.2.MTS B (M1)'!B51,'3.1.MTS A'!$P$7:$P$253)</f>
        <v>0</v>
      </c>
      <c r="S51" s="72">
        <f>SUMIFS('MTS B Funnel (M1)'!$E$7:$E$251,'MTS B Funnel (M1)'!$B$7:$B$251,'3.2.MTS B (M1)'!$B51)</f>
        <v>0</v>
      </c>
      <c r="T51" s="72">
        <f>SUMIFS('MTS B Funnel (M1)'!$F$7:$F$251,'MTS B Funnel (M1)'!$B$7:$B$251,'3.2.MTS B (M1)'!$B51)</f>
        <v>0</v>
      </c>
      <c r="U51" s="72">
        <f>SUMIFS('MTS B Funnel (M1)'!$G$7:$G$251,'MTS B Funnel (M1)'!$B$7:$B$251,'3.2.MTS B (M1)'!$B51)</f>
        <v>0</v>
      </c>
      <c r="V51" s="72">
        <f>SUMIFS('MTS B Funnel (M1)'!$H$7:$H$251,'MTS B Funnel (M1)'!$B$7:$B$251,'3.2.MTS B (M1)'!$B51)</f>
        <v>0</v>
      </c>
      <c r="W51" s="72">
        <f t="shared" si="5"/>
        <v>0</v>
      </c>
      <c r="X51" s="72">
        <f t="shared" si="6"/>
        <v>0</v>
      </c>
      <c r="Y51" s="72">
        <f t="shared" si="16"/>
        <v>0</v>
      </c>
      <c r="Z51" s="72">
        <f t="shared" si="17"/>
        <v>0</v>
      </c>
      <c r="AA51" s="72">
        <f t="shared" si="18"/>
        <v>0</v>
      </c>
      <c r="AB51" s="72">
        <f>SUMIFS('MTS B Funnel (M1)'!$I$7:$I$251,'MTS B Funnel (M1)'!$B$7:$B$251,'3.2.MTS B (M1)'!$B51)</f>
        <v>0</v>
      </c>
      <c r="AC51" s="72">
        <f>SUMIFS('MTS B Funnel (M1)'!$J$7:$J$251,'MTS B Funnel (M1)'!$B$7:$B$251,'3.2.MTS B (M1)'!$B51)</f>
        <v>0</v>
      </c>
      <c r="AD51" s="72">
        <f t="shared" si="7"/>
        <v>0</v>
      </c>
      <c r="AE51" s="55"/>
      <c r="AF51" s="72">
        <f>SUMIF('3.1.MTS A'!$F$7:$F$253,'3.2.MTS B (M1)'!R51,'3.1.MTS A'!$U$7:$U$253)</f>
        <v>0</v>
      </c>
      <c r="AG51" s="72">
        <f>SUMIFS('MTS B Funnel (M1)'!$L$7:$L$251,'MTS B Funnel (M1)'!$B$7:$B$251,'3.2.MTS B (M1)'!$B51)</f>
        <v>0</v>
      </c>
      <c r="AH51" s="72">
        <f>SUMIFS('MTS B Funnel (M1)'!$M$7:$M$251,'MTS B Funnel (M1)'!$B$7:$B$251,'3.2.MTS B (M1)'!$B51)</f>
        <v>0</v>
      </c>
      <c r="AI51" s="72">
        <f>SUMIFS('MTS B Funnel (M1)'!$N$7:$N$251,'MTS B Funnel (M1)'!$B$7:$B$251,'3.2.MTS B (M1)'!$B51)</f>
        <v>0</v>
      </c>
      <c r="AJ51" s="72">
        <f>SUMIFS('MTS B Funnel (M1)'!$O$7:$O$251,'MTS B Funnel (M1)'!$B$7:$B$251,'3.2.MTS B (M1)'!$B51)</f>
        <v>0</v>
      </c>
      <c r="AK51" s="72">
        <f t="shared" si="8"/>
        <v>0</v>
      </c>
      <c r="AL51" s="72">
        <f t="shared" si="9"/>
        <v>0</v>
      </c>
      <c r="AM51" s="72">
        <f t="shared" si="10"/>
        <v>0</v>
      </c>
      <c r="AN51" s="72">
        <f t="shared" si="19"/>
        <v>0</v>
      </c>
      <c r="AO51" s="72">
        <f t="shared" si="20"/>
        <v>0</v>
      </c>
      <c r="AP51" s="55"/>
    </row>
    <row r="52" spans="1:42" x14ac:dyDescent="0.25">
      <c r="A52" s="144"/>
      <c r="B52" s="55"/>
      <c r="C52" s="55"/>
      <c r="D52" s="72">
        <f>SUMIF('3.1.MTS A'!$F$7:$F$253,'3.2.MTS B (M1)'!B52,'3.1.MTS A'!$J$7:$J$253)</f>
        <v>0</v>
      </c>
      <c r="E52" s="187">
        <f>SUMIF('Conv ratios (M1)'!$A$2:$A$51,'3.2.MTS B (M1)'!$B52,'Conv ratios (M1)'!$G$2:$G$51)</f>
        <v>0</v>
      </c>
      <c r="F52" s="187">
        <f>SUMIF('Conv ratios (M1)'!$A$2:$A$51,'3.2.MTS B (M1)'!$B52,'Conv ratios (M1)'!$F$2:$F$51)</f>
        <v>0</v>
      </c>
      <c r="G52" s="187">
        <f>SUMIF('Conv ratios (M1)'!$A$2:$A$51,'3.2.MTS B (M1)'!$B52,'Conv ratios (M1)'!$E$2:$E$51)</f>
        <v>0</v>
      </c>
      <c r="H52" s="55"/>
      <c r="I52" s="72">
        <f t="shared" si="11"/>
        <v>0</v>
      </c>
      <c r="J52" s="72">
        <f t="shared" si="12"/>
        <v>0</v>
      </c>
      <c r="K52" s="72">
        <f t="shared" si="13"/>
        <v>0</v>
      </c>
      <c r="L52" s="72">
        <f t="shared" si="14"/>
        <v>0</v>
      </c>
      <c r="M52" s="55"/>
      <c r="N52" s="72">
        <f t="shared" si="15"/>
        <v>0</v>
      </c>
      <c r="O52" s="55"/>
      <c r="P52" s="72">
        <f t="shared" si="3"/>
        <v>0</v>
      </c>
      <c r="Q52" s="72">
        <f t="shared" si="4"/>
        <v>0</v>
      </c>
      <c r="R52" s="72">
        <f>SUMIF('3.1.MTS A'!$F$7:$F$253,'3.2.MTS B (M1)'!B52,'3.1.MTS A'!$P$7:$P$253)</f>
        <v>0</v>
      </c>
      <c r="S52" s="72">
        <f>SUMIFS('MTS B Funnel (M1)'!$E$7:$E$251,'MTS B Funnel (M1)'!$B$7:$B$251,'3.2.MTS B (M1)'!$B52)</f>
        <v>0</v>
      </c>
      <c r="T52" s="72">
        <f>SUMIFS('MTS B Funnel (M1)'!$F$7:$F$251,'MTS B Funnel (M1)'!$B$7:$B$251,'3.2.MTS B (M1)'!$B52)</f>
        <v>0</v>
      </c>
      <c r="U52" s="72">
        <f>SUMIFS('MTS B Funnel (M1)'!$G$7:$G$251,'MTS B Funnel (M1)'!$B$7:$B$251,'3.2.MTS B (M1)'!$B52)</f>
        <v>0</v>
      </c>
      <c r="V52" s="72">
        <f>SUMIFS('MTS B Funnel (M1)'!$H$7:$H$251,'MTS B Funnel (M1)'!$B$7:$B$251,'3.2.MTS B (M1)'!$B52)</f>
        <v>0</v>
      </c>
      <c r="W52" s="72">
        <f t="shared" si="5"/>
        <v>0</v>
      </c>
      <c r="X52" s="72">
        <f t="shared" si="6"/>
        <v>0</v>
      </c>
      <c r="Y52" s="72">
        <f t="shared" si="16"/>
        <v>0</v>
      </c>
      <c r="Z52" s="72">
        <f t="shared" si="17"/>
        <v>0</v>
      </c>
      <c r="AA52" s="72">
        <f t="shared" si="18"/>
        <v>0</v>
      </c>
      <c r="AB52" s="72">
        <f>SUMIFS('MTS B Funnel (M1)'!$I$7:$I$251,'MTS B Funnel (M1)'!$B$7:$B$251,'3.2.MTS B (M1)'!$B52)</f>
        <v>0</v>
      </c>
      <c r="AC52" s="72">
        <f>SUMIFS('MTS B Funnel (M1)'!$J$7:$J$251,'MTS B Funnel (M1)'!$B$7:$B$251,'3.2.MTS B (M1)'!$B52)</f>
        <v>0</v>
      </c>
      <c r="AD52" s="72">
        <f t="shared" si="7"/>
        <v>0</v>
      </c>
      <c r="AE52" s="55"/>
      <c r="AF52" s="72">
        <f>SUMIF('3.1.MTS A'!$F$7:$F$253,'3.2.MTS B (M1)'!R52,'3.1.MTS A'!$U$7:$U$253)</f>
        <v>0</v>
      </c>
      <c r="AG52" s="72">
        <f>SUMIFS('MTS B Funnel (M1)'!$L$7:$L$251,'MTS B Funnel (M1)'!$B$7:$B$251,'3.2.MTS B (M1)'!$B52)</f>
        <v>0</v>
      </c>
      <c r="AH52" s="72">
        <f>SUMIFS('MTS B Funnel (M1)'!$M$7:$M$251,'MTS B Funnel (M1)'!$B$7:$B$251,'3.2.MTS B (M1)'!$B52)</f>
        <v>0</v>
      </c>
      <c r="AI52" s="72">
        <f>SUMIFS('MTS B Funnel (M1)'!$N$7:$N$251,'MTS B Funnel (M1)'!$B$7:$B$251,'3.2.MTS B (M1)'!$B52)</f>
        <v>0</v>
      </c>
      <c r="AJ52" s="72">
        <f>SUMIFS('MTS B Funnel (M1)'!$O$7:$O$251,'MTS B Funnel (M1)'!$B$7:$B$251,'3.2.MTS B (M1)'!$B52)</f>
        <v>0</v>
      </c>
      <c r="AK52" s="72">
        <f t="shared" si="8"/>
        <v>0</v>
      </c>
      <c r="AL52" s="72">
        <f t="shared" si="9"/>
        <v>0</v>
      </c>
      <c r="AM52" s="72">
        <f t="shared" si="10"/>
        <v>0</v>
      </c>
      <c r="AN52" s="72">
        <f t="shared" si="19"/>
        <v>0</v>
      </c>
      <c r="AO52" s="72">
        <f t="shared" si="20"/>
        <v>0</v>
      </c>
      <c r="AP52" s="55"/>
    </row>
    <row r="53" spans="1:42" x14ac:dyDescent="0.25">
      <c r="A53" s="144"/>
      <c r="B53" s="55"/>
      <c r="C53" s="55"/>
      <c r="D53" s="72">
        <f>SUMIF('3.1.MTS A'!$F$7:$F$253,'3.2.MTS B (M1)'!B53,'3.1.MTS A'!$J$7:$J$253)</f>
        <v>0</v>
      </c>
      <c r="E53" s="187">
        <f>SUMIF('Conv ratios (M1)'!$A$2:$A$51,'3.2.MTS B (M1)'!$B53,'Conv ratios (M1)'!$G$2:$G$51)</f>
        <v>0</v>
      </c>
      <c r="F53" s="187">
        <f>SUMIF('Conv ratios (M1)'!$A$2:$A$51,'3.2.MTS B (M1)'!$B53,'Conv ratios (M1)'!$F$2:$F$51)</f>
        <v>0</v>
      </c>
      <c r="G53" s="187">
        <f>SUMIF('Conv ratios (M1)'!$A$2:$A$51,'3.2.MTS B (M1)'!$B53,'Conv ratios (M1)'!$E$2:$E$51)</f>
        <v>0</v>
      </c>
      <c r="H53" s="55"/>
      <c r="I53" s="72">
        <f t="shared" si="11"/>
        <v>0</v>
      </c>
      <c r="J53" s="72">
        <f t="shared" si="12"/>
        <v>0</v>
      </c>
      <c r="K53" s="72">
        <f t="shared" si="13"/>
        <v>0</v>
      </c>
      <c r="L53" s="72">
        <f t="shared" si="14"/>
        <v>0</v>
      </c>
      <c r="M53" s="55"/>
      <c r="N53" s="72">
        <f t="shared" si="15"/>
        <v>0</v>
      </c>
      <c r="O53" s="55"/>
      <c r="P53" s="72">
        <f t="shared" si="3"/>
        <v>0</v>
      </c>
      <c r="Q53" s="72">
        <f t="shared" si="4"/>
        <v>0</v>
      </c>
      <c r="R53" s="72">
        <f>SUMIF('3.1.MTS A'!$F$7:$F$253,'3.2.MTS B (M1)'!B53,'3.1.MTS A'!$P$7:$P$253)</f>
        <v>0</v>
      </c>
      <c r="S53" s="72">
        <f>SUMIFS('MTS B Funnel (M1)'!$E$7:$E$251,'MTS B Funnel (M1)'!$B$7:$B$251,'3.2.MTS B (M1)'!$B53)</f>
        <v>0</v>
      </c>
      <c r="T53" s="72">
        <f>SUMIFS('MTS B Funnel (M1)'!$F$7:$F$251,'MTS B Funnel (M1)'!$B$7:$B$251,'3.2.MTS B (M1)'!$B53)</f>
        <v>0</v>
      </c>
      <c r="U53" s="72">
        <f>SUMIFS('MTS B Funnel (M1)'!$G$7:$G$251,'MTS B Funnel (M1)'!$B$7:$B$251,'3.2.MTS B (M1)'!$B53)</f>
        <v>0</v>
      </c>
      <c r="V53" s="72">
        <f>SUMIFS('MTS B Funnel (M1)'!$H$7:$H$251,'MTS B Funnel (M1)'!$B$7:$B$251,'3.2.MTS B (M1)'!$B53)</f>
        <v>0</v>
      </c>
      <c r="W53" s="72">
        <f t="shared" si="5"/>
        <v>0</v>
      </c>
      <c r="X53" s="72">
        <f t="shared" si="6"/>
        <v>0</v>
      </c>
      <c r="Y53" s="72">
        <f t="shared" si="16"/>
        <v>0</v>
      </c>
      <c r="Z53" s="72">
        <f t="shared" si="17"/>
        <v>0</v>
      </c>
      <c r="AA53" s="72">
        <f t="shared" si="18"/>
        <v>0</v>
      </c>
      <c r="AB53" s="72">
        <f>SUMIFS('MTS B Funnel (M1)'!$I$7:$I$251,'MTS B Funnel (M1)'!$B$7:$B$251,'3.2.MTS B (M1)'!$B53)</f>
        <v>0</v>
      </c>
      <c r="AC53" s="72">
        <f>SUMIFS('MTS B Funnel (M1)'!$J$7:$J$251,'MTS B Funnel (M1)'!$B$7:$B$251,'3.2.MTS B (M1)'!$B53)</f>
        <v>0</v>
      </c>
      <c r="AD53" s="72">
        <f t="shared" si="7"/>
        <v>0</v>
      </c>
      <c r="AE53" s="55"/>
      <c r="AF53" s="72">
        <f>SUMIF('3.1.MTS A'!$F$7:$F$253,'3.2.MTS B (M1)'!R53,'3.1.MTS A'!$U$7:$U$253)</f>
        <v>0</v>
      </c>
      <c r="AG53" s="72">
        <f>SUMIFS('MTS B Funnel (M1)'!$L$7:$L$251,'MTS B Funnel (M1)'!$B$7:$B$251,'3.2.MTS B (M1)'!$B53)</f>
        <v>0</v>
      </c>
      <c r="AH53" s="72">
        <f>SUMIFS('MTS B Funnel (M1)'!$M$7:$M$251,'MTS B Funnel (M1)'!$B$7:$B$251,'3.2.MTS B (M1)'!$B53)</f>
        <v>0</v>
      </c>
      <c r="AI53" s="72">
        <f>SUMIFS('MTS B Funnel (M1)'!$N$7:$N$251,'MTS B Funnel (M1)'!$B$7:$B$251,'3.2.MTS B (M1)'!$B53)</f>
        <v>0</v>
      </c>
      <c r="AJ53" s="72">
        <f>SUMIFS('MTS B Funnel (M1)'!$O$7:$O$251,'MTS B Funnel (M1)'!$B$7:$B$251,'3.2.MTS B (M1)'!$B53)</f>
        <v>0</v>
      </c>
      <c r="AK53" s="72">
        <f t="shared" si="8"/>
        <v>0</v>
      </c>
      <c r="AL53" s="72">
        <f t="shared" si="9"/>
        <v>0</v>
      </c>
      <c r="AM53" s="72">
        <f t="shared" si="10"/>
        <v>0</v>
      </c>
      <c r="AN53" s="72">
        <f t="shared" si="19"/>
        <v>0</v>
      </c>
      <c r="AO53" s="72">
        <f t="shared" si="20"/>
        <v>0</v>
      </c>
      <c r="AP53" s="55"/>
    </row>
    <row r="54" spans="1:42" x14ac:dyDescent="0.25">
      <c r="A54" s="144"/>
      <c r="B54" s="55"/>
      <c r="C54" s="55"/>
      <c r="D54" s="72">
        <f>SUMIF('3.1.MTS A'!$F$7:$F$253,'3.2.MTS B (M1)'!B54,'3.1.MTS A'!$J$7:$J$253)</f>
        <v>0</v>
      </c>
      <c r="E54" s="187">
        <f>SUMIF('Conv ratios (M1)'!$A$2:$A$51,'3.2.MTS B (M1)'!$B54,'Conv ratios (M1)'!$G$2:$G$51)</f>
        <v>0</v>
      </c>
      <c r="F54" s="187">
        <f>SUMIF('Conv ratios (M1)'!$A$2:$A$51,'3.2.MTS B (M1)'!$B54,'Conv ratios (M1)'!$F$2:$F$51)</f>
        <v>0</v>
      </c>
      <c r="G54" s="187">
        <f>SUMIF('Conv ratios (M1)'!$A$2:$A$51,'3.2.MTS B (M1)'!$B54,'Conv ratios (M1)'!$E$2:$E$51)</f>
        <v>0</v>
      </c>
      <c r="H54" s="55"/>
      <c r="I54" s="72">
        <f t="shared" si="11"/>
        <v>0</v>
      </c>
      <c r="J54" s="72">
        <f t="shared" si="12"/>
        <v>0</v>
      </c>
      <c r="K54" s="72">
        <f t="shared" si="13"/>
        <v>0</v>
      </c>
      <c r="L54" s="72">
        <f t="shared" si="14"/>
        <v>0</v>
      </c>
      <c r="M54" s="55"/>
      <c r="N54" s="72">
        <f t="shared" si="15"/>
        <v>0</v>
      </c>
      <c r="O54" s="55"/>
      <c r="P54" s="72">
        <f t="shared" si="3"/>
        <v>0</v>
      </c>
      <c r="Q54" s="72">
        <f t="shared" si="4"/>
        <v>0</v>
      </c>
      <c r="R54" s="72">
        <f>SUMIF('3.1.MTS A'!$F$7:$F$253,'3.2.MTS B (M1)'!B54,'3.1.MTS A'!$P$7:$P$253)</f>
        <v>0</v>
      </c>
      <c r="S54" s="72">
        <f>SUMIFS('MTS B Funnel (M1)'!$E$7:$E$251,'MTS B Funnel (M1)'!$B$7:$B$251,'3.2.MTS B (M1)'!$B54)</f>
        <v>0</v>
      </c>
      <c r="T54" s="72">
        <f>SUMIFS('MTS B Funnel (M1)'!$F$7:$F$251,'MTS B Funnel (M1)'!$B$7:$B$251,'3.2.MTS B (M1)'!$B54)</f>
        <v>0</v>
      </c>
      <c r="U54" s="72">
        <f>SUMIFS('MTS B Funnel (M1)'!$G$7:$G$251,'MTS B Funnel (M1)'!$B$7:$B$251,'3.2.MTS B (M1)'!$B54)</f>
        <v>0</v>
      </c>
      <c r="V54" s="72">
        <f>SUMIFS('MTS B Funnel (M1)'!$H$7:$H$251,'MTS B Funnel (M1)'!$B$7:$B$251,'3.2.MTS B (M1)'!$B54)</f>
        <v>0</v>
      </c>
      <c r="W54" s="72">
        <f t="shared" si="5"/>
        <v>0</v>
      </c>
      <c r="X54" s="72">
        <f t="shared" si="6"/>
        <v>0</v>
      </c>
      <c r="Y54" s="72">
        <f t="shared" si="16"/>
        <v>0</v>
      </c>
      <c r="Z54" s="72">
        <f t="shared" si="17"/>
        <v>0</v>
      </c>
      <c r="AA54" s="72">
        <f t="shared" si="18"/>
        <v>0</v>
      </c>
      <c r="AB54" s="72">
        <f>SUMIFS('MTS B Funnel (M1)'!$I$7:$I$251,'MTS B Funnel (M1)'!$B$7:$B$251,'3.2.MTS B (M1)'!$B54)</f>
        <v>0</v>
      </c>
      <c r="AC54" s="72">
        <f>SUMIFS('MTS B Funnel (M1)'!$J$7:$J$251,'MTS B Funnel (M1)'!$B$7:$B$251,'3.2.MTS B (M1)'!$B54)</f>
        <v>0</v>
      </c>
      <c r="AD54" s="72">
        <f t="shared" si="7"/>
        <v>0</v>
      </c>
      <c r="AE54" s="55"/>
      <c r="AF54" s="72">
        <f>SUMIF('3.1.MTS A'!$F$7:$F$253,'3.2.MTS B (M1)'!R54,'3.1.MTS A'!$U$7:$U$253)</f>
        <v>0</v>
      </c>
      <c r="AG54" s="72">
        <f>SUMIFS('MTS B Funnel (M1)'!$L$7:$L$251,'MTS B Funnel (M1)'!$B$7:$B$251,'3.2.MTS B (M1)'!$B54)</f>
        <v>0</v>
      </c>
      <c r="AH54" s="72">
        <f>SUMIFS('MTS B Funnel (M1)'!$M$7:$M$251,'MTS B Funnel (M1)'!$B$7:$B$251,'3.2.MTS B (M1)'!$B54)</f>
        <v>0</v>
      </c>
      <c r="AI54" s="72">
        <f>SUMIFS('MTS B Funnel (M1)'!$N$7:$N$251,'MTS B Funnel (M1)'!$B$7:$B$251,'3.2.MTS B (M1)'!$B54)</f>
        <v>0</v>
      </c>
      <c r="AJ54" s="72">
        <f>SUMIFS('MTS B Funnel (M1)'!$O$7:$O$251,'MTS B Funnel (M1)'!$B$7:$B$251,'3.2.MTS B (M1)'!$B54)</f>
        <v>0</v>
      </c>
      <c r="AK54" s="72">
        <f t="shared" si="8"/>
        <v>0</v>
      </c>
      <c r="AL54" s="72">
        <f t="shared" si="9"/>
        <v>0</v>
      </c>
      <c r="AM54" s="72">
        <f t="shared" si="10"/>
        <v>0</v>
      </c>
      <c r="AN54" s="72">
        <f t="shared" si="19"/>
        <v>0</v>
      </c>
      <c r="AO54" s="72">
        <f t="shared" si="20"/>
        <v>0</v>
      </c>
      <c r="AP54" s="55"/>
    </row>
    <row r="55" spans="1:42" x14ac:dyDescent="0.25">
      <c r="A55" s="144"/>
      <c r="B55" s="55"/>
      <c r="C55" s="55"/>
      <c r="D55" s="72">
        <f>SUMIF('3.1.MTS A'!$F$7:$F$253,'3.2.MTS B (M1)'!B55,'3.1.MTS A'!$J$7:$J$253)</f>
        <v>0</v>
      </c>
      <c r="E55" s="187">
        <f>SUMIF('Conv ratios (M1)'!$A$2:$A$51,'3.2.MTS B (M1)'!$B55,'Conv ratios (M1)'!$G$2:$G$51)</f>
        <v>0</v>
      </c>
      <c r="F55" s="187">
        <f>SUMIF('Conv ratios (M1)'!$A$2:$A$51,'3.2.MTS B (M1)'!$B55,'Conv ratios (M1)'!$F$2:$F$51)</f>
        <v>0</v>
      </c>
      <c r="G55" s="187">
        <f>SUMIF('Conv ratios (M1)'!$A$2:$A$51,'3.2.MTS B (M1)'!$B55,'Conv ratios (M1)'!$E$2:$E$51)</f>
        <v>0</v>
      </c>
      <c r="H55" s="55"/>
      <c r="I55" s="72">
        <f t="shared" si="11"/>
        <v>0</v>
      </c>
      <c r="J55" s="72">
        <f t="shared" si="12"/>
        <v>0</v>
      </c>
      <c r="K55" s="72">
        <f t="shared" si="13"/>
        <v>0</v>
      </c>
      <c r="L55" s="72">
        <f t="shared" si="14"/>
        <v>0</v>
      </c>
      <c r="M55" s="55"/>
      <c r="N55" s="72">
        <f t="shared" si="15"/>
        <v>0</v>
      </c>
      <c r="O55" s="55"/>
      <c r="P55" s="72">
        <f t="shared" si="3"/>
        <v>0</v>
      </c>
      <c r="Q55" s="72">
        <f t="shared" si="4"/>
        <v>0</v>
      </c>
      <c r="R55" s="72">
        <f>SUMIF('3.1.MTS A'!$F$7:$F$253,'3.2.MTS B (M1)'!B55,'3.1.MTS A'!$P$7:$P$253)</f>
        <v>0</v>
      </c>
      <c r="S55" s="72">
        <f>SUMIFS('MTS B Funnel (M1)'!$E$7:$E$251,'MTS B Funnel (M1)'!$B$7:$B$251,'3.2.MTS B (M1)'!$B55)</f>
        <v>0</v>
      </c>
      <c r="T55" s="72">
        <f>SUMIFS('MTS B Funnel (M1)'!$F$7:$F$251,'MTS B Funnel (M1)'!$B$7:$B$251,'3.2.MTS B (M1)'!$B55)</f>
        <v>0</v>
      </c>
      <c r="U55" s="72">
        <f>SUMIFS('MTS B Funnel (M1)'!$G$7:$G$251,'MTS B Funnel (M1)'!$B$7:$B$251,'3.2.MTS B (M1)'!$B55)</f>
        <v>0</v>
      </c>
      <c r="V55" s="72">
        <f>SUMIFS('MTS B Funnel (M1)'!$H$7:$H$251,'MTS B Funnel (M1)'!$B$7:$B$251,'3.2.MTS B (M1)'!$B55)</f>
        <v>0</v>
      </c>
      <c r="W55" s="72">
        <f t="shared" si="5"/>
        <v>0</v>
      </c>
      <c r="X55" s="72">
        <f t="shared" si="6"/>
        <v>0</v>
      </c>
      <c r="Y55" s="72">
        <f t="shared" si="16"/>
        <v>0</v>
      </c>
      <c r="Z55" s="72">
        <f t="shared" si="17"/>
        <v>0</v>
      </c>
      <c r="AA55" s="72">
        <f t="shared" si="18"/>
        <v>0</v>
      </c>
      <c r="AB55" s="72">
        <f>SUMIFS('MTS B Funnel (M1)'!$I$7:$I$251,'MTS B Funnel (M1)'!$B$7:$B$251,'3.2.MTS B (M1)'!$B55)</f>
        <v>0</v>
      </c>
      <c r="AC55" s="72">
        <f>SUMIFS('MTS B Funnel (M1)'!$J$7:$J$251,'MTS B Funnel (M1)'!$B$7:$B$251,'3.2.MTS B (M1)'!$B55)</f>
        <v>0</v>
      </c>
      <c r="AD55" s="72">
        <f t="shared" si="7"/>
        <v>0</v>
      </c>
      <c r="AE55" s="55"/>
      <c r="AF55" s="72">
        <f>SUMIF('3.1.MTS A'!$F$7:$F$253,'3.2.MTS B (M1)'!R55,'3.1.MTS A'!$U$7:$U$253)</f>
        <v>0</v>
      </c>
      <c r="AG55" s="72">
        <f>SUMIFS('MTS B Funnel (M1)'!$L$7:$L$251,'MTS B Funnel (M1)'!$B$7:$B$251,'3.2.MTS B (M1)'!$B55)</f>
        <v>0</v>
      </c>
      <c r="AH55" s="72">
        <f>SUMIFS('MTS B Funnel (M1)'!$M$7:$M$251,'MTS B Funnel (M1)'!$B$7:$B$251,'3.2.MTS B (M1)'!$B55)</f>
        <v>0</v>
      </c>
      <c r="AI55" s="72">
        <f>SUMIFS('MTS B Funnel (M1)'!$N$7:$N$251,'MTS B Funnel (M1)'!$B$7:$B$251,'3.2.MTS B (M1)'!$B55)</f>
        <v>0</v>
      </c>
      <c r="AJ55" s="72">
        <f>SUMIFS('MTS B Funnel (M1)'!$O$7:$O$251,'MTS B Funnel (M1)'!$B$7:$B$251,'3.2.MTS B (M1)'!$B55)</f>
        <v>0</v>
      </c>
      <c r="AK55" s="72">
        <f t="shared" si="8"/>
        <v>0</v>
      </c>
      <c r="AL55" s="72">
        <f t="shared" si="9"/>
        <v>0</v>
      </c>
      <c r="AM55" s="72">
        <f t="shared" si="10"/>
        <v>0</v>
      </c>
      <c r="AN55" s="72">
        <f t="shared" si="19"/>
        <v>0</v>
      </c>
      <c r="AO55" s="72">
        <f t="shared" si="20"/>
        <v>0</v>
      </c>
      <c r="AP55" s="55"/>
    </row>
    <row r="56" spans="1:42" x14ac:dyDescent="0.25">
      <c r="A56" s="144"/>
      <c r="B56" s="55"/>
      <c r="C56" s="55"/>
      <c r="D56" s="72">
        <f>SUMIF('3.1.MTS A'!$F$7:$F$253,'3.2.MTS B (M1)'!B56,'3.1.MTS A'!$J$7:$J$253)</f>
        <v>0</v>
      </c>
      <c r="E56" s="187">
        <f>SUMIF('Conv ratios (M1)'!$A$2:$A$51,'3.2.MTS B (M1)'!$B56,'Conv ratios (M1)'!$G$2:$G$51)</f>
        <v>0</v>
      </c>
      <c r="F56" s="187">
        <f>SUMIF('Conv ratios (M1)'!$A$2:$A$51,'3.2.MTS B (M1)'!$B56,'Conv ratios (M1)'!$F$2:$F$51)</f>
        <v>0</v>
      </c>
      <c r="G56" s="187">
        <f>SUMIF('Conv ratios (M1)'!$A$2:$A$51,'3.2.MTS B (M1)'!$B56,'Conv ratios (M1)'!$E$2:$E$51)</f>
        <v>0</v>
      </c>
      <c r="H56" s="55"/>
      <c r="I56" s="72">
        <f t="shared" si="11"/>
        <v>0</v>
      </c>
      <c r="J56" s="72">
        <f t="shared" si="12"/>
        <v>0</v>
      </c>
      <c r="K56" s="72">
        <f t="shared" si="13"/>
        <v>0</v>
      </c>
      <c r="L56" s="72">
        <f t="shared" si="14"/>
        <v>0</v>
      </c>
      <c r="M56" s="55"/>
      <c r="N56" s="72">
        <f t="shared" si="15"/>
        <v>0</v>
      </c>
      <c r="O56" s="55"/>
      <c r="P56" s="72">
        <f t="shared" si="3"/>
        <v>0</v>
      </c>
      <c r="Q56" s="72">
        <f t="shared" si="4"/>
        <v>0</v>
      </c>
      <c r="R56" s="72">
        <f>SUMIF('3.1.MTS A'!$F$7:$F$253,'3.2.MTS B (M1)'!B56,'3.1.MTS A'!$P$7:$P$253)</f>
        <v>0</v>
      </c>
      <c r="S56" s="72">
        <f>SUMIFS('MTS B Funnel (M1)'!$E$7:$E$251,'MTS B Funnel (M1)'!$B$7:$B$251,'3.2.MTS B (M1)'!$B56)</f>
        <v>0</v>
      </c>
      <c r="T56" s="72">
        <f>SUMIFS('MTS B Funnel (M1)'!$F$7:$F$251,'MTS B Funnel (M1)'!$B$7:$B$251,'3.2.MTS B (M1)'!$B56)</f>
        <v>0</v>
      </c>
      <c r="U56" s="72">
        <f>SUMIFS('MTS B Funnel (M1)'!$G$7:$G$251,'MTS B Funnel (M1)'!$B$7:$B$251,'3.2.MTS B (M1)'!$B56)</f>
        <v>0</v>
      </c>
      <c r="V56" s="72">
        <f>SUMIFS('MTS B Funnel (M1)'!$H$7:$H$251,'MTS B Funnel (M1)'!$B$7:$B$251,'3.2.MTS B (M1)'!$B56)</f>
        <v>0</v>
      </c>
      <c r="W56" s="72">
        <f t="shared" si="5"/>
        <v>0</v>
      </c>
      <c r="X56" s="72">
        <f t="shared" si="6"/>
        <v>0</v>
      </c>
      <c r="Y56" s="72">
        <f t="shared" si="16"/>
        <v>0</v>
      </c>
      <c r="Z56" s="72">
        <f t="shared" si="17"/>
        <v>0</v>
      </c>
      <c r="AA56" s="72">
        <f t="shared" si="18"/>
        <v>0</v>
      </c>
      <c r="AB56" s="72">
        <f>SUMIFS('MTS B Funnel (M1)'!$I$7:$I$251,'MTS B Funnel (M1)'!$B$7:$B$251,'3.2.MTS B (M1)'!$B56)</f>
        <v>0</v>
      </c>
      <c r="AC56" s="72">
        <f>SUMIFS('MTS B Funnel (M1)'!$J$7:$J$251,'MTS B Funnel (M1)'!$B$7:$B$251,'3.2.MTS B (M1)'!$B56)</f>
        <v>0</v>
      </c>
      <c r="AD56" s="72">
        <f t="shared" si="7"/>
        <v>0</v>
      </c>
      <c r="AE56" s="55"/>
      <c r="AF56" s="72">
        <f>SUMIF('3.1.MTS A'!$F$7:$F$253,'3.2.MTS B (M1)'!R56,'3.1.MTS A'!$U$7:$U$253)</f>
        <v>0</v>
      </c>
      <c r="AG56" s="72">
        <f>SUMIFS('MTS B Funnel (M1)'!$L$7:$L$251,'MTS B Funnel (M1)'!$B$7:$B$251,'3.2.MTS B (M1)'!$B56)</f>
        <v>0</v>
      </c>
      <c r="AH56" s="72">
        <f>SUMIFS('MTS B Funnel (M1)'!$M$7:$M$251,'MTS B Funnel (M1)'!$B$7:$B$251,'3.2.MTS B (M1)'!$B56)</f>
        <v>0</v>
      </c>
      <c r="AI56" s="72">
        <f>SUMIFS('MTS B Funnel (M1)'!$N$7:$N$251,'MTS B Funnel (M1)'!$B$7:$B$251,'3.2.MTS B (M1)'!$B56)</f>
        <v>0</v>
      </c>
      <c r="AJ56" s="72">
        <f>SUMIFS('MTS B Funnel (M1)'!$O$7:$O$251,'MTS B Funnel (M1)'!$B$7:$B$251,'3.2.MTS B (M1)'!$B56)</f>
        <v>0</v>
      </c>
      <c r="AK56" s="72">
        <f t="shared" si="8"/>
        <v>0</v>
      </c>
      <c r="AL56" s="72">
        <f t="shared" si="9"/>
        <v>0</v>
      </c>
      <c r="AM56" s="72">
        <f t="shared" si="10"/>
        <v>0</v>
      </c>
      <c r="AN56" s="72">
        <f t="shared" si="19"/>
        <v>0</v>
      </c>
      <c r="AO56" s="72">
        <f t="shared" si="20"/>
        <v>0</v>
      </c>
      <c r="AP56" s="55"/>
    </row>
    <row r="57" spans="1:42" x14ac:dyDescent="0.25">
      <c r="A57" s="144"/>
      <c r="B57" s="55"/>
      <c r="C57" s="55"/>
      <c r="D57" s="72">
        <f>SUMIF('3.1.MTS A'!$F$7:$F$253,'3.2.MTS B (M1)'!B57,'3.1.MTS A'!$J$7:$J$253)</f>
        <v>0</v>
      </c>
      <c r="E57" s="187">
        <f>SUMIF('Conv ratios (M1)'!$A$2:$A$51,'3.2.MTS B (M1)'!$B57,'Conv ratios (M1)'!$G$2:$G$51)</f>
        <v>0</v>
      </c>
      <c r="F57" s="187">
        <f>SUMIF('Conv ratios (M1)'!$A$2:$A$51,'3.2.MTS B (M1)'!$B57,'Conv ratios (M1)'!$F$2:$F$51)</f>
        <v>0</v>
      </c>
      <c r="G57" s="187">
        <f>SUMIF('Conv ratios (M1)'!$A$2:$A$51,'3.2.MTS B (M1)'!$B57,'Conv ratios (M1)'!$E$2:$E$51)</f>
        <v>0</v>
      </c>
      <c r="H57" s="55"/>
      <c r="I57" s="72">
        <f t="shared" si="11"/>
        <v>0</v>
      </c>
      <c r="J57" s="72">
        <f t="shared" si="12"/>
        <v>0</v>
      </c>
      <c r="K57" s="72">
        <f t="shared" si="13"/>
        <v>0</v>
      </c>
      <c r="L57" s="72">
        <f t="shared" si="14"/>
        <v>0</v>
      </c>
      <c r="M57" s="55"/>
      <c r="N57" s="72">
        <f t="shared" si="15"/>
        <v>0</v>
      </c>
      <c r="O57" s="55"/>
      <c r="P57" s="72">
        <f t="shared" si="3"/>
        <v>0</v>
      </c>
      <c r="Q57" s="72">
        <f t="shared" si="4"/>
        <v>0</v>
      </c>
      <c r="R57" s="72">
        <f>SUMIF('3.1.MTS A'!$F$7:$F$253,'3.2.MTS B (M1)'!B57,'3.1.MTS A'!$P$7:$P$253)</f>
        <v>0</v>
      </c>
      <c r="S57" s="72">
        <f>SUMIFS('MTS B Funnel (M1)'!$E$7:$E$251,'MTS B Funnel (M1)'!$B$7:$B$251,'3.2.MTS B (M1)'!$B57)</f>
        <v>0</v>
      </c>
      <c r="T57" s="72">
        <f>SUMIFS('MTS B Funnel (M1)'!$F$7:$F$251,'MTS B Funnel (M1)'!$B$7:$B$251,'3.2.MTS B (M1)'!$B57)</f>
        <v>0</v>
      </c>
      <c r="U57" s="72">
        <f>SUMIFS('MTS B Funnel (M1)'!$G$7:$G$251,'MTS B Funnel (M1)'!$B$7:$B$251,'3.2.MTS B (M1)'!$B57)</f>
        <v>0</v>
      </c>
      <c r="V57" s="72">
        <f>SUMIFS('MTS B Funnel (M1)'!$H$7:$H$251,'MTS B Funnel (M1)'!$B$7:$B$251,'3.2.MTS B (M1)'!$B57)</f>
        <v>0</v>
      </c>
      <c r="W57" s="72">
        <f t="shared" si="5"/>
        <v>0</v>
      </c>
      <c r="X57" s="72">
        <f t="shared" si="6"/>
        <v>0</v>
      </c>
      <c r="Y57" s="72">
        <f t="shared" si="16"/>
        <v>0</v>
      </c>
      <c r="Z57" s="72">
        <f t="shared" si="17"/>
        <v>0</v>
      </c>
      <c r="AA57" s="72">
        <f t="shared" si="18"/>
        <v>0</v>
      </c>
      <c r="AB57" s="72">
        <f>SUMIFS('MTS B Funnel (M1)'!$I$7:$I$251,'MTS B Funnel (M1)'!$B$7:$B$251,'3.2.MTS B (M1)'!$B57)</f>
        <v>0</v>
      </c>
      <c r="AC57" s="72">
        <f>SUMIFS('MTS B Funnel (M1)'!$J$7:$J$251,'MTS B Funnel (M1)'!$B$7:$B$251,'3.2.MTS B (M1)'!$B57)</f>
        <v>0</v>
      </c>
      <c r="AD57" s="72">
        <f t="shared" si="7"/>
        <v>0</v>
      </c>
      <c r="AE57" s="55"/>
      <c r="AF57" s="72">
        <f>SUMIF('3.1.MTS A'!$F$7:$F$253,'3.2.MTS B (M1)'!R57,'3.1.MTS A'!$U$7:$U$253)</f>
        <v>0</v>
      </c>
      <c r="AG57" s="72">
        <f>SUMIFS('MTS B Funnel (M1)'!$L$7:$L$251,'MTS B Funnel (M1)'!$B$7:$B$251,'3.2.MTS B (M1)'!$B57)</f>
        <v>0</v>
      </c>
      <c r="AH57" s="72">
        <f>SUMIFS('MTS B Funnel (M1)'!$M$7:$M$251,'MTS B Funnel (M1)'!$B$7:$B$251,'3.2.MTS B (M1)'!$B57)</f>
        <v>0</v>
      </c>
      <c r="AI57" s="72">
        <f>SUMIFS('MTS B Funnel (M1)'!$N$7:$N$251,'MTS B Funnel (M1)'!$B$7:$B$251,'3.2.MTS B (M1)'!$B57)</f>
        <v>0</v>
      </c>
      <c r="AJ57" s="72">
        <f>SUMIFS('MTS B Funnel (M1)'!$O$7:$O$251,'MTS B Funnel (M1)'!$B$7:$B$251,'3.2.MTS B (M1)'!$B57)</f>
        <v>0</v>
      </c>
      <c r="AK57" s="72">
        <f t="shared" si="8"/>
        <v>0</v>
      </c>
      <c r="AL57" s="72">
        <f t="shared" si="9"/>
        <v>0</v>
      </c>
      <c r="AM57" s="72">
        <f t="shared" si="10"/>
        <v>0</v>
      </c>
      <c r="AN57" s="72">
        <f t="shared" si="19"/>
        <v>0</v>
      </c>
      <c r="AO57" s="72">
        <f t="shared" si="20"/>
        <v>0</v>
      </c>
      <c r="AP57" s="55"/>
    </row>
    <row r="58" spans="1:42" x14ac:dyDescent="0.25">
      <c r="A58" s="144"/>
      <c r="B58" s="55"/>
      <c r="C58" s="55"/>
      <c r="D58" s="72">
        <f>SUMIF('3.1.MTS A'!$F$7:$F$253,'3.2.MTS B (M1)'!B58,'3.1.MTS A'!$J$7:$J$253)</f>
        <v>0</v>
      </c>
      <c r="E58" s="187">
        <f>SUMIF('Conv ratios (M1)'!$A$2:$A$51,'3.2.MTS B (M1)'!$B58,'Conv ratios (M1)'!$G$2:$G$51)</f>
        <v>0</v>
      </c>
      <c r="F58" s="187">
        <f>SUMIF('Conv ratios (M1)'!$A$2:$A$51,'3.2.MTS B (M1)'!$B58,'Conv ratios (M1)'!$F$2:$F$51)</f>
        <v>0</v>
      </c>
      <c r="G58" s="187">
        <f>SUMIF('Conv ratios (M1)'!$A$2:$A$51,'3.2.MTS B (M1)'!$B58,'Conv ratios (M1)'!$E$2:$E$51)</f>
        <v>0</v>
      </c>
      <c r="H58" s="55"/>
      <c r="I58" s="72">
        <f t="shared" si="11"/>
        <v>0</v>
      </c>
      <c r="J58" s="72">
        <f t="shared" si="12"/>
        <v>0</v>
      </c>
      <c r="K58" s="72">
        <f t="shared" si="13"/>
        <v>0</v>
      </c>
      <c r="L58" s="72">
        <f t="shared" si="14"/>
        <v>0</v>
      </c>
      <c r="M58" s="55"/>
      <c r="N58" s="72">
        <f t="shared" si="15"/>
        <v>0</v>
      </c>
      <c r="O58" s="55"/>
      <c r="P58" s="72">
        <f t="shared" si="3"/>
        <v>0</v>
      </c>
      <c r="Q58" s="72">
        <f t="shared" si="4"/>
        <v>0</v>
      </c>
      <c r="R58" s="72">
        <f>SUMIF('3.1.MTS A'!$F$7:$F$253,'3.2.MTS B (M1)'!B58,'3.1.MTS A'!$P$7:$P$253)</f>
        <v>0</v>
      </c>
      <c r="S58" s="72">
        <f>SUMIFS('MTS B Funnel (M1)'!$E$7:$E$251,'MTS B Funnel (M1)'!$B$7:$B$251,'3.2.MTS B (M1)'!$B58)</f>
        <v>0</v>
      </c>
      <c r="T58" s="72">
        <f>SUMIFS('MTS B Funnel (M1)'!$F$7:$F$251,'MTS B Funnel (M1)'!$B$7:$B$251,'3.2.MTS B (M1)'!$B58)</f>
        <v>0</v>
      </c>
      <c r="U58" s="72">
        <f>SUMIFS('MTS B Funnel (M1)'!$G$7:$G$251,'MTS B Funnel (M1)'!$B$7:$B$251,'3.2.MTS B (M1)'!$B58)</f>
        <v>0</v>
      </c>
      <c r="V58" s="72">
        <f>SUMIFS('MTS B Funnel (M1)'!$H$7:$H$251,'MTS B Funnel (M1)'!$B$7:$B$251,'3.2.MTS B (M1)'!$B58)</f>
        <v>0</v>
      </c>
      <c r="W58" s="72">
        <f t="shared" si="5"/>
        <v>0</v>
      </c>
      <c r="X58" s="72">
        <f t="shared" si="6"/>
        <v>0</v>
      </c>
      <c r="Y58" s="72">
        <f t="shared" si="16"/>
        <v>0</v>
      </c>
      <c r="Z58" s="72">
        <f t="shared" si="17"/>
        <v>0</v>
      </c>
      <c r="AA58" s="72">
        <f t="shared" si="18"/>
        <v>0</v>
      </c>
      <c r="AB58" s="72">
        <f>SUMIFS('MTS B Funnel (M1)'!$I$7:$I$251,'MTS B Funnel (M1)'!$B$7:$B$251,'3.2.MTS B (M1)'!$B58)</f>
        <v>0</v>
      </c>
      <c r="AC58" s="72">
        <f>SUMIFS('MTS B Funnel (M1)'!$J$7:$J$251,'MTS B Funnel (M1)'!$B$7:$B$251,'3.2.MTS B (M1)'!$B58)</f>
        <v>0</v>
      </c>
      <c r="AD58" s="72">
        <f t="shared" si="7"/>
        <v>0</v>
      </c>
      <c r="AE58" s="55"/>
      <c r="AF58" s="72">
        <f>SUMIF('3.1.MTS A'!$F$7:$F$253,'3.2.MTS B (M1)'!R58,'3.1.MTS A'!$U$7:$U$253)</f>
        <v>0</v>
      </c>
      <c r="AG58" s="72">
        <f>SUMIFS('MTS B Funnel (M1)'!$L$7:$L$251,'MTS B Funnel (M1)'!$B$7:$B$251,'3.2.MTS B (M1)'!$B58)</f>
        <v>0</v>
      </c>
      <c r="AH58" s="72">
        <f>SUMIFS('MTS B Funnel (M1)'!$M$7:$M$251,'MTS B Funnel (M1)'!$B$7:$B$251,'3.2.MTS B (M1)'!$B58)</f>
        <v>0</v>
      </c>
      <c r="AI58" s="72">
        <f>SUMIFS('MTS B Funnel (M1)'!$N$7:$N$251,'MTS B Funnel (M1)'!$B$7:$B$251,'3.2.MTS B (M1)'!$B58)</f>
        <v>0</v>
      </c>
      <c r="AJ58" s="72">
        <f>SUMIFS('MTS B Funnel (M1)'!$O$7:$O$251,'MTS B Funnel (M1)'!$B$7:$B$251,'3.2.MTS B (M1)'!$B58)</f>
        <v>0</v>
      </c>
      <c r="AK58" s="72">
        <f t="shared" si="8"/>
        <v>0</v>
      </c>
      <c r="AL58" s="72">
        <f t="shared" si="9"/>
        <v>0</v>
      </c>
      <c r="AM58" s="72">
        <f t="shared" si="10"/>
        <v>0</v>
      </c>
      <c r="AN58" s="72">
        <f t="shared" si="19"/>
        <v>0</v>
      </c>
      <c r="AO58" s="72">
        <f t="shared" si="20"/>
        <v>0</v>
      </c>
      <c r="AP58" s="55"/>
    </row>
    <row r="59" spans="1:42" x14ac:dyDescent="0.25">
      <c r="A59" s="144"/>
      <c r="B59" s="55"/>
      <c r="C59" s="55"/>
      <c r="D59" s="72">
        <f>SUMIF('3.1.MTS A'!$F$7:$F$253,'3.2.MTS B (M1)'!B59,'3.1.MTS A'!$J$7:$J$253)</f>
        <v>0</v>
      </c>
      <c r="E59" s="187">
        <f>SUMIF('Conv ratios (M1)'!$A$2:$A$51,'3.2.MTS B (M1)'!$B59,'Conv ratios (M1)'!$G$2:$G$51)</f>
        <v>0</v>
      </c>
      <c r="F59" s="187">
        <f>SUMIF('Conv ratios (M1)'!$A$2:$A$51,'3.2.MTS B (M1)'!$B59,'Conv ratios (M1)'!$F$2:$F$51)</f>
        <v>0</v>
      </c>
      <c r="G59" s="187">
        <f>SUMIF('Conv ratios (M1)'!$A$2:$A$51,'3.2.MTS B (M1)'!$B59,'Conv ratios (M1)'!$E$2:$E$51)</f>
        <v>0</v>
      </c>
      <c r="H59" s="55"/>
      <c r="I59" s="72">
        <f t="shared" si="11"/>
        <v>0</v>
      </c>
      <c r="J59" s="72">
        <f t="shared" si="12"/>
        <v>0</v>
      </c>
      <c r="K59" s="72">
        <f t="shared" si="13"/>
        <v>0</v>
      </c>
      <c r="L59" s="72">
        <f t="shared" si="14"/>
        <v>0</v>
      </c>
      <c r="M59" s="55"/>
      <c r="N59" s="72">
        <f t="shared" si="15"/>
        <v>0</v>
      </c>
      <c r="O59" s="55"/>
      <c r="P59" s="72">
        <f t="shared" si="3"/>
        <v>0</v>
      </c>
      <c r="Q59" s="72">
        <f t="shared" si="4"/>
        <v>0</v>
      </c>
      <c r="R59" s="72">
        <f>SUMIF('3.1.MTS A'!$F$7:$F$253,'3.2.MTS B (M1)'!B59,'3.1.MTS A'!$P$7:$P$253)</f>
        <v>0</v>
      </c>
      <c r="S59" s="72">
        <f>SUMIFS('MTS B Funnel (M1)'!$E$7:$E$251,'MTS B Funnel (M1)'!$B$7:$B$251,'3.2.MTS B (M1)'!$B59)</f>
        <v>0</v>
      </c>
      <c r="T59" s="72">
        <f>SUMIFS('MTS B Funnel (M1)'!$F$7:$F$251,'MTS B Funnel (M1)'!$B$7:$B$251,'3.2.MTS B (M1)'!$B59)</f>
        <v>0</v>
      </c>
      <c r="U59" s="72">
        <f>SUMIFS('MTS B Funnel (M1)'!$G$7:$G$251,'MTS B Funnel (M1)'!$B$7:$B$251,'3.2.MTS B (M1)'!$B59)</f>
        <v>0</v>
      </c>
      <c r="V59" s="72">
        <f>SUMIFS('MTS B Funnel (M1)'!$H$7:$H$251,'MTS B Funnel (M1)'!$B$7:$B$251,'3.2.MTS B (M1)'!$B59)</f>
        <v>0</v>
      </c>
      <c r="W59" s="72">
        <f t="shared" si="5"/>
        <v>0</v>
      </c>
      <c r="X59" s="72">
        <f t="shared" si="6"/>
        <v>0</v>
      </c>
      <c r="Y59" s="72">
        <f t="shared" si="16"/>
        <v>0</v>
      </c>
      <c r="Z59" s="72">
        <f t="shared" si="17"/>
        <v>0</v>
      </c>
      <c r="AA59" s="72">
        <f t="shared" si="18"/>
        <v>0</v>
      </c>
      <c r="AB59" s="72">
        <f>SUMIFS('MTS B Funnel (M1)'!$I$7:$I$251,'MTS B Funnel (M1)'!$B$7:$B$251,'3.2.MTS B (M1)'!$B59)</f>
        <v>0</v>
      </c>
      <c r="AC59" s="72">
        <f>SUMIFS('MTS B Funnel (M1)'!$J$7:$J$251,'MTS B Funnel (M1)'!$B$7:$B$251,'3.2.MTS B (M1)'!$B59)</f>
        <v>0</v>
      </c>
      <c r="AD59" s="72">
        <f t="shared" si="7"/>
        <v>0</v>
      </c>
      <c r="AE59" s="55"/>
      <c r="AF59" s="72">
        <f>SUMIF('3.1.MTS A'!$F$7:$F$253,'3.2.MTS B (M1)'!R59,'3.1.MTS A'!$U$7:$U$253)</f>
        <v>0</v>
      </c>
      <c r="AG59" s="72">
        <f>SUMIFS('MTS B Funnel (M1)'!$L$7:$L$251,'MTS B Funnel (M1)'!$B$7:$B$251,'3.2.MTS B (M1)'!$B59)</f>
        <v>0</v>
      </c>
      <c r="AH59" s="72">
        <f>SUMIFS('MTS B Funnel (M1)'!$M$7:$M$251,'MTS B Funnel (M1)'!$B$7:$B$251,'3.2.MTS B (M1)'!$B59)</f>
        <v>0</v>
      </c>
      <c r="AI59" s="72">
        <f>SUMIFS('MTS B Funnel (M1)'!$N$7:$N$251,'MTS B Funnel (M1)'!$B$7:$B$251,'3.2.MTS B (M1)'!$B59)</f>
        <v>0</v>
      </c>
      <c r="AJ59" s="72">
        <f>SUMIFS('MTS B Funnel (M1)'!$O$7:$O$251,'MTS B Funnel (M1)'!$B$7:$B$251,'3.2.MTS B (M1)'!$B59)</f>
        <v>0</v>
      </c>
      <c r="AK59" s="72">
        <f t="shared" si="8"/>
        <v>0</v>
      </c>
      <c r="AL59" s="72">
        <f t="shared" si="9"/>
        <v>0</v>
      </c>
      <c r="AM59" s="72">
        <f t="shared" si="10"/>
        <v>0</v>
      </c>
      <c r="AN59" s="72">
        <f t="shared" si="19"/>
        <v>0</v>
      </c>
      <c r="AO59" s="72">
        <f t="shared" si="20"/>
        <v>0</v>
      </c>
      <c r="AP59" s="55"/>
    </row>
    <row r="60" spans="1:42" x14ac:dyDescent="0.25">
      <c r="A60" s="144"/>
      <c r="B60" s="55"/>
      <c r="C60" s="55"/>
      <c r="D60" s="72">
        <f>SUMIF('3.1.MTS A'!$F$7:$F$253,'3.2.MTS B (M1)'!B60,'3.1.MTS A'!$J$7:$J$253)</f>
        <v>0</v>
      </c>
      <c r="E60" s="187">
        <f>SUMIF('Conv ratios (M1)'!$A$2:$A$51,'3.2.MTS B (M1)'!$B60,'Conv ratios (M1)'!$G$2:$G$51)</f>
        <v>0</v>
      </c>
      <c r="F60" s="187">
        <f>SUMIF('Conv ratios (M1)'!$A$2:$A$51,'3.2.MTS B (M1)'!$B60,'Conv ratios (M1)'!$F$2:$F$51)</f>
        <v>0</v>
      </c>
      <c r="G60" s="187">
        <f>SUMIF('Conv ratios (M1)'!$A$2:$A$51,'3.2.MTS B (M1)'!$B60,'Conv ratios (M1)'!$E$2:$E$51)</f>
        <v>0</v>
      </c>
      <c r="H60" s="55"/>
      <c r="I60" s="72">
        <f t="shared" si="11"/>
        <v>0</v>
      </c>
      <c r="J60" s="72">
        <f t="shared" si="12"/>
        <v>0</v>
      </c>
      <c r="K60" s="72">
        <f t="shared" si="13"/>
        <v>0</v>
      </c>
      <c r="L60" s="72">
        <f t="shared" si="14"/>
        <v>0</v>
      </c>
      <c r="M60" s="55"/>
      <c r="N60" s="72">
        <f t="shared" si="15"/>
        <v>0</v>
      </c>
      <c r="O60" s="55"/>
      <c r="P60" s="72">
        <f t="shared" si="3"/>
        <v>0</v>
      </c>
      <c r="Q60" s="72">
        <f t="shared" si="4"/>
        <v>0</v>
      </c>
      <c r="R60" s="72">
        <f>SUMIF('3.1.MTS A'!$F$7:$F$253,'3.2.MTS B (M1)'!B60,'3.1.MTS A'!$P$7:$P$253)</f>
        <v>0</v>
      </c>
      <c r="S60" s="72">
        <f>SUMIFS('MTS B Funnel (M1)'!$E$7:$E$251,'MTS B Funnel (M1)'!$B$7:$B$251,'3.2.MTS B (M1)'!$B60)</f>
        <v>0</v>
      </c>
      <c r="T60" s="72">
        <f>SUMIFS('MTS B Funnel (M1)'!$F$7:$F$251,'MTS B Funnel (M1)'!$B$7:$B$251,'3.2.MTS B (M1)'!$B60)</f>
        <v>0</v>
      </c>
      <c r="U60" s="72">
        <f>SUMIFS('MTS B Funnel (M1)'!$G$7:$G$251,'MTS B Funnel (M1)'!$B$7:$B$251,'3.2.MTS B (M1)'!$B60)</f>
        <v>0</v>
      </c>
      <c r="V60" s="72">
        <f>SUMIFS('MTS B Funnel (M1)'!$H$7:$H$251,'MTS B Funnel (M1)'!$B$7:$B$251,'3.2.MTS B (M1)'!$B60)</f>
        <v>0</v>
      </c>
      <c r="W60" s="72">
        <f t="shared" si="5"/>
        <v>0</v>
      </c>
      <c r="X60" s="72">
        <f t="shared" si="6"/>
        <v>0</v>
      </c>
      <c r="Y60" s="72">
        <f t="shared" si="16"/>
        <v>0</v>
      </c>
      <c r="Z60" s="72">
        <f t="shared" si="17"/>
        <v>0</v>
      </c>
      <c r="AA60" s="72">
        <f t="shared" si="18"/>
        <v>0</v>
      </c>
      <c r="AB60" s="72">
        <f>SUMIFS('MTS B Funnel (M1)'!$I$7:$I$251,'MTS B Funnel (M1)'!$B$7:$B$251,'3.2.MTS B (M1)'!$B60)</f>
        <v>0</v>
      </c>
      <c r="AC60" s="72">
        <f>SUMIFS('MTS B Funnel (M1)'!$J$7:$J$251,'MTS B Funnel (M1)'!$B$7:$B$251,'3.2.MTS B (M1)'!$B60)</f>
        <v>0</v>
      </c>
      <c r="AD60" s="72">
        <f t="shared" si="7"/>
        <v>0</v>
      </c>
      <c r="AE60" s="55"/>
      <c r="AF60" s="72">
        <f>SUMIF('3.1.MTS A'!$F$7:$F$253,'3.2.MTS B (M1)'!R60,'3.1.MTS A'!$U$7:$U$253)</f>
        <v>0</v>
      </c>
      <c r="AG60" s="72">
        <f>SUMIFS('MTS B Funnel (M1)'!$L$7:$L$251,'MTS B Funnel (M1)'!$B$7:$B$251,'3.2.MTS B (M1)'!$B60)</f>
        <v>0</v>
      </c>
      <c r="AH60" s="72">
        <f>SUMIFS('MTS B Funnel (M1)'!$M$7:$M$251,'MTS B Funnel (M1)'!$B$7:$B$251,'3.2.MTS B (M1)'!$B60)</f>
        <v>0</v>
      </c>
      <c r="AI60" s="72">
        <f>SUMIFS('MTS B Funnel (M1)'!$N$7:$N$251,'MTS B Funnel (M1)'!$B$7:$B$251,'3.2.MTS B (M1)'!$B60)</f>
        <v>0</v>
      </c>
      <c r="AJ60" s="72">
        <f>SUMIFS('MTS B Funnel (M1)'!$O$7:$O$251,'MTS B Funnel (M1)'!$B$7:$B$251,'3.2.MTS B (M1)'!$B60)</f>
        <v>0</v>
      </c>
      <c r="AK60" s="72">
        <f t="shared" si="8"/>
        <v>0</v>
      </c>
      <c r="AL60" s="72">
        <f t="shared" si="9"/>
        <v>0</v>
      </c>
      <c r="AM60" s="72">
        <f t="shared" si="10"/>
        <v>0</v>
      </c>
      <c r="AN60" s="72">
        <f t="shared" si="19"/>
        <v>0</v>
      </c>
      <c r="AO60" s="72">
        <f t="shared" si="20"/>
        <v>0</v>
      </c>
      <c r="AP60" s="55"/>
    </row>
    <row r="61" spans="1:42" x14ac:dyDescent="0.25">
      <c r="A61" s="144"/>
      <c r="B61" s="55"/>
      <c r="C61" s="55"/>
      <c r="D61" s="72">
        <f>SUMIF('3.1.MTS A'!$F$7:$F$253,'3.2.MTS B (M1)'!B61,'3.1.MTS A'!$J$7:$J$253)</f>
        <v>0</v>
      </c>
      <c r="E61" s="187">
        <f>SUMIF('Conv ratios (M1)'!$A$2:$A$51,'3.2.MTS B (M1)'!$B61,'Conv ratios (M1)'!$G$2:$G$51)</f>
        <v>0</v>
      </c>
      <c r="F61" s="187">
        <f>SUMIF('Conv ratios (M1)'!$A$2:$A$51,'3.2.MTS B (M1)'!$B61,'Conv ratios (M1)'!$F$2:$F$51)</f>
        <v>0</v>
      </c>
      <c r="G61" s="187">
        <f>SUMIF('Conv ratios (M1)'!$A$2:$A$51,'3.2.MTS B (M1)'!$B61,'Conv ratios (M1)'!$E$2:$E$51)</f>
        <v>0</v>
      </c>
      <c r="H61" s="55"/>
      <c r="I61" s="72">
        <f t="shared" si="11"/>
        <v>0</v>
      </c>
      <c r="J61" s="72">
        <f t="shared" si="12"/>
        <v>0</v>
      </c>
      <c r="K61" s="72">
        <f t="shared" si="13"/>
        <v>0</v>
      </c>
      <c r="L61" s="72">
        <f t="shared" si="14"/>
        <v>0</v>
      </c>
      <c r="M61" s="55"/>
      <c r="N61" s="72">
        <f t="shared" si="15"/>
        <v>0</v>
      </c>
      <c r="O61" s="55"/>
      <c r="P61" s="72">
        <f t="shared" si="3"/>
        <v>0</v>
      </c>
      <c r="Q61" s="72">
        <f t="shared" si="4"/>
        <v>0</v>
      </c>
      <c r="R61" s="72">
        <f>SUMIF('3.1.MTS A'!$F$7:$F$253,'3.2.MTS B (M1)'!B61,'3.1.MTS A'!$P$7:$P$253)</f>
        <v>0</v>
      </c>
      <c r="S61" s="72">
        <f>SUMIFS('MTS B Funnel (M1)'!$E$7:$E$251,'MTS B Funnel (M1)'!$B$7:$B$251,'3.2.MTS B (M1)'!$B61)</f>
        <v>0</v>
      </c>
      <c r="T61" s="72">
        <f>SUMIFS('MTS B Funnel (M1)'!$F$7:$F$251,'MTS B Funnel (M1)'!$B$7:$B$251,'3.2.MTS B (M1)'!$B61)</f>
        <v>0</v>
      </c>
      <c r="U61" s="72">
        <f>SUMIFS('MTS B Funnel (M1)'!$G$7:$G$251,'MTS B Funnel (M1)'!$B$7:$B$251,'3.2.MTS B (M1)'!$B61)</f>
        <v>0</v>
      </c>
      <c r="V61" s="72">
        <f>SUMIFS('MTS B Funnel (M1)'!$H$7:$H$251,'MTS B Funnel (M1)'!$B$7:$B$251,'3.2.MTS B (M1)'!$B61)</f>
        <v>0</v>
      </c>
      <c r="W61" s="72">
        <f t="shared" si="5"/>
        <v>0</v>
      </c>
      <c r="X61" s="72">
        <f t="shared" si="6"/>
        <v>0</v>
      </c>
      <c r="Y61" s="72">
        <f t="shared" si="16"/>
        <v>0</v>
      </c>
      <c r="Z61" s="72">
        <f t="shared" si="17"/>
        <v>0</v>
      </c>
      <c r="AA61" s="72">
        <f t="shared" si="18"/>
        <v>0</v>
      </c>
      <c r="AB61" s="72">
        <f>SUMIFS('MTS B Funnel (M1)'!$I$7:$I$251,'MTS B Funnel (M1)'!$B$7:$B$251,'3.2.MTS B (M1)'!$B61)</f>
        <v>0</v>
      </c>
      <c r="AC61" s="72">
        <f>SUMIFS('MTS B Funnel (M1)'!$J$7:$J$251,'MTS B Funnel (M1)'!$B$7:$B$251,'3.2.MTS B (M1)'!$B61)</f>
        <v>0</v>
      </c>
      <c r="AD61" s="72">
        <f t="shared" si="7"/>
        <v>0</v>
      </c>
      <c r="AE61" s="55"/>
      <c r="AF61" s="72">
        <f>SUMIF('3.1.MTS A'!$F$7:$F$253,'3.2.MTS B (M1)'!R61,'3.1.MTS A'!$U$7:$U$253)</f>
        <v>0</v>
      </c>
      <c r="AG61" s="72">
        <f>SUMIFS('MTS B Funnel (M1)'!$L$7:$L$251,'MTS B Funnel (M1)'!$B$7:$B$251,'3.2.MTS B (M1)'!$B61)</f>
        <v>0</v>
      </c>
      <c r="AH61" s="72">
        <f>SUMIFS('MTS B Funnel (M1)'!$M$7:$M$251,'MTS B Funnel (M1)'!$B$7:$B$251,'3.2.MTS B (M1)'!$B61)</f>
        <v>0</v>
      </c>
      <c r="AI61" s="72">
        <f>SUMIFS('MTS B Funnel (M1)'!$N$7:$N$251,'MTS B Funnel (M1)'!$B$7:$B$251,'3.2.MTS B (M1)'!$B61)</f>
        <v>0</v>
      </c>
      <c r="AJ61" s="72">
        <f>SUMIFS('MTS B Funnel (M1)'!$O$7:$O$251,'MTS B Funnel (M1)'!$B$7:$B$251,'3.2.MTS B (M1)'!$B61)</f>
        <v>0</v>
      </c>
      <c r="AK61" s="72">
        <f t="shared" si="8"/>
        <v>0</v>
      </c>
      <c r="AL61" s="72">
        <f t="shared" si="9"/>
        <v>0</v>
      </c>
      <c r="AM61" s="72">
        <f t="shared" si="10"/>
        <v>0</v>
      </c>
      <c r="AN61" s="72">
        <f t="shared" si="19"/>
        <v>0</v>
      </c>
      <c r="AO61" s="72">
        <f t="shared" si="20"/>
        <v>0</v>
      </c>
      <c r="AP61" s="55"/>
    </row>
    <row r="62" spans="1:42" x14ac:dyDescent="0.25">
      <c r="A62" s="144"/>
      <c r="B62" s="55"/>
      <c r="C62" s="55"/>
      <c r="D62" s="72">
        <f>SUMIF('3.1.MTS A'!$F$7:$F$253,'3.2.MTS B (M1)'!B62,'3.1.MTS A'!$J$7:$J$253)</f>
        <v>0</v>
      </c>
      <c r="E62" s="187">
        <f>SUMIF('Conv ratios (M1)'!$A$2:$A$51,'3.2.MTS B (M1)'!$B62,'Conv ratios (M1)'!$G$2:$G$51)</f>
        <v>0</v>
      </c>
      <c r="F62" s="187">
        <f>SUMIF('Conv ratios (M1)'!$A$2:$A$51,'3.2.MTS B (M1)'!$B62,'Conv ratios (M1)'!$F$2:$F$51)</f>
        <v>0</v>
      </c>
      <c r="G62" s="187">
        <f>SUMIF('Conv ratios (M1)'!$A$2:$A$51,'3.2.MTS B (M1)'!$B62,'Conv ratios (M1)'!$E$2:$E$51)</f>
        <v>0</v>
      </c>
      <c r="H62" s="55"/>
      <c r="I62" s="72">
        <f t="shared" si="11"/>
        <v>0</v>
      </c>
      <c r="J62" s="72">
        <f t="shared" si="12"/>
        <v>0</v>
      </c>
      <c r="K62" s="72">
        <f t="shared" si="13"/>
        <v>0</v>
      </c>
      <c r="L62" s="72">
        <f t="shared" si="14"/>
        <v>0</v>
      </c>
      <c r="M62" s="55"/>
      <c r="N62" s="72">
        <f t="shared" si="15"/>
        <v>0</v>
      </c>
      <c r="O62" s="55"/>
      <c r="P62" s="72">
        <f t="shared" si="3"/>
        <v>0</v>
      </c>
      <c r="Q62" s="72">
        <f t="shared" si="4"/>
        <v>0</v>
      </c>
      <c r="R62" s="72">
        <f>SUMIF('3.1.MTS A'!$F$7:$F$253,'3.2.MTS B (M1)'!B62,'3.1.MTS A'!$P$7:$P$253)</f>
        <v>0</v>
      </c>
      <c r="S62" s="72">
        <f>SUMIFS('MTS B Funnel (M1)'!$E$7:$E$251,'MTS B Funnel (M1)'!$B$7:$B$251,'3.2.MTS B (M1)'!$B62)</f>
        <v>0</v>
      </c>
      <c r="T62" s="72">
        <f>SUMIFS('MTS B Funnel (M1)'!$F$7:$F$251,'MTS B Funnel (M1)'!$B$7:$B$251,'3.2.MTS B (M1)'!$B62)</f>
        <v>0</v>
      </c>
      <c r="U62" s="72">
        <f>SUMIFS('MTS B Funnel (M1)'!$G$7:$G$251,'MTS B Funnel (M1)'!$B$7:$B$251,'3.2.MTS B (M1)'!$B62)</f>
        <v>0</v>
      </c>
      <c r="V62" s="72">
        <f>SUMIFS('MTS B Funnel (M1)'!$H$7:$H$251,'MTS B Funnel (M1)'!$B$7:$B$251,'3.2.MTS B (M1)'!$B62)</f>
        <v>0</v>
      </c>
      <c r="W62" s="72">
        <f t="shared" si="5"/>
        <v>0</v>
      </c>
      <c r="X62" s="72">
        <f t="shared" si="6"/>
        <v>0</v>
      </c>
      <c r="Y62" s="72">
        <f t="shared" si="16"/>
        <v>0</v>
      </c>
      <c r="Z62" s="72">
        <f t="shared" si="17"/>
        <v>0</v>
      </c>
      <c r="AA62" s="72">
        <f t="shared" si="18"/>
        <v>0</v>
      </c>
      <c r="AB62" s="72">
        <f>SUMIFS('MTS B Funnel (M1)'!$I$7:$I$251,'MTS B Funnel (M1)'!$B$7:$B$251,'3.2.MTS B (M1)'!$B62)</f>
        <v>0</v>
      </c>
      <c r="AC62" s="72">
        <f>SUMIFS('MTS B Funnel (M1)'!$J$7:$J$251,'MTS B Funnel (M1)'!$B$7:$B$251,'3.2.MTS B (M1)'!$B62)</f>
        <v>0</v>
      </c>
      <c r="AD62" s="72">
        <f t="shared" si="7"/>
        <v>0</v>
      </c>
      <c r="AE62" s="55"/>
      <c r="AF62" s="72">
        <f>SUMIF('3.1.MTS A'!$F$7:$F$253,'3.2.MTS B (M1)'!R62,'3.1.MTS A'!$U$7:$U$253)</f>
        <v>0</v>
      </c>
      <c r="AG62" s="72">
        <f>SUMIFS('MTS B Funnel (M1)'!$L$7:$L$251,'MTS B Funnel (M1)'!$B$7:$B$251,'3.2.MTS B (M1)'!$B62)</f>
        <v>0</v>
      </c>
      <c r="AH62" s="72">
        <f>SUMIFS('MTS B Funnel (M1)'!$M$7:$M$251,'MTS B Funnel (M1)'!$B$7:$B$251,'3.2.MTS B (M1)'!$B62)</f>
        <v>0</v>
      </c>
      <c r="AI62" s="72">
        <f>SUMIFS('MTS B Funnel (M1)'!$N$7:$N$251,'MTS B Funnel (M1)'!$B$7:$B$251,'3.2.MTS B (M1)'!$B62)</f>
        <v>0</v>
      </c>
      <c r="AJ62" s="72">
        <f>SUMIFS('MTS B Funnel (M1)'!$O$7:$O$251,'MTS B Funnel (M1)'!$B$7:$B$251,'3.2.MTS B (M1)'!$B62)</f>
        <v>0</v>
      </c>
      <c r="AK62" s="72">
        <f t="shared" si="8"/>
        <v>0</v>
      </c>
      <c r="AL62" s="72">
        <f t="shared" si="9"/>
        <v>0</v>
      </c>
      <c r="AM62" s="72">
        <f t="shared" si="10"/>
        <v>0</v>
      </c>
      <c r="AN62" s="72">
        <f t="shared" si="19"/>
        <v>0</v>
      </c>
      <c r="AO62" s="72">
        <f t="shared" si="20"/>
        <v>0</v>
      </c>
      <c r="AP62" s="55"/>
    </row>
    <row r="63" spans="1:42" x14ac:dyDescent="0.25">
      <c r="A63" s="144"/>
      <c r="B63" s="55"/>
      <c r="C63" s="55"/>
      <c r="D63" s="72">
        <f>SUMIF('3.1.MTS A'!$F$7:$F$253,'3.2.MTS B (M1)'!B63,'3.1.MTS A'!$J$7:$J$253)</f>
        <v>0</v>
      </c>
      <c r="E63" s="187">
        <f>SUMIF('Conv ratios (M1)'!$A$2:$A$51,'3.2.MTS B (M1)'!$B63,'Conv ratios (M1)'!$G$2:$G$51)</f>
        <v>0</v>
      </c>
      <c r="F63" s="187">
        <f>SUMIF('Conv ratios (M1)'!$A$2:$A$51,'3.2.MTS B (M1)'!$B63,'Conv ratios (M1)'!$F$2:$F$51)</f>
        <v>0</v>
      </c>
      <c r="G63" s="187">
        <f>SUMIF('Conv ratios (M1)'!$A$2:$A$51,'3.2.MTS B (M1)'!$B63,'Conv ratios (M1)'!$E$2:$E$51)</f>
        <v>0</v>
      </c>
      <c r="H63" s="55"/>
      <c r="I63" s="72">
        <f t="shared" si="11"/>
        <v>0</v>
      </c>
      <c r="J63" s="72">
        <f t="shared" si="12"/>
        <v>0</v>
      </c>
      <c r="K63" s="72">
        <f t="shared" si="13"/>
        <v>0</v>
      </c>
      <c r="L63" s="72">
        <f t="shared" si="14"/>
        <v>0</v>
      </c>
      <c r="M63" s="55"/>
      <c r="N63" s="72">
        <f t="shared" si="15"/>
        <v>0</v>
      </c>
      <c r="O63" s="55"/>
      <c r="P63" s="72">
        <f t="shared" si="3"/>
        <v>0</v>
      </c>
      <c r="Q63" s="72">
        <f t="shared" si="4"/>
        <v>0</v>
      </c>
      <c r="R63" s="72">
        <f>SUMIF('3.1.MTS A'!$F$7:$F$253,'3.2.MTS B (M1)'!B63,'3.1.MTS A'!$P$7:$P$253)</f>
        <v>0</v>
      </c>
      <c r="S63" s="72">
        <f>SUMIFS('MTS B Funnel (M1)'!$E$7:$E$251,'MTS B Funnel (M1)'!$B$7:$B$251,'3.2.MTS B (M1)'!$B63)</f>
        <v>0</v>
      </c>
      <c r="T63" s="72">
        <f>SUMIFS('MTS B Funnel (M1)'!$F$7:$F$251,'MTS B Funnel (M1)'!$B$7:$B$251,'3.2.MTS B (M1)'!$B63)</f>
        <v>0</v>
      </c>
      <c r="U63" s="72">
        <f>SUMIFS('MTS B Funnel (M1)'!$G$7:$G$251,'MTS B Funnel (M1)'!$B$7:$B$251,'3.2.MTS B (M1)'!$B63)</f>
        <v>0</v>
      </c>
      <c r="V63" s="72">
        <f>SUMIFS('MTS B Funnel (M1)'!$H$7:$H$251,'MTS B Funnel (M1)'!$B$7:$B$251,'3.2.MTS B (M1)'!$B63)</f>
        <v>0</v>
      </c>
      <c r="W63" s="72">
        <f t="shared" si="5"/>
        <v>0</v>
      </c>
      <c r="X63" s="72">
        <f t="shared" si="6"/>
        <v>0</v>
      </c>
      <c r="Y63" s="72">
        <f t="shared" si="16"/>
        <v>0</v>
      </c>
      <c r="Z63" s="72">
        <f t="shared" si="17"/>
        <v>0</v>
      </c>
      <c r="AA63" s="72">
        <f t="shared" si="18"/>
        <v>0</v>
      </c>
      <c r="AB63" s="72">
        <f>SUMIFS('MTS B Funnel (M1)'!$I$7:$I$251,'MTS B Funnel (M1)'!$B$7:$B$251,'3.2.MTS B (M1)'!$B63)</f>
        <v>0</v>
      </c>
      <c r="AC63" s="72">
        <f>SUMIFS('MTS B Funnel (M1)'!$J$7:$J$251,'MTS B Funnel (M1)'!$B$7:$B$251,'3.2.MTS B (M1)'!$B63)</f>
        <v>0</v>
      </c>
      <c r="AD63" s="72">
        <f t="shared" si="7"/>
        <v>0</v>
      </c>
      <c r="AE63" s="55"/>
      <c r="AF63" s="72">
        <f>SUMIF('3.1.MTS A'!$F$7:$F$253,'3.2.MTS B (M1)'!R63,'3.1.MTS A'!$U$7:$U$253)</f>
        <v>0</v>
      </c>
      <c r="AG63" s="72">
        <f>SUMIFS('MTS B Funnel (M1)'!$L$7:$L$251,'MTS B Funnel (M1)'!$B$7:$B$251,'3.2.MTS B (M1)'!$B63)</f>
        <v>0</v>
      </c>
      <c r="AH63" s="72">
        <f>SUMIFS('MTS B Funnel (M1)'!$M$7:$M$251,'MTS B Funnel (M1)'!$B$7:$B$251,'3.2.MTS B (M1)'!$B63)</f>
        <v>0</v>
      </c>
      <c r="AI63" s="72">
        <f>SUMIFS('MTS B Funnel (M1)'!$N$7:$N$251,'MTS B Funnel (M1)'!$B$7:$B$251,'3.2.MTS B (M1)'!$B63)</f>
        <v>0</v>
      </c>
      <c r="AJ63" s="72">
        <f>SUMIFS('MTS B Funnel (M1)'!$O$7:$O$251,'MTS B Funnel (M1)'!$B$7:$B$251,'3.2.MTS B (M1)'!$B63)</f>
        <v>0</v>
      </c>
      <c r="AK63" s="72">
        <f t="shared" si="8"/>
        <v>0</v>
      </c>
      <c r="AL63" s="72">
        <f t="shared" si="9"/>
        <v>0</v>
      </c>
      <c r="AM63" s="72">
        <f t="shared" si="10"/>
        <v>0</v>
      </c>
      <c r="AN63" s="72">
        <f t="shared" si="19"/>
        <v>0</v>
      </c>
      <c r="AO63" s="72">
        <f t="shared" si="20"/>
        <v>0</v>
      </c>
      <c r="AP63" s="55"/>
    </row>
    <row r="64" spans="1:42" x14ac:dyDescent="0.25">
      <c r="A64" s="144"/>
      <c r="B64" s="55"/>
      <c r="C64" s="55"/>
      <c r="D64" s="72">
        <f>SUMIF('3.1.MTS A'!$F$7:$F$253,'3.2.MTS B (M1)'!B64,'3.1.MTS A'!$J$7:$J$253)</f>
        <v>0</v>
      </c>
      <c r="E64" s="187">
        <f>SUMIF('Conv ratios (M1)'!$A$2:$A$51,'3.2.MTS B (M1)'!$B64,'Conv ratios (M1)'!$G$2:$G$51)</f>
        <v>0</v>
      </c>
      <c r="F64" s="187">
        <f>SUMIF('Conv ratios (M1)'!$A$2:$A$51,'3.2.MTS B (M1)'!$B64,'Conv ratios (M1)'!$F$2:$F$51)</f>
        <v>0</v>
      </c>
      <c r="G64" s="187">
        <f>SUMIF('Conv ratios (M1)'!$A$2:$A$51,'3.2.MTS B (M1)'!$B64,'Conv ratios (M1)'!$E$2:$E$51)</f>
        <v>0</v>
      </c>
      <c r="H64" s="55"/>
      <c r="I64" s="72">
        <f t="shared" si="11"/>
        <v>0</v>
      </c>
      <c r="J64" s="72">
        <f t="shared" si="12"/>
        <v>0</v>
      </c>
      <c r="K64" s="72">
        <f t="shared" si="13"/>
        <v>0</v>
      </c>
      <c r="L64" s="72">
        <f t="shared" si="14"/>
        <v>0</v>
      </c>
      <c r="M64" s="55"/>
      <c r="N64" s="72">
        <f t="shared" si="15"/>
        <v>0</v>
      </c>
      <c r="O64" s="55"/>
      <c r="P64" s="72">
        <f t="shared" si="3"/>
        <v>0</v>
      </c>
      <c r="Q64" s="72">
        <f t="shared" si="4"/>
        <v>0</v>
      </c>
      <c r="R64" s="72">
        <f>SUMIF('3.1.MTS A'!$F$7:$F$253,'3.2.MTS B (M1)'!B64,'3.1.MTS A'!$P$7:$P$253)</f>
        <v>0</v>
      </c>
      <c r="S64" s="72">
        <f>SUMIFS('MTS B Funnel (M1)'!$E$7:$E$251,'MTS B Funnel (M1)'!$B$7:$B$251,'3.2.MTS B (M1)'!$B64)</f>
        <v>0</v>
      </c>
      <c r="T64" s="72">
        <f>SUMIFS('MTS B Funnel (M1)'!$F$7:$F$251,'MTS B Funnel (M1)'!$B$7:$B$251,'3.2.MTS B (M1)'!$B64)</f>
        <v>0</v>
      </c>
      <c r="U64" s="72">
        <f>SUMIFS('MTS B Funnel (M1)'!$G$7:$G$251,'MTS B Funnel (M1)'!$B$7:$B$251,'3.2.MTS B (M1)'!$B64)</f>
        <v>0</v>
      </c>
      <c r="V64" s="72">
        <f>SUMIFS('MTS B Funnel (M1)'!$H$7:$H$251,'MTS B Funnel (M1)'!$B$7:$B$251,'3.2.MTS B (M1)'!$B64)</f>
        <v>0</v>
      </c>
      <c r="W64" s="72">
        <f t="shared" si="5"/>
        <v>0</v>
      </c>
      <c r="X64" s="72">
        <f t="shared" si="6"/>
        <v>0</v>
      </c>
      <c r="Y64" s="72">
        <f t="shared" si="16"/>
        <v>0</v>
      </c>
      <c r="Z64" s="72">
        <f t="shared" si="17"/>
        <v>0</v>
      </c>
      <c r="AA64" s="72">
        <f t="shared" si="18"/>
        <v>0</v>
      </c>
      <c r="AB64" s="72">
        <f>SUMIFS('MTS B Funnel (M1)'!$I$7:$I$251,'MTS B Funnel (M1)'!$B$7:$B$251,'3.2.MTS B (M1)'!$B64)</f>
        <v>0</v>
      </c>
      <c r="AC64" s="72">
        <f>SUMIFS('MTS B Funnel (M1)'!$J$7:$J$251,'MTS B Funnel (M1)'!$B$7:$B$251,'3.2.MTS B (M1)'!$B64)</f>
        <v>0</v>
      </c>
      <c r="AD64" s="72">
        <f t="shared" si="7"/>
        <v>0</v>
      </c>
      <c r="AE64" s="55"/>
      <c r="AF64" s="72">
        <f>SUMIF('3.1.MTS A'!$F$7:$F$253,'3.2.MTS B (M1)'!R64,'3.1.MTS A'!$U$7:$U$253)</f>
        <v>0</v>
      </c>
      <c r="AG64" s="72">
        <f>SUMIFS('MTS B Funnel (M1)'!$L$7:$L$251,'MTS B Funnel (M1)'!$B$7:$B$251,'3.2.MTS B (M1)'!$B64)</f>
        <v>0</v>
      </c>
      <c r="AH64" s="72">
        <f>SUMIFS('MTS B Funnel (M1)'!$M$7:$M$251,'MTS B Funnel (M1)'!$B$7:$B$251,'3.2.MTS B (M1)'!$B64)</f>
        <v>0</v>
      </c>
      <c r="AI64" s="72">
        <f>SUMIFS('MTS B Funnel (M1)'!$N$7:$N$251,'MTS B Funnel (M1)'!$B$7:$B$251,'3.2.MTS B (M1)'!$B64)</f>
        <v>0</v>
      </c>
      <c r="AJ64" s="72">
        <f>SUMIFS('MTS B Funnel (M1)'!$O$7:$O$251,'MTS B Funnel (M1)'!$B$7:$B$251,'3.2.MTS B (M1)'!$B64)</f>
        <v>0</v>
      </c>
      <c r="AK64" s="72">
        <f t="shared" si="8"/>
        <v>0</v>
      </c>
      <c r="AL64" s="72">
        <f t="shared" si="9"/>
        <v>0</v>
      </c>
      <c r="AM64" s="72">
        <f t="shared" si="10"/>
        <v>0</v>
      </c>
      <c r="AN64" s="72">
        <f t="shared" si="19"/>
        <v>0</v>
      </c>
      <c r="AO64" s="72">
        <f t="shared" si="20"/>
        <v>0</v>
      </c>
      <c r="AP64" s="55"/>
    </row>
    <row r="65" spans="1:42" x14ac:dyDescent="0.25">
      <c r="A65" s="144"/>
      <c r="B65" s="55"/>
      <c r="C65" s="55"/>
      <c r="D65" s="72">
        <f>SUMIF('3.1.MTS A'!$F$7:$F$253,'3.2.MTS B (M1)'!B65,'3.1.MTS A'!$J$7:$J$253)</f>
        <v>0</v>
      </c>
      <c r="E65" s="187">
        <f>SUMIF('Conv ratios (M1)'!$A$2:$A$51,'3.2.MTS B (M1)'!$B65,'Conv ratios (M1)'!$G$2:$G$51)</f>
        <v>0</v>
      </c>
      <c r="F65" s="187">
        <f>SUMIF('Conv ratios (M1)'!$A$2:$A$51,'3.2.MTS B (M1)'!$B65,'Conv ratios (M1)'!$F$2:$F$51)</f>
        <v>0</v>
      </c>
      <c r="G65" s="187">
        <f>SUMIF('Conv ratios (M1)'!$A$2:$A$51,'3.2.MTS B (M1)'!$B65,'Conv ratios (M1)'!$E$2:$E$51)</f>
        <v>0</v>
      </c>
      <c r="H65" s="55"/>
      <c r="I65" s="72">
        <f t="shared" si="11"/>
        <v>0</v>
      </c>
      <c r="J65" s="72">
        <f t="shared" si="12"/>
        <v>0</v>
      </c>
      <c r="K65" s="72">
        <f t="shared" si="13"/>
        <v>0</v>
      </c>
      <c r="L65" s="72">
        <f t="shared" si="14"/>
        <v>0</v>
      </c>
      <c r="M65" s="55"/>
      <c r="N65" s="72">
        <f t="shared" si="15"/>
        <v>0</v>
      </c>
      <c r="O65" s="55"/>
      <c r="P65" s="72">
        <f t="shared" si="3"/>
        <v>0</v>
      </c>
      <c r="Q65" s="72">
        <f t="shared" si="4"/>
        <v>0</v>
      </c>
      <c r="R65" s="72">
        <f>SUMIF('3.1.MTS A'!$F$7:$F$253,'3.2.MTS B (M1)'!B65,'3.1.MTS A'!$P$7:$P$253)</f>
        <v>0</v>
      </c>
      <c r="S65" s="72">
        <f>SUMIFS('MTS B Funnel (M1)'!$E$7:$E$251,'MTS B Funnel (M1)'!$B$7:$B$251,'3.2.MTS B (M1)'!$B65)</f>
        <v>0</v>
      </c>
      <c r="T65" s="72">
        <f>SUMIFS('MTS B Funnel (M1)'!$F$7:$F$251,'MTS B Funnel (M1)'!$B$7:$B$251,'3.2.MTS B (M1)'!$B65)</f>
        <v>0</v>
      </c>
      <c r="U65" s="72">
        <f>SUMIFS('MTS B Funnel (M1)'!$G$7:$G$251,'MTS B Funnel (M1)'!$B$7:$B$251,'3.2.MTS B (M1)'!$B65)</f>
        <v>0</v>
      </c>
      <c r="V65" s="72">
        <f>SUMIFS('MTS B Funnel (M1)'!$H$7:$H$251,'MTS B Funnel (M1)'!$B$7:$B$251,'3.2.MTS B (M1)'!$B65)</f>
        <v>0</v>
      </c>
      <c r="W65" s="72">
        <f t="shared" si="5"/>
        <v>0</v>
      </c>
      <c r="X65" s="72">
        <f t="shared" si="6"/>
        <v>0</v>
      </c>
      <c r="Y65" s="72">
        <f t="shared" si="16"/>
        <v>0</v>
      </c>
      <c r="Z65" s="72">
        <f t="shared" si="17"/>
        <v>0</v>
      </c>
      <c r="AA65" s="72">
        <f t="shared" si="18"/>
        <v>0</v>
      </c>
      <c r="AB65" s="72">
        <f>SUMIFS('MTS B Funnel (M1)'!$I$7:$I$251,'MTS B Funnel (M1)'!$B$7:$B$251,'3.2.MTS B (M1)'!$B65)</f>
        <v>0</v>
      </c>
      <c r="AC65" s="72">
        <f>SUMIFS('MTS B Funnel (M1)'!$J$7:$J$251,'MTS B Funnel (M1)'!$B$7:$B$251,'3.2.MTS B (M1)'!$B65)</f>
        <v>0</v>
      </c>
      <c r="AD65" s="72">
        <f t="shared" si="7"/>
        <v>0</v>
      </c>
      <c r="AE65" s="55"/>
      <c r="AF65" s="72">
        <f>SUMIF('3.1.MTS A'!$F$7:$F$253,'3.2.MTS B (M1)'!R65,'3.1.MTS A'!$U$7:$U$253)</f>
        <v>0</v>
      </c>
      <c r="AG65" s="72">
        <f>SUMIFS('MTS B Funnel (M1)'!$L$7:$L$251,'MTS B Funnel (M1)'!$B$7:$B$251,'3.2.MTS B (M1)'!$B65)</f>
        <v>0</v>
      </c>
      <c r="AH65" s="72">
        <f>SUMIFS('MTS B Funnel (M1)'!$M$7:$M$251,'MTS B Funnel (M1)'!$B$7:$B$251,'3.2.MTS B (M1)'!$B65)</f>
        <v>0</v>
      </c>
      <c r="AI65" s="72">
        <f>SUMIFS('MTS B Funnel (M1)'!$N$7:$N$251,'MTS B Funnel (M1)'!$B$7:$B$251,'3.2.MTS B (M1)'!$B65)</f>
        <v>0</v>
      </c>
      <c r="AJ65" s="72">
        <f>SUMIFS('MTS B Funnel (M1)'!$O$7:$O$251,'MTS B Funnel (M1)'!$B$7:$B$251,'3.2.MTS B (M1)'!$B65)</f>
        <v>0</v>
      </c>
      <c r="AK65" s="72">
        <f t="shared" si="8"/>
        <v>0</v>
      </c>
      <c r="AL65" s="72">
        <f t="shared" si="9"/>
        <v>0</v>
      </c>
      <c r="AM65" s="72">
        <f t="shared" si="10"/>
        <v>0</v>
      </c>
      <c r="AN65" s="72">
        <f t="shared" si="19"/>
        <v>0</v>
      </c>
      <c r="AO65" s="72">
        <f t="shared" si="20"/>
        <v>0</v>
      </c>
      <c r="AP65" s="55"/>
    </row>
    <row r="66" spans="1:42" x14ac:dyDescent="0.25">
      <c r="A66" s="144"/>
      <c r="B66" s="55"/>
      <c r="C66" s="55"/>
      <c r="D66" s="72">
        <f>SUMIF('3.1.MTS A'!$F$7:$F$253,'3.2.MTS B (M1)'!B66,'3.1.MTS A'!$J$7:$J$253)</f>
        <v>0</v>
      </c>
      <c r="E66" s="187">
        <f>SUMIF('Conv ratios (M1)'!$A$2:$A$51,'3.2.MTS B (M1)'!$B66,'Conv ratios (M1)'!$G$2:$G$51)</f>
        <v>0</v>
      </c>
      <c r="F66" s="187">
        <f>SUMIF('Conv ratios (M1)'!$A$2:$A$51,'3.2.MTS B (M1)'!$B66,'Conv ratios (M1)'!$F$2:$F$51)</f>
        <v>0</v>
      </c>
      <c r="G66" s="187">
        <f>SUMIF('Conv ratios (M1)'!$A$2:$A$51,'3.2.MTS B (M1)'!$B66,'Conv ratios (M1)'!$E$2:$E$51)</f>
        <v>0</v>
      </c>
      <c r="H66" s="55"/>
      <c r="I66" s="72">
        <f t="shared" si="11"/>
        <v>0</v>
      </c>
      <c r="J66" s="72">
        <f t="shared" si="12"/>
        <v>0</v>
      </c>
      <c r="K66" s="72">
        <f t="shared" si="13"/>
        <v>0</v>
      </c>
      <c r="L66" s="72">
        <f t="shared" si="14"/>
        <v>0</v>
      </c>
      <c r="M66" s="55"/>
      <c r="N66" s="72">
        <f t="shared" si="15"/>
        <v>0</v>
      </c>
      <c r="O66" s="55"/>
      <c r="P66" s="72">
        <f t="shared" si="3"/>
        <v>0</v>
      </c>
      <c r="Q66" s="72">
        <f t="shared" si="4"/>
        <v>0</v>
      </c>
      <c r="R66" s="72">
        <f>SUMIF('3.1.MTS A'!$F$7:$F$253,'3.2.MTS B (M1)'!B66,'3.1.MTS A'!$P$7:$P$253)</f>
        <v>0</v>
      </c>
      <c r="S66" s="72">
        <f>SUMIFS('MTS B Funnel (M1)'!$E$7:$E$251,'MTS B Funnel (M1)'!$B$7:$B$251,'3.2.MTS B (M1)'!$B66)</f>
        <v>0</v>
      </c>
      <c r="T66" s="72">
        <f>SUMIFS('MTS B Funnel (M1)'!$F$7:$F$251,'MTS B Funnel (M1)'!$B$7:$B$251,'3.2.MTS B (M1)'!$B66)</f>
        <v>0</v>
      </c>
      <c r="U66" s="72">
        <f>SUMIFS('MTS B Funnel (M1)'!$G$7:$G$251,'MTS B Funnel (M1)'!$B$7:$B$251,'3.2.MTS B (M1)'!$B66)</f>
        <v>0</v>
      </c>
      <c r="V66" s="72">
        <f>SUMIFS('MTS B Funnel (M1)'!$H$7:$H$251,'MTS B Funnel (M1)'!$B$7:$B$251,'3.2.MTS B (M1)'!$B66)</f>
        <v>0</v>
      </c>
      <c r="W66" s="72">
        <f t="shared" si="5"/>
        <v>0</v>
      </c>
      <c r="X66" s="72">
        <f t="shared" si="6"/>
        <v>0</v>
      </c>
      <c r="Y66" s="72">
        <f t="shared" si="16"/>
        <v>0</v>
      </c>
      <c r="Z66" s="72">
        <f t="shared" si="17"/>
        <v>0</v>
      </c>
      <c r="AA66" s="72">
        <f t="shared" si="18"/>
        <v>0</v>
      </c>
      <c r="AB66" s="72">
        <f>SUMIFS('MTS B Funnel (M1)'!$I$7:$I$251,'MTS B Funnel (M1)'!$B$7:$B$251,'3.2.MTS B (M1)'!$B66)</f>
        <v>0</v>
      </c>
      <c r="AC66" s="72">
        <f>SUMIFS('MTS B Funnel (M1)'!$J$7:$J$251,'MTS B Funnel (M1)'!$B$7:$B$251,'3.2.MTS B (M1)'!$B66)</f>
        <v>0</v>
      </c>
      <c r="AD66" s="72">
        <f t="shared" si="7"/>
        <v>0</v>
      </c>
      <c r="AE66" s="55"/>
      <c r="AF66" s="72">
        <f>SUMIF('3.1.MTS A'!$F$7:$F$253,'3.2.MTS B (M1)'!R66,'3.1.MTS A'!$U$7:$U$253)</f>
        <v>0</v>
      </c>
      <c r="AG66" s="72">
        <f>SUMIFS('MTS B Funnel (M1)'!$L$7:$L$251,'MTS B Funnel (M1)'!$B$7:$B$251,'3.2.MTS B (M1)'!$B66)</f>
        <v>0</v>
      </c>
      <c r="AH66" s="72">
        <f>SUMIFS('MTS B Funnel (M1)'!$M$7:$M$251,'MTS B Funnel (M1)'!$B$7:$B$251,'3.2.MTS B (M1)'!$B66)</f>
        <v>0</v>
      </c>
      <c r="AI66" s="72">
        <f>SUMIFS('MTS B Funnel (M1)'!$N$7:$N$251,'MTS B Funnel (M1)'!$B$7:$B$251,'3.2.MTS B (M1)'!$B66)</f>
        <v>0</v>
      </c>
      <c r="AJ66" s="72">
        <f>SUMIFS('MTS B Funnel (M1)'!$O$7:$O$251,'MTS B Funnel (M1)'!$B$7:$B$251,'3.2.MTS B (M1)'!$B66)</f>
        <v>0</v>
      </c>
      <c r="AK66" s="72">
        <f t="shared" si="8"/>
        <v>0</v>
      </c>
      <c r="AL66" s="72">
        <f t="shared" si="9"/>
        <v>0</v>
      </c>
      <c r="AM66" s="72">
        <f t="shared" si="10"/>
        <v>0</v>
      </c>
      <c r="AN66" s="72">
        <f t="shared" si="19"/>
        <v>0</v>
      </c>
      <c r="AO66" s="72">
        <f t="shared" si="20"/>
        <v>0</v>
      </c>
      <c r="AP66" s="55"/>
    </row>
    <row r="67" spans="1:42" x14ac:dyDescent="0.25">
      <c r="A67" s="144"/>
      <c r="B67" s="55"/>
      <c r="C67" s="55"/>
      <c r="D67" s="72">
        <f>SUMIF('3.1.MTS A'!$F$7:$F$253,'3.2.MTS B (M1)'!B67,'3.1.MTS A'!$J$7:$J$253)</f>
        <v>0</v>
      </c>
      <c r="E67" s="187">
        <f>SUMIF('Conv ratios (M1)'!$A$2:$A$51,'3.2.MTS B (M1)'!$B67,'Conv ratios (M1)'!$G$2:$G$51)</f>
        <v>0</v>
      </c>
      <c r="F67" s="187">
        <f>SUMIF('Conv ratios (M1)'!$A$2:$A$51,'3.2.MTS B (M1)'!$B67,'Conv ratios (M1)'!$F$2:$F$51)</f>
        <v>0</v>
      </c>
      <c r="G67" s="187">
        <f>SUMIF('Conv ratios (M1)'!$A$2:$A$51,'3.2.MTS B (M1)'!$B67,'Conv ratios (M1)'!$E$2:$E$51)</f>
        <v>0</v>
      </c>
      <c r="H67" s="55"/>
      <c r="I67" s="72">
        <f t="shared" si="11"/>
        <v>0</v>
      </c>
      <c r="J67" s="72">
        <f t="shared" si="12"/>
        <v>0</v>
      </c>
      <c r="K67" s="72">
        <f t="shared" si="13"/>
        <v>0</v>
      </c>
      <c r="L67" s="72">
        <f t="shared" si="14"/>
        <v>0</v>
      </c>
      <c r="M67" s="55"/>
      <c r="N67" s="72">
        <f t="shared" si="15"/>
        <v>0</v>
      </c>
      <c r="O67" s="55"/>
      <c r="P67" s="72">
        <f t="shared" si="3"/>
        <v>0</v>
      </c>
      <c r="Q67" s="72">
        <f t="shared" si="4"/>
        <v>0</v>
      </c>
      <c r="R67" s="72">
        <f>SUMIF('3.1.MTS A'!$F$7:$F$253,'3.2.MTS B (M1)'!B67,'3.1.MTS A'!$P$7:$P$253)</f>
        <v>0</v>
      </c>
      <c r="S67" s="72">
        <f>SUMIFS('MTS B Funnel (M1)'!$E$7:$E$251,'MTS B Funnel (M1)'!$B$7:$B$251,'3.2.MTS B (M1)'!$B67)</f>
        <v>0</v>
      </c>
      <c r="T67" s="72">
        <f>SUMIFS('MTS B Funnel (M1)'!$F$7:$F$251,'MTS B Funnel (M1)'!$B$7:$B$251,'3.2.MTS B (M1)'!$B67)</f>
        <v>0</v>
      </c>
      <c r="U67" s="72">
        <f>SUMIFS('MTS B Funnel (M1)'!$G$7:$G$251,'MTS B Funnel (M1)'!$B$7:$B$251,'3.2.MTS B (M1)'!$B67)</f>
        <v>0</v>
      </c>
      <c r="V67" s="72">
        <f>SUMIFS('MTS B Funnel (M1)'!$H$7:$H$251,'MTS B Funnel (M1)'!$B$7:$B$251,'3.2.MTS B (M1)'!$B67)</f>
        <v>0</v>
      </c>
      <c r="W67" s="72">
        <f t="shared" si="5"/>
        <v>0</v>
      </c>
      <c r="X67" s="72">
        <f t="shared" si="6"/>
        <v>0</v>
      </c>
      <c r="Y67" s="72">
        <f t="shared" si="16"/>
        <v>0</v>
      </c>
      <c r="Z67" s="72">
        <f t="shared" si="17"/>
        <v>0</v>
      </c>
      <c r="AA67" s="72">
        <f t="shared" si="18"/>
        <v>0</v>
      </c>
      <c r="AB67" s="72">
        <f>SUMIFS('MTS B Funnel (M1)'!$I$7:$I$251,'MTS B Funnel (M1)'!$B$7:$B$251,'3.2.MTS B (M1)'!$B67)</f>
        <v>0</v>
      </c>
      <c r="AC67" s="72">
        <f>SUMIFS('MTS B Funnel (M1)'!$J$7:$J$251,'MTS B Funnel (M1)'!$B$7:$B$251,'3.2.MTS B (M1)'!$B67)</f>
        <v>0</v>
      </c>
      <c r="AD67" s="72">
        <f t="shared" si="7"/>
        <v>0</v>
      </c>
      <c r="AE67" s="55"/>
      <c r="AF67" s="72">
        <f>SUMIF('3.1.MTS A'!$F$7:$F$253,'3.2.MTS B (M1)'!R67,'3.1.MTS A'!$U$7:$U$253)</f>
        <v>0</v>
      </c>
      <c r="AG67" s="72">
        <f>SUMIFS('MTS B Funnel (M1)'!$L$7:$L$251,'MTS B Funnel (M1)'!$B$7:$B$251,'3.2.MTS B (M1)'!$B67)</f>
        <v>0</v>
      </c>
      <c r="AH67" s="72">
        <f>SUMIFS('MTS B Funnel (M1)'!$M$7:$M$251,'MTS B Funnel (M1)'!$B$7:$B$251,'3.2.MTS B (M1)'!$B67)</f>
        <v>0</v>
      </c>
      <c r="AI67" s="72">
        <f>SUMIFS('MTS B Funnel (M1)'!$N$7:$N$251,'MTS B Funnel (M1)'!$B$7:$B$251,'3.2.MTS B (M1)'!$B67)</f>
        <v>0</v>
      </c>
      <c r="AJ67" s="72">
        <f>SUMIFS('MTS B Funnel (M1)'!$O$7:$O$251,'MTS B Funnel (M1)'!$B$7:$B$251,'3.2.MTS B (M1)'!$B67)</f>
        <v>0</v>
      </c>
      <c r="AK67" s="72">
        <f t="shared" si="8"/>
        <v>0</v>
      </c>
      <c r="AL67" s="72">
        <f t="shared" si="9"/>
        <v>0</v>
      </c>
      <c r="AM67" s="72">
        <f t="shared" si="10"/>
        <v>0</v>
      </c>
      <c r="AN67" s="72">
        <f t="shared" si="19"/>
        <v>0</v>
      </c>
      <c r="AO67" s="72">
        <f t="shared" si="20"/>
        <v>0</v>
      </c>
      <c r="AP67" s="55"/>
    </row>
    <row r="68" spans="1:42" x14ac:dyDescent="0.25">
      <c r="A68" s="144"/>
      <c r="B68" s="55"/>
      <c r="C68" s="55"/>
      <c r="D68" s="72">
        <f>SUMIF('3.1.MTS A'!$F$7:$F$253,'3.2.MTS B (M1)'!B68,'3.1.MTS A'!$J$7:$J$253)</f>
        <v>0</v>
      </c>
      <c r="E68" s="187">
        <f>SUMIF('Conv ratios (M1)'!$A$2:$A$51,'3.2.MTS B (M1)'!$B68,'Conv ratios (M1)'!$G$2:$G$51)</f>
        <v>0</v>
      </c>
      <c r="F68" s="187">
        <f>SUMIF('Conv ratios (M1)'!$A$2:$A$51,'3.2.MTS B (M1)'!$B68,'Conv ratios (M1)'!$F$2:$F$51)</f>
        <v>0</v>
      </c>
      <c r="G68" s="187">
        <f>SUMIF('Conv ratios (M1)'!$A$2:$A$51,'3.2.MTS B (M1)'!$B68,'Conv ratios (M1)'!$E$2:$E$51)</f>
        <v>0</v>
      </c>
      <c r="H68" s="55"/>
      <c r="I68" s="72">
        <f t="shared" si="11"/>
        <v>0</v>
      </c>
      <c r="J68" s="72">
        <f t="shared" si="12"/>
        <v>0</v>
      </c>
      <c r="K68" s="72">
        <f t="shared" si="13"/>
        <v>0</v>
      </c>
      <c r="L68" s="72">
        <f t="shared" si="14"/>
        <v>0</v>
      </c>
      <c r="M68" s="55"/>
      <c r="N68" s="72">
        <f t="shared" si="15"/>
        <v>0</v>
      </c>
      <c r="O68" s="55"/>
      <c r="P68" s="72">
        <f t="shared" si="3"/>
        <v>0</v>
      </c>
      <c r="Q68" s="72">
        <f t="shared" si="4"/>
        <v>0</v>
      </c>
      <c r="R68" s="72">
        <f>SUMIF('3.1.MTS A'!$F$7:$F$253,'3.2.MTS B (M1)'!B68,'3.1.MTS A'!$P$7:$P$253)</f>
        <v>0</v>
      </c>
      <c r="S68" s="72">
        <f>SUMIFS('MTS B Funnel (M1)'!$E$7:$E$251,'MTS B Funnel (M1)'!$B$7:$B$251,'3.2.MTS B (M1)'!$B68)</f>
        <v>0</v>
      </c>
      <c r="T68" s="72">
        <f>SUMIFS('MTS B Funnel (M1)'!$F$7:$F$251,'MTS B Funnel (M1)'!$B$7:$B$251,'3.2.MTS B (M1)'!$B68)</f>
        <v>0</v>
      </c>
      <c r="U68" s="72">
        <f>SUMIFS('MTS B Funnel (M1)'!$G$7:$G$251,'MTS B Funnel (M1)'!$B$7:$B$251,'3.2.MTS B (M1)'!$B68)</f>
        <v>0</v>
      </c>
      <c r="V68" s="72">
        <f>SUMIFS('MTS B Funnel (M1)'!$H$7:$H$251,'MTS B Funnel (M1)'!$B$7:$B$251,'3.2.MTS B (M1)'!$B68)</f>
        <v>0</v>
      </c>
      <c r="W68" s="72">
        <f t="shared" si="5"/>
        <v>0</v>
      </c>
      <c r="X68" s="72">
        <f t="shared" si="6"/>
        <v>0</v>
      </c>
      <c r="Y68" s="72">
        <f t="shared" si="16"/>
        <v>0</v>
      </c>
      <c r="Z68" s="72">
        <f t="shared" si="17"/>
        <v>0</v>
      </c>
      <c r="AA68" s="72">
        <f t="shared" si="18"/>
        <v>0</v>
      </c>
      <c r="AB68" s="72">
        <f>SUMIFS('MTS B Funnel (M1)'!$I$7:$I$251,'MTS B Funnel (M1)'!$B$7:$B$251,'3.2.MTS B (M1)'!$B68)</f>
        <v>0</v>
      </c>
      <c r="AC68" s="72">
        <f>SUMIFS('MTS B Funnel (M1)'!$J$7:$J$251,'MTS B Funnel (M1)'!$B$7:$B$251,'3.2.MTS B (M1)'!$B68)</f>
        <v>0</v>
      </c>
      <c r="AD68" s="72">
        <f t="shared" si="7"/>
        <v>0</v>
      </c>
      <c r="AE68" s="55"/>
      <c r="AF68" s="72">
        <f>SUMIF('3.1.MTS A'!$F$7:$F$253,'3.2.MTS B (M1)'!R68,'3.1.MTS A'!$U$7:$U$253)</f>
        <v>0</v>
      </c>
      <c r="AG68" s="72">
        <f>SUMIFS('MTS B Funnel (M1)'!$L$7:$L$251,'MTS B Funnel (M1)'!$B$7:$B$251,'3.2.MTS B (M1)'!$B68)</f>
        <v>0</v>
      </c>
      <c r="AH68" s="72">
        <f>SUMIFS('MTS B Funnel (M1)'!$M$7:$M$251,'MTS B Funnel (M1)'!$B$7:$B$251,'3.2.MTS B (M1)'!$B68)</f>
        <v>0</v>
      </c>
      <c r="AI68" s="72">
        <f>SUMIFS('MTS B Funnel (M1)'!$N$7:$N$251,'MTS B Funnel (M1)'!$B$7:$B$251,'3.2.MTS B (M1)'!$B68)</f>
        <v>0</v>
      </c>
      <c r="AJ68" s="72">
        <f>SUMIFS('MTS B Funnel (M1)'!$O$7:$O$251,'MTS B Funnel (M1)'!$B$7:$B$251,'3.2.MTS B (M1)'!$B68)</f>
        <v>0</v>
      </c>
      <c r="AK68" s="72">
        <f t="shared" si="8"/>
        <v>0</v>
      </c>
      <c r="AL68" s="72">
        <f t="shared" si="9"/>
        <v>0</v>
      </c>
      <c r="AM68" s="72">
        <f t="shared" si="10"/>
        <v>0</v>
      </c>
      <c r="AN68" s="72">
        <f t="shared" si="19"/>
        <v>0</v>
      </c>
      <c r="AO68" s="72">
        <f t="shared" si="20"/>
        <v>0</v>
      </c>
      <c r="AP68" s="55"/>
    </row>
    <row r="69" spans="1:42" x14ac:dyDescent="0.25">
      <c r="A69" s="144"/>
      <c r="B69" s="55"/>
      <c r="C69" s="55"/>
      <c r="D69" s="72">
        <f>SUMIF('3.1.MTS A'!$F$7:$F$253,'3.2.MTS B (M1)'!B69,'3.1.MTS A'!$J$7:$J$253)</f>
        <v>0</v>
      </c>
      <c r="E69" s="187">
        <f>SUMIF('Conv ratios (M1)'!$A$2:$A$51,'3.2.MTS B (M1)'!$B69,'Conv ratios (M1)'!$G$2:$G$51)</f>
        <v>0</v>
      </c>
      <c r="F69" s="187">
        <f>SUMIF('Conv ratios (M1)'!$A$2:$A$51,'3.2.MTS B (M1)'!$B69,'Conv ratios (M1)'!$F$2:$F$51)</f>
        <v>0</v>
      </c>
      <c r="G69" s="187">
        <f>SUMIF('Conv ratios (M1)'!$A$2:$A$51,'3.2.MTS B (M1)'!$B69,'Conv ratios (M1)'!$E$2:$E$51)</f>
        <v>0</v>
      </c>
      <c r="H69" s="55"/>
      <c r="I69" s="72">
        <f t="shared" si="11"/>
        <v>0</v>
      </c>
      <c r="J69" s="72">
        <f t="shared" si="12"/>
        <v>0</v>
      </c>
      <c r="K69" s="72">
        <f t="shared" si="13"/>
        <v>0</v>
      </c>
      <c r="L69" s="72">
        <f t="shared" si="14"/>
        <v>0</v>
      </c>
      <c r="M69" s="55"/>
      <c r="N69" s="72">
        <f t="shared" si="15"/>
        <v>0</v>
      </c>
      <c r="O69" s="55"/>
      <c r="P69" s="72">
        <f t="shared" si="3"/>
        <v>0</v>
      </c>
      <c r="Q69" s="72">
        <f t="shared" si="4"/>
        <v>0</v>
      </c>
      <c r="R69" s="72">
        <f>SUMIF('3.1.MTS A'!$F$7:$F$253,'3.2.MTS B (M1)'!B69,'3.1.MTS A'!$P$7:$P$253)</f>
        <v>0</v>
      </c>
      <c r="S69" s="72">
        <f>SUMIFS('MTS B Funnel (M1)'!$E$7:$E$251,'MTS B Funnel (M1)'!$B$7:$B$251,'3.2.MTS B (M1)'!$B69)</f>
        <v>0</v>
      </c>
      <c r="T69" s="72">
        <f>SUMIFS('MTS B Funnel (M1)'!$F$7:$F$251,'MTS B Funnel (M1)'!$B$7:$B$251,'3.2.MTS B (M1)'!$B69)</f>
        <v>0</v>
      </c>
      <c r="U69" s="72">
        <f>SUMIFS('MTS B Funnel (M1)'!$G$7:$G$251,'MTS B Funnel (M1)'!$B$7:$B$251,'3.2.MTS B (M1)'!$B69)</f>
        <v>0</v>
      </c>
      <c r="V69" s="72">
        <f>SUMIFS('MTS B Funnel (M1)'!$H$7:$H$251,'MTS B Funnel (M1)'!$B$7:$B$251,'3.2.MTS B (M1)'!$B69)</f>
        <v>0</v>
      </c>
      <c r="W69" s="72">
        <f t="shared" si="5"/>
        <v>0</v>
      </c>
      <c r="X69" s="72">
        <f t="shared" si="6"/>
        <v>0</v>
      </c>
      <c r="Y69" s="72">
        <f t="shared" si="16"/>
        <v>0</v>
      </c>
      <c r="Z69" s="72">
        <f t="shared" si="17"/>
        <v>0</v>
      </c>
      <c r="AA69" s="72">
        <f t="shared" si="18"/>
        <v>0</v>
      </c>
      <c r="AB69" s="72">
        <f>SUMIFS('MTS B Funnel (M1)'!$I$7:$I$251,'MTS B Funnel (M1)'!$B$7:$B$251,'3.2.MTS B (M1)'!$B69)</f>
        <v>0</v>
      </c>
      <c r="AC69" s="72">
        <f>SUMIFS('MTS B Funnel (M1)'!$J$7:$J$251,'MTS B Funnel (M1)'!$B$7:$B$251,'3.2.MTS B (M1)'!$B69)</f>
        <v>0</v>
      </c>
      <c r="AD69" s="72">
        <f t="shared" si="7"/>
        <v>0</v>
      </c>
      <c r="AE69" s="55"/>
      <c r="AF69" s="72">
        <f>SUMIF('3.1.MTS A'!$F$7:$F$253,'3.2.MTS B (M1)'!R69,'3.1.MTS A'!$U$7:$U$253)</f>
        <v>0</v>
      </c>
      <c r="AG69" s="72">
        <f>SUMIFS('MTS B Funnel (M1)'!$L$7:$L$251,'MTS B Funnel (M1)'!$B$7:$B$251,'3.2.MTS B (M1)'!$B69)</f>
        <v>0</v>
      </c>
      <c r="AH69" s="72">
        <f>SUMIFS('MTS B Funnel (M1)'!$M$7:$M$251,'MTS B Funnel (M1)'!$B$7:$B$251,'3.2.MTS B (M1)'!$B69)</f>
        <v>0</v>
      </c>
      <c r="AI69" s="72">
        <f>SUMIFS('MTS B Funnel (M1)'!$N$7:$N$251,'MTS B Funnel (M1)'!$B$7:$B$251,'3.2.MTS B (M1)'!$B69)</f>
        <v>0</v>
      </c>
      <c r="AJ69" s="72">
        <f>SUMIFS('MTS B Funnel (M1)'!$O$7:$O$251,'MTS B Funnel (M1)'!$B$7:$B$251,'3.2.MTS B (M1)'!$B69)</f>
        <v>0</v>
      </c>
      <c r="AK69" s="72">
        <f t="shared" si="8"/>
        <v>0</v>
      </c>
      <c r="AL69" s="72">
        <f t="shared" si="9"/>
        <v>0</v>
      </c>
      <c r="AM69" s="72">
        <f t="shared" si="10"/>
        <v>0</v>
      </c>
      <c r="AN69" s="72">
        <f t="shared" si="19"/>
        <v>0</v>
      </c>
      <c r="AO69" s="72">
        <f t="shared" si="20"/>
        <v>0</v>
      </c>
      <c r="AP69" s="55"/>
    </row>
    <row r="70" spans="1:42" x14ac:dyDescent="0.25">
      <c r="A70" s="144"/>
      <c r="B70" s="55"/>
      <c r="C70" s="55"/>
      <c r="D70" s="72">
        <f>SUMIF('3.1.MTS A'!$F$7:$F$253,'3.2.MTS B (M1)'!B70,'3.1.MTS A'!$J$7:$J$253)</f>
        <v>0</v>
      </c>
      <c r="E70" s="187">
        <f>SUMIF('Conv ratios (M1)'!$A$2:$A$51,'3.2.MTS B (M1)'!$B70,'Conv ratios (M1)'!$G$2:$G$51)</f>
        <v>0</v>
      </c>
      <c r="F70" s="187">
        <f>SUMIF('Conv ratios (M1)'!$A$2:$A$51,'3.2.MTS B (M1)'!$B70,'Conv ratios (M1)'!$F$2:$F$51)</f>
        <v>0</v>
      </c>
      <c r="G70" s="187">
        <f>SUMIF('Conv ratios (M1)'!$A$2:$A$51,'3.2.MTS B (M1)'!$B70,'Conv ratios (M1)'!$E$2:$E$51)</f>
        <v>0</v>
      </c>
      <c r="H70" s="55"/>
      <c r="I70" s="72">
        <f t="shared" si="11"/>
        <v>0</v>
      </c>
      <c r="J70" s="72">
        <f t="shared" si="12"/>
        <v>0</v>
      </c>
      <c r="K70" s="72">
        <f t="shared" si="13"/>
        <v>0</v>
      </c>
      <c r="L70" s="72">
        <f t="shared" si="14"/>
        <v>0</v>
      </c>
      <c r="M70" s="55"/>
      <c r="N70" s="72">
        <f t="shared" si="15"/>
        <v>0</v>
      </c>
      <c r="O70" s="55"/>
      <c r="P70" s="72">
        <f t="shared" si="3"/>
        <v>0</v>
      </c>
      <c r="Q70" s="72">
        <f t="shared" si="4"/>
        <v>0</v>
      </c>
      <c r="R70" s="72">
        <f>SUMIF('3.1.MTS A'!$F$7:$F$253,'3.2.MTS B (M1)'!B70,'3.1.MTS A'!$P$7:$P$253)</f>
        <v>0</v>
      </c>
      <c r="S70" s="72">
        <f>SUMIFS('MTS B Funnel (M1)'!$E$7:$E$251,'MTS B Funnel (M1)'!$B$7:$B$251,'3.2.MTS B (M1)'!$B70)</f>
        <v>0</v>
      </c>
      <c r="T70" s="72">
        <f>SUMIFS('MTS B Funnel (M1)'!$F$7:$F$251,'MTS B Funnel (M1)'!$B$7:$B$251,'3.2.MTS B (M1)'!$B70)</f>
        <v>0</v>
      </c>
      <c r="U70" s="72">
        <f>SUMIFS('MTS B Funnel (M1)'!$G$7:$G$251,'MTS B Funnel (M1)'!$B$7:$B$251,'3.2.MTS B (M1)'!$B70)</f>
        <v>0</v>
      </c>
      <c r="V70" s="72">
        <f>SUMIFS('MTS B Funnel (M1)'!$H$7:$H$251,'MTS B Funnel (M1)'!$B$7:$B$251,'3.2.MTS B (M1)'!$B70)</f>
        <v>0</v>
      </c>
      <c r="W70" s="72">
        <f t="shared" si="5"/>
        <v>0</v>
      </c>
      <c r="X70" s="72">
        <f t="shared" si="6"/>
        <v>0</v>
      </c>
      <c r="Y70" s="72">
        <f t="shared" si="16"/>
        <v>0</v>
      </c>
      <c r="Z70" s="72">
        <f t="shared" si="17"/>
        <v>0</v>
      </c>
      <c r="AA70" s="72">
        <f t="shared" si="18"/>
        <v>0</v>
      </c>
      <c r="AB70" s="72">
        <f>SUMIFS('MTS B Funnel (M1)'!$I$7:$I$251,'MTS B Funnel (M1)'!$B$7:$B$251,'3.2.MTS B (M1)'!$B70)</f>
        <v>0</v>
      </c>
      <c r="AC70" s="72">
        <f>SUMIFS('MTS B Funnel (M1)'!$J$7:$J$251,'MTS B Funnel (M1)'!$B$7:$B$251,'3.2.MTS B (M1)'!$B70)</f>
        <v>0</v>
      </c>
      <c r="AD70" s="72">
        <f t="shared" si="7"/>
        <v>0</v>
      </c>
      <c r="AE70" s="55"/>
      <c r="AF70" s="72">
        <f>SUMIF('3.1.MTS A'!$F$7:$F$253,'3.2.MTS B (M1)'!R70,'3.1.MTS A'!$U$7:$U$253)</f>
        <v>0</v>
      </c>
      <c r="AG70" s="72">
        <f>SUMIFS('MTS B Funnel (M1)'!$L$7:$L$251,'MTS B Funnel (M1)'!$B$7:$B$251,'3.2.MTS B (M1)'!$B70)</f>
        <v>0</v>
      </c>
      <c r="AH70" s="72">
        <f>SUMIFS('MTS B Funnel (M1)'!$M$7:$M$251,'MTS B Funnel (M1)'!$B$7:$B$251,'3.2.MTS B (M1)'!$B70)</f>
        <v>0</v>
      </c>
      <c r="AI70" s="72">
        <f>SUMIFS('MTS B Funnel (M1)'!$N$7:$N$251,'MTS B Funnel (M1)'!$B$7:$B$251,'3.2.MTS B (M1)'!$B70)</f>
        <v>0</v>
      </c>
      <c r="AJ70" s="72">
        <f>SUMIFS('MTS B Funnel (M1)'!$O$7:$O$251,'MTS B Funnel (M1)'!$B$7:$B$251,'3.2.MTS B (M1)'!$B70)</f>
        <v>0</v>
      </c>
      <c r="AK70" s="72">
        <f t="shared" si="8"/>
        <v>0</v>
      </c>
      <c r="AL70" s="72">
        <f t="shared" si="9"/>
        <v>0</v>
      </c>
      <c r="AM70" s="72">
        <f t="shared" si="10"/>
        <v>0</v>
      </c>
      <c r="AN70" s="72">
        <f t="shared" si="19"/>
        <v>0</v>
      </c>
      <c r="AO70" s="72">
        <f t="shared" si="20"/>
        <v>0</v>
      </c>
      <c r="AP70" s="55"/>
    </row>
    <row r="71" spans="1:42" x14ac:dyDescent="0.25">
      <c r="A71" s="144"/>
      <c r="B71" s="55"/>
      <c r="C71" s="55"/>
      <c r="D71" s="72">
        <f>SUMIF('3.1.MTS A'!$F$7:$F$253,'3.2.MTS B (M1)'!B71,'3.1.MTS A'!$J$7:$J$253)</f>
        <v>0</v>
      </c>
      <c r="E71" s="187">
        <f>SUMIF('Conv ratios (M1)'!$A$2:$A$51,'3.2.MTS B (M1)'!$B71,'Conv ratios (M1)'!$G$2:$G$51)</f>
        <v>0</v>
      </c>
      <c r="F71" s="187">
        <f>SUMIF('Conv ratios (M1)'!$A$2:$A$51,'3.2.MTS B (M1)'!$B71,'Conv ratios (M1)'!$F$2:$F$51)</f>
        <v>0</v>
      </c>
      <c r="G71" s="187">
        <f>SUMIF('Conv ratios (M1)'!$A$2:$A$51,'3.2.MTS B (M1)'!$B71,'Conv ratios (M1)'!$E$2:$E$51)</f>
        <v>0</v>
      </c>
      <c r="H71" s="55"/>
      <c r="I71" s="72">
        <f t="shared" si="11"/>
        <v>0</v>
      </c>
      <c r="J71" s="72">
        <f t="shared" si="12"/>
        <v>0</v>
      </c>
      <c r="K71" s="72">
        <f t="shared" si="13"/>
        <v>0</v>
      </c>
      <c r="L71" s="72">
        <f t="shared" si="14"/>
        <v>0</v>
      </c>
      <c r="M71" s="55"/>
      <c r="N71" s="72">
        <f t="shared" si="15"/>
        <v>0</v>
      </c>
      <c r="O71" s="55"/>
      <c r="P71" s="72">
        <f t="shared" ref="P71:P134" si="21">IFERROR(ROUND(O71*G71,0),0)</f>
        <v>0</v>
      </c>
      <c r="Q71" s="72">
        <f t="shared" ref="Q71:Q134" si="22">IFERROR(ROUND(MAX(N71-O71,0),0),0)</f>
        <v>0</v>
      </c>
      <c r="R71" s="72">
        <f>SUMIF('3.1.MTS A'!$F$7:$F$253,'3.2.MTS B (M1)'!B71,'3.1.MTS A'!$P$7:$P$253)</f>
        <v>0</v>
      </c>
      <c r="S71" s="72">
        <f>SUMIFS('MTS B Funnel (M1)'!$E$7:$E$251,'MTS B Funnel (M1)'!$B$7:$B$251,'3.2.MTS B (M1)'!$B71)</f>
        <v>0</v>
      </c>
      <c r="T71" s="72">
        <f>SUMIFS('MTS B Funnel (M1)'!$F$7:$F$251,'MTS B Funnel (M1)'!$B$7:$B$251,'3.2.MTS B (M1)'!$B71)</f>
        <v>0</v>
      </c>
      <c r="U71" s="72">
        <f>SUMIFS('MTS B Funnel (M1)'!$G$7:$G$251,'MTS B Funnel (M1)'!$B$7:$B$251,'3.2.MTS B (M1)'!$B71)</f>
        <v>0</v>
      </c>
      <c r="V71" s="72">
        <f>SUMIFS('MTS B Funnel (M1)'!$H$7:$H$251,'MTS B Funnel (M1)'!$B$7:$B$251,'3.2.MTS B (M1)'!$B71)</f>
        <v>0</v>
      </c>
      <c r="W71" s="72">
        <f t="shared" ref="W71:W134" si="23">IFERROR(ROUNDUP(MAX((D71-R71),0),0),0)</f>
        <v>0</v>
      </c>
      <c r="X71" s="72">
        <f t="shared" ref="X71:X134" si="24">IFERROR(ROUND(MAX(K71-S71,0),0),0)</f>
        <v>0</v>
      </c>
      <c r="Y71" s="72">
        <f t="shared" si="16"/>
        <v>0</v>
      </c>
      <c r="Z71" s="72">
        <f t="shared" si="17"/>
        <v>0</v>
      </c>
      <c r="AA71" s="72">
        <f t="shared" si="18"/>
        <v>0</v>
      </c>
      <c r="AB71" s="72">
        <f>SUMIFS('MTS B Funnel (M1)'!$I$7:$I$251,'MTS B Funnel (M1)'!$B$7:$B$251,'3.2.MTS B (M1)'!$B71)</f>
        <v>0</v>
      </c>
      <c r="AC71" s="72">
        <f>SUMIFS('MTS B Funnel (M1)'!$J$7:$J$251,'MTS B Funnel (M1)'!$B$7:$B$251,'3.2.MTS B (M1)'!$B71)</f>
        <v>0</v>
      </c>
      <c r="AD71" s="72">
        <f t="shared" ref="AD71:AD134" si="25">IFERROR(ROUNDDOWN(MAX((AB71/E71)+(AC71/F71/E71),0),0),0)</f>
        <v>0</v>
      </c>
      <c r="AE71" s="55"/>
      <c r="AF71" s="72">
        <f>SUMIF('3.1.MTS A'!$F$7:$F$253,'3.2.MTS B (M1)'!R71,'3.1.MTS A'!$U$7:$U$253)</f>
        <v>0</v>
      </c>
      <c r="AG71" s="72">
        <f>SUMIFS('MTS B Funnel (M1)'!$L$7:$L$251,'MTS B Funnel (M1)'!$B$7:$B$251,'3.2.MTS B (M1)'!$B71)</f>
        <v>0</v>
      </c>
      <c r="AH71" s="72">
        <f>SUMIFS('MTS B Funnel (M1)'!$M$7:$M$251,'MTS B Funnel (M1)'!$B$7:$B$251,'3.2.MTS B (M1)'!$B71)</f>
        <v>0</v>
      </c>
      <c r="AI71" s="72">
        <f>SUMIFS('MTS B Funnel (M1)'!$N$7:$N$251,'MTS B Funnel (M1)'!$B$7:$B$251,'3.2.MTS B (M1)'!$B71)</f>
        <v>0</v>
      </c>
      <c r="AJ71" s="72">
        <f>SUMIFS('MTS B Funnel (M1)'!$O$7:$O$251,'MTS B Funnel (M1)'!$B$7:$B$251,'3.2.MTS B (M1)'!$B71)</f>
        <v>0</v>
      </c>
      <c r="AK71" s="72">
        <f t="shared" ref="AK71:AK134" si="26">IFERROR(ROUND(MAX((D71-AF71),0),0),0)</f>
        <v>0</v>
      </c>
      <c r="AL71" s="72">
        <f t="shared" ref="AL71:AL134" si="27">IFERROR(ROUND(MAX(K71-AG71,0),0),0)</f>
        <v>0</v>
      </c>
      <c r="AM71" s="72">
        <f t="shared" ref="AM71:AM134" si="28">IFERROR(ROUND(MAX(L71-AH71,0),0),0)</f>
        <v>0</v>
      </c>
      <c r="AN71" s="72">
        <f t="shared" si="19"/>
        <v>0</v>
      </c>
      <c r="AO71" s="72">
        <f t="shared" si="20"/>
        <v>0</v>
      </c>
      <c r="AP71" s="55"/>
    </row>
    <row r="72" spans="1:42" x14ac:dyDescent="0.25">
      <c r="A72" s="144"/>
      <c r="B72" s="55"/>
      <c r="C72" s="55"/>
      <c r="D72" s="72">
        <f>SUMIF('3.1.MTS A'!$F$7:$F$253,'3.2.MTS B (M1)'!B72,'3.1.MTS A'!$J$7:$J$253)</f>
        <v>0</v>
      </c>
      <c r="E72" s="187">
        <f>SUMIF('Conv ratios (M1)'!$A$2:$A$51,'3.2.MTS B (M1)'!$B72,'Conv ratios (M1)'!$G$2:$G$51)</f>
        <v>0</v>
      </c>
      <c r="F72" s="187">
        <f>SUMIF('Conv ratios (M1)'!$A$2:$A$51,'3.2.MTS B (M1)'!$B72,'Conv ratios (M1)'!$F$2:$F$51)</f>
        <v>0</v>
      </c>
      <c r="G72" s="187">
        <f>SUMIF('Conv ratios (M1)'!$A$2:$A$51,'3.2.MTS B (M1)'!$B72,'Conv ratios (M1)'!$E$2:$E$51)</f>
        <v>0</v>
      </c>
      <c r="H72" s="55"/>
      <c r="I72" s="72">
        <f t="shared" ref="I72:I135" si="29">IFERROR(ROUND(MAX(H72/E72,0),0),0)</f>
        <v>0</v>
      </c>
      <c r="J72" s="72">
        <f t="shared" ref="J72:J135" si="30">IFERROR(ROUND(MAX(D72-I72,0),0),0)</f>
        <v>0</v>
      </c>
      <c r="K72" s="72">
        <f t="shared" ref="K72:K135" si="31">IFERROR(ROUND(J72*E72,0),0)</f>
        <v>0</v>
      </c>
      <c r="L72" s="72">
        <f t="shared" ref="L72:L135" si="32">IFERROR(ROUND(MAX(K72*F72,0),0),0)</f>
        <v>0</v>
      </c>
      <c r="M72" s="55"/>
      <c r="N72" s="72">
        <f t="shared" ref="N72:N135" si="33">IFERROR(ROUND(MAX(L72-M72,0),0),0)</f>
        <v>0</v>
      </c>
      <c r="O72" s="55"/>
      <c r="P72" s="72">
        <f t="shared" si="21"/>
        <v>0</v>
      </c>
      <c r="Q72" s="72">
        <f t="shared" si="22"/>
        <v>0</v>
      </c>
      <c r="R72" s="72">
        <f>SUMIF('3.1.MTS A'!$F$7:$F$253,'3.2.MTS B (M1)'!B72,'3.1.MTS A'!$P$7:$P$253)</f>
        <v>0</v>
      </c>
      <c r="S72" s="72">
        <f>SUMIFS('MTS B Funnel (M1)'!$E$7:$E$251,'MTS B Funnel (M1)'!$B$7:$B$251,'3.2.MTS B (M1)'!$B72)</f>
        <v>0</v>
      </c>
      <c r="T72" s="72">
        <f>SUMIFS('MTS B Funnel (M1)'!$F$7:$F$251,'MTS B Funnel (M1)'!$B$7:$B$251,'3.2.MTS B (M1)'!$B72)</f>
        <v>0</v>
      </c>
      <c r="U72" s="72">
        <f>SUMIFS('MTS B Funnel (M1)'!$G$7:$G$251,'MTS B Funnel (M1)'!$B$7:$B$251,'3.2.MTS B (M1)'!$B72)</f>
        <v>0</v>
      </c>
      <c r="V72" s="72">
        <f>SUMIFS('MTS B Funnel (M1)'!$H$7:$H$251,'MTS B Funnel (M1)'!$B$7:$B$251,'3.2.MTS B (M1)'!$B72)</f>
        <v>0</v>
      </c>
      <c r="W72" s="72">
        <f t="shared" si="23"/>
        <v>0</v>
      </c>
      <c r="X72" s="72">
        <f t="shared" si="24"/>
        <v>0</v>
      </c>
      <c r="Y72" s="72">
        <f t="shared" ref="Y72:Y135" si="34">IFERROR(ROUND(MAX(O72-T72,0),0),0)</f>
        <v>0</v>
      </c>
      <c r="Z72" s="72">
        <f t="shared" ref="Z72:Z135" si="35">IFERROR(ROUND(MAX(P72-U72,0),0),0)</f>
        <v>0</v>
      </c>
      <c r="AA72" s="72">
        <f t="shared" ref="AA72:AA135" si="36">IFERROR(ROUND(MAX(Q72-V72,0),0),0)</f>
        <v>0</v>
      </c>
      <c r="AB72" s="72">
        <f>SUMIFS('MTS B Funnel (M1)'!$I$7:$I$251,'MTS B Funnel (M1)'!$B$7:$B$251,'3.2.MTS B (M1)'!$B72)</f>
        <v>0</v>
      </c>
      <c r="AC72" s="72">
        <f>SUMIFS('MTS B Funnel (M1)'!$J$7:$J$251,'MTS B Funnel (M1)'!$B$7:$B$251,'3.2.MTS B (M1)'!$B72)</f>
        <v>0</v>
      </c>
      <c r="AD72" s="72">
        <f t="shared" si="25"/>
        <v>0</v>
      </c>
      <c r="AE72" s="55"/>
      <c r="AF72" s="72">
        <f>SUMIF('3.1.MTS A'!$F$7:$F$253,'3.2.MTS B (M1)'!R72,'3.1.MTS A'!$U$7:$U$253)</f>
        <v>0</v>
      </c>
      <c r="AG72" s="72">
        <f>SUMIFS('MTS B Funnel (M1)'!$L$7:$L$251,'MTS B Funnel (M1)'!$B$7:$B$251,'3.2.MTS B (M1)'!$B72)</f>
        <v>0</v>
      </c>
      <c r="AH72" s="72">
        <f>SUMIFS('MTS B Funnel (M1)'!$M$7:$M$251,'MTS B Funnel (M1)'!$B$7:$B$251,'3.2.MTS B (M1)'!$B72)</f>
        <v>0</v>
      </c>
      <c r="AI72" s="72">
        <f>SUMIFS('MTS B Funnel (M1)'!$N$7:$N$251,'MTS B Funnel (M1)'!$B$7:$B$251,'3.2.MTS B (M1)'!$B72)</f>
        <v>0</v>
      </c>
      <c r="AJ72" s="72">
        <f>SUMIFS('MTS B Funnel (M1)'!$O$7:$O$251,'MTS B Funnel (M1)'!$B$7:$B$251,'3.2.MTS B (M1)'!$B72)</f>
        <v>0</v>
      </c>
      <c r="AK72" s="72">
        <f t="shared" si="26"/>
        <v>0</v>
      </c>
      <c r="AL72" s="72">
        <f t="shared" si="27"/>
        <v>0</v>
      </c>
      <c r="AM72" s="72">
        <f t="shared" si="28"/>
        <v>0</v>
      </c>
      <c r="AN72" s="72">
        <f t="shared" ref="AN72:AN135" si="37">IFERROR(ROUND(MAX(P72-AI72,0),0),0)</f>
        <v>0</v>
      </c>
      <c r="AO72" s="72">
        <f t="shared" ref="AO72:AO135" si="38">IFERROR(ROUND(MAX(Q72-AJ72,0),0),0)</f>
        <v>0</v>
      </c>
      <c r="AP72" s="55"/>
    </row>
    <row r="73" spans="1:42" x14ac:dyDescent="0.25">
      <c r="A73" s="144"/>
      <c r="B73" s="55"/>
      <c r="C73" s="55"/>
      <c r="D73" s="72">
        <f>SUMIF('3.1.MTS A'!$F$7:$F$253,'3.2.MTS B (M1)'!B73,'3.1.MTS A'!$J$7:$J$253)</f>
        <v>0</v>
      </c>
      <c r="E73" s="187">
        <f>SUMIF('Conv ratios (M1)'!$A$2:$A$51,'3.2.MTS B (M1)'!$B73,'Conv ratios (M1)'!$G$2:$G$51)</f>
        <v>0</v>
      </c>
      <c r="F73" s="187">
        <f>SUMIF('Conv ratios (M1)'!$A$2:$A$51,'3.2.MTS B (M1)'!$B73,'Conv ratios (M1)'!$F$2:$F$51)</f>
        <v>0</v>
      </c>
      <c r="G73" s="187">
        <f>SUMIF('Conv ratios (M1)'!$A$2:$A$51,'3.2.MTS B (M1)'!$B73,'Conv ratios (M1)'!$E$2:$E$51)</f>
        <v>0</v>
      </c>
      <c r="H73" s="55"/>
      <c r="I73" s="72">
        <f t="shared" si="29"/>
        <v>0</v>
      </c>
      <c r="J73" s="72">
        <f t="shared" si="30"/>
        <v>0</v>
      </c>
      <c r="K73" s="72">
        <f t="shared" si="31"/>
        <v>0</v>
      </c>
      <c r="L73" s="72">
        <f t="shared" si="32"/>
        <v>0</v>
      </c>
      <c r="M73" s="55"/>
      <c r="N73" s="72">
        <f t="shared" si="33"/>
        <v>0</v>
      </c>
      <c r="O73" s="55"/>
      <c r="P73" s="72">
        <f t="shared" si="21"/>
        <v>0</v>
      </c>
      <c r="Q73" s="72">
        <f t="shared" si="22"/>
        <v>0</v>
      </c>
      <c r="R73" s="72">
        <f>SUMIF('3.1.MTS A'!$F$7:$F$253,'3.2.MTS B (M1)'!B73,'3.1.MTS A'!$P$7:$P$253)</f>
        <v>0</v>
      </c>
      <c r="S73" s="72">
        <f>SUMIFS('MTS B Funnel (M1)'!$E$7:$E$251,'MTS B Funnel (M1)'!$B$7:$B$251,'3.2.MTS B (M1)'!$B73)</f>
        <v>0</v>
      </c>
      <c r="T73" s="72">
        <f>SUMIFS('MTS B Funnel (M1)'!$F$7:$F$251,'MTS B Funnel (M1)'!$B$7:$B$251,'3.2.MTS B (M1)'!$B73)</f>
        <v>0</v>
      </c>
      <c r="U73" s="72">
        <f>SUMIFS('MTS B Funnel (M1)'!$G$7:$G$251,'MTS B Funnel (M1)'!$B$7:$B$251,'3.2.MTS B (M1)'!$B73)</f>
        <v>0</v>
      </c>
      <c r="V73" s="72">
        <f>SUMIFS('MTS B Funnel (M1)'!$H$7:$H$251,'MTS B Funnel (M1)'!$B$7:$B$251,'3.2.MTS B (M1)'!$B73)</f>
        <v>0</v>
      </c>
      <c r="W73" s="72">
        <f t="shared" si="23"/>
        <v>0</v>
      </c>
      <c r="X73" s="72">
        <f t="shared" si="24"/>
        <v>0</v>
      </c>
      <c r="Y73" s="72">
        <f t="shared" si="34"/>
        <v>0</v>
      </c>
      <c r="Z73" s="72">
        <f t="shared" si="35"/>
        <v>0</v>
      </c>
      <c r="AA73" s="72">
        <f t="shared" si="36"/>
        <v>0</v>
      </c>
      <c r="AB73" s="72">
        <f>SUMIFS('MTS B Funnel (M1)'!$I$7:$I$251,'MTS B Funnel (M1)'!$B$7:$B$251,'3.2.MTS B (M1)'!$B73)</f>
        <v>0</v>
      </c>
      <c r="AC73" s="72">
        <f>SUMIFS('MTS B Funnel (M1)'!$J$7:$J$251,'MTS B Funnel (M1)'!$B$7:$B$251,'3.2.MTS B (M1)'!$B73)</f>
        <v>0</v>
      </c>
      <c r="AD73" s="72">
        <f t="shared" si="25"/>
        <v>0</v>
      </c>
      <c r="AE73" s="55"/>
      <c r="AF73" s="72">
        <f>SUMIF('3.1.MTS A'!$F$7:$F$253,'3.2.MTS B (M1)'!R73,'3.1.MTS A'!$U$7:$U$253)</f>
        <v>0</v>
      </c>
      <c r="AG73" s="72">
        <f>SUMIFS('MTS B Funnel (M1)'!$L$7:$L$251,'MTS B Funnel (M1)'!$B$7:$B$251,'3.2.MTS B (M1)'!$B73)</f>
        <v>0</v>
      </c>
      <c r="AH73" s="72">
        <f>SUMIFS('MTS B Funnel (M1)'!$M$7:$M$251,'MTS B Funnel (M1)'!$B$7:$B$251,'3.2.MTS B (M1)'!$B73)</f>
        <v>0</v>
      </c>
      <c r="AI73" s="72">
        <f>SUMIFS('MTS B Funnel (M1)'!$N$7:$N$251,'MTS B Funnel (M1)'!$B$7:$B$251,'3.2.MTS B (M1)'!$B73)</f>
        <v>0</v>
      </c>
      <c r="AJ73" s="72">
        <f>SUMIFS('MTS B Funnel (M1)'!$O$7:$O$251,'MTS B Funnel (M1)'!$B$7:$B$251,'3.2.MTS B (M1)'!$B73)</f>
        <v>0</v>
      </c>
      <c r="AK73" s="72">
        <f t="shared" si="26"/>
        <v>0</v>
      </c>
      <c r="AL73" s="72">
        <f t="shared" si="27"/>
        <v>0</v>
      </c>
      <c r="AM73" s="72">
        <f t="shared" si="28"/>
        <v>0</v>
      </c>
      <c r="AN73" s="72">
        <f t="shared" si="37"/>
        <v>0</v>
      </c>
      <c r="AO73" s="72">
        <f t="shared" si="38"/>
        <v>0</v>
      </c>
      <c r="AP73" s="55"/>
    </row>
    <row r="74" spans="1:42" x14ac:dyDescent="0.25">
      <c r="A74" s="144"/>
      <c r="B74" s="55"/>
      <c r="C74" s="55"/>
      <c r="D74" s="72">
        <f>SUMIF('3.1.MTS A'!$F$7:$F$253,'3.2.MTS B (M1)'!B74,'3.1.MTS A'!$J$7:$J$253)</f>
        <v>0</v>
      </c>
      <c r="E74" s="187">
        <f>SUMIF('Conv ratios (M1)'!$A$2:$A$51,'3.2.MTS B (M1)'!$B74,'Conv ratios (M1)'!$G$2:$G$51)</f>
        <v>0</v>
      </c>
      <c r="F74" s="187">
        <f>SUMIF('Conv ratios (M1)'!$A$2:$A$51,'3.2.MTS B (M1)'!$B74,'Conv ratios (M1)'!$F$2:$F$51)</f>
        <v>0</v>
      </c>
      <c r="G74" s="187">
        <f>SUMIF('Conv ratios (M1)'!$A$2:$A$51,'3.2.MTS B (M1)'!$B74,'Conv ratios (M1)'!$E$2:$E$51)</f>
        <v>0</v>
      </c>
      <c r="H74" s="55"/>
      <c r="I74" s="72">
        <f t="shared" si="29"/>
        <v>0</v>
      </c>
      <c r="J74" s="72">
        <f t="shared" si="30"/>
        <v>0</v>
      </c>
      <c r="K74" s="72">
        <f t="shared" si="31"/>
        <v>0</v>
      </c>
      <c r="L74" s="72">
        <f t="shared" si="32"/>
        <v>0</v>
      </c>
      <c r="M74" s="55"/>
      <c r="N74" s="72">
        <f t="shared" si="33"/>
        <v>0</v>
      </c>
      <c r="O74" s="55"/>
      <c r="P74" s="72">
        <f t="shared" si="21"/>
        <v>0</v>
      </c>
      <c r="Q74" s="72">
        <f t="shared" si="22"/>
        <v>0</v>
      </c>
      <c r="R74" s="72">
        <f>SUMIF('3.1.MTS A'!$F$7:$F$253,'3.2.MTS B (M1)'!B74,'3.1.MTS A'!$P$7:$P$253)</f>
        <v>0</v>
      </c>
      <c r="S74" s="72">
        <f>SUMIFS('MTS B Funnel (M1)'!$E$7:$E$251,'MTS B Funnel (M1)'!$B$7:$B$251,'3.2.MTS B (M1)'!$B74)</f>
        <v>0</v>
      </c>
      <c r="T74" s="72">
        <f>SUMIFS('MTS B Funnel (M1)'!$F$7:$F$251,'MTS B Funnel (M1)'!$B$7:$B$251,'3.2.MTS B (M1)'!$B74)</f>
        <v>0</v>
      </c>
      <c r="U74" s="72">
        <f>SUMIFS('MTS B Funnel (M1)'!$G$7:$G$251,'MTS B Funnel (M1)'!$B$7:$B$251,'3.2.MTS B (M1)'!$B74)</f>
        <v>0</v>
      </c>
      <c r="V74" s="72">
        <f>SUMIFS('MTS B Funnel (M1)'!$H$7:$H$251,'MTS B Funnel (M1)'!$B$7:$B$251,'3.2.MTS B (M1)'!$B74)</f>
        <v>0</v>
      </c>
      <c r="W74" s="72">
        <f t="shared" si="23"/>
        <v>0</v>
      </c>
      <c r="X74" s="72">
        <f t="shared" si="24"/>
        <v>0</v>
      </c>
      <c r="Y74" s="72">
        <f t="shared" si="34"/>
        <v>0</v>
      </c>
      <c r="Z74" s="72">
        <f t="shared" si="35"/>
        <v>0</v>
      </c>
      <c r="AA74" s="72">
        <f t="shared" si="36"/>
        <v>0</v>
      </c>
      <c r="AB74" s="72">
        <f>SUMIFS('MTS B Funnel (M1)'!$I$7:$I$251,'MTS B Funnel (M1)'!$B$7:$B$251,'3.2.MTS B (M1)'!$B74)</f>
        <v>0</v>
      </c>
      <c r="AC74" s="72">
        <f>SUMIFS('MTS B Funnel (M1)'!$J$7:$J$251,'MTS B Funnel (M1)'!$B$7:$B$251,'3.2.MTS B (M1)'!$B74)</f>
        <v>0</v>
      </c>
      <c r="AD74" s="72">
        <f t="shared" si="25"/>
        <v>0</v>
      </c>
      <c r="AE74" s="55"/>
      <c r="AF74" s="72">
        <f>SUMIF('3.1.MTS A'!$F$7:$F$253,'3.2.MTS B (M1)'!R74,'3.1.MTS A'!$U$7:$U$253)</f>
        <v>0</v>
      </c>
      <c r="AG74" s="72">
        <f>SUMIFS('MTS B Funnel (M1)'!$L$7:$L$251,'MTS B Funnel (M1)'!$B$7:$B$251,'3.2.MTS B (M1)'!$B74)</f>
        <v>0</v>
      </c>
      <c r="AH74" s="72">
        <f>SUMIFS('MTS B Funnel (M1)'!$M$7:$M$251,'MTS B Funnel (M1)'!$B$7:$B$251,'3.2.MTS B (M1)'!$B74)</f>
        <v>0</v>
      </c>
      <c r="AI74" s="72">
        <f>SUMIFS('MTS B Funnel (M1)'!$N$7:$N$251,'MTS B Funnel (M1)'!$B$7:$B$251,'3.2.MTS B (M1)'!$B74)</f>
        <v>0</v>
      </c>
      <c r="AJ74" s="72">
        <f>SUMIFS('MTS B Funnel (M1)'!$O$7:$O$251,'MTS B Funnel (M1)'!$B$7:$B$251,'3.2.MTS B (M1)'!$B74)</f>
        <v>0</v>
      </c>
      <c r="AK74" s="72">
        <f t="shared" si="26"/>
        <v>0</v>
      </c>
      <c r="AL74" s="72">
        <f t="shared" si="27"/>
        <v>0</v>
      </c>
      <c r="AM74" s="72">
        <f t="shared" si="28"/>
        <v>0</v>
      </c>
      <c r="AN74" s="72">
        <f t="shared" si="37"/>
        <v>0</v>
      </c>
      <c r="AO74" s="72">
        <f t="shared" si="38"/>
        <v>0</v>
      </c>
      <c r="AP74" s="55"/>
    </row>
    <row r="75" spans="1:42" x14ac:dyDescent="0.25">
      <c r="A75" s="144"/>
      <c r="B75" s="55"/>
      <c r="C75" s="55"/>
      <c r="D75" s="72">
        <f>SUMIF('3.1.MTS A'!$F$7:$F$253,'3.2.MTS B (M1)'!B75,'3.1.MTS A'!$J$7:$J$253)</f>
        <v>0</v>
      </c>
      <c r="E75" s="187">
        <f>SUMIF('Conv ratios (M1)'!$A$2:$A$51,'3.2.MTS B (M1)'!$B75,'Conv ratios (M1)'!$G$2:$G$51)</f>
        <v>0</v>
      </c>
      <c r="F75" s="187">
        <f>SUMIF('Conv ratios (M1)'!$A$2:$A$51,'3.2.MTS B (M1)'!$B75,'Conv ratios (M1)'!$F$2:$F$51)</f>
        <v>0</v>
      </c>
      <c r="G75" s="187">
        <f>SUMIF('Conv ratios (M1)'!$A$2:$A$51,'3.2.MTS B (M1)'!$B75,'Conv ratios (M1)'!$E$2:$E$51)</f>
        <v>0</v>
      </c>
      <c r="H75" s="55"/>
      <c r="I75" s="72">
        <f t="shared" si="29"/>
        <v>0</v>
      </c>
      <c r="J75" s="72">
        <f t="shared" si="30"/>
        <v>0</v>
      </c>
      <c r="K75" s="72">
        <f t="shared" si="31"/>
        <v>0</v>
      </c>
      <c r="L75" s="72">
        <f t="shared" si="32"/>
        <v>0</v>
      </c>
      <c r="M75" s="55"/>
      <c r="N75" s="72">
        <f t="shared" si="33"/>
        <v>0</v>
      </c>
      <c r="O75" s="55"/>
      <c r="P75" s="72">
        <f t="shared" si="21"/>
        <v>0</v>
      </c>
      <c r="Q75" s="72">
        <f t="shared" si="22"/>
        <v>0</v>
      </c>
      <c r="R75" s="72">
        <f>SUMIF('3.1.MTS A'!$F$7:$F$253,'3.2.MTS B (M1)'!B75,'3.1.MTS A'!$P$7:$P$253)</f>
        <v>0</v>
      </c>
      <c r="S75" s="72">
        <f>SUMIFS('MTS B Funnel (M1)'!$E$7:$E$251,'MTS B Funnel (M1)'!$B$7:$B$251,'3.2.MTS B (M1)'!$B75)</f>
        <v>0</v>
      </c>
      <c r="T75" s="72">
        <f>SUMIFS('MTS B Funnel (M1)'!$F$7:$F$251,'MTS B Funnel (M1)'!$B$7:$B$251,'3.2.MTS B (M1)'!$B75)</f>
        <v>0</v>
      </c>
      <c r="U75" s="72">
        <f>SUMIFS('MTS B Funnel (M1)'!$G$7:$G$251,'MTS B Funnel (M1)'!$B$7:$B$251,'3.2.MTS B (M1)'!$B75)</f>
        <v>0</v>
      </c>
      <c r="V75" s="72">
        <f>SUMIFS('MTS B Funnel (M1)'!$H$7:$H$251,'MTS B Funnel (M1)'!$B$7:$B$251,'3.2.MTS B (M1)'!$B75)</f>
        <v>0</v>
      </c>
      <c r="W75" s="72">
        <f t="shared" si="23"/>
        <v>0</v>
      </c>
      <c r="X75" s="72">
        <f t="shared" si="24"/>
        <v>0</v>
      </c>
      <c r="Y75" s="72">
        <f t="shared" si="34"/>
        <v>0</v>
      </c>
      <c r="Z75" s="72">
        <f t="shared" si="35"/>
        <v>0</v>
      </c>
      <c r="AA75" s="72">
        <f t="shared" si="36"/>
        <v>0</v>
      </c>
      <c r="AB75" s="72">
        <f>SUMIFS('MTS B Funnel (M1)'!$I$7:$I$251,'MTS B Funnel (M1)'!$B$7:$B$251,'3.2.MTS B (M1)'!$B75)</f>
        <v>0</v>
      </c>
      <c r="AC75" s="72">
        <f>SUMIFS('MTS B Funnel (M1)'!$J$7:$J$251,'MTS B Funnel (M1)'!$B$7:$B$251,'3.2.MTS B (M1)'!$B75)</f>
        <v>0</v>
      </c>
      <c r="AD75" s="72">
        <f t="shared" si="25"/>
        <v>0</v>
      </c>
      <c r="AE75" s="55"/>
      <c r="AF75" s="72">
        <f>SUMIF('3.1.MTS A'!$F$7:$F$253,'3.2.MTS B (M1)'!R75,'3.1.MTS A'!$U$7:$U$253)</f>
        <v>0</v>
      </c>
      <c r="AG75" s="72">
        <f>SUMIFS('MTS B Funnel (M1)'!$L$7:$L$251,'MTS B Funnel (M1)'!$B$7:$B$251,'3.2.MTS B (M1)'!$B75)</f>
        <v>0</v>
      </c>
      <c r="AH75" s="72">
        <f>SUMIFS('MTS B Funnel (M1)'!$M$7:$M$251,'MTS B Funnel (M1)'!$B$7:$B$251,'3.2.MTS B (M1)'!$B75)</f>
        <v>0</v>
      </c>
      <c r="AI75" s="72">
        <f>SUMIFS('MTS B Funnel (M1)'!$N$7:$N$251,'MTS B Funnel (M1)'!$B$7:$B$251,'3.2.MTS B (M1)'!$B75)</f>
        <v>0</v>
      </c>
      <c r="AJ75" s="72">
        <f>SUMIFS('MTS B Funnel (M1)'!$O$7:$O$251,'MTS B Funnel (M1)'!$B$7:$B$251,'3.2.MTS B (M1)'!$B75)</f>
        <v>0</v>
      </c>
      <c r="AK75" s="72">
        <f t="shared" si="26"/>
        <v>0</v>
      </c>
      <c r="AL75" s="72">
        <f t="shared" si="27"/>
        <v>0</v>
      </c>
      <c r="AM75" s="72">
        <f t="shared" si="28"/>
        <v>0</v>
      </c>
      <c r="AN75" s="72">
        <f t="shared" si="37"/>
        <v>0</v>
      </c>
      <c r="AO75" s="72">
        <f t="shared" si="38"/>
        <v>0</v>
      </c>
      <c r="AP75" s="55"/>
    </row>
    <row r="76" spans="1:42" x14ac:dyDescent="0.25">
      <c r="A76" s="144"/>
      <c r="B76" s="55"/>
      <c r="C76" s="55"/>
      <c r="D76" s="72">
        <f>SUMIF('3.1.MTS A'!$F$7:$F$253,'3.2.MTS B (M1)'!B76,'3.1.MTS A'!$J$7:$J$253)</f>
        <v>0</v>
      </c>
      <c r="E76" s="187">
        <f>SUMIF('Conv ratios (M1)'!$A$2:$A$51,'3.2.MTS B (M1)'!$B76,'Conv ratios (M1)'!$G$2:$G$51)</f>
        <v>0</v>
      </c>
      <c r="F76" s="187">
        <f>SUMIF('Conv ratios (M1)'!$A$2:$A$51,'3.2.MTS B (M1)'!$B76,'Conv ratios (M1)'!$F$2:$F$51)</f>
        <v>0</v>
      </c>
      <c r="G76" s="187">
        <f>SUMIF('Conv ratios (M1)'!$A$2:$A$51,'3.2.MTS B (M1)'!$B76,'Conv ratios (M1)'!$E$2:$E$51)</f>
        <v>0</v>
      </c>
      <c r="H76" s="55"/>
      <c r="I76" s="72">
        <f t="shared" si="29"/>
        <v>0</v>
      </c>
      <c r="J76" s="72">
        <f t="shared" si="30"/>
        <v>0</v>
      </c>
      <c r="K76" s="72">
        <f t="shared" si="31"/>
        <v>0</v>
      </c>
      <c r="L76" s="72">
        <f t="shared" si="32"/>
        <v>0</v>
      </c>
      <c r="M76" s="55"/>
      <c r="N76" s="72">
        <f t="shared" si="33"/>
        <v>0</v>
      </c>
      <c r="O76" s="55"/>
      <c r="P76" s="72">
        <f t="shared" si="21"/>
        <v>0</v>
      </c>
      <c r="Q76" s="72">
        <f t="shared" si="22"/>
        <v>0</v>
      </c>
      <c r="R76" s="72">
        <f>SUMIF('3.1.MTS A'!$F$7:$F$253,'3.2.MTS B (M1)'!B76,'3.1.MTS A'!$P$7:$P$253)</f>
        <v>0</v>
      </c>
      <c r="S76" s="72">
        <f>SUMIFS('MTS B Funnel (M1)'!$E$7:$E$251,'MTS B Funnel (M1)'!$B$7:$B$251,'3.2.MTS B (M1)'!$B76)</f>
        <v>0</v>
      </c>
      <c r="T76" s="72">
        <f>SUMIFS('MTS B Funnel (M1)'!$F$7:$F$251,'MTS B Funnel (M1)'!$B$7:$B$251,'3.2.MTS B (M1)'!$B76)</f>
        <v>0</v>
      </c>
      <c r="U76" s="72">
        <f>SUMIFS('MTS B Funnel (M1)'!$G$7:$G$251,'MTS B Funnel (M1)'!$B$7:$B$251,'3.2.MTS B (M1)'!$B76)</f>
        <v>0</v>
      </c>
      <c r="V76" s="72">
        <f>SUMIFS('MTS B Funnel (M1)'!$H$7:$H$251,'MTS B Funnel (M1)'!$B$7:$B$251,'3.2.MTS B (M1)'!$B76)</f>
        <v>0</v>
      </c>
      <c r="W76" s="72">
        <f t="shared" si="23"/>
        <v>0</v>
      </c>
      <c r="X76" s="72">
        <f t="shared" si="24"/>
        <v>0</v>
      </c>
      <c r="Y76" s="72">
        <f t="shared" si="34"/>
        <v>0</v>
      </c>
      <c r="Z76" s="72">
        <f t="shared" si="35"/>
        <v>0</v>
      </c>
      <c r="AA76" s="72">
        <f t="shared" si="36"/>
        <v>0</v>
      </c>
      <c r="AB76" s="72">
        <f>SUMIFS('MTS B Funnel (M1)'!$I$7:$I$251,'MTS B Funnel (M1)'!$B$7:$B$251,'3.2.MTS B (M1)'!$B76)</f>
        <v>0</v>
      </c>
      <c r="AC76" s="72">
        <f>SUMIFS('MTS B Funnel (M1)'!$J$7:$J$251,'MTS B Funnel (M1)'!$B$7:$B$251,'3.2.MTS B (M1)'!$B76)</f>
        <v>0</v>
      </c>
      <c r="AD76" s="72">
        <f t="shared" si="25"/>
        <v>0</v>
      </c>
      <c r="AE76" s="55"/>
      <c r="AF76" s="72">
        <f>SUMIF('3.1.MTS A'!$F$7:$F$253,'3.2.MTS B (M1)'!R76,'3.1.MTS A'!$U$7:$U$253)</f>
        <v>0</v>
      </c>
      <c r="AG76" s="72">
        <f>SUMIFS('MTS B Funnel (M1)'!$L$7:$L$251,'MTS B Funnel (M1)'!$B$7:$B$251,'3.2.MTS B (M1)'!$B76)</f>
        <v>0</v>
      </c>
      <c r="AH76" s="72">
        <f>SUMIFS('MTS B Funnel (M1)'!$M$7:$M$251,'MTS B Funnel (M1)'!$B$7:$B$251,'3.2.MTS B (M1)'!$B76)</f>
        <v>0</v>
      </c>
      <c r="AI76" s="72">
        <f>SUMIFS('MTS B Funnel (M1)'!$N$7:$N$251,'MTS B Funnel (M1)'!$B$7:$B$251,'3.2.MTS B (M1)'!$B76)</f>
        <v>0</v>
      </c>
      <c r="AJ76" s="72">
        <f>SUMIFS('MTS B Funnel (M1)'!$O$7:$O$251,'MTS B Funnel (M1)'!$B$7:$B$251,'3.2.MTS B (M1)'!$B76)</f>
        <v>0</v>
      </c>
      <c r="AK76" s="72">
        <f t="shared" si="26"/>
        <v>0</v>
      </c>
      <c r="AL76" s="72">
        <f t="shared" si="27"/>
        <v>0</v>
      </c>
      <c r="AM76" s="72">
        <f t="shared" si="28"/>
        <v>0</v>
      </c>
      <c r="AN76" s="72">
        <f t="shared" si="37"/>
        <v>0</v>
      </c>
      <c r="AO76" s="72">
        <f t="shared" si="38"/>
        <v>0</v>
      </c>
      <c r="AP76" s="55"/>
    </row>
    <row r="77" spans="1:42" x14ac:dyDescent="0.25">
      <c r="A77" s="144"/>
      <c r="B77" s="55"/>
      <c r="C77" s="55"/>
      <c r="D77" s="72">
        <f>SUMIF('3.1.MTS A'!$F$7:$F$253,'3.2.MTS B (M1)'!B77,'3.1.MTS A'!$J$7:$J$253)</f>
        <v>0</v>
      </c>
      <c r="E77" s="187">
        <f>SUMIF('Conv ratios (M1)'!$A$2:$A$51,'3.2.MTS B (M1)'!$B77,'Conv ratios (M1)'!$G$2:$G$51)</f>
        <v>0</v>
      </c>
      <c r="F77" s="187">
        <f>SUMIF('Conv ratios (M1)'!$A$2:$A$51,'3.2.MTS B (M1)'!$B77,'Conv ratios (M1)'!$F$2:$F$51)</f>
        <v>0</v>
      </c>
      <c r="G77" s="187">
        <f>SUMIF('Conv ratios (M1)'!$A$2:$A$51,'3.2.MTS B (M1)'!$B77,'Conv ratios (M1)'!$E$2:$E$51)</f>
        <v>0</v>
      </c>
      <c r="H77" s="55"/>
      <c r="I77" s="72">
        <f t="shared" si="29"/>
        <v>0</v>
      </c>
      <c r="J77" s="72">
        <f t="shared" si="30"/>
        <v>0</v>
      </c>
      <c r="K77" s="72">
        <f t="shared" si="31"/>
        <v>0</v>
      </c>
      <c r="L77" s="72">
        <f t="shared" si="32"/>
        <v>0</v>
      </c>
      <c r="M77" s="55"/>
      <c r="N77" s="72">
        <f t="shared" si="33"/>
        <v>0</v>
      </c>
      <c r="O77" s="55"/>
      <c r="P77" s="72">
        <f t="shared" si="21"/>
        <v>0</v>
      </c>
      <c r="Q77" s="72">
        <f t="shared" si="22"/>
        <v>0</v>
      </c>
      <c r="R77" s="72">
        <f>SUMIF('3.1.MTS A'!$F$7:$F$253,'3.2.MTS B (M1)'!B77,'3.1.MTS A'!$P$7:$P$253)</f>
        <v>0</v>
      </c>
      <c r="S77" s="72">
        <f>SUMIFS('MTS B Funnel (M1)'!$E$7:$E$251,'MTS B Funnel (M1)'!$B$7:$B$251,'3.2.MTS B (M1)'!$B77)</f>
        <v>0</v>
      </c>
      <c r="T77" s="72">
        <f>SUMIFS('MTS B Funnel (M1)'!$F$7:$F$251,'MTS B Funnel (M1)'!$B$7:$B$251,'3.2.MTS B (M1)'!$B77)</f>
        <v>0</v>
      </c>
      <c r="U77" s="72">
        <f>SUMIFS('MTS B Funnel (M1)'!$G$7:$G$251,'MTS B Funnel (M1)'!$B$7:$B$251,'3.2.MTS B (M1)'!$B77)</f>
        <v>0</v>
      </c>
      <c r="V77" s="72">
        <f>SUMIFS('MTS B Funnel (M1)'!$H$7:$H$251,'MTS B Funnel (M1)'!$B$7:$B$251,'3.2.MTS B (M1)'!$B77)</f>
        <v>0</v>
      </c>
      <c r="W77" s="72">
        <f t="shared" si="23"/>
        <v>0</v>
      </c>
      <c r="X77" s="72">
        <f t="shared" si="24"/>
        <v>0</v>
      </c>
      <c r="Y77" s="72">
        <f t="shared" si="34"/>
        <v>0</v>
      </c>
      <c r="Z77" s="72">
        <f t="shared" si="35"/>
        <v>0</v>
      </c>
      <c r="AA77" s="72">
        <f t="shared" si="36"/>
        <v>0</v>
      </c>
      <c r="AB77" s="72">
        <f>SUMIFS('MTS B Funnel (M1)'!$I$7:$I$251,'MTS B Funnel (M1)'!$B$7:$B$251,'3.2.MTS B (M1)'!$B77)</f>
        <v>0</v>
      </c>
      <c r="AC77" s="72">
        <f>SUMIFS('MTS B Funnel (M1)'!$J$7:$J$251,'MTS B Funnel (M1)'!$B$7:$B$251,'3.2.MTS B (M1)'!$B77)</f>
        <v>0</v>
      </c>
      <c r="AD77" s="72">
        <f t="shared" si="25"/>
        <v>0</v>
      </c>
      <c r="AE77" s="55"/>
      <c r="AF77" s="72">
        <f>SUMIF('3.1.MTS A'!$F$7:$F$253,'3.2.MTS B (M1)'!R77,'3.1.MTS A'!$U$7:$U$253)</f>
        <v>0</v>
      </c>
      <c r="AG77" s="72">
        <f>SUMIFS('MTS B Funnel (M1)'!$L$7:$L$251,'MTS B Funnel (M1)'!$B$7:$B$251,'3.2.MTS B (M1)'!$B77)</f>
        <v>0</v>
      </c>
      <c r="AH77" s="72">
        <f>SUMIFS('MTS B Funnel (M1)'!$M$7:$M$251,'MTS B Funnel (M1)'!$B$7:$B$251,'3.2.MTS B (M1)'!$B77)</f>
        <v>0</v>
      </c>
      <c r="AI77" s="72">
        <f>SUMIFS('MTS B Funnel (M1)'!$N$7:$N$251,'MTS B Funnel (M1)'!$B$7:$B$251,'3.2.MTS B (M1)'!$B77)</f>
        <v>0</v>
      </c>
      <c r="AJ77" s="72">
        <f>SUMIFS('MTS B Funnel (M1)'!$O$7:$O$251,'MTS B Funnel (M1)'!$B$7:$B$251,'3.2.MTS B (M1)'!$B77)</f>
        <v>0</v>
      </c>
      <c r="AK77" s="72">
        <f t="shared" si="26"/>
        <v>0</v>
      </c>
      <c r="AL77" s="72">
        <f t="shared" si="27"/>
        <v>0</v>
      </c>
      <c r="AM77" s="72">
        <f t="shared" si="28"/>
        <v>0</v>
      </c>
      <c r="AN77" s="72">
        <f t="shared" si="37"/>
        <v>0</v>
      </c>
      <c r="AO77" s="72">
        <f t="shared" si="38"/>
        <v>0</v>
      </c>
      <c r="AP77" s="55"/>
    </row>
    <row r="78" spans="1:42" x14ac:dyDescent="0.25">
      <c r="A78" s="144"/>
      <c r="B78" s="55"/>
      <c r="C78" s="55"/>
      <c r="D78" s="72">
        <f>SUMIF('3.1.MTS A'!$F$7:$F$253,'3.2.MTS B (M1)'!B78,'3.1.MTS A'!$J$7:$J$253)</f>
        <v>0</v>
      </c>
      <c r="E78" s="187">
        <f>SUMIF('Conv ratios (M1)'!$A$2:$A$51,'3.2.MTS B (M1)'!$B78,'Conv ratios (M1)'!$G$2:$G$51)</f>
        <v>0</v>
      </c>
      <c r="F78" s="187">
        <f>SUMIF('Conv ratios (M1)'!$A$2:$A$51,'3.2.MTS B (M1)'!$B78,'Conv ratios (M1)'!$F$2:$F$51)</f>
        <v>0</v>
      </c>
      <c r="G78" s="187">
        <f>SUMIF('Conv ratios (M1)'!$A$2:$A$51,'3.2.MTS B (M1)'!$B78,'Conv ratios (M1)'!$E$2:$E$51)</f>
        <v>0</v>
      </c>
      <c r="H78" s="55"/>
      <c r="I78" s="72">
        <f t="shared" si="29"/>
        <v>0</v>
      </c>
      <c r="J78" s="72">
        <f t="shared" si="30"/>
        <v>0</v>
      </c>
      <c r="K78" s="72">
        <f t="shared" si="31"/>
        <v>0</v>
      </c>
      <c r="L78" s="72">
        <f t="shared" si="32"/>
        <v>0</v>
      </c>
      <c r="M78" s="55"/>
      <c r="N78" s="72">
        <f t="shared" si="33"/>
        <v>0</v>
      </c>
      <c r="O78" s="55"/>
      <c r="P78" s="72">
        <f t="shared" si="21"/>
        <v>0</v>
      </c>
      <c r="Q78" s="72">
        <f t="shared" si="22"/>
        <v>0</v>
      </c>
      <c r="R78" s="72">
        <f>SUMIF('3.1.MTS A'!$F$7:$F$253,'3.2.MTS B (M1)'!B78,'3.1.MTS A'!$P$7:$P$253)</f>
        <v>0</v>
      </c>
      <c r="S78" s="72">
        <f>SUMIFS('MTS B Funnel (M1)'!$E$7:$E$251,'MTS B Funnel (M1)'!$B$7:$B$251,'3.2.MTS B (M1)'!$B78)</f>
        <v>0</v>
      </c>
      <c r="T78" s="72">
        <f>SUMIFS('MTS B Funnel (M1)'!$F$7:$F$251,'MTS B Funnel (M1)'!$B$7:$B$251,'3.2.MTS B (M1)'!$B78)</f>
        <v>0</v>
      </c>
      <c r="U78" s="72">
        <f>SUMIFS('MTS B Funnel (M1)'!$G$7:$G$251,'MTS B Funnel (M1)'!$B$7:$B$251,'3.2.MTS B (M1)'!$B78)</f>
        <v>0</v>
      </c>
      <c r="V78" s="72">
        <f>SUMIFS('MTS B Funnel (M1)'!$H$7:$H$251,'MTS B Funnel (M1)'!$B$7:$B$251,'3.2.MTS B (M1)'!$B78)</f>
        <v>0</v>
      </c>
      <c r="W78" s="72">
        <f t="shared" si="23"/>
        <v>0</v>
      </c>
      <c r="X78" s="72">
        <f t="shared" si="24"/>
        <v>0</v>
      </c>
      <c r="Y78" s="72">
        <f t="shared" si="34"/>
        <v>0</v>
      </c>
      <c r="Z78" s="72">
        <f t="shared" si="35"/>
        <v>0</v>
      </c>
      <c r="AA78" s="72">
        <f t="shared" si="36"/>
        <v>0</v>
      </c>
      <c r="AB78" s="72">
        <f>SUMIFS('MTS B Funnel (M1)'!$I$7:$I$251,'MTS B Funnel (M1)'!$B$7:$B$251,'3.2.MTS B (M1)'!$B78)</f>
        <v>0</v>
      </c>
      <c r="AC78" s="72">
        <f>SUMIFS('MTS B Funnel (M1)'!$J$7:$J$251,'MTS B Funnel (M1)'!$B$7:$B$251,'3.2.MTS B (M1)'!$B78)</f>
        <v>0</v>
      </c>
      <c r="AD78" s="72">
        <f t="shared" si="25"/>
        <v>0</v>
      </c>
      <c r="AE78" s="55"/>
      <c r="AF78" s="72">
        <f>SUMIF('3.1.MTS A'!$F$7:$F$253,'3.2.MTS B (M1)'!R78,'3.1.MTS A'!$U$7:$U$253)</f>
        <v>0</v>
      </c>
      <c r="AG78" s="72">
        <f>SUMIFS('MTS B Funnel (M1)'!$L$7:$L$251,'MTS B Funnel (M1)'!$B$7:$B$251,'3.2.MTS B (M1)'!$B78)</f>
        <v>0</v>
      </c>
      <c r="AH78" s="72">
        <f>SUMIFS('MTS B Funnel (M1)'!$M$7:$M$251,'MTS B Funnel (M1)'!$B$7:$B$251,'3.2.MTS B (M1)'!$B78)</f>
        <v>0</v>
      </c>
      <c r="AI78" s="72">
        <f>SUMIFS('MTS B Funnel (M1)'!$N$7:$N$251,'MTS B Funnel (M1)'!$B$7:$B$251,'3.2.MTS B (M1)'!$B78)</f>
        <v>0</v>
      </c>
      <c r="AJ78" s="72">
        <f>SUMIFS('MTS B Funnel (M1)'!$O$7:$O$251,'MTS B Funnel (M1)'!$B$7:$B$251,'3.2.MTS B (M1)'!$B78)</f>
        <v>0</v>
      </c>
      <c r="AK78" s="72">
        <f t="shared" si="26"/>
        <v>0</v>
      </c>
      <c r="AL78" s="72">
        <f t="shared" si="27"/>
        <v>0</v>
      </c>
      <c r="AM78" s="72">
        <f t="shared" si="28"/>
        <v>0</v>
      </c>
      <c r="AN78" s="72">
        <f t="shared" si="37"/>
        <v>0</v>
      </c>
      <c r="AO78" s="72">
        <f t="shared" si="38"/>
        <v>0</v>
      </c>
      <c r="AP78" s="55"/>
    </row>
    <row r="79" spans="1:42" x14ac:dyDescent="0.25">
      <c r="A79" s="144"/>
      <c r="B79" s="55"/>
      <c r="C79" s="55"/>
      <c r="D79" s="72">
        <f>SUMIF('3.1.MTS A'!$F$7:$F$253,'3.2.MTS B (M1)'!B79,'3.1.MTS A'!$J$7:$J$253)</f>
        <v>0</v>
      </c>
      <c r="E79" s="187">
        <f>SUMIF('Conv ratios (M1)'!$A$2:$A$51,'3.2.MTS B (M1)'!$B79,'Conv ratios (M1)'!$G$2:$G$51)</f>
        <v>0</v>
      </c>
      <c r="F79" s="187">
        <f>SUMIF('Conv ratios (M1)'!$A$2:$A$51,'3.2.MTS B (M1)'!$B79,'Conv ratios (M1)'!$F$2:$F$51)</f>
        <v>0</v>
      </c>
      <c r="G79" s="187">
        <f>SUMIF('Conv ratios (M1)'!$A$2:$A$51,'3.2.MTS B (M1)'!$B79,'Conv ratios (M1)'!$E$2:$E$51)</f>
        <v>0</v>
      </c>
      <c r="H79" s="55"/>
      <c r="I79" s="72">
        <f t="shared" si="29"/>
        <v>0</v>
      </c>
      <c r="J79" s="72">
        <f t="shared" si="30"/>
        <v>0</v>
      </c>
      <c r="K79" s="72">
        <f t="shared" si="31"/>
        <v>0</v>
      </c>
      <c r="L79" s="72">
        <f t="shared" si="32"/>
        <v>0</v>
      </c>
      <c r="M79" s="55"/>
      <c r="N79" s="72">
        <f t="shared" si="33"/>
        <v>0</v>
      </c>
      <c r="O79" s="55"/>
      <c r="P79" s="72">
        <f t="shared" si="21"/>
        <v>0</v>
      </c>
      <c r="Q79" s="72">
        <f t="shared" si="22"/>
        <v>0</v>
      </c>
      <c r="R79" s="72">
        <f>SUMIF('3.1.MTS A'!$F$7:$F$253,'3.2.MTS B (M1)'!B79,'3.1.MTS A'!$P$7:$P$253)</f>
        <v>0</v>
      </c>
      <c r="S79" s="72">
        <f>SUMIFS('MTS B Funnel (M1)'!$E$7:$E$251,'MTS B Funnel (M1)'!$B$7:$B$251,'3.2.MTS B (M1)'!$B79)</f>
        <v>0</v>
      </c>
      <c r="T79" s="72">
        <f>SUMIFS('MTS B Funnel (M1)'!$F$7:$F$251,'MTS B Funnel (M1)'!$B$7:$B$251,'3.2.MTS B (M1)'!$B79)</f>
        <v>0</v>
      </c>
      <c r="U79" s="72">
        <f>SUMIFS('MTS B Funnel (M1)'!$G$7:$G$251,'MTS B Funnel (M1)'!$B$7:$B$251,'3.2.MTS B (M1)'!$B79)</f>
        <v>0</v>
      </c>
      <c r="V79" s="72">
        <f>SUMIFS('MTS B Funnel (M1)'!$H$7:$H$251,'MTS B Funnel (M1)'!$B$7:$B$251,'3.2.MTS B (M1)'!$B79)</f>
        <v>0</v>
      </c>
      <c r="W79" s="72">
        <f t="shared" si="23"/>
        <v>0</v>
      </c>
      <c r="X79" s="72">
        <f t="shared" si="24"/>
        <v>0</v>
      </c>
      <c r="Y79" s="72">
        <f t="shared" si="34"/>
        <v>0</v>
      </c>
      <c r="Z79" s="72">
        <f t="shared" si="35"/>
        <v>0</v>
      </c>
      <c r="AA79" s="72">
        <f t="shared" si="36"/>
        <v>0</v>
      </c>
      <c r="AB79" s="72">
        <f>SUMIFS('MTS B Funnel (M1)'!$I$7:$I$251,'MTS B Funnel (M1)'!$B$7:$B$251,'3.2.MTS B (M1)'!$B79)</f>
        <v>0</v>
      </c>
      <c r="AC79" s="72">
        <f>SUMIFS('MTS B Funnel (M1)'!$J$7:$J$251,'MTS B Funnel (M1)'!$B$7:$B$251,'3.2.MTS B (M1)'!$B79)</f>
        <v>0</v>
      </c>
      <c r="AD79" s="72">
        <f t="shared" si="25"/>
        <v>0</v>
      </c>
      <c r="AE79" s="55"/>
      <c r="AF79" s="72">
        <f>SUMIF('3.1.MTS A'!$F$7:$F$253,'3.2.MTS B (M1)'!R79,'3.1.MTS A'!$U$7:$U$253)</f>
        <v>0</v>
      </c>
      <c r="AG79" s="72">
        <f>SUMIFS('MTS B Funnel (M1)'!$L$7:$L$251,'MTS B Funnel (M1)'!$B$7:$B$251,'3.2.MTS B (M1)'!$B79)</f>
        <v>0</v>
      </c>
      <c r="AH79" s="72">
        <f>SUMIFS('MTS B Funnel (M1)'!$M$7:$M$251,'MTS B Funnel (M1)'!$B$7:$B$251,'3.2.MTS B (M1)'!$B79)</f>
        <v>0</v>
      </c>
      <c r="AI79" s="72">
        <f>SUMIFS('MTS B Funnel (M1)'!$N$7:$N$251,'MTS B Funnel (M1)'!$B$7:$B$251,'3.2.MTS B (M1)'!$B79)</f>
        <v>0</v>
      </c>
      <c r="AJ79" s="72">
        <f>SUMIFS('MTS B Funnel (M1)'!$O$7:$O$251,'MTS B Funnel (M1)'!$B$7:$B$251,'3.2.MTS B (M1)'!$B79)</f>
        <v>0</v>
      </c>
      <c r="AK79" s="72">
        <f t="shared" si="26"/>
        <v>0</v>
      </c>
      <c r="AL79" s="72">
        <f t="shared" si="27"/>
        <v>0</v>
      </c>
      <c r="AM79" s="72">
        <f t="shared" si="28"/>
        <v>0</v>
      </c>
      <c r="AN79" s="72">
        <f t="shared" si="37"/>
        <v>0</v>
      </c>
      <c r="AO79" s="72">
        <f t="shared" si="38"/>
        <v>0</v>
      </c>
      <c r="AP79" s="55"/>
    </row>
    <row r="80" spans="1:42" x14ac:dyDescent="0.25">
      <c r="A80" s="144"/>
      <c r="B80" s="55"/>
      <c r="C80" s="55"/>
      <c r="D80" s="72">
        <f>SUMIF('3.1.MTS A'!$F$7:$F$253,'3.2.MTS B (M1)'!B80,'3.1.MTS A'!$J$7:$J$253)</f>
        <v>0</v>
      </c>
      <c r="E80" s="187">
        <f>SUMIF('Conv ratios (M1)'!$A$2:$A$51,'3.2.MTS B (M1)'!$B80,'Conv ratios (M1)'!$G$2:$G$51)</f>
        <v>0</v>
      </c>
      <c r="F80" s="187">
        <f>SUMIF('Conv ratios (M1)'!$A$2:$A$51,'3.2.MTS B (M1)'!$B80,'Conv ratios (M1)'!$F$2:$F$51)</f>
        <v>0</v>
      </c>
      <c r="G80" s="187">
        <f>SUMIF('Conv ratios (M1)'!$A$2:$A$51,'3.2.MTS B (M1)'!$B80,'Conv ratios (M1)'!$E$2:$E$51)</f>
        <v>0</v>
      </c>
      <c r="H80" s="55"/>
      <c r="I80" s="72">
        <f t="shared" si="29"/>
        <v>0</v>
      </c>
      <c r="J80" s="72">
        <f t="shared" si="30"/>
        <v>0</v>
      </c>
      <c r="K80" s="72">
        <f t="shared" si="31"/>
        <v>0</v>
      </c>
      <c r="L80" s="72">
        <f t="shared" si="32"/>
        <v>0</v>
      </c>
      <c r="M80" s="55"/>
      <c r="N80" s="72">
        <f t="shared" si="33"/>
        <v>0</v>
      </c>
      <c r="O80" s="55"/>
      <c r="P80" s="72">
        <f t="shared" si="21"/>
        <v>0</v>
      </c>
      <c r="Q80" s="72">
        <f t="shared" si="22"/>
        <v>0</v>
      </c>
      <c r="R80" s="72">
        <f>SUMIF('3.1.MTS A'!$F$7:$F$253,'3.2.MTS B (M1)'!B80,'3.1.MTS A'!$P$7:$P$253)</f>
        <v>0</v>
      </c>
      <c r="S80" s="72">
        <f>SUMIFS('MTS B Funnel (M1)'!$E$7:$E$251,'MTS B Funnel (M1)'!$B$7:$B$251,'3.2.MTS B (M1)'!$B80)</f>
        <v>0</v>
      </c>
      <c r="T80" s="72">
        <f>SUMIFS('MTS B Funnel (M1)'!$F$7:$F$251,'MTS B Funnel (M1)'!$B$7:$B$251,'3.2.MTS B (M1)'!$B80)</f>
        <v>0</v>
      </c>
      <c r="U80" s="72">
        <f>SUMIFS('MTS B Funnel (M1)'!$G$7:$G$251,'MTS B Funnel (M1)'!$B$7:$B$251,'3.2.MTS B (M1)'!$B80)</f>
        <v>0</v>
      </c>
      <c r="V80" s="72">
        <f>SUMIFS('MTS B Funnel (M1)'!$H$7:$H$251,'MTS B Funnel (M1)'!$B$7:$B$251,'3.2.MTS B (M1)'!$B80)</f>
        <v>0</v>
      </c>
      <c r="W80" s="72">
        <f t="shared" si="23"/>
        <v>0</v>
      </c>
      <c r="X80" s="72">
        <f t="shared" si="24"/>
        <v>0</v>
      </c>
      <c r="Y80" s="72">
        <f t="shared" si="34"/>
        <v>0</v>
      </c>
      <c r="Z80" s="72">
        <f t="shared" si="35"/>
        <v>0</v>
      </c>
      <c r="AA80" s="72">
        <f t="shared" si="36"/>
        <v>0</v>
      </c>
      <c r="AB80" s="72">
        <f>SUMIFS('MTS B Funnel (M1)'!$I$7:$I$251,'MTS B Funnel (M1)'!$B$7:$B$251,'3.2.MTS B (M1)'!$B80)</f>
        <v>0</v>
      </c>
      <c r="AC80" s="72">
        <f>SUMIFS('MTS B Funnel (M1)'!$J$7:$J$251,'MTS B Funnel (M1)'!$B$7:$B$251,'3.2.MTS B (M1)'!$B80)</f>
        <v>0</v>
      </c>
      <c r="AD80" s="72">
        <f t="shared" si="25"/>
        <v>0</v>
      </c>
      <c r="AE80" s="55"/>
      <c r="AF80" s="72">
        <f>SUMIF('3.1.MTS A'!$F$7:$F$253,'3.2.MTS B (M1)'!R80,'3.1.MTS A'!$U$7:$U$253)</f>
        <v>0</v>
      </c>
      <c r="AG80" s="72">
        <f>SUMIFS('MTS B Funnel (M1)'!$L$7:$L$251,'MTS B Funnel (M1)'!$B$7:$B$251,'3.2.MTS B (M1)'!$B80)</f>
        <v>0</v>
      </c>
      <c r="AH80" s="72">
        <f>SUMIFS('MTS B Funnel (M1)'!$M$7:$M$251,'MTS B Funnel (M1)'!$B$7:$B$251,'3.2.MTS B (M1)'!$B80)</f>
        <v>0</v>
      </c>
      <c r="AI80" s="72">
        <f>SUMIFS('MTS B Funnel (M1)'!$N$7:$N$251,'MTS B Funnel (M1)'!$B$7:$B$251,'3.2.MTS B (M1)'!$B80)</f>
        <v>0</v>
      </c>
      <c r="AJ80" s="72">
        <f>SUMIFS('MTS B Funnel (M1)'!$O$7:$O$251,'MTS B Funnel (M1)'!$B$7:$B$251,'3.2.MTS B (M1)'!$B80)</f>
        <v>0</v>
      </c>
      <c r="AK80" s="72">
        <f t="shared" si="26"/>
        <v>0</v>
      </c>
      <c r="AL80" s="72">
        <f t="shared" si="27"/>
        <v>0</v>
      </c>
      <c r="AM80" s="72">
        <f t="shared" si="28"/>
        <v>0</v>
      </c>
      <c r="AN80" s="72">
        <f t="shared" si="37"/>
        <v>0</v>
      </c>
      <c r="AO80" s="72">
        <f t="shared" si="38"/>
        <v>0</v>
      </c>
      <c r="AP80" s="55"/>
    </row>
    <row r="81" spans="1:42" x14ac:dyDescent="0.25">
      <c r="A81" s="144"/>
      <c r="B81" s="55"/>
      <c r="C81" s="55"/>
      <c r="D81" s="72">
        <f>SUMIF('3.1.MTS A'!$F$7:$F$253,'3.2.MTS B (M1)'!B81,'3.1.MTS A'!$J$7:$J$253)</f>
        <v>0</v>
      </c>
      <c r="E81" s="187">
        <f>SUMIF('Conv ratios (M1)'!$A$2:$A$51,'3.2.MTS B (M1)'!$B81,'Conv ratios (M1)'!$G$2:$G$51)</f>
        <v>0</v>
      </c>
      <c r="F81" s="187">
        <f>SUMIF('Conv ratios (M1)'!$A$2:$A$51,'3.2.MTS B (M1)'!$B81,'Conv ratios (M1)'!$F$2:$F$51)</f>
        <v>0</v>
      </c>
      <c r="G81" s="187">
        <f>SUMIF('Conv ratios (M1)'!$A$2:$A$51,'3.2.MTS B (M1)'!$B81,'Conv ratios (M1)'!$E$2:$E$51)</f>
        <v>0</v>
      </c>
      <c r="H81" s="55"/>
      <c r="I81" s="72">
        <f t="shared" si="29"/>
        <v>0</v>
      </c>
      <c r="J81" s="72">
        <f t="shared" si="30"/>
        <v>0</v>
      </c>
      <c r="K81" s="72">
        <f t="shared" si="31"/>
        <v>0</v>
      </c>
      <c r="L81" s="72">
        <f t="shared" si="32"/>
        <v>0</v>
      </c>
      <c r="M81" s="55"/>
      <c r="N81" s="72">
        <f t="shared" si="33"/>
        <v>0</v>
      </c>
      <c r="O81" s="55"/>
      <c r="P81" s="72">
        <f t="shared" si="21"/>
        <v>0</v>
      </c>
      <c r="Q81" s="72">
        <f t="shared" si="22"/>
        <v>0</v>
      </c>
      <c r="R81" s="72">
        <f>SUMIF('3.1.MTS A'!$F$7:$F$253,'3.2.MTS B (M1)'!B81,'3.1.MTS A'!$P$7:$P$253)</f>
        <v>0</v>
      </c>
      <c r="S81" s="72">
        <f>SUMIFS('MTS B Funnel (M1)'!$E$7:$E$251,'MTS B Funnel (M1)'!$B$7:$B$251,'3.2.MTS B (M1)'!$B81)</f>
        <v>0</v>
      </c>
      <c r="T81" s="72">
        <f>SUMIFS('MTS B Funnel (M1)'!$F$7:$F$251,'MTS B Funnel (M1)'!$B$7:$B$251,'3.2.MTS B (M1)'!$B81)</f>
        <v>0</v>
      </c>
      <c r="U81" s="72">
        <f>SUMIFS('MTS B Funnel (M1)'!$G$7:$G$251,'MTS B Funnel (M1)'!$B$7:$B$251,'3.2.MTS B (M1)'!$B81)</f>
        <v>0</v>
      </c>
      <c r="V81" s="72">
        <f>SUMIFS('MTS B Funnel (M1)'!$H$7:$H$251,'MTS B Funnel (M1)'!$B$7:$B$251,'3.2.MTS B (M1)'!$B81)</f>
        <v>0</v>
      </c>
      <c r="W81" s="72">
        <f t="shared" si="23"/>
        <v>0</v>
      </c>
      <c r="X81" s="72">
        <f t="shared" si="24"/>
        <v>0</v>
      </c>
      <c r="Y81" s="72">
        <f t="shared" si="34"/>
        <v>0</v>
      </c>
      <c r="Z81" s="72">
        <f t="shared" si="35"/>
        <v>0</v>
      </c>
      <c r="AA81" s="72">
        <f t="shared" si="36"/>
        <v>0</v>
      </c>
      <c r="AB81" s="72">
        <f>SUMIFS('MTS B Funnel (M1)'!$I$7:$I$251,'MTS B Funnel (M1)'!$B$7:$B$251,'3.2.MTS B (M1)'!$B81)</f>
        <v>0</v>
      </c>
      <c r="AC81" s="72">
        <f>SUMIFS('MTS B Funnel (M1)'!$J$7:$J$251,'MTS B Funnel (M1)'!$B$7:$B$251,'3.2.MTS B (M1)'!$B81)</f>
        <v>0</v>
      </c>
      <c r="AD81" s="72">
        <f t="shared" si="25"/>
        <v>0</v>
      </c>
      <c r="AE81" s="55"/>
      <c r="AF81" s="72">
        <f>SUMIF('3.1.MTS A'!$F$7:$F$253,'3.2.MTS B (M1)'!R81,'3.1.MTS A'!$U$7:$U$253)</f>
        <v>0</v>
      </c>
      <c r="AG81" s="72">
        <f>SUMIFS('MTS B Funnel (M1)'!$L$7:$L$251,'MTS B Funnel (M1)'!$B$7:$B$251,'3.2.MTS B (M1)'!$B81)</f>
        <v>0</v>
      </c>
      <c r="AH81" s="72">
        <f>SUMIFS('MTS B Funnel (M1)'!$M$7:$M$251,'MTS B Funnel (M1)'!$B$7:$B$251,'3.2.MTS B (M1)'!$B81)</f>
        <v>0</v>
      </c>
      <c r="AI81" s="72">
        <f>SUMIFS('MTS B Funnel (M1)'!$N$7:$N$251,'MTS B Funnel (M1)'!$B$7:$B$251,'3.2.MTS B (M1)'!$B81)</f>
        <v>0</v>
      </c>
      <c r="AJ81" s="72">
        <f>SUMIFS('MTS B Funnel (M1)'!$O$7:$O$251,'MTS B Funnel (M1)'!$B$7:$B$251,'3.2.MTS B (M1)'!$B81)</f>
        <v>0</v>
      </c>
      <c r="AK81" s="72">
        <f t="shared" si="26"/>
        <v>0</v>
      </c>
      <c r="AL81" s="72">
        <f t="shared" si="27"/>
        <v>0</v>
      </c>
      <c r="AM81" s="72">
        <f t="shared" si="28"/>
        <v>0</v>
      </c>
      <c r="AN81" s="72">
        <f t="shared" si="37"/>
        <v>0</v>
      </c>
      <c r="AO81" s="72">
        <f t="shared" si="38"/>
        <v>0</v>
      </c>
      <c r="AP81" s="55"/>
    </row>
    <row r="82" spans="1:42" x14ac:dyDescent="0.25">
      <c r="A82" s="144"/>
      <c r="B82" s="55"/>
      <c r="C82" s="55"/>
      <c r="D82" s="72">
        <f>SUMIF('3.1.MTS A'!$F$7:$F$253,'3.2.MTS B (M1)'!B82,'3.1.MTS A'!$J$7:$J$253)</f>
        <v>0</v>
      </c>
      <c r="E82" s="187">
        <f>SUMIF('Conv ratios (M1)'!$A$2:$A$51,'3.2.MTS B (M1)'!$B82,'Conv ratios (M1)'!$G$2:$G$51)</f>
        <v>0</v>
      </c>
      <c r="F82" s="187">
        <f>SUMIF('Conv ratios (M1)'!$A$2:$A$51,'3.2.MTS B (M1)'!$B82,'Conv ratios (M1)'!$F$2:$F$51)</f>
        <v>0</v>
      </c>
      <c r="G82" s="187">
        <f>SUMIF('Conv ratios (M1)'!$A$2:$A$51,'3.2.MTS B (M1)'!$B82,'Conv ratios (M1)'!$E$2:$E$51)</f>
        <v>0</v>
      </c>
      <c r="H82" s="55"/>
      <c r="I82" s="72">
        <f t="shared" si="29"/>
        <v>0</v>
      </c>
      <c r="J82" s="72">
        <f t="shared" si="30"/>
        <v>0</v>
      </c>
      <c r="K82" s="72">
        <f t="shared" si="31"/>
        <v>0</v>
      </c>
      <c r="L82" s="72">
        <f t="shared" si="32"/>
        <v>0</v>
      </c>
      <c r="M82" s="55"/>
      <c r="N82" s="72">
        <f t="shared" si="33"/>
        <v>0</v>
      </c>
      <c r="O82" s="55"/>
      <c r="P82" s="72">
        <f t="shared" si="21"/>
        <v>0</v>
      </c>
      <c r="Q82" s="72">
        <f t="shared" si="22"/>
        <v>0</v>
      </c>
      <c r="R82" s="72">
        <f>SUMIF('3.1.MTS A'!$F$7:$F$253,'3.2.MTS B (M1)'!B82,'3.1.MTS A'!$P$7:$P$253)</f>
        <v>0</v>
      </c>
      <c r="S82" s="72">
        <f>SUMIFS('MTS B Funnel (M1)'!$E$7:$E$251,'MTS B Funnel (M1)'!$B$7:$B$251,'3.2.MTS B (M1)'!$B82)</f>
        <v>0</v>
      </c>
      <c r="T82" s="72">
        <f>SUMIFS('MTS B Funnel (M1)'!$F$7:$F$251,'MTS B Funnel (M1)'!$B$7:$B$251,'3.2.MTS B (M1)'!$B82)</f>
        <v>0</v>
      </c>
      <c r="U82" s="72">
        <f>SUMIFS('MTS B Funnel (M1)'!$G$7:$G$251,'MTS B Funnel (M1)'!$B$7:$B$251,'3.2.MTS B (M1)'!$B82)</f>
        <v>0</v>
      </c>
      <c r="V82" s="72">
        <f>SUMIFS('MTS B Funnel (M1)'!$H$7:$H$251,'MTS B Funnel (M1)'!$B$7:$B$251,'3.2.MTS B (M1)'!$B82)</f>
        <v>0</v>
      </c>
      <c r="W82" s="72">
        <f t="shared" si="23"/>
        <v>0</v>
      </c>
      <c r="X82" s="72">
        <f t="shared" si="24"/>
        <v>0</v>
      </c>
      <c r="Y82" s="72">
        <f t="shared" si="34"/>
        <v>0</v>
      </c>
      <c r="Z82" s="72">
        <f t="shared" si="35"/>
        <v>0</v>
      </c>
      <c r="AA82" s="72">
        <f t="shared" si="36"/>
        <v>0</v>
      </c>
      <c r="AB82" s="72">
        <f>SUMIFS('MTS B Funnel (M1)'!$I$7:$I$251,'MTS B Funnel (M1)'!$B$7:$B$251,'3.2.MTS B (M1)'!$B82)</f>
        <v>0</v>
      </c>
      <c r="AC82" s="72">
        <f>SUMIFS('MTS B Funnel (M1)'!$J$7:$J$251,'MTS B Funnel (M1)'!$B$7:$B$251,'3.2.MTS B (M1)'!$B82)</f>
        <v>0</v>
      </c>
      <c r="AD82" s="72">
        <f t="shared" si="25"/>
        <v>0</v>
      </c>
      <c r="AE82" s="55"/>
      <c r="AF82" s="72">
        <f>SUMIF('3.1.MTS A'!$F$7:$F$253,'3.2.MTS B (M1)'!R82,'3.1.MTS A'!$U$7:$U$253)</f>
        <v>0</v>
      </c>
      <c r="AG82" s="72">
        <f>SUMIFS('MTS B Funnel (M1)'!$L$7:$L$251,'MTS B Funnel (M1)'!$B$7:$B$251,'3.2.MTS B (M1)'!$B82)</f>
        <v>0</v>
      </c>
      <c r="AH82" s="72">
        <f>SUMIFS('MTS B Funnel (M1)'!$M$7:$M$251,'MTS B Funnel (M1)'!$B$7:$B$251,'3.2.MTS B (M1)'!$B82)</f>
        <v>0</v>
      </c>
      <c r="AI82" s="72">
        <f>SUMIFS('MTS B Funnel (M1)'!$N$7:$N$251,'MTS B Funnel (M1)'!$B$7:$B$251,'3.2.MTS B (M1)'!$B82)</f>
        <v>0</v>
      </c>
      <c r="AJ82" s="72">
        <f>SUMIFS('MTS B Funnel (M1)'!$O$7:$O$251,'MTS B Funnel (M1)'!$B$7:$B$251,'3.2.MTS B (M1)'!$B82)</f>
        <v>0</v>
      </c>
      <c r="AK82" s="72">
        <f t="shared" si="26"/>
        <v>0</v>
      </c>
      <c r="AL82" s="72">
        <f t="shared" si="27"/>
        <v>0</v>
      </c>
      <c r="AM82" s="72">
        <f t="shared" si="28"/>
        <v>0</v>
      </c>
      <c r="AN82" s="72">
        <f t="shared" si="37"/>
        <v>0</v>
      </c>
      <c r="AO82" s="72">
        <f t="shared" si="38"/>
        <v>0</v>
      </c>
      <c r="AP82" s="55"/>
    </row>
    <row r="83" spans="1:42" x14ac:dyDescent="0.25">
      <c r="A83" s="144"/>
      <c r="B83" s="55"/>
      <c r="C83" s="55"/>
      <c r="D83" s="72">
        <f>SUMIF('3.1.MTS A'!$F$7:$F$253,'3.2.MTS B (M1)'!B83,'3.1.MTS A'!$J$7:$J$253)</f>
        <v>0</v>
      </c>
      <c r="E83" s="187">
        <f>SUMIF('Conv ratios (M1)'!$A$2:$A$51,'3.2.MTS B (M1)'!$B83,'Conv ratios (M1)'!$G$2:$G$51)</f>
        <v>0</v>
      </c>
      <c r="F83" s="187">
        <f>SUMIF('Conv ratios (M1)'!$A$2:$A$51,'3.2.MTS B (M1)'!$B83,'Conv ratios (M1)'!$F$2:$F$51)</f>
        <v>0</v>
      </c>
      <c r="G83" s="187">
        <f>SUMIF('Conv ratios (M1)'!$A$2:$A$51,'3.2.MTS B (M1)'!$B83,'Conv ratios (M1)'!$E$2:$E$51)</f>
        <v>0</v>
      </c>
      <c r="H83" s="55"/>
      <c r="I83" s="72">
        <f t="shared" si="29"/>
        <v>0</v>
      </c>
      <c r="J83" s="72">
        <f t="shared" si="30"/>
        <v>0</v>
      </c>
      <c r="K83" s="72">
        <f t="shared" si="31"/>
        <v>0</v>
      </c>
      <c r="L83" s="72">
        <f t="shared" si="32"/>
        <v>0</v>
      </c>
      <c r="M83" s="55"/>
      <c r="N83" s="72">
        <f t="shared" si="33"/>
        <v>0</v>
      </c>
      <c r="O83" s="55"/>
      <c r="P83" s="72">
        <f t="shared" si="21"/>
        <v>0</v>
      </c>
      <c r="Q83" s="72">
        <f t="shared" si="22"/>
        <v>0</v>
      </c>
      <c r="R83" s="72">
        <f>SUMIF('3.1.MTS A'!$F$7:$F$253,'3.2.MTS B (M1)'!B83,'3.1.MTS A'!$P$7:$P$253)</f>
        <v>0</v>
      </c>
      <c r="S83" s="72">
        <f>SUMIFS('MTS B Funnel (M1)'!$E$7:$E$251,'MTS B Funnel (M1)'!$B$7:$B$251,'3.2.MTS B (M1)'!$B83)</f>
        <v>0</v>
      </c>
      <c r="T83" s="72">
        <f>SUMIFS('MTS B Funnel (M1)'!$F$7:$F$251,'MTS B Funnel (M1)'!$B$7:$B$251,'3.2.MTS B (M1)'!$B83)</f>
        <v>0</v>
      </c>
      <c r="U83" s="72">
        <f>SUMIFS('MTS B Funnel (M1)'!$G$7:$G$251,'MTS B Funnel (M1)'!$B$7:$B$251,'3.2.MTS B (M1)'!$B83)</f>
        <v>0</v>
      </c>
      <c r="V83" s="72">
        <f>SUMIFS('MTS B Funnel (M1)'!$H$7:$H$251,'MTS B Funnel (M1)'!$B$7:$B$251,'3.2.MTS B (M1)'!$B83)</f>
        <v>0</v>
      </c>
      <c r="W83" s="72">
        <f t="shared" si="23"/>
        <v>0</v>
      </c>
      <c r="X83" s="72">
        <f t="shared" si="24"/>
        <v>0</v>
      </c>
      <c r="Y83" s="72">
        <f t="shared" si="34"/>
        <v>0</v>
      </c>
      <c r="Z83" s="72">
        <f t="shared" si="35"/>
        <v>0</v>
      </c>
      <c r="AA83" s="72">
        <f t="shared" si="36"/>
        <v>0</v>
      </c>
      <c r="AB83" s="72">
        <f>SUMIFS('MTS B Funnel (M1)'!$I$7:$I$251,'MTS B Funnel (M1)'!$B$7:$B$251,'3.2.MTS B (M1)'!$B83)</f>
        <v>0</v>
      </c>
      <c r="AC83" s="72">
        <f>SUMIFS('MTS B Funnel (M1)'!$J$7:$J$251,'MTS B Funnel (M1)'!$B$7:$B$251,'3.2.MTS B (M1)'!$B83)</f>
        <v>0</v>
      </c>
      <c r="AD83" s="72">
        <f t="shared" si="25"/>
        <v>0</v>
      </c>
      <c r="AE83" s="55"/>
      <c r="AF83" s="72">
        <f>SUMIF('3.1.MTS A'!$F$7:$F$253,'3.2.MTS B (M1)'!R83,'3.1.MTS A'!$U$7:$U$253)</f>
        <v>0</v>
      </c>
      <c r="AG83" s="72">
        <f>SUMIFS('MTS B Funnel (M1)'!$L$7:$L$251,'MTS B Funnel (M1)'!$B$7:$B$251,'3.2.MTS B (M1)'!$B83)</f>
        <v>0</v>
      </c>
      <c r="AH83" s="72">
        <f>SUMIFS('MTS B Funnel (M1)'!$M$7:$M$251,'MTS B Funnel (M1)'!$B$7:$B$251,'3.2.MTS B (M1)'!$B83)</f>
        <v>0</v>
      </c>
      <c r="AI83" s="72">
        <f>SUMIFS('MTS B Funnel (M1)'!$N$7:$N$251,'MTS B Funnel (M1)'!$B$7:$B$251,'3.2.MTS B (M1)'!$B83)</f>
        <v>0</v>
      </c>
      <c r="AJ83" s="72">
        <f>SUMIFS('MTS B Funnel (M1)'!$O$7:$O$251,'MTS B Funnel (M1)'!$B$7:$B$251,'3.2.MTS B (M1)'!$B83)</f>
        <v>0</v>
      </c>
      <c r="AK83" s="72">
        <f t="shared" si="26"/>
        <v>0</v>
      </c>
      <c r="AL83" s="72">
        <f t="shared" si="27"/>
        <v>0</v>
      </c>
      <c r="AM83" s="72">
        <f t="shared" si="28"/>
        <v>0</v>
      </c>
      <c r="AN83" s="72">
        <f t="shared" si="37"/>
        <v>0</v>
      </c>
      <c r="AO83" s="72">
        <f t="shared" si="38"/>
        <v>0</v>
      </c>
      <c r="AP83" s="55"/>
    </row>
    <row r="84" spans="1:42" x14ac:dyDescent="0.25">
      <c r="A84" s="144"/>
      <c r="B84" s="55"/>
      <c r="C84" s="55"/>
      <c r="D84" s="72">
        <f>SUMIF('3.1.MTS A'!$F$7:$F$253,'3.2.MTS B (M1)'!B84,'3.1.MTS A'!$J$7:$J$253)</f>
        <v>0</v>
      </c>
      <c r="E84" s="187">
        <f>SUMIF('Conv ratios (M1)'!$A$2:$A$51,'3.2.MTS B (M1)'!$B84,'Conv ratios (M1)'!$G$2:$G$51)</f>
        <v>0</v>
      </c>
      <c r="F84" s="187">
        <f>SUMIF('Conv ratios (M1)'!$A$2:$A$51,'3.2.MTS B (M1)'!$B84,'Conv ratios (M1)'!$F$2:$F$51)</f>
        <v>0</v>
      </c>
      <c r="G84" s="187">
        <f>SUMIF('Conv ratios (M1)'!$A$2:$A$51,'3.2.MTS B (M1)'!$B84,'Conv ratios (M1)'!$E$2:$E$51)</f>
        <v>0</v>
      </c>
      <c r="H84" s="55"/>
      <c r="I84" s="72">
        <f t="shared" si="29"/>
        <v>0</v>
      </c>
      <c r="J84" s="72">
        <f t="shared" si="30"/>
        <v>0</v>
      </c>
      <c r="K84" s="72">
        <f t="shared" si="31"/>
        <v>0</v>
      </c>
      <c r="L84" s="72">
        <f t="shared" si="32"/>
        <v>0</v>
      </c>
      <c r="M84" s="55"/>
      <c r="N84" s="72">
        <f t="shared" si="33"/>
        <v>0</v>
      </c>
      <c r="O84" s="55"/>
      <c r="P84" s="72">
        <f t="shared" si="21"/>
        <v>0</v>
      </c>
      <c r="Q84" s="72">
        <f t="shared" si="22"/>
        <v>0</v>
      </c>
      <c r="R84" s="72">
        <f>SUMIF('3.1.MTS A'!$F$7:$F$253,'3.2.MTS B (M1)'!B84,'3.1.MTS A'!$P$7:$P$253)</f>
        <v>0</v>
      </c>
      <c r="S84" s="72">
        <f>SUMIFS('MTS B Funnel (M1)'!$E$7:$E$251,'MTS B Funnel (M1)'!$B$7:$B$251,'3.2.MTS B (M1)'!$B84)</f>
        <v>0</v>
      </c>
      <c r="T84" s="72">
        <f>SUMIFS('MTS B Funnel (M1)'!$F$7:$F$251,'MTS B Funnel (M1)'!$B$7:$B$251,'3.2.MTS B (M1)'!$B84)</f>
        <v>0</v>
      </c>
      <c r="U84" s="72">
        <f>SUMIFS('MTS B Funnel (M1)'!$G$7:$G$251,'MTS B Funnel (M1)'!$B$7:$B$251,'3.2.MTS B (M1)'!$B84)</f>
        <v>0</v>
      </c>
      <c r="V84" s="72">
        <f>SUMIFS('MTS B Funnel (M1)'!$H$7:$H$251,'MTS B Funnel (M1)'!$B$7:$B$251,'3.2.MTS B (M1)'!$B84)</f>
        <v>0</v>
      </c>
      <c r="W84" s="72">
        <f t="shared" si="23"/>
        <v>0</v>
      </c>
      <c r="X84" s="72">
        <f t="shared" si="24"/>
        <v>0</v>
      </c>
      <c r="Y84" s="72">
        <f t="shared" si="34"/>
        <v>0</v>
      </c>
      <c r="Z84" s="72">
        <f t="shared" si="35"/>
        <v>0</v>
      </c>
      <c r="AA84" s="72">
        <f t="shared" si="36"/>
        <v>0</v>
      </c>
      <c r="AB84" s="72">
        <f>SUMIFS('MTS B Funnel (M1)'!$I$7:$I$251,'MTS B Funnel (M1)'!$B$7:$B$251,'3.2.MTS B (M1)'!$B84)</f>
        <v>0</v>
      </c>
      <c r="AC84" s="72">
        <f>SUMIFS('MTS B Funnel (M1)'!$J$7:$J$251,'MTS B Funnel (M1)'!$B$7:$B$251,'3.2.MTS B (M1)'!$B84)</f>
        <v>0</v>
      </c>
      <c r="AD84" s="72">
        <f t="shared" si="25"/>
        <v>0</v>
      </c>
      <c r="AE84" s="55"/>
      <c r="AF84" s="72">
        <f>SUMIF('3.1.MTS A'!$F$7:$F$253,'3.2.MTS B (M1)'!R84,'3.1.MTS A'!$U$7:$U$253)</f>
        <v>0</v>
      </c>
      <c r="AG84" s="72">
        <f>SUMIFS('MTS B Funnel (M1)'!$L$7:$L$251,'MTS B Funnel (M1)'!$B$7:$B$251,'3.2.MTS B (M1)'!$B84)</f>
        <v>0</v>
      </c>
      <c r="AH84" s="72">
        <f>SUMIFS('MTS B Funnel (M1)'!$M$7:$M$251,'MTS B Funnel (M1)'!$B$7:$B$251,'3.2.MTS B (M1)'!$B84)</f>
        <v>0</v>
      </c>
      <c r="AI84" s="72">
        <f>SUMIFS('MTS B Funnel (M1)'!$N$7:$N$251,'MTS B Funnel (M1)'!$B$7:$B$251,'3.2.MTS B (M1)'!$B84)</f>
        <v>0</v>
      </c>
      <c r="AJ84" s="72">
        <f>SUMIFS('MTS B Funnel (M1)'!$O$7:$O$251,'MTS B Funnel (M1)'!$B$7:$B$251,'3.2.MTS B (M1)'!$B84)</f>
        <v>0</v>
      </c>
      <c r="AK84" s="72">
        <f t="shared" si="26"/>
        <v>0</v>
      </c>
      <c r="AL84" s="72">
        <f t="shared" si="27"/>
        <v>0</v>
      </c>
      <c r="AM84" s="72">
        <f t="shared" si="28"/>
        <v>0</v>
      </c>
      <c r="AN84" s="72">
        <f t="shared" si="37"/>
        <v>0</v>
      </c>
      <c r="AO84" s="72">
        <f t="shared" si="38"/>
        <v>0</v>
      </c>
      <c r="AP84" s="55"/>
    </row>
    <row r="85" spans="1:42" x14ac:dyDescent="0.25">
      <c r="A85" s="144"/>
      <c r="B85" s="55"/>
      <c r="C85" s="55"/>
      <c r="D85" s="72">
        <f>SUMIF('3.1.MTS A'!$F$7:$F$253,'3.2.MTS B (M1)'!B85,'3.1.MTS A'!$J$7:$J$253)</f>
        <v>0</v>
      </c>
      <c r="E85" s="187">
        <f>SUMIF('Conv ratios (M1)'!$A$2:$A$51,'3.2.MTS B (M1)'!$B85,'Conv ratios (M1)'!$G$2:$G$51)</f>
        <v>0</v>
      </c>
      <c r="F85" s="187">
        <f>SUMIF('Conv ratios (M1)'!$A$2:$A$51,'3.2.MTS B (M1)'!$B85,'Conv ratios (M1)'!$F$2:$F$51)</f>
        <v>0</v>
      </c>
      <c r="G85" s="187">
        <f>SUMIF('Conv ratios (M1)'!$A$2:$A$51,'3.2.MTS B (M1)'!$B85,'Conv ratios (M1)'!$E$2:$E$51)</f>
        <v>0</v>
      </c>
      <c r="H85" s="55"/>
      <c r="I85" s="72">
        <f t="shared" si="29"/>
        <v>0</v>
      </c>
      <c r="J85" s="72">
        <f t="shared" si="30"/>
        <v>0</v>
      </c>
      <c r="K85" s="72">
        <f t="shared" si="31"/>
        <v>0</v>
      </c>
      <c r="L85" s="72">
        <f t="shared" si="32"/>
        <v>0</v>
      </c>
      <c r="M85" s="55"/>
      <c r="N85" s="72">
        <f t="shared" si="33"/>
        <v>0</v>
      </c>
      <c r="O85" s="55"/>
      <c r="P85" s="72">
        <f t="shared" si="21"/>
        <v>0</v>
      </c>
      <c r="Q85" s="72">
        <f t="shared" si="22"/>
        <v>0</v>
      </c>
      <c r="R85" s="72">
        <f>SUMIF('3.1.MTS A'!$F$7:$F$253,'3.2.MTS B (M1)'!B85,'3.1.MTS A'!$P$7:$P$253)</f>
        <v>0</v>
      </c>
      <c r="S85" s="72">
        <f>SUMIFS('MTS B Funnel (M1)'!$E$7:$E$251,'MTS B Funnel (M1)'!$B$7:$B$251,'3.2.MTS B (M1)'!$B85)</f>
        <v>0</v>
      </c>
      <c r="T85" s="72">
        <f>SUMIFS('MTS B Funnel (M1)'!$F$7:$F$251,'MTS B Funnel (M1)'!$B$7:$B$251,'3.2.MTS B (M1)'!$B85)</f>
        <v>0</v>
      </c>
      <c r="U85" s="72">
        <f>SUMIFS('MTS B Funnel (M1)'!$G$7:$G$251,'MTS B Funnel (M1)'!$B$7:$B$251,'3.2.MTS B (M1)'!$B85)</f>
        <v>0</v>
      </c>
      <c r="V85" s="72">
        <f>SUMIFS('MTS B Funnel (M1)'!$H$7:$H$251,'MTS B Funnel (M1)'!$B$7:$B$251,'3.2.MTS B (M1)'!$B85)</f>
        <v>0</v>
      </c>
      <c r="W85" s="72">
        <f t="shared" si="23"/>
        <v>0</v>
      </c>
      <c r="X85" s="72">
        <f t="shared" si="24"/>
        <v>0</v>
      </c>
      <c r="Y85" s="72">
        <f t="shared" si="34"/>
        <v>0</v>
      </c>
      <c r="Z85" s="72">
        <f t="shared" si="35"/>
        <v>0</v>
      </c>
      <c r="AA85" s="72">
        <f t="shared" si="36"/>
        <v>0</v>
      </c>
      <c r="AB85" s="72">
        <f>SUMIFS('MTS B Funnel (M1)'!$I$7:$I$251,'MTS B Funnel (M1)'!$B$7:$B$251,'3.2.MTS B (M1)'!$B85)</f>
        <v>0</v>
      </c>
      <c r="AC85" s="72">
        <f>SUMIFS('MTS B Funnel (M1)'!$J$7:$J$251,'MTS B Funnel (M1)'!$B$7:$B$251,'3.2.MTS B (M1)'!$B85)</f>
        <v>0</v>
      </c>
      <c r="AD85" s="72">
        <f t="shared" si="25"/>
        <v>0</v>
      </c>
      <c r="AE85" s="55"/>
      <c r="AF85" s="72">
        <f>SUMIF('3.1.MTS A'!$F$7:$F$253,'3.2.MTS B (M1)'!R85,'3.1.MTS A'!$U$7:$U$253)</f>
        <v>0</v>
      </c>
      <c r="AG85" s="72">
        <f>SUMIFS('MTS B Funnel (M1)'!$L$7:$L$251,'MTS B Funnel (M1)'!$B$7:$B$251,'3.2.MTS B (M1)'!$B85)</f>
        <v>0</v>
      </c>
      <c r="AH85" s="72">
        <f>SUMIFS('MTS B Funnel (M1)'!$M$7:$M$251,'MTS B Funnel (M1)'!$B$7:$B$251,'3.2.MTS B (M1)'!$B85)</f>
        <v>0</v>
      </c>
      <c r="AI85" s="72">
        <f>SUMIFS('MTS B Funnel (M1)'!$N$7:$N$251,'MTS B Funnel (M1)'!$B$7:$B$251,'3.2.MTS B (M1)'!$B85)</f>
        <v>0</v>
      </c>
      <c r="AJ85" s="72">
        <f>SUMIFS('MTS B Funnel (M1)'!$O$7:$O$251,'MTS B Funnel (M1)'!$B$7:$B$251,'3.2.MTS B (M1)'!$B85)</f>
        <v>0</v>
      </c>
      <c r="AK85" s="72">
        <f t="shared" si="26"/>
        <v>0</v>
      </c>
      <c r="AL85" s="72">
        <f t="shared" si="27"/>
        <v>0</v>
      </c>
      <c r="AM85" s="72">
        <f t="shared" si="28"/>
        <v>0</v>
      </c>
      <c r="AN85" s="72">
        <f t="shared" si="37"/>
        <v>0</v>
      </c>
      <c r="AO85" s="72">
        <f t="shared" si="38"/>
        <v>0</v>
      </c>
      <c r="AP85" s="55"/>
    </row>
    <row r="86" spans="1:42" x14ac:dyDescent="0.25">
      <c r="A86" s="144"/>
      <c r="B86" s="55"/>
      <c r="C86" s="55"/>
      <c r="D86" s="72">
        <f>SUMIF('3.1.MTS A'!$F$7:$F$253,'3.2.MTS B (M1)'!B86,'3.1.MTS A'!$J$7:$J$253)</f>
        <v>0</v>
      </c>
      <c r="E86" s="187">
        <f>SUMIF('Conv ratios (M1)'!$A$2:$A$51,'3.2.MTS B (M1)'!$B86,'Conv ratios (M1)'!$G$2:$G$51)</f>
        <v>0</v>
      </c>
      <c r="F86" s="187">
        <f>SUMIF('Conv ratios (M1)'!$A$2:$A$51,'3.2.MTS B (M1)'!$B86,'Conv ratios (M1)'!$F$2:$F$51)</f>
        <v>0</v>
      </c>
      <c r="G86" s="187">
        <f>SUMIF('Conv ratios (M1)'!$A$2:$A$51,'3.2.MTS B (M1)'!$B86,'Conv ratios (M1)'!$E$2:$E$51)</f>
        <v>0</v>
      </c>
      <c r="H86" s="55"/>
      <c r="I86" s="72">
        <f t="shared" si="29"/>
        <v>0</v>
      </c>
      <c r="J86" s="72">
        <f t="shared" si="30"/>
        <v>0</v>
      </c>
      <c r="K86" s="72">
        <f t="shared" si="31"/>
        <v>0</v>
      </c>
      <c r="L86" s="72">
        <f t="shared" si="32"/>
        <v>0</v>
      </c>
      <c r="M86" s="55"/>
      <c r="N86" s="72">
        <f t="shared" si="33"/>
        <v>0</v>
      </c>
      <c r="O86" s="55"/>
      <c r="P86" s="72">
        <f t="shared" si="21"/>
        <v>0</v>
      </c>
      <c r="Q86" s="72">
        <f t="shared" si="22"/>
        <v>0</v>
      </c>
      <c r="R86" s="72">
        <f>SUMIF('3.1.MTS A'!$F$7:$F$253,'3.2.MTS B (M1)'!B86,'3.1.MTS A'!$P$7:$P$253)</f>
        <v>0</v>
      </c>
      <c r="S86" s="72">
        <f>SUMIFS('MTS B Funnel (M1)'!$E$7:$E$251,'MTS B Funnel (M1)'!$B$7:$B$251,'3.2.MTS B (M1)'!$B86)</f>
        <v>0</v>
      </c>
      <c r="T86" s="72">
        <f>SUMIFS('MTS B Funnel (M1)'!$F$7:$F$251,'MTS B Funnel (M1)'!$B$7:$B$251,'3.2.MTS B (M1)'!$B86)</f>
        <v>0</v>
      </c>
      <c r="U86" s="72">
        <f>SUMIFS('MTS B Funnel (M1)'!$G$7:$G$251,'MTS B Funnel (M1)'!$B$7:$B$251,'3.2.MTS B (M1)'!$B86)</f>
        <v>0</v>
      </c>
      <c r="V86" s="72">
        <f>SUMIFS('MTS B Funnel (M1)'!$H$7:$H$251,'MTS B Funnel (M1)'!$B$7:$B$251,'3.2.MTS B (M1)'!$B86)</f>
        <v>0</v>
      </c>
      <c r="W86" s="72">
        <f t="shared" si="23"/>
        <v>0</v>
      </c>
      <c r="X86" s="72">
        <f t="shared" si="24"/>
        <v>0</v>
      </c>
      <c r="Y86" s="72">
        <f t="shared" si="34"/>
        <v>0</v>
      </c>
      <c r="Z86" s="72">
        <f t="shared" si="35"/>
        <v>0</v>
      </c>
      <c r="AA86" s="72">
        <f t="shared" si="36"/>
        <v>0</v>
      </c>
      <c r="AB86" s="72">
        <f>SUMIFS('MTS B Funnel (M1)'!$I$7:$I$251,'MTS B Funnel (M1)'!$B$7:$B$251,'3.2.MTS B (M1)'!$B86)</f>
        <v>0</v>
      </c>
      <c r="AC86" s="72">
        <f>SUMIFS('MTS B Funnel (M1)'!$J$7:$J$251,'MTS B Funnel (M1)'!$B$7:$B$251,'3.2.MTS B (M1)'!$B86)</f>
        <v>0</v>
      </c>
      <c r="AD86" s="72">
        <f t="shared" si="25"/>
        <v>0</v>
      </c>
      <c r="AE86" s="55"/>
      <c r="AF86" s="72">
        <f>SUMIF('3.1.MTS A'!$F$7:$F$253,'3.2.MTS B (M1)'!R86,'3.1.MTS A'!$U$7:$U$253)</f>
        <v>0</v>
      </c>
      <c r="AG86" s="72">
        <f>SUMIFS('MTS B Funnel (M1)'!$L$7:$L$251,'MTS B Funnel (M1)'!$B$7:$B$251,'3.2.MTS B (M1)'!$B86)</f>
        <v>0</v>
      </c>
      <c r="AH86" s="72">
        <f>SUMIFS('MTS B Funnel (M1)'!$M$7:$M$251,'MTS B Funnel (M1)'!$B$7:$B$251,'3.2.MTS B (M1)'!$B86)</f>
        <v>0</v>
      </c>
      <c r="AI86" s="72">
        <f>SUMIFS('MTS B Funnel (M1)'!$N$7:$N$251,'MTS B Funnel (M1)'!$B$7:$B$251,'3.2.MTS B (M1)'!$B86)</f>
        <v>0</v>
      </c>
      <c r="AJ86" s="72">
        <f>SUMIFS('MTS B Funnel (M1)'!$O$7:$O$251,'MTS B Funnel (M1)'!$B$7:$B$251,'3.2.MTS B (M1)'!$B86)</f>
        <v>0</v>
      </c>
      <c r="AK86" s="72">
        <f t="shared" si="26"/>
        <v>0</v>
      </c>
      <c r="AL86" s="72">
        <f t="shared" si="27"/>
        <v>0</v>
      </c>
      <c r="AM86" s="72">
        <f t="shared" si="28"/>
        <v>0</v>
      </c>
      <c r="AN86" s="72">
        <f t="shared" si="37"/>
        <v>0</v>
      </c>
      <c r="AO86" s="72">
        <f t="shared" si="38"/>
        <v>0</v>
      </c>
      <c r="AP86" s="55"/>
    </row>
    <row r="87" spans="1:42" x14ac:dyDescent="0.25">
      <c r="A87" s="144"/>
      <c r="B87" s="55"/>
      <c r="C87" s="55"/>
      <c r="D87" s="72">
        <f>SUMIF('3.1.MTS A'!$F$7:$F$253,'3.2.MTS B (M1)'!B87,'3.1.MTS A'!$J$7:$J$253)</f>
        <v>0</v>
      </c>
      <c r="E87" s="187">
        <f>SUMIF('Conv ratios (M1)'!$A$2:$A$51,'3.2.MTS B (M1)'!$B87,'Conv ratios (M1)'!$G$2:$G$51)</f>
        <v>0</v>
      </c>
      <c r="F87" s="187">
        <f>SUMIF('Conv ratios (M1)'!$A$2:$A$51,'3.2.MTS B (M1)'!$B87,'Conv ratios (M1)'!$F$2:$F$51)</f>
        <v>0</v>
      </c>
      <c r="G87" s="187">
        <f>SUMIF('Conv ratios (M1)'!$A$2:$A$51,'3.2.MTS B (M1)'!$B87,'Conv ratios (M1)'!$E$2:$E$51)</f>
        <v>0</v>
      </c>
      <c r="H87" s="55"/>
      <c r="I87" s="72">
        <f t="shared" si="29"/>
        <v>0</v>
      </c>
      <c r="J87" s="72">
        <f t="shared" si="30"/>
        <v>0</v>
      </c>
      <c r="K87" s="72">
        <f t="shared" si="31"/>
        <v>0</v>
      </c>
      <c r="L87" s="72">
        <f t="shared" si="32"/>
        <v>0</v>
      </c>
      <c r="M87" s="55"/>
      <c r="N87" s="72">
        <f t="shared" si="33"/>
        <v>0</v>
      </c>
      <c r="O87" s="55"/>
      <c r="P87" s="72">
        <f t="shared" si="21"/>
        <v>0</v>
      </c>
      <c r="Q87" s="72">
        <f t="shared" si="22"/>
        <v>0</v>
      </c>
      <c r="R87" s="72">
        <f>SUMIF('3.1.MTS A'!$F$7:$F$253,'3.2.MTS B (M1)'!B87,'3.1.MTS A'!$P$7:$P$253)</f>
        <v>0</v>
      </c>
      <c r="S87" s="72">
        <f>SUMIFS('MTS B Funnel (M1)'!$E$7:$E$251,'MTS B Funnel (M1)'!$B$7:$B$251,'3.2.MTS B (M1)'!$B87)</f>
        <v>0</v>
      </c>
      <c r="T87" s="72">
        <f>SUMIFS('MTS B Funnel (M1)'!$F$7:$F$251,'MTS B Funnel (M1)'!$B$7:$B$251,'3.2.MTS B (M1)'!$B87)</f>
        <v>0</v>
      </c>
      <c r="U87" s="72">
        <f>SUMIFS('MTS B Funnel (M1)'!$G$7:$G$251,'MTS B Funnel (M1)'!$B$7:$B$251,'3.2.MTS B (M1)'!$B87)</f>
        <v>0</v>
      </c>
      <c r="V87" s="72">
        <f>SUMIFS('MTS B Funnel (M1)'!$H$7:$H$251,'MTS B Funnel (M1)'!$B$7:$B$251,'3.2.MTS B (M1)'!$B87)</f>
        <v>0</v>
      </c>
      <c r="W87" s="72">
        <f t="shared" si="23"/>
        <v>0</v>
      </c>
      <c r="X87" s="72">
        <f t="shared" si="24"/>
        <v>0</v>
      </c>
      <c r="Y87" s="72">
        <f t="shared" si="34"/>
        <v>0</v>
      </c>
      <c r="Z87" s="72">
        <f t="shared" si="35"/>
        <v>0</v>
      </c>
      <c r="AA87" s="72">
        <f t="shared" si="36"/>
        <v>0</v>
      </c>
      <c r="AB87" s="72">
        <f>SUMIFS('MTS B Funnel (M1)'!$I$7:$I$251,'MTS B Funnel (M1)'!$B$7:$B$251,'3.2.MTS B (M1)'!$B87)</f>
        <v>0</v>
      </c>
      <c r="AC87" s="72">
        <f>SUMIFS('MTS B Funnel (M1)'!$J$7:$J$251,'MTS B Funnel (M1)'!$B$7:$B$251,'3.2.MTS B (M1)'!$B87)</f>
        <v>0</v>
      </c>
      <c r="AD87" s="72">
        <f t="shared" si="25"/>
        <v>0</v>
      </c>
      <c r="AE87" s="55"/>
      <c r="AF87" s="72">
        <f>SUMIF('3.1.MTS A'!$F$7:$F$253,'3.2.MTS B (M1)'!R87,'3.1.MTS A'!$U$7:$U$253)</f>
        <v>0</v>
      </c>
      <c r="AG87" s="72">
        <f>SUMIFS('MTS B Funnel (M1)'!$L$7:$L$251,'MTS B Funnel (M1)'!$B$7:$B$251,'3.2.MTS B (M1)'!$B87)</f>
        <v>0</v>
      </c>
      <c r="AH87" s="72">
        <f>SUMIFS('MTS B Funnel (M1)'!$M$7:$M$251,'MTS B Funnel (M1)'!$B$7:$B$251,'3.2.MTS B (M1)'!$B87)</f>
        <v>0</v>
      </c>
      <c r="AI87" s="72">
        <f>SUMIFS('MTS B Funnel (M1)'!$N$7:$N$251,'MTS B Funnel (M1)'!$B$7:$B$251,'3.2.MTS B (M1)'!$B87)</f>
        <v>0</v>
      </c>
      <c r="AJ87" s="72">
        <f>SUMIFS('MTS B Funnel (M1)'!$O$7:$O$251,'MTS B Funnel (M1)'!$B$7:$B$251,'3.2.MTS B (M1)'!$B87)</f>
        <v>0</v>
      </c>
      <c r="AK87" s="72">
        <f t="shared" si="26"/>
        <v>0</v>
      </c>
      <c r="AL87" s="72">
        <f t="shared" si="27"/>
        <v>0</v>
      </c>
      <c r="AM87" s="72">
        <f t="shared" si="28"/>
        <v>0</v>
      </c>
      <c r="AN87" s="72">
        <f t="shared" si="37"/>
        <v>0</v>
      </c>
      <c r="AO87" s="72">
        <f t="shared" si="38"/>
        <v>0</v>
      </c>
      <c r="AP87" s="55"/>
    </row>
    <row r="88" spans="1:42" x14ac:dyDescent="0.25">
      <c r="A88" s="144"/>
      <c r="B88" s="55"/>
      <c r="C88" s="55"/>
      <c r="D88" s="72">
        <f>SUMIF('3.1.MTS A'!$F$7:$F$253,'3.2.MTS B (M1)'!B88,'3.1.MTS A'!$J$7:$J$253)</f>
        <v>0</v>
      </c>
      <c r="E88" s="187">
        <f>SUMIF('Conv ratios (M1)'!$A$2:$A$51,'3.2.MTS B (M1)'!$B88,'Conv ratios (M1)'!$G$2:$G$51)</f>
        <v>0</v>
      </c>
      <c r="F88" s="187">
        <f>SUMIF('Conv ratios (M1)'!$A$2:$A$51,'3.2.MTS B (M1)'!$B88,'Conv ratios (M1)'!$F$2:$F$51)</f>
        <v>0</v>
      </c>
      <c r="G88" s="187">
        <f>SUMIF('Conv ratios (M1)'!$A$2:$A$51,'3.2.MTS B (M1)'!$B88,'Conv ratios (M1)'!$E$2:$E$51)</f>
        <v>0</v>
      </c>
      <c r="H88" s="55"/>
      <c r="I88" s="72">
        <f t="shared" si="29"/>
        <v>0</v>
      </c>
      <c r="J88" s="72">
        <f t="shared" si="30"/>
        <v>0</v>
      </c>
      <c r="K88" s="72">
        <f t="shared" si="31"/>
        <v>0</v>
      </c>
      <c r="L88" s="72">
        <f t="shared" si="32"/>
        <v>0</v>
      </c>
      <c r="M88" s="55"/>
      <c r="N88" s="72">
        <f t="shared" si="33"/>
        <v>0</v>
      </c>
      <c r="O88" s="55"/>
      <c r="P88" s="72">
        <f t="shared" si="21"/>
        <v>0</v>
      </c>
      <c r="Q88" s="72">
        <f t="shared" si="22"/>
        <v>0</v>
      </c>
      <c r="R88" s="72">
        <f>SUMIF('3.1.MTS A'!$F$7:$F$253,'3.2.MTS B (M1)'!B88,'3.1.MTS A'!$P$7:$P$253)</f>
        <v>0</v>
      </c>
      <c r="S88" s="72">
        <f>SUMIFS('MTS B Funnel (M1)'!$E$7:$E$251,'MTS B Funnel (M1)'!$B$7:$B$251,'3.2.MTS B (M1)'!$B88)</f>
        <v>0</v>
      </c>
      <c r="T88" s="72">
        <f>SUMIFS('MTS B Funnel (M1)'!$F$7:$F$251,'MTS B Funnel (M1)'!$B$7:$B$251,'3.2.MTS B (M1)'!$B88)</f>
        <v>0</v>
      </c>
      <c r="U88" s="72">
        <f>SUMIFS('MTS B Funnel (M1)'!$G$7:$G$251,'MTS B Funnel (M1)'!$B$7:$B$251,'3.2.MTS B (M1)'!$B88)</f>
        <v>0</v>
      </c>
      <c r="V88" s="72">
        <f>SUMIFS('MTS B Funnel (M1)'!$H$7:$H$251,'MTS B Funnel (M1)'!$B$7:$B$251,'3.2.MTS B (M1)'!$B88)</f>
        <v>0</v>
      </c>
      <c r="W88" s="72">
        <f t="shared" si="23"/>
        <v>0</v>
      </c>
      <c r="X88" s="72">
        <f t="shared" si="24"/>
        <v>0</v>
      </c>
      <c r="Y88" s="72">
        <f t="shared" si="34"/>
        <v>0</v>
      </c>
      <c r="Z88" s="72">
        <f t="shared" si="35"/>
        <v>0</v>
      </c>
      <c r="AA88" s="72">
        <f t="shared" si="36"/>
        <v>0</v>
      </c>
      <c r="AB88" s="72">
        <f>SUMIFS('MTS B Funnel (M1)'!$I$7:$I$251,'MTS B Funnel (M1)'!$B$7:$B$251,'3.2.MTS B (M1)'!$B88)</f>
        <v>0</v>
      </c>
      <c r="AC88" s="72">
        <f>SUMIFS('MTS B Funnel (M1)'!$J$7:$J$251,'MTS B Funnel (M1)'!$B$7:$B$251,'3.2.MTS B (M1)'!$B88)</f>
        <v>0</v>
      </c>
      <c r="AD88" s="72">
        <f t="shared" si="25"/>
        <v>0</v>
      </c>
      <c r="AE88" s="55"/>
      <c r="AF88" s="72">
        <f>SUMIF('3.1.MTS A'!$F$7:$F$253,'3.2.MTS B (M1)'!R88,'3.1.MTS A'!$U$7:$U$253)</f>
        <v>0</v>
      </c>
      <c r="AG88" s="72">
        <f>SUMIFS('MTS B Funnel (M1)'!$L$7:$L$251,'MTS B Funnel (M1)'!$B$7:$B$251,'3.2.MTS B (M1)'!$B88)</f>
        <v>0</v>
      </c>
      <c r="AH88" s="72">
        <f>SUMIFS('MTS B Funnel (M1)'!$M$7:$M$251,'MTS B Funnel (M1)'!$B$7:$B$251,'3.2.MTS B (M1)'!$B88)</f>
        <v>0</v>
      </c>
      <c r="AI88" s="72">
        <f>SUMIFS('MTS B Funnel (M1)'!$N$7:$N$251,'MTS B Funnel (M1)'!$B$7:$B$251,'3.2.MTS B (M1)'!$B88)</f>
        <v>0</v>
      </c>
      <c r="AJ88" s="72">
        <f>SUMIFS('MTS B Funnel (M1)'!$O$7:$O$251,'MTS B Funnel (M1)'!$B$7:$B$251,'3.2.MTS B (M1)'!$B88)</f>
        <v>0</v>
      </c>
      <c r="AK88" s="72">
        <f t="shared" si="26"/>
        <v>0</v>
      </c>
      <c r="AL88" s="72">
        <f t="shared" si="27"/>
        <v>0</v>
      </c>
      <c r="AM88" s="72">
        <f t="shared" si="28"/>
        <v>0</v>
      </c>
      <c r="AN88" s="72">
        <f t="shared" si="37"/>
        <v>0</v>
      </c>
      <c r="AO88" s="72">
        <f t="shared" si="38"/>
        <v>0</v>
      </c>
      <c r="AP88" s="55"/>
    </row>
    <row r="89" spans="1:42" x14ac:dyDescent="0.25">
      <c r="A89" s="144"/>
      <c r="B89" s="55"/>
      <c r="C89" s="55"/>
      <c r="D89" s="72">
        <f>SUMIF('3.1.MTS A'!$F$7:$F$253,'3.2.MTS B (M1)'!B89,'3.1.MTS A'!$J$7:$J$253)</f>
        <v>0</v>
      </c>
      <c r="E89" s="187">
        <f>SUMIF('Conv ratios (M1)'!$A$2:$A$51,'3.2.MTS B (M1)'!$B89,'Conv ratios (M1)'!$G$2:$G$51)</f>
        <v>0</v>
      </c>
      <c r="F89" s="187">
        <f>SUMIF('Conv ratios (M1)'!$A$2:$A$51,'3.2.MTS B (M1)'!$B89,'Conv ratios (M1)'!$F$2:$F$51)</f>
        <v>0</v>
      </c>
      <c r="G89" s="187">
        <f>SUMIF('Conv ratios (M1)'!$A$2:$A$51,'3.2.MTS B (M1)'!$B89,'Conv ratios (M1)'!$E$2:$E$51)</f>
        <v>0</v>
      </c>
      <c r="H89" s="55"/>
      <c r="I89" s="72">
        <f t="shared" si="29"/>
        <v>0</v>
      </c>
      <c r="J89" s="72">
        <f t="shared" si="30"/>
        <v>0</v>
      </c>
      <c r="K89" s="72">
        <f t="shared" si="31"/>
        <v>0</v>
      </c>
      <c r="L89" s="72">
        <f t="shared" si="32"/>
        <v>0</v>
      </c>
      <c r="M89" s="55"/>
      <c r="N89" s="72">
        <f t="shared" si="33"/>
        <v>0</v>
      </c>
      <c r="O89" s="55"/>
      <c r="P89" s="72">
        <f t="shared" si="21"/>
        <v>0</v>
      </c>
      <c r="Q89" s="72">
        <f t="shared" si="22"/>
        <v>0</v>
      </c>
      <c r="R89" s="72">
        <f>SUMIF('3.1.MTS A'!$F$7:$F$253,'3.2.MTS B (M1)'!B89,'3.1.MTS A'!$P$7:$P$253)</f>
        <v>0</v>
      </c>
      <c r="S89" s="72">
        <f>SUMIFS('MTS B Funnel (M1)'!$E$7:$E$251,'MTS B Funnel (M1)'!$B$7:$B$251,'3.2.MTS B (M1)'!$B89)</f>
        <v>0</v>
      </c>
      <c r="T89" s="72">
        <f>SUMIFS('MTS B Funnel (M1)'!$F$7:$F$251,'MTS B Funnel (M1)'!$B$7:$B$251,'3.2.MTS B (M1)'!$B89)</f>
        <v>0</v>
      </c>
      <c r="U89" s="72">
        <f>SUMIFS('MTS B Funnel (M1)'!$G$7:$G$251,'MTS B Funnel (M1)'!$B$7:$B$251,'3.2.MTS B (M1)'!$B89)</f>
        <v>0</v>
      </c>
      <c r="V89" s="72">
        <f>SUMIFS('MTS B Funnel (M1)'!$H$7:$H$251,'MTS B Funnel (M1)'!$B$7:$B$251,'3.2.MTS B (M1)'!$B89)</f>
        <v>0</v>
      </c>
      <c r="W89" s="72">
        <f t="shared" si="23"/>
        <v>0</v>
      </c>
      <c r="X89" s="72">
        <f t="shared" si="24"/>
        <v>0</v>
      </c>
      <c r="Y89" s="72">
        <f t="shared" si="34"/>
        <v>0</v>
      </c>
      <c r="Z89" s="72">
        <f t="shared" si="35"/>
        <v>0</v>
      </c>
      <c r="AA89" s="72">
        <f t="shared" si="36"/>
        <v>0</v>
      </c>
      <c r="AB89" s="72">
        <f>SUMIFS('MTS B Funnel (M1)'!$I$7:$I$251,'MTS B Funnel (M1)'!$B$7:$B$251,'3.2.MTS B (M1)'!$B89)</f>
        <v>0</v>
      </c>
      <c r="AC89" s="72">
        <f>SUMIFS('MTS B Funnel (M1)'!$J$7:$J$251,'MTS B Funnel (M1)'!$B$7:$B$251,'3.2.MTS B (M1)'!$B89)</f>
        <v>0</v>
      </c>
      <c r="AD89" s="72">
        <f t="shared" si="25"/>
        <v>0</v>
      </c>
      <c r="AE89" s="55"/>
      <c r="AF89" s="72">
        <f>SUMIF('3.1.MTS A'!$F$7:$F$253,'3.2.MTS B (M1)'!R89,'3.1.MTS A'!$U$7:$U$253)</f>
        <v>0</v>
      </c>
      <c r="AG89" s="72">
        <f>SUMIFS('MTS B Funnel (M1)'!$L$7:$L$251,'MTS B Funnel (M1)'!$B$7:$B$251,'3.2.MTS B (M1)'!$B89)</f>
        <v>0</v>
      </c>
      <c r="AH89" s="72">
        <f>SUMIFS('MTS B Funnel (M1)'!$M$7:$M$251,'MTS B Funnel (M1)'!$B$7:$B$251,'3.2.MTS B (M1)'!$B89)</f>
        <v>0</v>
      </c>
      <c r="AI89" s="72">
        <f>SUMIFS('MTS B Funnel (M1)'!$N$7:$N$251,'MTS B Funnel (M1)'!$B$7:$B$251,'3.2.MTS B (M1)'!$B89)</f>
        <v>0</v>
      </c>
      <c r="AJ89" s="72">
        <f>SUMIFS('MTS B Funnel (M1)'!$O$7:$O$251,'MTS B Funnel (M1)'!$B$7:$B$251,'3.2.MTS B (M1)'!$B89)</f>
        <v>0</v>
      </c>
      <c r="AK89" s="72">
        <f t="shared" si="26"/>
        <v>0</v>
      </c>
      <c r="AL89" s="72">
        <f t="shared" si="27"/>
        <v>0</v>
      </c>
      <c r="AM89" s="72">
        <f t="shared" si="28"/>
        <v>0</v>
      </c>
      <c r="AN89" s="72">
        <f t="shared" si="37"/>
        <v>0</v>
      </c>
      <c r="AO89" s="72">
        <f t="shared" si="38"/>
        <v>0</v>
      </c>
      <c r="AP89" s="55"/>
    </row>
    <row r="90" spans="1:42" x14ac:dyDescent="0.25">
      <c r="A90" s="144"/>
      <c r="B90" s="55"/>
      <c r="C90" s="55"/>
      <c r="D90" s="72">
        <f>SUMIF('3.1.MTS A'!$F$7:$F$253,'3.2.MTS B (M1)'!B90,'3.1.MTS A'!$J$7:$J$253)</f>
        <v>0</v>
      </c>
      <c r="E90" s="187">
        <f>SUMIF('Conv ratios (M1)'!$A$2:$A$51,'3.2.MTS B (M1)'!$B90,'Conv ratios (M1)'!$G$2:$G$51)</f>
        <v>0</v>
      </c>
      <c r="F90" s="187">
        <f>SUMIF('Conv ratios (M1)'!$A$2:$A$51,'3.2.MTS B (M1)'!$B90,'Conv ratios (M1)'!$F$2:$F$51)</f>
        <v>0</v>
      </c>
      <c r="G90" s="187">
        <f>SUMIF('Conv ratios (M1)'!$A$2:$A$51,'3.2.MTS B (M1)'!$B90,'Conv ratios (M1)'!$E$2:$E$51)</f>
        <v>0</v>
      </c>
      <c r="H90" s="55"/>
      <c r="I90" s="72">
        <f t="shared" si="29"/>
        <v>0</v>
      </c>
      <c r="J90" s="72">
        <f t="shared" si="30"/>
        <v>0</v>
      </c>
      <c r="K90" s="72">
        <f t="shared" si="31"/>
        <v>0</v>
      </c>
      <c r="L90" s="72">
        <f t="shared" si="32"/>
        <v>0</v>
      </c>
      <c r="M90" s="55"/>
      <c r="N90" s="72">
        <f t="shared" si="33"/>
        <v>0</v>
      </c>
      <c r="O90" s="55"/>
      <c r="P90" s="72">
        <f t="shared" si="21"/>
        <v>0</v>
      </c>
      <c r="Q90" s="72">
        <f t="shared" si="22"/>
        <v>0</v>
      </c>
      <c r="R90" s="72">
        <f>SUMIF('3.1.MTS A'!$F$7:$F$253,'3.2.MTS B (M1)'!B90,'3.1.MTS A'!$P$7:$P$253)</f>
        <v>0</v>
      </c>
      <c r="S90" s="72">
        <f>SUMIFS('MTS B Funnel (M1)'!$E$7:$E$251,'MTS B Funnel (M1)'!$B$7:$B$251,'3.2.MTS B (M1)'!$B90)</f>
        <v>0</v>
      </c>
      <c r="T90" s="72">
        <f>SUMIFS('MTS B Funnel (M1)'!$F$7:$F$251,'MTS B Funnel (M1)'!$B$7:$B$251,'3.2.MTS B (M1)'!$B90)</f>
        <v>0</v>
      </c>
      <c r="U90" s="72">
        <f>SUMIFS('MTS B Funnel (M1)'!$G$7:$G$251,'MTS B Funnel (M1)'!$B$7:$B$251,'3.2.MTS B (M1)'!$B90)</f>
        <v>0</v>
      </c>
      <c r="V90" s="72">
        <f>SUMIFS('MTS B Funnel (M1)'!$H$7:$H$251,'MTS B Funnel (M1)'!$B$7:$B$251,'3.2.MTS B (M1)'!$B90)</f>
        <v>0</v>
      </c>
      <c r="W90" s="72">
        <f t="shared" si="23"/>
        <v>0</v>
      </c>
      <c r="X90" s="72">
        <f t="shared" si="24"/>
        <v>0</v>
      </c>
      <c r="Y90" s="72">
        <f t="shared" si="34"/>
        <v>0</v>
      </c>
      <c r="Z90" s="72">
        <f t="shared" si="35"/>
        <v>0</v>
      </c>
      <c r="AA90" s="72">
        <f t="shared" si="36"/>
        <v>0</v>
      </c>
      <c r="AB90" s="72">
        <f>SUMIFS('MTS B Funnel (M1)'!$I$7:$I$251,'MTS B Funnel (M1)'!$B$7:$B$251,'3.2.MTS B (M1)'!$B90)</f>
        <v>0</v>
      </c>
      <c r="AC90" s="72">
        <f>SUMIFS('MTS B Funnel (M1)'!$J$7:$J$251,'MTS B Funnel (M1)'!$B$7:$B$251,'3.2.MTS B (M1)'!$B90)</f>
        <v>0</v>
      </c>
      <c r="AD90" s="72">
        <f t="shared" si="25"/>
        <v>0</v>
      </c>
      <c r="AE90" s="55"/>
      <c r="AF90" s="72">
        <f>SUMIF('3.1.MTS A'!$F$7:$F$253,'3.2.MTS B (M1)'!R90,'3.1.MTS A'!$U$7:$U$253)</f>
        <v>0</v>
      </c>
      <c r="AG90" s="72">
        <f>SUMIFS('MTS B Funnel (M1)'!$L$7:$L$251,'MTS B Funnel (M1)'!$B$7:$B$251,'3.2.MTS B (M1)'!$B90)</f>
        <v>0</v>
      </c>
      <c r="AH90" s="72">
        <f>SUMIFS('MTS B Funnel (M1)'!$M$7:$M$251,'MTS B Funnel (M1)'!$B$7:$B$251,'3.2.MTS B (M1)'!$B90)</f>
        <v>0</v>
      </c>
      <c r="AI90" s="72">
        <f>SUMIFS('MTS B Funnel (M1)'!$N$7:$N$251,'MTS B Funnel (M1)'!$B$7:$B$251,'3.2.MTS B (M1)'!$B90)</f>
        <v>0</v>
      </c>
      <c r="AJ90" s="72">
        <f>SUMIFS('MTS B Funnel (M1)'!$O$7:$O$251,'MTS B Funnel (M1)'!$B$7:$B$251,'3.2.MTS B (M1)'!$B90)</f>
        <v>0</v>
      </c>
      <c r="AK90" s="72">
        <f t="shared" si="26"/>
        <v>0</v>
      </c>
      <c r="AL90" s="72">
        <f t="shared" si="27"/>
        <v>0</v>
      </c>
      <c r="AM90" s="72">
        <f t="shared" si="28"/>
        <v>0</v>
      </c>
      <c r="AN90" s="72">
        <f t="shared" si="37"/>
        <v>0</v>
      </c>
      <c r="AO90" s="72">
        <f t="shared" si="38"/>
        <v>0</v>
      </c>
      <c r="AP90" s="55"/>
    </row>
    <row r="91" spans="1:42" x14ac:dyDescent="0.25">
      <c r="A91" s="144"/>
      <c r="B91" s="55"/>
      <c r="C91" s="55"/>
      <c r="D91" s="72">
        <f>SUMIF('3.1.MTS A'!$F$7:$F$253,'3.2.MTS B (M1)'!B91,'3.1.MTS A'!$J$7:$J$253)</f>
        <v>0</v>
      </c>
      <c r="E91" s="187">
        <f>SUMIF('Conv ratios (M1)'!$A$2:$A$51,'3.2.MTS B (M1)'!$B91,'Conv ratios (M1)'!$G$2:$G$51)</f>
        <v>0</v>
      </c>
      <c r="F91" s="187">
        <f>SUMIF('Conv ratios (M1)'!$A$2:$A$51,'3.2.MTS B (M1)'!$B91,'Conv ratios (M1)'!$F$2:$F$51)</f>
        <v>0</v>
      </c>
      <c r="G91" s="187">
        <f>SUMIF('Conv ratios (M1)'!$A$2:$A$51,'3.2.MTS B (M1)'!$B91,'Conv ratios (M1)'!$E$2:$E$51)</f>
        <v>0</v>
      </c>
      <c r="H91" s="55"/>
      <c r="I91" s="72">
        <f t="shared" si="29"/>
        <v>0</v>
      </c>
      <c r="J91" s="72">
        <f t="shared" si="30"/>
        <v>0</v>
      </c>
      <c r="K91" s="72">
        <f t="shared" si="31"/>
        <v>0</v>
      </c>
      <c r="L91" s="72">
        <f t="shared" si="32"/>
        <v>0</v>
      </c>
      <c r="M91" s="55"/>
      <c r="N91" s="72">
        <f t="shared" si="33"/>
        <v>0</v>
      </c>
      <c r="O91" s="55"/>
      <c r="P91" s="72">
        <f t="shared" si="21"/>
        <v>0</v>
      </c>
      <c r="Q91" s="72">
        <f t="shared" si="22"/>
        <v>0</v>
      </c>
      <c r="R91" s="72">
        <f>SUMIF('3.1.MTS A'!$F$7:$F$253,'3.2.MTS B (M1)'!B91,'3.1.MTS A'!$P$7:$P$253)</f>
        <v>0</v>
      </c>
      <c r="S91" s="72">
        <f>SUMIFS('MTS B Funnel (M1)'!$E$7:$E$251,'MTS B Funnel (M1)'!$B$7:$B$251,'3.2.MTS B (M1)'!$B91)</f>
        <v>0</v>
      </c>
      <c r="T91" s="72">
        <f>SUMIFS('MTS B Funnel (M1)'!$F$7:$F$251,'MTS B Funnel (M1)'!$B$7:$B$251,'3.2.MTS B (M1)'!$B91)</f>
        <v>0</v>
      </c>
      <c r="U91" s="72">
        <f>SUMIFS('MTS B Funnel (M1)'!$G$7:$G$251,'MTS B Funnel (M1)'!$B$7:$B$251,'3.2.MTS B (M1)'!$B91)</f>
        <v>0</v>
      </c>
      <c r="V91" s="72">
        <f>SUMIFS('MTS B Funnel (M1)'!$H$7:$H$251,'MTS B Funnel (M1)'!$B$7:$B$251,'3.2.MTS B (M1)'!$B91)</f>
        <v>0</v>
      </c>
      <c r="W91" s="72">
        <f t="shared" si="23"/>
        <v>0</v>
      </c>
      <c r="X91" s="72">
        <f t="shared" si="24"/>
        <v>0</v>
      </c>
      <c r="Y91" s="72">
        <f t="shared" si="34"/>
        <v>0</v>
      </c>
      <c r="Z91" s="72">
        <f t="shared" si="35"/>
        <v>0</v>
      </c>
      <c r="AA91" s="72">
        <f t="shared" si="36"/>
        <v>0</v>
      </c>
      <c r="AB91" s="72">
        <f>SUMIFS('MTS B Funnel (M1)'!$I$7:$I$251,'MTS B Funnel (M1)'!$B$7:$B$251,'3.2.MTS B (M1)'!$B91)</f>
        <v>0</v>
      </c>
      <c r="AC91" s="72">
        <f>SUMIFS('MTS B Funnel (M1)'!$J$7:$J$251,'MTS B Funnel (M1)'!$B$7:$B$251,'3.2.MTS B (M1)'!$B91)</f>
        <v>0</v>
      </c>
      <c r="AD91" s="72">
        <f t="shared" si="25"/>
        <v>0</v>
      </c>
      <c r="AE91" s="55"/>
      <c r="AF91" s="72">
        <f>SUMIF('3.1.MTS A'!$F$7:$F$253,'3.2.MTS B (M1)'!R91,'3.1.MTS A'!$U$7:$U$253)</f>
        <v>0</v>
      </c>
      <c r="AG91" s="72">
        <f>SUMIFS('MTS B Funnel (M1)'!$L$7:$L$251,'MTS B Funnel (M1)'!$B$7:$B$251,'3.2.MTS B (M1)'!$B91)</f>
        <v>0</v>
      </c>
      <c r="AH91" s="72">
        <f>SUMIFS('MTS B Funnel (M1)'!$M$7:$M$251,'MTS B Funnel (M1)'!$B$7:$B$251,'3.2.MTS B (M1)'!$B91)</f>
        <v>0</v>
      </c>
      <c r="AI91" s="72">
        <f>SUMIFS('MTS B Funnel (M1)'!$N$7:$N$251,'MTS B Funnel (M1)'!$B$7:$B$251,'3.2.MTS B (M1)'!$B91)</f>
        <v>0</v>
      </c>
      <c r="AJ91" s="72">
        <f>SUMIFS('MTS B Funnel (M1)'!$O$7:$O$251,'MTS B Funnel (M1)'!$B$7:$B$251,'3.2.MTS B (M1)'!$B91)</f>
        <v>0</v>
      </c>
      <c r="AK91" s="72">
        <f t="shared" si="26"/>
        <v>0</v>
      </c>
      <c r="AL91" s="72">
        <f t="shared" si="27"/>
        <v>0</v>
      </c>
      <c r="AM91" s="72">
        <f t="shared" si="28"/>
        <v>0</v>
      </c>
      <c r="AN91" s="72">
        <f t="shared" si="37"/>
        <v>0</v>
      </c>
      <c r="AO91" s="72">
        <f t="shared" si="38"/>
        <v>0</v>
      </c>
      <c r="AP91" s="55"/>
    </row>
    <row r="92" spans="1:42" x14ac:dyDescent="0.25">
      <c r="A92" s="144"/>
      <c r="B92" s="55"/>
      <c r="C92" s="55"/>
      <c r="D92" s="72">
        <f>SUMIF('3.1.MTS A'!$F$7:$F$253,'3.2.MTS B (M1)'!B92,'3.1.MTS A'!$J$7:$J$253)</f>
        <v>0</v>
      </c>
      <c r="E92" s="187">
        <f>SUMIF('Conv ratios (M1)'!$A$2:$A$51,'3.2.MTS B (M1)'!$B92,'Conv ratios (M1)'!$G$2:$G$51)</f>
        <v>0</v>
      </c>
      <c r="F92" s="187">
        <f>SUMIF('Conv ratios (M1)'!$A$2:$A$51,'3.2.MTS B (M1)'!$B92,'Conv ratios (M1)'!$F$2:$F$51)</f>
        <v>0</v>
      </c>
      <c r="G92" s="187">
        <f>SUMIF('Conv ratios (M1)'!$A$2:$A$51,'3.2.MTS B (M1)'!$B92,'Conv ratios (M1)'!$E$2:$E$51)</f>
        <v>0</v>
      </c>
      <c r="H92" s="55"/>
      <c r="I92" s="72">
        <f t="shared" si="29"/>
        <v>0</v>
      </c>
      <c r="J92" s="72">
        <f t="shared" si="30"/>
        <v>0</v>
      </c>
      <c r="K92" s="72">
        <f t="shared" si="31"/>
        <v>0</v>
      </c>
      <c r="L92" s="72">
        <f t="shared" si="32"/>
        <v>0</v>
      </c>
      <c r="M92" s="55"/>
      <c r="N92" s="72">
        <f t="shared" si="33"/>
        <v>0</v>
      </c>
      <c r="O92" s="55"/>
      <c r="P92" s="72">
        <f t="shared" si="21"/>
        <v>0</v>
      </c>
      <c r="Q92" s="72">
        <f t="shared" si="22"/>
        <v>0</v>
      </c>
      <c r="R92" s="72">
        <f>SUMIF('3.1.MTS A'!$F$7:$F$253,'3.2.MTS B (M1)'!B92,'3.1.MTS A'!$P$7:$P$253)</f>
        <v>0</v>
      </c>
      <c r="S92" s="72">
        <f>SUMIFS('MTS B Funnel (M1)'!$E$7:$E$251,'MTS B Funnel (M1)'!$B$7:$B$251,'3.2.MTS B (M1)'!$B92)</f>
        <v>0</v>
      </c>
      <c r="T92" s="72">
        <f>SUMIFS('MTS B Funnel (M1)'!$F$7:$F$251,'MTS B Funnel (M1)'!$B$7:$B$251,'3.2.MTS B (M1)'!$B92)</f>
        <v>0</v>
      </c>
      <c r="U92" s="72">
        <f>SUMIFS('MTS B Funnel (M1)'!$G$7:$G$251,'MTS B Funnel (M1)'!$B$7:$B$251,'3.2.MTS B (M1)'!$B92)</f>
        <v>0</v>
      </c>
      <c r="V92" s="72">
        <f>SUMIFS('MTS B Funnel (M1)'!$H$7:$H$251,'MTS B Funnel (M1)'!$B$7:$B$251,'3.2.MTS B (M1)'!$B92)</f>
        <v>0</v>
      </c>
      <c r="W92" s="72">
        <f t="shared" si="23"/>
        <v>0</v>
      </c>
      <c r="X92" s="72">
        <f t="shared" si="24"/>
        <v>0</v>
      </c>
      <c r="Y92" s="72">
        <f t="shared" si="34"/>
        <v>0</v>
      </c>
      <c r="Z92" s="72">
        <f t="shared" si="35"/>
        <v>0</v>
      </c>
      <c r="AA92" s="72">
        <f t="shared" si="36"/>
        <v>0</v>
      </c>
      <c r="AB92" s="72">
        <f>SUMIFS('MTS B Funnel (M1)'!$I$7:$I$251,'MTS B Funnel (M1)'!$B$7:$B$251,'3.2.MTS B (M1)'!$B92)</f>
        <v>0</v>
      </c>
      <c r="AC92" s="72">
        <f>SUMIFS('MTS B Funnel (M1)'!$J$7:$J$251,'MTS B Funnel (M1)'!$B$7:$B$251,'3.2.MTS B (M1)'!$B92)</f>
        <v>0</v>
      </c>
      <c r="AD92" s="72">
        <f t="shared" si="25"/>
        <v>0</v>
      </c>
      <c r="AE92" s="55"/>
      <c r="AF92" s="72">
        <f>SUMIF('3.1.MTS A'!$F$7:$F$253,'3.2.MTS B (M1)'!R92,'3.1.MTS A'!$U$7:$U$253)</f>
        <v>0</v>
      </c>
      <c r="AG92" s="72">
        <f>SUMIFS('MTS B Funnel (M1)'!$L$7:$L$251,'MTS B Funnel (M1)'!$B$7:$B$251,'3.2.MTS B (M1)'!$B92)</f>
        <v>0</v>
      </c>
      <c r="AH92" s="72">
        <f>SUMIFS('MTS B Funnel (M1)'!$M$7:$M$251,'MTS B Funnel (M1)'!$B$7:$B$251,'3.2.MTS B (M1)'!$B92)</f>
        <v>0</v>
      </c>
      <c r="AI92" s="72">
        <f>SUMIFS('MTS B Funnel (M1)'!$N$7:$N$251,'MTS B Funnel (M1)'!$B$7:$B$251,'3.2.MTS B (M1)'!$B92)</f>
        <v>0</v>
      </c>
      <c r="AJ92" s="72">
        <f>SUMIFS('MTS B Funnel (M1)'!$O$7:$O$251,'MTS B Funnel (M1)'!$B$7:$B$251,'3.2.MTS B (M1)'!$B92)</f>
        <v>0</v>
      </c>
      <c r="AK92" s="72">
        <f t="shared" si="26"/>
        <v>0</v>
      </c>
      <c r="AL92" s="72">
        <f t="shared" si="27"/>
        <v>0</v>
      </c>
      <c r="AM92" s="72">
        <f t="shared" si="28"/>
        <v>0</v>
      </c>
      <c r="AN92" s="72">
        <f t="shared" si="37"/>
        <v>0</v>
      </c>
      <c r="AO92" s="72">
        <f t="shared" si="38"/>
        <v>0</v>
      </c>
      <c r="AP92" s="55"/>
    </row>
    <row r="93" spans="1:42" x14ac:dyDescent="0.25">
      <c r="A93" s="144"/>
      <c r="B93" s="55"/>
      <c r="C93" s="55"/>
      <c r="D93" s="72">
        <f>SUMIF('3.1.MTS A'!$F$7:$F$253,'3.2.MTS B (M1)'!B93,'3.1.MTS A'!$J$7:$J$253)</f>
        <v>0</v>
      </c>
      <c r="E93" s="187">
        <f>SUMIF('Conv ratios (M1)'!$A$2:$A$51,'3.2.MTS B (M1)'!$B93,'Conv ratios (M1)'!$G$2:$G$51)</f>
        <v>0</v>
      </c>
      <c r="F93" s="187">
        <f>SUMIF('Conv ratios (M1)'!$A$2:$A$51,'3.2.MTS B (M1)'!$B93,'Conv ratios (M1)'!$F$2:$F$51)</f>
        <v>0</v>
      </c>
      <c r="G93" s="187">
        <f>SUMIF('Conv ratios (M1)'!$A$2:$A$51,'3.2.MTS B (M1)'!$B93,'Conv ratios (M1)'!$E$2:$E$51)</f>
        <v>0</v>
      </c>
      <c r="H93" s="55"/>
      <c r="I93" s="72">
        <f t="shared" si="29"/>
        <v>0</v>
      </c>
      <c r="J93" s="72">
        <f t="shared" si="30"/>
        <v>0</v>
      </c>
      <c r="K93" s="72">
        <f t="shared" si="31"/>
        <v>0</v>
      </c>
      <c r="L93" s="72">
        <f t="shared" si="32"/>
        <v>0</v>
      </c>
      <c r="M93" s="55"/>
      <c r="N93" s="72">
        <f t="shared" si="33"/>
        <v>0</v>
      </c>
      <c r="O93" s="55"/>
      <c r="P93" s="72">
        <f t="shared" si="21"/>
        <v>0</v>
      </c>
      <c r="Q93" s="72">
        <f t="shared" si="22"/>
        <v>0</v>
      </c>
      <c r="R93" s="72">
        <f>SUMIF('3.1.MTS A'!$F$7:$F$253,'3.2.MTS B (M1)'!B93,'3.1.MTS A'!$P$7:$P$253)</f>
        <v>0</v>
      </c>
      <c r="S93" s="72">
        <f>SUMIFS('MTS B Funnel (M1)'!$E$7:$E$251,'MTS B Funnel (M1)'!$B$7:$B$251,'3.2.MTS B (M1)'!$B93)</f>
        <v>0</v>
      </c>
      <c r="T93" s="72">
        <f>SUMIFS('MTS B Funnel (M1)'!$F$7:$F$251,'MTS B Funnel (M1)'!$B$7:$B$251,'3.2.MTS B (M1)'!$B93)</f>
        <v>0</v>
      </c>
      <c r="U93" s="72">
        <f>SUMIFS('MTS B Funnel (M1)'!$G$7:$G$251,'MTS B Funnel (M1)'!$B$7:$B$251,'3.2.MTS B (M1)'!$B93)</f>
        <v>0</v>
      </c>
      <c r="V93" s="72">
        <f>SUMIFS('MTS B Funnel (M1)'!$H$7:$H$251,'MTS B Funnel (M1)'!$B$7:$B$251,'3.2.MTS B (M1)'!$B93)</f>
        <v>0</v>
      </c>
      <c r="W93" s="72">
        <f t="shared" si="23"/>
        <v>0</v>
      </c>
      <c r="X93" s="72">
        <f t="shared" si="24"/>
        <v>0</v>
      </c>
      <c r="Y93" s="72">
        <f t="shared" si="34"/>
        <v>0</v>
      </c>
      <c r="Z93" s="72">
        <f t="shared" si="35"/>
        <v>0</v>
      </c>
      <c r="AA93" s="72">
        <f t="shared" si="36"/>
        <v>0</v>
      </c>
      <c r="AB93" s="72">
        <f>SUMIFS('MTS B Funnel (M1)'!$I$7:$I$251,'MTS B Funnel (M1)'!$B$7:$B$251,'3.2.MTS B (M1)'!$B93)</f>
        <v>0</v>
      </c>
      <c r="AC93" s="72">
        <f>SUMIFS('MTS B Funnel (M1)'!$J$7:$J$251,'MTS B Funnel (M1)'!$B$7:$B$251,'3.2.MTS B (M1)'!$B93)</f>
        <v>0</v>
      </c>
      <c r="AD93" s="72">
        <f t="shared" si="25"/>
        <v>0</v>
      </c>
      <c r="AE93" s="55"/>
      <c r="AF93" s="72">
        <f>SUMIF('3.1.MTS A'!$F$7:$F$253,'3.2.MTS B (M1)'!R93,'3.1.MTS A'!$U$7:$U$253)</f>
        <v>0</v>
      </c>
      <c r="AG93" s="72">
        <f>SUMIFS('MTS B Funnel (M1)'!$L$7:$L$251,'MTS B Funnel (M1)'!$B$7:$B$251,'3.2.MTS B (M1)'!$B93)</f>
        <v>0</v>
      </c>
      <c r="AH93" s="72">
        <f>SUMIFS('MTS B Funnel (M1)'!$M$7:$M$251,'MTS B Funnel (M1)'!$B$7:$B$251,'3.2.MTS B (M1)'!$B93)</f>
        <v>0</v>
      </c>
      <c r="AI93" s="72">
        <f>SUMIFS('MTS B Funnel (M1)'!$N$7:$N$251,'MTS B Funnel (M1)'!$B$7:$B$251,'3.2.MTS B (M1)'!$B93)</f>
        <v>0</v>
      </c>
      <c r="AJ93" s="72">
        <f>SUMIFS('MTS B Funnel (M1)'!$O$7:$O$251,'MTS B Funnel (M1)'!$B$7:$B$251,'3.2.MTS B (M1)'!$B93)</f>
        <v>0</v>
      </c>
      <c r="AK93" s="72">
        <f t="shared" si="26"/>
        <v>0</v>
      </c>
      <c r="AL93" s="72">
        <f t="shared" si="27"/>
        <v>0</v>
      </c>
      <c r="AM93" s="72">
        <f t="shared" si="28"/>
        <v>0</v>
      </c>
      <c r="AN93" s="72">
        <f t="shared" si="37"/>
        <v>0</v>
      </c>
      <c r="AO93" s="72">
        <f t="shared" si="38"/>
        <v>0</v>
      </c>
      <c r="AP93" s="55"/>
    </row>
    <row r="94" spans="1:42" x14ac:dyDescent="0.25">
      <c r="A94" s="144"/>
      <c r="B94" s="55"/>
      <c r="C94" s="55"/>
      <c r="D94" s="72">
        <f>SUMIF('3.1.MTS A'!$F$7:$F$253,'3.2.MTS B (M1)'!B94,'3.1.MTS A'!$J$7:$J$253)</f>
        <v>0</v>
      </c>
      <c r="E94" s="187">
        <f>SUMIF('Conv ratios (M1)'!$A$2:$A$51,'3.2.MTS B (M1)'!$B94,'Conv ratios (M1)'!$G$2:$G$51)</f>
        <v>0</v>
      </c>
      <c r="F94" s="187">
        <f>SUMIF('Conv ratios (M1)'!$A$2:$A$51,'3.2.MTS B (M1)'!$B94,'Conv ratios (M1)'!$F$2:$F$51)</f>
        <v>0</v>
      </c>
      <c r="G94" s="187">
        <f>SUMIF('Conv ratios (M1)'!$A$2:$A$51,'3.2.MTS B (M1)'!$B94,'Conv ratios (M1)'!$E$2:$E$51)</f>
        <v>0</v>
      </c>
      <c r="H94" s="55"/>
      <c r="I94" s="72">
        <f t="shared" si="29"/>
        <v>0</v>
      </c>
      <c r="J94" s="72">
        <f t="shared" si="30"/>
        <v>0</v>
      </c>
      <c r="K94" s="72">
        <f t="shared" si="31"/>
        <v>0</v>
      </c>
      <c r="L94" s="72">
        <f t="shared" si="32"/>
        <v>0</v>
      </c>
      <c r="M94" s="55"/>
      <c r="N94" s="72">
        <f t="shared" si="33"/>
        <v>0</v>
      </c>
      <c r="O94" s="55"/>
      <c r="P94" s="72">
        <f t="shared" si="21"/>
        <v>0</v>
      </c>
      <c r="Q94" s="72">
        <f t="shared" si="22"/>
        <v>0</v>
      </c>
      <c r="R94" s="72">
        <f>SUMIF('3.1.MTS A'!$F$7:$F$253,'3.2.MTS B (M1)'!B94,'3.1.MTS A'!$P$7:$P$253)</f>
        <v>0</v>
      </c>
      <c r="S94" s="72">
        <f>SUMIFS('MTS B Funnel (M1)'!$E$7:$E$251,'MTS B Funnel (M1)'!$B$7:$B$251,'3.2.MTS B (M1)'!$B94)</f>
        <v>0</v>
      </c>
      <c r="T94" s="72">
        <f>SUMIFS('MTS B Funnel (M1)'!$F$7:$F$251,'MTS B Funnel (M1)'!$B$7:$B$251,'3.2.MTS B (M1)'!$B94)</f>
        <v>0</v>
      </c>
      <c r="U94" s="72">
        <f>SUMIFS('MTS B Funnel (M1)'!$G$7:$G$251,'MTS B Funnel (M1)'!$B$7:$B$251,'3.2.MTS B (M1)'!$B94)</f>
        <v>0</v>
      </c>
      <c r="V94" s="72">
        <f>SUMIFS('MTS B Funnel (M1)'!$H$7:$H$251,'MTS B Funnel (M1)'!$B$7:$B$251,'3.2.MTS B (M1)'!$B94)</f>
        <v>0</v>
      </c>
      <c r="W94" s="72">
        <f t="shared" si="23"/>
        <v>0</v>
      </c>
      <c r="X94" s="72">
        <f t="shared" si="24"/>
        <v>0</v>
      </c>
      <c r="Y94" s="72">
        <f t="shared" si="34"/>
        <v>0</v>
      </c>
      <c r="Z94" s="72">
        <f t="shared" si="35"/>
        <v>0</v>
      </c>
      <c r="AA94" s="72">
        <f t="shared" si="36"/>
        <v>0</v>
      </c>
      <c r="AB94" s="72">
        <f>SUMIFS('MTS B Funnel (M1)'!$I$7:$I$251,'MTS B Funnel (M1)'!$B$7:$B$251,'3.2.MTS B (M1)'!$B94)</f>
        <v>0</v>
      </c>
      <c r="AC94" s="72">
        <f>SUMIFS('MTS B Funnel (M1)'!$J$7:$J$251,'MTS B Funnel (M1)'!$B$7:$B$251,'3.2.MTS B (M1)'!$B94)</f>
        <v>0</v>
      </c>
      <c r="AD94" s="72">
        <f t="shared" si="25"/>
        <v>0</v>
      </c>
      <c r="AE94" s="55"/>
      <c r="AF94" s="72">
        <f>SUMIF('3.1.MTS A'!$F$7:$F$253,'3.2.MTS B (M1)'!R94,'3.1.MTS A'!$U$7:$U$253)</f>
        <v>0</v>
      </c>
      <c r="AG94" s="72">
        <f>SUMIFS('MTS B Funnel (M1)'!$L$7:$L$251,'MTS B Funnel (M1)'!$B$7:$B$251,'3.2.MTS B (M1)'!$B94)</f>
        <v>0</v>
      </c>
      <c r="AH94" s="72">
        <f>SUMIFS('MTS B Funnel (M1)'!$M$7:$M$251,'MTS B Funnel (M1)'!$B$7:$B$251,'3.2.MTS B (M1)'!$B94)</f>
        <v>0</v>
      </c>
      <c r="AI94" s="72">
        <f>SUMIFS('MTS B Funnel (M1)'!$N$7:$N$251,'MTS B Funnel (M1)'!$B$7:$B$251,'3.2.MTS B (M1)'!$B94)</f>
        <v>0</v>
      </c>
      <c r="AJ94" s="72">
        <f>SUMIFS('MTS B Funnel (M1)'!$O$7:$O$251,'MTS B Funnel (M1)'!$B$7:$B$251,'3.2.MTS B (M1)'!$B94)</f>
        <v>0</v>
      </c>
      <c r="AK94" s="72">
        <f t="shared" si="26"/>
        <v>0</v>
      </c>
      <c r="AL94" s="72">
        <f t="shared" si="27"/>
        <v>0</v>
      </c>
      <c r="AM94" s="72">
        <f t="shared" si="28"/>
        <v>0</v>
      </c>
      <c r="AN94" s="72">
        <f t="shared" si="37"/>
        <v>0</v>
      </c>
      <c r="AO94" s="72">
        <f t="shared" si="38"/>
        <v>0</v>
      </c>
      <c r="AP94" s="55"/>
    </row>
    <row r="95" spans="1:42" x14ac:dyDescent="0.25">
      <c r="A95" s="144"/>
      <c r="B95" s="55"/>
      <c r="C95" s="55"/>
      <c r="D95" s="72">
        <f>SUMIF('3.1.MTS A'!$F$7:$F$253,'3.2.MTS B (M1)'!B95,'3.1.MTS A'!$J$7:$J$253)</f>
        <v>0</v>
      </c>
      <c r="E95" s="187">
        <f>SUMIF('Conv ratios (M1)'!$A$2:$A$51,'3.2.MTS B (M1)'!$B95,'Conv ratios (M1)'!$G$2:$G$51)</f>
        <v>0</v>
      </c>
      <c r="F95" s="187">
        <f>SUMIF('Conv ratios (M1)'!$A$2:$A$51,'3.2.MTS B (M1)'!$B95,'Conv ratios (M1)'!$F$2:$F$51)</f>
        <v>0</v>
      </c>
      <c r="G95" s="187">
        <f>SUMIF('Conv ratios (M1)'!$A$2:$A$51,'3.2.MTS B (M1)'!$B95,'Conv ratios (M1)'!$E$2:$E$51)</f>
        <v>0</v>
      </c>
      <c r="H95" s="55"/>
      <c r="I95" s="72">
        <f t="shared" si="29"/>
        <v>0</v>
      </c>
      <c r="J95" s="72">
        <f t="shared" si="30"/>
        <v>0</v>
      </c>
      <c r="K95" s="72">
        <f t="shared" si="31"/>
        <v>0</v>
      </c>
      <c r="L95" s="72">
        <f t="shared" si="32"/>
        <v>0</v>
      </c>
      <c r="M95" s="55"/>
      <c r="N95" s="72">
        <f t="shared" si="33"/>
        <v>0</v>
      </c>
      <c r="O95" s="55"/>
      <c r="P95" s="72">
        <f t="shared" si="21"/>
        <v>0</v>
      </c>
      <c r="Q95" s="72">
        <f t="shared" si="22"/>
        <v>0</v>
      </c>
      <c r="R95" s="72">
        <f>SUMIF('3.1.MTS A'!$F$7:$F$253,'3.2.MTS B (M1)'!B95,'3.1.MTS A'!$P$7:$P$253)</f>
        <v>0</v>
      </c>
      <c r="S95" s="72">
        <f>SUMIFS('MTS B Funnel (M1)'!$E$7:$E$251,'MTS B Funnel (M1)'!$B$7:$B$251,'3.2.MTS B (M1)'!$B95)</f>
        <v>0</v>
      </c>
      <c r="T95" s="72">
        <f>SUMIFS('MTS B Funnel (M1)'!$F$7:$F$251,'MTS B Funnel (M1)'!$B$7:$B$251,'3.2.MTS B (M1)'!$B95)</f>
        <v>0</v>
      </c>
      <c r="U95" s="72">
        <f>SUMIFS('MTS B Funnel (M1)'!$G$7:$G$251,'MTS B Funnel (M1)'!$B$7:$B$251,'3.2.MTS B (M1)'!$B95)</f>
        <v>0</v>
      </c>
      <c r="V95" s="72">
        <f>SUMIFS('MTS B Funnel (M1)'!$H$7:$H$251,'MTS B Funnel (M1)'!$B$7:$B$251,'3.2.MTS B (M1)'!$B95)</f>
        <v>0</v>
      </c>
      <c r="W95" s="72">
        <f t="shared" si="23"/>
        <v>0</v>
      </c>
      <c r="X95" s="72">
        <f t="shared" si="24"/>
        <v>0</v>
      </c>
      <c r="Y95" s="72">
        <f t="shared" si="34"/>
        <v>0</v>
      </c>
      <c r="Z95" s="72">
        <f t="shared" si="35"/>
        <v>0</v>
      </c>
      <c r="AA95" s="72">
        <f t="shared" si="36"/>
        <v>0</v>
      </c>
      <c r="AB95" s="72">
        <f>SUMIFS('MTS B Funnel (M1)'!$I$7:$I$251,'MTS B Funnel (M1)'!$B$7:$B$251,'3.2.MTS B (M1)'!$B95)</f>
        <v>0</v>
      </c>
      <c r="AC95" s="72">
        <f>SUMIFS('MTS B Funnel (M1)'!$J$7:$J$251,'MTS B Funnel (M1)'!$B$7:$B$251,'3.2.MTS B (M1)'!$B95)</f>
        <v>0</v>
      </c>
      <c r="AD95" s="72">
        <f t="shared" si="25"/>
        <v>0</v>
      </c>
      <c r="AE95" s="55"/>
      <c r="AF95" s="72">
        <f>SUMIF('3.1.MTS A'!$F$7:$F$253,'3.2.MTS B (M1)'!R95,'3.1.MTS A'!$U$7:$U$253)</f>
        <v>0</v>
      </c>
      <c r="AG95" s="72">
        <f>SUMIFS('MTS B Funnel (M1)'!$L$7:$L$251,'MTS B Funnel (M1)'!$B$7:$B$251,'3.2.MTS B (M1)'!$B95)</f>
        <v>0</v>
      </c>
      <c r="AH95" s="72">
        <f>SUMIFS('MTS B Funnel (M1)'!$M$7:$M$251,'MTS B Funnel (M1)'!$B$7:$B$251,'3.2.MTS B (M1)'!$B95)</f>
        <v>0</v>
      </c>
      <c r="AI95" s="72">
        <f>SUMIFS('MTS B Funnel (M1)'!$N$7:$N$251,'MTS B Funnel (M1)'!$B$7:$B$251,'3.2.MTS B (M1)'!$B95)</f>
        <v>0</v>
      </c>
      <c r="AJ95" s="72">
        <f>SUMIFS('MTS B Funnel (M1)'!$O$7:$O$251,'MTS B Funnel (M1)'!$B$7:$B$251,'3.2.MTS B (M1)'!$B95)</f>
        <v>0</v>
      </c>
      <c r="AK95" s="72">
        <f t="shared" si="26"/>
        <v>0</v>
      </c>
      <c r="AL95" s="72">
        <f t="shared" si="27"/>
        <v>0</v>
      </c>
      <c r="AM95" s="72">
        <f t="shared" si="28"/>
        <v>0</v>
      </c>
      <c r="AN95" s="72">
        <f t="shared" si="37"/>
        <v>0</v>
      </c>
      <c r="AO95" s="72">
        <f t="shared" si="38"/>
        <v>0</v>
      </c>
      <c r="AP95" s="55"/>
    </row>
    <row r="96" spans="1:42" x14ac:dyDescent="0.25">
      <c r="A96" s="144"/>
      <c r="B96" s="55"/>
      <c r="C96" s="55"/>
      <c r="D96" s="72">
        <f>SUMIF('3.1.MTS A'!$F$7:$F$253,'3.2.MTS B (M1)'!B96,'3.1.MTS A'!$J$7:$J$253)</f>
        <v>0</v>
      </c>
      <c r="E96" s="187">
        <f>SUMIF('Conv ratios (M1)'!$A$2:$A$51,'3.2.MTS B (M1)'!$B96,'Conv ratios (M1)'!$G$2:$G$51)</f>
        <v>0</v>
      </c>
      <c r="F96" s="187">
        <f>SUMIF('Conv ratios (M1)'!$A$2:$A$51,'3.2.MTS B (M1)'!$B96,'Conv ratios (M1)'!$F$2:$F$51)</f>
        <v>0</v>
      </c>
      <c r="G96" s="187">
        <f>SUMIF('Conv ratios (M1)'!$A$2:$A$51,'3.2.MTS B (M1)'!$B96,'Conv ratios (M1)'!$E$2:$E$51)</f>
        <v>0</v>
      </c>
      <c r="H96" s="55"/>
      <c r="I96" s="72">
        <f t="shared" si="29"/>
        <v>0</v>
      </c>
      <c r="J96" s="72">
        <f t="shared" si="30"/>
        <v>0</v>
      </c>
      <c r="K96" s="72">
        <f t="shared" si="31"/>
        <v>0</v>
      </c>
      <c r="L96" s="72">
        <f t="shared" si="32"/>
        <v>0</v>
      </c>
      <c r="M96" s="55"/>
      <c r="N96" s="72">
        <f t="shared" si="33"/>
        <v>0</v>
      </c>
      <c r="O96" s="55"/>
      <c r="P96" s="72">
        <f t="shared" si="21"/>
        <v>0</v>
      </c>
      <c r="Q96" s="72">
        <f t="shared" si="22"/>
        <v>0</v>
      </c>
      <c r="R96" s="72">
        <f>SUMIF('3.1.MTS A'!$F$7:$F$253,'3.2.MTS B (M1)'!B96,'3.1.MTS A'!$P$7:$P$253)</f>
        <v>0</v>
      </c>
      <c r="S96" s="72">
        <f>SUMIFS('MTS B Funnel (M1)'!$E$7:$E$251,'MTS B Funnel (M1)'!$B$7:$B$251,'3.2.MTS B (M1)'!$B96)</f>
        <v>0</v>
      </c>
      <c r="T96" s="72">
        <f>SUMIFS('MTS B Funnel (M1)'!$F$7:$F$251,'MTS B Funnel (M1)'!$B$7:$B$251,'3.2.MTS B (M1)'!$B96)</f>
        <v>0</v>
      </c>
      <c r="U96" s="72">
        <f>SUMIFS('MTS B Funnel (M1)'!$G$7:$G$251,'MTS B Funnel (M1)'!$B$7:$B$251,'3.2.MTS B (M1)'!$B96)</f>
        <v>0</v>
      </c>
      <c r="V96" s="72">
        <f>SUMIFS('MTS B Funnel (M1)'!$H$7:$H$251,'MTS B Funnel (M1)'!$B$7:$B$251,'3.2.MTS B (M1)'!$B96)</f>
        <v>0</v>
      </c>
      <c r="W96" s="72">
        <f t="shared" si="23"/>
        <v>0</v>
      </c>
      <c r="X96" s="72">
        <f t="shared" si="24"/>
        <v>0</v>
      </c>
      <c r="Y96" s="72">
        <f t="shared" si="34"/>
        <v>0</v>
      </c>
      <c r="Z96" s="72">
        <f t="shared" si="35"/>
        <v>0</v>
      </c>
      <c r="AA96" s="72">
        <f t="shared" si="36"/>
        <v>0</v>
      </c>
      <c r="AB96" s="72">
        <f>SUMIFS('MTS B Funnel (M1)'!$I$7:$I$251,'MTS B Funnel (M1)'!$B$7:$B$251,'3.2.MTS B (M1)'!$B96)</f>
        <v>0</v>
      </c>
      <c r="AC96" s="72">
        <f>SUMIFS('MTS B Funnel (M1)'!$J$7:$J$251,'MTS B Funnel (M1)'!$B$7:$B$251,'3.2.MTS B (M1)'!$B96)</f>
        <v>0</v>
      </c>
      <c r="AD96" s="72">
        <f t="shared" si="25"/>
        <v>0</v>
      </c>
      <c r="AE96" s="55"/>
      <c r="AF96" s="72">
        <f>SUMIF('3.1.MTS A'!$F$7:$F$253,'3.2.MTS B (M1)'!R96,'3.1.MTS A'!$U$7:$U$253)</f>
        <v>0</v>
      </c>
      <c r="AG96" s="72">
        <f>SUMIFS('MTS B Funnel (M1)'!$L$7:$L$251,'MTS B Funnel (M1)'!$B$7:$B$251,'3.2.MTS B (M1)'!$B96)</f>
        <v>0</v>
      </c>
      <c r="AH96" s="72">
        <f>SUMIFS('MTS B Funnel (M1)'!$M$7:$M$251,'MTS B Funnel (M1)'!$B$7:$B$251,'3.2.MTS B (M1)'!$B96)</f>
        <v>0</v>
      </c>
      <c r="AI96" s="72">
        <f>SUMIFS('MTS B Funnel (M1)'!$N$7:$N$251,'MTS B Funnel (M1)'!$B$7:$B$251,'3.2.MTS B (M1)'!$B96)</f>
        <v>0</v>
      </c>
      <c r="AJ96" s="72">
        <f>SUMIFS('MTS B Funnel (M1)'!$O$7:$O$251,'MTS B Funnel (M1)'!$B$7:$B$251,'3.2.MTS B (M1)'!$B96)</f>
        <v>0</v>
      </c>
      <c r="AK96" s="72">
        <f t="shared" si="26"/>
        <v>0</v>
      </c>
      <c r="AL96" s="72">
        <f t="shared" si="27"/>
        <v>0</v>
      </c>
      <c r="AM96" s="72">
        <f t="shared" si="28"/>
        <v>0</v>
      </c>
      <c r="AN96" s="72">
        <f t="shared" si="37"/>
        <v>0</v>
      </c>
      <c r="AO96" s="72">
        <f t="shared" si="38"/>
        <v>0</v>
      </c>
      <c r="AP96" s="55"/>
    </row>
    <row r="97" spans="1:42" x14ac:dyDescent="0.25">
      <c r="A97" s="144"/>
      <c r="B97" s="55"/>
      <c r="C97" s="55"/>
      <c r="D97" s="72">
        <f>SUMIF('3.1.MTS A'!$F$7:$F$253,'3.2.MTS B (M1)'!B97,'3.1.MTS A'!$J$7:$J$253)</f>
        <v>0</v>
      </c>
      <c r="E97" s="187">
        <f>SUMIF('Conv ratios (M1)'!$A$2:$A$51,'3.2.MTS B (M1)'!$B97,'Conv ratios (M1)'!$G$2:$G$51)</f>
        <v>0</v>
      </c>
      <c r="F97" s="187">
        <f>SUMIF('Conv ratios (M1)'!$A$2:$A$51,'3.2.MTS B (M1)'!$B97,'Conv ratios (M1)'!$F$2:$F$51)</f>
        <v>0</v>
      </c>
      <c r="G97" s="187">
        <f>SUMIF('Conv ratios (M1)'!$A$2:$A$51,'3.2.MTS B (M1)'!$B97,'Conv ratios (M1)'!$E$2:$E$51)</f>
        <v>0</v>
      </c>
      <c r="H97" s="55"/>
      <c r="I97" s="72">
        <f t="shared" si="29"/>
        <v>0</v>
      </c>
      <c r="J97" s="72">
        <f t="shared" si="30"/>
        <v>0</v>
      </c>
      <c r="K97" s="72">
        <f t="shared" si="31"/>
        <v>0</v>
      </c>
      <c r="L97" s="72">
        <f t="shared" si="32"/>
        <v>0</v>
      </c>
      <c r="M97" s="55"/>
      <c r="N97" s="72">
        <f t="shared" si="33"/>
        <v>0</v>
      </c>
      <c r="O97" s="55"/>
      <c r="P97" s="72">
        <f t="shared" si="21"/>
        <v>0</v>
      </c>
      <c r="Q97" s="72">
        <f t="shared" si="22"/>
        <v>0</v>
      </c>
      <c r="R97" s="72">
        <f>SUMIF('3.1.MTS A'!$F$7:$F$253,'3.2.MTS B (M1)'!B97,'3.1.MTS A'!$P$7:$P$253)</f>
        <v>0</v>
      </c>
      <c r="S97" s="72">
        <f>SUMIFS('MTS B Funnel (M1)'!$E$7:$E$251,'MTS B Funnel (M1)'!$B$7:$B$251,'3.2.MTS B (M1)'!$B97)</f>
        <v>0</v>
      </c>
      <c r="T97" s="72">
        <f>SUMIFS('MTS B Funnel (M1)'!$F$7:$F$251,'MTS B Funnel (M1)'!$B$7:$B$251,'3.2.MTS B (M1)'!$B97)</f>
        <v>0</v>
      </c>
      <c r="U97" s="72">
        <f>SUMIFS('MTS B Funnel (M1)'!$G$7:$G$251,'MTS B Funnel (M1)'!$B$7:$B$251,'3.2.MTS B (M1)'!$B97)</f>
        <v>0</v>
      </c>
      <c r="V97" s="72">
        <f>SUMIFS('MTS B Funnel (M1)'!$H$7:$H$251,'MTS B Funnel (M1)'!$B$7:$B$251,'3.2.MTS B (M1)'!$B97)</f>
        <v>0</v>
      </c>
      <c r="W97" s="72">
        <f t="shared" si="23"/>
        <v>0</v>
      </c>
      <c r="X97" s="72">
        <f t="shared" si="24"/>
        <v>0</v>
      </c>
      <c r="Y97" s="72">
        <f t="shared" si="34"/>
        <v>0</v>
      </c>
      <c r="Z97" s="72">
        <f t="shared" si="35"/>
        <v>0</v>
      </c>
      <c r="AA97" s="72">
        <f t="shared" si="36"/>
        <v>0</v>
      </c>
      <c r="AB97" s="72">
        <f>SUMIFS('MTS B Funnel (M1)'!$I$7:$I$251,'MTS B Funnel (M1)'!$B$7:$B$251,'3.2.MTS B (M1)'!$B97)</f>
        <v>0</v>
      </c>
      <c r="AC97" s="72">
        <f>SUMIFS('MTS B Funnel (M1)'!$J$7:$J$251,'MTS B Funnel (M1)'!$B$7:$B$251,'3.2.MTS B (M1)'!$B97)</f>
        <v>0</v>
      </c>
      <c r="AD97" s="72">
        <f t="shared" si="25"/>
        <v>0</v>
      </c>
      <c r="AE97" s="55"/>
      <c r="AF97" s="72">
        <f>SUMIF('3.1.MTS A'!$F$7:$F$253,'3.2.MTS B (M1)'!R97,'3.1.MTS A'!$U$7:$U$253)</f>
        <v>0</v>
      </c>
      <c r="AG97" s="72">
        <f>SUMIFS('MTS B Funnel (M1)'!$L$7:$L$251,'MTS B Funnel (M1)'!$B$7:$B$251,'3.2.MTS B (M1)'!$B97)</f>
        <v>0</v>
      </c>
      <c r="AH97" s="72">
        <f>SUMIFS('MTS B Funnel (M1)'!$M$7:$M$251,'MTS B Funnel (M1)'!$B$7:$B$251,'3.2.MTS B (M1)'!$B97)</f>
        <v>0</v>
      </c>
      <c r="AI97" s="72">
        <f>SUMIFS('MTS B Funnel (M1)'!$N$7:$N$251,'MTS B Funnel (M1)'!$B$7:$B$251,'3.2.MTS B (M1)'!$B97)</f>
        <v>0</v>
      </c>
      <c r="AJ97" s="72">
        <f>SUMIFS('MTS B Funnel (M1)'!$O$7:$O$251,'MTS B Funnel (M1)'!$B$7:$B$251,'3.2.MTS B (M1)'!$B97)</f>
        <v>0</v>
      </c>
      <c r="AK97" s="72">
        <f t="shared" si="26"/>
        <v>0</v>
      </c>
      <c r="AL97" s="72">
        <f t="shared" si="27"/>
        <v>0</v>
      </c>
      <c r="AM97" s="72">
        <f t="shared" si="28"/>
        <v>0</v>
      </c>
      <c r="AN97" s="72">
        <f t="shared" si="37"/>
        <v>0</v>
      </c>
      <c r="AO97" s="72">
        <f t="shared" si="38"/>
        <v>0</v>
      </c>
      <c r="AP97" s="55"/>
    </row>
    <row r="98" spans="1:42" x14ac:dyDescent="0.25">
      <c r="A98" s="144"/>
      <c r="B98" s="55"/>
      <c r="C98" s="55"/>
      <c r="D98" s="72">
        <f>SUMIF('3.1.MTS A'!$F$7:$F$253,'3.2.MTS B (M1)'!B98,'3.1.MTS A'!$J$7:$J$253)</f>
        <v>0</v>
      </c>
      <c r="E98" s="187">
        <f>SUMIF('Conv ratios (M1)'!$A$2:$A$51,'3.2.MTS B (M1)'!$B98,'Conv ratios (M1)'!$G$2:$G$51)</f>
        <v>0</v>
      </c>
      <c r="F98" s="187">
        <f>SUMIF('Conv ratios (M1)'!$A$2:$A$51,'3.2.MTS B (M1)'!$B98,'Conv ratios (M1)'!$F$2:$F$51)</f>
        <v>0</v>
      </c>
      <c r="G98" s="187">
        <f>SUMIF('Conv ratios (M1)'!$A$2:$A$51,'3.2.MTS B (M1)'!$B98,'Conv ratios (M1)'!$E$2:$E$51)</f>
        <v>0</v>
      </c>
      <c r="H98" s="55"/>
      <c r="I98" s="72">
        <f t="shared" si="29"/>
        <v>0</v>
      </c>
      <c r="J98" s="72">
        <f t="shared" si="30"/>
        <v>0</v>
      </c>
      <c r="K98" s="72">
        <f t="shared" si="31"/>
        <v>0</v>
      </c>
      <c r="L98" s="72">
        <f t="shared" si="32"/>
        <v>0</v>
      </c>
      <c r="M98" s="55"/>
      <c r="N98" s="72">
        <f t="shared" si="33"/>
        <v>0</v>
      </c>
      <c r="O98" s="55"/>
      <c r="P98" s="72">
        <f t="shared" si="21"/>
        <v>0</v>
      </c>
      <c r="Q98" s="72">
        <f t="shared" si="22"/>
        <v>0</v>
      </c>
      <c r="R98" s="72">
        <f>SUMIF('3.1.MTS A'!$F$7:$F$253,'3.2.MTS B (M1)'!B98,'3.1.MTS A'!$P$7:$P$253)</f>
        <v>0</v>
      </c>
      <c r="S98" s="72">
        <f>SUMIFS('MTS B Funnel (M1)'!$E$7:$E$251,'MTS B Funnel (M1)'!$B$7:$B$251,'3.2.MTS B (M1)'!$B98)</f>
        <v>0</v>
      </c>
      <c r="T98" s="72">
        <f>SUMIFS('MTS B Funnel (M1)'!$F$7:$F$251,'MTS B Funnel (M1)'!$B$7:$B$251,'3.2.MTS B (M1)'!$B98)</f>
        <v>0</v>
      </c>
      <c r="U98" s="72">
        <f>SUMIFS('MTS B Funnel (M1)'!$G$7:$G$251,'MTS B Funnel (M1)'!$B$7:$B$251,'3.2.MTS B (M1)'!$B98)</f>
        <v>0</v>
      </c>
      <c r="V98" s="72">
        <f>SUMIFS('MTS B Funnel (M1)'!$H$7:$H$251,'MTS B Funnel (M1)'!$B$7:$B$251,'3.2.MTS B (M1)'!$B98)</f>
        <v>0</v>
      </c>
      <c r="W98" s="72">
        <f t="shared" si="23"/>
        <v>0</v>
      </c>
      <c r="X98" s="72">
        <f t="shared" si="24"/>
        <v>0</v>
      </c>
      <c r="Y98" s="72">
        <f t="shared" si="34"/>
        <v>0</v>
      </c>
      <c r="Z98" s="72">
        <f t="shared" si="35"/>
        <v>0</v>
      </c>
      <c r="AA98" s="72">
        <f t="shared" si="36"/>
        <v>0</v>
      </c>
      <c r="AB98" s="72">
        <f>SUMIFS('MTS B Funnel (M1)'!$I$7:$I$251,'MTS B Funnel (M1)'!$B$7:$B$251,'3.2.MTS B (M1)'!$B98)</f>
        <v>0</v>
      </c>
      <c r="AC98" s="72">
        <f>SUMIFS('MTS B Funnel (M1)'!$J$7:$J$251,'MTS B Funnel (M1)'!$B$7:$B$251,'3.2.MTS B (M1)'!$B98)</f>
        <v>0</v>
      </c>
      <c r="AD98" s="72">
        <f t="shared" si="25"/>
        <v>0</v>
      </c>
      <c r="AE98" s="55"/>
      <c r="AF98" s="72">
        <f>SUMIF('3.1.MTS A'!$F$7:$F$253,'3.2.MTS B (M1)'!R98,'3.1.MTS A'!$U$7:$U$253)</f>
        <v>0</v>
      </c>
      <c r="AG98" s="72">
        <f>SUMIFS('MTS B Funnel (M1)'!$L$7:$L$251,'MTS B Funnel (M1)'!$B$7:$B$251,'3.2.MTS B (M1)'!$B98)</f>
        <v>0</v>
      </c>
      <c r="AH98" s="72">
        <f>SUMIFS('MTS B Funnel (M1)'!$M$7:$M$251,'MTS B Funnel (M1)'!$B$7:$B$251,'3.2.MTS B (M1)'!$B98)</f>
        <v>0</v>
      </c>
      <c r="AI98" s="72">
        <f>SUMIFS('MTS B Funnel (M1)'!$N$7:$N$251,'MTS B Funnel (M1)'!$B$7:$B$251,'3.2.MTS B (M1)'!$B98)</f>
        <v>0</v>
      </c>
      <c r="AJ98" s="72">
        <f>SUMIFS('MTS B Funnel (M1)'!$O$7:$O$251,'MTS B Funnel (M1)'!$B$7:$B$251,'3.2.MTS B (M1)'!$B98)</f>
        <v>0</v>
      </c>
      <c r="AK98" s="72">
        <f t="shared" si="26"/>
        <v>0</v>
      </c>
      <c r="AL98" s="72">
        <f t="shared" si="27"/>
        <v>0</v>
      </c>
      <c r="AM98" s="72">
        <f t="shared" si="28"/>
        <v>0</v>
      </c>
      <c r="AN98" s="72">
        <f t="shared" si="37"/>
        <v>0</v>
      </c>
      <c r="AO98" s="72">
        <f t="shared" si="38"/>
        <v>0</v>
      </c>
      <c r="AP98" s="55"/>
    </row>
    <row r="99" spans="1:42" x14ac:dyDescent="0.25">
      <c r="A99" s="144"/>
      <c r="B99" s="55"/>
      <c r="C99" s="55"/>
      <c r="D99" s="72">
        <f>SUMIF('3.1.MTS A'!$F$7:$F$253,'3.2.MTS B (M1)'!B99,'3.1.MTS A'!$J$7:$J$253)</f>
        <v>0</v>
      </c>
      <c r="E99" s="187">
        <f>SUMIF('Conv ratios (M1)'!$A$2:$A$51,'3.2.MTS B (M1)'!$B99,'Conv ratios (M1)'!$G$2:$G$51)</f>
        <v>0</v>
      </c>
      <c r="F99" s="187">
        <f>SUMIF('Conv ratios (M1)'!$A$2:$A$51,'3.2.MTS B (M1)'!$B99,'Conv ratios (M1)'!$F$2:$F$51)</f>
        <v>0</v>
      </c>
      <c r="G99" s="187">
        <f>SUMIF('Conv ratios (M1)'!$A$2:$A$51,'3.2.MTS B (M1)'!$B99,'Conv ratios (M1)'!$E$2:$E$51)</f>
        <v>0</v>
      </c>
      <c r="H99" s="55"/>
      <c r="I99" s="72">
        <f t="shared" si="29"/>
        <v>0</v>
      </c>
      <c r="J99" s="72">
        <f t="shared" si="30"/>
        <v>0</v>
      </c>
      <c r="K99" s="72">
        <f t="shared" si="31"/>
        <v>0</v>
      </c>
      <c r="L99" s="72">
        <f t="shared" si="32"/>
        <v>0</v>
      </c>
      <c r="M99" s="55"/>
      <c r="N99" s="72">
        <f t="shared" si="33"/>
        <v>0</v>
      </c>
      <c r="O99" s="55"/>
      <c r="P99" s="72">
        <f t="shared" si="21"/>
        <v>0</v>
      </c>
      <c r="Q99" s="72">
        <f t="shared" si="22"/>
        <v>0</v>
      </c>
      <c r="R99" s="72">
        <f>SUMIF('3.1.MTS A'!$F$7:$F$253,'3.2.MTS B (M1)'!B99,'3.1.MTS A'!$P$7:$P$253)</f>
        <v>0</v>
      </c>
      <c r="S99" s="72">
        <f>SUMIFS('MTS B Funnel (M1)'!$E$7:$E$251,'MTS B Funnel (M1)'!$B$7:$B$251,'3.2.MTS B (M1)'!$B99)</f>
        <v>0</v>
      </c>
      <c r="T99" s="72">
        <f>SUMIFS('MTS B Funnel (M1)'!$F$7:$F$251,'MTS B Funnel (M1)'!$B$7:$B$251,'3.2.MTS B (M1)'!$B99)</f>
        <v>0</v>
      </c>
      <c r="U99" s="72">
        <f>SUMIFS('MTS B Funnel (M1)'!$G$7:$G$251,'MTS B Funnel (M1)'!$B$7:$B$251,'3.2.MTS B (M1)'!$B99)</f>
        <v>0</v>
      </c>
      <c r="V99" s="72">
        <f>SUMIFS('MTS B Funnel (M1)'!$H$7:$H$251,'MTS B Funnel (M1)'!$B$7:$B$251,'3.2.MTS B (M1)'!$B99)</f>
        <v>0</v>
      </c>
      <c r="W99" s="72">
        <f t="shared" si="23"/>
        <v>0</v>
      </c>
      <c r="X99" s="72">
        <f t="shared" si="24"/>
        <v>0</v>
      </c>
      <c r="Y99" s="72">
        <f t="shared" si="34"/>
        <v>0</v>
      </c>
      <c r="Z99" s="72">
        <f t="shared" si="35"/>
        <v>0</v>
      </c>
      <c r="AA99" s="72">
        <f t="shared" si="36"/>
        <v>0</v>
      </c>
      <c r="AB99" s="72">
        <f>SUMIFS('MTS B Funnel (M1)'!$I$7:$I$251,'MTS B Funnel (M1)'!$B$7:$B$251,'3.2.MTS B (M1)'!$B99)</f>
        <v>0</v>
      </c>
      <c r="AC99" s="72">
        <f>SUMIFS('MTS B Funnel (M1)'!$J$7:$J$251,'MTS B Funnel (M1)'!$B$7:$B$251,'3.2.MTS B (M1)'!$B99)</f>
        <v>0</v>
      </c>
      <c r="AD99" s="72">
        <f t="shared" si="25"/>
        <v>0</v>
      </c>
      <c r="AE99" s="55"/>
      <c r="AF99" s="72">
        <f>SUMIF('3.1.MTS A'!$F$7:$F$253,'3.2.MTS B (M1)'!R99,'3.1.MTS A'!$U$7:$U$253)</f>
        <v>0</v>
      </c>
      <c r="AG99" s="72">
        <f>SUMIFS('MTS B Funnel (M1)'!$L$7:$L$251,'MTS B Funnel (M1)'!$B$7:$B$251,'3.2.MTS B (M1)'!$B99)</f>
        <v>0</v>
      </c>
      <c r="AH99" s="72">
        <f>SUMIFS('MTS B Funnel (M1)'!$M$7:$M$251,'MTS B Funnel (M1)'!$B$7:$B$251,'3.2.MTS B (M1)'!$B99)</f>
        <v>0</v>
      </c>
      <c r="AI99" s="72">
        <f>SUMIFS('MTS B Funnel (M1)'!$N$7:$N$251,'MTS B Funnel (M1)'!$B$7:$B$251,'3.2.MTS B (M1)'!$B99)</f>
        <v>0</v>
      </c>
      <c r="AJ99" s="72">
        <f>SUMIFS('MTS B Funnel (M1)'!$O$7:$O$251,'MTS B Funnel (M1)'!$B$7:$B$251,'3.2.MTS B (M1)'!$B99)</f>
        <v>0</v>
      </c>
      <c r="AK99" s="72">
        <f t="shared" si="26"/>
        <v>0</v>
      </c>
      <c r="AL99" s="72">
        <f t="shared" si="27"/>
        <v>0</v>
      </c>
      <c r="AM99" s="72">
        <f t="shared" si="28"/>
        <v>0</v>
      </c>
      <c r="AN99" s="72">
        <f t="shared" si="37"/>
        <v>0</v>
      </c>
      <c r="AO99" s="72">
        <f t="shared" si="38"/>
        <v>0</v>
      </c>
      <c r="AP99" s="55"/>
    </row>
    <row r="100" spans="1:42" x14ac:dyDescent="0.25">
      <c r="A100" s="144"/>
      <c r="B100" s="55"/>
      <c r="C100" s="55"/>
      <c r="D100" s="72">
        <f>SUMIF('3.1.MTS A'!$F$7:$F$253,'3.2.MTS B (M1)'!B100,'3.1.MTS A'!$J$7:$J$253)</f>
        <v>0</v>
      </c>
      <c r="E100" s="187">
        <f>SUMIF('Conv ratios (M1)'!$A$2:$A$51,'3.2.MTS B (M1)'!$B100,'Conv ratios (M1)'!$G$2:$G$51)</f>
        <v>0</v>
      </c>
      <c r="F100" s="187">
        <f>SUMIF('Conv ratios (M1)'!$A$2:$A$51,'3.2.MTS B (M1)'!$B100,'Conv ratios (M1)'!$F$2:$F$51)</f>
        <v>0</v>
      </c>
      <c r="G100" s="187">
        <f>SUMIF('Conv ratios (M1)'!$A$2:$A$51,'3.2.MTS B (M1)'!$B100,'Conv ratios (M1)'!$E$2:$E$51)</f>
        <v>0</v>
      </c>
      <c r="H100" s="55"/>
      <c r="I100" s="72">
        <f t="shared" si="29"/>
        <v>0</v>
      </c>
      <c r="J100" s="72">
        <f t="shared" si="30"/>
        <v>0</v>
      </c>
      <c r="K100" s="72">
        <f t="shared" si="31"/>
        <v>0</v>
      </c>
      <c r="L100" s="72">
        <f t="shared" si="32"/>
        <v>0</v>
      </c>
      <c r="M100" s="55"/>
      <c r="N100" s="72">
        <f t="shared" si="33"/>
        <v>0</v>
      </c>
      <c r="O100" s="55"/>
      <c r="P100" s="72">
        <f t="shared" si="21"/>
        <v>0</v>
      </c>
      <c r="Q100" s="72">
        <f t="shared" si="22"/>
        <v>0</v>
      </c>
      <c r="R100" s="72">
        <f>SUMIF('3.1.MTS A'!$F$7:$F$253,'3.2.MTS B (M1)'!B100,'3.1.MTS A'!$P$7:$P$253)</f>
        <v>0</v>
      </c>
      <c r="S100" s="72">
        <f>SUMIFS('MTS B Funnel (M1)'!$E$7:$E$251,'MTS B Funnel (M1)'!$B$7:$B$251,'3.2.MTS B (M1)'!$B100)</f>
        <v>0</v>
      </c>
      <c r="T100" s="72">
        <f>SUMIFS('MTS B Funnel (M1)'!$F$7:$F$251,'MTS B Funnel (M1)'!$B$7:$B$251,'3.2.MTS B (M1)'!$B100)</f>
        <v>0</v>
      </c>
      <c r="U100" s="72">
        <f>SUMIFS('MTS B Funnel (M1)'!$G$7:$G$251,'MTS B Funnel (M1)'!$B$7:$B$251,'3.2.MTS B (M1)'!$B100)</f>
        <v>0</v>
      </c>
      <c r="V100" s="72">
        <f>SUMIFS('MTS B Funnel (M1)'!$H$7:$H$251,'MTS B Funnel (M1)'!$B$7:$B$251,'3.2.MTS B (M1)'!$B100)</f>
        <v>0</v>
      </c>
      <c r="W100" s="72">
        <f t="shared" si="23"/>
        <v>0</v>
      </c>
      <c r="X100" s="72">
        <f t="shared" si="24"/>
        <v>0</v>
      </c>
      <c r="Y100" s="72">
        <f t="shared" si="34"/>
        <v>0</v>
      </c>
      <c r="Z100" s="72">
        <f t="shared" si="35"/>
        <v>0</v>
      </c>
      <c r="AA100" s="72">
        <f t="shared" si="36"/>
        <v>0</v>
      </c>
      <c r="AB100" s="72">
        <f>SUMIFS('MTS B Funnel (M1)'!$I$7:$I$251,'MTS B Funnel (M1)'!$B$7:$B$251,'3.2.MTS B (M1)'!$B100)</f>
        <v>0</v>
      </c>
      <c r="AC100" s="72">
        <f>SUMIFS('MTS B Funnel (M1)'!$J$7:$J$251,'MTS B Funnel (M1)'!$B$7:$B$251,'3.2.MTS B (M1)'!$B100)</f>
        <v>0</v>
      </c>
      <c r="AD100" s="72">
        <f t="shared" si="25"/>
        <v>0</v>
      </c>
      <c r="AE100" s="55"/>
      <c r="AF100" s="72">
        <f>SUMIF('3.1.MTS A'!$F$7:$F$253,'3.2.MTS B (M1)'!R100,'3.1.MTS A'!$U$7:$U$253)</f>
        <v>0</v>
      </c>
      <c r="AG100" s="72">
        <f>SUMIFS('MTS B Funnel (M1)'!$L$7:$L$251,'MTS B Funnel (M1)'!$B$7:$B$251,'3.2.MTS B (M1)'!$B100)</f>
        <v>0</v>
      </c>
      <c r="AH100" s="72">
        <f>SUMIFS('MTS B Funnel (M1)'!$M$7:$M$251,'MTS B Funnel (M1)'!$B$7:$B$251,'3.2.MTS B (M1)'!$B100)</f>
        <v>0</v>
      </c>
      <c r="AI100" s="72">
        <f>SUMIFS('MTS B Funnel (M1)'!$N$7:$N$251,'MTS B Funnel (M1)'!$B$7:$B$251,'3.2.MTS B (M1)'!$B100)</f>
        <v>0</v>
      </c>
      <c r="AJ100" s="72">
        <f>SUMIFS('MTS B Funnel (M1)'!$O$7:$O$251,'MTS B Funnel (M1)'!$B$7:$B$251,'3.2.MTS B (M1)'!$B100)</f>
        <v>0</v>
      </c>
      <c r="AK100" s="72">
        <f t="shared" si="26"/>
        <v>0</v>
      </c>
      <c r="AL100" s="72">
        <f t="shared" si="27"/>
        <v>0</v>
      </c>
      <c r="AM100" s="72">
        <f t="shared" si="28"/>
        <v>0</v>
      </c>
      <c r="AN100" s="72">
        <f t="shared" si="37"/>
        <v>0</v>
      </c>
      <c r="AO100" s="72">
        <f t="shared" si="38"/>
        <v>0</v>
      </c>
      <c r="AP100" s="55"/>
    </row>
    <row r="101" spans="1:42" x14ac:dyDescent="0.25">
      <c r="A101" s="144"/>
      <c r="B101" s="55"/>
      <c r="C101" s="55"/>
      <c r="D101" s="72">
        <f>SUMIF('3.1.MTS A'!$F$7:$F$253,'3.2.MTS B (M1)'!B101,'3.1.MTS A'!$J$7:$J$253)</f>
        <v>0</v>
      </c>
      <c r="E101" s="187">
        <f>SUMIF('Conv ratios (M1)'!$A$2:$A$51,'3.2.MTS B (M1)'!$B101,'Conv ratios (M1)'!$G$2:$G$51)</f>
        <v>0</v>
      </c>
      <c r="F101" s="187">
        <f>SUMIF('Conv ratios (M1)'!$A$2:$A$51,'3.2.MTS B (M1)'!$B101,'Conv ratios (M1)'!$F$2:$F$51)</f>
        <v>0</v>
      </c>
      <c r="G101" s="187">
        <f>SUMIF('Conv ratios (M1)'!$A$2:$A$51,'3.2.MTS B (M1)'!$B101,'Conv ratios (M1)'!$E$2:$E$51)</f>
        <v>0</v>
      </c>
      <c r="H101" s="55"/>
      <c r="I101" s="72">
        <f t="shared" si="29"/>
        <v>0</v>
      </c>
      <c r="J101" s="72">
        <f t="shared" si="30"/>
        <v>0</v>
      </c>
      <c r="K101" s="72">
        <f t="shared" si="31"/>
        <v>0</v>
      </c>
      <c r="L101" s="72">
        <f t="shared" si="32"/>
        <v>0</v>
      </c>
      <c r="M101" s="55"/>
      <c r="N101" s="72">
        <f t="shared" si="33"/>
        <v>0</v>
      </c>
      <c r="O101" s="55"/>
      <c r="P101" s="72">
        <f t="shared" si="21"/>
        <v>0</v>
      </c>
      <c r="Q101" s="72">
        <f t="shared" si="22"/>
        <v>0</v>
      </c>
      <c r="R101" s="72">
        <f>SUMIF('3.1.MTS A'!$F$7:$F$253,'3.2.MTS B (M1)'!B101,'3.1.MTS A'!$P$7:$P$253)</f>
        <v>0</v>
      </c>
      <c r="S101" s="72">
        <f>SUMIFS('MTS B Funnel (M1)'!$E$7:$E$251,'MTS B Funnel (M1)'!$B$7:$B$251,'3.2.MTS B (M1)'!$B101)</f>
        <v>0</v>
      </c>
      <c r="T101" s="72">
        <f>SUMIFS('MTS B Funnel (M1)'!$F$7:$F$251,'MTS B Funnel (M1)'!$B$7:$B$251,'3.2.MTS B (M1)'!$B101)</f>
        <v>0</v>
      </c>
      <c r="U101" s="72">
        <f>SUMIFS('MTS B Funnel (M1)'!$G$7:$G$251,'MTS B Funnel (M1)'!$B$7:$B$251,'3.2.MTS B (M1)'!$B101)</f>
        <v>0</v>
      </c>
      <c r="V101" s="72">
        <f>SUMIFS('MTS B Funnel (M1)'!$H$7:$H$251,'MTS B Funnel (M1)'!$B$7:$B$251,'3.2.MTS B (M1)'!$B101)</f>
        <v>0</v>
      </c>
      <c r="W101" s="72">
        <f t="shared" si="23"/>
        <v>0</v>
      </c>
      <c r="X101" s="72">
        <f t="shared" si="24"/>
        <v>0</v>
      </c>
      <c r="Y101" s="72">
        <f t="shared" si="34"/>
        <v>0</v>
      </c>
      <c r="Z101" s="72">
        <f t="shared" si="35"/>
        <v>0</v>
      </c>
      <c r="AA101" s="72">
        <f t="shared" si="36"/>
        <v>0</v>
      </c>
      <c r="AB101" s="72">
        <f>SUMIFS('MTS B Funnel (M1)'!$I$7:$I$251,'MTS B Funnel (M1)'!$B$7:$B$251,'3.2.MTS B (M1)'!$B101)</f>
        <v>0</v>
      </c>
      <c r="AC101" s="72">
        <f>SUMIFS('MTS B Funnel (M1)'!$J$7:$J$251,'MTS B Funnel (M1)'!$B$7:$B$251,'3.2.MTS B (M1)'!$B101)</f>
        <v>0</v>
      </c>
      <c r="AD101" s="72">
        <f t="shared" si="25"/>
        <v>0</v>
      </c>
      <c r="AE101" s="55"/>
      <c r="AF101" s="72">
        <f>SUMIF('3.1.MTS A'!$F$7:$F$253,'3.2.MTS B (M1)'!R101,'3.1.MTS A'!$U$7:$U$253)</f>
        <v>0</v>
      </c>
      <c r="AG101" s="72">
        <f>SUMIFS('MTS B Funnel (M1)'!$L$7:$L$251,'MTS B Funnel (M1)'!$B$7:$B$251,'3.2.MTS B (M1)'!$B101)</f>
        <v>0</v>
      </c>
      <c r="AH101" s="72">
        <f>SUMIFS('MTS B Funnel (M1)'!$M$7:$M$251,'MTS B Funnel (M1)'!$B$7:$B$251,'3.2.MTS B (M1)'!$B101)</f>
        <v>0</v>
      </c>
      <c r="AI101" s="72">
        <f>SUMIFS('MTS B Funnel (M1)'!$N$7:$N$251,'MTS B Funnel (M1)'!$B$7:$B$251,'3.2.MTS B (M1)'!$B101)</f>
        <v>0</v>
      </c>
      <c r="AJ101" s="72">
        <f>SUMIFS('MTS B Funnel (M1)'!$O$7:$O$251,'MTS B Funnel (M1)'!$B$7:$B$251,'3.2.MTS B (M1)'!$B101)</f>
        <v>0</v>
      </c>
      <c r="AK101" s="72">
        <f t="shared" si="26"/>
        <v>0</v>
      </c>
      <c r="AL101" s="72">
        <f t="shared" si="27"/>
        <v>0</v>
      </c>
      <c r="AM101" s="72">
        <f t="shared" si="28"/>
        <v>0</v>
      </c>
      <c r="AN101" s="72">
        <f t="shared" si="37"/>
        <v>0</v>
      </c>
      <c r="AO101" s="72">
        <f t="shared" si="38"/>
        <v>0</v>
      </c>
      <c r="AP101" s="55"/>
    </row>
    <row r="102" spans="1:42" x14ac:dyDescent="0.25">
      <c r="A102" s="144"/>
      <c r="B102" s="55"/>
      <c r="C102" s="55"/>
      <c r="D102" s="72">
        <f>SUMIF('3.1.MTS A'!$F$7:$F$253,'3.2.MTS B (M1)'!B102,'3.1.MTS A'!$J$7:$J$253)</f>
        <v>0</v>
      </c>
      <c r="E102" s="187">
        <f>SUMIF('Conv ratios (M1)'!$A$2:$A$51,'3.2.MTS B (M1)'!$B102,'Conv ratios (M1)'!$G$2:$G$51)</f>
        <v>0</v>
      </c>
      <c r="F102" s="187">
        <f>SUMIF('Conv ratios (M1)'!$A$2:$A$51,'3.2.MTS B (M1)'!$B102,'Conv ratios (M1)'!$F$2:$F$51)</f>
        <v>0</v>
      </c>
      <c r="G102" s="187">
        <f>SUMIF('Conv ratios (M1)'!$A$2:$A$51,'3.2.MTS B (M1)'!$B102,'Conv ratios (M1)'!$E$2:$E$51)</f>
        <v>0</v>
      </c>
      <c r="H102" s="55"/>
      <c r="I102" s="72">
        <f t="shared" si="29"/>
        <v>0</v>
      </c>
      <c r="J102" s="72">
        <f t="shared" si="30"/>
        <v>0</v>
      </c>
      <c r="K102" s="72">
        <f t="shared" si="31"/>
        <v>0</v>
      </c>
      <c r="L102" s="72">
        <f t="shared" si="32"/>
        <v>0</v>
      </c>
      <c r="M102" s="55"/>
      <c r="N102" s="72">
        <f t="shared" si="33"/>
        <v>0</v>
      </c>
      <c r="O102" s="55"/>
      <c r="P102" s="72">
        <f t="shared" si="21"/>
        <v>0</v>
      </c>
      <c r="Q102" s="72">
        <f t="shared" si="22"/>
        <v>0</v>
      </c>
      <c r="R102" s="72">
        <f>SUMIF('3.1.MTS A'!$F$7:$F$253,'3.2.MTS B (M1)'!B102,'3.1.MTS A'!$P$7:$P$253)</f>
        <v>0</v>
      </c>
      <c r="S102" s="72">
        <f>SUMIFS('MTS B Funnel (M1)'!$E$7:$E$251,'MTS B Funnel (M1)'!$B$7:$B$251,'3.2.MTS B (M1)'!$B102)</f>
        <v>0</v>
      </c>
      <c r="T102" s="72">
        <f>SUMIFS('MTS B Funnel (M1)'!$F$7:$F$251,'MTS B Funnel (M1)'!$B$7:$B$251,'3.2.MTS B (M1)'!$B102)</f>
        <v>0</v>
      </c>
      <c r="U102" s="72">
        <f>SUMIFS('MTS B Funnel (M1)'!$G$7:$G$251,'MTS B Funnel (M1)'!$B$7:$B$251,'3.2.MTS B (M1)'!$B102)</f>
        <v>0</v>
      </c>
      <c r="V102" s="72">
        <f>SUMIFS('MTS B Funnel (M1)'!$H$7:$H$251,'MTS B Funnel (M1)'!$B$7:$B$251,'3.2.MTS B (M1)'!$B102)</f>
        <v>0</v>
      </c>
      <c r="W102" s="72">
        <f t="shared" si="23"/>
        <v>0</v>
      </c>
      <c r="X102" s="72">
        <f t="shared" si="24"/>
        <v>0</v>
      </c>
      <c r="Y102" s="72">
        <f t="shared" si="34"/>
        <v>0</v>
      </c>
      <c r="Z102" s="72">
        <f t="shared" si="35"/>
        <v>0</v>
      </c>
      <c r="AA102" s="72">
        <f t="shared" si="36"/>
        <v>0</v>
      </c>
      <c r="AB102" s="72">
        <f>SUMIFS('MTS B Funnel (M1)'!$I$7:$I$251,'MTS B Funnel (M1)'!$B$7:$B$251,'3.2.MTS B (M1)'!$B102)</f>
        <v>0</v>
      </c>
      <c r="AC102" s="72">
        <f>SUMIFS('MTS B Funnel (M1)'!$J$7:$J$251,'MTS B Funnel (M1)'!$B$7:$B$251,'3.2.MTS B (M1)'!$B102)</f>
        <v>0</v>
      </c>
      <c r="AD102" s="72">
        <f t="shared" si="25"/>
        <v>0</v>
      </c>
      <c r="AE102" s="55"/>
      <c r="AF102" s="72">
        <f>SUMIF('3.1.MTS A'!$F$7:$F$253,'3.2.MTS B (M1)'!R102,'3.1.MTS A'!$U$7:$U$253)</f>
        <v>0</v>
      </c>
      <c r="AG102" s="72">
        <f>SUMIFS('MTS B Funnel (M1)'!$L$7:$L$251,'MTS B Funnel (M1)'!$B$7:$B$251,'3.2.MTS B (M1)'!$B102)</f>
        <v>0</v>
      </c>
      <c r="AH102" s="72">
        <f>SUMIFS('MTS B Funnel (M1)'!$M$7:$M$251,'MTS B Funnel (M1)'!$B$7:$B$251,'3.2.MTS B (M1)'!$B102)</f>
        <v>0</v>
      </c>
      <c r="AI102" s="72">
        <f>SUMIFS('MTS B Funnel (M1)'!$N$7:$N$251,'MTS B Funnel (M1)'!$B$7:$B$251,'3.2.MTS B (M1)'!$B102)</f>
        <v>0</v>
      </c>
      <c r="AJ102" s="72">
        <f>SUMIFS('MTS B Funnel (M1)'!$O$7:$O$251,'MTS B Funnel (M1)'!$B$7:$B$251,'3.2.MTS B (M1)'!$B102)</f>
        <v>0</v>
      </c>
      <c r="AK102" s="72">
        <f t="shared" si="26"/>
        <v>0</v>
      </c>
      <c r="AL102" s="72">
        <f t="shared" si="27"/>
        <v>0</v>
      </c>
      <c r="AM102" s="72">
        <f t="shared" si="28"/>
        <v>0</v>
      </c>
      <c r="AN102" s="72">
        <f t="shared" si="37"/>
        <v>0</v>
      </c>
      <c r="AO102" s="72">
        <f t="shared" si="38"/>
        <v>0</v>
      </c>
      <c r="AP102" s="55"/>
    </row>
    <row r="103" spans="1:42" x14ac:dyDescent="0.25">
      <c r="A103" s="144"/>
      <c r="B103" s="55"/>
      <c r="C103" s="55"/>
      <c r="D103" s="72">
        <f>SUMIF('3.1.MTS A'!$F$7:$F$253,'3.2.MTS B (M1)'!B103,'3.1.MTS A'!$J$7:$J$253)</f>
        <v>0</v>
      </c>
      <c r="E103" s="187">
        <f>SUMIF('Conv ratios (M1)'!$A$2:$A$51,'3.2.MTS B (M1)'!$B103,'Conv ratios (M1)'!$G$2:$G$51)</f>
        <v>0</v>
      </c>
      <c r="F103" s="187">
        <f>SUMIF('Conv ratios (M1)'!$A$2:$A$51,'3.2.MTS B (M1)'!$B103,'Conv ratios (M1)'!$F$2:$F$51)</f>
        <v>0</v>
      </c>
      <c r="G103" s="187">
        <f>SUMIF('Conv ratios (M1)'!$A$2:$A$51,'3.2.MTS B (M1)'!$B103,'Conv ratios (M1)'!$E$2:$E$51)</f>
        <v>0</v>
      </c>
      <c r="H103" s="55"/>
      <c r="I103" s="72">
        <f t="shared" si="29"/>
        <v>0</v>
      </c>
      <c r="J103" s="72">
        <f t="shared" si="30"/>
        <v>0</v>
      </c>
      <c r="K103" s="72">
        <f t="shared" si="31"/>
        <v>0</v>
      </c>
      <c r="L103" s="72">
        <f t="shared" si="32"/>
        <v>0</v>
      </c>
      <c r="M103" s="55"/>
      <c r="N103" s="72">
        <f t="shared" si="33"/>
        <v>0</v>
      </c>
      <c r="O103" s="55"/>
      <c r="P103" s="72">
        <f t="shared" si="21"/>
        <v>0</v>
      </c>
      <c r="Q103" s="72">
        <f t="shared" si="22"/>
        <v>0</v>
      </c>
      <c r="R103" s="72">
        <f>SUMIF('3.1.MTS A'!$F$7:$F$253,'3.2.MTS B (M1)'!B103,'3.1.MTS A'!$P$7:$P$253)</f>
        <v>0</v>
      </c>
      <c r="S103" s="72">
        <f>SUMIFS('MTS B Funnel (M1)'!$E$7:$E$251,'MTS B Funnel (M1)'!$B$7:$B$251,'3.2.MTS B (M1)'!$B103)</f>
        <v>0</v>
      </c>
      <c r="T103" s="72">
        <f>SUMIFS('MTS B Funnel (M1)'!$F$7:$F$251,'MTS B Funnel (M1)'!$B$7:$B$251,'3.2.MTS B (M1)'!$B103)</f>
        <v>0</v>
      </c>
      <c r="U103" s="72">
        <f>SUMIFS('MTS B Funnel (M1)'!$G$7:$G$251,'MTS B Funnel (M1)'!$B$7:$B$251,'3.2.MTS B (M1)'!$B103)</f>
        <v>0</v>
      </c>
      <c r="V103" s="72">
        <f>SUMIFS('MTS B Funnel (M1)'!$H$7:$H$251,'MTS B Funnel (M1)'!$B$7:$B$251,'3.2.MTS B (M1)'!$B103)</f>
        <v>0</v>
      </c>
      <c r="W103" s="72">
        <f t="shared" si="23"/>
        <v>0</v>
      </c>
      <c r="X103" s="72">
        <f t="shared" si="24"/>
        <v>0</v>
      </c>
      <c r="Y103" s="72">
        <f t="shared" si="34"/>
        <v>0</v>
      </c>
      <c r="Z103" s="72">
        <f t="shared" si="35"/>
        <v>0</v>
      </c>
      <c r="AA103" s="72">
        <f t="shared" si="36"/>
        <v>0</v>
      </c>
      <c r="AB103" s="72">
        <f>SUMIFS('MTS B Funnel (M1)'!$I$7:$I$251,'MTS B Funnel (M1)'!$B$7:$B$251,'3.2.MTS B (M1)'!$B103)</f>
        <v>0</v>
      </c>
      <c r="AC103" s="72">
        <f>SUMIFS('MTS B Funnel (M1)'!$J$7:$J$251,'MTS B Funnel (M1)'!$B$7:$B$251,'3.2.MTS B (M1)'!$B103)</f>
        <v>0</v>
      </c>
      <c r="AD103" s="72">
        <f t="shared" si="25"/>
        <v>0</v>
      </c>
      <c r="AE103" s="55"/>
      <c r="AF103" s="72">
        <f>SUMIF('3.1.MTS A'!$F$7:$F$253,'3.2.MTS B (M1)'!R103,'3.1.MTS A'!$U$7:$U$253)</f>
        <v>0</v>
      </c>
      <c r="AG103" s="72">
        <f>SUMIFS('MTS B Funnel (M1)'!$L$7:$L$251,'MTS B Funnel (M1)'!$B$7:$B$251,'3.2.MTS B (M1)'!$B103)</f>
        <v>0</v>
      </c>
      <c r="AH103" s="72">
        <f>SUMIFS('MTS B Funnel (M1)'!$M$7:$M$251,'MTS B Funnel (M1)'!$B$7:$B$251,'3.2.MTS B (M1)'!$B103)</f>
        <v>0</v>
      </c>
      <c r="AI103" s="72">
        <f>SUMIFS('MTS B Funnel (M1)'!$N$7:$N$251,'MTS B Funnel (M1)'!$B$7:$B$251,'3.2.MTS B (M1)'!$B103)</f>
        <v>0</v>
      </c>
      <c r="AJ103" s="72">
        <f>SUMIFS('MTS B Funnel (M1)'!$O$7:$O$251,'MTS B Funnel (M1)'!$B$7:$B$251,'3.2.MTS B (M1)'!$B103)</f>
        <v>0</v>
      </c>
      <c r="AK103" s="72">
        <f t="shared" si="26"/>
        <v>0</v>
      </c>
      <c r="AL103" s="72">
        <f t="shared" si="27"/>
        <v>0</v>
      </c>
      <c r="AM103" s="72">
        <f t="shared" si="28"/>
        <v>0</v>
      </c>
      <c r="AN103" s="72">
        <f t="shared" si="37"/>
        <v>0</v>
      </c>
      <c r="AO103" s="72">
        <f t="shared" si="38"/>
        <v>0</v>
      </c>
      <c r="AP103" s="55"/>
    </row>
    <row r="104" spans="1:42" x14ac:dyDescent="0.25">
      <c r="A104" s="144"/>
      <c r="B104" s="55"/>
      <c r="C104" s="55"/>
      <c r="D104" s="72">
        <f>SUMIF('3.1.MTS A'!$F$7:$F$253,'3.2.MTS B (M1)'!B104,'3.1.MTS A'!$J$7:$J$253)</f>
        <v>0</v>
      </c>
      <c r="E104" s="187">
        <f>SUMIF('Conv ratios (M1)'!$A$2:$A$51,'3.2.MTS B (M1)'!$B104,'Conv ratios (M1)'!$G$2:$G$51)</f>
        <v>0</v>
      </c>
      <c r="F104" s="187">
        <f>SUMIF('Conv ratios (M1)'!$A$2:$A$51,'3.2.MTS B (M1)'!$B104,'Conv ratios (M1)'!$F$2:$F$51)</f>
        <v>0</v>
      </c>
      <c r="G104" s="187">
        <f>SUMIF('Conv ratios (M1)'!$A$2:$A$51,'3.2.MTS B (M1)'!$B104,'Conv ratios (M1)'!$E$2:$E$51)</f>
        <v>0</v>
      </c>
      <c r="H104" s="55"/>
      <c r="I104" s="72">
        <f t="shared" si="29"/>
        <v>0</v>
      </c>
      <c r="J104" s="72">
        <f t="shared" si="30"/>
        <v>0</v>
      </c>
      <c r="K104" s="72">
        <f t="shared" si="31"/>
        <v>0</v>
      </c>
      <c r="L104" s="72">
        <f t="shared" si="32"/>
        <v>0</v>
      </c>
      <c r="M104" s="55"/>
      <c r="N104" s="72">
        <f t="shared" si="33"/>
        <v>0</v>
      </c>
      <c r="O104" s="55"/>
      <c r="P104" s="72">
        <f t="shared" si="21"/>
        <v>0</v>
      </c>
      <c r="Q104" s="72">
        <f t="shared" si="22"/>
        <v>0</v>
      </c>
      <c r="R104" s="72">
        <f>SUMIF('3.1.MTS A'!$F$7:$F$253,'3.2.MTS B (M1)'!B104,'3.1.MTS A'!$P$7:$P$253)</f>
        <v>0</v>
      </c>
      <c r="S104" s="72">
        <f>SUMIFS('MTS B Funnel (M1)'!$E$7:$E$251,'MTS B Funnel (M1)'!$B$7:$B$251,'3.2.MTS B (M1)'!$B104)</f>
        <v>0</v>
      </c>
      <c r="T104" s="72">
        <f>SUMIFS('MTS B Funnel (M1)'!$F$7:$F$251,'MTS B Funnel (M1)'!$B$7:$B$251,'3.2.MTS B (M1)'!$B104)</f>
        <v>0</v>
      </c>
      <c r="U104" s="72">
        <f>SUMIFS('MTS B Funnel (M1)'!$G$7:$G$251,'MTS B Funnel (M1)'!$B$7:$B$251,'3.2.MTS B (M1)'!$B104)</f>
        <v>0</v>
      </c>
      <c r="V104" s="72">
        <f>SUMIFS('MTS B Funnel (M1)'!$H$7:$H$251,'MTS B Funnel (M1)'!$B$7:$B$251,'3.2.MTS B (M1)'!$B104)</f>
        <v>0</v>
      </c>
      <c r="W104" s="72">
        <f t="shared" si="23"/>
        <v>0</v>
      </c>
      <c r="X104" s="72">
        <f t="shared" si="24"/>
        <v>0</v>
      </c>
      <c r="Y104" s="72">
        <f t="shared" si="34"/>
        <v>0</v>
      </c>
      <c r="Z104" s="72">
        <f t="shared" si="35"/>
        <v>0</v>
      </c>
      <c r="AA104" s="72">
        <f t="shared" si="36"/>
        <v>0</v>
      </c>
      <c r="AB104" s="72">
        <f>SUMIFS('MTS B Funnel (M1)'!$I$7:$I$251,'MTS B Funnel (M1)'!$B$7:$B$251,'3.2.MTS B (M1)'!$B104)</f>
        <v>0</v>
      </c>
      <c r="AC104" s="72">
        <f>SUMIFS('MTS B Funnel (M1)'!$J$7:$J$251,'MTS B Funnel (M1)'!$B$7:$B$251,'3.2.MTS B (M1)'!$B104)</f>
        <v>0</v>
      </c>
      <c r="AD104" s="72">
        <f t="shared" si="25"/>
        <v>0</v>
      </c>
      <c r="AE104" s="55"/>
      <c r="AF104" s="72">
        <f>SUMIF('3.1.MTS A'!$F$7:$F$253,'3.2.MTS B (M1)'!R104,'3.1.MTS A'!$U$7:$U$253)</f>
        <v>0</v>
      </c>
      <c r="AG104" s="72">
        <f>SUMIFS('MTS B Funnel (M1)'!$L$7:$L$251,'MTS B Funnel (M1)'!$B$7:$B$251,'3.2.MTS B (M1)'!$B104)</f>
        <v>0</v>
      </c>
      <c r="AH104" s="72">
        <f>SUMIFS('MTS B Funnel (M1)'!$M$7:$M$251,'MTS B Funnel (M1)'!$B$7:$B$251,'3.2.MTS B (M1)'!$B104)</f>
        <v>0</v>
      </c>
      <c r="AI104" s="72">
        <f>SUMIFS('MTS B Funnel (M1)'!$N$7:$N$251,'MTS B Funnel (M1)'!$B$7:$B$251,'3.2.MTS B (M1)'!$B104)</f>
        <v>0</v>
      </c>
      <c r="AJ104" s="72">
        <f>SUMIFS('MTS B Funnel (M1)'!$O$7:$O$251,'MTS B Funnel (M1)'!$B$7:$B$251,'3.2.MTS B (M1)'!$B104)</f>
        <v>0</v>
      </c>
      <c r="AK104" s="72">
        <f t="shared" si="26"/>
        <v>0</v>
      </c>
      <c r="AL104" s="72">
        <f t="shared" si="27"/>
        <v>0</v>
      </c>
      <c r="AM104" s="72">
        <f t="shared" si="28"/>
        <v>0</v>
      </c>
      <c r="AN104" s="72">
        <f t="shared" si="37"/>
        <v>0</v>
      </c>
      <c r="AO104" s="72">
        <f t="shared" si="38"/>
        <v>0</v>
      </c>
      <c r="AP104" s="55"/>
    </row>
    <row r="105" spans="1:42" x14ac:dyDescent="0.25">
      <c r="A105" s="144"/>
      <c r="B105" s="55"/>
      <c r="C105" s="55"/>
      <c r="D105" s="72">
        <f>SUMIF('3.1.MTS A'!$F$7:$F$253,'3.2.MTS B (M1)'!B105,'3.1.MTS A'!$J$7:$J$253)</f>
        <v>0</v>
      </c>
      <c r="E105" s="187">
        <f>SUMIF('Conv ratios (M1)'!$A$2:$A$51,'3.2.MTS B (M1)'!$B105,'Conv ratios (M1)'!$G$2:$G$51)</f>
        <v>0</v>
      </c>
      <c r="F105" s="187">
        <f>SUMIF('Conv ratios (M1)'!$A$2:$A$51,'3.2.MTS B (M1)'!$B105,'Conv ratios (M1)'!$F$2:$F$51)</f>
        <v>0</v>
      </c>
      <c r="G105" s="187">
        <f>SUMIF('Conv ratios (M1)'!$A$2:$A$51,'3.2.MTS B (M1)'!$B105,'Conv ratios (M1)'!$E$2:$E$51)</f>
        <v>0</v>
      </c>
      <c r="H105" s="55"/>
      <c r="I105" s="72">
        <f t="shared" si="29"/>
        <v>0</v>
      </c>
      <c r="J105" s="72">
        <f t="shared" si="30"/>
        <v>0</v>
      </c>
      <c r="K105" s="72">
        <f t="shared" si="31"/>
        <v>0</v>
      </c>
      <c r="L105" s="72">
        <f t="shared" si="32"/>
        <v>0</v>
      </c>
      <c r="M105" s="55"/>
      <c r="N105" s="72">
        <f t="shared" si="33"/>
        <v>0</v>
      </c>
      <c r="O105" s="55"/>
      <c r="P105" s="72">
        <f t="shared" si="21"/>
        <v>0</v>
      </c>
      <c r="Q105" s="72">
        <f t="shared" si="22"/>
        <v>0</v>
      </c>
      <c r="R105" s="72">
        <f>SUMIF('3.1.MTS A'!$F$7:$F$253,'3.2.MTS B (M1)'!B105,'3.1.MTS A'!$P$7:$P$253)</f>
        <v>0</v>
      </c>
      <c r="S105" s="72">
        <f>SUMIFS('MTS B Funnel (M1)'!$E$7:$E$251,'MTS B Funnel (M1)'!$B$7:$B$251,'3.2.MTS B (M1)'!$B105)</f>
        <v>0</v>
      </c>
      <c r="T105" s="72">
        <f>SUMIFS('MTS B Funnel (M1)'!$F$7:$F$251,'MTS B Funnel (M1)'!$B$7:$B$251,'3.2.MTS B (M1)'!$B105)</f>
        <v>0</v>
      </c>
      <c r="U105" s="72">
        <f>SUMIFS('MTS B Funnel (M1)'!$G$7:$G$251,'MTS B Funnel (M1)'!$B$7:$B$251,'3.2.MTS B (M1)'!$B105)</f>
        <v>0</v>
      </c>
      <c r="V105" s="72">
        <f>SUMIFS('MTS B Funnel (M1)'!$H$7:$H$251,'MTS B Funnel (M1)'!$B$7:$B$251,'3.2.MTS B (M1)'!$B105)</f>
        <v>0</v>
      </c>
      <c r="W105" s="72">
        <f t="shared" si="23"/>
        <v>0</v>
      </c>
      <c r="X105" s="72">
        <f t="shared" si="24"/>
        <v>0</v>
      </c>
      <c r="Y105" s="72">
        <f t="shared" si="34"/>
        <v>0</v>
      </c>
      <c r="Z105" s="72">
        <f t="shared" si="35"/>
        <v>0</v>
      </c>
      <c r="AA105" s="72">
        <f t="shared" si="36"/>
        <v>0</v>
      </c>
      <c r="AB105" s="72">
        <f>SUMIFS('MTS B Funnel (M1)'!$I$7:$I$251,'MTS B Funnel (M1)'!$B$7:$B$251,'3.2.MTS B (M1)'!$B105)</f>
        <v>0</v>
      </c>
      <c r="AC105" s="72">
        <f>SUMIFS('MTS B Funnel (M1)'!$J$7:$J$251,'MTS B Funnel (M1)'!$B$7:$B$251,'3.2.MTS B (M1)'!$B105)</f>
        <v>0</v>
      </c>
      <c r="AD105" s="72">
        <f t="shared" si="25"/>
        <v>0</v>
      </c>
      <c r="AE105" s="55"/>
      <c r="AF105" s="72">
        <f>SUMIF('3.1.MTS A'!$F$7:$F$253,'3.2.MTS B (M1)'!R105,'3.1.MTS A'!$U$7:$U$253)</f>
        <v>0</v>
      </c>
      <c r="AG105" s="72">
        <f>SUMIFS('MTS B Funnel (M1)'!$L$7:$L$251,'MTS B Funnel (M1)'!$B$7:$B$251,'3.2.MTS B (M1)'!$B105)</f>
        <v>0</v>
      </c>
      <c r="AH105" s="72">
        <f>SUMIFS('MTS B Funnel (M1)'!$M$7:$M$251,'MTS B Funnel (M1)'!$B$7:$B$251,'3.2.MTS B (M1)'!$B105)</f>
        <v>0</v>
      </c>
      <c r="AI105" s="72">
        <f>SUMIFS('MTS B Funnel (M1)'!$N$7:$N$251,'MTS B Funnel (M1)'!$B$7:$B$251,'3.2.MTS B (M1)'!$B105)</f>
        <v>0</v>
      </c>
      <c r="AJ105" s="72">
        <f>SUMIFS('MTS B Funnel (M1)'!$O$7:$O$251,'MTS B Funnel (M1)'!$B$7:$B$251,'3.2.MTS B (M1)'!$B105)</f>
        <v>0</v>
      </c>
      <c r="AK105" s="72">
        <f t="shared" si="26"/>
        <v>0</v>
      </c>
      <c r="AL105" s="72">
        <f t="shared" si="27"/>
        <v>0</v>
      </c>
      <c r="AM105" s="72">
        <f t="shared" si="28"/>
        <v>0</v>
      </c>
      <c r="AN105" s="72">
        <f t="shared" si="37"/>
        <v>0</v>
      </c>
      <c r="AO105" s="72">
        <f t="shared" si="38"/>
        <v>0</v>
      </c>
      <c r="AP105" s="55"/>
    </row>
    <row r="106" spans="1:42" x14ac:dyDescent="0.25">
      <c r="A106" s="144"/>
      <c r="B106" s="55"/>
      <c r="C106" s="55"/>
      <c r="D106" s="72">
        <f>SUMIF('3.1.MTS A'!$F$7:$F$253,'3.2.MTS B (M1)'!B106,'3.1.MTS A'!$J$7:$J$253)</f>
        <v>0</v>
      </c>
      <c r="E106" s="187">
        <f>SUMIF('Conv ratios (M1)'!$A$2:$A$51,'3.2.MTS B (M1)'!$B106,'Conv ratios (M1)'!$G$2:$G$51)</f>
        <v>0</v>
      </c>
      <c r="F106" s="187">
        <f>SUMIF('Conv ratios (M1)'!$A$2:$A$51,'3.2.MTS B (M1)'!$B106,'Conv ratios (M1)'!$F$2:$F$51)</f>
        <v>0</v>
      </c>
      <c r="G106" s="187">
        <f>SUMIF('Conv ratios (M1)'!$A$2:$A$51,'3.2.MTS B (M1)'!$B106,'Conv ratios (M1)'!$E$2:$E$51)</f>
        <v>0</v>
      </c>
      <c r="H106" s="55"/>
      <c r="I106" s="72">
        <f t="shared" si="29"/>
        <v>0</v>
      </c>
      <c r="J106" s="72">
        <f t="shared" si="30"/>
        <v>0</v>
      </c>
      <c r="K106" s="72">
        <f t="shared" si="31"/>
        <v>0</v>
      </c>
      <c r="L106" s="72">
        <f t="shared" si="32"/>
        <v>0</v>
      </c>
      <c r="M106" s="55"/>
      <c r="N106" s="72">
        <f t="shared" si="33"/>
        <v>0</v>
      </c>
      <c r="O106" s="55"/>
      <c r="P106" s="72">
        <f t="shared" si="21"/>
        <v>0</v>
      </c>
      <c r="Q106" s="72">
        <f t="shared" si="22"/>
        <v>0</v>
      </c>
      <c r="R106" s="72">
        <f>SUMIF('3.1.MTS A'!$F$7:$F$253,'3.2.MTS B (M1)'!B106,'3.1.MTS A'!$P$7:$P$253)</f>
        <v>0</v>
      </c>
      <c r="S106" s="72">
        <f>SUMIFS('MTS B Funnel (M1)'!$E$7:$E$251,'MTS B Funnel (M1)'!$B$7:$B$251,'3.2.MTS B (M1)'!$B106)</f>
        <v>0</v>
      </c>
      <c r="T106" s="72">
        <f>SUMIFS('MTS B Funnel (M1)'!$F$7:$F$251,'MTS B Funnel (M1)'!$B$7:$B$251,'3.2.MTS B (M1)'!$B106)</f>
        <v>0</v>
      </c>
      <c r="U106" s="72">
        <f>SUMIFS('MTS B Funnel (M1)'!$G$7:$G$251,'MTS B Funnel (M1)'!$B$7:$B$251,'3.2.MTS B (M1)'!$B106)</f>
        <v>0</v>
      </c>
      <c r="V106" s="72">
        <f>SUMIFS('MTS B Funnel (M1)'!$H$7:$H$251,'MTS B Funnel (M1)'!$B$7:$B$251,'3.2.MTS B (M1)'!$B106)</f>
        <v>0</v>
      </c>
      <c r="W106" s="72">
        <f t="shared" si="23"/>
        <v>0</v>
      </c>
      <c r="X106" s="72">
        <f t="shared" si="24"/>
        <v>0</v>
      </c>
      <c r="Y106" s="72">
        <f t="shared" si="34"/>
        <v>0</v>
      </c>
      <c r="Z106" s="72">
        <f t="shared" si="35"/>
        <v>0</v>
      </c>
      <c r="AA106" s="72">
        <f t="shared" si="36"/>
        <v>0</v>
      </c>
      <c r="AB106" s="72">
        <f>SUMIFS('MTS B Funnel (M1)'!$I$7:$I$251,'MTS B Funnel (M1)'!$B$7:$B$251,'3.2.MTS B (M1)'!$B106)</f>
        <v>0</v>
      </c>
      <c r="AC106" s="72">
        <f>SUMIFS('MTS B Funnel (M1)'!$J$7:$J$251,'MTS B Funnel (M1)'!$B$7:$B$251,'3.2.MTS B (M1)'!$B106)</f>
        <v>0</v>
      </c>
      <c r="AD106" s="72">
        <f t="shared" si="25"/>
        <v>0</v>
      </c>
      <c r="AE106" s="55"/>
      <c r="AF106" s="72">
        <f>SUMIF('3.1.MTS A'!$F$7:$F$253,'3.2.MTS B (M1)'!R106,'3.1.MTS A'!$U$7:$U$253)</f>
        <v>0</v>
      </c>
      <c r="AG106" s="72">
        <f>SUMIFS('MTS B Funnel (M1)'!$L$7:$L$251,'MTS B Funnel (M1)'!$B$7:$B$251,'3.2.MTS B (M1)'!$B106)</f>
        <v>0</v>
      </c>
      <c r="AH106" s="72">
        <f>SUMIFS('MTS B Funnel (M1)'!$M$7:$M$251,'MTS B Funnel (M1)'!$B$7:$B$251,'3.2.MTS B (M1)'!$B106)</f>
        <v>0</v>
      </c>
      <c r="AI106" s="72">
        <f>SUMIFS('MTS B Funnel (M1)'!$N$7:$N$251,'MTS B Funnel (M1)'!$B$7:$B$251,'3.2.MTS B (M1)'!$B106)</f>
        <v>0</v>
      </c>
      <c r="AJ106" s="72">
        <f>SUMIFS('MTS B Funnel (M1)'!$O$7:$O$251,'MTS B Funnel (M1)'!$B$7:$B$251,'3.2.MTS B (M1)'!$B106)</f>
        <v>0</v>
      </c>
      <c r="AK106" s="72">
        <f t="shared" si="26"/>
        <v>0</v>
      </c>
      <c r="AL106" s="72">
        <f t="shared" si="27"/>
        <v>0</v>
      </c>
      <c r="AM106" s="72">
        <f t="shared" si="28"/>
        <v>0</v>
      </c>
      <c r="AN106" s="72">
        <f t="shared" si="37"/>
        <v>0</v>
      </c>
      <c r="AO106" s="72">
        <f t="shared" si="38"/>
        <v>0</v>
      </c>
      <c r="AP106" s="55"/>
    </row>
    <row r="107" spans="1:42" x14ac:dyDescent="0.25">
      <c r="A107" s="144"/>
      <c r="B107" s="55"/>
      <c r="C107" s="55"/>
      <c r="D107" s="72">
        <f>SUMIF('3.1.MTS A'!$F$7:$F$253,'3.2.MTS B (M1)'!B107,'3.1.MTS A'!$J$7:$J$253)</f>
        <v>0</v>
      </c>
      <c r="E107" s="187">
        <f>SUMIF('Conv ratios (M1)'!$A$2:$A$51,'3.2.MTS B (M1)'!$B107,'Conv ratios (M1)'!$G$2:$G$51)</f>
        <v>0</v>
      </c>
      <c r="F107" s="187">
        <f>SUMIF('Conv ratios (M1)'!$A$2:$A$51,'3.2.MTS B (M1)'!$B107,'Conv ratios (M1)'!$F$2:$F$51)</f>
        <v>0</v>
      </c>
      <c r="G107" s="187">
        <f>SUMIF('Conv ratios (M1)'!$A$2:$A$51,'3.2.MTS B (M1)'!$B107,'Conv ratios (M1)'!$E$2:$E$51)</f>
        <v>0</v>
      </c>
      <c r="H107" s="55"/>
      <c r="I107" s="72">
        <f t="shared" si="29"/>
        <v>0</v>
      </c>
      <c r="J107" s="72">
        <f t="shared" si="30"/>
        <v>0</v>
      </c>
      <c r="K107" s="72">
        <f t="shared" si="31"/>
        <v>0</v>
      </c>
      <c r="L107" s="72">
        <f t="shared" si="32"/>
        <v>0</v>
      </c>
      <c r="M107" s="55"/>
      <c r="N107" s="72">
        <f t="shared" si="33"/>
        <v>0</v>
      </c>
      <c r="O107" s="55"/>
      <c r="P107" s="72">
        <f t="shared" si="21"/>
        <v>0</v>
      </c>
      <c r="Q107" s="72">
        <f t="shared" si="22"/>
        <v>0</v>
      </c>
      <c r="R107" s="72">
        <f>SUMIF('3.1.MTS A'!$F$7:$F$253,'3.2.MTS B (M1)'!B107,'3.1.MTS A'!$P$7:$P$253)</f>
        <v>0</v>
      </c>
      <c r="S107" s="72">
        <f>SUMIFS('MTS B Funnel (M1)'!$E$7:$E$251,'MTS B Funnel (M1)'!$B$7:$B$251,'3.2.MTS B (M1)'!$B107)</f>
        <v>0</v>
      </c>
      <c r="T107" s="72">
        <f>SUMIFS('MTS B Funnel (M1)'!$F$7:$F$251,'MTS B Funnel (M1)'!$B$7:$B$251,'3.2.MTS B (M1)'!$B107)</f>
        <v>0</v>
      </c>
      <c r="U107" s="72">
        <f>SUMIFS('MTS B Funnel (M1)'!$G$7:$G$251,'MTS B Funnel (M1)'!$B$7:$B$251,'3.2.MTS B (M1)'!$B107)</f>
        <v>0</v>
      </c>
      <c r="V107" s="72">
        <f>SUMIFS('MTS B Funnel (M1)'!$H$7:$H$251,'MTS B Funnel (M1)'!$B$7:$B$251,'3.2.MTS B (M1)'!$B107)</f>
        <v>0</v>
      </c>
      <c r="W107" s="72">
        <f t="shared" si="23"/>
        <v>0</v>
      </c>
      <c r="X107" s="72">
        <f t="shared" si="24"/>
        <v>0</v>
      </c>
      <c r="Y107" s="72">
        <f t="shared" si="34"/>
        <v>0</v>
      </c>
      <c r="Z107" s="72">
        <f t="shared" si="35"/>
        <v>0</v>
      </c>
      <c r="AA107" s="72">
        <f t="shared" si="36"/>
        <v>0</v>
      </c>
      <c r="AB107" s="72">
        <f>SUMIFS('MTS B Funnel (M1)'!$I$7:$I$251,'MTS B Funnel (M1)'!$B$7:$B$251,'3.2.MTS B (M1)'!$B107)</f>
        <v>0</v>
      </c>
      <c r="AC107" s="72">
        <f>SUMIFS('MTS B Funnel (M1)'!$J$7:$J$251,'MTS B Funnel (M1)'!$B$7:$B$251,'3.2.MTS B (M1)'!$B107)</f>
        <v>0</v>
      </c>
      <c r="AD107" s="72">
        <f t="shared" si="25"/>
        <v>0</v>
      </c>
      <c r="AE107" s="55"/>
      <c r="AF107" s="72">
        <f>SUMIF('3.1.MTS A'!$F$7:$F$253,'3.2.MTS B (M1)'!R107,'3.1.MTS A'!$U$7:$U$253)</f>
        <v>0</v>
      </c>
      <c r="AG107" s="72">
        <f>SUMIFS('MTS B Funnel (M1)'!$L$7:$L$251,'MTS B Funnel (M1)'!$B$7:$B$251,'3.2.MTS B (M1)'!$B107)</f>
        <v>0</v>
      </c>
      <c r="AH107" s="72">
        <f>SUMIFS('MTS B Funnel (M1)'!$M$7:$M$251,'MTS B Funnel (M1)'!$B$7:$B$251,'3.2.MTS B (M1)'!$B107)</f>
        <v>0</v>
      </c>
      <c r="AI107" s="72">
        <f>SUMIFS('MTS B Funnel (M1)'!$N$7:$N$251,'MTS B Funnel (M1)'!$B$7:$B$251,'3.2.MTS B (M1)'!$B107)</f>
        <v>0</v>
      </c>
      <c r="AJ107" s="72">
        <f>SUMIFS('MTS B Funnel (M1)'!$O$7:$O$251,'MTS B Funnel (M1)'!$B$7:$B$251,'3.2.MTS B (M1)'!$B107)</f>
        <v>0</v>
      </c>
      <c r="AK107" s="72">
        <f t="shared" si="26"/>
        <v>0</v>
      </c>
      <c r="AL107" s="72">
        <f t="shared" si="27"/>
        <v>0</v>
      </c>
      <c r="AM107" s="72">
        <f t="shared" si="28"/>
        <v>0</v>
      </c>
      <c r="AN107" s="72">
        <f t="shared" si="37"/>
        <v>0</v>
      </c>
      <c r="AO107" s="72">
        <f t="shared" si="38"/>
        <v>0</v>
      </c>
      <c r="AP107" s="55"/>
    </row>
    <row r="108" spans="1:42" x14ac:dyDescent="0.25">
      <c r="A108" s="144"/>
      <c r="B108" s="55"/>
      <c r="C108" s="55"/>
      <c r="D108" s="72">
        <f>SUMIF('3.1.MTS A'!$F$7:$F$253,'3.2.MTS B (M1)'!B108,'3.1.MTS A'!$J$7:$J$253)</f>
        <v>0</v>
      </c>
      <c r="E108" s="187">
        <f>SUMIF('Conv ratios (M1)'!$A$2:$A$51,'3.2.MTS B (M1)'!$B108,'Conv ratios (M1)'!$G$2:$G$51)</f>
        <v>0</v>
      </c>
      <c r="F108" s="187">
        <f>SUMIF('Conv ratios (M1)'!$A$2:$A$51,'3.2.MTS B (M1)'!$B108,'Conv ratios (M1)'!$F$2:$F$51)</f>
        <v>0</v>
      </c>
      <c r="G108" s="187">
        <f>SUMIF('Conv ratios (M1)'!$A$2:$A$51,'3.2.MTS B (M1)'!$B108,'Conv ratios (M1)'!$E$2:$E$51)</f>
        <v>0</v>
      </c>
      <c r="H108" s="55"/>
      <c r="I108" s="72">
        <f t="shared" si="29"/>
        <v>0</v>
      </c>
      <c r="J108" s="72">
        <f t="shared" si="30"/>
        <v>0</v>
      </c>
      <c r="K108" s="72">
        <f t="shared" si="31"/>
        <v>0</v>
      </c>
      <c r="L108" s="72">
        <f t="shared" si="32"/>
        <v>0</v>
      </c>
      <c r="M108" s="55"/>
      <c r="N108" s="72">
        <f t="shared" si="33"/>
        <v>0</v>
      </c>
      <c r="O108" s="55"/>
      <c r="P108" s="72">
        <f t="shared" si="21"/>
        <v>0</v>
      </c>
      <c r="Q108" s="72">
        <f t="shared" si="22"/>
        <v>0</v>
      </c>
      <c r="R108" s="72">
        <f>SUMIF('3.1.MTS A'!$F$7:$F$253,'3.2.MTS B (M1)'!B108,'3.1.MTS A'!$P$7:$P$253)</f>
        <v>0</v>
      </c>
      <c r="S108" s="72">
        <f>SUMIFS('MTS B Funnel (M1)'!$E$7:$E$251,'MTS B Funnel (M1)'!$B$7:$B$251,'3.2.MTS B (M1)'!$B108)</f>
        <v>0</v>
      </c>
      <c r="T108" s="72">
        <f>SUMIFS('MTS B Funnel (M1)'!$F$7:$F$251,'MTS B Funnel (M1)'!$B$7:$B$251,'3.2.MTS B (M1)'!$B108)</f>
        <v>0</v>
      </c>
      <c r="U108" s="72">
        <f>SUMIFS('MTS B Funnel (M1)'!$G$7:$G$251,'MTS B Funnel (M1)'!$B$7:$B$251,'3.2.MTS B (M1)'!$B108)</f>
        <v>0</v>
      </c>
      <c r="V108" s="72">
        <f>SUMIFS('MTS B Funnel (M1)'!$H$7:$H$251,'MTS B Funnel (M1)'!$B$7:$B$251,'3.2.MTS B (M1)'!$B108)</f>
        <v>0</v>
      </c>
      <c r="W108" s="72">
        <f t="shared" si="23"/>
        <v>0</v>
      </c>
      <c r="X108" s="72">
        <f t="shared" si="24"/>
        <v>0</v>
      </c>
      <c r="Y108" s="72">
        <f t="shared" si="34"/>
        <v>0</v>
      </c>
      <c r="Z108" s="72">
        <f t="shared" si="35"/>
        <v>0</v>
      </c>
      <c r="AA108" s="72">
        <f t="shared" si="36"/>
        <v>0</v>
      </c>
      <c r="AB108" s="72">
        <f>SUMIFS('MTS B Funnel (M1)'!$I$7:$I$251,'MTS B Funnel (M1)'!$B$7:$B$251,'3.2.MTS B (M1)'!$B108)</f>
        <v>0</v>
      </c>
      <c r="AC108" s="72">
        <f>SUMIFS('MTS B Funnel (M1)'!$J$7:$J$251,'MTS B Funnel (M1)'!$B$7:$B$251,'3.2.MTS B (M1)'!$B108)</f>
        <v>0</v>
      </c>
      <c r="AD108" s="72">
        <f t="shared" si="25"/>
        <v>0</v>
      </c>
      <c r="AE108" s="55"/>
      <c r="AF108" s="72">
        <f>SUMIF('3.1.MTS A'!$F$7:$F$253,'3.2.MTS B (M1)'!R108,'3.1.MTS A'!$U$7:$U$253)</f>
        <v>0</v>
      </c>
      <c r="AG108" s="72">
        <f>SUMIFS('MTS B Funnel (M1)'!$L$7:$L$251,'MTS B Funnel (M1)'!$B$7:$B$251,'3.2.MTS B (M1)'!$B108)</f>
        <v>0</v>
      </c>
      <c r="AH108" s="72">
        <f>SUMIFS('MTS B Funnel (M1)'!$M$7:$M$251,'MTS B Funnel (M1)'!$B$7:$B$251,'3.2.MTS B (M1)'!$B108)</f>
        <v>0</v>
      </c>
      <c r="AI108" s="72">
        <f>SUMIFS('MTS B Funnel (M1)'!$N$7:$N$251,'MTS B Funnel (M1)'!$B$7:$B$251,'3.2.MTS B (M1)'!$B108)</f>
        <v>0</v>
      </c>
      <c r="AJ108" s="72">
        <f>SUMIFS('MTS B Funnel (M1)'!$O$7:$O$251,'MTS B Funnel (M1)'!$B$7:$B$251,'3.2.MTS B (M1)'!$B108)</f>
        <v>0</v>
      </c>
      <c r="AK108" s="72">
        <f t="shared" si="26"/>
        <v>0</v>
      </c>
      <c r="AL108" s="72">
        <f t="shared" si="27"/>
        <v>0</v>
      </c>
      <c r="AM108" s="72">
        <f t="shared" si="28"/>
        <v>0</v>
      </c>
      <c r="AN108" s="72">
        <f t="shared" si="37"/>
        <v>0</v>
      </c>
      <c r="AO108" s="72">
        <f t="shared" si="38"/>
        <v>0</v>
      </c>
      <c r="AP108" s="55"/>
    </row>
    <row r="109" spans="1:42" x14ac:dyDescent="0.25">
      <c r="A109" s="144"/>
      <c r="B109" s="55"/>
      <c r="C109" s="55"/>
      <c r="D109" s="72">
        <f>SUMIF('3.1.MTS A'!$F$7:$F$253,'3.2.MTS B (M1)'!B109,'3.1.MTS A'!$J$7:$J$253)</f>
        <v>0</v>
      </c>
      <c r="E109" s="187">
        <f>SUMIF('Conv ratios (M1)'!$A$2:$A$51,'3.2.MTS B (M1)'!$B109,'Conv ratios (M1)'!$G$2:$G$51)</f>
        <v>0</v>
      </c>
      <c r="F109" s="187">
        <f>SUMIF('Conv ratios (M1)'!$A$2:$A$51,'3.2.MTS B (M1)'!$B109,'Conv ratios (M1)'!$F$2:$F$51)</f>
        <v>0</v>
      </c>
      <c r="G109" s="187">
        <f>SUMIF('Conv ratios (M1)'!$A$2:$A$51,'3.2.MTS B (M1)'!$B109,'Conv ratios (M1)'!$E$2:$E$51)</f>
        <v>0</v>
      </c>
      <c r="H109" s="55"/>
      <c r="I109" s="72">
        <f t="shared" si="29"/>
        <v>0</v>
      </c>
      <c r="J109" s="72">
        <f t="shared" si="30"/>
        <v>0</v>
      </c>
      <c r="K109" s="72">
        <f t="shared" si="31"/>
        <v>0</v>
      </c>
      <c r="L109" s="72">
        <f t="shared" si="32"/>
        <v>0</v>
      </c>
      <c r="M109" s="55"/>
      <c r="N109" s="72">
        <f t="shared" si="33"/>
        <v>0</v>
      </c>
      <c r="O109" s="55"/>
      <c r="P109" s="72">
        <f t="shared" si="21"/>
        <v>0</v>
      </c>
      <c r="Q109" s="72">
        <f t="shared" si="22"/>
        <v>0</v>
      </c>
      <c r="R109" s="72">
        <f>SUMIF('3.1.MTS A'!$F$7:$F$253,'3.2.MTS B (M1)'!B109,'3.1.MTS A'!$P$7:$P$253)</f>
        <v>0</v>
      </c>
      <c r="S109" s="72">
        <f>SUMIFS('MTS B Funnel (M1)'!$E$7:$E$251,'MTS B Funnel (M1)'!$B$7:$B$251,'3.2.MTS B (M1)'!$B109)</f>
        <v>0</v>
      </c>
      <c r="T109" s="72">
        <f>SUMIFS('MTS B Funnel (M1)'!$F$7:$F$251,'MTS B Funnel (M1)'!$B$7:$B$251,'3.2.MTS B (M1)'!$B109)</f>
        <v>0</v>
      </c>
      <c r="U109" s="72">
        <f>SUMIFS('MTS B Funnel (M1)'!$G$7:$G$251,'MTS B Funnel (M1)'!$B$7:$B$251,'3.2.MTS B (M1)'!$B109)</f>
        <v>0</v>
      </c>
      <c r="V109" s="72">
        <f>SUMIFS('MTS B Funnel (M1)'!$H$7:$H$251,'MTS B Funnel (M1)'!$B$7:$B$251,'3.2.MTS B (M1)'!$B109)</f>
        <v>0</v>
      </c>
      <c r="W109" s="72">
        <f t="shared" si="23"/>
        <v>0</v>
      </c>
      <c r="X109" s="72">
        <f t="shared" si="24"/>
        <v>0</v>
      </c>
      <c r="Y109" s="72">
        <f t="shared" si="34"/>
        <v>0</v>
      </c>
      <c r="Z109" s="72">
        <f t="shared" si="35"/>
        <v>0</v>
      </c>
      <c r="AA109" s="72">
        <f t="shared" si="36"/>
        <v>0</v>
      </c>
      <c r="AB109" s="72">
        <f>SUMIFS('MTS B Funnel (M1)'!$I$7:$I$251,'MTS B Funnel (M1)'!$B$7:$B$251,'3.2.MTS B (M1)'!$B109)</f>
        <v>0</v>
      </c>
      <c r="AC109" s="72">
        <f>SUMIFS('MTS B Funnel (M1)'!$J$7:$J$251,'MTS B Funnel (M1)'!$B$7:$B$251,'3.2.MTS B (M1)'!$B109)</f>
        <v>0</v>
      </c>
      <c r="AD109" s="72">
        <f t="shared" si="25"/>
        <v>0</v>
      </c>
      <c r="AE109" s="55"/>
      <c r="AF109" s="72">
        <f>SUMIF('3.1.MTS A'!$F$7:$F$253,'3.2.MTS B (M1)'!R109,'3.1.MTS A'!$U$7:$U$253)</f>
        <v>0</v>
      </c>
      <c r="AG109" s="72">
        <f>SUMIFS('MTS B Funnel (M1)'!$L$7:$L$251,'MTS B Funnel (M1)'!$B$7:$B$251,'3.2.MTS B (M1)'!$B109)</f>
        <v>0</v>
      </c>
      <c r="AH109" s="72">
        <f>SUMIFS('MTS B Funnel (M1)'!$M$7:$M$251,'MTS B Funnel (M1)'!$B$7:$B$251,'3.2.MTS B (M1)'!$B109)</f>
        <v>0</v>
      </c>
      <c r="AI109" s="72">
        <f>SUMIFS('MTS B Funnel (M1)'!$N$7:$N$251,'MTS B Funnel (M1)'!$B$7:$B$251,'3.2.MTS B (M1)'!$B109)</f>
        <v>0</v>
      </c>
      <c r="AJ109" s="72">
        <f>SUMIFS('MTS B Funnel (M1)'!$O$7:$O$251,'MTS B Funnel (M1)'!$B$7:$B$251,'3.2.MTS B (M1)'!$B109)</f>
        <v>0</v>
      </c>
      <c r="AK109" s="72">
        <f t="shared" si="26"/>
        <v>0</v>
      </c>
      <c r="AL109" s="72">
        <f t="shared" si="27"/>
        <v>0</v>
      </c>
      <c r="AM109" s="72">
        <f t="shared" si="28"/>
        <v>0</v>
      </c>
      <c r="AN109" s="72">
        <f t="shared" si="37"/>
        <v>0</v>
      </c>
      <c r="AO109" s="72">
        <f t="shared" si="38"/>
        <v>0</v>
      </c>
      <c r="AP109" s="55"/>
    </row>
    <row r="110" spans="1:42" x14ac:dyDescent="0.25">
      <c r="A110" s="144"/>
      <c r="B110" s="55"/>
      <c r="C110" s="55"/>
      <c r="D110" s="72">
        <f>SUMIF('3.1.MTS A'!$F$7:$F$253,'3.2.MTS B (M1)'!B110,'3.1.MTS A'!$J$7:$J$253)</f>
        <v>0</v>
      </c>
      <c r="E110" s="187">
        <f>SUMIF('Conv ratios (M1)'!$A$2:$A$51,'3.2.MTS B (M1)'!$B110,'Conv ratios (M1)'!$G$2:$G$51)</f>
        <v>0</v>
      </c>
      <c r="F110" s="187">
        <f>SUMIF('Conv ratios (M1)'!$A$2:$A$51,'3.2.MTS B (M1)'!$B110,'Conv ratios (M1)'!$F$2:$F$51)</f>
        <v>0</v>
      </c>
      <c r="G110" s="187">
        <f>SUMIF('Conv ratios (M1)'!$A$2:$A$51,'3.2.MTS B (M1)'!$B110,'Conv ratios (M1)'!$E$2:$E$51)</f>
        <v>0</v>
      </c>
      <c r="H110" s="55"/>
      <c r="I110" s="72">
        <f t="shared" si="29"/>
        <v>0</v>
      </c>
      <c r="J110" s="72">
        <f t="shared" si="30"/>
        <v>0</v>
      </c>
      <c r="K110" s="72">
        <f t="shared" si="31"/>
        <v>0</v>
      </c>
      <c r="L110" s="72">
        <f t="shared" si="32"/>
        <v>0</v>
      </c>
      <c r="M110" s="55"/>
      <c r="N110" s="72">
        <f t="shared" si="33"/>
        <v>0</v>
      </c>
      <c r="O110" s="55"/>
      <c r="P110" s="72">
        <f t="shared" si="21"/>
        <v>0</v>
      </c>
      <c r="Q110" s="72">
        <f t="shared" si="22"/>
        <v>0</v>
      </c>
      <c r="R110" s="72">
        <f>SUMIF('3.1.MTS A'!$F$7:$F$253,'3.2.MTS B (M1)'!B110,'3.1.MTS A'!$P$7:$P$253)</f>
        <v>0</v>
      </c>
      <c r="S110" s="72">
        <f>SUMIFS('MTS B Funnel (M1)'!$E$7:$E$251,'MTS B Funnel (M1)'!$B$7:$B$251,'3.2.MTS B (M1)'!$B110)</f>
        <v>0</v>
      </c>
      <c r="T110" s="72">
        <f>SUMIFS('MTS B Funnel (M1)'!$F$7:$F$251,'MTS B Funnel (M1)'!$B$7:$B$251,'3.2.MTS B (M1)'!$B110)</f>
        <v>0</v>
      </c>
      <c r="U110" s="72">
        <f>SUMIFS('MTS B Funnel (M1)'!$G$7:$G$251,'MTS B Funnel (M1)'!$B$7:$B$251,'3.2.MTS B (M1)'!$B110)</f>
        <v>0</v>
      </c>
      <c r="V110" s="72">
        <f>SUMIFS('MTS B Funnel (M1)'!$H$7:$H$251,'MTS B Funnel (M1)'!$B$7:$B$251,'3.2.MTS B (M1)'!$B110)</f>
        <v>0</v>
      </c>
      <c r="W110" s="72">
        <f t="shared" si="23"/>
        <v>0</v>
      </c>
      <c r="X110" s="72">
        <f t="shared" si="24"/>
        <v>0</v>
      </c>
      <c r="Y110" s="72">
        <f t="shared" si="34"/>
        <v>0</v>
      </c>
      <c r="Z110" s="72">
        <f t="shared" si="35"/>
        <v>0</v>
      </c>
      <c r="AA110" s="72">
        <f t="shared" si="36"/>
        <v>0</v>
      </c>
      <c r="AB110" s="72">
        <f>SUMIFS('MTS B Funnel (M1)'!$I$7:$I$251,'MTS B Funnel (M1)'!$B$7:$B$251,'3.2.MTS B (M1)'!$B110)</f>
        <v>0</v>
      </c>
      <c r="AC110" s="72">
        <f>SUMIFS('MTS B Funnel (M1)'!$J$7:$J$251,'MTS B Funnel (M1)'!$B$7:$B$251,'3.2.MTS B (M1)'!$B110)</f>
        <v>0</v>
      </c>
      <c r="AD110" s="72">
        <f t="shared" si="25"/>
        <v>0</v>
      </c>
      <c r="AE110" s="55"/>
      <c r="AF110" s="72">
        <f>SUMIF('3.1.MTS A'!$F$7:$F$253,'3.2.MTS B (M1)'!R110,'3.1.MTS A'!$U$7:$U$253)</f>
        <v>0</v>
      </c>
      <c r="AG110" s="72">
        <f>SUMIFS('MTS B Funnel (M1)'!$L$7:$L$251,'MTS B Funnel (M1)'!$B$7:$B$251,'3.2.MTS B (M1)'!$B110)</f>
        <v>0</v>
      </c>
      <c r="AH110" s="72">
        <f>SUMIFS('MTS B Funnel (M1)'!$M$7:$M$251,'MTS B Funnel (M1)'!$B$7:$B$251,'3.2.MTS B (M1)'!$B110)</f>
        <v>0</v>
      </c>
      <c r="AI110" s="72">
        <f>SUMIFS('MTS B Funnel (M1)'!$N$7:$N$251,'MTS B Funnel (M1)'!$B$7:$B$251,'3.2.MTS B (M1)'!$B110)</f>
        <v>0</v>
      </c>
      <c r="AJ110" s="72">
        <f>SUMIFS('MTS B Funnel (M1)'!$O$7:$O$251,'MTS B Funnel (M1)'!$B$7:$B$251,'3.2.MTS B (M1)'!$B110)</f>
        <v>0</v>
      </c>
      <c r="AK110" s="72">
        <f t="shared" si="26"/>
        <v>0</v>
      </c>
      <c r="AL110" s="72">
        <f t="shared" si="27"/>
        <v>0</v>
      </c>
      <c r="AM110" s="72">
        <f t="shared" si="28"/>
        <v>0</v>
      </c>
      <c r="AN110" s="72">
        <f t="shared" si="37"/>
        <v>0</v>
      </c>
      <c r="AO110" s="72">
        <f t="shared" si="38"/>
        <v>0</v>
      </c>
      <c r="AP110" s="55"/>
    </row>
    <row r="111" spans="1:42" x14ac:dyDescent="0.25">
      <c r="A111" s="144"/>
      <c r="B111" s="55"/>
      <c r="C111" s="55"/>
      <c r="D111" s="72">
        <f>SUMIF('3.1.MTS A'!$F$7:$F$253,'3.2.MTS B (M1)'!B111,'3.1.MTS A'!$J$7:$J$253)</f>
        <v>0</v>
      </c>
      <c r="E111" s="187">
        <f>SUMIF('Conv ratios (M1)'!$A$2:$A$51,'3.2.MTS B (M1)'!$B111,'Conv ratios (M1)'!$G$2:$G$51)</f>
        <v>0</v>
      </c>
      <c r="F111" s="187">
        <f>SUMIF('Conv ratios (M1)'!$A$2:$A$51,'3.2.MTS B (M1)'!$B111,'Conv ratios (M1)'!$F$2:$F$51)</f>
        <v>0</v>
      </c>
      <c r="G111" s="187">
        <f>SUMIF('Conv ratios (M1)'!$A$2:$A$51,'3.2.MTS B (M1)'!$B111,'Conv ratios (M1)'!$E$2:$E$51)</f>
        <v>0</v>
      </c>
      <c r="H111" s="55"/>
      <c r="I111" s="72">
        <f t="shared" si="29"/>
        <v>0</v>
      </c>
      <c r="J111" s="72">
        <f t="shared" si="30"/>
        <v>0</v>
      </c>
      <c r="K111" s="72">
        <f t="shared" si="31"/>
        <v>0</v>
      </c>
      <c r="L111" s="72">
        <f t="shared" si="32"/>
        <v>0</v>
      </c>
      <c r="M111" s="55"/>
      <c r="N111" s="72">
        <f t="shared" si="33"/>
        <v>0</v>
      </c>
      <c r="O111" s="55"/>
      <c r="P111" s="72">
        <f t="shared" si="21"/>
        <v>0</v>
      </c>
      <c r="Q111" s="72">
        <f t="shared" si="22"/>
        <v>0</v>
      </c>
      <c r="R111" s="72">
        <f>SUMIF('3.1.MTS A'!$F$7:$F$253,'3.2.MTS B (M1)'!B111,'3.1.MTS A'!$P$7:$P$253)</f>
        <v>0</v>
      </c>
      <c r="S111" s="72">
        <f>SUMIFS('MTS B Funnel (M1)'!$E$7:$E$251,'MTS B Funnel (M1)'!$B$7:$B$251,'3.2.MTS B (M1)'!$B111)</f>
        <v>0</v>
      </c>
      <c r="T111" s="72">
        <f>SUMIFS('MTS B Funnel (M1)'!$F$7:$F$251,'MTS B Funnel (M1)'!$B$7:$B$251,'3.2.MTS B (M1)'!$B111)</f>
        <v>0</v>
      </c>
      <c r="U111" s="72">
        <f>SUMIFS('MTS B Funnel (M1)'!$G$7:$G$251,'MTS B Funnel (M1)'!$B$7:$B$251,'3.2.MTS B (M1)'!$B111)</f>
        <v>0</v>
      </c>
      <c r="V111" s="72">
        <f>SUMIFS('MTS B Funnel (M1)'!$H$7:$H$251,'MTS B Funnel (M1)'!$B$7:$B$251,'3.2.MTS B (M1)'!$B111)</f>
        <v>0</v>
      </c>
      <c r="W111" s="72">
        <f t="shared" si="23"/>
        <v>0</v>
      </c>
      <c r="X111" s="72">
        <f t="shared" si="24"/>
        <v>0</v>
      </c>
      <c r="Y111" s="72">
        <f t="shared" si="34"/>
        <v>0</v>
      </c>
      <c r="Z111" s="72">
        <f t="shared" si="35"/>
        <v>0</v>
      </c>
      <c r="AA111" s="72">
        <f t="shared" si="36"/>
        <v>0</v>
      </c>
      <c r="AB111" s="72">
        <f>SUMIFS('MTS B Funnel (M1)'!$I$7:$I$251,'MTS B Funnel (M1)'!$B$7:$B$251,'3.2.MTS B (M1)'!$B111)</f>
        <v>0</v>
      </c>
      <c r="AC111" s="72">
        <f>SUMIFS('MTS B Funnel (M1)'!$J$7:$J$251,'MTS B Funnel (M1)'!$B$7:$B$251,'3.2.MTS B (M1)'!$B111)</f>
        <v>0</v>
      </c>
      <c r="AD111" s="72">
        <f t="shared" si="25"/>
        <v>0</v>
      </c>
      <c r="AE111" s="55"/>
      <c r="AF111" s="72">
        <f>SUMIF('3.1.MTS A'!$F$7:$F$253,'3.2.MTS B (M1)'!R111,'3.1.MTS A'!$U$7:$U$253)</f>
        <v>0</v>
      </c>
      <c r="AG111" s="72">
        <f>SUMIFS('MTS B Funnel (M1)'!$L$7:$L$251,'MTS B Funnel (M1)'!$B$7:$B$251,'3.2.MTS B (M1)'!$B111)</f>
        <v>0</v>
      </c>
      <c r="AH111" s="72">
        <f>SUMIFS('MTS B Funnel (M1)'!$M$7:$M$251,'MTS B Funnel (M1)'!$B$7:$B$251,'3.2.MTS B (M1)'!$B111)</f>
        <v>0</v>
      </c>
      <c r="AI111" s="72">
        <f>SUMIFS('MTS B Funnel (M1)'!$N$7:$N$251,'MTS B Funnel (M1)'!$B$7:$B$251,'3.2.MTS B (M1)'!$B111)</f>
        <v>0</v>
      </c>
      <c r="AJ111" s="72">
        <f>SUMIFS('MTS B Funnel (M1)'!$O$7:$O$251,'MTS B Funnel (M1)'!$B$7:$B$251,'3.2.MTS B (M1)'!$B111)</f>
        <v>0</v>
      </c>
      <c r="AK111" s="72">
        <f t="shared" si="26"/>
        <v>0</v>
      </c>
      <c r="AL111" s="72">
        <f t="shared" si="27"/>
        <v>0</v>
      </c>
      <c r="AM111" s="72">
        <f t="shared" si="28"/>
        <v>0</v>
      </c>
      <c r="AN111" s="72">
        <f t="shared" si="37"/>
        <v>0</v>
      </c>
      <c r="AO111" s="72">
        <f t="shared" si="38"/>
        <v>0</v>
      </c>
      <c r="AP111" s="55"/>
    </row>
    <row r="112" spans="1:42" x14ac:dyDescent="0.25">
      <c r="A112" s="144"/>
      <c r="B112" s="55"/>
      <c r="C112" s="55"/>
      <c r="D112" s="72">
        <f>SUMIF('3.1.MTS A'!$F$7:$F$253,'3.2.MTS B (M1)'!B112,'3.1.MTS A'!$J$7:$J$253)</f>
        <v>0</v>
      </c>
      <c r="E112" s="187">
        <f>SUMIF('Conv ratios (M1)'!$A$2:$A$51,'3.2.MTS B (M1)'!$B112,'Conv ratios (M1)'!$G$2:$G$51)</f>
        <v>0</v>
      </c>
      <c r="F112" s="187">
        <f>SUMIF('Conv ratios (M1)'!$A$2:$A$51,'3.2.MTS B (M1)'!$B112,'Conv ratios (M1)'!$F$2:$F$51)</f>
        <v>0</v>
      </c>
      <c r="G112" s="187">
        <f>SUMIF('Conv ratios (M1)'!$A$2:$A$51,'3.2.MTS B (M1)'!$B112,'Conv ratios (M1)'!$E$2:$E$51)</f>
        <v>0</v>
      </c>
      <c r="H112" s="55"/>
      <c r="I112" s="72">
        <f t="shared" si="29"/>
        <v>0</v>
      </c>
      <c r="J112" s="72">
        <f t="shared" si="30"/>
        <v>0</v>
      </c>
      <c r="K112" s="72">
        <f t="shared" si="31"/>
        <v>0</v>
      </c>
      <c r="L112" s="72">
        <f t="shared" si="32"/>
        <v>0</v>
      </c>
      <c r="M112" s="55"/>
      <c r="N112" s="72">
        <f t="shared" si="33"/>
        <v>0</v>
      </c>
      <c r="O112" s="55"/>
      <c r="P112" s="72">
        <f t="shared" si="21"/>
        <v>0</v>
      </c>
      <c r="Q112" s="72">
        <f t="shared" si="22"/>
        <v>0</v>
      </c>
      <c r="R112" s="72">
        <f>SUMIF('3.1.MTS A'!$F$7:$F$253,'3.2.MTS B (M1)'!B112,'3.1.MTS A'!$P$7:$P$253)</f>
        <v>0</v>
      </c>
      <c r="S112" s="72">
        <f>SUMIFS('MTS B Funnel (M1)'!$E$7:$E$251,'MTS B Funnel (M1)'!$B$7:$B$251,'3.2.MTS B (M1)'!$B112)</f>
        <v>0</v>
      </c>
      <c r="T112" s="72">
        <f>SUMIFS('MTS B Funnel (M1)'!$F$7:$F$251,'MTS B Funnel (M1)'!$B$7:$B$251,'3.2.MTS B (M1)'!$B112)</f>
        <v>0</v>
      </c>
      <c r="U112" s="72">
        <f>SUMIFS('MTS B Funnel (M1)'!$G$7:$G$251,'MTS B Funnel (M1)'!$B$7:$B$251,'3.2.MTS B (M1)'!$B112)</f>
        <v>0</v>
      </c>
      <c r="V112" s="72">
        <f>SUMIFS('MTS B Funnel (M1)'!$H$7:$H$251,'MTS B Funnel (M1)'!$B$7:$B$251,'3.2.MTS B (M1)'!$B112)</f>
        <v>0</v>
      </c>
      <c r="W112" s="72">
        <f t="shared" si="23"/>
        <v>0</v>
      </c>
      <c r="X112" s="72">
        <f t="shared" si="24"/>
        <v>0</v>
      </c>
      <c r="Y112" s="72">
        <f t="shared" si="34"/>
        <v>0</v>
      </c>
      <c r="Z112" s="72">
        <f t="shared" si="35"/>
        <v>0</v>
      </c>
      <c r="AA112" s="72">
        <f t="shared" si="36"/>
        <v>0</v>
      </c>
      <c r="AB112" s="72">
        <f>SUMIFS('MTS B Funnel (M1)'!$I$7:$I$251,'MTS B Funnel (M1)'!$B$7:$B$251,'3.2.MTS B (M1)'!$B112)</f>
        <v>0</v>
      </c>
      <c r="AC112" s="72">
        <f>SUMIFS('MTS B Funnel (M1)'!$J$7:$J$251,'MTS B Funnel (M1)'!$B$7:$B$251,'3.2.MTS B (M1)'!$B112)</f>
        <v>0</v>
      </c>
      <c r="AD112" s="72">
        <f t="shared" si="25"/>
        <v>0</v>
      </c>
      <c r="AE112" s="55"/>
      <c r="AF112" s="72">
        <f>SUMIF('3.1.MTS A'!$F$7:$F$253,'3.2.MTS B (M1)'!R112,'3.1.MTS A'!$U$7:$U$253)</f>
        <v>0</v>
      </c>
      <c r="AG112" s="72">
        <f>SUMIFS('MTS B Funnel (M1)'!$L$7:$L$251,'MTS B Funnel (M1)'!$B$7:$B$251,'3.2.MTS B (M1)'!$B112)</f>
        <v>0</v>
      </c>
      <c r="AH112" s="72">
        <f>SUMIFS('MTS B Funnel (M1)'!$M$7:$M$251,'MTS B Funnel (M1)'!$B$7:$B$251,'3.2.MTS B (M1)'!$B112)</f>
        <v>0</v>
      </c>
      <c r="AI112" s="72">
        <f>SUMIFS('MTS B Funnel (M1)'!$N$7:$N$251,'MTS B Funnel (M1)'!$B$7:$B$251,'3.2.MTS B (M1)'!$B112)</f>
        <v>0</v>
      </c>
      <c r="AJ112" s="72">
        <f>SUMIFS('MTS B Funnel (M1)'!$O$7:$O$251,'MTS B Funnel (M1)'!$B$7:$B$251,'3.2.MTS B (M1)'!$B112)</f>
        <v>0</v>
      </c>
      <c r="AK112" s="72">
        <f t="shared" si="26"/>
        <v>0</v>
      </c>
      <c r="AL112" s="72">
        <f t="shared" si="27"/>
        <v>0</v>
      </c>
      <c r="AM112" s="72">
        <f t="shared" si="28"/>
        <v>0</v>
      </c>
      <c r="AN112" s="72">
        <f t="shared" si="37"/>
        <v>0</v>
      </c>
      <c r="AO112" s="72">
        <f t="shared" si="38"/>
        <v>0</v>
      </c>
      <c r="AP112" s="55"/>
    </row>
    <row r="113" spans="1:42" x14ac:dyDescent="0.25">
      <c r="A113" s="144"/>
      <c r="B113" s="55"/>
      <c r="C113" s="55"/>
      <c r="D113" s="72">
        <f>SUMIF('3.1.MTS A'!$F$7:$F$253,'3.2.MTS B (M1)'!B113,'3.1.MTS A'!$J$7:$J$253)</f>
        <v>0</v>
      </c>
      <c r="E113" s="187">
        <f>SUMIF('Conv ratios (M1)'!$A$2:$A$51,'3.2.MTS B (M1)'!$B113,'Conv ratios (M1)'!$G$2:$G$51)</f>
        <v>0</v>
      </c>
      <c r="F113" s="187">
        <f>SUMIF('Conv ratios (M1)'!$A$2:$A$51,'3.2.MTS B (M1)'!$B113,'Conv ratios (M1)'!$F$2:$F$51)</f>
        <v>0</v>
      </c>
      <c r="G113" s="187">
        <f>SUMIF('Conv ratios (M1)'!$A$2:$A$51,'3.2.MTS B (M1)'!$B113,'Conv ratios (M1)'!$E$2:$E$51)</f>
        <v>0</v>
      </c>
      <c r="H113" s="55"/>
      <c r="I113" s="72">
        <f t="shared" si="29"/>
        <v>0</v>
      </c>
      <c r="J113" s="72">
        <f t="shared" si="30"/>
        <v>0</v>
      </c>
      <c r="K113" s="72">
        <f t="shared" si="31"/>
        <v>0</v>
      </c>
      <c r="L113" s="72">
        <f t="shared" si="32"/>
        <v>0</v>
      </c>
      <c r="M113" s="55"/>
      <c r="N113" s="72">
        <f t="shared" si="33"/>
        <v>0</v>
      </c>
      <c r="O113" s="55"/>
      <c r="P113" s="72">
        <f t="shared" si="21"/>
        <v>0</v>
      </c>
      <c r="Q113" s="72">
        <f t="shared" si="22"/>
        <v>0</v>
      </c>
      <c r="R113" s="72">
        <f>SUMIF('3.1.MTS A'!$F$7:$F$253,'3.2.MTS B (M1)'!B113,'3.1.MTS A'!$P$7:$P$253)</f>
        <v>0</v>
      </c>
      <c r="S113" s="72">
        <f>SUMIFS('MTS B Funnel (M1)'!$E$7:$E$251,'MTS B Funnel (M1)'!$B$7:$B$251,'3.2.MTS B (M1)'!$B113)</f>
        <v>0</v>
      </c>
      <c r="T113" s="72">
        <f>SUMIFS('MTS B Funnel (M1)'!$F$7:$F$251,'MTS B Funnel (M1)'!$B$7:$B$251,'3.2.MTS B (M1)'!$B113)</f>
        <v>0</v>
      </c>
      <c r="U113" s="72">
        <f>SUMIFS('MTS B Funnel (M1)'!$G$7:$G$251,'MTS B Funnel (M1)'!$B$7:$B$251,'3.2.MTS B (M1)'!$B113)</f>
        <v>0</v>
      </c>
      <c r="V113" s="72">
        <f>SUMIFS('MTS B Funnel (M1)'!$H$7:$H$251,'MTS B Funnel (M1)'!$B$7:$B$251,'3.2.MTS B (M1)'!$B113)</f>
        <v>0</v>
      </c>
      <c r="W113" s="72">
        <f t="shared" si="23"/>
        <v>0</v>
      </c>
      <c r="X113" s="72">
        <f t="shared" si="24"/>
        <v>0</v>
      </c>
      <c r="Y113" s="72">
        <f t="shared" si="34"/>
        <v>0</v>
      </c>
      <c r="Z113" s="72">
        <f t="shared" si="35"/>
        <v>0</v>
      </c>
      <c r="AA113" s="72">
        <f t="shared" si="36"/>
        <v>0</v>
      </c>
      <c r="AB113" s="72">
        <f>SUMIFS('MTS B Funnel (M1)'!$I$7:$I$251,'MTS B Funnel (M1)'!$B$7:$B$251,'3.2.MTS B (M1)'!$B113)</f>
        <v>0</v>
      </c>
      <c r="AC113" s="72">
        <f>SUMIFS('MTS B Funnel (M1)'!$J$7:$J$251,'MTS B Funnel (M1)'!$B$7:$B$251,'3.2.MTS B (M1)'!$B113)</f>
        <v>0</v>
      </c>
      <c r="AD113" s="72">
        <f t="shared" si="25"/>
        <v>0</v>
      </c>
      <c r="AE113" s="55"/>
      <c r="AF113" s="72">
        <f>SUMIF('3.1.MTS A'!$F$7:$F$253,'3.2.MTS B (M1)'!R113,'3.1.MTS A'!$U$7:$U$253)</f>
        <v>0</v>
      </c>
      <c r="AG113" s="72">
        <f>SUMIFS('MTS B Funnel (M1)'!$L$7:$L$251,'MTS B Funnel (M1)'!$B$7:$B$251,'3.2.MTS B (M1)'!$B113)</f>
        <v>0</v>
      </c>
      <c r="AH113" s="72">
        <f>SUMIFS('MTS B Funnel (M1)'!$M$7:$M$251,'MTS B Funnel (M1)'!$B$7:$B$251,'3.2.MTS B (M1)'!$B113)</f>
        <v>0</v>
      </c>
      <c r="AI113" s="72">
        <f>SUMIFS('MTS B Funnel (M1)'!$N$7:$N$251,'MTS B Funnel (M1)'!$B$7:$B$251,'3.2.MTS B (M1)'!$B113)</f>
        <v>0</v>
      </c>
      <c r="AJ113" s="72">
        <f>SUMIFS('MTS B Funnel (M1)'!$O$7:$O$251,'MTS B Funnel (M1)'!$B$7:$B$251,'3.2.MTS B (M1)'!$B113)</f>
        <v>0</v>
      </c>
      <c r="AK113" s="72">
        <f t="shared" si="26"/>
        <v>0</v>
      </c>
      <c r="AL113" s="72">
        <f t="shared" si="27"/>
        <v>0</v>
      </c>
      <c r="AM113" s="72">
        <f t="shared" si="28"/>
        <v>0</v>
      </c>
      <c r="AN113" s="72">
        <f t="shared" si="37"/>
        <v>0</v>
      </c>
      <c r="AO113" s="72">
        <f t="shared" si="38"/>
        <v>0</v>
      </c>
      <c r="AP113" s="55"/>
    </row>
    <row r="114" spans="1:42" x14ac:dyDescent="0.25">
      <c r="A114" s="144"/>
      <c r="B114" s="55"/>
      <c r="C114" s="55"/>
      <c r="D114" s="72">
        <f>SUMIF('3.1.MTS A'!$F$7:$F$253,'3.2.MTS B (M1)'!B114,'3.1.MTS A'!$J$7:$J$253)</f>
        <v>0</v>
      </c>
      <c r="E114" s="187">
        <f>SUMIF('Conv ratios (M1)'!$A$2:$A$51,'3.2.MTS B (M1)'!$B114,'Conv ratios (M1)'!$G$2:$G$51)</f>
        <v>0</v>
      </c>
      <c r="F114" s="187">
        <f>SUMIF('Conv ratios (M1)'!$A$2:$A$51,'3.2.MTS B (M1)'!$B114,'Conv ratios (M1)'!$F$2:$F$51)</f>
        <v>0</v>
      </c>
      <c r="G114" s="187">
        <f>SUMIF('Conv ratios (M1)'!$A$2:$A$51,'3.2.MTS B (M1)'!$B114,'Conv ratios (M1)'!$E$2:$E$51)</f>
        <v>0</v>
      </c>
      <c r="H114" s="55"/>
      <c r="I114" s="72">
        <f t="shared" si="29"/>
        <v>0</v>
      </c>
      <c r="J114" s="72">
        <f t="shared" si="30"/>
        <v>0</v>
      </c>
      <c r="K114" s="72">
        <f t="shared" si="31"/>
        <v>0</v>
      </c>
      <c r="L114" s="72">
        <f t="shared" si="32"/>
        <v>0</v>
      </c>
      <c r="M114" s="55"/>
      <c r="N114" s="72">
        <f t="shared" si="33"/>
        <v>0</v>
      </c>
      <c r="O114" s="55"/>
      <c r="P114" s="72">
        <f t="shared" si="21"/>
        <v>0</v>
      </c>
      <c r="Q114" s="72">
        <f t="shared" si="22"/>
        <v>0</v>
      </c>
      <c r="R114" s="72">
        <f>SUMIF('3.1.MTS A'!$F$7:$F$253,'3.2.MTS B (M1)'!B114,'3.1.MTS A'!$P$7:$P$253)</f>
        <v>0</v>
      </c>
      <c r="S114" s="72">
        <f>SUMIFS('MTS B Funnel (M1)'!$E$7:$E$251,'MTS B Funnel (M1)'!$B$7:$B$251,'3.2.MTS B (M1)'!$B114)</f>
        <v>0</v>
      </c>
      <c r="T114" s="72">
        <f>SUMIFS('MTS B Funnel (M1)'!$F$7:$F$251,'MTS B Funnel (M1)'!$B$7:$B$251,'3.2.MTS B (M1)'!$B114)</f>
        <v>0</v>
      </c>
      <c r="U114" s="72">
        <f>SUMIFS('MTS B Funnel (M1)'!$G$7:$G$251,'MTS B Funnel (M1)'!$B$7:$B$251,'3.2.MTS B (M1)'!$B114)</f>
        <v>0</v>
      </c>
      <c r="V114" s="72">
        <f>SUMIFS('MTS B Funnel (M1)'!$H$7:$H$251,'MTS B Funnel (M1)'!$B$7:$B$251,'3.2.MTS B (M1)'!$B114)</f>
        <v>0</v>
      </c>
      <c r="W114" s="72">
        <f t="shared" si="23"/>
        <v>0</v>
      </c>
      <c r="X114" s="72">
        <f t="shared" si="24"/>
        <v>0</v>
      </c>
      <c r="Y114" s="72">
        <f t="shared" si="34"/>
        <v>0</v>
      </c>
      <c r="Z114" s="72">
        <f t="shared" si="35"/>
        <v>0</v>
      </c>
      <c r="AA114" s="72">
        <f t="shared" si="36"/>
        <v>0</v>
      </c>
      <c r="AB114" s="72">
        <f>SUMIFS('MTS B Funnel (M1)'!$I$7:$I$251,'MTS B Funnel (M1)'!$B$7:$B$251,'3.2.MTS B (M1)'!$B114)</f>
        <v>0</v>
      </c>
      <c r="AC114" s="72">
        <f>SUMIFS('MTS B Funnel (M1)'!$J$7:$J$251,'MTS B Funnel (M1)'!$B$7:$B$251,'3.2.MTS B (M1)'!$B114)</f>
        <v>0</v>
      </c>
      <c r="AD114" s="72">
        <f t="shared" si="25"/>
        <v>0</v>
      </c>
      <c r="AE114" s="55"/>
      <c r="AF114" s="72">
        <f>SUMIF('3.1.MTS A'!$F$7:$F$253,'3.2.MTS B (M1)'!R114,'3.1.MTS A'!$U$7:$U$253)</f>
        <v>0</v>
      </c>
      <c r="AG114" s="72">
        <f>SUMIFS('MTS B Funnel (M1)'!$L$7:$L$251,'MTS B Funnel (M1)'!$B$7:$B$251,'3.2.MTS B (M1)'!$B114)</f>
        <v>0</v>
      </c>
      <c r="AH114" s="72">
        <f>SUMIFS('MTS B Funnel (M1)'!$M$7:$M$251,'MTS B Funnel (M1)'!$B$7:$B$251,'3.2.MTS B (M1)'!$B114)</f>
        <v>0</v>
      </c>
      <c r="AI114" s="72">
        <f>SUMIFS('MTS B Funnel (M1)'!$N$7:$N$251,'MTS B Funnel (M1)'!$B$7:$B$251,'3.2.MTS B (M1)'!$B114)</f>
        <v>0</v>
      </c>
      <c r="AJ114" s="72">
        <f>SUMIFS('MTS B Funnel (M1)'!$O$7:$O$251,'MTS B Funnel (M1)'!$B$7:$B$251,'3.2.MTS B (M1)'!$B114)</f>
        <v>0</v>
      </c>
      <c r="AK114" s="72">
        <f t="shared" si="26"/>
        <v>0</v>
      </c>
      <c r="AL114" s="72">
        <f t="shared" si="27"/>
        <v>0</v>
      </c>
      <c r="AM114" s="72">
        <f t="shared" si="28"/>
        <v>0</v>
      </c>
      <c r="AN114" s="72">
        <f t="shared" si="37"/>
        <v>0</v>
      </c>
      <c r="AO114" s="72">
        <f t="shared" si="38"/>
        <v>0</v>
      </c>
      <c r="AP114" s="55"/>
    </row>
    <row r="115" spans="1:42" x14ac:dyDescent="0.25">
      <c r="A115" s="144"/>
      <c r="B115" s="55"/>
      <c r="C115" s="55"/>
      <c r="D115" s="72">
        <f>SUMIF('3.1.MTS A'!$F$7:$F$253,'3.2.MTS B (M1)'!B115,'3.1.MTS A'!$J$7:$J$253)</f>
        <v>0</v>
      </c>
      <c r="E115" s="187">
        <f>SUMIF('Conv ratios (M1)'!$A$2:$A$51,'3.2.MTS B (M1)'!$B115,'Conv ratios (M1)'!$G$2:$G$51)</f>
        <v>0</v>
      </c>
      <c r="F115" s="187">
        <f>SUMIF('Conv ratios (M1)'!$A$2:$A$51,'3.2.MTS B (M1)'!$B115,'Conv ratios (M1)'!$F$2:$F$51)</f>
        <v>0</v>
      </c>
      <c r="G115" s="187">
        <f>SUMIF('Conv ratios (M1)'!$A$2:$A$51,'3.2.MTS B (M1)'!$B115,'Conv ratios (M1)'!$E$2:$E$51)</f>
        <v>0</v>
      </c>
      <c r="H115" s="55"/>
      <c r="I115" s="72">
        <f t="shared" si="29"/>
        <v>0</v>
      </c>
      <c r="J115" s="72">
        <f t="shared" si="30"/>
        <v>0</v>
      </c>
      <c r="K115" s="72">
        <f t="shared" si="31"/>
        <v>0</v>
      </c>
      <c r="L115" s="72">
        <f t="shared" si="32"/>
        <v>0</v>
      </c>
      <c r="M115" s="55"/>
      <c r="N115" s="72">
        <f t="shared" si="33"/>
        <v>0</v>
      </c>
      <c r="O115" s="55"/>
      <c r="P115" s="72">
        <f t="shared" si="21"/>
        <v>0</v>
      </c>
      <c r="Q115" s="72">
        <f t="shared" si="22"/>
        <v>0</v>
      </c>
      <c r="R115" s="72">
        <f>SUMIF('3.1.MTS A'!$F$7:$F$253,'3.2.MTS B (M1)'!B115,'3.1.MTS A'!$P$7:$P$253)</f>
        <v>0</v>
      </c>
      <c r="S115" s="72">
        <f>SUMIFS('MTS B Funnel (M1)'!$E$7:$E$251,'MTS B Funnel (M1)'!$B$7:$B$251,'3.2.MTS B (M1)'!$B115)</f>
        <v>0</v>
      </c>
      <c r="T115" s="72">
        <f>SUMIFS('MTS B Funnel (M1)'!$F$7:$F$251,'MTS B Funnel (M1)'!$B$7:$B$251,'3.2.MTS B (M1)'!$B115)</f>
        <v>0</v>
      </c>
      <c r="U115" s="72">
        <f>SUMIFS('MTS B Funnel (M1)'!$G$7:$G$251,'MTS B Funnel (M1)'!$B$7:$B$251,'3.2.MTS B (M1)'!$B115)</f>
        <v>0</v>
      </c>
      <c r="V115" s="72">
        <f>SUMIFS('MTS B Funnel (M1)'!$H$7:$H$251,'MTS B Funnel (M1)'!$B$7:$B$251,'3.2.MTS B (M1)'!$B115)</f>
        <v>0</v>
      </c>
      <c r="W115" s="72">
        <f t="shared" si="23"/>
        <v>0</v>
      </c>
      <c r="X115" s="72">
        <f t="shared" si="24"/>
        <v>0</v>
      </c>
      <c r="Y115" s="72">
        <f t="shared" si="34"/>
        <v>0</v>
      </c>
      <c r="Z115" s="72">
        <f t="shared" si="35"/>
        <v>0</v>
      </c>
      <c r="AA115" s="72">
        <f t="shared" si="36"/>
        <v>0</v>
      </c>
      <c r="AB115" s="72">
        <f>SUMIFS('MTS B Funnel (M1)'!$I$7:$I$251,'MTS B Funnel (M1)'!$B$7:$B$251,'3.2.MTS B (M1)'!$B115)</f>
        <v>0</v>
      </c>
      <c r="AC115" s="72">
        <f>SUMIFS('MTS B Funnel (M1)'!$J$7:$J$251,'MTS B Funnel (M1)'!$B$7:$B$251,'3.2.MTS B (M1)'!$B115)</f>
        <v>0</v>
      </c>
      <c r="AD115" s="72">
        <f t="shared" si="25"/>
        <v>0</v>
      </c>
      <c r="AE115" s="55"/>
      <c r="AF115" s="72">
        <f>SUMIF('3.1.MTS A'!$F$7:$F$253,'3.2.MTS B (M1)'!R115,'3.1.MTS A'!$U$7:$U$253)</f>
        <v>0</v>
      </c>
      <c r="AG115" s="72">
        <f>SUMIFS('MTS B Funnel (M1)'!$L$7:$L$251,'MTS B Funnel (M1)'!$B$7:$B$251,'3.2.MTS B (M1)'!$B115)</f>
        <v>0</v>
      </c>
      <c r="AH115" s="72">
        <f>SUMIFS('MTS B Funnel (M1)'!$M$7:$M$251,'MTS B Funnel (M1)'!$B$7:$B$251,'3.2.MTS B (M1)'!$B115)</f>
        <v>0</v>
      </c>
      <c r="AI115" s="72">
        <f>SUMIFS('MTS B Funnel (M1)'!$N$7:$N$251,'MTS B Funnel (M1)'!$B$7:$B$251,'3.2.MTS B (M1)'!$B115)</f>
        <v>0</v>
      </c>
      <c r="AJ115" s="72">
        <f>SUMIFS('MTS B Funnel (M1)'!$O$7:$O$251,'MTS B Funnel (M1)'!$B$7:$B$251,'3.2.MTS B (M1)'!$B115)</f>
        <v>0</v>
      </c>
      <c r="AK115" s="72">
        <f t="shared" si="26"/>
        <v>0</v>
      </c>
      <c r="AL115" s="72">
        <f t="shared" si="27"/>
        <v>0</v>
      </c>
      <c r="AM115" s="72">
        <f t="shared" si="28"/>
        <v>0</v>
      </c>
      <c r="AN115" s="72">
        <f t="shared" si="37"/>
        <v>0</v>
      </c>
      <c r="AO115" s="72">
        <f t="shared" si="38"/>
        <v>0</v>
      </c>
      <c r="AP115" s="55"/>
    </row>
    <row r="116" spans="1:42" x14ac:dyDescent="0.25">
      <c r="A116" s="144"/>
      <c r="B116" s="55"/>
      <c r="C116" s="55"/>
      <c r="D116" s="72">
        <f>SUMIF('3.1.MTS A'!$F$7:$F$253,'3.2.MTS B (M1)'!B116,'3.1.MTS A'!$J$7:$J$253)</f>
        <v>0</v>
      </c>
      <c r="E116" s="187">
        <f>SUMIF('Conv ratios (M1)'!$A$2:$A$51,'3.2.MTS B (M1)'!$B116,'Conv ratios (M1)'!$G$2:$G$51)</f>
        <v>0</v>
      </c>
      <c r="F116" s="187">
        <f>SUMIF('Conv ratios (M1)'!$A$2:$A$51,'3.2.MTS B (M1)'!$B116,'Conv ratios (M1)'!$F$2:$F$51)</f>
        <v>0</v>
      </c>
      <c r="G116" s="187">
        <f>SUMIF('Conv ratios (M1)'!$A$2:$A$51,'3.2.MTS B (M1)'!$B116,'Conv ratios (M1)'!$E$2:$E$51)</f>
        <v>0</v>
      </c>
      <c r="H116" s="55"/>
      <c r="I116" s="72">
        <f t="shared" si="29"/>
        <v>0</v>
      </c>
      <c r="J116" s="72">
        <f t="shared" si="30"/>
        <v>0</v>
      </c>
      <c r="K116" s="72">
        <f t="shared" si="31"/>
        <v>0</v>
      </c>
      <c r="L116" s="72">
        <f t="shared" si="32"/>
        <v>0</v>
      </c>
      <c r="M116" s="55"/>
      <c r="N116" s="72">
        <f t="shared" si="33"/>
        <v>0</v>
      </c>
      <c r="O116" s="55"/>
      <c r="P116" s="72">
        <f t="shared" si="21"/>
        <v>0</v>
      </c>
      <c r="Q116" s="72">
        <f t="shared" si="22"/>
        <v>0</v>
      </c>
      <c r="R116" s="72">
        <f>SUMIF('3.1.MTS A'!$F$7:$F$253,'3.2.MTS B (M1)'!B116,'3.1.MTS A'!$P$7:$P$253)</f>
        <v>0</v>
      </c>
      <c r="S116" s="72">
        <f>SUMIFS('MTS B Funnel (M1)'!$E$7:$E$251,'MTS B Funnel (M1)'!$B$7:$B$251,'3.2.MTS B (M1)'!$B116)</f>
        <v>0</v>
      </c>
      <c r="T116" s="72">
        <f>SUMIFS('MTS B Funnel (M1)'!$F$7:$F$251,'MTS B Funnel (M1)'!$B$7:$B$251,'3.2.MTS B (M1)'!$B116)</f>
        <v>0</v>
      </c>
      <c r="U116" s="72">
        <f>SUMIFS('MTS B Funnel (M1)'!$G$7:$G$251,'MTS B Funnel (M1)'!$B$7:$B$251,'3.2.MTS B (M1)'!$B116)</f>
        <v>0</v>
      </c>
      <c r="V116" s="72">
        <f>SUMIFS('MTS B Funnel (M1)'!$H$7:$H$251,'MTS B Funnel (M1)'!$B$7:$B$251,'3.2.MTS B (M1)'!$B116)</f>
        <v>0</v>
      </c>
      <c r="W116" s="72">
        <f t="shared" si="23"/>
        <v>0</v>
      </c>
      <c r="X116" s="72">
        <f t="shared" si="24"/>
        <v>0</v>
      </c>
      <c r="Y116" s="72">
        <f t="shared" si="34"/>
        <v>0</v>
      </c>
      <c r="Z116" s="72">
        <f t="shared" si="35"/>
        <v>0</v>
      </c>
      <c r="AA116" s="72">
        <f t="shared" si="36"/>
        <v>0</v>
      </c>
      <c r="AB116" s="72">
        <f>SUMIFS('MTS B Funnel (M1)'!$I$7:$I$251,'MTS B Funnel (M1)'!$B$7:$B$251,'3.2.MTS B (M1)'!$B116)</f>
        <v>0</v>
      </c>
      <c r="AC116" s="72">
        <f>SUMIFS('MTS B Funnel (M1)'!$J$7:$J$251,'MTS B Funnel (M1)'!$B$7:$B$251,'3.2.MTS B (M1)'!$B116)</f>
        <v>0</v>
      </c>
      <c r="AD116" s="72">
        <f t="shared" si="25"/>
        <v>0</v>
      </c>
      <c r="AE116" s="55"/>
      <c r="AF116" s="72">
        <f>SUMIF('3.1.MTS A'!$F$7:$F$253,'3.2.MTS B (M1)'!R116,'3.1.MTS A'!$U$7:$U$253)</f>
        <v>0</v>
      </c>
      <c r="AG116" s="72">
        <f>SUMIFS('MTS B Funnel (M1)'!$L$7:$L$251,'MTS B Funnel (M1)'!$B$7:$B$251,'3.2.MTS B (M1)'!$B116)</f>
        <v>0</v>
      </c>
      <c r="AH116" s="72">
        <f>SUMIFS('MTS B Funnel (M1)'!$M$7:$M$251,'MTS B Funnel (M1)'!$B$7:$B$251,'3.2.MTS B (M1)'!$B116)</f>
        <v>0</v>
      </c>
      <c r="AI116" s="72">
        <f>SUMIFS('MTS B Funnel (M1)'!$N$7:$N$251,'MTS B Funnel (M1)'!$B$7:$B$251,'3.2.MTS B (M1)'!$B116)</f>
        <v>0</v>
      </c>
      <c r="AJ116" s="72">
        <f>SUMIFS('MTS B Funnel (M1)'!$O$7:$O$251,'MTS B Funnel (M1)'!$B$7:$B$251,'3.2.MTS B (M1)'!$B116)</f>
        <v>0</v>
      </c>
      <c r="AK116" s="72">
        <f t="shared" si="26"/>
        <v>0</v>
      </c>
      <c r="AL116" s="72">
        <f t="shared" si="27"/>
        <v>0</v>
      </c>
      <c r="AM116" s="72">
        <f t="shared" si="28"/>
        <v>0</v>
      </c>
      <c r="AN116" s="72">
        <f t="shared" si="37"/>
        <v>0</v>
      </c>
      <c r="AO116" s="72">
        <f t="shared" si="38"/>
        <v>0</v>
      </c>
      <c r="AP116" s="55"/>
    </row>
    <row r="117" spans="1:42" x14ac:dyDescent="0.25">
      <c r="A117" s="144"/>
      <c r="B117" s="55"/>
      <c r="C117" s="55"/>
      <c r="D117" s="72">
        <f>SUMIF('3.1.MTS A'!$F$7:$F$253,'3.2.MTS B (M1)'!B117,'3.1.MTS A'!$J$7:$J$253)</f>
        <v>0</v>
      </c>
      <c r="E117" s="187">
        <f>SUMIF('Conv ratios (M1)'!$A$2:$A$51,'3.2.MTS B (M1)'!$B117,'Conv ratios (M1)'!$G$2:$G$51)</f>
        <v>0</v>
      </c>
      <c r="F117" s="187">
        <f>SUMIF('Conv ratios (M1)'!$A$2:$A$51,'3.2.MTS B (M1)'!$B117,'Conv ratios (M1)'!$F$2:$F$51)</f>
        <v>0</v>
      </c>
      <c r="G117" s="187">
        <f>SUMIF('Conv ratios (M1)'!$A$2:$A$51,'3.2.MTS B (M1)'!$B117,'Conv ratios (M1)'!$E$2:$E$51)</f>
        <v>0</v>
      </c>
      <c r="H117" s="55"/>
      <c r="I117" s="72">
        <f t="shared" si="29"/>
        <v>0</v>
      </c>
      <c r="J117" s="72">
        <f t="shared" si="30"/>
        <v>0</v>
      </c>
      <c r="K117" s="72">
        <f t="shared" si="31"/>
        <v>0</v>
      </c>
      <c r="L117" s="72">
        <f t="shared" si="32"/>
        <v>0</v>
      </c>
      <c r="M117" s="55"/>
      <c r="N117" s="72">
        <f t="shared" si="33"/>
        <v>0</v>
      </c>
      <c r="O117" s="55"/>
      <c r="P117" s="72">
        <f t="shared" si="21"/>
        <v>0</v>
      </c>
      <c r="Q117" s="72">
        <f t="shared" si="22"/>
        <v>0</v>
      </c>
      <c r="R117" s="72">
        <f>SUMIF('3.1.MTS A'!$F$7:$F$253,'3.2.MTS B (M1)'!B117,'3.1.MTS A'!$P$7:$P$253)</f>
        <v>0</v>
      </c>
      <c r="S117" s="72">
        <f>SUMIFS('MTS B Funnel (M1)'!$E$7:$E$251,'MTS B Funnel (M1)'!$B$7:$B$251,'3.2.MTS B (M1)'!$B117)</f>
        <v>0</v>
      </c>
      <c r="T117" s="72">
        <f>SUMIFS('MTS B Funnel (M1)'!$F$7:$F$251,'MTS B Funnel (M1)'!$B$7:$B$251,'3.2.MTS B (M1)'!$B117)</f>
        <v>0</v>
      </c>
      <c r="U117" s="72">
        <f>SUMIFS('MTS B Funnel (M1)'!$G$7:$G$251,'MTS B Funnel (M1)'!$B$7:$B$251,'3.2.MTS B (M1)'!$B117)</f>
        <v>0</v>
      </c>
      <c r="V117" s="72">
        <f>SUMIFS('MTS B Funnel (M1)'!$H$7:$H$251,'MTS B Funnel (M1)'!$B$7:$B$251,'3.2.MTS B (M1)'!$B117)</f>
        <v>0</v>
      </c>
      <c r="W117" s="72">
        <f t="shared" si="23"/>
        <v>0</v>
      </c>
      <c r="X117" s="72">
        <f t="shared" si="24"/>
        <v>0</v>
      </c>
      <c r="Y117" s="72">
        <f t="shared" si="34"/>
        <v>0</v>
      </c>
      <c r="Z117" s="72">
        <f t="shared" si="35"/>
        <v>0</v>
      </c>
      <c r="AA117" s="72">
        <f t="shared" si="36"/>
        <v>0</v>
      </c>
      <c r="AB117" s="72">
        <f>SUMIFS('MTS B Funnel (M1)'!$I$7:$I$251,'MTS B Funnel (M1)'!$B$7:$B$251,'3.2.MTS B (M1)'!$B117)</f>
        <v>0</v>
      </c>
      <c r="AC117" s="72">
        <f>SUMIFS('MTS B Funnel (M1)'!$J$7:$J$251,'MTS B Funnel (M1)'!$B$7:$B$251,'3.2.MTS B (M1)'!$B117)</f>
        <v>0</v>
      </c>
      <c r="AD117" s="72">
        <f t="shared" si="25"/>
        <v>0</v>
      </c>
      <c r="AE117" s="55"/>
      <c r="AF117" s="72">
        <f>SUMIF('3.1.MTS A'!$F$7:$F$253,'3.2.MTS B (M1)'!R117,'3.1.MTS A'!$U$7:$U$253)</f>
        <v>0</v>
      </c>
      <c r="AG117" s="72">
        <f>SUMIFS('MTS B Funnel (M1)'!$L$7:$L$251,'MTS B Funnel (M1)'!$B$7:$B$251,'3.2.MTS B (M1)'!$B117)</f>
        <v>0</v>
      </c>
      <c r="AH117" s="72">
        <f>SUMIFS('MTS B Funnel (M1)'!$M$7:$M$251,'MTS B Funnel (M1)'!$B$7:$B$251,'3.2.MTS B (M1)'!$B117)</f>
        <v>0</v>
      </c>
      <c r="AI117" s="72">
        <f>SUMIFS('MTS B Funnel (M1)'!$N$7:$N$251,'MTS B Funnel (M1)'!$B$7:$B$251,'3.2.MTS B (M1)'!$B117)</f>
        <v>0</v>
      </c>
      <c r="AJ117" s="72">
        <f>SUMIFS('MTS B Funnel (M1)'!$O$7:$O$251,'MTS B Funnel (M1)'!$B$7:$B$251,'3.2.MTS B (M1)'!$B117)</f>
        <v>0</v>
      </c>
      <c r="AK117" s="72">
        <f t="shared" si="26"/>
        <v>0</v>
      </c>
      <c r="AL117" s="72">
        <f t="shared" si="27"/>
        <v>0</v>
      </c>
      <c r="AM117" s="72">
        <f t="shared" si="28"/>
        <v>0</v>
      </c>
      <c r="AN117" s="72">
        <f t="shared" si="37"/>
        <v>0</v>
      </c>
      <c r="AO117" s="72">
        <f t="shared" si="38"/>
        <v>0</v>
      </c>
      <c r="AP117" s="55"/>
    </row>
    <row r="118" spans="1:42" x14ac:dyDescent="0.25">
      <c r="A118" s="144"/>
      <c r="B118" s="55"/>
      <c r="C118" s="55"/>
      <c r="D118" s="72">
        <f>SUMIF('3.1.MTS A'!$F$7:$F$253,'3.2.MTS B (M1)'!B118,'3.1.MTS A'!$J$7:$J$253)</f>
        <v>0</v>
      </c>
      <c r="E118" s="187">
        <f>SUMIF('Conv ratios (M1)'!$A$2:$A$51,'3.2.MTS B (M1)'!$B118,'Conv ratios (M1)'!$G$2:$G$51)</f>
        <v>0</v>
      </c>
      <c r="F118" s="187">
        <f>SUMIF('Conv ratios (M1)'!$A$2:$A$51,'3.2.MTS B (M1)'!$B118,'Conv ratios (M1)'!$F$2:$F$51)</f>
        <v>0</v>
      </c>
      <c r="G118" s="187">
        <f>SUMIF('Conv ratios (M1)'!$A$2:$A$51,'3.2.MTS B (M1)'!$B118,'Conv ratios (M1)'!$E$2:$E$51)</f>
        <v>0</v>
      </c>
      <c r="H118" s="55"/>
      <c r="I118" s="72">
        <f t="shared" si="29"/>
        <v>0</v>
      </c>
      <c r="J118" s="72">
        <f t="shared" si="30"/>
        <v>0</v>
      </c>
      <c r="K118" s="72">
        <f t="shared" si="31"/>
        <v>0</v>
      </c>
      <c r="L118" s="72">
        <f t="shared" si="32"/>
        <v>0</v>
      </c>
      <c r="M118" s="55"/>
      <c r="N118" s="72">
        <f t="shared" si="33"/>
        <v>0</v>
      </c>
      <c r="O118" s="55"/>
      <c r="P118" s="72">
        <f t="shared" si="21"/>
        <v>0</v>
      </c>
      <c r="Q118" s="72">
        <f t="shared" si="22"/>
        <v>0</v>
      </c>
      <c r="R118" s="72">
        <f>SUMIF('3.1.MTS A'!$F$7:$F$253,'3.2.MTS B (M1)'!B118,'3.1.MTS A'!$P$7:$P$253)</f>
        <v>0</v>
      </c>
      <c r="S118" s="72">
        <f>SUMIFS('MTS B Funnel (M1)'!$E$7:$E$251,'MTS B Funnel (M1)'!$B$7:$B$251,'3.2.MTS B (M1)'!$B118)</f>
        <v>0</v>
      </c>
      <c r="T118" s="72">
        <f>SUMIFS('MTS B Funnel (M1)'!$F$7:$F$251,'MTS B Funnel (M1)'!$B$7:$B$251,'3.2.MTS B (M1)'!$B118)</f>
        <v>0</v>
      </c>
      <c r="U118" s="72">
        <f>SUMIFS('MTS B Funnel (M1)'!$G$7:$G$251,'MTS B Funnel (M1)'!$B$7:$B$251,'3.2.MTS B (M1)'!$B118)</f>
        <v>0</v>
      </c>
      <c r="V118" s="72">
        <f>SUMIFS('MTS B Funnel (M1)'!$H$7:$H$251,'MTS B Funnel (M1)'!$B$7:$B$251,'3.2.MTS B (M1)'!$B118)</f>
        <v>0</v>
      </c>
      <c r="W118" s="72">
        <f t="shared" si="23"/>
        <v>0</v>
      </c>
      <c r="X118" s="72">
        <f t="shared" si="24"/>
        <v>0</v>
      </c>
      <c r="Y118" s="72">
        <f t="shared" si="34"/>
        <v>0</v>
      </c>
      <c r="Z118" s="72">
        <f t="shared" si="35"/>
        <v>0</v>
      </c>
      <c r="AA118" s="72">
        <f t="shared" si="36"/>
        <v>0</v>
      </c>
      <c r="AB118" s="72">
        <f>SUMIFS('MTS B Funnel (M1)'!$I$7:$I$251,'MTS B Funnel (M1)'!$B$7:$B$251,'3.2.MTS B (M1)'!$B118)</f>
        <v>0</v>
      </c>
      <c r="AC118" s="72">
        <f>SUMIFS('MTS B Funnel (M1)'!$J$7:$J$251,'MTS B Funnel (M1)'!$B$7:$B$251,'3.2.MTS B (M1)'!$B118)</f>
        <v>0</v>
      </c>
      <c r="AD118" s="72">
        <f t="shared" si="25"/>
        <v>0</v>
      </c>
      <c r="AE118" s="55"/>
      <c r="AF118" s="72">
        <f>SUMIF('3.1.MTS A'!$F$7:$F$253,'3.2.MTS B (M1)'!R118,'3.1.MTS A'!$U$7:$U$253)</f>
        <v>0</v>
      </c>
      <c r="AG118" s="72">
        <f>SUMIFS('MTS B Funnel (M1)'!$L$7:$L$251,'MTS B Funnel (M1)'!$B$7:$B$251,'3.2.MTS B (M1)'!$B118)</f>
        <v>0</v>
      </c>
      <c r="AH118" s="72">
        <f>SUMIFS('MTS B Funnel (M1)'!$M$7:$M$251,'MTS B Funnel (M1)'!$B$7:$B$251,'3.2.MTS B (M1)'!$B118)</f>
        <v>0</v>
      </c>
      <c r="AI118" s="72">
        <f>SUMIFS('MTS B Funnel (M1)'!$N$7:$N$251,'MTS B Funnel (M1)'!$B$7:$B$251,'3.2.MTS B (M1)'!$B118)</f>
        <v>0</v>
      </c>
      <c r="AJ118" s="72">
        <f>SUMIFS('MTS B Funnel (M1)'!$O$7:$O$251,'MTS B Funnel (M1)'!$B$7:$B$251,'3.2.MTS B (M1)'!$B118)</f>
        <v>0</v>
      </c>
      <c r="AK118" s="72">
        <f t="shared" si="26"/>
        <v>0</v>
      </c>
      <c r="AL118" s="72">
        <f t="shared" si="27"/>
        <v>0</v>
      </c>
      <c r="AM118" s="72">
        <f t="shared" si="28"/>
        <v>0</v>
      </c>
      <c r="AN118" s="72">
        <f t="shared" si="37"/>
        <v>0</v>
      </c>
      <c r="AO118" s="72">
        <f t="shared" si="38"/>
        <v>0</v>
      </c>
      <c r="AP118" s="55"/>
    </row>
    <row r="119" spans="1:42" x14ac:dyDescent="0.25">
      <c r="A119" s="144"/>
      <c r="B119" s="55"/>
      <c r="C119" s="55"/>
      <c r="D119" s="72">
        <f>SUMIF('3.1.MTS A'!$F$7:$F$253,'3.2.MTS B (M1)'!B119,'3.1.MTS A'!$J$7:$J$253)</f>
        <v>0</v>
      </c>
      <c r="E119" s="187">
        <f>SUMIF('Conv ratios (M1)'!$A$2:$A$51,'3.2.MTS B (M1)'!$B119,'Conv ratios (M1)'!$G$2:$G$51)</f>
        <v>0</v>
      </c>
      <c r="F119" s="187">
        <f>SUMIF('Conv ratios (M1)'!$A$2:$A$51,'3.2.MTS B (M1)'!$B119,'Conv ratios (M1)'!$F$2:$F$51)</f>
        <v>0</v>
      </c>
      <c r="G119" s="187">
        <f>SUMIF('Conv ratios (M1)'!$A$2:$A$51,'3.2.MTS B (M1)'!$B119,'Conv ratios (M1)'!$E$2:$E$51)</f>
        <v>0</v>
      </c>
      <c r="H119" s="55"/>
      <c r="I119" s="72">
        <f t="shared" si="29"/>
        <v>0</v>
      </c>
      <c r="J119" s="72">
        <f t="shared" si="30"/>
        <v>0</v>
      </c>
      <c r="K119" s="72">
        <f t="shared" si="31"/>
        <v>0</v>
      </c>
      <c r="L119" s="72">
        <f t="shared" si="32"/>
        <v>0</v>
      </c>
      <c r="M119" s="55"/>
      <c r="N119" s="72">
        <f t="shared" si="33"/>
        <v>0</v>
      </c>
      <c r="O119" s="55"/>
      <c r="P119" s="72">
        <f t="shared" si="21"/>
        <v>0</v>
      </c>
      <c r="Q119" s="72">
        <f t="shared" si="22"/>
        <v>0</v>
      </c>
      <c r="R119" s="72">
        <f>SUMIF('3.1.MTS A'!$F$7:$F$253,'3.2.MTS B (M1)'!B119,'3.1.MTS A'!$P$7:$P$253)</f>
        <v>0</v>
      </c>
      <c r="S119" s="72">
        <f>SUMIFS('MTS B Funnel (M1)'!$E$7:$E$251,'MTS B Funnel (M1)'!$B$7:$B$251,'3.2.MTS B (M1)'!$B119)</f>
        <v>0</v>
      </c>
      <c r="T119" s="72">
        <f>SUMIFS('MTS B Funnel (M1)'!$F$7:$F$251,'MTS B Funnel (M1)'!$B$7:$B$251,'3.2.MTS B (M1)'!$B119)</f>
        <v>0</v>
      </c>
      <c r="U119" s="72">
        <f>SUMIFS('MTS B Funnel (M1)'!$G$7:$G$251,'MTS B Funnel (M1)'!$B$7:$B$251,'3.2.MTS B (M1)'!$B119)</f>
        <v>0</v>
      </c>
      <c r="V119" s="72">
        <f>SUMIFS('MTS B Funnel (M1)'!$H$7:$H$251,'MTS B Funnel (M1)'!$B$7:$B$251,'3.2.MTS B (M1)'!$B119)</f>
        <v>0</v>
      </c>
      <c r="W119" s="72">
        <f t="shared" si="23"/>
        <v>0</v>
      </c>
      <c r="X119" s="72">
        <f t="shared" si="24"/>
        <v>0</v>
      </c>
      <c r="Y119" s="72">
        <f t="shared" si="34"/>
        <v>0</v>
      </c>
      <c r="Z119" s="72">
        <f t="shared" si="35"/>
        <v>0</v>
      </c>
      <c r="AA119" s="72">
        <f t="shared" si="36"/>
        <v>0</v>
      </c>
      <c r="AB119" s="72">
        <f>SUMIFS('MTS B Funnel (M1)'!$I$7:$I$251,'MTS B Funnel (M1)'!$B$7:$B$251,'3.2.MTS B (M1)'!$B119)</f>
        <v>0</v>
      </c>
      <c r="AC119" s="72">
        <f>SUMIFS('MTS B Funnel (M1)'!$J$7:$J$251,'MTS B Funnel (M1)'!$B$7:$B$251,'3.2.MTS B (M1)'!$B119)</f>
        <v>0</v>
      </c>
      <c r="AD119" s="72">
        <f t="shared" si="25"/>
        <v>0</v>
      </c>
      <c r="AE119" s="55"/>
      <c r="AF119" s="72">
        <f>SUMIF('3.1.MTS A'!$F$7:$F$253,'3.2.MTS B (M1)'!R119,'3.1.MTS A'!$U$7:$U$253)</f>
        <v>0</v>
      </c>
      <c r="AG119" s="72">
        <f>SUMIFS('MTS B Funnel (M1)'!$L$7:$L$251,'MTS B Funnel (M1)'!$B$7:$B$251,'3.2.MTS B (M1)'!$B119)</f>
        <v>0</v>
      </c>
      <c r="AH119" s="72">
        <f>SUMIFS('MTS B Funnel (M1)'!$M$7:$M$251,'MTS B Funnel (M1)'!$B$7:$B$251,'3.2.MTS B (M1)'!$B119)</f>
        <v>0</v>
      </c>
      <c r="AI119" s="72">
        <f>SUMIFS('MTS B Funnel (M1)'!$N$7:$N$251,'MTS B Funnel (M1)'!$B$7:$B$251,'3.2.MTS B (M1)'!$B119)</f>
        <v>0</v>
      </c>
      <c r="AJ119" s="72">
        <f>SUMIFS('MTS B Funnel (M1)'!$O$7:$O$251,'MTS B Funnel (M1)'!$B$7:$B$251,'3.2.MTS B (M1)'!$B119)</f>
        <v>0</v>
      </c>
      <c r="AK119" s="72">
        <f t="shared" si="26"/>
        <v>0</v>
      </c>
      <c r="AL119" s="72">
        <f t="shared" si="27"/>
        <v>0</v>
      </c>
      <c r="AM119" s="72">
        <f t="shared" si="28"/>
        <v>0</v>
      </c>
      <c r="AN119" s="72">
        <f t="shared" si="37"/>
        <v>0</v>
      </c>
      <c r="AO119" s="72">
        <f t="shared" si="38"/>
        <v>0</v>
      </c>
      <c r="AP119" s="55"/>
    </row>
    <row r="120" spans="1:42" x14ac:dyDescent="0.25">
      <c r="A120" s="144"/>
      <c r="B120" s="55"/>
      <c r="C120" s="55"/>
      <c r="D120" s="72">
        <f>SUMIF('3.1.MTS A'!$F$7:$F$253,'3.2.MTS B (M1)'!B120,'3.1.MTS A'!$J$7:$J$253)</f>
        <v>0</v>
      </c>
      <c r="E120" s="187">
        <f>SUMIF('Conv ratios (M1)'!$A$2:$A$51,'3.2.MTS B (M1)'!$B120,'Conv ratios (M1)'!$G$2:$G$51)</f>
        <v>0</v>
      </c>
      <c r="F120" s="187">
        <f>SUMIF('Conv ratios (M1)'!$A$2:$A$51,'3.2.MTS B (M1)'!$B120,'Conv ratios (M1)'!$F$2:$F$51)</f>
        <v>0</v>
      </c>
      <c r="G120" s="187">
        <f>SUMIF('Conv ratios (M1)'!$A$2:$A$51,'3.2.MTS B (M1)'!$B120,'Conv ratios (M1)'!$E$2:$E$51)</f>
        <v>0</v>
      </c>
      <c r="H120" s="55"/>
      <c r="I120" s="72">
        <f t="shared" si="29"/>
        <v>0</v>
      </c>
      <c r="J120" s="72">
        <f t="shared" si="30"/>
        <v>0</v>
      </c>
      <c r="K120" s="72">
        <f t="shared" si="31"/>
        <v>0</v>
      </c>
      <c r="L120" s="72">
        <f t="shared" si="32"/>
        <v>0</v>
      </c>
      <c r="M120" s="55"/>
      <c r="N120" s="72">
        <f t="shared" si="33"/>
        <v>0</v>
      </c>
      <c r="O120" s="55"/>
      <c r="P120" s="72">
        <f t="shared" si="21"/>
        <v>0</v>
      </c>
      <c r="Q120" s="72">
        <f t="shared" si="22"/>
        <v>0</v>
      </c>
      <c r="R120" s="72">
        <f>SUMIF('3.1.MTS A'!$F$7:$F$253,'3.2.MTS B (M1)'!B120,'3.1.MTS A'!$P$7:$P$253)</f>
        <v>0</v>
      </c>
      <c r="S120" s="72">
        <f>SUMIFS('MTS B Funnel (M1)'!$E$7:$E$251,'MTS B Funnel (M1)'!$B$7:$B$251,'3.2.MTS B (M1)'!$B120)</f>
        <v>0</v>
      </c>
      <c r="T120" s="72">
        <f>SUMIFS('MTS B Funnel (M1)'!$F$7:$F$251,'MTS B Funnel (M1)'!$B$7:$B$251,'3.2.MTS B (M1)'!$B120)</f>
        <v>0</v>
      </c>
      <c r="U120" s="72">
        <f>SUMIFS('MTS B Funnel (M1)'!$G$7:$G$251,'MTS B Funnel (M1)'!$B$7:$B$251,'3.2.MTS B (M1)'!$B120)</f>
        <v>0</v>
      </c>
      <c r="V120" s="72">
        <f>SUMIFS('MTS B Funnel (M1)'!$H$7:$H$251,'MTS B Funnel (M1)'!$B$7:$B$251,'3.2.MTS B (M1)'!$B120)</f>
        <v>0</v>
      </c>
      <c r="W120" s="72">
        <f t="shared" si="23"/>
        <v>0</v>
      </c>
      <c r="X120" s="72">
        <f t="shared" si="24"/>
        <v>0</v>
      </c>
      <c r="Y120" s="72">
        <f t="shared" si="34"/>
        <v>0</v>
      </c>
      <c r="Z120" s="72">
        <f t="shared" si="35"/>
        <v>0</v>
      </c>
      <c r="AA120" s="72">
        <f t="shared" si="36"/>
        <v>0</v>
      </c>
      <c r="AB120" s="72">
        <f>SUMIFS('MTS B Funnel (M1)'!$I$7:$I$251,'MTS B Funnel (M1)'!$B$7:$B$251,'3.2.MTS B (M1)'!$B120)</f>
        <v>0</v>
      </c>
      <c r="AC120" s="72">
        <f>SUMIFS('MTS B Funnel (M1)'!$J$7:$J$251,'MTS B Funnel (M1)'!$B$7:$B$251,'3.2.MTS B (M1)'!$B120)</f>
        <v>0</v>
      </c>
      <c r="AD120" s="72">
        <f t="shared" si="25"/>
        <v>0</v>
      </c>
      <c r="AE120" s="55"/>
      <c r="AF120" s="72">
        <f>SUMIF('3.1.MTS A'!$F$7:$F$253,'3.2.MTS B (M1)'!R120,'3.1.MTS A'!$U$7:$U$253)</f>
        <v>0</v>
      </c>
      <c r="AG120" s="72">
        <f>SUMIFS('MTS B Funnel (M1)'!$L$7:$L$251,'MTS B Funnel (M1)'!$B$7:$B$251,'3.2.MTS B (M1)'!$B120)</f>
        <v>0</v>
      </c>
      <c r="AH120" s="72">
        <f>SUMIFS('MTS B Funnel (M1)'!$M$7:$M$251,'MTS B Funnel (M1)'!$B$7:$B$251,'3.2.MTS B (M1)'!$B120)</f>
        <v>0</v>
      </c>
      <c r="AI120" s="72">
        <f>SUMIFS('MTS B Funnel (M1)'!$N$7:$N$251,'MTS B Funnel (M1)'!$B$7:$B$251,'3.2.MTS B (M1)'!$B120)</f>
        <v>0</v>
      </c>
      <c r="AJ120" s="72">
        <f>SUMIFS('MTS B Funnel (M1)'!$O$7:$O$251,'MTS B Funnel (M1)'!$B$7:$B$251,'3.2.MTS B (M1)'!$B120)</f>
        <v>0</v>
      </c>
      <c r="AK120" s="72">
        <f t="shared" si="26"/>
        <v>0</v>
      </c>
      <c r="AL120" s="72">
        <f t="shared" si="27"/>
        <v>0</v>
      </c>
      <c r="AM120" s="72">
        <f t="shared" si="28"/>
        <v>0</v>
      </c>
      <c r="AN120" s="72">
        <f t="shared" si="37"/>
        <v>0</v>
      </c>
      <c r="AO120" s="72">
        <f t="shared" si="38"/>
        <v>0</v>
      </c>
      <c r="AP120" s="55"/>
    </row>
    <row r="121" spans="1:42" x14ac:dyDescent="0.25">
      <c r="A121" s="144"/>
      <c r="B121" s="55"/>
      <c r="C121" s="55"/>
      <c r="D121" s="72">
        <f>SUMIF('3.1.MTS A'!$F$7:$F$253,'3.2.MTS B (M1)'!B121,'3.1.MTS A'!$J$7:$J$253)</f>
        <v>0</v>
      </c>
      <c r="E121" s="187">
        <f>SUMIF('Conv ratios (M1)'!$A$2:$A$51,'3.2.MTS B (M1)'!$B121,'Conv ratios (M1)'!$G$2:$G$51)</f>
        <v>0</v>
      </c>
      <c r="F121" s="187">
        <f>SUMIF('Conv ratios (M1)'!$A$2:$A$51,'3.2.MTS B (M1)'!$B121,'Conv ratios (M1)'!$F$2:$F$51)</f>
        <v>0</v>
      </c>
      <c r="G121" s="187">
        <f>SUMIF('Conv ratios (M1)'!$A$2:$A$51,'3.2.MTS B (M1)'!$B121,'Conv ratios (M1)'!$E$2:$E$51)</f>
        <v>0</v>
      </c>
      <c r="H121" s="55"/>
      <c r="I121" s="72">
        <f t="shared" si="29"/>
        <v>0</v>
      </c>
      <c r="J121" s="72">
        <f t="shared" si="30"/>
        <v>0</v>
      </c>
      <c r="K121" s="72">
        <f t="shared" si="31"/>
        <v>0</v>
      </c>
      <c r="L121" s="72">
        <f t="shared" si="32"/>
        <v>0</v>
      </c>
      <c r="M121" s="55"/>
      <c r="N121" s="72">
        <f t="shared" si="33"/>
        <v>0</v>
      </c>
      <c r="O121" s="55"/>
      <c r="P121" s="72">
        <f t="shared" si="21"/>
        <v>0</v>
      </c>
      <c r="Q121" s="72">
        <f t="shared" si="22"/>
        <v>0</v>
      </c>
      <c r="R121" s="72">
        <f>SUMIF('3.1.MTS A'!$F$7:$F$253,'3.2.MTS B (M1)'!B121,'3.1.MTS A'!$P$7:$P$253)</f>
        <v>0</v>
      </c>
      <c r="S121" s="72">
        <f>SUMIFS('MTS B Funnel (M1)'!$E$7:$E$251,'MTS B Funnel (M1)'!$B$7:$B$251,'3.2.MTS B (M1)'!$B121)</f>
        <v>0</v>
      </c>
      <c r="T121" s="72">
        <f>SUMIFS('MTS B Funnel (M1)'!$F$7:$F$251,'MTS B Funnel (M1)'!$B$7:$B$251,'3.2.MTS B (M1)'!$B121)</f>
        <v>0</v>
      </c>
      <c r="U121" s="72">
        <f>SUMIFS('MTS B Funnel (M1)'!$G$7:$G$251,'MTS B Funnel (M1)'!$B$7:$B$251,'3.2.MTS B (M1)'!$B121)</f>
        <v>0</v>
      </c>
      <c r="V121" s="72">
        <f>SUMIFS('MTS B Funnel (M1)'!$H$7:$H$251,'MTS B Funnel (M1)'!$B$7:$B$251,'3.2.MTS B (M1)'!$B121)</f>
        <v>0</v>
      </c>
      <c r="W121" s="72">
        <f t="shared" si="23"/>
        <v>0</v>
      </c>
      <c r="X121" s="72">
        <f t="shared" si="24"/>
        <v>0</v>
      </c>
      <c r="Y121" s="72">
        <f t="shared" si="34"/>
        <v>0</v>
      </c>
      <c r="Z121" s="72">
        <f t="shared" si="35"/>
        <v>0</v>
      </c>
      <c r="AA121" s="72">
        <f t="shared" si="36"/>
        <v>0</v>
      </c>
      <c r="AB121" s="72">
        <f>SUMIFS('MTS B Funnel (M1)'!$I$7:$I$251,'MTS B Funnel (M1)'!$B$7:$B$251,'3.2.MTS B (M1)'!$B121)</f>
        <v>0</v>
      </c>
      <c r="AC121" s="72">
        <f>SUMIFS('MTS B Funnel (M1)'!$J$7:$J$251,'MTS B Funnel (M1)'!$B$7:$B$251,'3.2.MTS B (M1)'!$B121)</f>
        <v>0</v>
      </c>
      <c r="AD121" s="72">
        <f t="shared" si="25"/>
        <v>0</v>
      </c>
      <c r="AE121" s="55"/>
      <c r="AF121" s="72">
        <f>SUMIF('3.1.MTS A'!$F$7:$F$253,'3.2.MTS B (M1)'!R121,'3.1.MTS A'!$U$7:$U$253)</f>
        <v>0</v>
      </c>
      <c r="AG121" s="72">
        <f>SUMIFS('MTS B Funnel (M1)'!$L$7:$L$251,'MTS B Funnel (M1)'!$B$7:$B$251,'3.2.MTS B (M1)'!$B121)</f>
        <v>0</v>
      </c>
      <c r="AH121" s="72">
        <f>SUMIFS('MTS B Funnel (M1)'!$M$7:$M$251,'MTS B Funnel (M1)'!$B$7:$B$251,'3.2.MTS B (M1)'!$B121)</f>
        <v>0</v>
      </c>
      <c r="AI121" s="72">
        <f>SUMIFS('MTS B Funnel (M1)'!$N$7:$N$251,'MTS B Funnel (M1)'!$B$7:$B$251,'3.2.MTS B (M1)'!$B121)</f>
        <v>0</v>
      </c>
      <c r="AJ121" s="72">
        <f>SUMIFS('MTS B Funnel (M1)'!$O$7:$O$251,'MTS B Funnel (M1)'!$B$7:$B$251,'3.2.MTS B (M1)'!$B121)</f>
        <v>0</v>
      </c>
      <c r="AK121" s="72">
        <f t="shared" si="26"/>
        <v>0</v>
      </c>
      <c r="AL121" s="72">
        <f t="shared" si="27"/>
        <v>0</v>
      </c>
      <c r="AM121" s="72">
        <f t="shared" si="28"/>
        <v>0</v>
      </c>
      <c r="AN121" s="72">
        <f t="shared" si="37"/>
        <v>0</v>
      </c>
      <c r="AO121" s="72">
        <f t="shared" si="38"/>
        <v>0</v>
      </c>
      <c r="AP121" s="55"/>
    </row>
    <row r="122" spans="1:42" x14ac:dyDescent="0.25">
      <c r="A122" s="144"/>
      <c r="B122" s="55"/>
      <c r="C122" s="55"/>
      <c r="D122" s="72">
        <f>SUMIF('3.1.MTS A'!$F$7:$F$253,'3.2.MTS B (M1)'!B122,'3.1.MTS A'!$J$7:$J$253)</f>
        <v>0</v>
      </c>
      <c r="E122" s="187">
        <f>SUMIF('Conv ratios (M1)'!$A$2:$A$51,'3.2.MTS B (M1)'!$B122,'Conv ratios (M1)'!$G$2:$G$51)</f>
        <v>0</v>
      </c>
      <c r="F122" s="187">
        <f>SUMIF('Conv ratios (M1)'!$A$2:$A$51,'3.2.MTS B (M1)'!$B122,'Conv ratios (M1)'!$F$2:$F$51)</f>
        <v>0</v>
      </c>
      <c r="G122" s="187">
        <f>SUMIF('Conv ratios (M1)'!$A$2:$A$51,'3.2.MTS B (M1)'!$B122,'Conv ratios (M1)'!$E$2:$E$51)</f>
        <v>0</v>
      </c>
      <c r="H122" s="55"/>
      <c r="I122" s="72">
        <f t="shared" si="29"/>
        <v>0</v>
      </c>
      <c r="J122" s="72">
        <f t="shared" si="30"/>
        <v>0</v>
      </c>
      <c r="K122" s="72">
        <f t="shared" si="31"/>
        <v>0</v>
      </c>
      <c r="L122" s="72">
        <f t="shared" si="32"/>
        <v>0</v>
      </c>
      <c r="M122" s="55"/>
      <c r="N122" s="72">
        <f t="shared" si="33"/>
        <v>0</v>
      </c>
      <c r="O122" s="55"/>
      <c r="P122" s="72">
        <f t="shared" si="21"/>
        <v>0</v>
      </c>
      <c r="Q122" s="72">
        <f t="shared" si="22"/>
        <v>0</v>
      </c>
      <c r="R122" s="72">
        <f>SUMIF('3.1.MTS A'!$F$7:$F$253,'3.2.MTS B (M1)'!B122,'3.1.MTS A'!$P$7:$P$253)</f>
        <v>0</v>
      </c>
      <c r="S122" s="72">
        <f>SUMIFS('MTS B Funnel (M1)'!$E$7:$E$251,'MTS B Funnel (M1)'!$B$7:$B$251,'3.2.MTS B (M1)'!$B122)</f>
        <v>0</v>
      </c>
      <c r="T122" s="72">
        <f>SUMIFS('MTS B Funnel (M1)'!$F$7:$F$251,'MTS B Funnel (M1)'!$B$7:$B$251,'3.2.MTS B (M1)'!$B122)</f>
        <v>0</v>
      </c>
      <c r="U122" s="72">
        <f>SUMIFS('MTS B Funnel (M1)'!$G$7:$G$251,'MTS B Funnel (M1)'!$B$7:$B$251,'3.2.MTS B (M1)'!$B122)</f>
        <v>0</v>
      </c>
      <c r="V122" s="72">
        <f>SUMIFS('MTS B Funnel (M1)'!$H$7:$H$251,'MTS B Funnel (M1)'!$B$7:$B$251,'3.2.MTS B (M1)'!$B122)</f>
        <v>0</v>
      </c>
      <c r="W122" s="72">
        <f t="shared" si="23"/>
        <v>0</v>
      </c>
      <c r="X122" s="72">
        <f t="shared" si="24"/>
        <v>0</v>
      </c>
      <c r="Y122" s="72">
        <f t="shared" si="34"/>
        <v>0</v>
      </c>
      <c r="Z122" s="72">
        <f t="shared" si="35"/>
        <v>0</v>
      </c>
      <c r="AA122" s="72">
        <f t="shared" si="36"/>
        <v>0</v>
      </c>
      <c r="AB122" s="72">
        <f>SUMIFS('MTS B Funnel (M1)'!$I$7:$I$251,'MTS B Funnel (M1)'!$B$7:$B$251,'3.2.MTS B (M1)'!$B122)</f>
        <v>0</v>
      </c>
      <c r="AC122" s="72">
        <f>SUMIFS('MTS B Funnel (M1)'!$J$7:$J$251,'MTS B Funnel (M1)'!$B$7:$B$251,'3.2.MTS B (M1)'!$B122)</f>
        <v>0</v>
      </c>
      <c r="AD122" s="72">
        <f t="shared" si="25"/>
        <v>0</v>
      </c>
      <c r="AE122" s="55"/>
      <c r="AF122" s="72">
        <f>SUMIF('3.1.MTS A'!$F$7:$F$253,'3.2.MTS B (M1)'!R122,'3.1.MTS A'!$U$7:$U$253)</f>
        <v>0</v>
      </c>
      <c r="AG122" s="72">
        <f>SUMIFS('MTS B Funnel (M1)'!$L$7:$L$251,'MTS B Funnel (M1)'!$B$7:$B$251,'3.2.MTS B (M1)'!$B122)</f>
        <v>0</v>
      </c>
      <c r="AH122" s="72">
        <f>SUMIFS('MTS B Funnel (M1)'!$M$7:$M$251,'MTS B Funnel (M1)'!$B$7:$B$251,'3.2.MTS B (M1)'!$B122)</f>
        <v>0</v>
      </c>
      <c r="AI122" s="72">
        <f>SUMIFS('MTS B Funnel (M1)'!$N$7:$N$251,'MTS B Funnel (M1)'!$B$7:$B$251,'3.2.MTS B (M1)'!$B122)</f>
        <v>0</v>
      </c>
      <c r="AJ122" s="72">
        <f>SUMIFS('MTS B Funnel (M1)'!$O$7:$O$251,'MTS B Funnel (M1)'!$B$7:$B$251,'3.2.MTS B (M1)'!$B122)</f>
        <v>0</v>
      </c>
      <c r="AK122" s="72">
        <f t="shared" si="26"/>
        <v>0</v>
      </c>
      <c r="AL122" s="72">
        <f t="shared" si="27"/>
        <v>0</v>
      </c>
      <c r="AM122" s="72">
        <f t="shared" si="28"/>
        <v>0</v>
      </c>
      <c r="AN122" s="72">
        <f t="shared" si="37"/>
        <v>0</v>
      </c>
      <c r="AO122" s="72">
        <f t="shared" si="38"/>
        <v>0</v>
      </c>
      <c r="AP122" s="55"/>
    </row>
    <row r="123" spans="1:42" x14ac:dyDescent="0.25">
      <c r="A123" s="144"/>
      <c r="B123" s="55"/>
      <c r="C123" s="55"/>
      <c r="D123" s="72">
        <f>SUMIF('3.1.MTS A'!$F$7:$F$253,'3.2.MTS B (M1)'!B123,'3.1.MTS A'!$J$7:$J$253)</f>
        <v>0</v>
      </c>
      <c r="E123" s="187">
        <f>SUMIF('Conv ratios (M1)'!$A$2:$A$51,'3.2.MTS B (M1)'!$B123,'Conv ratios (M1)'!$G$2:$G$51)</f>
        <v>0</v>
      </c>
      <c r="F123" s="187">
        <f>SUMIF('Conv ratios (M1)'!$A$2:$A$51,'3.2.MTS B (M1)'!$B123,'Conv ratios (M1)'!$F$2:$F$51)</f>
        <v>0</v>
      </c>
      <c r="G123" s="187">
        <f>SUMIF('Conv ratios (M1)'!$A$2:$A$51,'3.2.MTS B (M1)'!$B123,'Conv ratios (M1)'!$E$2:$E$51)</f>
        <v>0</v>
      </c>
      <c r="H123" s="55"/>
      <c r="I123" s="72">
        <f t="shared" si="29"/>
        <v>0</v>
      </c>
      <c r="J123" s="72">
        <f t="shared" si="30"/>
        <v>0</v>
      </c>
      <c r="K123" s="72">
        <f t="shared" si="31"/>
        <v>0</v>
      </c>
      <c r="L123" s="72">
        <f t="shared" si="32"/>
        <v>0</v>
      </c>
      <c r="M123" s="55"/>
      <c r="N123" s="72">
        <f t="shared" si="33"/>
        <v>0</v>
      </c>
      <c r="O123" s="55"/>
      <c r="P123" s="72">
        <f t="shared" si="21"/>
        <v>0</v>
      </c>
      <c r="Q123" s="72">
        <f t="shared" si="22"/>
        <v>0</v>
      </c>
      <c r="R123" s="72">
        <f>SUMIF('3.1.MTS A'!$F$7:$F$253,'3.2.MTS B (M1)'!B123,'3.1.MTS A'!$P$7:$P$253)</f>
        <v>0</v>
      </c>
      <c r="S123" s="72">
        <f>SUMIFS('MTS B Funnel (M1)'!$E$7:$E$251,'MTS B Funnel (M1)'!$B$7:$B$251,'3.2.MTS B (M1)'!$B123)</f>
        <v>0</v>
      </c>
      <c r="T123" s="72">
        <f>SUMIFS('MTS B Funnel (M1)'!$F$7:$F$251,'MTS B Funnel (M1)'!$B$7:$B$251,'3.2.MTS B (M1)'!$B123)</f>
        <v>0</v>
      </c>
      <c r="U123" s="72">
        <f>SUMIFS('MTS B Funnel (M1)'!$G$7:$G$251,'MTS B Funnel (M1)'!$B$7:$B$251,'3.2.MTS B (M1)'!$B123)</f>
        <v>0</v>
      </c>
      <c r="V123" s="72">
        <f>SUMIFS('MTS B Funnel (M1)'!$H$7:$H$251,'MTS B Funnel (M1)'!$B$7:$B$251,'3.2.MTS B (M1)'!$B123)</f>
        <v>0</v>
      </c>
      <c r="W123" s="72">
        <f t="shared" si="23"/>
        <v>0</v>
      </c>
      <c r="X123" s="72">
        <f t="shared" si="24"/>
        <v>0</v>
      </c>
      <c r="Y123" s="72">
        <f t="shared" si="34"/>
        <v>0</v>
      </c>
      <c r="Z123" s="72">
        <f t="shared" si="35"/>
        <v>0</v>
      </c>
      <c r="AA123" s="72">
        <f t="shared" si="36"/>
        <v>0</v>
      </c>
      <c r="AB123" s="72">
        <f>SUMIFS('MTS B Funnel (M1)'!$I$7:$I$251,'MTS B Funnel (M1)'!$B$7:$B$251,'3.2.MTS B (M1)'!$B123)</f>
        <v>0</v>
      </c>
      <c r="AC123" s="72">
        <f>SUMIFS('MTS B Funnel (M1)'!$J$7:$J$251,'MTS B Funnel (M1)'!$B$7:$B$251,'3.2.MTS B (M1)'!$B123)</f>
        <v>0</v>
      </c>
      <c r="AD123" s="72">
        <f t="shared" si="25"/>
        <v>0</v>
      </c>
      <c r="AE123" s="55"/>
      <c r="AF123" s="72">
        <f>SUMIF('3.1.MTS A'!$F$7:$F$253,'3.2.MTS B (M1)'!R123,'3.1.MTS A'!$U$7:$U$253)</f>
        <v>0</v>
      </c>
      <c r="AG123" s="72">
        <f>SUMIFS('MTS B Funnel (M1)'!$L$7:$L$251,'MTS B Funnel (M1)'!$B$7:$B$251,'3.2.MTS B (M1)'!$B123)</f>
        <v>0</v>
      </c>
      <c r="AH123" s="72">
        <f>SUMIFS('MTS B Funnel (M1)'!$M$7:$M$251,'MTS B Funnel (M1)'!$B$7:$B$251,'3.2.MTS B (M1)'!$B123)</f>
        <v>0</v>
      </c>
      <c r="AI123" s="72">
        <f>SUMIFS('MTS B Funnel (M1)'!$N$7:$N$251,'MTS B Funnel (M1)'!$B$7:$B$251,'3.2.MTS B (M1)'!$B123)</f>
        <v>0</v>
      </c>
      <c r="AJ123" s="72">
        <f>SUMIFS('MTS B Funnel (M1)'!$O$7:$O$251,'MTS B Funnel (M1)'!$B$7:$B$251,'3.2.MTS B (M1)'!$B123)</f>
        <v>0</v>
      </c>
      <c r="AK123" s="72">
        <f t="shared" si="26"/>
        <v>0</v>
      </c>
      <c r="AL123" s="72">
        <f t="shared" si="27"/>
        <v>0</v>
      </c>
      <c r="AM123" s="72">
        <f t="shared" si="28"/>
        <v>0</v>
      </c>
      <c r="AN123" s="72">
        <f t="shared" si="37"/>
        <v>0</v>
      </c>
      <c r="AO123" s="72">
        <f t="shared" si="38"/>
        <v>0</v>
      </c>
      <c r="AP123" s="55"/>
    </row>
    <row r="124" spans="1:42" x14ac:dyDescent="0.25">
      <c r="A124" s="144"/>
      <c r="B124" s="55"/>
      <c r="C124" s="55"/>
      <c r="D124" s="72">
        <f>SUMIF('3.1.MTS A'!$F$7:$F$253,'3.2.MTS B (M1)'!B124,'3.1.MTS A'!$J$7:$J$253)</f>
        <v>0</v>
      </c>
      <c r="E124" s="187">
        <f>SUMIF('Conv ratios (M1)'!$A$2:$A$51,'3.2.MTS B (M1)'!$B124,'Conv ratios (M1)'!$G$2:$G$51)</f>
        <v>0</v>
      </c>
      <c r="F124" s="187">
        <f>SUMIF('Conv ratios (M1)'!$A$2:$A$51,'3.2.MTS B (M1)'!$B124,'Conv ratios (M1)'!$F$2:$F$51)</f>
        <v>0</v>
      </c>
      <c r="G124" s="187">
        <f>SUMIF('Conv ratios (M1)'!$A$2:$A$51,'3.2.MTS B (M1)'!$B124,'Conv ratios (M1)'!$E$2:$E$51)</f>
        <v>0</v>
      </c>
      <c r="H124" s="55"/>
      <c r="I124" s="72">
        <f t="shared" si="29"/>
        <v>0</v>
      </c>
      <c r="J124" s="72">
        <f t="shared" si="30"/>
        <v>0</v>
      </c>
      <c r="K124" s="72">
        <f t="shared" si="31"/>
        <v>0</v>
      </c>
      <c r="L124" s="72">
        <f t="shared" si="32"/>
        <v>0</v>
      </c>
      <c r="M124" s="55"/>
      <c r="N124" s="72">
        <f t="shared" si="33"/>
        <v>0</v>
      </c>
      <c r="O124" s="55"/>
      <c r="P124" s="72">
        <f t="shared" si="21"/>
        <v>0</v>
      </c>
      <c r="Q124" s="72">
        <f t="shared" si="22"/>
        <v>0</v>
      </c>
      <c r="R124" s="72">
        <f>SUMIF('3.1.MTS A'!$F$7:$F$253,'3.2.MTS B (M1)'!B124,'3.1.MTS A'!$P$7:$P$253)</f>
        <v>0</v>
      </c>
      <c r="S124" s="72">
        <f>SUMIFS('MTS B Funnel (M1)'!$E$7:$E$251,'MTS B Funnel (M1)'!$B$7:$B$251,'3.2.MTS B (M1)'!$B124)</f>
        <v>0</v>
      </c>
      <c r="T124" s="72">
        <f>SUMIFS('MTS B Funnel (M1)'!$F$7:$F$251,'MTS B Funnel (M1)'!$B$7:$B$251,'3.2.MTS B (M1)'!$B124)</f>
        <v>0</v>
      </c>
      <c r="U124" s="72">
        <f>SUMIFS('MTS B Funnel (M1)'!$G$7:$G$251,'MTS B Funnel (M1)'!$B$7:$B$251,'3.2.MTS B (M1)'!$B124)</f>
        <v>0</v>
      </c>
      <c r="V124" s="72">
        <f>SUMIFS('MTS B Funnel (M1)'!$H$7:$H$251,'MTS B Funnel (M1)'!$B$7:$B$251,'3.2.MTS B (M1)'!$B124)</f>
        <v>0</v>
      </c>
      <c r="W124" s="72">
        <f t="shared" si="23"/>
        <v>0</v>
      </c>
      <c r="X124" s="72">
        <f t="shared" si="24"/>
        <v>0</v>
      </c>
      <c r="Y124" s="72">
        <f t="shared" si="34"/>
        <v>0</v>
      </c>
      <c r="Z124" s="72">
        <f t="shared" si="35"/>
        <v>0</v>
      </c>
      <c r="AA124" s="72">
        <f t="shared" si="36"/>
        <v>0</v>
      </c>
      <c r="AB124" s="72">
        <f>SUMIFS('MTS B Funnel (M1)'!$I$7:$I$251,'MTS B Funnel (M1)'!$B$7:$B$251,'3.2.MTS B (M1)'!$B124)</f>
        <v>0</v>
      </c>
      <c r="AC124" s="72">
        <f>SUMIFS('MTS B Funnel (M1)'!$J$7:$J$251,'MTS B Funnel (M1)'!$B$7:$B$251,'3.2.MTS B (M1)'!$B124)</f>
        <v>0</v>
      </c>
      <c r="AD124" s="72">
        <f t="shared" si="25"/>
        <v>0</v>
      </c>
      <c r="AE124" s="55"/>
      <c r="AF124" s="72">
        <f>SUMIF('3.1.MTS A'!$F$7:$F$253,'3.2.MTS B (M1)'!R124,'3.1.MTS A'!$U$7:$U$253)</f>
        <v>0</v>
      </c>
      <c r="AG124" s="72">
        <f>SUMIFS('MTS B Funnel (M1)'!$L$7:$L$251,'MTS B Funnel (M1)'!$B$7:$B$251,'3.2.MTS B (M1)'!$B124)</f>
        <v>0</v>
      </c>
      <c r="AH124" s="72">
        <f>SUMIFS('MTS B Funnel (M1)'!$M$7:$M$251,'MTS B Funnel (M1)'!$B$7:$B$251,'3.2.MTS B (M1)'!$B124)</f>
        <v>0</v>
      </c>
      <c r="AI124" s="72">
        <f>SUMIFS('MTS B Funnel (M1)'!$N$7:$N$251,'MTS B Funnel (M1)'!$B$7:$B$251,'3.2.MTS B (M1)'!$B124)</f>
        <v>0</v>
      </c>
      <c r="AJ124" s="72">
        <f>SUMIFS('MTS B Funnel (M1)'!$O$7:$O$251,'MTS B Funnel (M1)'!$B$7:$B$251,'3.2.MTS B (M1)'!$B124)</f>
        <v>0</v>
      </c>
      <c r="AK124" s="72">
        <f t="shared" si="26"/>
        <v>0</v>
      </c>
      <c r="AL124" s="72">
        <f t="shared" si="27"/>
        <v>0</v>
      </c>
      <c r="AM124" s="72">
        <f t="shared" si="28"/>
        <v>0</v>
      </c>
      <c r="AN124" s="72">
        <f t="shared" si="37"/>
        <v>0</v>
      </c>
      <c r="AO124" s="72">
        <f t="shared" si="38"/>
        <v>0</v>
      </c>
      <c r="AP124" s="55"/>
    </row>
    <row r="125" spans="1:42" x14ac:dyDescent="0.25">
      <c r="A125" s="144"/>
      <c r="B125" s="55"/>
      <c r="C125" s="55"/>
      <c r="D125" s="72">
        <f>SUMIF('3.1.MTS A'!$F$7:$F$253,'3.2.MTS B (M1)'!B125,'3.1.MTS A'!$J$7:$J$253)</f>
        <v>0</v>
      </c>
      <c r="E125" s="187">
        <f>SUMIF('Conv ratios (M1)'!$A$2:$A$51,'3.2.MTS B (M1)'!$B125,'Conv ratios (M1)'!$G$2:$G$51)</f>
        <v>0</v>
      </c>
      <c r="F125" s="187">
        <f>SUMIF('Conv ratios (M1)'!$A$2:$A$51,'3.2.MTS B (M1)'!$B125,'Conv ratios (M1)'!$F$2:$F$51)</f>
        <v>0</v>
      </c>
      <c r="G125" s="187">
        <f>SUMIF('Conv ratios (M1)'!$A$2:$A$51,'3.2.MTS B (M1)'!$B125,'Conv ratios (M1)'!$E$2:$E$51)</f>
        <v>0</v>
      </c>
      <c r="H125" s="55"/>
      <c r="I125" s="72">
        <f t="shared" si="29"/>
        <v>0</v>
      </c>
      <c r="J125" s="72">
        <f t="shared" si="30"/>
        <v>0</v>
      </c>
      <c r="K125" s="72">
        <f t="shared" si="31"/>
        <v>0</v>
      </c>
      <c r="L125" s="72">
        <f t="shared" si="32"/>
        <v>0</v>
      </c>
      <c r="M125" s="55"/>
      <c r="N125" s="72">
        <f t="shared" si="33"/>
        <v>0</v>
      </c>
      <c r="O125" s="55"/>
      <c r="P125" s="72">
        <f t="shared" si="21"/>
        <v>0</v>
      </c>
      <c r="Q125" s="72">
        <f t="shared" si="22"/>
        <v>0</v>
      </c>
      <c r="R125" s="72">
        <f>SUMIF('3.1.MTS A'!$F$7:$F$253,'3.2.MTS B (M1)'!B125,'3.1.MTS A'!$P$7:$P$253)</f>
        <v>0</v>
      </c>
      <c r="S125" s="72">
        <f>SUMIFS('MTS B Funnel (M1)'!$E$7:$E$251,'MTS B Funnel (M1)'!$B$7:$B$251,'3.2.MTS B (M1)'!$B125)</f>
        <v>0</v>
      </c>
      <c r="T125" s="72">
        <f>SUMIFS('MTS B Funnel (M1)'!$F$7:$F$251,'MTS B Funnel (M1)'!$B$7:$B$251,'3.2.MTS B (M1)'!$B125)</f>
        <v>0</v>
      </c>
      <c r="U125" s="72">
        <f>SUMIFS('MTS B Funnel (M1)'!$G$7:$G$251,'MTS B Funnel (M1)'!$B$7:$B$251,'3.2.MTS B (M1)'!$B125)</f>
        <v>0</v>
      </c>
      <c r="V125" s="72">
        <f>SUMIFS('MTS B Funnel (M1)'!$H$7:$H$251,'MTS B Funnel (M1)'!$B$7:$B$251,'3.2.MTS B (M1)'!$B125)</f>
        <v>0</v>
      </c>
      <c r="W125" s="72">
        <f t="shared" si="23"/>
        <v>0</v>
      </c>
      <c r="X125" s="72">
        <f t="shared" si="24"/>
        <v>0</v>
      </c>
      <c r="Y125" s="72">
        <f t="shared" si="34"/>
        <v>0</v>
      </c>
      <c r="Z125" s="72">
        <f t="shared" si="35"/>
        <v>0</v>
      </c>
      <c r="AA125" s="72">
        <f t="shared" si="36"/>
        <v>0</v>
      </c>
      <c r="AB125" s="72">
        <f>SUMIFS('MTS B Funnel (M1)'!$I$7:$I$251,'MTS B Funnel (M1)'!$B$7:$B$251,'3.2.MTS B (M1)'!$B125)</f>
        <v>0</v>
      </c>
      <c r="AC125" s="72">
        <f>SUMIFS('MTS B Funnel (M1)'!$J$7:$J$251,'MTS B Funnel (M1)'!$B$7:$B$251,'3.2.MTS B (M1)'!$B125)</f>
        <v>0</v>
      </c>
      <c r="AD125" s="72">
        <f t="shared" si="25"/>
        <v>0</v>
      </c>
      <c r="AE125" s="55"/>
      <c r="AF125" s="72">
        <f>SUMIF('3.1.MTS A'!$F$7:$F$253,'3.2.MTS B (M1)'!R125,'3.1.MTS A'!$U$7:$U$253)</f>
        <v>0</v>
      </c>
      <c r="AG125" s="72">
        <f>SUMIFS('MTS B Funnel (M1)'!$L$7:$L$251,'MTS B Funnel (M1)'!$B$7:$B$251,'3.2.MTS B (M1)'!$B125)</f>
        <v>0</v>
      </c>
      <c r="AH125" s="72">
        <f>SUMIFS('MTS B Funnel (M1)'!$M$7:$M$251,'MTS B Funnel (M1)'!$B$7:$B$251,'3.2.MTS B (M1)'!$B125)</f>
        <v>0</v>
      </c>
      <c r="AI125" s="72">
        <f>SUMIFS('MTS B Funnel (M1)'!$N$7:$N$251,'MTS B Funnel (M1)'!$B$7:$B$251,'3.2.MTS B (M1)'!$B125)</f>
        <v>0</v>
      </c>
      <c r="AJ125" s="72">
        <f>SUMIFS('MTS B Funnel (M1)'!$O$7:$O$251,'MTS B Funnel (M1)'!$B$7:$B$251,'3.2.MTS B (M1)'!$B125)</f>
        <v>0</v>
      </c>
      <c r="AK125" s="72">
        <f t="shared" si="26"/>
        <v>0</v>
      </c>
      <c r="AL125" s="72">
        <f t="shared" si="27"/>
        <v>0</v>
      </c>
      <c r="AM125" s="72">
        <f t="shared" si="28"/>
        <v>0</v>
      </c>
      <c r="AN125" s="72">
        <f t="shared" si="37"/>
        <v>0</v>
      </c>
      <c r="AO125" s="72">
        <f t="shared" si="38"/>
        <v>0</v>
      </c>
      <c r="AP125" s="55"/>
    </row>
    <row r="126" spans="1:42" x14ac:dyDescent="0.25">
      <c r="A126" s="144"/>
      <c r="B126" s="55"/>
      <c r="C126" s="55"/>
      <c r="D126" s="72">
        <f>SUMIF('3.1.MTS A'!$F$7:$F$253,'3.2.MTS B (M1)'!B126,'3.1.MTS A'!$J$7:$J$253)</f>
        <v>0</v>
      </c>
      <c r="E126" s="187">
        <f>SUMIF('Conv ratios (M1)'!$A$2:$A$51,'3.2.MTS B (M1)'!$B126,'Conv ratios (M1)'!$G$2:$G$51)</f>
        <v>0</v>
      </c>
      <c r="F126" s="187">
        <f>SUMIF('Conv ratios (M1)'!$A$2:$A$51,'3.2.MTS B (M1)'!$B126,'Conv ratios (M1)'!$F$2:$F$51)</f>
        <v>0</v>
      </c>
      <c r="G126" s="187">
        <f>SUMIF('Conv ratios (M1)'!$A$2:$A$51,'3.2.MTS B (M1)'!$B126,'Conv ratios (M1)'!$E$2:$E$51)</f>
        <v>0</v>
      </c>
      <c r="H126" s="55"/>
      <c r="I126" s="72">
        <f t="shared" si="29"/>
        <v>0</v>
      </c>
      <c r="J126" s="72">
        <f t="shared" si="30"/>
        <v>0</v>
      </c>
      <c r="K126" s="72">
        <f t="shared" si="31"/>
        <v>0</v>
      </c>
      <c r="L126" s="72">
        <f t="shared" si="32"/>
        <v>0</v>
      </c>
      <c r="M126" s="55"/>
      <c r="N126" s="72">
        <f t="shared" si="33"/>
        <v>0</v>
      </c>
      <c r="O126" s="55"/>
      <c r="P126" s="72">
        <f t="shared" si="21"/>
        <v>0</v>
      </c>
      <c r="Q126" s="72">
        <f t="shared" si="22"/>
        <v>0</v>
      </c>
      <c r="R126" s="72">
        <f>SUMIF('3.1.MTS A'!$F$7:$F$253,'3.2.MTS B (M1)'!B126,'3.1.MTS A'!$P$7:$P$253)</f>
        <v>0</v>
      </c>
      <c r="S126" s="72">
        <f>SUMIFS('MTS B Funnel (M1)'!$E$7:$E$251,'MTS B Funnel (M1)'!$B$7:$B$251,'3.2.MTS B (M1)'!$B126)</f>
        <v>0</v>
      </c>
      <c r="T126" s="72">
        <f>SUMIFS('MTS B Funnel (M1)'!$F$7:$F$251,'MTS B Funnel (M1)'!$B$7:$B$251,'3.2.MTS B (M1)'!$B126)</f>
        <v>0</v>
      </c>
      <c r="U126" s="72">
        <f>SUMIFS('MTS B Funnel (M1)'!$G$7:$G$251,'MTS B Funnel (M1)'!$B$7:$B$251,'3.2.MTS B (M1)'!$B126)</f>
        <v>0</v>
      </c>
      <c r="V126" s="72">
        <f>SUMIFS('MTS B Funnel (M1)'!$H$7:$H$251,'MTS B Funnel (M1)'!$B$7:$B$251,'3.2.MTS B (M1)'!$B126)</f>
        <v>0</v>
      </c>
      <c r="W126" s="72">
        <f t="shared" si="23"/>
        <v>0</v>
      </c>
      <c r="X126" s="72">
        <f t="shared" si="24"/>
        <v>0</v>
      </c>
      <c r="Y126" s="72">
        <f t="shared" si="34"/>
        <v>0</v>
      </c>
      <c r="Z126" s="72">
        <f t="shared" si="35"/>
        <v>0</v>
      </c>
      <c r="AA126" s="72">
        <f t="shared" si="36"/>
        <v>0</v>
      </c>
      <c r="AB126" s="72">
        <f>SUMIFS('MTS B Funnel (M1)'!$I$7:$I$251,'MTS B Funnel (M1)'!$B$7:$B$251,'3.2.MTS B (M1)'!$B126)</f>
        <v>0</v>
      </c>
      <c r="AC126" s="72">
        <f>SUMIFS('MTS B Funnel (M1)'!$J$7:$J$251,'MTS B Funnel (M1)'!$B$7:$B$251,'3.2.MTS B (M1)'!$B126)</f>
        <v>0</v>
      </c>
      <c r="AD126" s="72">
        <f t="shared" si="25"/>
        <v>0</v>
      </c>
      <c r="AE126" s="55"/>
      <c r="AF126" s="72">
        <f>SUMIF('3.1.MTS A'!$F$7:$F$253,'3.2.MTS B (M1)'!R126,'3.1.MTS A'!$U$7:$U$253)</f>
        <v>0</v>
      </c>
      <c r="AG126" s="72">
        <f>SUMIFS('MTS B Funnel (M1)'!$L$7:$L$251,'MTS B Funnel (M1)'!$B$7:$B$251,'3.2.MTS B (M1)'!$B126)</f>
        <v>0</v>
      </c>
      <c r="AH126" s="72">
        <f>SUMIFS('MTS B Funnel (M1)'!$M$7:$M$251,'MTS B Funnel (M1)'!$B$7:$B$251,'3.2.MTS B (M1)'!$B126)</f>
        <v>0</v>
      </c>
      <c r="AI126" s="72">
        <f>SUMIFS('MTS B Funnel (M1)'!$N$7:$N$251,'MTS B Funnel (M1)'!$B$7:$B$251,'3.2.MTS B (M1)'!$B126)</f>
        <v>0</v>
      </c>
      <c r="AJ126" s="72">
        <f>SUMIFS('MTS B Funnel (M1)'!$O$7:$O$251,'MTS B Funnel (M1)'!$B$7:$B$251,'3.2.MTS B (M1)'!$B126)</f>
        <v>0</v>
      </c>
      <c r="AK126" s="72">
        <f t="shared" si="26"/>
        <v>0</v>
      </c>
      <c r="AL126" s="72">
        <f t="shared" si="27"/>
        <v>0</v>
      </c>
      <c r="AM126" s="72">
        <f t="shared" si="28"/>
        <v>0</v>
      </c>
      <c r="AN126" s="72">
        <f t="shared" si="37"/>
        <v>0</v>
      </c>
      <c r="AO126" s="72">
        <f t="shared" si="38"/>
        <v>0</v>
      </c>
      <c r="AP126" s="55"/>
    </row>
    <row r="127" spans="1:42" x14ac:dyDescent="0.25">
      <c r="A127" s="144"/>
      <c r="B127" s="55"/>
      <c r="C127" s="55"/>
      <c r="D127" s="72">
        <f>SUMIF('3.1.MTS A'!$F$7:$F$253,'3.2.MTS B (M1)'!B127,'3.1.MTS A'!$J$7:$J$253)</f>
        <v>0</v>
      </c>
      <c r="E127" s="187">
        <f>SUMIF('Conv ratios (M1)'!$A$2:$A$51,'3.2.MTS B (M1)'!$B127,'Conv ratios (M1)'!$G$2:$G$51)</f>
        <v>0</v>
      </c>
      <c r="F127" s="187">
        <f>SUMIF('Conv ratios (M1)'!$A$2:$A$51,'3.2.MTS B (M1)'!$B127,'Conv ratios (M1)'!$F$2:$F$51)</f>
        <v>0</v>
      </c>
      <c r="G127" s="187">
        <f>SUMIF('Conv ratios (M1)'!$A$2:$A$51,'3.2.MTS B (M1)'!$B127,'Conv ratios (M1)'!$E$2:$E$51)</f>
        <v>0</v>
      </c>
      <c r="H127" s="55"/>
      <c r="I127" s="72">
        <f t="shared" si="29"/>
        <v>0</v>
      </c>
      <c r="J127" s="72">
        <f t="shared" si="30"/>
        <v>0</v>
      </c>
      <c r="K127" s="72">
        <f t="shared" si="31"/>
        <v>0</v>
      </c>
      <c r="L127" s="72">
        <f t="shared" si="32"/>
        <v>0</v>
      </c>
      <c r="M127" s="55"/>
      <c r="N127" s="72">
        <f t="shared" si="33"/>
        <v>0</v>
      </c>
      <c r="O127" s="55"/>
      <c r="P127" s="72">
        <f t="shared" si="21"/>
        <v>0</v>
      </c>
      <c r="Q127" s="72">
        <f t="shared" si="22"/>
        <v>0</v>
      </c>
      <c r="R127" s="72">
        <f>SUMIF('3.1.MTS A'!$F$7:$F$253,'3.2.MTS B (M1)'!B127,'3.1.MTS A'!$P$7:$P$253)</f>
        <v>0</v>
      </c>
      <c r="S127" s="72">
        <f>SUMIFS('MTS B Funnel (M1)'!$E$7:$E$251,'MTS B Funnel (M1)'!$B$7:$B$251,'3.2.MTS B (M1)'!$B127)</f>
        <v>0</v>
      </c>
      <c r="T127" s="72">
        <f>SUMIFS('MTS B Funnel (M1)'!$F$7:$F$251,'MTS B Funnel (M1)'!$B$7:$B$251,'3.2.MTS B (M1)'!$B127)</f>
        <v>0</v>
      </c>
      <c r="U127" s="72">
        <f>SUMIFS('MTS B Funnel (M1)'!$G$7:$G$251,'MTS B Funnel (M1)'!$B$7:$B$251,'3.2.MTS B (M1)'!$B127)</f>
        <v>0</v>
      </c>
      <c r="V127" s="72">
        <f>SUMIFS('MTS B Funnel (M1)'!$H$7:$H$251,'MTS B Funnel (M1)'!$B$7:$B$251,'3.2.MTS B (M1)'!$B127)</f>
        <v>0</v>
      </c>
      <c r="W127" s="72">
        <f t="shared" si="23"/>
        <v>0</v>
      </c>
      <c r="X127" s="72">
        <f t="shared" si="24"/>
        <v>0</v>
      </c>
      <c r="Y127" s="72">
        <f t="shared" si="34"/>
        <v>0</v>
      </c>
      <c r="Z127" s="72">
        <f t="shared" si="35"/>
        <v>0</v>
      </c>
      <c r="AA127" s="72">
        <f t="shared" si="36"/>
        <v>0</v>
      </c>
      <c r="AB127" s="72">
        <f>SUMIFS('MTS B Funnel (M1)'!$I$7:$I$251,'MTS B Funnel (M1)'!$B$7:$B$251,'3.2.MTS B (M1)'!$B127)</f>
        <v>0</v>
      </c>
      <c r="AC127" s="72">
        <f>SUMIFS('MTS B Funnel (M1)'!$J$7:$J$251,'MTS B Funnel (M1)'!$B$7:$B$251,'3.2.MTS B (M1)'!$B127)</f>
        <v>0</v>
      </c>
      <c r="AD127" s="72">
        <f t="shared" si="25"/>
        <v>0</v>
      </c>
      <c r="AE127" s="55"/>
      <c r="AF127" s="72">
        <f>SUMIF('3.1.MTS A'!$F$7:$F$253,'3.2.MTS B (M1)'!R127,'3.1.MTS A'!$U$7:$U$253)</f>
        <v>0</v>
      </c>
      <c r="AG127" s="72">
        <f>SUMIFS('MTS B Funnel (M1)'!$L$7:$L$251,'MTS B Funnel (M1)'!$B$7:$B$251,'3.2.MTS B (M1)'!$B127)</f>
        <v>0</v>
      </c>
      <c r="AH127" s="72">
        <f>SUMIFS('MTS B Funnel (M1)'!$M$7:$M$251,'MTS B Funnel (M1)'!$B$7:$B$251,'3.2.MTS B (M1)'!$B127)</f>
        <v>0</v>
      </c>
      <c r="AI127" s="72">
        <f>SUMIFS('MTS B Funnel (M1)'!$N$7:$N$251,'MTS B Funnel (M1)'!$B$7:$B$251,'3.2.MTS B (M1)'!$B127)</f>
        <v>0</v>
      </c>
      <c r="AJ127" s="72">
        <f>SUMIFS('MTS B Funnel (M1)'!$O$7:$O$251,'MTS B Funnel (M1)'!$B$7:$B$251,'3.2.MTS B (M1)'!$B127)</f>
        <v>0</v>
      </c>
      <c r="AK127" s="72">
        <f t="shared" si="26"/>
        <v>0</v>
      </c>
      <c r="AL127" s="72">
        <f t="shared" si="27"/>
        <v>0</v>
      </c>
      <c r="AM127" s="72">
        <f t="shared" si="28"/>
        <v>0</v>
      </c>
      <c r="AN127" s="72">
        <f t="shared" si="37"/>
        <v>0</v>
      </c>
      <c r="AO127" s="72">
        <f t="shared" si="38"/>
        <v>0</v>
      </c>
      <c r="AP127" s="55"/>
    </row>
    <row r="128" spans="1:42" x14ac:dyDescent="0.25">
      <c r="A128" s="144"/>
      <c r="B128" s="55"/>
      <c r="C128" s="55"/>
      <c r="D128" s="72">
        <f>SUMIF('3.1.MTS A'!$F$7:$F$253,'3.2.MTS B (M1)'!B128,'3.1.MTS A'!$J$7:$J$253)</f>
        <v>0</v>
      </c>
      <c r="E128" s="187">
        <f>SUMIF('Conv ratios (M1)'!$A$2:$A$51,'3.2.MTS B (M1)'!$B128,'Conv ratios (M1)'!$G$2:$G$51)</f>
        <v>0</v>
      </c>
      <c r="F128" s="187">
        <f>SUMIF('Conv ratios (M1)'!$A$2:$A$51,'3.2.MTS B (M1)'!$B128,'Conv ratios (M1)'!$F$2:$F$51)</f>
        <v>0</v>
      </c>
      <c r="G128" s="187">
        <f>SUMIF('Conv ratios (M1)'!$A$2:$A$51,'3.2.MTS B (M1)'!$B128,'Conv ratios (M1)'!$E$2:$E$51)</f>
        <v>0</v>
      </c>
      <c r="H128" s="55"/>
      <c r="I128" s="72">
        <f t="shared" si="29"/>
        <v>0</v>
      </c>
      <c r="J128" s="72">
        <f t="shared" si="30"/>
        <v>0</v>
      </c>
      <c r="K128" s="72">
        <f t="shared" si="31"/>
        <v>0</v>
      </c>
      <c r="L128" s="72">
        <f t="shared" si="32"/>
        <v>0</v>
      </c>
      <c r="M128" s="55"/>
      <c r="N128" s="72">
        <f t="shared" si="33"/>
        <v>0</v>
      </c>
      <c r="O128" s="55"/>
      <c r="P128" s="72">
        <f t="shared" si="21"/>
        <v>0</v>
      </c>
      <c r="Q128" s="72">
        <f t="shared" si="22"/>
        <v>0</v>
      </c>
      <c r="R128" s="72">
        <f>SUMIF('3.1.MTS A'!$F$7:$F$253,'3.2.MTS B (M1)'!B128,'3.1.MTS A'!$P$7:$P$253)</f>
        <v>0</v>
      </c>
      <c r="S128" s="72">
        <f>SUMIFS('MTS B Funnel (M1)'!$E$7:$E$251,'MTS B Funnel (M1)'!$B$7:$B$251,'3.2.MTS B (M1)'!$B128)</f>
        <v>0</v>
      </c>
      <c r="T128" s="72">
        <f>SUMIFS('MTS B Funnel (M1)'!$F$7:$F$251,'MTS B Funnel (M1)'!$B$7:$B$251,'3.2.MTS B (M1)'!$B128)</f>
        <v>0</v>
      </c>
      <c r="U128" s="72">
        <f>SUMIFS('MTS B Funnel (M1)'!$G$7:$G$251,'MTS B Funnel (M1)'!$B$7:$B$251,'3.2.MTS B (M1)'!$B128)</f>
        <v>0</v>
      </c>
      <c r="V128" s="72">
        <f>SUMIFS('MTS B Funnel (M1)'!$H$7:$H$251,'MTS B Funnel (M1)'!$B$7:$B$251,'3.2.MTS B (M1)'!$B128)</f>
        <v>0</v>
      </c>
      <c r="W128" s="72">
        <f t="shared" si="23"/>
        <v>0</v>
      </c>
      <c r="X128" s="72">
        <f t="shared" si="24"/>
        <v>0</v>
      </c>
      <c r="Y128" s="72">
        <f t="shared" si="34"/>
        <v>0</v>
      </c>
      <c r="Z128" s="72">
        <f t="shared" si="35"/>
        <v>0</v>
      </c>
      <c r="AA128" s="72">
        <f t="shared" si="36"/>
        <v>0</v>
      </c>
      <c r="AB128" s="72">
        <f>SUMIFS('MTS B Funnel (M1)'!$I$7:$I$251,'MTS B Funnel (M1)'!$B$7:$B$251,'3.2.MTS B (M1)'!$B128)</f>
        <v>0</v>
      </c>
      <c r="AC128" s="72">
        <f>SUMIFS('MTS B Funnel (M1)'!$J$7:$J$251,'MTS B Funnel (M1)'!$B$7:$B$251,'3.2.MTS B (M1)'!$B128)</f>
        <v>0</v>
      </c>
      <c r="AD128" s="72">
        <f t="shared" si="25"/>
        <v>0</v>
      </c>
      <c r="AE128" s="55"/>
      <c r="AF128" s="72">
        <f>SUMIF('3.1.MTS A'!$F$7:$F$253,'3.2.MTS B (M1)'!R128,'3.1.MTS A'!$U$7:$U$253)</f>
        <v>0</v>
      </c>
      <c r="AG128" s="72">
        <f>SUMIFS('MTS B Funnel (M1)'!$L$7:$L$251,'MTS B Funnel (M1)'!$B$7:$B$251,'3.2.MTS B (M1)'!$B128)</f>
        <v>0</v>
      </c>
      <c r="AH128" s="72">
        <f>SUMIFS('MTS B Funnel (M1)'!$M$7:$M$251,'MTS B Funnel (M1)'!$B$7:$B$251,'3.2.MTS B (M1)'!$B128)</f>
        <v>0</v>
      </c>
      <c r="AI128" s="72">
        <f>SUMIFS('MTS B Funnel (M1)'!$N$7:$N$251,'MTS B Funnel (M1)'!$B$7:$B$251,'3.2.MTS B (M1)'!$B128)</f>
        <v>0</v>
      </c>
      <c r="AJ128" s="72">
        <f>SUMIFS('MTS B Funnel (M1)'!$O$7:$O$251,'MTS B Funnel (M1)'!$B$7:$B$251,'3.2.MTS B (M1)'!$B128)</f>
        <v>0</v>
      </c>
      <c r="AK128" s="72">
        <f t="shared" si="26"/>
        <v>0</v>
      </c>
      <c r="AL128" s="72">
        <f t="shared" si="27"/>
        <v>0</v>
      </c>
      <c r="AM128" s="72">
        <f t="shared" si="28"/>
        <v>0</v>
      </c>
      <c r="AN128" s="72">
        <f t="shared" si="37"/>
        <v>0</v>
      </c>
      <c r="AO128" s="72">
        <f t="shared" si="38"/>
        <v>0</v>
      </c>
      <c r="AP128" s="55"/>
    </row>
    <row r="129" spans="1:42" x14ac:dyDescent="0.25">
      <c r="A129" s="144"/>
      <c r="B129" s="55"/>
      <c r="C129" s="55"/>
      <c r="D129" s="72">
        <f>SUMIF('3.1.MTS A'!$F$7:$F$253,'3.2.MTS B (M1)'!B129,'3.1.MTS A'!$J$7:$J$253)</f>
        <v>0</v>
      </c>
      <c r="E129" s="187">
        <f>SUMIF('Conv ratios (M1)'!$A$2:$A$51,'3.2.MTS B (M1)'!$B129,'Conv ratios (M1)'!$G$2:$G$51)</f>
        <v>0</v>
      </c>
      <c r="F129" s="187">
        <f>SUMIF('Conv ratios (M1)'!$A$2:$A$51,'3.2.MTS B (M1)'!$B129,'Conv ratios (M1)'!$F$2:$F$51)</f>
        <v>0</v>
      </c>
      <c r="G129" s="187">
        <f>SUMIF('Conv ratios (M1)'!$A$2:$A$51,'3.2.MTS B (M1)'!$B129,'Conv ratios (M1)'!$E$2:$E$51)</f>
        <v>0</v>
      </c>
      <c r="H129" s="55"/>
      <c r="I129" s="72">
        <f t="shared" si="29"/>
        <v>0</v>
      </c>
      <c r="J129" s="72">
        <f t="shared" si="30"/>
        <v>0</v>
      </c>
      <c r="K129" s="72">
        <f t="shared" si="31"/>
        <v>0</v>
      </c>
      <c r="L129" s="72">
        <f t="shared" si="32"/>
        <v>0</v>
      </c>
      <c r="M129" s="55"/>
      <c r="N129" s="72">
        <f t="shared" si="33"/>
        <v>0</v>
      </c>
      <c r="O129" s="55"/>
      <c r="P129" s="72">
        <f t="shared" si="21"/>
        <v>0</v>
      </c>
      <c r="Q129" s="72">
        <f t="shared" si="22"/>
        <v>0</v>
      </c>
      <c r="R129" s="72">
        <f>SUMIF('3.1.MTS A'!$F$7:$F$253,'3.2.MTS B (M1)'!B129,'3.1.MTS A'!$P$7:$P$253)</f>
        <v>0</v>
      </c>
      <c r="S129" s="72">
        <f>SUMIFS('MTS B Funnel (M1)'!$E$7:$E$251,'MTS B Funnel (M1)'!$B$7:$B$251,'3.2.MTS B (M1)'!$B129)</f>
        <v>0</v>
      </c>
      <c r="T129" s="72">
        <f>SUMIFS('MTS B Funnel (M1)'!$F$7:$F$251,'MTS B Funnel (M1)'!$B$7:$B$251,'3.2.MTS B (M1)'!$B129)</f>
        <v>0</v>
      </c>
      <c r="U129" s="72">
        <f>SUMIFS('MTS B Funnel (M1)'!$G$7:$G$251,'MTS B Funnel (M1)'!$B$7:$B$251,'3.2.MTS B (M1)'!$B129)</f>
        <v>0</v>
      </c>
      <c r="V129" s="72">
        <f>SUMIFS('MTS B Funnel (M1)'!$H$7:$H$251,'MTS B Funnel (M1)'!$B$7:$B$251,'3.2.MTS B (M1)'!$B129)</f>
        <v>0</v>
      </c>
      <c r="W129" s="72">
        <f t="shared" si="23"/>
        <v>0</v>
      </c>
      <c r="X129" s="72">
        <f t="shared" si="24"/>
        <v>0</v>
      </c>
      <c r="Y129" s="72">
        <f t="shared" si="34"/>
        <v>0</v>
      </c>
      <c r="Z129" s="72">
        <f t="shared" si="35"/>
        <v>0</v>
      </c>
      <c r="AA129" s="72">
        <f t="shared" si="36"/>
        <v>0</v>
      </c>
      <c r="AB129" s="72">
        <f>SUMIFS('MTS B Funnel (M1)'!$I$7:$I$251,'MTS B Funnel (M1)'!$B$7:$B$251,'3.2.MTS B (M1)'!$B129)</f>
        <v>0</v>
      </c>
      <c r="AC129" s="72">
        <f>SUMIFS('MTS B Funnel (M1)'!$J$7:$J$251,'MTS B Funnel (M1)'!$B$7:$B$251,'3.2.MTS B (M1)'!$B129)</f>
        <v>0</v>
      </c>
      <c r="AD129" s="72">
        <f t="shared" si="25"/>
        <v>0</v>
      </c>
      <c r="AE129" s="55"/>
      <c r="AF129" s="72">
        <f>SUMIF('3.1.MTS A'!$F$7:$F$253,'3.2.MTS B (M1)'!R129,'3.1.MTS A'!$U$7:$U$253)</f>
        <v>0</v>
      </c>
      <c r="AG129" s="72">
        <f>SUMIFS('MTS B Funnel (M1)'!$L$7:$L$251,'MTS B Funnel (M1)'!$B$7:$B$251,'3.2.MTS B (M1)'!$B129)</f>
        <v>0</v>
      </c>
      <c r="AH129" s="72">
        <f>SUMIFS('MTS B Funnel (M1)'!$M$7:$M$251,'MTS B Funnel (M1)'!$B$7:$B$251,'3.2.MTS B (M1)'!$B129)</f>
        <v>0</v>
      </c>
      <c r="AI129" s="72">
        <f>SUMIFS('MTS B Funnel (M1)'!$N$7:$N$251,'MTS B Funnel (M1)'!$B$7:$B$251,'3.2.MTS B (M1)'!$B129)</f>
        <v>0</v>
      </c>
      <c r="AJ129" s="72">
        <f>SUMIFS('MTS B Funnel (M1)'!$O$7:$O$251,'MTS B Funnel (M1)'!$B$7:$B$251,'3.2.MTS B (M1)'!$B129)</f>
        <v>0</v>
      </c>
      <c r="AK129" s="72">
        <f t="shared" si="26"/>
        <v>0</v>
      </c>
      <c r="AL129" s="72">
        <f t="shared" si="27"/>
        <v>0</v>
      </c>
      <c r="AM129" s="72">
        <f t="shared" si="28"/>
        <v>0</v>
      </c>
      <c r="AN129" s="72">
        <f t="shared" si="37"/>
        <v>0</v>
      </c>
      <c r="AO129" s="72">
        <f t="shared" si="38"/>
        <v>0</v>
      </c>
      <c r="AP129" s="55"/>
    </row>
    <row r="130" spans="1:42" x14ac:dyDescent="0.25">
      <c r="A130" s="144"/>
      <c r="B130" s="55"/>
      <c r="C130" s="55"/>
      <c r="D130" s="72">
        <f>SUMIF('3.1.MTS A'!$F$7:$F$253,'3.2.MTS B (M1)'!B130,'3.1.MTS A'!$J$7:$J$253)</f>
        <v>0</v>
      </c>
      <c r="E130" s="187">
        <f>SUMIF('Conv ratios (M1)'!$A$2:$A$51,'3.2.MTS B (M1)'!$B130,'Conv ratios (M1)'!$G$2:$G$51)</f>
        <v>0</v>
      </c>
      <c r="F130" s="187">
        <f>SUMIF('Conv ratios (M1)'!$A$2:$A$51,'3.2.MTS B (M1)'!$B130,'Conv ratios (M1)'!$F$2:$F$51)</f>
        <v>0</v>
      </c>
      <c r="G130" s="187">
        <f>SUMIF('Conv ratios (M1)'!$A$2:$A$51,'3.2.MTS B (M1)'!$B130,'Conv ratios (M1)'!$E$2:$E$51)</f>
        <v>0</v>
      </c>
      <c r="H130" s="55"/>
      <c r="I130" s="72">
        <f t="shared" si="29"/>
        <v>0</v>
      </c>
      <c r="J130" s="72">
        <f t="shared" si="30"/>
        <v>0</v>
      </c>
      <c r="K130" s="72">
        <f t="shared" si="31"/>
        <v>0</v>
      </c>
      <c r="L130" s="72">
        <f t="shared" si="32"/>
        <v>0</v>
      </c>
      <c r="M130" s="55"/>
      <c r="N130" s="72">
        <f t="shared" si="33"/>
        <v>0</v>
      </c>
      <c r="O130" s="55"/>
      <c r="P130" s="72">
        <f t="shared" si="21"/>
        <v>0</v>
      </c>
      <c r="Q130" s="72">
        <f t="shared" si="22"/>
        <v>0</v>
      </c>
      <c r="R130" s="72">
        <f>SUMIF('3.1.MTS A'!$F$7:$F$253,'3.2.MTS B (M1)'!B130,'3.1.MTS A'!$P$7:$P$253)</f>
        <v>0</v>
      </c>
      <c r="S130" s="72">
        <f>SUMIFS('MTS B Funnel (M1)'!$E$7:$E$251,'MTS B Funnel (M1)'!$B$7:$B$251,'3.2.MTS B (M1)'!$B130)</f>
        <v>0</v>
      </c>
      <c r="T130" s="72">
        <f>SUMIFS('MTS B Funnel (M1)'!$F$7:$F$251,'MTS B Funnel (M1)'!$B$7:$B$251,'3.2.MTS B (M1)'!$B130)</f>
        <v>0</v>
      </c>
      <c r="U130" s="72">
        <f>SUMIFS('MTS B Funnel (M1)'!$G$7:$G$251,'MTS B Funnel (M1)'!$B$7:$B$251,'3.2.MTS B (M1)'!$B130)</f>
        <v>0</v>
      </c>
      <c r="V130" s="72">
        <f>SUMIFS('MTS B Funnel (M1)'!$H$7:$H$251,'MTS B Funnel (M1)'!$B$7:$B$251,'3.2.MTS B (M1)'!$B130)</f>
        <v>0</v>
      </c>
      <c r="W130" s="72">
        <f t="shared" si="23"/>
        <v>0</v>
      </c>
      <c r="X130" s="72">
        <f t="shared" si="24"/>
        <v>0</v>
      </c>
      <c r="Y130" s="72">
        <f t="shared" si="34"/>
        <v>0</v>
      </c>
      <c r="Z130" s="72">
        <f t="shared" si="35"/>
        <v>0</v>
      </c>
      <c r="AA130" s="72">
        <f t="shared" si="36"/>
        <v>0</v>
      </c>
      <c r="AB130" s="72">
        <f>SUMIFS('MTS B Funnel (M1)'!$I$7:$I$251,'MTS B Funnel (M1)'!$B$7:$B$251,'3.2.MTS B (M1)'!$B130)</f>
        <v>0</v>
      </c>
      <c r="AC130" s="72">
        <f>SUMIFS('MTS B Funnel (M1)'!$J$7:$J$251,'MTS B Funnel (M1)'!$B$7:$B$251,'3.2.MTS B (M1)'!$B130)</f>
        <v>0</v>
      </c>
      <c r="AD130" s="72">
        <f t="shared" si="25"/>
        <v>0</v>
      </c>
      <c r="AE130" s="55"/>
      <c r="AF130" s="72">
        <f>SUMIF('3.1.MTS A'!$F$7:$F$253,'3.2.MTS B (M1)'!R130,'3.1.MTS A'!$U$7:$U$253)</f>
        <v>0</v>
      </c>
      <c r="AG130" s="72">
        <f>SUMIFS('MTS B Funnel (M1)'!$L$7:$L$251,'MTS B Funnel (M1)'!$B$7:$B$251,'3.2.MTS B (M1)'!$B130)</f>
        <v>0</v>
      </c>
      <c r="AH130" s="72">
        <f>SUMIFS('MTS B Funnel (M1)'!$M$7:$M$251,'MTS B Funnel (M1)'!$B$7:$B$251,'3.2.MTS B (M1)'!$B130)</f>
        <v>0</v>
      </c>
      <c r="AI130" s="72">
        <f>SUMIFS('MTS B Funnel (M1)'!$N$7:$N$251,'MTS B Funnel (M1)'!$B$7:$B$251,'3.2.MTS B (M1)'!$B130)</f>
        <v>0</v>
      </c>
      <c r="AJ130" s="72">
        <f>SUMIFS('MTS B Funnel (M1)'!$O$7:$O$251,'MTS B Funnel (M1)'!$B$7:$B$251,'3.2.MTS B (M1)'!$B130)</f>
        <v>0</v>
      </c>
      <c r="AK130" s="72">
        <f t="shared" si="26"/>
        <v>0</v>
      </c>
      <c r="AL130" s="72">
        <f t="shared" si="27"/>
        <v>0</v>
      </c>
      <c r="AM130" s="72">
        <f t="shared" si="28"/>
        <v>0</v>
      </c>
      <c r="AN130" s="72">
        <f t="shared" si="37"/>
        <v>0</v>
      </c>
      <c r="AO130" s="72">
        <f t="shared" si="38"/>
        <v>0</v>
      </c>
      <c r="AP130" s="55"/>
    </row>
    <row r="131" spans="1:42" x14ac:dyDescent="0.25">
      <c r="A131" s="144"/>
      <c r="B131" s="55"/>
      <c r="C131" s="55"/>
      <c r="D131" s="72">
        <f>SUMIF('3.1.MTS A'!$F$7:$F$253,'3.2.MTS B (M1)'!B131,'3.1.MTS A'!$J$7:$J$253)</f>
        <v>0</v>
      </c>
      <c r="E131" s="187">
        <f>SUMIF('Conv ratios (M1)'!$A$2:$A$51,'3.2.MTS B (M1)'!$B131,'Conv ratios (M1)'!$G$2:$G$51)</f>
        <v>0</v>
      </c>
      <c r="F131" s="187">
        <f>SUMIF('Conv ratios (M1)'!$A$2:$A$51,'3.2.MTS B (M1)'!$B131,'Conv ratios (M1)'!$F$2:$F$51)</f>
        <v>0</v>
      </c>
      <c r="G131" s="187">
        <f>SUMIF('Conv ratios (M1)'!$A$2:$A$51,'3.2.MTS B (M1)'!$B131,'Conv ratios (M1)'!$E$2:$E$51)</f>
        <v>0</v>
      </c>
      <c r="H131" s="55"/>
      <c r="I131" s="72">
        <f t="shared" si="29"/>
        <v>0</v>
      </c>
      <c r="J131" s="72">
        <f t="shared" si="30"/>
        <v>0</v>
      </c>
      <c r="K131" s="72">
        <f t="shared" si="31"/>
        <v>0</v>
      </c>
      <c r="L131" s="72">
        <f t="shared" si="32"/>
        <v>0</v>
      </c>
      <c r="M131" s="55"/>
      <c r="N131" s="72">
        <f t="shared" si="33"/>
        <v>0</v>
      </c>
      <c r="O131" s="55"/>
      <c r="P131" s="72">
        <f t="shared" si="21"/>
        <v>0</v>
      </c>
      <c r="Q131" s="72">
        <f t="shared" si="22"/>
        <v>0</v>
      </c>
      <c r="R131" s="72">
        <f>SUMIF('3.1.MTS A'!$F$7:$F$253,'3.2.MTS B (M1)'!B131,'3.1.MTS A'!$P$7:$P$253)</f>
        <v>0</v>
      </c>
      <c r="S131" s="72">
        <f>SUMIFS('MTS B Funnel (M1)'!$E$7:$E$251,'MTS B Funnel (M1)'!$B$7:$B$251,'3.2.MTS B (M1)'!$B131)</f>
        <v>0</v>
      </c>
      <c r="T131" s="72">
        <f>SUMIFS('MTS B Funnel (M1)'!$F$7:$F$251,'MTS B Funnel (M1)'!$B$7:$B$251,'3.2.MTS B (M1)'!$B131)</f>
        <v>0</v>
      </c>
      <c r="U131" s="72">
        <f>SUMIFS('MTS B Funnel (M1)'!$G$7:$G$251,'MTS B Funnel (M1)'!$B$7:$B$251,'3.2.MTS B (M1)'!$B131)</f>
        <v>0</v>
      </c>
      <c r="V131" s="72">
        <f>SUMIFS('MTS B Funnel (M1)'!$H$7:$H$251,'MTS B Funnel (M1)'!$B$7:$B$251,'3.2.MTS B (M1)'!$B131)</f>
        <v>0</v>
      </c>
      <c r="W131" s="72">
        <f t="shared" si="23"/>
        <v>0</v>
      </c>
      <c r="X131" s="72">
        <f t="shared" si="24"/>
        <v>0</v>
      </c>
      <c r="Y131" s="72">
        <f t="shared" si="34"/>
        <v>0</v>
      </c>
      <c r="Z131" s="72">
        <f t="shared" si="35"/>
        <v>0</v>
      </c>
      <c r="AA131" s="72">
        <f t="shared" si="36"/>
        <v>0</v>
      </c>
      <c r="AB131" s="72">
        <f>SUMIFS('MTS B Funnel (M1)'!$I$7:$I$251,'MTS B Funnel (M1)'!$B$7:$B$251,'3.2.MTS B (M1)'!$B131)</f>
        <v>0</v>
      </c>
      <c r="AC131" s="72">
        <f>SUMIFS('MTS B Funnel (M1)'!$J$7:$J$251,'MTS B Funnel (M1)'!$B$7:$B$251,'3.2.MTS B (M1)'!$B131)</f>
        <v>0</v>
      </c>
      <c r="AD131" s="72">
        <f t="shared" si="25"/>
        <v>0</v>
      </c>
      <c r="AE131" s="55"/>
      <c r="AF131" s="72">
        <f>SUMIF('3.1.MTS A'!$F$7:$F$253,'3.2.MTS B (M1)'!R131,'3.1.MTS A'!$U$7:$U$253)</f>
        <v>0</v>
      </c>
      <c r="AG131" s="72">
        <f>SUMIFS('MTS B Funnel (M1)'!$L$7:$L$251,'MTS B Funnel (M1)'!$B$7:$B$251,'3.2.MTS B (M1)'!$B131)</f>
        <v>0</v>
      </c>
      <c r="AH131" s="72">
        <f>SUMIFS('MTS B Funnel (M1)'!$M$7:$M$251,'MTS B Funnel (M1)'!$B$7:$B$251,'3.2.MTS B (M1)'!$B131)</f>
        <v>0</v>
      </c>
      <c r="AI131" s="72">
        <f>SUMIFS('MTS B Funnel (M1)'!$N$7:$N$251,'MTS B Funnel (M1)'!$B$7:$B$251,'3.2.MTS B (M1)'!$B131)</f>
        <v>0</v>
      </c>
      <c r="AJ131" s="72">
        <f>SUMIFS('MTS B Funnel (M1)'!$O$7:$O$251,'MTS B Funnel (M1)'!$B$7:$B$251,'3.2.MTS B (M1)'!$B131)</f>
        <v>0</v>
      </c>
      <c r="AK131" s="72">
        <f t="shared" si="26"/>
        <v>0</v>
      </c>
      <c r="AL131" s="72">
        <f t="shared" si="27"/>
        <v>0</v>
      </c>
      <c r="AM131" s="72">
        <f t="shared" si="28"/>
        <v>0</v>
      </c>
      <c r="AN131" s="72">
        <f t="shared" si="37"/>
        <v>0</v>
      </c>
      <c r="AO131" s="72">
        <f t="shared" si="38"/>
        <v>0</v>
      </c>
      <c r="AP131" s="55"/>
    </row>
    <row r="132" spans="1:42" x14ac:dyDescent="0.25">
      <c r="A132" s="144"/>
      <c r="B132" s="55"/>
      <c r="C132" s="55"/>
      <c r="D132" s="72">
        <f>SUMIF('3.1.MTS A'!$F$7:$F$253,'3.2.MTS B (M1)'!B132,'3.1.MTS A'!$J$7:$J$253)</f>
        <v>0</v>
      </c>
      <c r="E132" s="187">
        <f>SUMIF('Conv ratios (M1)'!$A$2:$A$51,'3.2.MTS B (M1)'!$B132,'Conv ratios (M1)'!$G$2:$G$51)</f>
        <v>0</v>
      </c>
      <c r="F132" s="187">
        <f>SUMIF('Conv ratios (M1)'!$A$2:$A$51,'3.2.MTS B (M1)'!$B132,'Conv ratios (M1)'!$F$2:$F$51)</f>
        <v>0</v>
      </c>
      <c r="G132" s="187">
        <f>SUMIF('Conv ratios (M1)'!$A$2:$A$51,'3.2.MTS B (M1)'!$B132,'Conv ratios (M1)'!$E$2:$E$51)</f>
        <v>0</v>
      </c>
      <c r="H132" s="55"/>
      <c r="I132" s="72">
        <f t="shared" si="29"/>
        <v>0</v>
      </c>
      <c r="J132" s="72">
        <f t="shared" si="30"/>
        <v>0</v>
      </c>
      <c r="K132" s="72">
        <f t="shared" si="31"/>
        <v>0</v>
      </c>
      <c r="L132" s="72">
        <f t="shared" si="32"/>
        <v>0</v>
      </c>
      <c r="M132" s="55"/>
      <c r="N132" s="72">
        <f t="shared" si="33"/>
        <v>0</v>
      </c>
      <c r="O132" s="55"/>
      <c r="P132" s="72">
        <f t="shared" si="21"/>
        <v>0</v>
      </c>
      <c r="Q132" s="72">
        <f t="shared" si="22"/>
        <v>0</v>
      </c>
      <c r="R132" s="72">
        <f>SUMIF('3.1.MTS A'!$F$7:$F$253,'3.2.MTS B (M1)'!B132,'3.1.MTS A'!$P$7:$P$253)</f>
        <v>0</v>
      </c>
      <c r="S132" s="72">
        <f>SUMIFS('MTS B Funnel (M1)'!$E$7:$E$251,'MTS B Funnel (M1)'!$B$7:$B$251,'3.2.MTS B (M1)'!$B132)</f>
        <v>0</v>
      </c>
      <c r="T132" s="72">
        <f>SUMIFS('MTS B Funnel (M1)'!$F$7:$F$251,'MTS B Funnel (M1)'!$B$7:$B$251,'3.2.MTS B (M1)'!$B132)</f>
        <v>0</v>
      </c>
      <c r="U132" s="72">
        <f>SUMIFS('MTS B Funnel (M1)'!$G$7:$G$251,'MTS B Funnel (M1)'!$B$7:$B$251,'3.2.MTS B (M1)'!$B132)</f>
        <v>0</v>
      </c>
      <c r="V132" s="72">
        <f>SUMIFS('MTS B Funnel (M1)'!$H$7:$H$251,'MTS B Funnel (M1)'!$B$7:$B$251,'3.2.MTS B (M1)'!$B132)</f>
        <v>0</v>
      </c>
      <c r="W132" s="72">
        <f t="shared" si="23"/>
        <v>0</v>
      </c>
      <c r="X132" s="72">
        <f t="shared" si="24"/>
        <v>0</v>
      </c>
      <c r="Y132" s="72">
        <f t="shared" si="34"/>
        <v>0</v>
      </c>
      <c r="Z132" s="72">
        <f t="shared" si="35"/>
        <v>0</v>
      </c>
      <c r="AA132" s="72">
        <f t="shared" si="36"/>
        <v>0</v>
      </c>
      <c r="AB132" s="72">
        <f>SUMIFS('MTS B Funnel (M1)'!$I$7:$I$251,'MTS B Funnel (M1)'!$B$7:$B$251,'3.2.MTS B (M1)'!$B132)</f>
        <v>0</v>
      </c>
      <c r="AC132" s="72">
        <f>SUMIFS('MTS B Funnel (M1)'!$J$7:$J$251,'MTS B Funnel (M1)'!$B$7:$B$251,'3.2.MTS B (M1)'!$B132)</f>
        <v>0</v>
      </c>
      <c r="AD132" s="72">
        <f t="shared" si="25"/>
        <v>0</v>
      </c>
      <c r="AE132" s="55"/>
      <c r="AF132" s="72">
        <f>SUMIF('3.1.MTS A'!$F$7:$F$253,'3.2.MTS B (M1)'!R132,'3.1.MTS A'!$U$7:$U$253)</f>
        <v>0</v>
      </c>
      <c r="AG132" s="72">
        <f>SUMIFS('MTS B Funnel (M1)'!$L$7:$L$251,'MTS B Funnel (M1)'!$B$7:$B$251,'3.2.MTS B (M1)'!$B132)</f>
        <v>0</v>
      </c>
      <c r="AH132" s="72">
        <f>SUMIFS('MTS B Funnel (M1)'!$M$7:$M$251,'MTS B Funnel (M1)'!$B$7:$B$251,'3.2.MTS B (M1)'!$B132)</f>
        <v>0</v>
      </c>
      <c r="AI132" s="72">
        <f>SUMIFS('MTS B Funnel (M1)'!$N$7:$N$251,'MTS B Funnel (M1)'!$B$7:$B$251,'3.2.MTS B (M1)'!$B132)</f>
        <v>0</v>
      </c>
      <c r="AJ132" s="72">
        <f>SUMIFS('MTS B Funnel (M1)'!$O$7:$O$251,'MTS B Funnel (M1)'!$B$7:$B$251,'3.2.MTS B (M1)'!$B132)</f>
        <v>0</v>
      </c>
      <c r="AK132" s="72">
        <f t="shared" si="26"/>
        <v>0</v>
      </c>
      <c r="AL132" s="72">
        <f t="shared" si="27"/>
        <v>0</v>
      </c>
      <c r="AM132" s="72">
        <f t="shared" si="28"/>
        <v>0</v>
      </c>
      <c r="AN132" s="72">
        <f t="shared" si="37"/>
        <v>0</v>
      </c>
      <c r="AO132" s="72">
        <f t="shared" si="38"/>
        <v>0</v>
      </c>
      <c r="AP132" s="55"/>
    </row>
    <row r="133" spans="1:42" x14ac:dyDescent="0.25">
      <c r="A133" s="144"/>
      <c r="B133" s="55"/>
      <c r="C133" s="55"/>
      <c r="D133" s="72">
        <f>SUMIF('3.1.MTS A'!$F$7:$F$253,'3.2.MTS B (M1)'!B133,'3.1.MTS A'!$J$7:$J$253)</f>
        <v>0</v>
      </c>
      <c r="E133" s="187">
        <f>SUMIF('Conv ratios (M1)'!$A$2:$A$51,'3.2.MTS B (M1)'!$B133,'Conv ratios (M1)'!$G$2:$G$51)</f>
        <v>0</v>
      </c>
      <c r="F133" s="187">
        <f>SUMIF('Conv ratios (M1)'!$A$2:$A$51,'3.2.MTS B (M1)'!$B133,'Conv ratios (M1)'!$F$2:$F$51)</f>
        <v>0</v>
      </c>
      <c r="G133" s="187">
        <f>SUMIF('Conv ratios (M1)'!$A$2:$A$51,'3.2.MTS B (M1)'!$B133,'Conv ratios (M1)'!$E$2:$E$51)</f>
        <v>0</v>
      </c>
      <c r="H133" s="55"/>
      <c r="I133" s="72">
        <f t="shared" si="29"/>
        <v>0</v>
      </c>
      <c r="J133" s="72">
        <f t="shared" si="30"/>
        <v>0</v>
      </c>
      <c r="K133" s="72">
        <f t="shared" si="31"/>
        <v>0</v>
      </c>
      <c r="L133" s="72">
        <f t="shared" si="32"/>
        <v>0</v>
      </c>
      <c r="M133" s="55"/>
      <c r="N133" s="72">
        <f t="shared" si="33"/>
        <v>0</v>
      </c>
      <c r="O133" s="55"/>
      <c r="P133" s="72">
        <f t="shared" si="21"/>
        <v>0</v>
      </c>
      <c r="Q133" s="72">
        <f t="shared" si="22"/>
        <v>0</v>
      </c>
      <c r="R133" s="72">
        <f>SUMIF('3.1.MTS A'!$F$7:$F$253,'3.2.MTS B (M1)'!B133,'3.1.MTS A'!$P$7:$P$253)</f>
        <v>0</v>
      </c>
      <c r="S133" s="72">
        <f>SUMIFS('MTS B Funnel (M1)'!$E$7:$E$251,'MTS B Funnel (M1)'!$B$7:$B$251,'3.2.MTS B (M1)'!$B133)</f>
        <v>0</v>
      </c>
      <c r="T133" s="72">
        <f>SUMIFS('MTS B Funnel (M1)'!$F$7:$F$251,'MTS B Funnel (M1)'!$B$7:$B$251,'3.2.MTS B (M1)'!$B133)</f>
        <v>0</v>
      </c>
      <c r="U133" s="72">
        <f>SUMIFS('MTS B Funnel (M1)'!$G$7:$G$251,'MTS B Funnel (M1)'!$B$7:$B$251,'3.2.MTS B (M1)'!$B133)</f>
        <v>0</v>
      </c>
      <c r="V133" s="72">
        <f>SUMIFS('MTS B Funnel (M1)'!$H$7:$H$251,'MTS B Funnel (M1)'!$B$7:$B$251,'3.2.MTS B (M1)'!$B133)</f>
        <v>0</v>
      </c>
      <c r="W133" s="72">
        <f t="shared" si="23"/>
        <v>0</v>
      </c>
      <c r="X133" s="72">
        <f t="shared" si="24"/>
        <v>0</v>
      </c>
      <c r="Y133" s="72">
        <f t="shared" si="34"/>
        <v>0</v>
      </c>
      <c r="Z133" s="72">
        <f t="shared" si="35"/>
        <v>0</v>
      </c>
      <c r="AA133" s="72">
        <f t="shared" si="36"/>
        <v>0</v>
      </c>
      <c r="AB133" s="72">
        <f>SUMIFS('MTS B Funnel (M1)'!$I$7:$I$251,'MTS B Funnel (M1)'!$B$7:$B$251,'3.2.MTS B (M1)'!$B133)</f>
        <v>0</v>
      </c>
      <c r="AC133" s="72">
        <f>SUMIFS('MTS B Funnel (M1)'!$J$7:$J$251,'MTS B Funnel (M1)'!$B$7:$B$251,'3.2.MTS B (M1)'!$B133)</f>
        <v>0</v>
      </c>
      <c r="AD133" s="72">
        <f t="shared" si="25"/>
        <v>0</v>
      </c>
      <c r="AE133" s="55"/>
      <c r="AF133" s="72">
        <f>SUMIF('3.1.MTS A'!$F$7:$F$253,'3.2.MTS B (M1)'!R133,'3.1.MTS A'!$U$7:$U$253)</f>
        <v>0</v>
      </c>
      <c r="AG133" s="72">
        <f>SUMIFS('MTS B Funnel (M1)'!$L$7:$L$251,'MTS B Funnel (M1)'!$B$7:$B$251,'3.2.MTS B (M1)'!$B133)</f>
        <v>0</v>
      </c>
      <c r="AH133" s="72">
        <f>SUMIFS('MTS B Funnel (M1)'!$M$7:$M$251,'MTS B Funnel (M1)'!$B$7:$B$251,'3.2.MTS B (M1)'!$B133)</f>
        <v>0</v>
      </c>
      <c r="AI133" s="72">
        <f>SUMIFS('MTS B Funnel (M1)'!$N$7:$N$251,'MTS B Funnel (M1)'!$B$7:$B$251,'3.2.MTS B (M1)'!$B133)</f>
        <v>0</v>
      </c>
      <c r="AJ133" s="72">
        <f>SUMIFS('MTS B Funnel (M1)'!$O$7:$O$251,'MTS B Funnel (M1)'!$B$7:$B$251,'3.2.MTS B (M1)'!$B133)</f>
        <v>0</v>
      </c>
      <c r="AK133" s="72">
        <f t="shared" si="26"/>
        <v>0</v>
      </c>
      <c r="AL133" s="72">
        <f t="shared" si="27"/>
        <v>0</v>
      </c>
      <c r="AM133" s="72">
        <f t="shared" si="28"/>
        <v>0</v>
      </c>
      <c r="AN133" s="72">
        <f t="shared" si="37"/>
        <v>0</v>
      </c>
      <c r="AO133" s="72">
        <f t="shared" si="38"/>
        <v>0</v>
      </c>
      <c r="AP133" s="55"/>
    </row>
    <row r="134" spans="1:42" x14ac:dyDescent="0.25">
      <c r="A134" s="144"/>
      <c r="B134" s="55"/>
      <c r="C134" s="55"/>
      <c r="D134" s="72">
        <f>SUMIF('3.1.MTS A'!$F$7:$F$253,'3.2.MTS B (M1)'!B134,'3.1.MTS A'!$J$7:$J$253)</f>
        <v>0</v>
      </c>
      <c r="E134" s="187">
        <f>SUMIF('Conv ratios (M1)'!$A$2:$A$51,'3.2.MTS B (M1)'!$B134,'Conv ratios (M1)'!$G$2:$G$51)</f>
        <v>0</v>
      </c>
      <c r="F134" s="187">
        <f>SUMIF('Conv ratios (M1)'!$A$2:$A$51,'3.2.MTS B (M1)'!$B134,'Conv ratios (M1)'!$F$2:$F$51)</f>
        <v>0</v>
      </c>
      <c r="G134" s="187">
        <f>SUMIF('Conv ratios (M1)'!$A$2:$A$51,'3.2.MTS B (M1)'!$B134,'Conv ratios (M1)'!$E$2:$E$51)</f>
        <v>0</v>
      </c>
      <c r="H134" s="55"/>
      <c r="I134" s="72">
        <f t="shared" si="29"/>
        <v>0</v>
      </c>
      <c r="J134" s="72">
        <f t="shared" si="30"/>
        <v>0</v>
      </c>
      <c r="K134" s="72">
        <f t="shared" si="31"/>
        <v>0</v>
      </c>
      <c r="L134" s="72">
        <f t="shared" si="32"/>
        <v>0</v>
      </c>
      <c r="M134" s="55"/>
      <c r="N134" s="72">
        <f t="shared" si="33"/>
        <v>0</v>
      </c>
      <c r="O134" s="55"/>
      <c r="P134" s="72">
        <f t="shared" si="21"/>
        <v>0</v>
      </c>
      <c r="Q134" s="72">
        <f t="shared" si="22"/>
        <v>0</v>
      </c>
      <c r="R134" s="72">
        <f>SUMIF('3.1.MTS A'!$F$7:$F$253,'3.2.MTS B (M1)'!B134,'3.1.MTS A'!$P$7:$P$253)</f>
        <v>0</v>
      </c>
      <c r="S134" s="72">
        <f>SUMIFS('MTS B Funnel (M1)'!$E$7:$E$251,'MTS B Funnel (M1)'!$B$7:$B$251,'3.2.MTS B (M1)'!$B134)</f>
        <v>0</v>
      </c>
      <c r="T134" s="72">
        <f>SUMIFS('MTS B Funnel (M1)'!$F$7:$F$251,'MTS B Funnel (M1)'!$B$7:$B$251,'3.2.MTS B (M1)'!$B134)</f>
        <v>0</v>
      </c>
      <c r="U134" s="72">
        <f>SUMIFS('MTS B Funnel (M1)'!$G$7:$G$251,'MTS B Funnel (M1)'!$B$7:$B$251,'3.2.MTS B (M1)'!$B134)</f>
        <v>0</v>
      </c>
      <c r="V134" s="72">
        <f>SUMIFS('MTS B Funnel (M1)'!$H$7:$H$251,'MTS B Funnel (M1)'!$B$7:$B$251,'3.2.MTS B (M1)'!$B134)</f>
        <v>0</v>
      </c>
      <c r="W134" s="72">
        <f t="shared" si="23"/>
        <v>0</v>
      </c>
      <c r="X134" s="72">
        <f t="shared" si="24"/>
        <v>0</v>
      </c>
      <c r="Y134" s="72">
        <f t="shared" si="34"/>
        <v>0</v>
      </c>
      <c r="Z134" s="72">
        <f t="shared" si="35"/>
        <v>0</v>
      </c>
      <c r="AA134" s="72">
        <f t="shared" si="36"/>
        <v>0</v>
      </c>
      <c r="AB134" s="72">
        <f>SUMIFS('MTS B Funnel (M1)'!$I$7:$I$251,'MTS B Funnel (M1)'!$B$7:$B$251,'3.2.MTS B (M1)'!$B134)</f>
        <v>0</v>
      </c>
      <c r="AC134" s="72">
        <f>SUMIFS('MTS B Funnel (M1)'!$J$7:$J$251,'MTS B Funnel (M1)'!$B$7:$B$251,'3.2.MTS B (M1)'!$B134)</f>
        <v>0</v>
      </c>
      <c r="AD134" s="72">
        <f t="shared" si="25"/>
        <v>0</v>
      </c>
      <c r="AE134" s="55"/>
      <c r="AF134" s="72">
        <f>SUMIF('3.1.MTS A'!$F$7:$F$253,'3.2.MTS B (M1)'!R134,'3.1.MTS A'!$U$7:$U$253)</f>
        <v>0</v>
      </c>
      <c r="AG134" s="72">
        <f>SUMIFS('MTS B Funnel (M1)'!$L$7:$L$251,'MTS B Funnel (M1)'!$B$7:$B$251,'3.2.MTS B (M1)'!$B134)</f>
        <v>0</v>
      </c>
      <c r="AH134" s="72">
        <f>SUMIFS('MTS B Funnel (M1)'!$M$7:$M$251,'MTS B Funnel (M1)'!$B$7:$B$251,'3.2.MTS B (M1)'!$B134)</f>
        <v>0</v>
      </c>
      <c r="AI134" s="72">
        <f>SUMIFS('MTS B Funnel (M1)'!$N$7:$N$251,'MTS B Funnel (M1)'!$B$7:$B$251,'3.2.MTS B (M1)'!$B134)</f>
        <v>0</v>
      </c>
      <c r="AJ134" s="72">
        <f>SUMIFS('MTS B Funnel (M1)'!$O$7:$O$251,'MTS B Funnel (M1)'!$B$7:$B$251,'3.2.MTS B (M1)'!$B134)</f>
        <v>0</v>
      </c>
      <c r="AK134" s="72">
        <f t="shared" si="26"/>
        <v>0</v>
      </c>
      <c r="AL134" s="72">
        <f t="shared" si="27"/>
        <v>0</v>
      </c>
      <c r="AM134" s="72">
        <f t="shared" si="28"/>
        <v>0</v>
      </c>
      <c r="AN134" s="72">
        <f t="shared" si="37"/>
        <v>0</v>
      </c>
      <c r="AO134" s="72">
        <f t="shared" si="38"/>
        <v>0</v>
      </c>
      <c r="AP134" s="55"/>
    </row>
    <row r="135" spans="1:42" x14ac:dyDescent="0.25">
      <c r="A135" s="144"/>
      <c r="B135" s="55"/>
      <c r="C135" s="55"/>
      <c r="D135" s="72">
        <f>SUMIF('3.1.MTS A'!$F$7:$F$253,'3.2.MTS B (M1)'!B135,'3.1.MTS A'!$J$7:$J$253)</f>
        <v>0</v>
      </c>
      <c r="E135" s="187">
        <f>SUMIF('Conv ratios (M1)'!$A$2:$A$51,'3.2.MTS B (M1)'!$B135,'Conv ratios (M1)'!$G$2:$G$51)</f>
        <v>0</v>
      </c>
      <c r="F135" s="187">
        <f>SUMIF('Conv ratios (M1)'!$A$2:$A$51,'3.2.MTS B (M1)'!$B135,'Conv ratios (M1)'!$F$2:$F$51)</f>
        <v>0</v>
      </c>
      <c r="G135" s="187">
        <f>SUMIF('Conv ratios (M1)'!$A$2:$A$51,'3.2.MTS B (M1)'!$B135,'Conv ratios (M1)'!$E$2:$E$51)</f>
        <v>0</v>
      </c>
      <c r="H135" s="55"/>
      <c r="I135" s="72">
        <f t="shared" si="29"/>
        <v>0</v>
      </c>
      <c r="J135" s="72">
        <f t="shared" si="30"/>
        <v>0</v>
      </c>
      <c r="K135" s="72">
        <f t="shared" si="31"/>
        <v>0</v>
      </c>
      <c r="L135" s="72">
        <f t="shared" si="32"/>
        <v>0</v>
      </c>
      <c r="M135" s="55"/>
      <c r="N135" s="72">
        <f t="shared" si="33"/>
        <v>0</v>
      </c>
      <c r="O135" s="55"/>
      <c r="P135" s="72">
        <f t="shared" ref="P135:P198" si="39">IFERROR(ROUND(O135*G135,0),0)</f>
        <v>0</v>
      </c>
      <c r="Q135" s="72">
        <f t="shared" ref="Q135:Q198" si="40">IFERROR(ROUND(MAX(N135-O135,0),0),0)</f>
        <v>0</v>
      </c>
      <c r="R135" s="72">
        <f>SUMIF('3.1.MTS A'!$F$7:$F$253,'3.2.MTS B (M1)'!B135,'3.1.MTS A'!$P$7:$P$253)</f>
        <v>0</v>
      </c>
      <c r="S135" s="72">
        <f>SUMIFS('MTS B Funnel (M1)'!$E$7:$E$251,'MTS B Funnel (M1)'!$B$7:$B$251,'3.2.MTS B (M1)'!$B135)</f>
        <v>0</v>
      </c>
      <c r="T135" s="72">
        <f>SUMIFS('MTS B Funnel (M1)'!$F$7:$F$251,'MTS B Funnel (M1)'!$B$7:$B$251,'3.2.MTS B (M1)'!$B135)</f>
        <v>0</v>
      </c>
      <c r="U135" s="72">
        <f>SUMIFS('MTS B Funnel (M1)'!$G$7:$G$251,'MTS B Funnel (M1)'!$B$7:$B$251,'3.2.MTS B (M1)'!$B135)</f>
        <v>0</v>
      </c>
      <c r="V135" s="72">
        <f>SUMIFS('MTS B Funnel (M1)'!$H$7:$H$251,'MTS B Funnel (M1)'!$B$7:$B$251,'3.2.MTS B (M1)'!$B135)</f>
        <v>0</v>
      </c>
      <c r="W135" s="72">
        <f t="shared" ref="W135:W198" si="41">IFERROR(ROUNDUP(MAX((D135-R135),0),0),0)</f>
        <v>0</v>
      </c>
      <c r="X135" s="72">
        <f t="shared" ref="X135:X198" si="42">IFERROR(ROUND(MAX(K135-S135,0),0),0)</f>
        <v>0</v>
      </c>
      <c r="Y135" s="72">
        <f t="shared" si="34"/>
        <v>0</v>
      </c>
      <c r="Z135" s="72">
        <f t="shared" si="35"/>
        <v>0</v>
      </c>
      <c r="AA135" s="72">
        <f t="shared" si="36"/>
        <v>0</v>
      </c>
      <c r="AB135" s="72">
        <f>SUMIFS('MTS B Funnel (M1)'!$I$7:$I$251,'MTS B Funnel (M1)'!$B$7:$B$251,'3.2.MTS B (M1)'!$B135)</f>
        <v>0</v>
      </c>
      <c r="AC135" s="72">
        <f>SUMIFS('MTS B Funnel (M1)'!$J$7:$J$251,'MTS B Funnel (M1)'!$B$7:$B$251,'3.2.MTS B (M1)'!$B135)</f>
        <v>0</v>
      </c>
      <c r="AD135" s="72">
        <f t="shared" ref="AD135:AD198" si="43">IFERROR(ROUNDDOWN(MAX((AB135/E135)+(AC135/F135/E135),0),0),0)</f>
        <v>0</v>
      </c>
      <c r="AE135" s="55"/>
      <c r="AF135" s="72">
        <f>SUMIF('3.1.MTS A'!$F$7:$F$253,'3.2.MTS B (M1)'!R135,'3.1.MTS A'!$U$7:$U$253)</f>
        <v>0</v>
      </c>
      <c r="AG135" s="72">
        <f>SUMIFS('MTS B Funnel (M1)'!$L$7:$L$251,'MTS B Funnel (M1)'!$B$7:$B$251,'3.2.MTS B (M1)'!$B135)</f>
        <v>0</v>
      </c>
      <c r="AH135" s="72">
        <f>SUMIFS('MTS B Funnel (M1)'!$M$7:$M$251,'MTS B Funnel (M1)'!$B$7:$B$251,'3.2.MTS B (M1)'!$B135)</f>
        <v>0</v>
      </c>
      <c r="AI135" s="72">
        <f>SUMIFS('MTS B Funnel (M1)'!$N$7:$N$251,'MTS B Funnel (M1)'!$B$7:$B$251,'3.2.MTS B (M1)'!$B135)</f>
        <v>0</v>
      </c>
      <c r="AJ135" s="72">
        <f>SUMIFS('MTS B Funnel (M1)'!$O$7:$O$251,'MTS B Funnel (M1)'!$B$7:$B$251,'3.2.MTS B (M1)'!$B135)</f>
        <v>0</v>
      </c>
      <c r="AK135" s="72">
        <f t="shared" ref="AK135:AK198" si="44">IFERROR(ROUND(MAX((D135-AF135),0),0),0)</f>
        <v>0</v>
      </c>
      <c r="AL135" s="72">
        <f t="shared" ref="AL135:AL198" si="45">IFERROR(ROUND(MAX(K135-AG135,0),0),0)</f>
        <v>0</v>
      </c>
      <c r="AM135" s="72">
        <f t="shared" ref="AM135:AM198" si="46">IFERROR(ROUND(MAX(L135-AH135,0),0),0)</f>
        <v>0</v>
      </c>
      <c r="AN135" s="72">
        <f t="shared" si="37"/>
        <v>0</v>
      </c>
      <c r="AO135" s="72">
        <f t="shared" si="38"/>
        <v>0</v>
      </c>
      <c r="AP135" s="55"/>
    </row>
    <row r="136" spans="1:42" x14ac:dyDescent="0.25">
      <c r="A136" s="144"/>
      <c r="B136" s="55"/>
      <c r="C136" s="55"/>
      <c r="D136" s="72">
        <f>SUMIF('3.1.MTS A'!$F$7:$F$253,'3.2.MTS B (M1)'!B136,'3.1.MTS A'!$J$7:$J$253)</f>
        <v>0</v>
      </c>
      <c r="E136" s="187">
        <f>SUMIF('Conv ratios (M1)'!$A$2:$A$51,'3.2.MTS B (M1)'!$B136,'Conv ratios (M1)'!$G$2:$G$51)</f>
        <v>0</v>
      </c>
      <c r="F136" s="187">
        <f>SUMIF('Conv ratios (M1)'!$A$2:$A$51,'3.2.MTS B (M1)'!$B136,'Conv ratios (M1)'!$F$2:$F$51)</f>
        <v>0</v>
      </c>
      <c r="G136" s="187">
        <f>SUMIF('Conv ratios (M1)'!$A$2:$A$51,'3.2.MTS B (M1)'!$B136,'Conv ratios (M1)'!$E$2:$E$51)</f>
        <v>0</v>
      </c>
      <c r="H136" s="55"/>
      <c r="I136" s="72">
        <f t="shared" ref="I136:I199" si="47">IFERROR(ROUND(MAX(H136/E136,0),0),0)</f>
        <v>0</v>
      </c>
      <c r="J136" s="72">
        <f t="shared" ref="J136:J199" si="48">IFERROR(ROUND(MAX(D136-I136,0),0),0)</f>
        <v>0</v>
      </c>
      <c r="K136" s="72">
        <f t="shared" ref="K136:K199" si="49">IFERROR(ROUND(J136*E136,0),0)</f>
        <v>0</v>
      </c>
      <c r="L136" s="72">
        <f t="shared" ref="L136:L199" si="50">IFERROR(ROUND(MAX(K136*F136,0),0),0)</f>
        <v>0</v>
      </c>
      <c r="M136" s="55"/>
      <c r="N136" s="72">
        <f t="shared" ref="N136:N199" si="51">IFERROR(ROUND(MAX(L136-M136,0),0),0)</f>
        <v>0</v>
      </c>
      <c r="O136" s="55"/>
      <c r="P136" s="72">
        <f t="shared" si="39"/>
        <v>0</v>
      </c>
      <c r="Q136" s="72">
        <f t="shared" si="40"/>
        <v>0</v>
      </c>
      <c r="R136" s="72">
        <f>SUMIF('3.1.MTS A'!$F$7:$F$253,'3.2.MTS B (M1)'!B136,'3.1.MTS A'!$P$7:$P$253)</f>
        <v>0</v>
      </c>
      <c r="S136" s="72">
        <f>SUMIFS('MTS B Funnel (M1)'!$E$7:$E$251,'MTS B Funnel (M1)'!$B$7:$B$251,'3.2.MTS B (M1)'!$B136)</f>
        <v>0</v>
      </c>
      <c r="T136" s="72">
        <f>SUMIFS('MTS B Funnel (M1)'!$F$7:$F$251,'MTS B Funnel (M1)'!$B$7:$B$251,'3.2.MTS B (M1)'!$B136)</f>
        <v>0</v>
      </c>
      <c r="U136" s="72">
        <f>SUMIFS('MTS B Funnel (M1)'!$G$7:$G$251,'MTS B Funnel (M1)'!$B$7:$B$251,'3.2.MTS B (M1)'!$B136)</f>
        <v>0</v>
      </c>
      <c r="V136" s="72">
        <f>SUMIFS('MTS B Funnel (M1)'!$H$7:$H$251,'MTS B Funnel (M1)'!$B$7:$B$251,'3.2.MTS B (M1)'!$B136)</f>
        <v>0</v>
      </c>
      <c r="W136" s="72">
        <f t="shared" si="41"/>
        <v>0</v>
      </c>
      <c r="X136" s="72">
        <f t="shared" si="42"/>
        <v>0</v>
      </c>
      <c r="Y136" s="72">
        <f t="shared" ref="Y136:Y199" si="52">IFERROR(ROUND(MAX(O136-T136,0),0),0)</f>
        <v>0</v>
      </c>
      <c r="Z136" s="72">
        <f t="shared" ref="Z136:Z199" si="53">IFERROR(ROUND(MAX(P136-U136,0),0),0)</f>
        <v>0</v>
      </c>
      <c r="AA136" s="72">
        <f t="shared" ref="AA136:AA199" si="54">IFERROR(ROUND(MAX(Q136-V136,0),0),0)</f>
        <v>0</v>
      </c>
      <c r="AB136" s="72">
        <f>SUMIFS('MTS B Funnel (M1)'!$I$7:$I$251,'MTS B Funnel (M1)'!$B$7:$B$251,'3.2.MTS B (M1)'!$B136)</f>
        <v>0</v>
      </c>
      <c r="AC136" s="72">
        <f>SUMIFS('MTS B Funnel (M1)'!$J$7:$J$251,'MTS B Funnel (M1)'!$B$7:$B$251,'3.2.MTS B (M1)'!$B136)</f>
        <v>0</v>
      </c>
      <c r="AD136" s="72">
        <f t="shared" si="43"/>
        <v>0</v>
      </c>
      <c r="AE136" s="55"/>
      <c r="AF136" s="72">
        <f>SUMIF('3.1.MTS A'!$F$7:$F$253,'3.2.MTS B (M1)'!R136,'3.1.MTS A'!$U$7:$U$253)</f>
        <v>0</v>
      </c>
      <c r="AG136" s="72">
        <f>SUMIFS('MTS B Funnel (M1)'!$L$7:$L$251,'MTS B Funnel (M1)'!$B$7:$B$251,'3.2.MTS B (M1)'!$B136)</f>
        <v>0</v>
      </c>
      <c r="AH136" s="72">
        <f>SUMIFS('MTS B Funnel (M1)'!$M$7:$M$251,'MTS B Funnel (M1)'!$B$7:$B$251,'3.2.MTS B (M1)'!$B136)</f>
        <v>0</v>
      </c>
      <c r="AI136" s="72">
        <f>SUMIFS('MTS B Funnel (M1)'!$N$7:$N$251,'MTS B Funnel (M1)'!$B$7:$B$251,'3.2.MTS B (M1)'!$B136)</f>
        <v>0</v>
      </c>
      <c r="AJ136" s="72">
        <f>SUMIFS('MTS B Funnel (M1)'!$O$7:$O$251,'MTS B Funnel (M1)'!$B$7:$B$251,'3.2.MTS B (M1)'!$B136)</f>
        <v>0</v>
      </c>
      <c r="AK136" s="72">
        <f t="shared" si="44"/>
        <v>0</v>
      </c>
      <c r="AL136" s="72">
        <f t="shared" si="45"/>
        <v>0</v>
      </c>
      <c r="AM136" s="72">
        <f t="shared" si="46"/>
        <v>0</v>
      </c>
      <c r="AN136" s="72">
        <f t="shared" ref="AN136:AN199" si="55">IFERROR(ROUND(MAX(P136-AI136,0),0),0)</f>
        <v>0</v>
      </c>
      <c r="AO136" s="72">
        <f t="shared" ref="AO136:AO199" si="56">IFERROR(ROUND(MAX(Q136-AJ136,0),0),0)</f>
        <v>0</v>
      </c>
      <c r="AP136" s="55"/>
    </row>
    <row r="137" spans="1:42" x14ac:dyDescent="0.25">
      <c r="A137" s="144"/>
      <c r="B137" s="55"/>
      <c r="C137" s="55"/>
      <c r="D137" s="72">
        <f>SUMIF('3.1.MTS A'!$F$7:$F$253,'3.2.MTS B (M1)'!B137,'3.1.MTS A'!$J$7:$J$253)</f>
        <v>0</v>
      </c>
      <c r="E137" s="187">
        <f>SUMIF('Conv ratios (M1)'!$A$2:$A$51,'3.2.MTS B (M1)'!$B137,'Conv ratios (M1)'!$G$2:$G$51)</f>
        <v>0</v>
      </c>
      <c r="F137" s="187">
        <f>SUMIF('Conv ratios (M1)'!$A$2:$A$51,'3.2.MTS B (M1)'!$B137,'Conv ratios (M1)'!$F$2:$F$51)</f>
        <v>0</v>
      </c>
      <c r="G137" s="187">
        <f>SUMIF('Conv ratios (M1)'!$A$2:$A$51,'3.2.MTS B (M1)'!$B137,'Conv ratios (M1)'!$E$2:$E$51)</f>
        <v>0</v>
      </c>
      <c r="H137" s="55"/>
      <c r="I137" s="72">
        <f t="shared" si="47"/>
        <v>0</v>
      </c>
      <c r="J137" s="72">
        <f t="shared" si="48"/>
        <v>0</v>
      </c>
      <c r="K137" s="72">
        <f t="shared" si="49"/>
        <v>0</v>
      </c>
      <c r="L137" s="72">
        <f t="shared" si="50"/>
        <v>0</v>
      </c>
      <c r="M137" s="55"/>
      <c r="N137" s="72">
        <f t="shared" si="51"/>
        <v>0</v>
      </c>
      <c r="O137" s="55"/>
      <c r="P137" s="72">
        <f t="shared" si="39"/>
        <v>0</v>
      </c>
      <c r="Q137" s="72">
        <f t="shared" si="40"/>
        <v>0</v>
      </c>
      <c r="R137" s="72">
        <f>SUMIF('3.1.MTS A'!$F$7:$F$253,'3.2.MTS B (M1)'!B137,'3.1.MTS A'!$P$7:$P$253)</f>
        <v>0</v>
      </c>
      <c r="S137" s="72">
        <f>SUMIFS('MTS B Funnel (M1)'!$E$7:$E$251,'MTS B Funnel (M1)'!$B$7:$B$251,'3.2.MTS B (M1)'!$B137)</f>
        <v>0</v>
      </c>
      <c r="T137" s="72">
        <f>SUMIFS('MTS B Funnel (M1)'!$F$7:$F$251,'MTS B Funnel (M1)'!$B$7:$B$251,'3.2.MTS B (M1)'!$B137)</f>
        <v>0</v>
      </c>
      <c r="U137" s="72">
        <f>SUMIFS('MTS B Funnel (M1)'!$G$7:$G$251,'MTS B Funnel (M1)'!$B$7:$B$251,'3.2.MTS B (M1)'!$B137)</f>
        <v>0</v>
      </c>
      <c r="V137" s="72">
        <f>SUMIFS('MTS B Funnel (M1)'!$H$7:$H$251,'MTS B Funnel (M1)'!$B$7:$B$251,'3.2.MTS B (M1)'!$B137)</f>
        <v>0</v>
      </c>
      <c r="W137" s="72">
        <f t="shared" si="41"/>
        <v>0</v>
      </c>
      <c r="X137" s="72">
        <f t="shared" si="42"/>
        <v>0</v>
      </c>
      <c r="Y137" s="72">
        <f t="shared" si="52"/>
        <v>0</v>
      </c>
      <c r="Z137" s="72">
        <f t="shared" si="53"/>
        <v>0</v>
      </c>
      <c r="AA137" s="72">
        <f t="shared" si="54"/>
        <v>0</v>
      </c>
      <c r="AB137" s="72">
        <f>SUMIFS('MTS B Funnel (M1)'!$I$7:$I$251,'MTS B Funnel (M1)'!$B$7:$B$251,'3.2.MTS B (M1)'!$B137)</f>
        <v>0</v>
      </c>
      <c r="AC137" s="72">
        <f>SUMIFS('MTS B Funnel (M1)'!$J$7:$J$251,'MTS B Funnel (M1)'!$B$7:$B$251,'3.2.MTS B (M1)'!$B137)</f>
        <v>0</v>
      </c>
      <c r="AD137" s="72">
        <f t="shared" si="43"/>
        <v>0</v>
      </c>
      <c r="AE137" s="55"/>
      <c r="AF137" s="72">
        <f>SUMIF('3.1.MTS A'!$F$7:$F$253,'3.2.MTS B (M1)'!R137,'3.1.MTS A'!$U$7:$U$253)</f>
        <v>0</v>
      </c>
      <c r="AG137" s="72">
        <f>SUMIFS('MTS B Funnel (M1)'!$L$7:$L$251,'MTS B Funnel (M1)'!$B$7:$B$251,'3.2.MTS B (M1)'!$B137)</f>
        <v>0</v>
      </c>
      <c r="AH137" s="72">
        <f>SUMIFS('MTS B Funnel (M1)'!$M$7:$M$251,'MTS B Funnel (M1)'!$B$7:$B$251,'3.2.MTS B (M1)'!$B137)</f>
        <v>0</v>
      </c>
      <c r="AI137" s="72">
        <f>SUMIFS('MTS B Funnel (M1)'!$N$7:$N$251,'MTS B Funnel (M1)'!$B$7:$B$251,'3.2.MTS B (M1)'!$B137)</f>
        <v>0</v>
      </c>
      <c r="AJ137" s="72">
        <f>SUMIFS('MTS B Funnel (M1)'!$O$7:$O$251,'MTS B Funnel (M1)'!$B$7:$B$251,'3.2.MTS B (M1)'!$B137)</f>
        <v>0</v>
      </c>
      <c r="AK137" s="72">
        <f t="shared" si="44"/>
        <v>0</v>
      </c>
      <c r="AL137" s="72">
        <f t="shared" si="45"/>
        <v>0</v>
      </c>
      <c r="AM137" s="72">
        <f t="shared" si="46"/>
        <v>0</v>
      </c>
      <c r="AN137" s="72">
        <f t="shared" si="55"/>
        <v>0</v>
      </c>
      <c r="AO137" s="72">
        <f t="shared" si="56"/>
        <v>0</v>
      </c>
      <c r="AP137" s="55"/>
    </row>
    <row r="138" spans="1:42" x14ac:dyDescent="0.25">
      <c r="A138" s="144"/>
      <c r="B138" s="55"/>
      <c r="C138" s="55"/>
      <c r="D138" s="72">
        <f>SUMIF('3.1.MTS A'!$F$7:$F$253,'3.2.MTS B (M1)'!B138,'3.1.MTS A'!$J$7:$J$253)</f>
        <v>0</v>
      </c>
      <c r="E138" s="187">
        <f>SUMIF('Conv ratios (M1)'!$A$2:$A$51,'3.2.MTS B (M1)'!$B138,'Conv ratios (M1)'!$G$2:$G$51)</f>
        <v>0</v>
      </c>
      <c r="F138" s="187">
        <f>SUMIF('Conv ratios (M1)'!$A$2:$A$51,'3.2.MTS B (M1)'!$B138,'Conv ratios (M1)'!$F$2:$F$51)</f>
        <v>0</v>
      </c>
      <c r="G138" s="187">
        <f>SUMIF('Conv ratios (M1)'!$A$2:$A$51,'3.2.MTS B (M1)'!$B138,'Conv ratios (M1)'!$E$2:$E$51)</f>
        <v>0</v>
      </c>
      <c r="H138" s="55"/>
      <c r="I138" s="72">
        <f t="shared" si="47"/>
        <v>0</v>
      </c>
      <c r="J138" s="72">
        <f t="shared" si="48"/>
        <v>0</v>
      </c>
      <c r="K138" s="72">
        <f t="shared" si="49"/>
        <v>0</v>
      </c>
      <c r="L138" s="72">
        <f t="shared" si="50"/>
        <v>0</v>
      </c>
      <c r="M138" s="55"/>
      <c r="N138" s="72">
        <f t="shared" si="51"/>
        <v>0</v>
      </c>
      <c r="O138" s="55"/>
      <c r="P138" s="72">
        <f t="shared" si="39"/>
        <v>0</v>
      </c>
      <c r="Q138" s="72">
        <f t="shared" si="40"/>
        <v>0</v>
      </c>
      <c r="R138" s="72">
        <f>SUMIF('3.1.MTS A'!$F$7:$F$253,'3.2.MTS B (M1)'!B138,'3.1.MTS A'!$P$7:$P$253)</f>
        <v>0</v>
      </c>
      <c r="S138" s="72">
        <f>SUMIFS('MTS B Funnel (M1)'!$E$7:$E$251,'MTS B Funnel (M1)'!$B$7:$B$251,'3.2.MTS B (M1)'!$B138)</f>
        <v>0</v>
      </c>
      <c r="T138" s="72">
        <f>SUMIFS('MTS B Funnel (M1)'!$F$7:$F$251,'MTS B Funnel (M1)'!$B$7:$B$251,'3.2.MTS B (M1)'!$B138)</f>
        <v>0</v>
      </c>
      <c r="U138" s="72">
        <f>SUMIFS('MTS B Funnel (M1)'!$G$7:$G$251,'MTS B Funnel (M1)'!$B$7:$B$251,'3.2.MTS B (M1)'!$B138)</f>
        <v>0</v>
      </c>
      <c r="V138" s="72">
        <f>SUMIFS('MTS B Funnel (M1)'!$H$7:$H$251,'MTS B Funnel (M1)'!$B$7:$B$251,'3.2.MTS B (M1)'!$B138)</f>
        <v>0</v>
      </c>
      <c r="W138" s="72">
        <f t="shared" si="41"/>
        <v>0</v>
      </c>
      <c r="X138" s="72">
        <f t="shared" si="42"/>
        <v>0</v>
      </c>
      <c r="Y138" s="72">
        <f t="shared" si="52"/>
        <v>0</v>
      </c>
      <c r="Z138" s="72">
        <f t="shared" si="53"/>
        <v>0</v>
      </c>
      <c r="AA138" s="72">
        <f t="shared" si="54"/>
        <v>0</v>
      </c>
      <c r="AB138" s="72">
        <f>SUMIFS('MTS B Funnel (M1)'!$I$7:$I$251,'MTS B Funnel (M1)'!$B$7:$B$251,'3.2.MTS B (M1)'!$B138)</f>
        <v>0</v>
      </c>
      <c r="AC138" s="72">
        <f>SUMIFS('MTS B Funnel (M1)'!$J$7:$J$251,'MTS B Funnel (M1)'!$B$7:$B$251,'3.2.MTS B (M1)'!$B138)</f>
        <v>0</v>
      </c>
      <c r="AD138" s="72">
        <f t="shared" si="43"/>
        <v>0</v>
      </c>
      <c r="AE138" s="55"/>
      <c r="AF138" s="72">
        <f>SUMIF('3.1.MTS A'!$F$7:$F$253,'3.2.MTS B (M1)'!R138,'3.1.MTS A'!$U$7:$U$253)</f>
        <v>0</v>
      </c>
      <c r="AG138" s="72">
        <f>SUMIFS('MTS B Funnel (M1)'!$L$7:$L$251,'MTS B Funnel (M1)'!$B$7:$B$251,'3.2.MTS B (M1)'!$B138)</f>
        <v>0</v>
      </c>
      <c r="AH138" s="72">
        <f>SUMIFS('MTS B Funnel (M1)'!$M$7:$M$251,'MTS B Funnel (M1)'!$B$7:$B$251,'3.2.MTS B (M1)'!$B138)</f>
        <v>0</v>
      </c>
      <c r="AI138" s="72">
        <f>SUMIFS('MTS B Funnel (M1)'!$N$7:$N$251,'MTS B Funnel (M1)'!$B$7:$B$251,'3.2.MTS B (M1)'!$B138)</f>
        <v>0</v>
      </c>
      <c r="AJ138" s="72">
        <f>SUMIFS('MTS B Funnel (M1)'!$O$7:$O$251,'MTS B Funnel (M1)'!$B$7:$B$251,'3.2.MTS B (M1)'!$B138)</f>
        <v>0</v>
      </c>
      <c r="AK138" s="72">
        <f t="shared" si="44"/>
        <v>0</v>
      </c>
      <c r="AL138" s="72">
        <f t="shared" si="45"/>
        <v>0</v>
      </c>
      <c r="AM138" s="72">
        <f t="shared" si="46"/>
        <v>0</v>
      </c>
      <c r="AN138" s="72">
        <f t="shared" si="55"/>
        <v>0</v>
      </c>
      <c r="AO138" s="72">
        <f t="shared" si="56"/>
        <v>0</v>
      </c>
      <c r="AP138" s="55"/>
    </row>
    <row r="139" spans="1:42" x14ac:dyDescent="0.25">
      <c r="A139" s="144"/>
      <c r="B139" s="55"/>
      <c r="C139" s="55"/>
      <c r="D139" s="72">
        <f>SUMIF('3.1.MTS A'!$F$7:$F$253,'3.2.MTS B (M1)'!B139,'3.1.MTS A'!$J$7:$J$253)</f>
        <v>0</v>
      </c>
      <c r="E139" s="187">
        <f>SUMIF('Conv ratios (M1)'!$A$2:$A$51,'3.2.MTS B (M1)'!$B139,'Conv ratios (M1)'!$G$2:$G$51)</f>
        <v>0</v>
      </c>
      <c r="F139" s="187">
        <f>SUMIF('Conv ratios (M1)'!$A$2:$A$51,'3.2.MTS B (M1)'!$B139,'Conv ratios (M1)'!$F$2:$F$51)</f>
        <v>0</v>
      </c>
      <c r="G139" s="187">
        <f>SUMIF('Conv ratios (M1)'!$A$2:$A$51,'3.2.MTS B (M1)'!$B139,'Conv ratios (M1)'!$E$2:$E$51)</f>
        <v>0</v>
      </c>
      <c r="H139" s="55"/>
      <c r="I139" s="72">
        <f t="shared" si="47"/>
        <v>0</v>
      </c>
      <c r="J139" s="72">
        <f t="shared" si="48"/>
        <v>0</v>
      </c>
      <c r="K139" s="72">
        <f t="shared" si="49"/>
        <v>0</v>
      </c>
      <c r="L139" s="72">
        <f t="shared" si="50"/>
        <v>0</v>
      </c>
      <c r="M139" s="55"/>
      <c r="N139" s="72">
        <f t="shared" si="51"/>
        <v>0</v>
      </c>
      <c r="O139" s="55"/>
      <c r="P139" s="72">
        <f t="shared" si="39"/>
        <v>0</v>
      </c>
      <c r="Q139" s="72">
        <f t="shared" si="40"/>
        <v>0</v>
      </c>
      <c r="R139" s="72">
        <f>SUMIF('3.1.MTS A'!$F$7:$F$253,'3.2.MTS B (M1)'!B139,'3.1.MTS A'!$P$7:$P$253)</f>
        <v>0</v>
      </c>
      <c r="S139" s="72">
        <f>SUMIFS('MTS B Funnel (M1)'!$E$7:$E$251,'MTS B Funnel (M1)'!$B$7:$B$251,'3.2.MTS B (M1)'!$B139)</f>
        <v>0</v>
      </c>
      <c r="T139" s="72">
        <f>SUMIFS('MTS B Funnel (M1)'!$F$7:$F$251,'MTS B Funnel (M1)'!$B$7:$B$251,'3.2.MTS B (M1)'!$B139)</f>
        <v>0</v>
      </c>
      <c r="U139" s="72">
        <f>SUMIFS('MTS B Funnel (M1)'!$G$7:$G$251,'MTS B Funnel (M1)'!$B$7:$B$251,'3.2.MTS B (M1)'!$B139)</f>
        <v>0</v>
      </c>
      <c r="V139" s="72">
        <f>SUMIFS('MTS B Funnel (M1)'!$H$7:$H$251,'MTS B Funnel (M1)'!$B$7:$B$251,'3.2.MTS B (M1)'!$B139)</f>
        <v>0</v>
      </c>
      <c r="W139" s="72">
        <f t="shared" si="41"/>
        <v>0</v>
      </c>
      <c r="X139" s="72">
        <f t="shared" si="42"/>
        <v>0</v>
      </c>
      <c r="Y139" s="72">
        <f t="shared" si="52"/>
        <v>0</v>
      </c>
      <c r="Z139" s="72">
        <f t="shared" si="53"/>
        <v>0</v>
      </c>
      <c r="AA139" s="72">
        <f t="shared" si="54"/>
        <v>0</v>
      </c>
      <c r="AB139" s="72">
        <f>SUMIFS('MTS B Funnel (M1)'!$I$7:$I$251,'MTS B Funnel (M1)'!$B$7:$B$251,'3.2.MTS B (M1)'!$B139)</f>
        <v>0</v>
      </c>
      <c r="AC139" s="72">
        <f>SUMIFS('MTS B Funnel (M1)'!$J$7:$J$251,'MTS B Funnel (M1)'!$B$7:$B$251,'3.2.MTS B (M1)'!$B139)</f>
        <v>0</v>
      </c>
      <c r="AD139" s="72">
        <f t="shared" si="43"/>
        <v>0</v>
      </c>
      <c r="AE139" s="55"/>
      <c r="AF139" s="72">
        <f>SUMIF('3.1.MTS A'!$F$7:$F$253,'3.2.MTS B (M1)'!R139,'3.1.MTS A'!$U$7:$U$253)</f>
        <v>0</v>
      </c>
      <c r="AG139" s="72">
        <f>SUMIFS('MTS B Funnel (M1)'!$L$7:$L$251,'MTS B Funnel (M1)'!$B$7:$B$251,'3.2.MTS B (M1)'!$B139)</f>
        <v>0</v>
      </c>
      <c r="AH139" s="72">
        <f>SUMIFS('MTS B Funnel (M1)'!$M$7:$M$251,'MTS B Funnel (M1)'!$B$7:$B$251,'3.2.MTS B (M1)'!$B139)</f>
        <v>0</v>
      </c>
      <c r="AI139" s="72">
        <f>SUMIFS('MTS B Funnel (M1)'!$N$7:$N$251,'MTS B Funnel (M1)'!$B$7:$B$251,'3.2.MTS B (M1)'!$B139)</f>
        <v>0</v>
      </c>
      <c r="AJ139" s="72">
        <f>SUMIFS('MTS B Funnel (M1)'!$O$7:$O$251,'MTS B Funnel (M1)'!$B$7:$B$251,'3.2.MTS B (M1)'!$B139)</f>
        <v>0</v>
      </c>
      <c r="AK139" s="72">
        <f t="shared" si="44"/>
        <v>0</v>
      </c>
      <c r="AL139" s="72">
        <f t="shared" si="45"/>
        <v>0</v>
      </c>
      <c r="AM139" s="72">
        <f t="shared" si="46"/>
        <v>0</v>
      </c>
      <c r="AN139" s="72">
        <f t="shared" si="55"/>
        <v>0</v>
      </c>
      <c r="AO139" s="72">
        <f t="shared" si="56"/>
        <v>0</v>
      </c>
      <c r="AP139" s="55"/>
    </row>
    <row r="140" spans="1:42" x14ac:dyDescent="0.25">
      <c r="A140" s="144"/>
      <c r="B140" s="55"/>
      <c r="C140" s="55"/>
      <c r="D140" s="72">
        <f>SUMIF('3.1.MTS A'!$F$7:$F$253,'3.2.MTS B (M1)'!B140,'3.1.MTS A'!$J$7:$J$253)</f>
        <v>0</v>
      </c>
      <c r="E140" s="187">
        <f>SUMIF('Conv ratios (M1)'!$A$2:$A$51,'3.2.MTS B (M1)'!$B140,'Conv ratios (M1)'!$G$2:$G$51)</f>
        <v>0</v>
      </c>
      <c r="F140" s="187">
        <f>SUMIF('Conv ratios (M1)'!$A$2:$A$51,'3.2.MTS B (M1)'!$B140,'Conv ratios (M1)'!$F$2:$F$51)</f>
        <v>0</v>
      </c>
      <c r="G140" s="187">
        <f>SUMIF('Conv ratios (M1)'!$A$2:$A$51,'3.2.MTS B (M1)'!$B140,'Conv ratios (M1)'!$E$2:$E$51)</f>
        <v>0</v>
      </c>
      <c r="H140" s="55"/>
      <c r="I140" s="72">
        <f t="shared" si="47"/>
        <v>0</v>
      </c>
      <c r="J140" s="72">
        <f t="shared" si="48"/>
        <v>0</v>
      </c>
      <c r="K140" s="72">
        <f t="shared" si="49"/>
        <v>0</v>
      </c>
      <c r="L140" s="72">
        <f t="shared" si="50"/>
        <v>0</v>
      </c>
      <c r="M140" s="55"/>
      <c r="N140" s="72">
        <f t="shared" si="51"/>
        <v>0</v>
      </c>
      <c r="O140" s="55"/>
      <c r="P140" s="72">
        <f t="shared" si="39"/>
        <v>0</v>
      </c>
      <c r="Q140" s="72">
        <f t="shared" si="40"/>
        <v>0</v>
      </c>
      <c r="R140" s="72">
        <f>SUMIF('3.1.MTS A'!$F$7:$F$253,'3.2.MTS B (M1)'!B140,'3.1.MTS A'!$P$7:$P$253)</f>
        <v>0</v>
      </c>
      <c r="S140" s="72">
        <f>SUMIFS('MTS B Funnel (M1)'!$E$7:$E$251,'MTS B Funnel (M1)'!$B$7:$B$251,'3.2.MTS B (M1)'!$B140)</f>
        <v>0</v>
      </c>
      <c r="T140" s="72">
        <f>SUMIFS('MTS B Funnel (M1)'!$F$7:$F$251,'MTS B Funnel (M1)'!$B$7:$B$251,'3.2.MTS B (M1)'!$B140)</f>
        <v>0</v>
      </c>
      <c r="U140" s="72">
        <f>SUMIFS('MTS B Funnel (M1)'!$G$7:$G$251,'MTS B Funnel (M1)'!$B$7:$B$251,'3.2.MTS B (M1)'!$B140)</f>
        <v>0</v>
      </c>
      <c r="V140" s="72">
        <f>SUMIFS('MTS B Funnel (M1)'!$H$7:$H$251,'MTS B Funnel (M1)'!$B$7:$B$251,'3.2.MTS B (M1)'!$B140)</f>
        <v>0</v>
      </c>
      <c r="W140" s="72">
        <f t="shared" si="41"/>
        <v>0</v>
      </c>
      <c r="X140" s="72">
        <f t="shared" si="42"/>
        <v>0</v>
      </c>
      <c r="Y140" s="72">
        <f t="shared" si="52"/>
        <v>0</v>
      </c>
      <c r="Z140" s="72">
        <f t="shared" si="53"/>
        <v>0</v>
      </c>
      <c r="AA140" s="72">
        <f t="shared" si="54"/>
        <v>0</v>
      </c>
      <c r="AB140" s="72">
        <f>SUMIFS('MTS B Funnel (M1)'!$I$7:$I$251,'MTS B Funnel (M1)'!$B$7:$B$251,'3.2.MTS B (M1)'!$B140)</f>
        <v>0</v>
      </c>
      <c r="AC140" s="72">
        <f>SUMIFS('MTS B Funnel (M1)'!$J$7:$J$251,'MTS B Funnel (M1)'!$B$7:$B$251,'3.2.MTS B (M1)'!$B140)</f>
        <v>0</v>
      </c>
      <c r="AD140" s="72">
        <f t="shared" si="43"/>
        <v>0</v>
      </c>
      <c r="AE140" s="55"/>
      <c r="AF140" s="72">
        <f>SUMIF('3.1.MTS A'!$F$7:$F$253,'3.2.MTS B (M1)'!R140,'3.1.MTS A'!$U$7:$U$253)</f>
        <v>0</v>
      </c>
      <c r="AG140" s="72">
        <f>SUMIFS('MTS B Funnel (M1)'!$L$7:$L$251,'MTS B Funnel (M1)'!$B$7:$B$251,'3.2.MTS B (M1)'!$B140)</f>
        <v>0</v>
      </c>
      <c r="AH140" s="72">
        <f>SUMIFS('MTS B Funnel (M1)'!$M$7:$M$251,'MTS B Funnel (M1)'!$B$7:$B$251,'3.2.MTS B (M1)'!$B140)</f>
        <v>0</v>
      </c>
      <c r="AI140" s="72">
        <f>SUMIFS('MTS B Funnel (M1)'!$N$7:$N$251,'MTS B Funnel (M1)'!$B$7:$B$251,'3.2.MTS B (M1)'!$B140)</f>
        <v>0</v>
      </c>
      <c r="AJ140" s="72">
        <f>SUMIFS('MTS B Funnel (M1)'!$O$7:$O$251,'MTS B Funnel (M1)'!$B$7:$B$251,'3.2.MTS B (M1)'!$B140)</f>
        <v>0</v>
      </c>
      <c r="AK140" s="72">
        <f t="shared" si="44"/>
        <v>0</v>
      </c>
      <c r="AL140" s="72">
        <f t="shared" si="45"/>
        <v>0</v>
      </c>
      <c r="AM140" s="72">
        <f t="shared" si="46"/>
        <v>0</v>
      </c>
      <c r="AN140" s="72">
        <f t="shared" si="55"/>
        <v>0</v>
      </c>
      <c r="AO140" s="72">
        <f t="shared" si="56"/>
        <v>0</v>
      </c>
      <c r="AP140" s="55"/>
    </row>
    <row r="141" spans="1:42" x14ac:dyDescent="0.25">
      <c r="A141" s="144"/>
      <c r="B141" s="55"/>
      <c r="C141" s="55"/>
      <c r="D141" s="72">
        <f>SUMIF('3.1.MTS A'!$F$7:$F$253,'3.2.MTS B (M1)'!B141,'3.1.MTS A'!$J$7:$J$253)</f>
        <v>0</v>
      </c>
      <c r="E141" s="187">
        <f>SUMIF('Conv ratios (M1)'!$A$2:$A$51,'3.2.MTS B (M1)'!$B141,'Conv ratios (M1)'!$G$2:$G$51)</f>
        <v>0</v>
      </c>
      <c r="F141" s="187">
        <f>SUMIF('Conv ratios (M1)'!$A$2:$A$51,'3.2.MTS B (M1)'!$B141,'Conv ratios (M1)'!$F$2:$F$51)</f>
        <v>0</v>
      </c>
      <c r="G141" s="187">
        <f>SUMIF('Conv ratios (M1)'!$A$2:$A$51,'3.2.MTS B (M1)'!$B141,'Conv ratios (M1)'!$E$2:$E$51)</f>
        <v>0</v>
      </c>
      <c r="H141" s="55"/>
      <c r="I141" s="72">
        <f t="shared" si="47"/>
        <v>0</v>
      </c>
      <c r="J141" s="72">
        <f t="shared" si="48"/>
        <v>0</v>
      </c>
      <c r="K141" s="72">
        <f t="shared" si="49"/>
        <v>0</v>
      </c>
      <c r="L141" s="72">
        <f t="shared" si="50"/>
        <v>0</v>
      </c>
      <c r="M141" s="55"/>
      <c r="N141" s="72">
        <f t="shared" si="51"/>
        <v>0</v>
      </c>
      <c r="O141" s="55"/>
      <c r="P141" s="72">
        <f t="shared" si="39"/>
        <v>0</v>
      </c>
      <c r="Q141" s="72">
        <f t="shared" si="40"/>
        <v>0</v>
      </c>
      <c r="R141" s="72">
        <f>SUMIF('3.1.MTS A'!$F$7:$F$253,'3.2.MTS B (M1)'!B141,'3.1.MTS A'!$P$7:$P$253)</f>
        <v>0</v>
      </c>
      <c r="S141" s="72">
        <f>SUMIFS('MTS B Funnel (M1)'!$E$7:$E$251,'MTS B Funnel (M1)'!$B$7:$B$251,'3.2.MTS B (M1)'!$B141)</f>
        <v>0</v>
      </c>
      <c r="T141" s="72">
        <f>SUMIFS('MTS B Funnel (M1)'!$F$7:$F$251,'MTS B Funnel (M1)'!$B$7:$B$251,'3.2.MTS B (M1)'!$B141)</f>
        <v>0</v>
      </c>
      <c r="U141" s="72">
        <f>SUMIFS('MTS B Funnel (M1)'!$G$7:$G$251,'MTS B Funnel (M1)'!$B$7:$B$251,'3.2.MTS B (M1)'!$B141)</f>
        <v>0</v>
      </c>
      <c r="V141" s="72">
        <f>SUMIFS('MTS B Funnel (M1)'!$H$7:$H$251,'MTS B Funnel (M1)'!$B$7:$B$251,'3.2.MTS B (M1)'!$B141)</f>
        <v>0</v>
      </c>
      <c r="W141" s="72">
        <f t="shared" si="41"/>
        <v>0</v>
      </c>
      <c r="X141" s="72">
        <f t="shared" si="42"/>
        <v>0</v>
      </c>
      <c r="Y141" s="72">
        <f t="shared" si="52"/>
        <v>0</v>
      </c>
      <c r="Z141" s="72">
        <f t="shared" si="53"/>
        <v>0</v>
      </c>
      <c r="AA141" s="72">
        <f t="shared" si="54"/>
        <v>0</v>
      </c>
      <c r="AB141" s="72">
        <f>SUMIFS('MTS B Funnel (M1)'!$I$7:$I$251,'MTS B Funnel (M1)'!$B$7:$B$251,'3.2.MTS B (M1)'!$B141)</f>
        <v>0</v>
      </c>
      <c r="AC141" s="72">
        <f>SUMIFS('MTS B Funnel (M1)'!$J$7:$J$251,'MTS B Funnel (M1)'!$B$7:$B$251,'3.2.MTS B (M1)'!$B141)</f>
        <v>0</v>
      </c>
      <c r="AD141" s="72">
        <f t="shared" si="43"/>
        <v>0</v>
      </c>
      <c r="AE141" s="55"/>
      <c r="AF141" s="72">
        <f>SUMIF('3.1.MTS A'!$F$7:$F$253,'3.2.MTS B (M1)'!R141,'3.1.MTS A'!$U$7:$U$253)</f>
        <v>0</v>
      </c>
      <c r="AG141" s="72">
        <f>SUMIFS('MTS B Funnel (M1)'!$L$7:$L$251,'MTS B Funnel (M1)'!$B$7:$B$251,'3.2.MTS B (M1)'!$B141)</f>
        <v>0</v>
      </c>
      <c r="AH141" s="72">
        <f>SUMIFS('MTS B Funnel (M1)'!$M$7:$M$251,'MTS B Funnel (M1)'!$B$7:$B$251,'3.2.MTS B (M1)'!$B141)</f>
        <v>0</v>
      </c>
      <c r="AI141" s="72">
        <f>SUMIFS('MTS B Funnel (M1)'!$N$7:$N$251,'MTS B Funnel (M1)'!$B$7:$B$251,'3.2.MTS B (M1)'!$B141)</f>
        <v>0</v>
      </c>
      <c r="AJ141" s="72">
        <f>SUMIFS('MTS B Funnel (M1)'!$O$7:$O$251,'MTS B Funnel (M1)'!$B$7:$B$251,'3.2.MTS B (M1)'!$B141)</f>
        <v>0</v>
      </c>
      <c r="AK141" s="72">
        <f t="shared" si="44"/>
        <v>0</v>
      </c>
      <c r="AL141" s="72">
        <f t="shared" si="45"/>
        <v>0</v>
      </c>
      <c r="AM141" s="72">
        <f t="shared" si="46"/>
        <v>0</v>
      </c>
      <c r="AN141" s="72">
        <f t="shared" si="55"/>
        <v>0</v>
      </c>
      <c r="AO141" s="72">
        <f t="shared" si="56"/>
        <v>0</v>
      </c>
      <c r="AP141" s="55"/>
    </row>
    <row r="142" spans="1:42" x14ac:dyDescent="0.25">
      <c r="A142" s="144"/>
      <c r="B142" s="55"/>
      <c r="C142" s="55"/>
      <c r="D142" s="72">
        <f>SUMIF('3.1.MTS A'!$F$7:$F$253,'3.2.MTS B (M1)'!B142,'3.1.MTS A'!$J$7:$J$253)</f>
        <v>0</v>
      </c>
      <c r="E142" s="187">
        <f>SUMIF('Conv ratios (M1)'!$A$2:$A$51,'3.2.MTS B (M1)'!$B142,'Conv ratios (M1)'!$G$2:$G$51)</f>
        <v>0</v>
      </c>
      <c r="F142" s="187">
        <f>SUMIF('Conv ratios (M1)'!$A$2:$A$51,'3.2.MTS B (M1)'!$B142,'Conv ratios (M1)'!$F$2:$F$51)</f>
        <v>0</v>
      </c>
      <c r="G142" s="187">
        <f>SUMIF('Conv ratios (M1)'!$A$2:$A$51,'3.2.MTS B (M1)'!$B142,'Conv ratios (M1)'!$E$2:$E$51)</f>
        <v>0</v>
      </c>
      <c r="H142" s="55"/>
      <c r="I142" s="72">
        <f t="shared" si="47"/>
        <v>0</v>
      </c>
      <c r="J142" s="72">
        <f t="shared" si="48"/>
        <v>0</v>
      </c>
      <c r="K142" s="72">
        <f t="shared" si="49"/>
        <v>0</v>
      </c>
      <c r="L142" s="72">
        <f t="shared" si="50"/>
        <v>0</v>
      </c>
      <c r="M142" s="55"/>
      <c r="N142" s="72">
        <f t="shared" si="51"/>
        <v>0</v>
      </c>
      <c r="O142" s="55"/>
      <c r="P142" s="72">
        <f t="shared" si="39"/>
        <v>0</v>
      </c>
      <c r="Q142" s="72">
        <f t="shared" si="40"/>
        <v>0</v>
      </c>
      <c r="R142" s="72">
        <f>SUMIF('3.1.MTS A'!$F$7:$F$253,'3.2.MTS B (M1)'!B142,'3.1.MTS A'!$P$7:$P$253)</f>
        <v>0</v>
      </c>
      <c r="S142" s="72">
        <f>SUMIFS('MTS B Funnel (M1)'!$E$7:$E$251,'MTS B Funnel (M1)'!$B$7:$B$251,'3.2.MTS B (M1)'!$B142)</f>
        <v>0</v>
      </c>
      <c r="T142" s="72">
        <f>SUMIFS('MTS B Funnel (M1)'!$F$7:$F$251,'MTS B Funnel (M1)'!$B$7:$B$251,'3.2.MTS B (M1)'!$B142)</f>
        <v>0</v>
      </c>
      <c r="U142" s="72">
        <f>SUMIFS('MTS B Funnel (M1)'!$G$7:$G$251,'MTS B Funnel (M1)'!$B$7:$B$251,'3.2.MTS B (M1)'!$B142)</f>
        <v>0</v>
      </c>
      <c r="V142" s="72">
        <f>SUMIFS('MTS B Funnel (M1)'!$H$7:$H$251,'MTS B Funnel (M1)'!$B$7:$B$251,'3.2.MTS B (M1)'!$B142)</f>
        <v>0</v>
      </c>
      <c r="W142" s="72">
        <f t="shared" si="41"/>
        <v>0</v>
      </c>
      <c r="X142" s="72">
        <f t="shared" si="42"/>
        <v>0</v>
      </c>
      <c r="Y142" s="72">
        <f t="shared" si="52"/>
        <v>0</v>
      </c>
      <c r="Z142" s="72">
        <f t="shared" si="53"/>
        <v>0</v>
      </c>
      <c r="AA142" s="72">
        <f t="shared" si="54"/>
        <v>0</v>
      </c>
      <c r="AB142" s="72">
        <f>SUMIFS('MTS B Funnel (M1)'!$I$7:$I$251,'MTS B Funnel (M1)'!$B$7:$B$251,'3.2.MTS B (M1)'!$B142)</f>
        <v>0</v>
      </c>
      <c r="AC142" s="72">
        <f>SUMIFS('MTS B Funnel (M1)'!$J$7:$J$251,'MTS B Funnel (M1)'!$B$7:$B$251,'3.2.MTS B (M1)'!$B142)</f>
        <v>0</v>
      </c>
      <c r="AD142" s="72">
        <f t="shared" si="43"/>
        <v>0</v>
      </c>
      <c r="AE142" s="55"/>
      <c r="AF142" s="72">
        <f>SUMIF('3.1.MTS A'!$F$7:$F$253,'3.2.MTS B (M1)'!R142,'3.1.MTS A'!$U$7:$U$253)</f>
        <v>0</v>
      </c>
      <c r="AG142" s="72">
        <f>SUMIFS('MTS B Funnel (M1)'!$L$7:$L$251,'MTS B Funnel (M1)'!$B$7:$B$251,'3.2.MTS B (M1)'!$B142)</f>
        <v>0</v>
      </c>
      <c r="AH142" s="72">
        <f>SUMIFS('MTS B Funnel (M1)'!$M$7:$M$251,'MTS B Funnel (M1)'!$B$7:$B$251,'3.2.MTS B (M1)'!$B142)</f>
        <v>0</v>
      </c>
      <c r="AI142" s="72">
        <f>SUMIFS('MTS B Funnel (M1)'!$N$7:$N$251,'MTS B Funnel (M1)'!$B$7:$B$251,'3.2.MTS B (M1)'!$B142)</f>
        <v>0</v>
      </c>
      <c r="AJ142" s="72">
        <f>SUMIFS('MTS B Funnel (M1)'!$O$7:$O$251,'MTS B Funnel (M1)'!$B$7:$B$251,'3.2.MTS B (M1)'!$B142)</f>
        <v>0</v>
      </c>
      <c r="AK142" s="72">
        <f t="shared" si="44"/>
        <v>0</v>
      </c>
      <c r="AL142" s="72">
        <f t="shared" si="45"/>
        <v>0</v>
      </c>
      <c r="AM142" s="72">
        <f t="shared" si="46"/>
        <v>0</v>
      </c>
      <c r="AN142" s="72">
        <f t="shared" si="55"/>
        <v>0</v>
      </c>
      <c r="AO142" s="72">
        <f t="shared" si="56"/>
        <v>0</v>
      </c>
      <c r="AP142" s="55"/>
    </row>
    <row r="143" spans="1:42" x14ac:dyDescent="0.25">
      <c r="A143" s="144"/>
      <c r="B143" s="55"/>
      <c r="C143" s="55"/>
      <c r="D143" s="72">
        <f>SUMIF('3.1.MTS A'!$F$7:$F$253,'3.2.MTS B (M1)'!B143,'3.1.MTS A'!$J$7:$J$253)</f>
        <v>0</v>
      </c>
      <c r="E143" s="187">
        <f>SUMIF('Conv ratios (M1)'!$A$2:$A$51,'3.2.MTS B (M1)'!$B143,'Conv ratios (M1)'!$G$2:$G$51)</f>
        <v>0</v>
      </c>
      <c r="F143" s="187">
        <f>SUMIF('Conv ratios (M1)'!$A$2:$A$51,'3.2.MTS B (M1)'!$B143,'Conv ratios (M1)'!$F$2:$F$51)</f>
        <v>0</v>
      </c>
      <c r="G143" s="187">
        <f>SUMIF('Conv ratios (M1)'!$A$2:$A$51,'3.2.MTS B (M1)'!$B143,'Conv ratios (M1)'!$E$2:$E$51)</f>
        <v>0</v>
      </c>
      <c r="H143" s="55"/>
      <c r="I143" s="72">
        <f t="shared" si="47"/>
        <v>0</v>
      </c>
      <c r="J143" s="72">
        <f t="shared" si="48"/>
        <v>0</v>
      </c>
      <c r="K143" s="72">
        <f t="shared" si="49"/>
        <v>0</v>
      </c>
      <c r="L143" s="72">
        <f t="shared" si="50"/>
        <v>0</v>
      </c>
      <c r="M143" s="55"/>
      <c r="N143" s="72">
        <f t="shared" si="51"/>
        <v>0</v>
      </c>
      <c r="O143" s="55"/>
      <c r="P143" s="72">
        <f t="shared" si="39"/>
        <v>0</v>
      </c>
      <c r="Q143" s="72">
        <f t="shared" si="40"/>
        <v>0</v>
      </c>
      <c r="R143" s="72">
        <f>SUMIF('3.1.MTS A'!$F$7:$F$253,'3.2.MTS B (M1)'!B143,'3.1.MTS A'!$P$7:$P$253)</f>
        <v>0</v>
      </c>
      <c r="S143" s="72">
        <f>SUMIFS('MTS B Funnel (M1)'!$E$7:$E$251,'MTS B Funnel (M1)'!$B$7:$B$251,'3.2.MTS B (M1)'!$B143)</f>
        <v>0</v>
      </c>
      <c r="T143" s="72">
        <f>SUMIFS('MTS B Funnel (M1)'!$F$7:$F$251,'MTS B Funnel (M1)'!$B$7:$B$251,'3.2.MTS B (M1)'!$B143)</f>
        <v>0</v>
      </c>
      <c r="U143" s="72">
        <f>SUMIFS('MTS B Funnel (M1)'!$G$7:$G$251,'MTS B Funnel (M1)'!$B$7:$B$251,'3.2.MTS B (M1)'!$B143)</f>
        <v>0</v>
      </c>
      <c r="V143" s="72">
        <f>SUMIFS('MTS B Funnel (M1)'!$H$7:$H$251,'MTS B Funnel (M1)'!$B$7:$B$251,'3.2.MTS B (M1)'!$B143)</f>
        <v>0</v>
      </c>
      <c r="W143" s="72">
        <f t="shared" si="41"/>
        <v>0</v>
      </c>
      <c r="X143" s="72">
        <f t="shared" si="42"/>
        <v>0</v>
      </c>
      <c r="Y143" s="72">
        <f t="shared" si="52"/>
        <v>0</v>
      </c>
      <c r="Z143" s="72">
        <f t="shared" si="53"/>
        <v>0</v>
      </c>
      <c r="AA143" s="72">
        <f t="shared" si="54"/>
        <v>0</v>
      </c>
      <c r="AB143" s="72">
        <f>SUMIFS('MTS B Funnel (M1)'!$I$7:$I$251,'MTS B Funnel (M1)'!$B$7:$B$251,'3.2.MTS B (M1)'!$B143)</f>
        <v>0</v>
      </c>
      <c r="AC143" s="72">
        <f>SUMIFS('MTS B Funnel (M1)'!$J$7:$J$251,'MTS B Funnel (M1)'!$B$7:$B$251,'3.2.MTS B (M1)'!$B143)</f>
        <v>0</v>
      </c>
      <c r="AD143" s="72">
        <f t="shared" si="43"/>
        <v>0</v>
      </c>
      <c r="AE143" s="55"/>
      <c r="AF143" s="72">
        <f>SUMIF('3.1.MTS A'!$F$7:$F$253,'3.2.MTS B (M1)'!R143,'3.1.MTS A'!$U$7:$U$253)</f>
        <v>0</v>
      </c>
      <c r="AG143" s="72">
        <f>SUMIFS('MTS B Funnel (M1)'!$L$7:$L$251,'MTS B Funnel (M1)'!$B$7:$B$251,'3.2.MTS B (M1)'!$B143)</f>
        <v>0</v>
      </c>
      <c r="AH143" s="72">
        <f>SUMIFS('MTS B Funnel (M1)'!$M$7:$M$251,'MTS B Funnel (M1)'!$B$7:$B$251,'3.2.MTS B (M1)'!$B143)</f>
        <v>0</v>
      </c>
      <c r="AI143" s="72">
        <f>SUMIFS('MTS B Funnel (M1)'!$N$7:$N$251,'MTS B Funnel (M1)'!$B$7:$B$251,'3.2.MTS B (M1)'!$B143)</f>
        <v>0</v>
      </c>
      <c r="AJ143" s="72">
        <f>SUMIFS('MTS B Funnel (M1)'!$O$7:$O$251,'MTS B Funnel (M1)'!$B$7:$B$251,'3.2.MTS B (M1)'!$B143)</f>
        <v>0</v>
      </c>
      <c r="AK143" s="72">
        <f t="shared" si="44"/>
        <v>0</v>
      </c>
      <c r="AL143" s="72">
        <f t="shared" si="45"/>
        <v>0</v>
      </c>
      <c r="AM143" s="72">
        <f t="shared" si="46"/>
        <v>0</v>
      </c>
      <c r="AN143" s="72">
        <f t="shared" si="55"/>
        <v>0</v>
      </c>
      <c r="AO143" s="72">
        <f t="shared" si="56"/>
        <v>0</v>
      </c>
      <c r="AP143" s="55"/>
    </row>
    <row r="144" spans="1:42" x14ac:dyDescent="0.25">
      <c r="A144" s="144"/>
      <c r="B144" s="55"/>
      <c r="C144" s="55"/>
      <c r="D144" s="72">
        <f>SUMIF('3.1.MTS A'!$F$7:$F$253,'3.2.MTS B (M1)'!B144,'3.1.MTS A'!$J$7:$J$253)</f>
        <v>0</v>
      </c>
      <c r="E144" s="187">
        <f>SUMIF('Conv ratios (M1)'!$A$2:$A$51,'3.2.MTS B (M1)'!$B144,'Conv ratios (M1)'!$G$2:$G$51)</f>
        <v>0</v>
      </c>
      <c r="F144" s="187">
        <f>SUMIF('Conv ratios (M1)'!$A$2:$A$51,'3.2.MTS B (M1)'!$B144,'Conv ratios (M1)'!$F$2:$F$51)</f>
        <v>0</v>
      </c>
      <c r="G144" s="187">
        <f>SUMIF('Conv ratios (M1)'!$A$2:$A$51,'3.2.MTS B (M1)'!$B144,'Conv ratios (M1)'!$E$2:$E$51)</f>
        <v>0</v>
      </c>
      <c r="H144" s="55"/>
      <c r="I144" s="72">
        <f t="shared" si="47"/>
        <v>0</v>
      </c>
      <c r="J144" s="72">
        <f t="shared" si="48"/>
        <v>0</v>
      </c>
      <c r="K144" s="72">
        <f t="shared" si="49"/>
        <v>0</v>
      </c>
      <c r="L144" s="72">
        <f t="shared" si="50"/>
        <v>0</v>
      </c>
      <c r="M144" s="55"/>
      <c r="N144" s="72">
        <f t="shared" si="51"/>
        <v>0</v>
      </c>
      <c r="O144" s="55"/>
      <c r="P144" s="72">
        <f t="shared" si="39"/>
        <v>0</v>
      </c>
      <c r="Q144" s="72">
        <f t="shared" si="40"/>
        <v>0</v>
      </c>
      <c r="R144" s="72">
        <f>SUMIF('3.1.MTS A'!$F$7:$F$253,'3.2.MTS B (M1)'!B144,'3.1.MTS A'!$P$7:$P$253)</f>
        <v>0</v>
      </c>
      <c r="S144" s="72">
        <f>SUMIFS('MTS B Funnel (M1)'!$E$7:$E$251,'MTS B Funnel (M1)'!$B$7:$B$251,'3.2.MTS B (M1)'!$B144)</f>
        <v>0</v>
      </c>
      <c r="T144" s="72">
        <f>SUMIFS('MTS B Funnel (M1)'!$F$7:$F$251,'MTS B Funnel (M1)'!$B$7:$B$251,'3.2.MTS B (M1)'!$B144)</f>
        <v>0</v>
      </c>
      <c r="U144" s="72">
        <f>SUMIFS('MTS B Funnel (M1)'!$G$7:$G$251,'MTS B Funnel (M1)'!$B$7:$B$251,'3.2.MTS B (M1)'!$B144)</f>
        <v>0</v>
      </c>
      <c r="V144" s="72">
        <f>SUMIFS('MTS B Funnel (M1)'!$H$7:$H$251,'MTS B Funnel (M1)'!$B$7:$B$251,'3.2.MTS B (M1)'!$B144)</f>
        <v>0</v>
      </c>
      <c r="W144" s="72">
        <f t="shared" si="41"/>
        <v>0</v>
      </c>
      <c r="X144" s="72">
        <f t="shared" si="42"/>
        <v>0</v>
      </c>
      <c r="Y144" s="72">
        <f t="shared" si="52"/>
        <v>0</v>
      </c>
      <c r="Z144" s="72">
        <f t="shared" si="53"/>
        <v>0</v>
      </c>
      <c r="AA144" s="72">
        <f t="shared" si="54"/>
        <v>0</v>
      </c>
      <c r="AB144" s="72">
        <f>SUMIFS('MTS B Funnel (M1)'!$I$7:$I$251,'MTS B Funnel (M1)'!$B$7:$B$251,'3.2.MTS B (M1)'!$B144)</f>
        <v>0</v>
      </c>
      <c r="AC144" s="72">
        <f>SUMIFS('MTS B Funnel (M1)'!$J$7:$J$251,'MTS B Funnel (M1)'!$B$7:$B$251,'3.2.MTS B (M1)'!$B144)</f>
        <v>0</v>
      </c>
      <c r="AD144" s="72">
        <f t="shared" si="43"/>
        <v>0</v>
      </c>
      <c r="AE144" s="55"/>
      <c r="AF144" s="72">
        <f>SUMIF('3.1.MTS A'!$F$7:$F$253,'3.2.MTS B (M1)'!R144,'3.1.MTS A'!$U$7:$U$253)</f>
        <v>0</v>
      </c>
      <c r="AG144" s="72">
        <f>SUMIFS('MTS B Funnel (M1)'!$L$7:$L$251,'MTS B Funnel (M1)'!$B$7:$B$251,'3.2.MTS B (M1)'!$B144)</f>
        <v>0</v>
      </c>
      <c r="AH144" s="72">
        <f>SUMIFS('MTS B Funnel (M1)'!$M$7:$M$251,'MTS B Funnel (M1)'!$B$7:$B$251,'3.2.MTS B (M1)'!$B144)</f>
        <v>0</v>
      </c>
      <c r="AI144" s="72">
        <f>SUMIFS('MTS B Funnel (M1)'!$N$7:$N$251,'MTS B Funnel (M1)'!$B$7:$B$251,'3.2.MTS B (M1)'!$B144)</f>
        <v>0</v>
      </c>
      <c r="AJ144" s="72">
        <f>SUMIFS('MTS B Funnel (M1)'!$O$7:$O$251,'MTS B Funnel (M1)'!$B$7:$B$251,'3.2.MTS B (M1)'!$B144)</f>
        <v>0</v>
      </c>
      <c r="AK144" s="72">
        <f t="shared" si="44"/>
        <v>0</v>
      </c>
      <c r="AL144" s="72">
        <f t="shared" si="45"/>
        <v>0</v>
      </c>
      <c r="AM144" s="72">
        <f t="shared" si="46"/>
        <v>0</v>
      </c>
      <c r="AN144" s="72">
        <f t="shared" si="55"/>
        <v>0</v>
      </c>
      <c r="AO144" s="72">
        <f t="shared" si="56"/>
        <v>0</v>
      </c>
      <c r="AP144" s="55"/>
    </row>
    <row r="145" spans="1:42" x14ac:dyDescent="0.25">
      <c r="A145" s="144"/>
      <c r="B145" s="55"/>
      <c r="C145" s="55"/>
      <c r="D145" s="72">
        <f>SUMIF('3.1.MTS A'!$F$7:$F$253,'3.2.MTS B (M1)'!B145,'3.1.MTS A'!$J$7:$J$253)</f>
        <v>0</v>
      </c>
      <c r="E145" s="187">
        <f>SUMIF('Conv ratios (M1)'!$A$2:$A$51,'3.2.MTS B (M1)'!$B145,'Conv ratios (M1)'!$G$2:$G$51)</f>
        <v>0</v>
      </c>
      <c r="F145" s="187">
        <f>SUMIF('Conv ratios (M1)'!$A$2:$A$51,'3.2.MTS B (M1)'!$B145,'Conv ratios (M1)'!$F$2:$F$51)</f>
        <v>0</v>
      </c>
      <c r="G145" s="187">
        <f>SUMIF('Conv ratios (M1)'!$A$2:$A$51,'3.2.MTS B (M1)'!$B145,'Conv ratios (M1)'!$E$2:$E$51)</f>
        <v>0</v>
      </c>
      <c r="H145" s="55"/>
      <c r="I145" s="72">
        <f t="shared" si="47"/>
        <v>0</v>
      </c>
      <c r="J145" s="72">
        <f t="shared" si="48"/>
        <v>0</v>
      </c>
      <c r="K145" s="72">
        <f t="shared" si="49"/>
        <v>0</v>
      </c>
      <c r="L145" s="72">
        <f t="shared" si="50"/>
        <v>0</v>
      </c>
      <c r="M145" s="55"/>
      <c r="N145" s="72">
        <f t="shared" si="51"/>
        <v>0</v>
      </c>
      <c r="O145" s="55"/>
      <c r="P145" s="72">
        <f t="shared" si="39"/>
        <v>0</v>
      </c>
      <c r="Q145" s="72">
        <f t="shared" si="40"/>
        <v>0</v>
      </c>
      <c r="R145" s="72">
        <f>SUMIF('3.1.MTS A'!$F$7:$F$253,'3.2.MTS B (M1)'!B145,'3.1.MTS A'!$P$7:$P$253)</f>
        <v>0</v>
      </c>
      <c r="S145" s="72">
        <f>SUMIFS('MTS B Funnel (M1)'!$E$7:$E$251,'MTS B Funnel (M1)'!$B$7:$B$251,'3.2.MTS B (M1)'!$B145)</f>
        <v>0</v>
      </c>
      <c r="T145" s="72">
        <f>SUMIFS('MTS B Funnel (M1)'!$F$7:$F$251,'MTS B Funnel (M1)'!$B$7:$B$251,'3.2.MTS B (M1)'!$B145)</f>
        <v>0</v>
      </c>
      <c r="U145" s="72">
        <f>SUMIFS('MTS B Funnel (M1)'!$G$7:$G$251,'MTS B Funnel (M1)'!$B$7:$B$251,'3.2.MTS B (M1)'!$B145)</f>
        <v>0</v>
      </c>
      <c r="V145" s="72">
        <f>SUMIFS('MTS B Funnel (M1)'!$H$7:$H$251,'MTS B Funnel (M1)'!$B$7:$B$251,'3.2.MTS B (M1)'!$B145)</f>
        <v>0</v>
      </c>
      <c r="W145" s="72">
        <f t="shared" si="41"/>
        <v>0</v>
      </c>
      <c r="X145" s="72">
        <f t="shared" si="42"/>
        <v>0</v>
      </c>
      <c r="Y145" s="72">
        <f t="shared" si="52"/>
        <v>0</v>
      </c>
      <c r="Z145" s="72">
        <f t="shared" si="53"/>
        <v>0</v>
      </c>
      <c r="AA145" s="72">
        <f t="shared" si="54"/>
        <v>0</v>
      </c>
      <c r="AB145" s="72">
        <f>SUMIFS('MTS B Funnel (M1)'!$I$7:$I$251,'MTS B Funnel (M1)'!$B$7:$B$251,'3.2.MTS B (M1)'!$B145)</f>
        <v>0</v>
      </c>
      <c r="AC145" s="72">
        <f>SUMIFS('MTS B Funnel (M1)'!$J$7:$J$251,'MTS B Funnel (M1)'!$B$7:$B$251,'3.2.MTS B (M1)'!$B145)</f>
        <v>0</v>
      </c>
      <c r="AD145" s="72">
        <f t="shared" si="43"/>
        <v>0</v>
      </c>
      <c r="AE145" s="55"/>
      <c r="AF145" s="72">
        <f>SUMIF('3.1.MTS A'!$F$7:$F$253,'3.2.MTS B (M1)'!R145,'3.1.MTS A'!$U$7:$U$253)</f>
        <v>0</v>
      </c>
      <c r="AG145" s="72">
        <f>SUMIFS('MTS B Funnel (M1)'!$L$7:$L$251,'MTS B Funnel (M1)'!$B$7:$B$251,'3.2.MTS B (M1)'!$B145)</f>
        <v>0</v>
      </c>
      <c r="AH145" s="72">
        <f>SUMIFS('MTS B Funnel (M1)'!$M$7:$M$251,'MTS B Funnel (M1)'!$B$7:$B$251,'3.2.MTS B (M1)'!$B145)</f>
        <v>0</v>
      </c>
      <c r="AI145" s="72">
        <f>SUMIFS('MTS B Funnel (M1)'!$N$7:$N$251,'MTS B Funnel (M1)'!$B$7:$B$251,'3.2.MTS B (M1)'!$B145)</f>
        <v>0</v>
      </c>
      <c r="AJ145" s="72">
        <f>SUMIFS('MTS B Funnel (M1)'!$O$7:$O$251,'MTS B Funnel (M1)'!$B$7:$B$251,'3.2.MTS B (M1)'!$B145)</f>
        <v>0</v>
      </c>
      <c r="AK145" s="72">
        <f t="shared" si="44"/>
        <v>0</v>
      </c>
      <c r="AL145" s="72">
        <f t="shared" si="45"/>
        <v>0</v>
      </c>
      <c r="AM145" s="72">
        <f t="shared" si="46"/>
        <v>0</v>
      </c>
      <c r="AN145" s="72">
        <f t="shared" si="55"/>
        <v>0</v>
      </c>
      <c r="AO145" s="72">
        <f t="shared" si="56"/>
        <v>0</v>
      </c>
      <c r="AP145" s="55"/>
    </row>
    <row r="146" spans="1:42" x14ac:dyDescent="0.25">
      <c r="A146" s="144"/>
      <c r="B146" s="55"/>
      <c r="C146" s="55"/>
      <c r="D146" s="72">
        <f>SUMIF('3.1.MTS A'!$F$7:$F$253,'3.2.MTS B (M1)'!B146,'3.1.MTS A'!$J$7:$J$253)</f>
        <v>0</v>
      </c>
      <c r="E146" s="187">
        <f>SUMIF('Conv ratios (M1)'!$A$2:$A$51,'3.2.MTS B (M1)'!$B146,'Conv ratios (M1)'!$G$2:$G$51)</f>
        <v>0</v>
      </c>
      <c r="F146" s="187">
        <f>SUMIF('Conv ratios (M1)'!$A$2:$A$51,'3.2.MTS B (M1)'!$B146,'Conv ratios (M1)'!$F$2:$F$51)</f>
        <v>0</v>
      </c>
      <c r="G146" s="187">
        <f>SUMIF('Conv ratios (M1)'!$A$2:$A$51,'3.2.MTS B (M1)'!$B146,'Conv ratios (M1)'!$E$2:$E$51)</f>
        <v>0</v>
      </c>
      <c r="H146" s="55"/>
      <c r="I146" s="72">
        <f t="shared" si="47"/>
        <v>0</v>
      </c>
      <c r="J146" s="72">
        <f t="shared" si="48"/>
        <v>0</v>
      </c>
      <c r="K146" s="72">
        <f t="shared" si="49"/>
        <v>0</v>
      </c>
      <c r="L146" s="72">
        <f t="shared" si="50"/>
        <v>0</v>
      </c>
      <c r="M146" s="55"/>
      <c r="N146" s="72">
        <f t="shared" si="51"/>
        <v>0</v>
      </c>
      <c r="O146" s="55"/>
      <c r="P146" s="72">
        <f t="shared" si="39"/>
        <v>0</v>
      </c>
      <c r="Q146" s="72">
        <f t="shared" si="40"/>
        <v>0</v>
      </c>
      <c r="R146" s="72">
        <f>SUMIF('3.1.MTS A'!$F$7:$F$253,'3.2.MTS B (M1)'!B146,'3.1.MTS A'!$P$7:$P$253)</f>
        <v>0</v>
      </c>
      <c r="S146" s="72">
        <f>SUMIFS('MTS B Funnel (M1)'!$E$7:$E$251,'MTS B Funnel (M1)'!$B$7:$B$251,'3.2.MTS B (M1)'!$B146)</f>
        <v>0</v>
      </c>
      <c r="T146" s="72">
        <f>SUMIFS('MTS B Funnel (M1)'!$F$7:$F$251,'MTS B Funnel (M1)'!$B$7:$B$251,'3.2.MTS B (M1)'!$B146)</f>
        <v>0</v>
      </c>
      <c r="U146" s="72">
        <f>SUMIFS('MTS B Funnel (M1)'!$G$7:$G$251,'MTS B Funnel (M1)'!$B$7:$B$251,'3.2.MTS B (M1)'!$B146)</f>
        <v>0</v>
      </c>
      <c r="V146" s="72">
        <f>SUMIFS('MTS B Funnel (M1)'!$H$7:$H$251,'MTS B Funnel (M1)'!$B$7:$B$251,'3.2.MTS B (M1)'!$B146)</f>
        <v>0</v>
      </c>
      <c r="W146" s="72">
        <f t="shared" si="41"/>
        <v>0</v>
      </c>
      <c r="X146" s="72">
        <f t="shared" si="42"/>
        <v>0</v>
      </c>
      <c r="Y146" s="72">
        <f t="shared" si="52"/>
        <v>0</v>
      </c>
      <c r="Z146" s="72">
        <f t="shared" si="53"/>
        <v>0</v>
      </c>
      <c r="AA146" s="72">
        <f t="shared" si="54"/>
        <v>0</v>
      </c>
      <c r="AB146" s="72">
        <f>SUMIFS('MTS B Funnel (M1)'!$I$7:$I$251,'MTS B Funnel (M1)'!$B$7:$B$251,'3.2.MTS B (M1)'!$B146)</f>
        <v>0</v>
      </c>
      <c r="AC146" s="72">
        <f>SUMIFS('MTS B Funnel (M1)'!$J$7:$J$251,'MTS B Funnel (M1)'!$B$7:$B$251,'3.2.MTS B (M1)'!$B146)</f>
        <v>0</v>
      </c>
      <c r="AD146" s="72">
        <f t="shared" si="43"/>
        <v>0</v>
      </c>
      <c r="AE146" s="55"/>
      <c r="AF146" s="72">
        <f>SUMIF('3.1.MTS A'!$F$7:$F$253,'3.2.MTS B (M1)'!R146,'3.1.MTS A'!$U$7:$U$253)</f>
        <v>0</v>
      </c>
      <c r="AG146" s="72">
        <f>SUMIFS('MTS B Funnel (M1)'!$L$7:$L$251,'MTS B Funnel (M1)'!$B$7:$B$251,'3.2.MTS B (M1)'!$B146)</f>
        <v>0</v>
      </c>
      <c r="AH146" s="72">
        <f>SUMIFS('MTS B Funnel (M1)'!$M$7:$M$251,'MTS B Funnel (M1)'!$B$7:$B$251,'3.2.MTS B (M1)'!$B146)</f>
        <v>0</v>
      </c>
      <c r="AI146" s="72">
        <f>SUMIFS('MTS B Funnel (M1)'!$N$7:$N$251,'MTS B Funnel (M1)'!$B$7:$B$251,'3.2.MTS B (M1)'!$B146)</f>
        <v>0</v>
      </c>
      <c r="AJ146" s="72">
        <f>SUMIFS('MTS B Funnel (M1)'!$O$7:$O$251,'MTS B Funnel (M1)'!$B$7:$B$251,'3.2.MTS B (M1)'!$B146)</f>
        <v>0</v>
      </c>
      <c r="AK146" s="72">
        <f t="shared" si="44"/>
        <v>0</v>
      </c>
      <c r="AL146" s="72">
        <f t="shared" si="45"/>
        <v>0</v>
      </c>
      <c r="AM146" s="72">
        <f t="shared" si="46"/>
        <v>0</v>
      </c>
      <c r="AN146" s="72">
        <f t="shared" si="55"/>
        <v>0</v>
      </c>
      <c r="AO146" s="72">
        <f t="shared" si="56"/>
        <v>0</v>
      </c>
      <c r="AP146" s="55"/>
    </row>
    <row r="147" spans="1:42" x14ac:dyDescent="0.25">
      <c r="A147" s="144"/>
      <c r="B147" s="55"/>
      <c r="C147" s="55"/>
      <c r="D147" s="72">
        <f>SUMIF('3.1.MTS A'!$F$7:$F$253,'3.2.MTS B (M1)'!B147,'3.1.MTS A'!$J$7:$J$253)</f>
        <v>0</v>
      </c>
      <c r="E147" s="187">
        <f>SUMIF('Conv ratios (M1)'!$A$2:$A$51,'3.2.MTS B (M1)'!$B147,'Conv ratios (M1)'!$G$2:$G$51)</f>
        <v>0</v>
      </c>
      <c r="F147" s="187">
        <f>SUMIF('Conv ratios (M1)'!$A$2:$A$51,'3.2.MTS B (M1)'!$B147,'Conv ratios (M1)'!$F$2:$F$51)</f>
        <v>0</v>
      </c>
      <c r="G147" s="187">
        <f>SUMIF('Conv ratios (M1)'!$A$2:$A$51,'3.2.MTS B (M1)'!$B147,'Conv ratios (M1)'!$E$2:$E$51)</f>
        <v>0</v>
      </c>
      <c r="H147" s="55"/>
      <c r="I147" s="72">
        <f t="shared" si="47"/>
        <v>0</v>
      </c>
      <c r="J147" s="72">
        <f t="shared" si="48"/>
        <v>0</v>
      </c>
      <c r="K147" s="72">
        <f t="shared" si="49"/>
        <v>0</v>
      </c>
      <c r="L147" s="72">
        <f t="shared" si="50"/>
        <v>0</v>
      </c>
      <c r="M147" s="55"/>
      <c r="N147" s="72">
        <f t="shared" si="51"/>
        <v>0</v>
      </c>
      <c r="O147" s="55"/>
      <c r="P147" s="72">
        <f t="shared" si="39"/>
        <v>0</v>
      </c>
      <c r="Q147" s="72">
        <f t="shared" si="40"/>
        <v>0</v>
      </c>
      <c r="R147" s="72">
        <f>SUMIF('3.1.MTS A'!$F$7:$F$253,'3.2.MTS B (M1)'!B147,'3.1.MTS A'!$P$7:$P$253)</f>
        <v>0</v>
      </c>
      <c r="S147" s="72">
        <f>SUMIFS('MTS B Funnel (M1)'!$E$7:$E$251,'MTS B Funnel (M1)'!$B$7:$B$251,'3.2.MTS B (M1)'!$B147)</f>
        <v>0</v>
      </c>
      <c r="T147" s="72">
        <f>SUMIFS('MTS B Funnel (M1)'!$F$7:$F$251,'MTS B Funnel (M1)'!$B$7:$B$251,'3.2.MTS B (M1)'!$B147)</f>
        <v>0</v>
      </c>
      <c r="U147" s="72">
        <f>SUMIFS('MTS B Funnel (M1)'!$G$7:$G$251,'MTS B Funnel (M1)'!$B$7:$B$251,'3.2.MTS B (M1)'!$B147)</f>
        <v>0</v>
      </c>
      <c r="V147" s="72">
        <f>SUMIFS('MTS B Funnel (M1)'!$H$7:$H$251,'MTS B Funnel (M1)'!$B$7:$B$251,'3.2.MTS B (M1)'!$B147)</f>
        <v>0</v>
      </c>
      <c r="W147" s="72">
        <f t="shared" si="41"/>
        <v>0</v>
      </c>
      <c r="X147" s="72">
        <f t="shared" si="42"/>
        <v>0</v>
      </c>
      <c r="Y147" s="72">
        <f t="shared" si="52"/>
        <v>0</v>
      </c>
      <c r="Z147" s="72">
        <f t="shared" si="53"/>
        <v>0</v>
      </c>
      <c r="AA147" s="72">
        <f t="shared" si="54"/>
        <v>0</v>
      </c>
      <c r="AB147" s="72">
        <f>SUMIFS('MTS B Funnel (M1)'!$I$7:$I$251,'MTS B Funnel (M1)'!$B$7:$B$251,'3.2.MTS B (M1)'!$B147)</f>
        <v>0</v>
      </c>
      <c r="AC147" s="72">
        <f>SUMIFS('MTS B Funnel (M1)'!$J$7:$J$251,'MTS B Funnel (M1)'!$B$7:$B$251,'3.2.MTS B (M1)'!$B147)</f>
        <v>0</v>
      </c>
      <c r="AD147" s="72">
        <f t="shared" si="43"/>
        <v>0</v>
      </c>
      <c r="AE147" s="55"/>
      <c r="AF147" s="72">
        <f>SUMIF('3.1.MTS A'!$F$7:$F$253,'3.2.MTS B (M1)'!R147,'3.1.MTS A'!$U$7:$U$253)</f>
        <v>0</v>
      </c>
      <c r="AG147" s="72">
        <f>SUMIFS('MTS B Funnel (M1)'!$L$7:$L$251,'MTS B Funnel (M1)'!$B$7:$B$251,'3.2.MTS B (M1)'!$B147)</f>
        <v>0</v>
      </c>
      <c r="AH147" s="72">
        <f>SUMIFS('MTS B Funnel (M1)'!$M$7:$M$251,'MTS B Funnel (M1)'!$B$7:$B$251,'3.2.MTS B (M1)'!$B147)</f>
        <v>0</v>
      </c>
      <c r="AI147" s="72">
        <f>SUMIFS('MTS B Funnel (M1)'!$N$7:$N$251,'MTS B Funnel (M1)'!$B$7:$B$251,'3.2.MTS B (M1)'!$B147)</f>
        <v>0</v>
      </c>
      <c r="AJ147" s="72">
        <f>SUMIFS('MTS B Funnel (M1)'!$O$7:$O$251,'MTS B Funnel (M1)'!$B$7:$B$251,'3.2.MTS B (M1)'!$B147)</f>
        <v>0</v>
      </c>
      <c r="AK147" s="72">
        <f t="shared" si="44"/>
        <v>0</v>
      </c>
      <c r="AL147" s="72">
        <f t="shared" si="45"/>
        <v>0</v>
      </c>
      <c r="AM147" s="72">
        <f t="shared" si="46"/>
        <v>0</v>
      </c>
      <c r="AN147" s="72">
        <f t="shared" si="55"/>
        <v>0</v>
      </c>
      <c r="AO147" s="72">
        <f t="shared" si="56"/>
        <v>0</v>
      </c>
      <c r="AP147" s="55"/>
    </row>
    <row r="148" spans="1:42" x14ac:dyDescent="0.25">
      <c r="A148" s="144"/>
      <c r="B148" s="55"/>
      <c r="C148" s="55"/>
      <c r="D148" s="72">
        <f>SUMIF('3.1.MTS A'!$F$7:$F$253,'3.2.MTS B (M1)'!B148,'3.1.MTS A'!$J$7:$J$253)</f>
        <v>0</v>
      </c>
      <c r="E148" s="187">
        <f>SUMIF('Conv ratios (M1)'!$A$2:$A$51,'3.2.MTS B (M1)'!$B148,'Conv ratios (M1)'!$G$2:$G$51)</f>
        <v>0</v>
      </c>
      <c r="F148" s="187">
        <f>SUMIF('Conv ratios (M1)'!$A$2:$A$51,'3.2.MTS B (M1)'!$B148,'Conv ratios (M1)'!$F$2:$F$51)</f>
        <v>0</v>
      </c>
      <c r="G148" s="187">
        <f>SUMIF('Conv ratios (M1)'!$A$2:$A$51,'3.2.MTS B (M1)'!$B148,'Conv ratios (M1)'!$E$2:$E$51)</f>
        <v>0</v>
      </c>
      <c r="H148" s="55"/>
      <c r="I148" s="72">
        <f t="shared" si="47"/>
        <v>0</v>
      </c>
      <c r="J148" s="72">
        <f t="shared" si="48"/>
        <v>0</v>
      </c>
      <c r="K148" s="72">
        <f t="shared" si="49"/>
        <v>0</v>
      </c>
      <c r="L148" s="72">
        <f t="shared" si="50"/>
        <v>0</v>
      </c>
      <c r="M148" s="55"/>
      <c r="N148" s="72">
        <f t="shared" si="51"/>
        <v>0</v>
      </c>
      <c r="O148" s="55"/>
      <c r="P148" s="72">
        <f t="shared" si="39"/>
        <v>0</v>
      </c>
      <c r="Q148" s="72">
        <f t="shared" si="40"/>
        <v>0</v>
      </c>
      <c r="R148" s="72">
        <f>SUMIF('3.1.MTS A'!$F$7:$F$253,'3.2.MTS B (M1)'!B148,'3.1.MTS A'!$P$7:$P$253)</f>
        <v>0</v>
      </c>
      <c r="S148" s="72">
        <f>SUMIFS('MTS B Funnel (M1)'!$E$7:$E$251,'MTS B Funnel (M1)'!$B$7:$B$251,'3.2.MTS B (M1)'!$B148)</f>
        <v>0</v>
      </c>
      <c r="T148" s="72">
        <f>SUMIFS('MTS B Funnel (M1)'!$F$7:$F$251,'MTS B Funnel (M1)'!$B$7:$B$251,'3.2.MTS B (M1)'!$B148)</f>
        <v>0</v>
      </c>
      <c r="U148" s="72">
        <f>SUMIFS('MTS B Funnel (M1)'!$G$7:$G$251,'MTS B Funnel (M1)'!$B$7:$B$251,'3.2.MTS B (M1)'!$B148)</f>
        <v>0</v>
      </c>
      <c r="V148" s="72">
        <f>SUMIFS('MTS B Funnel (M1)'!$H$7:$H$251,'MTS B Funnel (M1)'!$B$7:$B$251,'3.2.MTS B (M1)'!$B148)</f>
        <v>0</v>
      </c>
      <c r="W148" s="72">
        <f t="shared" si="41"/>
        <v>0</v>
      </c>
      <c r="X148" s="72">
        <f t="shared" si="42"/>
        <v>0</v>
      </c>
      <c r="Y148" s="72">
        <f t="shared" si="52"/>
        <v>0</v>
      </c>
      <c r="Z148" s="72">
        <f t="shared" si="53"/>
        <v>0</v>
      </c>
      <c r="AA148" s="72">
        <f t="shared" si="54"/>
        <v>0</v>
      </c>
      <c r="AB148" s="72">
        <f>SUMIFS('MTS B Funnel (M1)'!$I$7:$I$251,'MTS B Funnel (M1)'!$B$7:$B$251,'3.2.MTS B (M1)'!$B148)</f>
        <v>0</v>
      </c>
      <c r="AC148" s="72">
        <f>SUMIFS('MTS B Funnel (M1)'!$J$7:$J$251,'MTS B Funnel (M1)'!$B$7:$B$251,'3.2.MTS B (M1)'!$B148)</f>
        <v>0</v>
      </c>
      <c r="AD148" s="72">
        <f t="shared" si="43"/>
        <v>0</v>
      </c>
      <c r="AE148" s="55"/>
      <c r="AF148" s="72">
        <f>SUMIF('3.1.MTS A'!$F$7:$F$253,'3.2.MTS B (M1)'!R148,'3.1.MTS A'!$U$7:$U$253)</f>
        <v>0</v>
      </c>
      <c r="AG148" s="72">
        <f>SUMIFS('MTS B Funnel (M1)'!$L$7:$L$251,'MTS B Funnel (M1)'!$B$7:$B$251,'3.2.MTS B (M1)'!$B148)</f>
        <v>0</v>
      </c>
      <c r="AH148" s="72">
        <f>SUMIFS('MTS B Funnel (M1)'!$M$7:$M$251,'MTS B Funnel (M1)'!$B$7:$B$251,'3.2.MTS B (M1)'!$B148)</f>
        <v>0</v>
      </c>
      <c r="AI148" s="72">
        <f>SUMIFS('MTS B Funnel (M1)'!$N$7:$N$251,'MTS B Funnel (M1)'!$B$7:$B$251,'3.2.MTS B (M1)'!$B148)</f>
        <v>0</v>
      </c>
      <c r="AJ148" s="72">
        <f>SUMIFS('MTS B Funnel (M1)'!$O$7:$O$251,'MTS B Funnel (M1)'!$B$7:$B$251,'3.2.MTS B (M1)'!$B148)</f>
        <v>0</v>
      </c>
      <c r="AK148" s="72">
        <f t="shared" si="44"/>
        <v>0</v>
      </c>
      <c r="AL148" s="72">
        <f t="shared" si="45"/>
        <v>0</v>
      </c>
      <c r="AM148" s="72">
        <f t="shared" si="46"/>
        <v>0</v>
      </c>
      <c r="AN148" s="72">
        <f t="shared" si="55"/>
        <v>0</v>
      </c>
      <c r="AO148" s="72">
        <f t="shared" si="56"/>
        <v>0</v>
      </c>
      <c r="AP148" s="55"/>
    </row>
    <row r="149" spans="1:42" x14ac:dyDescent="0.25">
      <c r="A149" s="144"/>
      <c r="B149" s="55"/>
      <c r="C149" s="55"/>
      <c r="D149" s="72">
        <f>SUMIF('3.1.MTS A'!$F$7:$F$253,'3.2.MTS B (M1)'!B149,'3.1.MTS A'!$J$7:$J$253)</f>
        <v>0</v>
      </c>
      <c r="E149" s="187">
        <f>SUMIF('Conv ratios (M1)'!$A$2:$A$51,'3.2.MTS B (M1)'!$B149,'Conv ratios (M1)'!$G$2:$G$51)</f>
        <v>0</v>
      </c>
      <c r="F149" s="187">
        <f>SUMIF('Conv ratios (M1)'!$A$2:$A$51,'3.2.MTS B (M1)'!$B149,'Conv ratios (M1)'!$F$2:$F$51)</f>
        <v>0</v>
      </c>
      <c r="G149" s="187">
        <f>SUMIF('Conv ratios (M1)'!$A$2:$A$51,'3.2.MTS B (M1)'!$B149,'Conv ratios (M1)'!$E$2:$E$51)</f>
        <v>0</v>
      </c>
      <c r="H149" s="55"/>
      <c r="I149" s="72">
        <f t="shared" si="47"/>
        <v>0</v>
      </c>
      <c r="J149" s="72">
        <f t="shared" si="48"/>
        <v>0</v>
      </c>
      <c r="K149" s="72">
        <f t="shared" si="49"/>
        <v>0</v>
      </c>
      <c r="L149" s="72">
        <f t="shared" si="50"/>
        <v>0</v>
      </c>
      <c r="M149" s="55"/>
      <c r="N149" s="72">
        <f t="shared" si="51"/>
        <v>0</v>
      </c>
      <c r="O149" s="55"/>
      <c r="P149" s="72">
        <f t="shared" si="39"/>
        <v>0</v>
      </c>
      <c r="Q149" s="72">
        <f t="shared" si="40"/>
        <v>0</v>
      </c>
      <c r="R149" s="72">
        <f>SUMIF('3.1.MTS A'!$F$7:$F$253,'3.2.MTS B (M1)'!B149,'3.1.MTS A'!$P$7:$P$253)</f>
        <v>0</v>
      </c>
      <c r="S149" s="72">
        <f>SUMIFS('MTS B Funnel (M1)'!$E$7:$E$251,'MTS B Funnel (M1)'!$B$7:$B$251,'3.2.MTS B (M1)'!$B149)</f>
        <v>0</v>
      </c>
      <c r="T149" s="72">
        <f>SUMIFS('MTS B Funnel (M1)'!$F$7:$F$251,'MTS B Funnel (M1)'!$B$7:$B$251,'3.2.MTS B (M1)'!$B149)</f>
        <v>0</v>
      </c>
      <c r="U149" s="72">
        <f>SUMIFS('MTS B Funnel (M1)'!$G$7:$G$251,'MTS B Funnel (M1)'!$B$7:$B$251,'3.2.MTS B (M1)'!$B149)</f>
        <v>0</v>
      </c>
      <c r="V149" s="72">
        <f>SUMIFS('MTS B Funnel (M1)'!$H$7:$H$251,'MTS B Funnel (M1)'!$B$7:$B$251,'3.2.MTS B (M1)'!$B149)</f>
        <v>0</v>
      </c>
      <c r="W149" s="72">
        <f t="shared" si="41"/>
        <v>0</v>
      </c>
      <c r="X149" s="72">
        <f t="shared" si="42"/>
        <v>0</v>
      </c>
      <c r="Y149" s="72">
        <f t="shared" si="52"/>
        <v>0</v>
      </c>
      <c r="Z149" s="72">
        <f t="shared" si="53"/>
        <v>0</v>
      </c>
      <c r="AA149" s="72">
        <f t="shared" si="54"/>
        <v>0</v>
      </c>
      <c r="AB149" s="72">
        <f>SUMIFS('MTS B Funnel (M1)'!$I$7:$I$251,'MTS B Funnel (M1)'!$B$7:$B$251,'3.2.MTS B (M1)'!$B149)</f>
        <v>0</v>
      </c>
      <c r="AC149" s="72">
        <f>SUMIFS('MTS B Funnel (M1)'!$J$7:$J$251,'MTS B Funnel (M1)'!$B$7:$B$251,'3.2.MTS B (M1)'!$B149)</f>
        <v>0</v>
      </c>
      <c r="AD149" s="72">
        <f t="shared" si="43"/>
        <v>0</v>
      </c>
      <c r="AE149" s="55"/>
      <c r="AF149" s="72">
        <f>SUMIF('3.1.MTS A'!$F$7:$F$253,'3.2.MTS B (M1)'!R149,'3.1.MTS A'!$U$7:$U$253)</f>
        <v>0</v>
      </c>
      <c r="AG149" s="72">
        <f>SUMIFS('MTS B Funnel (M1)'!$L$7:$L$251,'MTS B Funnel (M1)'!$B$7:$B$251,'3.2.MTS B (M1)'!$B149)</f>
        <v>0</v>
      </c>
      <c r="AH149" s="72">
        <f>SUMIFS('MTS B Funnel (M1)'!$M$7:$M$251,'MTS B Funnel (M1)'!$B$7:$B$251,'3.2.MTS B (M1)'!$B149)</f>
        <v>0</v>
      </c>
      <c r="AI149" s="72">
        <f>SUMIFS('MTS B Funnel (M1)'!$N$7:$N$251,'MTS B Funnel (M1)'!$B$7:$B$251,'3.2.MTS B (M1)'!$B149)</f>
        <v>0</v>
      </c>
      <c r="AJ149" s="72">
        <f>SUMIFS('MTS B Funnel (M1)'!$O$7:$O$251,'MTS B Funnel (M1)'!$B$7:$B$251,'3.2.MTS B (M1)'!$B149)</f>
        <v>0</v>
      </c>
      <c r="AK149" s="72">
        <f t="shared" si="44"/>
        <v>0</v>
      </c>
      <c r="AL149" s="72">
        <f t="shared" si="45"/>
        <v>0</v>
      </c>
      <c r="AM149" s="72">
        <f t="shared" si="46"/>
        <v>0</v>
      </c>
      <c r="AN149" s="72">
        <f t="shared" si="55"/>
        <v>0</v>
      </c>
      <c r="AO149" s="72">
        <f t="shared" si="56"/>
        <v>0</v>
      </c>
      <c r="AP149" s="55"/>
    </row>
    <row r="150" spans="1:42" x14ac:dyDescent="0.25">
      <c r="A150" s="144"/>
      <c r="B150" s="55"/>
      <c r="C150" s="55"/>
      <c r="D150" s="72">
        <f>SUMIF('3.1.MTS A'!$F$7:$F$253,'3.2.MTS B (M1)'!B150,'3.1.MTS A'!$J$7:$J$253)</f>
        <v>0</v>
      </c>
      <c r="E150" s="187">
        <f>SUMIF('Conv ratios (M1)'!$A$2:$A$51,'3.2.MTS B (M1)'!$B150,'Conv ratios (M1)'!$G$2:$G$51)</f>
        <v>0</v>
      </c>
      <c r="F150" s="187">
        <f>SUMIF('Conv ratios (M1)'!$A$2:$A$51,'3.2.MTS B (M1)'!$B150,'Conv ratios (M1)'!$F$2:$F$51)</f>
        <v>0</v>
      </c>
      <c r="G150" s="187">
        <f>SUMIF('Conv ratios (M1)'!$A$2:$A$51,'3.2.MTS B (M1)'!$B150,'Conv ratios (M1)'!$E$2:$E$51)</f>
        <v>0</v>
      </c>
      <c r="H150" s="55"/>
      <c r="I150" s="72">
        <f t="shared" si="47"/>
        <v>0</v>
      </c>
      <c r="J150" s="72">
        <f t="shared" si="48"/>
        <v>0</v>
      </c>
      <c r="K150" s="72">
        <f t="shared" si="49"/>
        <v>0</v>
      </c>
      <c r="L150" s="72">
        <f t="shared" si="50"/>
        <v>0</v>
      </c>
      <c r="M150" s="55"/>
      <c r="N150" s="72">
        <f t="shared" si="51"/>
        <v>0</v>
      </c>
      <c r="O150" s="55"/>
      <c r="P150" s="72">
        <f t="shared" si="39"/>
        <v>0</v>
      </c>
      <c r="Q150" s="72">
        <f t="shared" si="40"/>
        <v>0</v>
      </c>
      <c r="R150" s="72">
        <f>SUMIF('3.1.MTS A'!$F$7:$F$253,'3.2.MTS B (M1)'!B150,'3.1.MTS A'!$P$7:$P$253)</f>
        <v>0</v>
      </c>
      <c r="S150" s="72">
        <f>SUMIFS('MTS B Funnel (M1)'!$E$7:$E$251,'MTS B Funnel (M1)'!$B$7:$B$251,'3.2.MTS B (M1)'!$B150)</f>
        <v>0</v>
      </c>
      <c r="T150" s="72">
        <f>SUMIFS('MTS B Funnel (M1)'!$F$7:$F$251,'MTS B Funnel (M1)'!$B$7:$B$251,'3.2.MTS B (M1)'!$B150)</f>
        <v>0</v>
      </c>
      <c r="U150" s="72">
        <f>SUMIFS('MTS B Funnel (M1)'!$G$7:$G$251,'MTS B Funnel (M1)'!$B$7:$B$251,'3.2.MTS B (M1)'!$B150)</f>
        <v>0</v>
      </c>
      <c r="V150" s="72">
        <f>SUMIFS('MTS B Funnel (M1)'!$H$7:$H$251,'MTS B Funnel (M1)'!$B$7:$B$251,'3.2.MTS B (M1)'!$B150)</f>
        <v>0</v>
      </c>
      <c r="W150" s="72">
        <f t="shared" si="41"/>
        <v>0</v>
      </c>
      <c r="X150" s="72">
        <f t="shared" si="42"/>
        <v>0</v>
      </c>
      <c r="Y150" s="72">
        <f t="shared" si="52"/>
        <v>0</v>
      </c>
      <c r="Z150" s="72">
        <f t="shared" si="53"/>
        <v>0</v>
      </c>
      <c r="AA150" s="72">
        <f t="shared" si="54"/>
        <v>0</v>
      </c>
      <c r="AB150" s="72">
        <f>SUMIFS('MTS B Funnel (M1)'!$I$7:$I$251,'MTS B Funnel (M1)'!$B$7:$B$251,'3.2.MTS B (M1)'!$B150)</f>
        <v>0</v>
      </c>
      <c r="AC150" s="72">
        <f>SUMIFS('MTS B Funnel (M1)'!$J$7:$J$251,'MTS B Funnel (M1)'!$B$7:$B$251,'3.2.MTS B (M1)'!$B150)</f>
        <v>0</v>
      </c>
      <c r="AD150" s="72">
        <f t="shared" si="43"/>
        <v>0</v>
      </c>
      <c r="AE150" s="55"/>
      <c r="AF150" s="72">
        <f>SUMIF('3.1.MTS A'!$F$7:$F$253,'3.2.MTS B (M1)'!R150,'3.1.MTS A'!$U$7:$U$253)</f>
        <v>0</v>
      </c>
      <c r="AG150" s="72">
        <f>SUMIFS('MTS B Funnel (M1)'!$L$7:$L$251,'MTS B Funnel (M1)'!$B$7:$B$251,'3.2.MTS B (M1)'!$B150)</f>
        <v>0</v>
      </c>
      <c r="AH150" s="72">
        <f>SUMIFS('MTS B Funnel (M1)'!$M$7:$M$251,'MTS B Funnel (M1)'!$B$7:$B$251,'3.2.MTS B (M1)'!$B150)</f>
        <v>0</v>
      </c>
      <c r="AI150" s="72">
        <f>SUMIFS('MTS B Funnel (M1)'!$N$7:$N$251,'MTS B Funnel (M1)'!$B$7:$B$251,'3.2.MTS B (M1)'!$B150)</f>
        <v>0</v>
      </c>
      <c r="AJ150" s="72">
        <f>SUMIFS('MTS B Funnel (M1)'!$O$7:$O$251,'MTS B Funnel (M1)'!$B$7:$B$251,'3.2.MTS B (M1)'!$B150)</f>
        <v>0</v>
      </c>
      <c r="AK150" s="72">
        <f t="shared" si="44"/>
        <v>0</v>
      </c>
      <c r="AL150" s="72">
        <f t="shared" si="45"/>
        <v>0</v>
      </c>
      <c r="AM150" s="72">
        <f t="shared" si="46"/>
        <v>0</v>
      </c>
      <c r="AN150" s="72">
        <f t="shared" si="55"/>
        <v>0</v>
      </c>
      <c r="AO150" s="72">
        <f t="shared" si="56"/>
        <v>0</v>
      </c>
      <c r="AP150" s="55"/>
    </row>
    <row r="151" spans="1:42" x14ac:dyDescent="0.25">
      <c r="A151" s="144"/>
      <c r="B151" s="55"/>
      <c r="C151" s="55"/>
      <c r="D151" s="72">
        <f>SUMIF('3.1.MTS A'!$F$7:$F$253,'3.2.MTS B (M1)'!B151,'3.1.MTS A'!$J$7:$J$253)</f>
        <v>0</v>
      </c>
      <c r="E151" s="187">
        <f>SUMIF('Conv ratios (M1)'!$A$2:$A$51,'3.2.MTS B (M1)'!$B151,'Conv ratios (M1)'!$G$2:$G$51)</f>
        <v>0</v>
      </c>
      <c r="F151" s="187">
        <f>SUMIF('Conv ratios (M1)'!$A$2:$A$51,'3.2.MTS B (M1)'!$B151,'Conv ratios (M1)'!$F$2:$F$51)</f>
        <v>0</v>
      </c>
      <c r="G151" s="187">
        <f>SUMIF('Conv ratios (M1)'!$A$2:$A$51,'3.2.MTS B (M1)'!$B151,'Conv ratios (M1)'!$E$2:$E$51)</f>
        <v>0</v>
      </c>
      <c r="H151" s="55"/>
      <c r="I151" s="72">
        <f t="shared" si="47"/>
        <v>0</v>
      </c>
      <c r="J151" s="72">
        <f t="shared" si="48"/>
        <v>0</v>
      </c>
      <c r="K151" s="72">
        <f t="shared" si="49"/>
        <v>0</v>
      </c>
      <c r="L151" s="72">
        <f t="shared" si="50"/>
        <v>0</v>
      </c>
      <c r="M151" s="55"/>
      <c r="N151" s="72">
        <f t="shared" si="51"/>
        <v>0</v>
      </c>
      <c r="O151" s="55"/>
      <c r="P151" s="72">
        <f t="shared" si="39"/>
        <v>0</v>
      </c>
      <c r="Q151" s="72">
        <f t="shared" si="40"/>
        <v>0</v>
      </c>
      <c r="R151" s="72">
        <f>SUMIF('3.1.MTS A'!$F$7:$F$253,'3.2.MTS B (M1)'!B151,'3.1.MTS A'!$P$7:$P$253)</f>
        <v>0</v>
      </c>
      <c r="S151" s="72">
        <f>SUMIFS('MTS B Funnel (M1)'!$E$7:$E$251,'MTS B Funnel (M1)'!$B$7:$B$251,'3.2.MTS B (M1)'!$B151)</f>
        <v>0</v>
      </c>
      <c r="T151" s="72">
        <f>SUMIFS('MTS B Funnel (M1)'!$F$7:$F$251,'MTS B Funnel (M1)'!$B$7:$B$251,'3.2.MTS B (M1)'!$B151)</f>
        <v>0</v>
      </c>
      <c r="U151" s="72">
        <f>SUMIFS('MTS B Funnel (M1)'!$G$7:$G$251,'MTS B Funnel (M1)'!$B$7:$B$251,'3.2.MTS B (M1)'!$B151)</f>
        <v>0</v>
      </c>
      <c r="V151" s="72">
        <f>SUMIFS('MTS B Funnel (M1)'!$H$7:$H$251,'MTS B Funnel (M1)'!$B$7:$B$251,'3.2.MTS B (M1)'!$B151)</f>
        <v>0</v>
      </c>
      <c r="W151" s="72">
        <f t="shared" si="41"/>
        <v>0</v>
      </c>
      <c r="X151" s="72">
        <f t="shared" si="42"/>
        <v>0</v>
      </c>
      <c r="Y151" s="72">
        <f t="shared" si="52"/>
        <v>0</v>
      </c>
      <c r="Z151" s="72">
        <f t="shared" si="53"/>
        <v>0</v>
      </c>
      <c r="AA151" s="72">
        <f t="shared" si="54"/>
        <v>0</v>
      </c>
      <c r="AB151" s="72">
        <f>SUMIFS('MTS B Funnel (M1)'!$I$7:$I$251,'MTS B Funnel (M1)'!$B$7:$B$251,'3.2.MTS B (M1)'!$B151)</f>
        <v>0</v>
      </c>
      <c r="AC151" s="72">
        <f>SUMIFS('MTS B Funnel (M1)'!$J$7:$J$251,'MTS B Funnel (M1)'!$B$7:$B$251,'3.2.MTS B (M1)'!$B151)</f>
        <v>0</v>
      </c>
      <c r="AD151" s="72">
        <f t="shared" si="43"/>
        <v>0</v>
      </c>
      <c r="AE151" s="55"/>
      <c r="AF151" s="72">
        <f>SUMIF('3.1.MTS A'!$F$7:$F$253,'3.2.MTS B (M1)'!R151,'3.1.MTS A'!$U$7:$U$253)</f>
        <v>0</v>
      </c>
      <c r="AG151" s="72">
        <f>SUMIFS('MTS B Funnel (M1)'!$L$7:$L$251,'MTS B Funnel (M1)'!$B$7:$B$251,'3.2.MTS B (M1)'!$B151)</f>
        <v>0</v>
      </c>
      <c r="AH151" s="72">
        <f>SUMIFS('MTS B Funnel (M1)'!$M$7:$M$251,'MTS B Funnel (M1)'!$B$7:$B$251,'3.2.MTS B (M1)'!$B151)</f>
        <v>0</v>
      </c>
      <c r="AI151" s="72">
        <f>SUMIFS('MTS B Funnel (M1)'!$N$7:$N$251,'MTS B Funnel (M1)'!$B$7:$B$251,'3.2.MTS B (M1)'!$B151)</f>
        <v>0</v>
      </c>
      <c r="AJ151" s="72">
        <f>SUMIFS('MTS B Funnel (M1)'!$O$7:$O$251,'MTS B Funnel (M1)'!$B$7:$B$251,'3.2.MTS B (M1)'!$B151)</f>
        <v>0</v>
      </c>
      <c r="AK151" s="72">
        <f t="shared" si="44"/>
        <v>0</v>
      </c>
      <c r="AL151" s="72">
        <f t="shared" si="45"/>
        <v>0</v>
      </c>
      <c r="AM151" s="72">
        <f t="shared" si="46"/>
        <v>0</v>
      </c>
      <c r="AN151" s="72">
        <f t="shared" si="55"/>
        <v>0</v>
      </c>
      <c r="AO151" s="72">
        <f t="shared" si="56"/>
        <v>0</v>
      </c>
      <c r="AP151" s="55"/>
    </row>
    <row r="152" spans="1:42" x14ac:dyDescent="0.25">
      <c r="A152" s="144"/>
      <c r="B152" s="55"/>
      <c r="C152" s="55"/>
      <c r="D152" s="72">
        <f>SUMIF('3.1.MTS A'!$F$7:$F$253,'3.2.MTS B (M1)'!B152,'3.1.MTS A'!$J$7:$J$253)</f>
        <v>0</v>
      </c>
      <c r="E152" s="187">
        <f>SUMIF('Conv ratios (M1)'!$A$2:$A$51,'3.2.MTS B (M1)'!$B152,'Conv ratios (M1)'!$G$2:$G$51)</f>
        <v>0</v>
      </c>
      <c r="F152" s="187">
        <f>SUMIF('Conv ratios (M1)'!$A$2:$A$51,'3.2.MTS B (M1)'!$B152,'Conv ratios (M1)'!$F$2:$F$51)</f>
        <v>0</v>
      </c>
      <c r="G152" s="187">
        <f>SUMIF('Conv ratios (M1)'!$A$2:$A$51,'3.2.MTS B (M1)'!$B152,'Conv ratios (M1)'!$E$2:$E$51)</f>
        <v>0</v>
      </c>
      <c r="H152" s="55"/>
      <c r="I152" s="72">
        <f t="shared" si="47"/>
        <v>0</v>
      </c>
      <c r="J152" s="72">
        <f t="shared" si="48"/>
        <v>0</v>
      </c>
      <c r="K152" s="72">
        <f t="shared" si="49"/>
        <v>0</v>
      </c>
      <c r="L152" s="72">
        <f t="shared" si="50"/>
        <v>0</v>
      </c>
      <c r="M152" s="55"/>
      <c r="N152" s="72">
        <f t="shared" si="51"/>
        <v>0</v>
      </c>
      <c r="O152" s="55"/>
      <c r="P152" s="72">
        <f t="shared" si="39"/>
        <v>0</v>
      </c>
      <c r="Q152" s="72">
        <f t="shared" si="40"/>
        <v>0</v>
      </c>
      <c r="R152" s="72">
        <f>SUMIF('3.1.MTS A'!$F$7:$F$253,'3.2.MTS B (M1)'!B152,'3.1.MTS A'!$P$7:$P$253)</f>
        <v>0</v>
      </c>
      <c r="S152" s="72">
        <f>SUMIFS('MTS B Funnel (M1)'!$E$7:$E$251,'MTS B Funnel (M1)'!$B$7:$B$251,'3.2.MTS B (M1)'!$B152)</f>
        <v>0</v>
      </c>
      <c r="T152" s="72">
        <f>SUMIFS('MTS B Funnel (M1)'!$F$7:$F$251,'MTS B Funnel (M1)'!$B$7:$B$251,'3.2.MTS B (M1)'!$B152)</f>
        <v>0</v>
      </c>
      <c r="U152" s="72">
        <f>SUMIFS('MTS B Funnel (M1)'!$G$7:$G$251,'MTS B Funnel (M1)'!$B$7:$B$251,'3.2.MTS B (M1)'!$B152)</f>
        <v>0</v>
      </c>
      <c r="V152" s="72">
        <f>SUMIFS('MTS B Funnel (M1)'!$H$7:$H$251,'MTS B Funnel (M1)'!$B$7:$B$251,'3.2.MTS B (M1)'!$B152)</f>
        <v>0</v>
      </c>
      <c r="W152" s="72">
        <f t="shared" si="41"/>
        <v>0</v>
      </c>
      <c r="X152" s="72">
        <f t="shared" si="42"/>
        <v>0</v>
      </c>
      <c r="Y152" s="72">
        <f t="shared" si="52"/>
        <v>0</v>
      </c>
      <c r="Z152" s="72">
        <f t="shared" si="53"/>
        <v>0</v>
      </c>
      <c r="AA152" s="72">
        <f t="shared" si="54"/>
        <v>0</v>
      </c>
      <c r="AB152" s="72">
        <f>SUMIFS('MTS B Funnel (M1)'!$I$7:$I$251,'MTS B Funnel (M1)'!$B$7:$B$251,'3.2.MTS B (M1)'!$B152)</f>
        <v>0</v>
      </c>
      <c r="AC152" s="72">
        <f>SUMIFS('MTS B Funnel (M1)'!$J$7:$J$251,'MTS B Funnel (M1)'!$B$7:$B$251,'3.2.MTS B (M1)'!$B152)</f>
        <v>0</v>
      </c>
      <c r="AD152" s="72">
        <f t="shared" si="43"/>
        <v>0</v>
      </c>
      <c r="AE152" s="55"/>
      <c r="AF152" s="72">
        <f>SUMIF('3.1.MTS A'!$F$7:$F$253,'3.2.MTS B (M1)'!R152,'3.1.MTS A'!$U$7:$U$253)</f>
        <v>0</v>
      </c>
      <c r="AG152" s="72">
        <f>SUMIFS('MTS B Funnel (M1)'!$L$7:$L$251,'MTS B Funnel (M1)'!$B$7:$B$251,'3.2.MTS B (M1)'!$B152)</f>
        <v>0</v>
      </c>
      <c r="AH152" s="72">
        <f>SUMIFS('MTS B Funnel (M1)'!$M$7:$M$251,'MTS B Funnel (M1)'!$B$7:$B$251,'3.2.MTS B (M1)'!$B152)</f>
        <v>0</v>
      </c>
      <c r="AI152" s="72">
        <f>SUMIFS('MTS B Funnel (M1)'!$N$7:$N$251,'MTS B Funnel (M1)'!$B$7:$B$251,'3.2.MTS B (M1)'!$B152)</f>
        <v>0</v>
      </c>
      <c r="AJ152" s="72">
        <f>SUMIFS('MTS B Funnel (M1)'!$O$7:$O$251,'MTS B Funnel (M1)'!$B$7:$B$251,'3.2.MTS B (M1)'!$B152)</f>
        <v>0</v>
      </c>
      <c r="AK152" s="72">
        <f t="shared" si="44"/>
        <v>0</v>
      </c>
      <c r="AL152" s="72">
        <f t="shared" si="45"/>
        <v>0</v>
      </c>
      <c r="AM152" s="72">
        <f t="shared" si="46"/>
        <v>0</v>
      </c>
      <c r="AN152" s="72">
        <f t="shared" si="55"/>
        <v>0</v>
      </c>
      <c r="AO152" s="72">
        <f t="shared" si="56"/>
        <v>0</v>
      </c>
      <c r="AP152" s="55"/>
    </row>
    <row r="153" spans="1:42" x14ac:dyDescent="0.25">
      <c r="A153" s="144"/>
      <c r="B153" s="55"/>
      <c r="C153" s="55"/>
      <c r="D153" s="72">
        <f>SUMIF('3.1.MTS A'!$F$7:$F$253,'3.2.MTS B (M1)'!B153,'3.1.MTS A'!$J$7:$J$253)</f>
        <v>0</v>
      </c>
      <c r="E153" s="187">
        <f>SUMIF('Conv ratios (M1)'!$A$2:$A$51,'3.2.MTS B (M1)'!$B153,'Conv ratios (M1)'!$G$2:$G$51)</f>
        <v>0</v>
      </c>
      <c r="F153" s="187">
        <f>SUMIF('Conv ratios (M1)'!$A$2:$A$51,'3.2.MTS B (M1)'!$B153,'Conv ratios (M1)'!$F$2:$F$51)</f>
        <v>0</v>
      </c>
      <c r="G153" s="187">
        <f>SUMIF('Conv ratios (M1)'!$A$2:$A$51,'3.2.MTS B (M1)'!$B153,'Conv ratios (M1)'!$E$2:$E$51)</f>
        <v>0</v>
      </c>
      <c r="H153" s="55"/>
      <c r="I153" s="72">
        <f t="shared" si="47"/>
        <v>0</v>
      </c>
      <c r="J153" s="72">
        <f t="shared" si="48"/>
        <v>0</v>
      </c>
      <c r="K153" s="72">
        <f t="shared" si="49"/>
        <v>0</v>
      </c>
      <c r="L153" s="72">
        <f t="shared" si="50"/>
        <v>0</v>
      </c>
      <c r="M153" s="55"/>
      <c r="N153" s="72">
        <f t="shared" si="51"/>
        <v>0</v>
      </c>
      <c r="O153" s="55"/>
      <c r="P153" s="72">
        <f t="shared" si="39"/>
        <v>0</v>
      </c>
      <c r="Q153" s="72">
        <f t="shared" si="40"/>
        <v>0</v>
      </c>
      <c r="R153" s="72">
        <f>SUMIF('3.1.MTS A'!$F$7:$F$253,'3.2.MTS B (M1)'!B153,'3.1.MTS A'!$P$7:$P$253)</f>
        <v>0</v>
      </c>
      <c r="S153" s="72">
        <f>SUMIFS('MTS B Funnel (M1)'!$E$7:$E$251,'MTS B Funnel (M1)'!$B$7:$B$251,'3.2.MTS B (M1)'!$B153)</f>
        <v>0</v>
      </c>
      <c r="T153" s="72">
        <f>SUMIFS('MTS B Funnel (M1)'!$F$7:$F$251,'MTS B Funnel (M1)'!$B$7:$B$251,'3.2.MTS B (M1)'!$B153)</f>
        <v>0</v>
      </c>
      <c r="U153" s="72">
        <f>SUMIFS('MTS B Funnel (M1)'!$G$7:$G$251,'MTS B Funnel (M1)'!$B$7:$B$251,'3.2.MTS B (M1)'!$B153)</f>
        <v>0</v>
      </c>
      <c r="V153" s="72">
        <f>SUMIFS('MTS B Funnel (M1)'!$H$7:$H$251,'MTS B Funnel (M1)'!$B$7:$B$251,'3.2.MTS B (M1)'!$B153)</f>
        <v>0</v>
      </c>
      <c r="W153" s="72">
        <f t="shared" si="41"/>
        <v>0</v>
      </c>
      <c r="X153" s="72">
        <f t="shared" si="42"/>
        <v>0</v>
      </c>
      <c r="Y153" s="72">
        <f t="shared" si="52"/>
        <v>0</v>
      </c>
      <c r="Z153" s="72">
        <f t="shared" si="53"/>
        <v>0</v>
      </c>
      <c r="AA153" s="72">
        <f t="shared" si="54"/>
        <v>0</v>
      </c>
      <c r="AB153" s="72">
        <f>SUMIFS('MTS B Funnel (M1)'!$I$7:$I$251,'MTS B Funnel (M1)'!$B$7:$B$251,'3.2.MTS B (M1)'!$B153)</f>
        <v>0</v>
      </c>
      <c r="AC153" s="72">
        <f>SUMIFS('MTS B Funnel (M1)'!$J$7:$J$251,'MTS B Funnel (M1)'!$B$7:$B$251,'3.2.MTS B (M1)'!$B153)</f>
        <v>0</v>
      </c>
      <c r="AD153" s="72">
        <f t="shared" si="43"/>
        <v>0</v>
      </c>
      <c r="AE153" s="55"/>
      <c r="AF153" s="72">
        <f>SUMIF('3.1.MTS A'!$F$7:$F$253,'3.2.MTS B (M1)'!R153,'3.1.MTS A'!$U$7:$U$253)</f>
        <v>0</v>
      </c>
      <c r="AG153" s="72">
        <f>SUMIFS('MTS B Funnel (M1)'!$L$7:$L$251,'MTS B Funnel (M1)'!$B$7:$B$251,'3.2.MTS B (M1)'!$B153)</f>
        <v>0</v>
      </c>
      <c r="AH153" s="72">
        <f>SUMIFS('MTS B Funnel (M1)'!$M$7:$M$251,'MTS B Funnel (M1)'!$B$7:$B$251,'3.2.MTS B (M1)'!$B153)</f>
        <v>0</v>
      </c>
      <c r="AI153" s="72">
        <f>SUMIFS('MTS B Funnel (M1)'!$N$7:$N$251,'MTS B Funnel (M1)'!$B$7:$B$251,'3.2.MTS B (M1)'!$B153)</f>
        <v>0</v>
      </c>
      <c r="AJ153" s="72">
        <f>SUMIFS('MTS B Funnel (M1)'!$O$7:$O$251,'MTS B Funnel (M1)'!$B$7:$B$251,'3.2.MTS B (M1)'!$B153)</f>
        <v>0</v>
      </c>
      <c r="AK153" s="72">
        <f t="shared" si="44"/>
        <v>0</v>
      </c>
      <c r="AL153" s="72">
        <f t="shared" si="45"/>
        <v>0</v>
      </c>
      <c r="AM153" s="72">
        <f t="shared" si="46"/>
        <v>0</v>
      </c>
      <c r="AN153" s="72">
        <f t="shared" si="55"/>
        <v>0</v>
      </c>
      <c r="AO153" s="72">
        <f t="shared" si="56"/>
        <v>0</v>
      </c>
      <c r="AP153" s="55"/>
    </row>
    <row r="154" spans="1:42" x14ac:dyDescent="0.25">
      <c r="A154" s="144"/>
      <c r="B154" s="55"/>
      <c r="C154" s="55"/>
      <c r="D154" s="72">
        <f>SUMIF('3.1.MTS A'!$F$7:$F$253,'3.2.MTS B (M1)'!B154,'3.1.MTS A'!$J$7:$J$253)</f>
        <v>0</v>
      </c>
      <c r="E154" s="187">
        <f>SUMIF('Conv ratios (M1)'!$A$2:$A$51,'3.2.MTS B (M1)'!$B154,'Conv ratios (M1)'!$G$2:$G$51)</f>
        <v>0</v>
      </c>
      <c r="F154" s="187">
        <f>SUMIF('Conv ratios (M1)'!$A$2:$A$51,'3.2.MTS B (M1)'!$B154,'Conv ratios (M1)'!$F$2:$F$51)</f>
        <v>0</v>
      </c>
      <c r="G154" s="187">
        <f>SUMIF('Conv ratios (M1)'!$A$2:$A$51,'3.2.MTS B (M1)'!$B154,'Conv ratios (M1)'!$E$2:$E$51)</f>
        <v>0</v>
      </c>
      <c r="H154" s="55"/>
      <c r="I154" s="72">
        <f t="shared" si="47"/>
        <v>0</v>
      </c>
      <c r="J154" s="72">
        <f t="shared" si="48"/>
        <v>0</v>
      </c>
      <c r="K154" s="72">
        <f t="shared" si="49"/>
        <v>0</v>
      </c>
      <c r="L154" s="72">
        <f t="shared" si="50"/>
        <v>0</v>
      </c>
      <c r="M154" s="55"/>
      <c r="N154" s="72">
        <f t="shared" si="51"/>
        <v>0</v>
      </c>
      <c r="O154" s="55"/>
      <c r="P154" s="72">
        <f t="shared" si="39"/>
        <v>0</v>
      </c>
      <c r="Q154" s="72">
        <f t="shared" si="40"/>
        <v>0</v>
      </c>
      <c r="R154" s="72">
        <f>SUMIF('3.1.MTS A'!$F$7:$F$253,'3.2.MTS B (M1)'!B154,'3.1.MTS A'!$P$7:$P$253)</f>
        <v>0</v>
      </c>
      <c r="S154" s="72">
        <f>SUMIFS('MTS B Funnel (M1)'!$E$7:$E$251,'MTS B Funnel (M1)'!$B$7:$B$251,'3.2.MTS B (M1)'!$B154)</f>
        <v>0</v>
      </c>
      <c r="T154" s="72">
        <f>SUMIFS('MTS B Funnel (M1)'!$F$7:$F$251,'MTS B Funnel (M1)'!$B$7:$B$251,'3.2.MTS B (M1)'!$B154)</f>
        <v>0</v>
      </c>
      <c r="U154" s="72">
        <f>SUMIFS('MTS B Funnel (M1)'!$G$7:$G$251,'MTS B Funnel (M1)'!$B$7:$B$251,'3.2.MTS B (M1)'!$B154)</f>
        <v>0</v>
      </c>
      <c r="V154" s="72">
        <f>SUMIFS('MTS B Funnel (M1)'!$H$7:$H$251,'MTS B Funnel (M1)'!$B$7:$B$251,'3.2.MTS B (M1)'!$B154)</f>
        <v>0</v>
      </c>
      <c r="W154" s="72">
        <f t="shared" si="41"/>
        <v>0</v>
      </c>
      <c r="X154" s="72">
        <f t="shared" si="42"/>
        <v>0</v>
      </c>
      <c r="Y154" s="72">
        <f t="shared" si="52"/>
        <v>0</v>
      </c>
      <c r="Z154" s="72">
        <f t="shared" si="53"/>
        <v>0</v>
      </c>
      <c r="AA154" s="72">
        <f t="shared" si="54"/>
        <v>0</v>
      </c>
      <c r="AB154" s="72">
        <f>SUMIFS('MTS B Funnel (M1)'!$I$7:$I$251,'MTS B Funnel (M1)'!$B$7:$B$251,'3.2.MTS B (M1)'!$B154)</f>
        <v>0</v>
      </c>
      <c r="AC154" s="72">
        <f>SUMIFS('MTS B Funnel (M1)'!$J$7:$J$251,'MTS B Funnel (M1)'!$B$7:$B$251,'3.2.MTS B (M1)'!$B154)</f>
        <v>0</v>
      </c>
      <c r="AD154" s="72">
        <f t="shared" si="43"/>
        <v>0</v>
      </c>
      <c r="AE154" s="55"/>
      <c r="AF154" s="72">
        <f>SUMIF('3.1.MTS A'!$F$7:$F$253,'3.2.MTS B (M1)'!R154,'3.1.MTS A'!$U$7:$U$253)</f>
        <v>0</v>
      </c>
      <c r="AG154" s="72">
        <f>SUMIFS('MTS B Funnel (M1)'!$L$7:$L$251,'MTS B Funnel (M1)'!$B$7:$B$251,'3.2.MTS B (M1)'!$B154)</f>
        <v>0</v>
      </c>
      <c r="AH154" s="72">
        <f>SUMIFS('MTS B Funnel (M1)'!$M$7:$M$251,'MTS B Funnel (M1)'!$B$7:$B$251,'3.2.MTS B (M1)'!$B154)</f>
        <v>0</v>
      </c>
      <c r="AI154" s="72">
        <f>SUMIFS('MTS B Funnel (M1)'!$N$7:$N$251,'MTS B Funnel (M1)'!$B$7:$B$251,'3.2.MTS B (M1)'!$B154)</f>
        <v>0</v>
      </c>
      <c r="AJ154" s="72">
        <f>SUMIFS('MTS B Funnel (M1)'!$O$7:$O$251,'MTS B Funnel (M1)'!$B$7:$B$251,'3.2.MTS B (M1)'!$B154)</f>
        <v>0</v>
      </c>
      <c r="AK154" s="72">
        <f t="shared" si="44"/>
        <v>0</v>
      </c>
      <c r="AL154" s="72">
        <f t="shared" si="45"/>
        <v>0</v>
      </c>
      <c r="AM154" s="72">
        <f t="shared" si="46"/>
        <v>0</v>
      </c>
      <c r="AN154" s="72">
        <f t="shared" si="55"/>
        <v>0</v>
      </c>
      <c r="AO154" s="72">
        <f t="shared" si="56"/>
        <v>0</v>
      </c>
      <c r="AP154" s="55"/>
    </row>
    <row r="155" spans="1:42" x14ac:dyDescent="0.25">
      <c r="A155" s="144"/>
      <c r="B155" s="55"/>
      <c r="C155" s="55"/>
      <c r="D155" s="72">
        <f>SUMIF('3.1.MTS A'!$F$7:$F$253,'3.2.MTS B (M1)'!B155,'3.1.MTS A'!$J$7:$J$253)</f>
        <v>0</v>
      </c>
      <c r="E155" s="187">
        <f>SUMIF('Conv ratios (M1)'!$A$2:$A$51,'3.2.MTS B (M1)'!$B155,'Conv ratios (M1)'!$G$2:$G$51)</f>
        <v>0</v>
      </c>
      <c r="F155" s="187">
        <f>SUMIF('Conv ratios (M1)'!$A$2:$A$51,'3.2.MTS B (M1)'!$B155,'Conv ratios (M1)'!$F$2:$F$51)</f>
        <v>0</v>
      </c>
      <c r="G155" s="187">
        <f>SUMIF('Conv ratios (M1)'!$A$2:$A$51,'3.2.MTS B (M1)'!$B155,'Conv ratios (M1)'!$E$2:$E$51)</f>
        <v>0</v>
      </c>
      <c r="H155" s="55"/>
      <c r="I155" s="72">
        <f t="shared" si="47"/>
        <v>0</v>
      </c>
      <c r="J155" s="72">
        <f t="shared" si="48"/>
        <v>0</v>
      </c>
      <c r="K155" s="72">
        <f t="shared" si="49"/>
        <v>0</v>
      </c>
      <c r="L155" s="72">
        <f t="shared" si="50"/>
        <v>0</v>
      </c>
      <c r="M155" s="55"/>
      <c r="N155" s="72">
        <f t="shared" si="51"/>
        <v>0</v>
      </c>
      <c r="O155" s="55"/>
      <c r="P155" s="72">
        <f t="shared" si="39"/>
        <v>0</v>
      </c>
      <c r="Q155" s="72">
        <f t="shared" si="40"/>
        <v>0</v>
      </c>
      <c r="R155" s="72">
        <f>SUMIF('3.1.MTS A'!$F$7:$F$253,'3.2.MTS B (M1)'!B155,'3.1.MTS A'!$P$7:$P$253)</f>
        <v>0</v>
      </c>
      <c r="S155" s="72">
        <f>SUMIFS('MTS B Funnel (M1)'!$E$7:$E$251,'MTS B Funnel (M1)'!$B$7:$B$251,'3.2.MTS B (M1)'!$B155)</f>
        <v>0</v>
      </c>
      <c r="T155" s="72">
        <f>SUMIFS('MTS B Funnel (M1)'!$F$7:$F$251,'MTS B Funnel (M1)'!$B$7:$B$251,'3.2.MTS B (M1)'!$B155)</f>
        <v>0</v>
      </c>
      <c r="U155" s="72">
        <f>SUMIFS('MTS B Funnel (M1)'!$G$7:$G$251,'MTS B Funnel (M1)'!$B$7:$B$251,'3.2.MTS B (M1)'!$B155)</f>
        <v>0</v>
      </c>
      <c r="V155" s="72">
        <f>SUMIFS('MTS B Funnel (M1)'!$H$7:$H$251,'MTS B Funnel (M1)'!$B$7:$B$251,'3.2.MTS B (M1)'!$B155)</f>
        <v>0</v>
      </c>
      <c r="W155" s="72">
        <f t="shared" si="41"/>
        <v>0</v>
      </c>
      <c r="X155" s="72">
        <f t="shared" si="42"/>
        <v>0</v>
      </c>
      <c r="Y155" s="72">
        <f t="shared" si="52"/>
        <v>0</v>
      </c>
      <c r="Z155" s="72">
        <f t="shared" si="53"/>
        <v>0</v>
      </c>
      <c r="AA155" s="72">
        <f t="shared" si="54"/>
        <v>0</v>
      </c>
      <c r="AB155" s="72">
        <f>SUMIFS('MTS B Funnel (M1)'!$I$7:$I$251,'MTS B Funnel (M1)'!$B$7:$B$251,'3.2.MTS B (M1)'!$B155)</f>
        <v>0</v>
      </c>
      <c r="AC155" s="72">
        <f>SUMIFS('MTS B Funnel (M1)'!$J$7:$J$251,'MTS B Funnel (M1)'!$B$7:$B$251,'3.2.MTS B (M1)'!$B155)</f>
        <v>0</v>
      </c>
      <c r="AD155" s="72">
        <f t="shared" si="43"/>
        <v>0</v>
      </c>
      <c r="AE155" s="55"/>
      <c r="AF155" s="72">
        <f>SUMIF('3.1.MTS A'!$F$7:$F$253,'3.2.MTS B (M1)'!R155,'3.1.MTS A'!$U$7:$U$253)</f>
        <v>0</v>
      </c>
      <c r="AG155" s="72">
        <f>SUMIFS('MTS B Funnel (M1)'!$L$7:$L$251,'MTS B Funnel (M1)'!$B$7:$B$251,'3.2.MTS B (M1)'!$B155)</f>
        <v>0</v>
      </c>
      <c r="AH155" s="72">
        <f>SUMIFS('MTS B Funnel (M1)'!$M$7:$M$251,'MTS B Funnel (M1)'!$B$7:$B$251,'3.2.MTS B (M1)'!$B155)</f>
        <v>0</v>
      </c>
      <c r="AI155" s="72">
        <f>SUMIFS('MTS B Funnel (M1)'!$N$7:$N$251,'MTS B Funnel (M1)'!$B$7:$B$251,'3.2.MTS B (M1)'!$B155)</f>
        <v>0</v>
      </c>
      <c r="AJ155" s="72">
        <f>SUMIFS('MTS B Funnel (M1)'!$O$7:$O$251,'MTS B Funnel (M1)'!$B$7:$B$251,'3.2.MTS B (M1)'!$B155)</f>
        <v>0</v>
      </c>
      <c r="AK155" s="72">
        <f t="shared" si="44"/>
        <v>0</v>
      </c>
      <c r="AL155" s="72">
        <f t="shared" si="45"/>
        <v>0</v>
      </c>
      <c r="AM155" s="72">
        <f t="shared" si="46"/>
        <v>0</v>
      </c>
      <c r="AN155" s="72">
        <f t="shared" si="55"/>
        <v>0</v>
      </c>
      <c r="AO155" s="72">
        <f t="shared" si="56"/>
        <v>0</v>
      </c>
      <c r="AP155" s="55"/>
    </row>
    <row r="156" spans="1:42" x14ac:dyDescent="0.25">
      <c r="A156" s="144"/>
      <c r="B156" s="55"/>
      <c r="C156" s="55"/>
      <c r="D156" s="72">
        <f>SUMIF('3.1.MTS A'!$F$7:$F$253,'3.2.MTS B (M1)'!B156,'3.1.MTS A'!$J$7:$J$253)</f>
        <v>0</v>
      </c>
      <c r="E156" s="187">
        <f>SUMIF('Conv ratios (M1)'!$A$2:$A$51,'3.2.MTS B (M1)'!$B156,'Conv ratios (M1)'!$G$2:$G$51)</f>
        <v>0</v>
      </c>
      <c r="F156" s="187">
        <f>SUMIF('Conv ratios (M1)'!$A$2:$A$51,'3.2.MTS B (M1)'!$B156,'Conv ratios (M1)'!$F$2:$F$51)</f>
        <v>0</v>
      </c>
      <c r="G156" s="187">
        <f>SUMIF('Conv ratios (M1)'!$A$2:$A$51,'3.2.MTS B (M1)'!$B156,'Conv ratios (M1)'!$E$2:$E$51)</f>
        <v>0</v>
      </c>
      <c r="H156" s="55"/>
      <c r="I156" s="72">
        <f t="shared" si="47"/>
        <v>0</v>
      </c>
      <c r="J156" s="72">
        <f t="shared" si="48"/>
        <v>0</v>
      </c>
      <c r="K156" s="72">
        <f t="shared" si="49"/>
        <v>0</v>
      </c>
      <c r="L156" s="72">
        <f t="shared" si="50"/>
        <v>0</v>
      </c>
      <c r="M156" s="55"/>
      <c r="N156" s="72">
        <f t="shared" si="51"/>
        <v>0</v>
      </c>
      <c r="O156" s="55"/>
      <c r="P156" s="72">
        <f t="shared" si="39"/>
        <v>0</v>
      </c>
      <c r="Q156" s="72">
        <f t="shared" si="40"/>
        <v>0</v>
      </c>
      <c r="R156" s="72">
        <f>SUMIF('3.1.MTS A'!$F$7:$F$253,'3.2.MTS B (M1)'!B156,'3.1.MTS A'!$P$7:$P$253)</f>
        <v>0</v>
      </c>
      <c r="S156" s="72">
        <f>SUMIFS('MTS B Funnel (M1)'!$E$7:$E$251,'MTS B Funnel (M1)'!$B$7:$B$251,'3.2.MTS B (M1)'!$B156)</f>
        <v>0</v>
      </c>
      <c r="T156" s="72">
        <f>SUMIFS('MTS B Funnel (M1)'!$F$7:$F$251,'MTS B Funnel (M1)'!$B$7:$B$251,'3.2.MTS B (M1)'!$B156)</f>
        <v>0</v>
      </c>
      <c r="U156" s="72">
        <f>SUMIFS('MTS B Funnel (M1)'!$G$7:$G$251,'MTS B Funnel (M1)'!$B$7:$B$251,'3.2.MTS B (M1)'!$B156)</f>
        <v>0</v>
      </c>
      <c r="V156" s="72">
        <f>SUMIFS('MTS B Funnel (M1)'!$H$7:$H$251,'MTS B Funnel (M1)'!$B$7:$B$251,'3.2.MTS B (M1)'!$B156)</f>
        <v>0</v>
      </c>
      <c r="W156" s="72">
        <f t="shared" si="41"/>
        <v>0</v>
      </c>
      <c r="X156" s="72">
        <f t="shared" si="42"/>
        <v>0</v>
      </c>
      <c r="Y156" s="72">
        <f t="shared" si="52"/>
        <v>0</v>
      </c>
      <c r="Z156" s="72">
        <f t="shared" si="53"/>
        <v>0</v>
      </c>
      <c r="AA156" s="72">
        <f t="shared" si="54"/>
        <v>0</v>
      </c>
      <c r="AB156" s="72">
        <f>SUMIFS('MTS B Funnel (M1)'!$I$7:$I$251,'MTS B Funnel (M1)'!$B$7:$B$251,'3.2.MTS B (M1)'!$B156)</f>
        <v>0</v>
      </c>
      <c r="AC156" s="72">
        <f>SUMIFS('MTS B Funnel (M1)'!$J$7:$J$251,'MTS B Funnel (M1)'!$B$7:$B$251,'3.2.MTS B (M1)'!$B156)</f>
        <v>0</v>
      </c>
      <c r="AD156" s="72">
        <f t="shared" si="43"/>
        <v>0</v>
      </c>
      <c r="AE156" s="55"/>
      <c r="AF156" s="72">
        <f>SUMIF('3.1.MTS A'!$F$7:$F$253,'3.2.MTS B (M1)'!R156,'3.1.MTS A'!$U$7:$U$253)</f>
        <v>0</v>
      </c>
      <c r="AG156" s="72">
        <f>SUMIFS('MTS B Funnel (M1)'!$L$7:$L$251,'MTS B Funnel (M1)'!$B$7:$B$251,'3.2.MTS B (M1)'!$B156)</f>
        <v>0</v>
      </c>
      <c r="AH156" s="72">
        <f>SUMIFS('MTS B Funnel (M1)'!$M$7:$M$251,'MTS B Funnel (M1)'!$B$7:$B$251,'3.2.MTS B (M1)'!$B156)</f>
        <v>0</v>
      </c>
      <c r="AI156" s="72">
        <f>SUMIFS('MTS B Funnel (M1)'!$N$7:$N$251,'MTS B Funnel (M1)'!$B$7:$B$251,'3.2.MTS B (M1)'!$B156)</f>
        <v>0</v>
      </c>
      <c r="AJ156" s="72">
        <f>SUMIFS('MTS B Funnel (M1)'!$O$7:$O$251,'MTS B Funnel (M1)'!$B$7:$B$251,'3.2.MTS B (M1)'!$B156)</f>
        <v>0</v>
      </c>
      <c r="AK156" s="72">
        <f t="shared" si="44"/>
        <v>0</v>
      </c>
      <c r="AL156" s="72">
        <f t="shared" si="45"/>
        <v>0</v>
      </c>
      <c r="AM156" s="72">
        <f t="shared" si="46"/>
        <v>0</v>
      </c>
      <c r="AN156" s="72">
        <f t="shared" si="55"/>
        <v>0</v>
      </c>
      <c r="AO156" s="72">
        <f t="shared" si="56"/>
        <v>0</v>
      </c>
      <c r="AP156" s="55"/>
    </row>
    <row r="157" spans="1:42" x14ac:dyDescent="0.25">
      <c r="A157" s="144"/>
      <c r="B157" s="55"/>
      <c r="C157" s="55"/>
      <c r="D157" s="72">
        <f>SUMIF('3.1.MTS A'!$F$7:$F$253,'3.2.MTS B (M1)'!B157,'3.1.MTS A'!$J$7:$J$253)</f>
        <v>0</v>
      </c>
      <c r="E157" s="187">
        <f>SUMIF('Conv ratios (M1)'!$A$2:$A$51,'3.2.MTS B (M1)'!$B157,'Conv ratios (M1)'!$G$2:$G$51)</f>
        <v>0</v>
      </c>
      <c r="F157" s="187">
        <f>SUMIF('Conv ratios (M1)'!$A$2:$A$51,'3.2.MTS B (M1)'!$B157,'Conv ratios (M1)'!$F$2:$F$51)</f>
        <v>0</v>
      </c>
      <c r="G157" s="187">
        <f>SUMIF('Conv ratios (M1)'!$A$2:$A$51,'3.2.MTS B (M1)'!$B157,'Conv ratios (M1)'!$E$2:$E$51)</f>
        <v>0</v>
      </c>
      <c r="H157" s="55"/>
      <c r="I157" s="72">
        <f t="shared" si="47"/>
        <v>0</v>
      </c>
      <c r="J157" s="72">
        <f t="shared" si="48"/>
        <v>0</v>
      </c>
      <c r="K157" s="72">
        <f t="shared" si="49"/>
        <v>0</v>
      </c>
      <c r="L157" s="72">
        <f t="shared" si="50"/>
        <v>0</v>
      </c>
      <c r="M157" s="55"/>
      <c r="N157" s="72">
        <f t="shared" si="51"/>
        <v>0</v>
      </c>
      <c r="O157" s="55"/>
      <c r="P157" s="72">
        <f t="shared" si="39"/>
        <v>0</v>
      </c>
      <c r="Q157" s="72">
        <f t="shared" si="40"/>
        <v>0</v>
      </c>
      <c r="R157" s="72">
        <f>SUMIF('3.1.MTS A'!$F$7:$F$253,'3.2.MTS B (M1)'!B157,'3.1.MTS A'!$P$7:$P$253)</f>
        <v>0</v>
      </c>
      <c r="S157" s="72">
        <f>SUMIFS('MTS B Funnel (M1)'!$E$7:$E$251,'MTS B Funnel (M1)'!$B$7:$B$251,'3.2.MTS B (M1)'!$B157)</f>
        <v>0</v>
      </c>
      <c r="T157" s="72">
        <f>SUMIFS('MTS B Funnel (M1)'!$F$7:$F$251,'MTS B Funnel (M1)'!$B$7:$B$251,'3.2.MTS B (M1)'!$B157)</f>
        <v>0</v>
      </c>
      <c r="U157" s="72">
        <f>SUMIFS('MTS B Funnel (M1)'!$G$7:$G$251,'MTS B Funnel (M1)'!$B$7:$B$251,'3.2.MTS B (M1)'!$B157)</f>
        <v>0</v>
      </c>
      <c r="V157" s="72">
        <f>SUMIFS('MTS B Funnel (M1)'!$H$7:$H$251,'MTS B Funnel (M1)'!$B$7:$B$251,'3.2.MTS B (M1)'!$B157)</f>
        <v>0</v>
      </c>
      <c r="W157" s="72">
        <f t="shared" si="41"/>
        <v>0</v>
      </c>
      <c r="X157" s="72">
        <f t="shared" si="42"/>
        <v>0</v>
      </c>
      <c r="Y157" s="72">
        <f t="shared" si="52"/>
        <v>0</v>
      </c>
      <c r="Z157" s="72">
        <f t="shared" si="53"/>
        <v>0</v>
      </c>
      <c r="AA157" s="72">
        <f t="shared" si="54"/>
        <v>0</v>
      </c>
      <c r="AB157" s="72">
        <f>SUMIFS('MTS B Funnel (M1)'!$I$7:$I$251,'MTS B Funnel (M1)'!$B$7:$B$251,'3.2.MTS B (M1)'!$B157)</f>
        <v>0</v>
      </c>
      <c r="AC157" s="72">
        <f>SUMIFS('MTS B Funnel (M1)'!$J$7:$J$251,'MTS B Funnel (M1)'!$B$7:$B$251,'3.2.MTS B (M1)'!$B157)</f>
        <v>0</v>
      </c>
      <c r="AD157" s="72">
        <f t="shared" si="43"/>
        <v>0</v>
      </c>
      <c r="AE157" s="55"/>
      <c r="AF157" s="72">
        <f>SUMIF('3.1.MTS A'!$F$7:$F$253,'3.2.MTS B (M1)'!R157,'3.1.MTS A'!$U$7:$U$253)</f>
        <v>0</v>
      </c>
      <c r="AG157" s="72">
        <f>SUMIFS('MTS B Funnel (M1)'!$L$7:$L$251,'MTS B Funnel (M1)'!$B$7:$B$251,'3.2.MTS B (M1)'!$B157)</f>
        <v>0</v>
      </c>
      <c r="AH157" s="72">
        <f>SUMIFS('MTS B Funnel (M1)'!$M$7:$M$251,'MTS B Funnel (M1)'!$B$7:$B$251,'3.2.MTS B (M1)'!$B157)</f>
        <v>0</v>
      </c>
      <c r="AI157" s="72">
        <f>SUMIFS('MTS B Funnel (M1)'!$N$7:$N$251,'MTS B Funnel (M1)'!$B$7:$B$251,'3.2.MTS B (M1)'!$B157)</f>
        <v>0</v>
      </c>
      <c r="AJ157" s="72">
        <f>SUMIFS('MTS B Funnel (M1)'!$O$7:$O$251,'MTS B Funnel (M1)'!$B$7:$B$251,'3.2.MTS B (M1)'!$B157)</f>
        <v>0</v>
      </c>
      <c r="AK157" s="72">
        <f t="shared" si="44"/>
        <v>0</v>
      </c>
      <c r="AL157" s="72">
        <f t="shared" si="45"/>
        <v>0</v>
      </c>
      <c r="AM157" s="72">
        <f t="shared" si="46"/>
        <v>0</v>
      </c>
      <c r="AN157" s="72">
        <f t="shared" si="55"/>
        <v>0</v>
      </c>
      <c r="AO157" s="72">
        <f t="shared" si="56"/>
        <v>0</v>
      </c>
      <c r="AP157" s="55"/>
    </row>
    <row r="158" spans="1:42" x14ac:dyDescent="0.25">
      <c r="A158" s="144"/>
      <c r="B158" s="55"/>
      <c r="C158" s="55"/>
      <c r="D158" s="72">
        <f>SUMIF('3.1.MTS A'!$F$7:$F$253,'3.2.MTS B (M1)'!B158,'3.1.MTS A'!$J$7:$J$253)</f>
        <v>0</v>
      </c>
      <c r="E158" s="187">
        <f>SUMIF('Conv ratios (M1)'!$A$2:$A$51,'3.2.MTS B (M1)'!$B158,'Conv ratios (M1)'!$G$2:$G$51)</f>
        <v>0</v>
      </c>
      <c r="F158" s="187">
        <f>SUMIF('Conv ratios (M1)'!$A$2:$A$51,'3.2.MTS B (M1)'!$B158,'Conv ratios (M1)'!$F$2:$F$51)</f>
        <v>0</v>
      </c>
      <c r="G158" s="187">
        <f>SUMIF('Conv ratios (M1)'!$A$2:$A$51,'3.2.MTS B (M1)'!$B158,'Conv ratios (M1)'!$E$2:$E$51)</f>
        <v>0</v>
      </c>
      <c r="H158" s="55"/>
      <c r="I158" s="72">
        <f t="shared" si="47"/>
        <v>0</v>
      </c>
      <c r="J158" s="72">
        <f t="shared" si="48"/>
        <v>0</v>
      </c>
      <c r="K158" s="72">
        <f t="shared" si="49"/>
        <v>0</v>
      </c>
      <c r="L158" s="72">
        <f t="shared" si="50"/>
        <v>0</v>
      </c>
      <c r="M158" s="55"/>
      <c r="N158" s="72">
        <f t="shared" si="51"/>
        <v>0</v>
      </c>
      <c r="O158" s="55"/>
      <c r="P158" s="72">
        <f t="shared" si="39"/>
        <v>0</v>
      </c>
      <c r="Q158" s="72">
        <f t="shared" si="40"/>
        <v>0</v>
      </c>
      <c r="R158" s="72">
        <f>SUMIF('3.1.MTS A'!$F$7:$F$253,'3.2.MTS B (M1)'!B158,'3.1.MTS A'!$P$7:$P$253)</f>
        <v>0</v>
      </c>
      <c r="S158" s="72">
        <f>SUMIFS('MTS B Funnel (M1)'!$E$7:$E$251,'MTS B Funnel (M1)'!$B$7:$B$251,'3.2.MTS B (M1)'!$B158)</f>
        <v>0</v>
      </c>
      <c r="T158" s="72">
        <f>SUMIFS('MTS B Funnel (M1)'!$F$7:$F$251,'MTS B Funnel (M1)'!$B$7:$B$251,'3.2.MTS B (M1)'!$B158)</f>
        <v>0</v>
      </c>
      <c r="U158" s="72">
        <f>SUMIFS('MTS B Funnel (M1)'!$G$7:$G$251,'MTS B Funnel (M1)'!$B$7:$B$251,'3.2.MTS B (M1)'!$B158)</f>
        <v>0</v>
      </c>
      <c r="V158" s="72">
        <f>SUMIFS('MTS B Funnel (M1)'!$H$7:$H$251,'MTS B Funnel (M1)'!$B$7:$B$251,'3.2.MTS B (M1)'!$B158)</f>
        <v>0</v>
      </c>
      <c r="W158" s="72">
        <f t="shared" si="41"/>
        <v>0</v>
      </c>
      <c r="X158" s="72">
        <f t="shared" si="42"/>
        <v>0</v>
      </c>
      <c r="Y158" s="72">
        <f t="shared" si="52"/>
        <v>0</v>
      </c>
      <c r="Z158" s="72">
        <f t="shared" si="53"/>
        <v>0</v>
      </c>
      <c r="AA158" s="72">
        <f t="shared" si="54"/>
        <v>0</v>
      </c>
      <c r="AB158" s="72">
        <f>SUMIFS('MTS B Funnel (M1)'!$I$7:$I$251,'MTS B Funnel (M1)'!$B$7:$B$251,'3.2.MTS B (M1)'!$B158)</f>
        <v>0</v>
      </c>
      <c r="AC158" s="72">
        <f>SUMIFS('MTS B Funnel (M1)'!$J$7:$J$251,'MTS B Funnel (M1)'!$B$7:$B$251,'3.2.MTS B (M1)'!$B158)</f>
        <v>0</v>
      </c>
      <c r="AD158" s="72">
        <f t="shared" si="43"/>
        <v>0</v>
      </c>
      <c r="AE158" s="55"/>
      <c r="AF158" s="72">
        <f>SUMIF('3.1.MTS A'!$F$7:$F$253,'3.2.MTS B (M1)'!R158,'3.1.MTS A'!$U$7:$U$253)</f>
        <v>0</v>
      </c>
      <c r="AG158" s="72">
        <f>SUMIFS('MTS B Funnel (M1)'!$L$7:$L$251,'MTS B Funnel (M1)'!$B$7:$B$251,'3.2.MTS B (M1)'!$B158)</f>
        <v>0</v>
      </c>
      <c r="AH158" s="72">
        <f>SUMIFS('MTS B Funnel (M1)'!$M$7:$M$251,'MTS B Funnel (M1)'!$B$7:$B$251,'3.2.MTS B (M1)'!$B158)</f>
        <v>0</v>
      </c>
      <c r="AI158" s="72">
        <f>SUMIFS('MTS B Funnel (M1)'!$N$7:$N$251,'MTS B Funnel (M1)'!$B$7:$B$251,'3.2.MTS B (M1)'!$B158)</f>
        <v>0</v>
      </c>
      <c r="AJ158" s="72">
        <f>SUMIFS('MTS B Funnel (M1)'!$O$7:$O$251,'MTS B Funnel (M1)'!$B$7:$B$251,'3.2.MTS B (M1)'!$B158)</f>
        <v>0</v>
      </c>
      <c r="AK158" s="72">
        <f t="shared" si="44"/>
        <v>0</v>
      </c>
      <c r="AL158" s="72">
        <f t="shared" si="45"/>
        <v>0</v>
      </c>
      <c r="AM158" s="72">
        <f t="shared" si="46"/>
        <v>0</v>
      </c>
      <c r="AN158" s="72">
        <f t="shared" si="55"/>
        <v>0</v>
      </c>
      <c r="AO158" s="72">
        <f t="shared" si="56"/>
        <v>0</v>
      </c>
      <c r="AP158" s="55"/>
    </row>
    <row r="159" spans="1:42" x14ac:dyDescent="0.25">
      <c r="A159" s="144"/>
      <c r="B159" s="55"/>
      <c r="C159" s="55"/>
      <c r="D159" s="72">
        <f>SUMIF('3.1.MTS A'!$F$7:$F$253,'3.2.MTS B (M1)'!B159,'3.1.MTS A'!$J$7:$J$253)</f>
        <v>0</v>
      </c>
      <c r="E159" s="187">
        <f>SUMIF('Conv ratios (M1)'!$A$2:$A$51,'3.2.MTS B (M1)'!$B159,'Conv ratios (M1)'!$G$2:$G$51)</f>
        <v>0</v>
      </c>
      <c r="F159" s="187">
        <f>SUMIF('Conv ratios (M1)'!$A$2:$A$51,'3.2.MTS B (M1)'!$B159,'Conv ratios (M1)'!$F$2:$F$51)</f>
        <v>0</v>
      </c>
      <c r="G159" s="187">
        <f>SUMIF('Conv ratios (M1)'!$A$2:$A$51,'3.2.MTS B (M1)'!$B159,'Conv ratios (M1)'!$E$2:$E$51)</f>
        <v>0</v>
      </c>
      <c r="H159" s="55"/>
      <c r="I159" s="72">
        <f t="shared" si="47"/>
        <v>0</v>
      </c>
      <c r="J159" s="72">
        <f t="shared" si="48"/>
        <v>0</v>
      </c>
      <c r="K159" s="72">
        <f t="shared" si="49"/>
        <v>0</v>
      </c>
      <c r="L159" s="72">
        <f t="shared" si="50"/>
        <v>0</v>
      </c>
      <c r="M159" s="55"/>
      <c r="N159" s="72">
        <f t="shared" si="51"/>
        <v>0</v>
      </c>
      <c r="O159" s="55"/>
      <c r="P159" s="72">
        <f t="shared" si="39"/>
        <v>0</v>
      </c>
      <c r="Q159" s="72">
        <f t="shared" si="40"/>
        <v>0</v>
      </c>
      <c r="R159" s="72">
        <f>SUMIF('3.1.MTS A'!$F$7:$F$253,'3.2.MTS B (M1)'!B159,'3.1.MTS A'!$P$7:$P$253)</f>
        <v>0</v>
      </c>
      <c r="S159" s="72">
        <f>SUMIFS('MTS B Funnel (M1)'!$E$7:$E$251,'MTS B Funnel (M1)'!$B$7:$B$251,'3.2.MTS B (M1)'!$B159)</f>
        <v>0</v>
      </c>
      <c r="T159" s="72">
        <f>SUMIFS('MTS B Funnel (M1)'!$F$7:$F$251,'MTS B Funnel (M1)'!$B$7:$B$251,'3.2.MTS B (M1)'!$B159)</f>
        <v>0</v>
      </c>
      <c r="U159" s="72">
        <f>SUMIFS('MTS B Funnel (M1)'!$G$7:$G$251,'MTS B Funnel (M1)'!$B$7:$B$251,'3.2.MTS B (M1)'!$B159)</f>
        <v>0</v>
      </c>
      <c r="V159" s="72">
        <f>SUMIFS('MTS B Funnel (M1)'!$H$7:$H$251,'MTS B Funnel (M1)'!$B$7:$B$251,'3.2.MTS B (M1)'!$B159)</f>
        <v>0</v>
      </c>
      <c r="W159" s="72">
        <f t="shared" si="41"/>
        <v>0</v>
      </c>
      <c r="X159" s="72">
        <f t="shared" si="42"/>
        <v>0</v>
      </c>
      <c r="Y159" s="72">
        <f t="shared" si="52"/>
        <v>0</v>
      </c>
      <c r="Z159" s="72">
        <f t="shared" si="53"/>
        <v>0</v>
      </c>
      <c r="AA159" s="72">
        <f t="shared" si="54"/>
        <v>0</v>
      </c>
      <c r="AB159" s="72">
        <f>SUMIFS('MTS B Funnel (M1)'!$I$7:$I$251,'MTS B Funnel (M1)'!$B$7:$B$251,'3.2.MTS B (M1)'!$B159)</f>
        <v>0</v>
      </c>
      <c r="AC159" s="72">
        <f>SUMIFS('MTS B Funnel (M1)'!$J$7:$J$251,'MTS B Funnel (M1)'!$B$7:$B$251,'3.2.MTS B (M1)'!$B159)</f>
        <v>0</v>
      </c>
      <c r="AD159" s="72">
        <f t="shared" si="43"/>
        <v>0</v>
      </c>
      <c r="AE159" s="55"/>
      <c r="AF159" s="72">
        <f>SUMIF('3.1.MTS A'!$F$7:$F$253,'3.2.MTS B (M1)'!R159,'3.1.MTS A'!$U$7:$U$253)</f>
        <v>0</v>
      </c>
      <c r="AG159" s="72">
        <f>SUMIFS('MTS B Funnel (M1)'!$L$7:$L$251,'MTS B Funnel (M1)'!$B$7:$B$251,'3.2.MTS B (M1)'!$B159)</f>
        <v>0</v>
      </c>
      <c r="AH159" s="72">
        <f>SUMIFS('MTS B Funnel (M1)'!$M$7:$M$251,'MTS B Funnel (M1)'!$B$7:$B$251,'3.2.MTS B (M1)'!$B159)</f>
        <v>0</v>
      </c>
      <c r="AI159" s="72">
        <f>SUMIFS('MTS B Funnel (M1)'!$N$7:$N$251,'MTS B Funnel (M1)'!$B$7:$B$251,'3.2.MTS B (M1)'!$B159)</f>
        <v>0</v>
      </c>
      <c r="AJ159" s="72">
        <f>SUMIFS('MTS B Funnel (M1)'!$O$7:$O$251,'MTS B Funnel (M1)'!$B$7:$B$251,'3.2.MTS B (M1)'!$B159)</f>
        <v>0</v>
      </c>
      <c r="AK159" s="72">
        <f t="shared" si="44"/>
        <v>0</v>
      </c>
      <c r="AL159" s="72">
        <f t="shared" si="45"/>
        <v>0</v>
      </c>
      <c r="AM159" s="72">
        <f t="shared" si="46"/>
        <v>0</v>
      </c>
      <c r="AN159" s="72">
        <f t="shared" si="55"/>
        <v>0</v>
      </c>
      <c r="AO159" s="72">
        <f t="shared" si="56"/>
        <v>0</v>
      </c>
      <c r="AP159" s="55"/>
    </row>
    <row r="160" spans="1:42" x14ac:dyDescent="0.25">
      <c r="A160" s="144"/>
      <c r="B160" s="55"/>
      <c r="C160" s="55"/>
      <c r="D160" s="72">
        <f>SUMIF('3.1.MTS A'!$F$7:$F$253,'3.2.MTS B (M1)'!B160,'3.1.MTS A'!$J$7:$J$253)</f>
        <v>0</v>
      </c>
      <c r="E160" s="187">
        <f>SUMIF('Conv ratios (M1)'!$A$2:$A$51,'3.2.MTS B (M1)'!$B160,'Conv ratios (M1)'!$G$2:$G$51)</f>
        <v>0</v>
      </c>
      <c r="F160" s="187">
        <f>SUMIF('Conv ratios (M1)'!$A$2:$A$51,'3.2.MTS B (M1)'!$B160,'Conv ratios (M1)'!$F$2:$F$51)</f>
        <v>0</v>
      </c>
      <c r="G160" s="187">
        <f>SUMIF('Conv ratios (M1)'!$A$2:$A$51,'3.2.MTS B (M1)'!$B160,'Conv ratios (M1)'!$E$2:$E$51)</f>
        <v>0</v>
      </c>
      <c r="H160" s="55"/>
      <c r="I160" s="72">
        <f t="shared" si="47"/>
        <v>0</v>
      </c>
      <c r="J160" s="72">
        <f t="shared" si="48"/>
        <v>0</v>
      </c>
      <c r="K160" s="72">
        <f t="shared" si="49"/>
        <v>0</v>
      </c>
      <c r="L160" s="72">
        <f t="shared" si="50"/>
        <v>0</v>
      </c>
      <c r="M160" s="55"/>
      <c r="N160" s="72">
        <f t="shared" si="51"/>
        <v>0</v>
      </c>
      <c r="O160" s="55"/>
      <c r="P160" s="72">
        <f t="shared" si="39"/>
        <v>0</v>
      </c>
      <c r="Q160" s="72">
        <f t="shared" si="40"/>
        <v>0</v>
      </c>
      <c r="R160" s="72">
        <f>SUMIF('3.1.MTS A'!$F$7:$F$253,'3.2.MTS B (M1)'!B160,'3.1.MTS A'!$P$7:$P$253)</f>
        <v>0</v>
      </c>
      <c r="S160" s="72">
        <f>SUMIFS('MTS B Funnel (M1)'!$E$7:$E$251,'MTS B Funnel (M1)'!$B$7:$B$251,'3.2.MTS B (M1)'!$B160)</f>
        <v>0</v>
      </c>
      <c r="T160" s="72">
        <f>SUMIFS('MTS B Funnel (M1)'!$F$7:$F$251,'MTS B Funnel (M1)'!$B$7:$B$251,'3.2.MTS B (M1)'!$B160)</f>
        <v>0</v>
      </c>
      <c r="U160" s="72">
        <f>SUMIFS('MTS B Funnel (M1)'!$G$7:$G$251,'MTS B Funnel (M1)'!$B$7:$B$251,'3.2.MTS B (M1)'!$B160)</f>
        <v>0</v>
      </c>
      <c r="V160" s="72">
        <f>SUMIFS('MTS B Funnel (M1)'!$H$7:$H$251,'MTS B Funnel (M1)'!$B$7:$B$251,'3.2.MTS B (M1)'!$B160)</f>
        <v>0</v>
      </c>
      <c r="W160" s="72">
        <f t="shared" si="41"/>
        <v>0</v>
      </c>
      <c r="X160" s="72">
        <f t="shared" si="42"/>
        <v>0</v>
      </c>
      <c r="Y160" s="72">
        <f t="shared" si="52"/>
        <v>0</v>
      </c>
      <c r="Z160" s="72">
        <f t="shared" si="53"/>
        <v>0</v>
      </c>
      <c r="AA160" s="72">
        <f t="shared" si="54"/>
        <v>0</v>
      </c>
      <c r="AB160" s="72">
        <f>SUMIFS('MTS B Funnel (M1)'!$I$7:$I$251,'MTS B Funnel (M1)'!$B$7:$B$251,'3.2.MTS B (M1)'!$B160)</f>
        <v>0</v>
      </c>
      <c r="AC160" s="72">
        <f>SUMIFS('MTS B Funnel (M1)'!$J$7:$J$251,'MTS B Funnel (M1)'!$B$7:$B$251,'3.2.MTS B (M1)'!$B160)</f>
        <v>0</v>
      </c>
      <c r="AD160" s="72">
        <f t="shared" si="43"/>
        <v>0</v>
      </c>
      <c r="AE160" s="55"/>
      <c r="AF160" s="72">
        <f>SUMIF('3.1.MTS A'!$F$7:$F$253,'3.2.MTS B (M1)'!R160,'3.1.MTS A'!$U$7:$U$253)</f>
        <v>0</v>
      </c>
      <c r="AG160" s="72">
        <f>SUMIFS('MTS B Funnel (M1)'!$L$7:$L$251,'MTS B Funnel (M1)'!$B$7:$B$251,'3.2.MTS B (M1)'!$B160)</f>
        <v>0</v>
      </c>
      <c r="AH160" s="72">
        <f>SUMIFS('MTS B Funnel (M1)'!$M$7:$M$251,'MTS B Funnel (M1)'!$B$7:$B$251,'3.2.MTS B (M1)'!$B160)</f>
        <v>0</v>
      </c>
      <c r="AI160" s="72">
        <f>SUMIFS('MTS B Funnel (M1)'!$N$7:$N$251,'MTS B Funnel (M1)'!$B$7:$B$251,'3.2.MTS B (M1)'!$B160)</f>
        <v>0</v>
      </c>
      <c r="AJ160" s="72">
        <f>SUMIFS('MTS B Funnel (M1)'!$O$7:$O$251,'MTS B Funnel (M1)'!$B$7:$B$251,'3.2.MTS B (M1)'!$B160)</f>
        <v>0</v>
      </c>
      <c r="AK160" s="72">
        <f t="shared" si="44"/>
        <v>0</v>
      </c>
      <c r="AL160" s="72">
        <f t="shared" si="45"/>
        <v>0</v>
      </c>
      <c r="AM160" s="72">
        <f t="shared" si="46"/>
        <v>0</v>
      </c>
      <c r="AN160" s="72">
        <f t="shared" si="55"/>
        <v>0</v>
      </c>
      <c r="AO160" s="72">
        <f t="shared" si="56"/>
        <v>0</v>
      </c>
      <c r="AP160" s="55"/>
    </row>
    <row r="161" spans="1:42" x14ac:dyDescent="0.25">
      <c r="A161" s="144"/>
      <c r="B161" s="55"/>
      <c r="C161" s="55"/>
      <c r="D161" s="72">
        <f>SUMIF('3.1.MTS A'!$F$7:$F$253,'3.2.MTS B (M1)'!B161,'3.1.MTS A'!$J$7:$J$253)</f>
        <v>0</v>
      </c>
      <c r="E161" s="187">
        <f>SUMIF('Conv ratios (M1)'!$A$2:$A$51,'3.2.MTS B (M1)'!$B161,'Conv ratios (M1)'!$G$2:$G$51)</f>
        <v>0</v>
      </c>
      <c r="F161" s="187">
        <f>SUMIF('Conv ratios (M1)'!$A$2:$A$51,'3.2.MTS B (M1)'!$B161,'Conv ratios (M1)'!$F$2:$F$51)</f>
        <v>0</v>
      </c>
      <c r="G161" s="187">
        <f>SUMIF('Conv ratios (M1)'!$A$2:$A$51,'3.2.MTS B (M1)'!$B161,'Conv ratios (M1)'!$E$2:$E$51)</f>
        <v>0</v>
      </c>
      <c r="H161" s="55"/>
      <c r="I161" s="72">
        <f t="shared" si="47"/>
        <v>0</v>
      </c>
      <c r="J161" s="72">
        <f t="shared" si="48"/>
        <v>0</v>
      </c>
      <c r="K161" s="72">
        <f t="shared" si="49"/>
        <v>0</v>
      </c>
      <c r="L161" s="72">
        <f t="shared" si="50"/>
        <v>0</v>
      </c>
      <c r="M161" s="55"/>
      <c r="N161" s="72">
        <f t="shared" si="51"/>
        <v>0</v>
      </c>
      <c r="O161" s="55"/>
      <c r="P161" s="72">
        <f t="shared" si="39"/>
        <v>0</v>
      </c>
      <c r="Q161" s="72">
        <f t="shared" si="40"/>
        <v>0</v>
      </c>
      <c r="R161" s="72">
        <f>SUMIF('3.1.MTS A'!$F$7:$F$253,'3.2.MTS B (M1)'!B161,'3.1.MTS A'!$P$7:$P$253)</f>
        <v>0</v>
      </c>
      <c r="S161" s="72">
        <f>SUMIFS('MTS B Funnel (M1)'!$E$7:$E$251,'MTS B Funnel (M1)'!$B$7:$B$251,'3.2.MTS B (M1)'!$B161)</f>
        <v>0</v>
      </c>
      <c r="T161" s="72">
        <f>SUMIFS('MTS B Funnel (M1)'!$F$7:$F$251,'MTS B Funnel (M1)'!$B$7:$B$251,'3.2.MTS B (M1)'!$B161)</f>
        <v>0</v>
      </c>
      <c r="U161" s="72">
        <f>SUMIFS('MTS B Funnel (M1)'!$G$7:$G$251,'MTS B Funnel (M1)'!$B$7:$B$251,'3.2.MTS B (M1)'!$B161)</f>
        <v>0</v>
      </c>
      <c r="V161" s="72">
        <f>SUMIFS('MTS B Funnel (M1)'!$H$7:$H$251,'MTS B Funnel (M1)'!$B$7:$B$251,'3.2.MTS B (M1)'!$B161)</f>
        <v>0</v>
      </c>
      <c r="W161" s="72">
        <f t="shared" si="41"/>
        <v>0</v>
      </c>
      <c r="X161" s="72">
        <f t="shared" si="42"/>
        <v>0</v>
      </c>
      <c r="Y161" s="72">
        <f t="shared" si="52"/>
        <v>0</v>
      </c>
      <c r="Z161" s="72">
        <f t="shared" si="53"/>
        <v>0</v>
      </c>
      <c r="AA161" s="72">
        <f t="shared" si="54"/>
        <v>0</v>
      </c>
      <c r="AB161" s="72">
        <f>SUMIFS('MTS B Funnel (M1)'!$I$7:$I$251,'MTS B Funnel (M1)'!$B$7:$B$251,'3.2.MTS B (M1)'!$B161)</f>
        <v>0</v>
      </c>
      <c r="AC161" s="72">
        <f>SUMIFS('MTS B Funnel (M1)'!$J$7:$J$251,'MTS B Funnel (M1)'!$B$7:$B$251,'3.2.MTS B (M1)'!$B161)</f>
        <v>0</v>
      </c>
      <c r="AD161" s="72">
        <f t="shared" si="43"/>
        <v>0</v>
      </c>
      <c r="AE161" s="55"/>
      <c r="AF161" s="72">
        <f>SUMIF('3.1.MTS A'!$F$7:$F$253,'3.2.MTS B (M1)'!R161,'3.1.MTS A'!$U$7:$U$253)</f>
        <v>0</v>
      </c>
      <c r="AG161" s="72">
        <f>SUMIFS('MTS B Funnel (M1)'!$L$7:$L$251,'MTS B Funnel (M1)'!$B$7:$B$251,'3.2.MTS B (M1)'!$B161)</f>
        <v>0</v>
      </c>
      <c r="AH161" s="72">
        <f>SUMIFS('MTS B Funnel (M1)'!$M$7:$M$251,'MTS B Funnel (M1)'!$B$7:$B$251,'3.2.MTS B (M1)'!$B161)</f>
        <v>0</v>
      </c>
      <c r="AI161" s="72">
        <f>SUMIFS('MTS B Funnel (M1)'!$N$7:$N$251,'MTS B Funnel (M1)'!$B$7:$B$251,'3.2.MTS B (M1)'!$B161)</f>
        <v>0</v>
      </c>
      <c r="AJ161" s="72">
        <f>SUMIFS('MTS B Funnel (M1)'!$O$7:$O$251,'MTS B Funnel (M1)'!$B$7:$B$251,'3.2.MTS B (M1)'!$B161)</f>
        <v>0</v>
      </c>
      <c r="AK161" s="72">
        <f t="shared" si="44"/>
        <v>0</v>
      </c>
      <c r="AL161" s="72">
        <f t="shared" si="45"/>
        <v>0</v>
      </c>
      <c r="AM161" s="72">
        <f t="shared" si="46"/>
        <v>0</v>
      </c>
      <c r="AN161" s="72">
        <f t="shared" si="55"/>
        <v>0</v>
      </c>
      <c r="AO161" s="72">
        <f t="shared" si="56"/>
        <v>0</v>
      </c>
      <c r="AP161" s="55"/>
    </row>
    <row r="162" spans="1:42" x14ac:dyDescent="0.25">
      <c r="A162" s="144"/>
      <c r="B162" s="55"/>
      <c r="C162" s="55"/>
      <c r="D162" s="72">
        <f>SUMIF('3.1.MTS A'!$F$7:$F$253,'3.2.MTS B (M1)'!B162,'3.1.MTS A'!$J$7:$J$253)</f>
        <v>0</v>
      </c>
      <c r="E162" s="187">
        <f>SUMIF('Conv ratios (M1)'!$A$2:$A$51,'3.2.MTS B (M1)'!$B162,'Conv ratios (M1)'!$G$2:$G$51)</f>
        <v>0</v>
      </c>
      <c r="F162" s="187">
        <f>SUMIF('Conv ratios (M1)'!$A$2:$A$51,'3.2.MTS B (M1)'!$B162,'Conv ratios (M1)'!$F$2:$F$51)</f>
        <v>0</v>
      </c>
      <c r="G162" s="187">
        <f>SUMIF('Conv ratios (M1)'!$A$2:$A$51,'3.2.MTS B (M1)'!$B162,'Conv ratios (M1)'!$E$2:$E$51)</f>
        <v>0</v>
      </c>
      <c r="H162" s="55"/>
      <c r="I162" s="72">
        <f t="shared" si="47"/>
        <v>0</v>
      </c>
      <c r="J162" s="72">
        <f t="shared" si="48"/>
        <v>0</v>
      </c>
      <c r="K162" s="72">
        <f t="shared" si="49"/>
        <v>0</v>
      </c>
      <c r="L162" s="72">
        <f t="shared" si="50"/>
        <v>0</v>
      </c>
      <c r="M162" s="55"/>
      <c r="N162" s="72">
        <f t="shared" si="51"/>
        <v>0</v>
      </c>
      <c r="O162" s="55"/>
      <c r="P162" s="72">
        <f t="shared" si="39"/>
        <v>0</v>
      </c>
      <c r="Q162" s="72">
        <f t="shared" si="40"/>
        <v>0</v>
      </c>
      <c r="R162" s="72">
        <f>SUMIF('3.1.MTS A'!$F$7:$F$253,'3.2.MTS B (M1)'!B162,'3.1.MTS A'!$P$7:$P$253)</f>
        <v>0</v>
      </c>
      <c r="S162" s="72">
        <f>SUMIFS('MTS B Funnel (M1)'!$E$7:$E$251,'MTS B Funnel (M1)'!$B$7:$B$251,'3.2.MTS B (M1)'!$B162)</f>
        <v>0</v>
      </c>
      <c r="T162" s="72">
        <f>SUMIFS('MTS B Funnel (M1)'!$F$7:$F$251,'MTS B Funnel (M1)'!$B$7:$B$251,'3.2.MTS B (M1)'!$B162)</f>
        <v>0</v>
      </c>
      <c r="U162" s="72">
        <f>SUMIFS('MTS B Funnel (M1)'!$G$7:$G$251,'MTS B Funnel (M1)'!$B$7:$B$251,'3.2.MTS B (M1)'!$B162)</f>
        <v>0</v>
      </c>
      <c r="V162" s="72">
        <f>SUMIFS('MTS B Funnel (M1)'!$H$7:$H$251,'MTS B Funnel (M1)'!$B$7:$B$251,'3.2.MTS B (M1)'!$B162)</f>
        <v>0</v>
      </c>
      <c r="W162" s="72">
        <f t="shared" si="41"/>
        <v>0</v>
      </c>
      <c r="X162" s="72">
        <f t="shared" si="42"/>
        <v>0</v>
      </c>
      <c r="Y162" s="72">
        <f t="shared" si="52"/>
        <v>0</v>
      </c>
      <c r="Z162" s="72">
        <f t="shared" si="53"/>
        <v>0</v>
      </c>
      <c r="AA162" s="72">
        <f t="shared" si="54"/>
        <v>0</v>
      </c>
      <c r="AB162" s="72">
        <f>SUMIFS('MTS B Funnel (M1)'!$I$7:$I$251,'MTS B Funnel (M1)'!$B$7:$B$251,'3.2.MTS B (M1)'!$B162)</f>
        <v>0</v>
      </c>
      <c r="AC162" s="72">
        <f>SUMIFS('MTS B Funnel (M1)'!$J$7:$J$251,'MTS B Funnel (M1)'!$B$7:$B$251,'3.2.MTS B (M1)'!$B162)</f>
        <v>0</v>
      </c>
      <c r="AD162" s="72">
        <f t="shared" si="43"/>
        <v>0</v>
      </c>
      <c r="AE162" s="55"/>
      <c r="AF162" s="72">
        <f>SUMIF('3.1.MTS A'!$F$7:$F$253,'3.2.MTS B (M1)'!R162,'3.1.MTS A'!$U$7:$U$253)</f>
        <v>0</v>
      </c>
      <c r="AG162" s="72">
        <f>SUMIFS('MTS B Funnel (M1)'!$L$7:$L$251,'MTS B Funnel (M1)'!$B$7:$B$251,'3.2.MTS B (M1)'!$B162)</f>
        <v>0</v>
      </c>
      <c r="AH162" s="72">
        <f>SUMIFS('MTS B Funnel (M1)'!$M$7:$M$251,'MTS B Funnel (M1)'!$B$7:$B$251,'3.2.MTS B (M1)'!$B162)</f>
        <v>0</v>
      </c>
      <c r="AI162" s="72">
        <f>SUMIFS('MTS B Funnel (M1)'!$N$7:$N$251,'MTS B Funnel (M1)'!$B$7:$B$251,'3.2.MTS B (M1)'!$B162)</f>
        <v>0</v>
      </c>
      <c r="AJ162" s="72">
        <f>SUMIFS('MTS B Funnel (M1)'!$O$7:$O$251,'MTS B Funnel (M1)'!$B$7:$B$251,'3.2.MTS B (M1)'!$B162)</f>
        <v>0</v>
      </c>
      <c r="AK162" s="72">
        <f t="shared" si="44"/>
        <v>0</v>
      </c>
      <c r="AL162" s="72">
        <f t="shared" si="45"/>
        <v>0</v>
      </c>
      <c r="AM162" s="72">
        <f t="shared" si="46"/>
        <v>0</v>
      </c>
      <c r="AN162" s="72">
        <f t="shared" si="55"/>
        <v>0</v>
      </c>
      <c r="AO162" s="72">
        <f t="shared" si="56"/>
        <v>0</v>
      </c>
      <c r="AP162" s="55"/>
    </row>
    <row r="163" spans="1:42" x14ac:dyDescent="0.25">
      <c r="A163" s="144"/>
      <c r="B163" s="55"/>
      <c r="C163" s="55"/>
      <c r="D163" s="72">
        <f>SUMIF('3.1.MTS A'!$F$7:$F$253,'3.2.MTS B (M1)'!B163,'3.1.MTS A'!$J$7:$J$253)</f>
        <v>0</v>
      </c>
      <c r="E163" s="187">
        <f>SUMIF('Conv ratios (M1)'!$A$2:$A$51,'3.2.MTS B (M1)'!$B163,'Conv ratios (M1)'!$G$2:$G$51)</f>
        <v>0</v>
      </c>
      <c r="F163" s="187">
        <f>SUMIF('Conv ratios (M1)'!$A$2:$A$51,'3.2.MTS B (M1)'!$B163,'Conv ratios (M1)'!$F$2:$F$51)</f>
        <v>0</v>
      </c>
      <c r="G163" s="187">
        <f>SUMIF('Conv ratios (M1)'!$A$2:$A$51,'3.2.MTS B (M1)'!$B163,'Conv ratios (M1)'!$E$2:$E$51)</f>
        <v>0</v>
      </c>
      <c r="H163" s="55"/>
      <c r="I163" s="72">
        <f t="shared" si="47"/>
        <v>0</v>
      </c>
      <c r="J163" s="72">
        <f t="shared" si="48"/>
        <v>0</v>
      </c>
      <c r="K163" s="72">
        <f t="shared" si="49"/>
        <v>0</v>
      </c>
      <c r="L163" s="72">
        <f t="shared" si="50"/>
        <v>0</v>
      </c>
      <c r="M163" s="55"/>
      <c r="N163" s="72">
        <f t="shared" si="51"/>
        <v>0</v>
      </c>
      <c r="O163" s="55"/>
      <c r="P163" s="72">
        <f t="shared" si="39"/>
        <v>0</v>
      </c>
      <c r="Q163" s="72">
        <f t="shared" si="40"/>
        <v>0</v>
      </c>
      <c r="R163" s="72">
        <f>SUMIF('3.1.MTS A'!$F$7:$F$253,'3.2.MTS B (M1)'!B163,'3.1.MTS A'!$P$7:$P$253)</f>
        <v>0</v>
      </c>
      <c r="S163" s="72">
        <f>SUMIFS('MTS B Funnel (M1)'!$E$7:$E$251,'MTS B Funnel (M1)'!$B$7:$B$251,'3.2.MTS B (M1)'!$B163)</f>
        <v>0</v>
      </c>
      <c r="T163" s="72">
        <f>SUMIFS('MTS B Funnel (M1)'!$F$7:$F$251,'MTS B Funnel (M1)'!$B$7:$B$251,'3.2.MTS B (M1)'!$B163)</f>
        <v>0</v>
      </c>
      <c r="U163" s="72">
        <f>SUMIFS('MTS B Funnel (M1)'!$G$7:$G$251,'MTS B Funnel (M1)'!$B$7:$B$251,'3.2.MTS B (M1)'!$B163)</f>
        <v>0</v>
      </c>
      <c r="V163" s="72">
        <f>SUMIFS('MTS B Funnel (M1)'!$H$7:$H$251,'MTS B Funnel (M1)'!$B$7:$B$251,'3.2.MTS B (M1)'!$B163)</f>
        <v>0</v>
      </c>
      <c r="W163" s="72">
        <f t="shared" si="41"/>
        <v>0</v>
      </c>
      <c r="X163" s="72">
        <f t="shared" si="42"/>
        <v>0</v>
      </c>
      <c r="Y163" s="72">
        <f t="shared" si="52"/>
        <v>0</v>
      </c>
      <c r="Z163" s="72">
        <f t="shared" si="53"/>
        <v>0</v>
      </c>
      <c r="AA163" s="72">
        <f t="shared" si="54"/>
        <v>0</v>
      </c>
      <c r="AB163" s="72">
        <f>SUMIFS('MTS B Funnel (M1)'!$I$7:$I$251,'MTS B Funnel (M1)'!$B$7:$B$251,'3.2.MTS B (M1)'!$B163)</f>
        <v>0</v>
      </c>
      <c r="AC163" s="72">
        <f>SUMIFS('MTS B Funnel (M1)'!$J$7:$J$251,'MTS B Funnel (M1)'!$B$7:$B$251,'3.2.MTS B (M1)'!$B163)</f>
        <v>0</v>
      </c>
      <c r="AD163" s="72">
        <f t="shared" si="43"/>
        <v>0</v>
      </c>
      <c r="AE163" s="55"/>
      <c r="AF163" s="72">
        <f>SUMIF('3.1.MTS A'!$F$7:$F$253,'3.2.MTS B (M1)'!R163,'3.1.MTS A'!$U$7:$U$253)</f>
        <v>0</v>
      </c>
      <c r="AG163" s="72">
        <f>SUMIFS('MTS B Funnel (M1)'!$L$7:$L$251,'MTS B Funnel (M1)'!$B$7:$B$251,'3.2.MTS B (M1)'!$B163)</f>
        <v>0</v>
      </c>
      <c r="AH163" s="72">
        <f>SUMIFS('MTS B Funnel (M1)'!$M$7:$M$251,'MTS B Funnel (M1)'!$B$7:$B$251,'3.2.MTS B (M1)'!$B163)</f>
        <v>0</v>
      </c>
      <c r="AI163" s="72">
        <f>SUMIFS('MTS B Funnel (M1)'!$N$7:$N$251,'MTS B Funnel (M1)'!$B$7:$B$251,'3.2.MTS B (M1)'!$B163)</f>
        <v>0</v>
      </c>
      <c r="AJ163" s="72">
        <f>SUMIFS('MTS B Funnel (M1)'!$O$7:$O$251,'MTS B Funnel (M1)'!$B$7:$B$251,'3.2.MTS B (M1)'!$B163)</f>
        <v>0</v>
      </c>
      <c r="AK163" s="72">
        <f t="shared" si="44"/>
        <v>0</v>
      </c>
      <c r="AL163" s="72">
        <f t="shared" si="45"/>
        <v>0</v>
      </c>
      <c r="AM163" s="72">
        <f t="shared" si="46"/>
        <v>0</v>
      </c>
      <c r="AN163" s="72">
        <f t="shared" si="55"/>
        <v>0</v>
      </c>
      <c r="AO163" s="72">
        <f t="shared" si="56"/>
        <v>0</v>
      </c>
      <c r="AP163" s="55"/>
    </row>
    <row r="164" spans="1:42" x14ac:dyDescent="0.25">
      <c r="A164" s="144"/>
      <c r="B164" s="55"/>
      <c r="C164" s="55"/>
      <c r="D164" s="72">
        <f>SUMIF('3.1.MTS A'!$F$7:$F$253,'3.2.MTS B (M1)'!B164,'3.1.MTS A'!$J$7:$J$253)</f>
        <v>0</v>
      </c>
      <c r="E164" s="187">
        <f>SUMIF('Conv ratios (M1)'!$A$2:$A$51,'3.2.MTS B (M1)'!$B164,'Conv ratios (M1)'!$G$2:$G$51)</f>
        <v>0</v>
      </c>
      <c r="F164" s="187">
        <f>SUMIF('Conv ratios (M1)'!$A$2:$A$51,'3.2.MTS B (M1)'!$B164,'Conv ratios (M1)'!$F$2:$F$51)</f>
        <v>0</v>
      </c>
      <c r="G164" s="187">
        <f>SUMIF('Conv ratios (M1)'!$A$2:$A$51,'3.2.MTS B (M1)'!$B164,'Conv ratios (M1)'!$E$2:$E$51)</f>
        <v>0</v>
      </c>
      <c r="H164" s="55"/>
      <c r="I164" s="72">
        <f t="shared" si="47"/>
        <v>0</v>
      </c>
      <c r="J164" s="72">
        <f t="shared" si="48"/>
        <v>0</v>
      </c>
      <c r="K164" s="72">
        <f t="shared" si="49"/>
        <v>0</v>
      </c>
      <c r="L164" s="72">
        <f t="shared" si="50"/>
        <v>0</v>
      </c>
      <c r="M164" s="55"/>
      <c r="N164" s="72">
        <f t="shared" si="51"/>
        <v>0</v>
      </c>
      <c r="O164" s="55"/>
      <c r="P164" s="72">
        <f t="shared" si="39"/>
        <v>0</v>
      </c>
      <c r="Q164" s="72">
        <f t="shared" si="40"/>
        <v>0</v>
      </c>
      <c r="R164" s="72">
        <f>SUMIF('3.1.MTS A'!$F$7:$F$253,'3.2.MTS B (M1)'!B164,'3.1.MTS A'!$P$7:$P$253)</f>
        <v>0</v>
      </c>
      <c r="S164" s="72">
        <f>SUMIFS('MTS B Funnel (M1)'!$E$7:$E$251,'MTS B Funnel (M1)'!$B$7:$B$251,'3.2.MTS B (M1)'!$B164)</f>
        <v>0</v>
      </c>
      <c r="T164" s="72">
        <f>SUMIFS('MTS B Funnel (M1)'!$F$7:$F$251,'MTS B Funnel (M1)'!$B$7:$B$251,'3.2.MTS B (M1)'!$B164)</f>
        <v>0</v>
      </c>
      <c r="U164" s="72">
        <f>SUMIFS('MTS B Funnel (M1)'!$G$7:$G$251,'MTS B Funnel (M1)'!$B$7:$B$251,'3.2.MTS B (M1)'!$B164)</f>
        <v>0</v>
      </c>
      <c r="V164" s="72">
        <f>SUMIFS('MTS B Funnel (M1)'!$H$7:$H$251,'MTS B Funnel (M1)'!$B$7:$B$251,'3.2.MTS B (M1)'!$B164)</f>
        <v>0</v>
      </c>
      <c r="W164" s="72">
        <f t="shared" si="41"/>
        <v>0</v>
      </c>
      <c r="X164" s="72">
        <f t="shared" si="42"/>
        <v>0</v>
      </c>
      <c r="Y164" s="72">
        <f t="shared" si="52"/>
        <v>0</v>
      </c>
      <c r="Z164" s="72">
        <f t="shared" si="53"/>
        <v>0</v>
      </c>
      <c r="AA164" s="72">
        <f t="shared" si="54"/>
        <v>0</v>
      </c>
      <c r="AB164" s="72">
        <f>SUMIFS('MTS B Funnel (M1)'!$I$7:$I$251,'MTS B Funnel (M1)'!$B$7:$B$251,'3.2.MTS B (M1)'!$B164)</f>
        <v>0</v>
      </c>
      <c r="AC164" s="72">
        <f>SUMIFS('MTS B Funnel (M1)'!$J$7:$J$251,'MTS B Funnel (M1)'!$B$7:$B$251,'3.2.MTS B (M1)'!$B164)</f>
        <v>0</v>
      </c>
      <c r="AD164" s="72">
        <f t="shared" si="43"/>
        <v>0</v>
      </c>
      <c r="AE164" s="55"/>
      <c r="AF164" s="72">
        <f>SUMIF('3.1.MTS A'!$F$7:$F$253,'3.2.MTS B (M1)'!R164,'3.1.MTS A'!$U$7:$U$253)</f>
        <v>0</v>
      </c>
      <c r="AG164" s="72">
        <f>SUMIFS('MTS B Funnel (M1)'!$L$7:$L$251,'MTS B Funnel (M1)'!$B$7:$B$251,'3.2.MTS B (M1)'!$B164)</f>
        <v>0</v>
      </c>
      <c r="AH164" s="72">
        <f>SUMIFS('MTS B Funnel (M1)'!$M$7:$M$251,'MTS B Funnel (M1)'!$B$7:$B$251,'3.2.MTS B (M1)'!$B164)</f>
        <v>0</v>
      </c>
      <c r="AI164" s="72">
        <f>SUMIFS('MTS B Funnel (M1)'!$N$7:$N$251,'MTS B Funnel (M1)'!$B$7:$B$251,'3.2.MTS B (M1)'!$B164)</f>
        <v>0</v>
      </c>
      <c r="AJ164" s="72">
        <f>SUMIFS('MTS B Funnel (M1)'!$O$7:$O$251,'MTS B Funnel (M1)'!$B$7:$B$251,'3.2.MTS B (M1)'!$B164)</f>
        <v>0</v>
      </c>
      <c r="AK164" s="72">
        <f t="shared" si="44"/>
        <v>0</v>
      </c>
      <c r="AL164" s="72">
        <f t="shared" si="45"/>
        <v>0</v>
      </c>
      <c r="AM164" s="72">
        <f t="shared" si="46"/>
        <v>0</v>
      </c>
      <c r="AN164" s="72">
        <f t="shared" si="55"/>
        <v>0</v>
      </c>
      <c r="AO164" s="72">
        <f t="shared" si="56"/>
        <v>0</v>
      </c>
      <c r="AP164" s="55"/>
    </row>
    <row r="165" spans="1:42" x14ac:dyDescent="0.25">
      <c r="A165" s="144"/>
      <c r="B165" s="55"/>
      <c r="C165" s="55"/>
      <c r="D165" s="72">
        <f>SUMIF('3.1.MTS A'!$F$7:$F$253,'3.2.MTS B (M1)'!B165,'3.1.MTS A'!$J$7:$J$253)</f>
        <v>0</v>
      </c>
      <c r="E165" s="187">
        <f>SUMIF('Conv ratios (M1)'!$A$2:$A$51,'3.2.MTS B (M1)'!$B165,'Conv ratios (M1)'!$G$2:$G$51)</f>
        <v>0</v>
      </c>
      <c r="F165" s="187">
        <f>SUMIF('Conv ratios (M1)'!$A$2:$A$51,'3.2.MTS B (M1)'!$B165,'Conv ratios (M1)'!$F$2:$F$51)</f>
        <v>0</v>
      </c>
      <c r="G165" s="187">
        <f>SUMIF('Conv ratios (M1)'!$A$2:$A$51,'3.2.MTS B (M1)'!$B165,'Conv ratios (M1)'!$E$2:$E$51)</f>
        <v>0</v>
      </c>
      <c r="H165" s="55"/>
      <c r="I165" s="72">
        <f t="shared" si="47"/>
        <v>0</v>
      </c>
      <c r="J165" s="72">
        <f t="shared" si="48"/>
        <v>0</v>
      </c>
      <c r="K165" s="72">
        <f t="shared" si="49"/>
        <v>0</v>
      </c>
      <c r="L165" s="72">
        <f t="shared" si="50"/>
        <v>0</v>
      </c>
      <c r="M165" s="55"/>
      <c r="N165" s="72">
        <f t="shared" si="51"/>
        <v>0</v>
      </c>
      <c r="O165" s="55"/>
      <c r="P165" s="72">
        <f t="shared" si="39"/>
        <v>0</v>
      </c>
      <c r="Q165" s="72">
        <f t="shared" si="40"/>
        <v>0</v>
      </c>
      <c r="R165" s="72">
        <f>SUMIF('3.1.MTS A'!$F$7:$F$253,'3.2.MTS B (M1)'!B165,'3.1.MTS A'!$P$7:$P$253)</f>
        <v>0</v>
      </c>
      <c r="S165" s="72">
        <f>SUMIFS('MTS B Funnel (M1)'!$E$7:$E$251,'MTS B Funnel (M1)'!$B$7:$B$251,'3.2.MTS B (M1)'!$B165)</f>
        <v>0</v>
      </c>
      <c r="T165" s="72">
        <f>SUMIFS('MTS B Funnel (M1)'!$F$7:$F$251,'MTS B Funnel (M1)'!$B$7:$B$251,'3.2.MTS B (M1)'!$B165)</f>
        <v>0</v>
      </c>
      <c r="U165" s="72">
        <f>SUMIFS('MTS B Funnel (M1)'!$G$7:$G$251,'MTS B Funnel (M1)'!$B$7:$B$251,'3.2.MTS B (M1)'!$B165)</f>
        <v>0</v>
      </c>
      <c r="V165" s="72">
        <f>SUMIFS('MTS B Funnel (M1)'!$H$7:$H$251,'MTS B Funnel (M1)'!$B$7:$B$251,'3.2.MTS B (M1)'!$B165)</f>
        <v>0</v>
      </c>
      <c r="W165" s="72">
        <f t="shared" si="41"/>
        <v>0</v>
      </c>
      <c r="X165" s="72">
        <f t="shared" si="42"/>
        <v>0</v>
      </c>
      <c r="Y165" s="72">
        <f t="shared" si="52"/>
        <v>0</v>
      </c>
      <c r="Z165" s="72">
        <f t="shared" si="53"/>
        <v>0</v>
      </c>
      <c r="AA165" s="72">
        <f t="shared" si="54"/>
        <v>0</v>
      </c>
      <c r="AB165" s="72">
        <f>SUMIFS('MTS B Funnel (M1)'!$I$7:$I$251,'MTS B Funnel (M1)'!$B$7:$B$251,'3.2.MTS B (M1)'!$B165)</f>
        <v>0</v>
      </c>
      <c r="AC165" s="72">
        <f>SUMIFS('MTS B Funnel (M1)'!$J$7:$J$251,'MTS B Funnel (M1)'!$B$7:$B$251,'3.2.MTS B (M1)'!$B165)</f>
        <v>0</v>
      </c>
      <c r="AD165" s="72">
        <f t="shared" si="43"/>
        <v>0</v>
      </c>
      <c r="AE165" s="55"/>
      <c r="AF165" s="72">
        <f>SUMIF('3.1.MTS A'!$F$7:$F$253,'3.2.MTS B (M1)'!R165,'3.1.MTS A'!$U$7:$U$253)</f>
        <v>0</v>
      </c>
      <c r="AG165" s="72">
        <f>SUMIFS('MTS B Funnel (M1)'!$L$7:$L$251,'MTS B Funnel (M1)'!$B$7:$B$251,'3.2.MTS B (M1)'!$B165)</f>
        <v>0</v>
      </c>
      <c r="AH165" s="72">
        <f>SUMIFS('MTS B Funnel (M1)'!$M$7:$M$251,'MTS B Funnel (M1)'!$B$7:$B$251,'3.2.MTS B (M1)'!$B165)</f>
        <v>0</v>
      </c>
      <c r="AI165" s="72">
        <f>SUMIFS('MTS B Funnel (M1)'!$N$7:$N$251,'MTS B Funnel (M1)'!$B$7:$B$251,'3.2.MTS B (M1)'!$B165)</f>
        <v>0</v>
      </c>
      <c r="AJ165" s="72">
        <f>SUMIFS('MTS B Funnel (M1)'!$O$7:$O$251,'MTS B Funnel (M1)'!$B$7:$B$251,'3.2.MTS B (M1)'!$B165)</f>
        <v>0</v>
      </c>
      <c r="AK165" s="72">
        <f t="shared" si="44"/>
        <v>0</v>
      </c>
      <c r="AL165" s="72">
        <f t="shared" si="45"/>
        <v>0</v>
      </c>
      <c r="AM165" s="72">
        <f t="shared" si="46"/>
        <v>0</v>
      </c>
      <c r="AN165" s="72">
        <f t="shared" si="55"/>
        <v>0</v>
      </c>
      <c r="AO165" s="72">
        <f t="shared" si="56"/>
        <v>0</v>
      </c>
      <c r="AP165" s="55"/>
    </row>
    <row r="166" spans="1:42" x14ac:dyDescent="0.25">
      <c r="A166" s="144"/>
      <c r="B166" s="55"/>
      <c r="C166" s="55"/>
      <c r="D166" s="72">
        <f>SUMIF('3.1.MTS A'!$F$7:$F$253,'3.2.MTS B (M1)'!B166,'3.1.MTS A'!$J$7:$J$253)</f>
        <v>0</v>
      </c>
      <c r="E166" s="187">
        <f>SUMIF('Conv ratios (M1)'!$A$2:$A$51,'3.2.MTS B (M1)'!$B166,'Conv ratios (M1)'!$G$2:$G$51)</f>
        <v>0</v>
      </c>
      <c r="F166" s="187">
        <f>SUMIF('Conv ratios (M1)'!$A$2:$A$51,'3.2.MTS B (M1)'!$B166,'Conv ratios (M1)'!$F$2:$F$51)</f>
        <v>0</v>
      </c>
      <c r="G166" s="187">
        <f>SUMIF('Conv ratios (M1)'!$A$2:$A$51,'3.2.MTS B (M1)'!$B166,'Conv ratios (M1)'!$E$2:$E$51)</f>
        <v>0</v>
      </c>
      <c r="H166" s="55"/>
      <c r="I166" s="72">
        <f t="shared" si="47"/>
        <v>0</v>
      </c>
      <c r="J166" s="72">
        <f t="shared" si="48"/>
        <v>0</v>
      </c>
      <c r="K166" s="72">
        <f t="shared" si="49"/>
        <v>0</v>
      </c>
      <c r="L166" s="72">
        <f t="shared" si="50"/>
        <v>0</v>
      </c>
      <c r="M166" s="55"/>
      <c r="N166" s="72">
        <f t="shared" si="51"/>
        <v>0</v>
      </c>
      <c r="O166" s="55"/>
      <c r="P166" s="72">
        <f t="shared" si="39"/>
        <v>0</v>
      </c>
      <c r="Q166" s="72">
        <f t="shared" si="40"/>
        <v>0</v>
      </c>
      <c r="R166" s="72">
        <f>SUMIF('3.1.MTS A'!$F$7:$F$253,'3.2.MTS B (M1)'!B166,'3.1.MTS A'!$P$7:$P$253)</f>
        <v>0</v>
      </c>
      <c r="S166" s="72">
        <f>SUMIFS('MTS B Funnel (M1)'!$E$7:$E$251,'MTS B Funnel (M1)'!$B$7:$B$251,'3.2.MTS B (M1)'!$B166)</f>
        <v>0</v>
      </c>
      <c r="T166" s="72">
        <f>SUMIFS('MTS B Funnel (M1)'!$F$7:$F$251,'MTS B Funnel (M1)'!$B$7:$B$251,'3.2.MTS B (M1)'!$B166)</f>
        <v>0</v>
      </c>
      <c r="U166" s="72">
        <f>SUMIFS('MTS B Funnel (M1)'!$G$7:$G$251,'MTS B Funnel (M1)'!$B$7:$B$251,'3.2.MTS B (M1)'!$B166)</f>
        <v>0</v>
      </c>
      <c r="V166" s="72">
        <f>SUMIFS('MTS B Funnel (M1)'!$H$7:$H$251,'MTS B Funnel (M1)'!$B$7:$B$251,'3.2.MTS B (M1)'!$B166)</f>
        <v>0</v>
      </c>
      <c r="W166" s="72">
        <f t="shared" si="41"/>
        <v>0</v>
      </c>
      <c r="X166" s="72">
        <f t="shared" si="42"/>
        <v>0</v>
      </c>
      <c r="Y166" s="72">
        <f t="shared" si="52"/>
        <v>0</v>
      </c>
      <c r="Z166" s="72">
        <f t="shared" si="53"/>
        <v>0</v>
      </c>
      <c r="AA166" s="72">
        <f t="shared" si="54"/>
        <v>0</v>
      </c>
      <c r="AB166" s="72">
        <f>SUMIFS('MTS B Funnel (M1)'!$I$7:$I$251,'MTS B Funnel (M1)'!$B$7:$B$251,'3.2.MTS B (M1)'!$B166)</f>
        <v>0</v>
      </c>
      <c r="AC166" s="72">
        <f>SUMIFS('MTS B Funnel (M1)'!$J$7:$J$251,'MTS B Funnel (M1)'!$B$7:$B$251,'3.2.MTS B (M1)'!$B166)</f>
        <v>0</v>
      </c>
      <c r="AD166" s="72">
        <f t="shared" si="43"/>
        <v>0</v>
      </c>
      <c r="AE166" s="55"/>
      <c r="AF166" s="72">
        <f>SUMIF('3.1.MTS A'!$F$7:$F$253,'3.2.MTS B (M1)'!R166,'3.1.MTS A'!$U$7:$U$253)</f>
        <v>0</v>
      </c>
      <c r="AG166" s="72">
        <f>SUMIFS('MTS B Funnel (M1)'!$L$7:$L$251,'MTS B Funnel (M1)'!$B$7:$B$251,'3.2.MTS B (M1)'!$B166)</f>
        <v>0</v>
      </c>
      <c r="AH166" s="72">
        <f>SUMIFS('MTS B Funnel (M1)'!$M$7:$M$251,'MTS B Funnel (M1)'!$B$7:$B$251,'3.2.MTS B (M1)'!$B166)</f>
        <v>0</v>
      </c>
      <c r="AI166" s="72">
        <f>SUMIFS('MTS B Funnel (M1)'!$N$7:$N$251,'MTS B Funnel (M1)'!$B$7:$B$251,'3.2.MTS B (M1)'!$B166)</f>
        <v>0</v>
      </c>
      <c r="AJ166" s="72">
        <f>SUMIFS('MTS B Funnel (M1)'!$O$7:$O$251,'MTS B Funnel (M1)'!$B$7:$B$251,'3.2.MTS B (M1)'!$B166)</f>
        <v>0</v>
      </c>
      <c r="AK166" s="72">
        <f t="shared" si="44"/>
        <v>0</v>
      </c>
      <c r="AL166" s="72">
        <f t="shared" si="45"/>
        <v>0</v>
      </c>
      <c r="AM166" s="72">
        <f t="shared" si="46"/>
        <v>0</v>
      </c>
      <c r="AN166" s="72">
        <f t="shared" si="55"/>
        <v>0</v>
      </c>
      <c r="AO166" s="72">
        <f t="shared" si="56"/>
        <v>0</v>
      </c>
      <c r="AP166" s="55"/>
    </row>
    <row r="167" spans="1:42" x14ac:dyDescent="0.25">
      <c r="A167" s="144"/>
      <c r="B167" s="55"/>
      <c r="C167" s="55"/>
      <c r="D167" s="72">
        <f>SUMIF('3.1.MTS A'!$F$7:$F$253,'3.2.MTS B (M1)'!B167,'3.1.MTS A'!$J$7:$J$253)</f>
        <v>0</v>
      </c>
      <c r="E167" s="187">
        <f>SUMIF('Conv ratios (M1)'!$A$2:$A$51,'3.2.MTS B (M1)'!$B167,'Conv ratios (M1)'!$G$2:$G$51)</f>
        <v>0</v>
      </c>
      <c r="F167" s="187">
        <f>SUMIF('Conv ratios (M1)'!$A$2:$A$51,'3.2.MTS B (M1)'!$B167,'Conv ratios (M1)'!$F$2:$F$51)</f>
        <v>0</v>
      </c>
      <c r="G167" s="187">
        <f>SUMIF('Conv ratios (M1)'!$A$2:$A$51,'3.2.MTS B (M1)'!$B167,'Conv ratios (M1)'!$E$2:$E$51)</f>
        <v>0</v>
      </c>
      <c r="H167" s="55"/>
      <c r="I167" s="72">
        <f t="shared" si="47"/>
        <v>0</v>
      </c>
      <c r="J167" s="72">
        <f t="shared" si="48"/>
        <v>0</v>
      </c>
      <c r="K167" s="72">
        <f t="shared" si="49"/>
        <v>0</v>
      </c>
      <c r="L167" s="72">
        <f t="shared" si="50"/>
        <v>0</v>
      </c>
      <c r="M167" s="55"/>
      <c r="N167" s="72">
        <f t="shared" si="51"/>
        <v>0</v>
      </c>
      <c r="O167" s="55"/>
      <c r="P167" s="72">
        <f t="shared" si="39"/>
        <v>0</v>
      </c>
      <c r="Q167" s="72">
        <f t="shared" si="40"/>
        <v>0</v>
      </c>
      <c r="R167" s="72">
        <f>SUMIF('3.1.MTS A'!$F$7:$F$253,'3.2.MTS B (M1)'!B167,'3.1.MTS A'!$P$7:$P$253)</f>
        <v>0</v>
      </c>
      <c r="S167" s="72">
        <f>SUMIFS('MTS B Funnel (M1)'!$E$7:$E$251,'MTS B Funnel (M1)'!$B$7:$B$251,'3.2.MTS B (M1)'!$B167)</f>
        <v>0</v>
      </c>
      <c r="T167" s="72">
        <f>SUMIFS('MTS B Funnel (M1)'!$F$7:$F$251,'MTS B Funnel (M1)'!$B$7:$B$251,'3.2.MTS B (M1)'!$B167)</f>
        <v>0</v>
      </c>
      <c r="U167" s="72">
        <f>SUMIFS('MTS B Funnel (M1)'!$G$7:$G$251,'MTS B Funnel (M1)'!$B$7:$B$251,'3.2.MTS B (M1)'!$B167)</f>
        <v>0</v>
      </c>
      <c r="V167" s="72">
        <f>SUMIFS('MTS B Funnel (M1)'!$H$7:$H$251,'MTS B Funnel (M1)'!$B$7:$B$251,'3.2.MTS B (M1)'!$B167)</f>
        <v>0</v>
      </c>
      <c r="W167" s="72">
        <f t="shared" si="41"/>
        <v>0</v>
      </c>
      <c r="X167" s="72">
        <f t="shared" si="42"/>
        <v>0</v>
      </c>
      <c r="Y167" s="72">
        <f t="shared" si="52"/>
        <v>0</v>
      </c>
      <c r="Z167" s="72">
        <f t="shared" si="53"/>
        <v>0</v>
      </c>
      <c r="AA167" s="72">
        <f t="shared" si="54"/>
        <v>0</v>
      </c>
      <c r="AB167" s="72">
        <f>SUMIFS('MTS B Funnel (M1)'!$I$7:$I$251,'MTS B Funnel (M1)'!$B$7:$B$251,'3.2.MTS B (M1)'!$B167)</f>
        <v>0</v>
      </c>
      <c r="AC167" s="72">
        <f>SUMIFS('MTS B Funnel (M1)'!$J$7:$J$251,'MTS B Funnel (M1)'!$B$7:$B$251,'3.2.MTS B (M1)'!$B167)</f>
        <v>0</v>
      </c>
      <c r="AD167" s="72">
        <f t="shared" si="43"/>
        <v>0</v>
      </c>
      <c r="AE167" s="55"/>
      <c r="AF167" s="72">
        <f>SUMIF('3.1.MTS A'!$F$7:$F$253,'3.2.MTS B (M1)'!R167,'3.1.MTS A'!$U$7:$U$253)</f>
        <v>0</v>
      </c>
      <c r="AG167" s="72">
        <f>SUMIFS('MTS B Funnel (M1)'!$L$7:$L$251,'MTS B Funnel (M1)'!$B$7:$B$251,'3.2.MTS B (M1)'!$B167)</f>
        <v>0</v>
      </c>
      <c r="AH167" s="72">
        <f>SUMIFS('MTS B Funnel (M1)'!$M$7:$M$251,'MTS B Funnel (M1)'!$B$7:$B$251,'3.2.MTS B (M1)'!$B167)</f>
        <v>0</v>
      </c>
      <c r="AI167" s="72">
        <f>SUMIFS('MTS B Funnel (M1)'!$N$7:$N$251,'MTS B Funnel (M1)'!$B$7:$B$251,'3.2.MTS B (M1)'!$B167)</f>
        <v>0</v>
      </c>
      <c r="AJ167" s="72">
        <f>SUMIFS('MTS B Funnel (M1)'!$O$7:$O$251,'MTS B Funnel (M1)'!$B$7:$B$251,'3.2.MTS B (M1)'!$B167)</f>
        <v>0</v>
      </c>
      <c r="AK167" s="72">
        <f t="shared" si="44"/>
        <v>0</v>
      </c>
      <c r="AL167" s="72">
        <f t="shared" si="45"/>
        <v>0</v>
      </c>
      <c r="AM167" s="72">
        <f t="shared" si="46"/>
        <v>0</v>
      </c>
      <c r="AN167" s="72">
        <f t="shared" si="55"/>
        <v>0</v>
      </c>
      <c r="AO167" s="72">
        <f t="shared" si="56"/>
        <v>0</v>
      </c>
      <c r="AP167" s="55"/>
    </row>
    <row r="168" spans="1:42" x14ac:dyDescent="0.25">
      <c r="A168" s="144"/>
      <c r="B168" s="55"/>
      <c r="C168" s="55"/>
      <c r="D168" s="72">
        <f>SUMIF('3.1.MTS A'!$F$7:$F$253,'3.2.MTS B (M1)'!B168,'3.1.MTS A'!$J$7:$J$253)</f>
        <v>0</v>
      </c>
      <c r="E168" s="187">
        <f>SUMIF('Conv ratios (M1)'!$A$2:$A$51,'3.2.MTS B (M1)'!$B168,'Conv ratios (M1)'!$G$2:$G$51)</f>
        <v>0</v>
      </c>
      <c r="F168" s="187">
        <f>SUMIF('Conv ratios (M1)'!$A$2:$A$51,'3.2.MTS B (M1)'!$B168,'Conv ratios (M1)'!$F$2:$F$51)</f>
        <v>0</v>
      </c>
      <c r="G168" s="187">
        <f>SUMIF('Conv ratios (M1)'!$A$2:$A$51,'3.2.MTS B (M1)'!$B168,'Conv ratios (M1)'!$E$2:$E$51)</f>
        <v>0</v>
      </c>
      <c r="H168" s="55"/>
      <c r="I168" s="72">
        <f t="shared" si="47"/>
        <v>0</v>
      </c>
      <c r="J168" s="72">
        <f t="shared" si="48"/>
        <v>0</v>
      </c>
      <c r="K168" s="72">
        <f t="shared" si="49"/>
        <v>0</v>
      </c>
      <c r="L168" s="72">
        <f t="shared" si="50"/>
        <v>0</v>
      </c>
      <c r="M168" s="55"/>
      <c r="N168" s="72">
        <f t="shared" si="51"/>
        <v>0</v>
      </c>
      <c r="O168" s="55"/>
      <c r="P168" s="72">
        <f t="shared" si="39"/>
        <v>0</v>
      </c>
      <c r="Q168" s="72">
        <f t="shared" si="40"/>
        <v>0</v>
      </c>
      <c r="R168" s="72">
        <f>SUMIF('3.1.MTS A'!$F$7:$F$253,'3.2.MTS B (M1)'!B168,'3.1.MTS A'!$P$7:$P$253)</f>
        <v>0</v>
      </c>
      <c r="S168" s="72">
        <f>SUMIFS('MTS B Funnel (M1)'!$E$7:$E$251,'MTS B Funnel (M1)'!$B$7:$B$251,'3.2.MTS B (M1)'!$B168)</f>
        <v>0</v>
      </c>
      <c r="T168" s="72">
        <f>SUMIFS('MTS B Funnel (M1)'!$F$7:$F$251,'MTS B Funnel (M1)'!$B$7:$B$251,'3.2.MTS B (M1)'!$B168)</f>
        <v>0</v>
      </c>
      <c r="U168" s="72">
        <f>SUMIFS('MTS B Funnel (M1)'!$G$7:$G$251,'MTS B Funnel (M1)'!$B$7:$B$251,'3.2.MTS B (M1)'!$B168)</f>
        <v>0</v>
      </c>
      <c r="V168" s="72">
        <f>SUMIFS('MTS B Funnel (M1)'!$H$7:$H$251,'MTS B Funnel (M1)'!$B$7:$B$251,'3.2.MTS B (M1)'!$B168)</f>
        <v>0</v>
      </c>
      <c r="W168" s="72">
        <f t="shared" si="41"/>
        <v>0</v>
      </c>
      <c r="X168" s="72">
        <f t="shared" si="42"/>
        <v>0</v>
      </c>
      <c r="Y168" s="72">
        <f t="shared" si="52"/>
        <v>0</v>
      </c>
      <c r="Z168" s="72">
        <f t="shared" si="53"/>
        <v>0</v>
      </c>
      <c r="AA168" s="72">
        <f t="shared" si="54"/>
        <v>0</v>
      </c>
      <c r="AB168" s="72">
        <f>SUMIFS('MTS B Funnel (M1)'!$I$7:$I$251,'MTS B Funnel (M1)'!$B$7:$B$251,'3.2.MTS B (M1)'!$B168)</f>
        <v>0</v>
      </c>
      <c r="AC168" s="72">
        <f>SUMIFS('MTS B Funnel (M1)'!$J$7:$J$251,'MTS B Funnel (M1)'!$B$7:$B$251,'3.2.MTS B (M1)'!$B168)</f>
        <v>0</v>
      </c>
      <c r="AD168" s="72">
        <f t="shared" si="43"/>
        <v>0</v>
      </c>
      <c r="AE168" s="55"/>
      <c r="AF168" s="72">
        <f>SUMIF('3.1.MTS A'!$F$7:$F$253,'3.2.MTS B (M1)'!R168,'3.1.MTS A'!$U$7:$U$253)</f>
        <v>0</v>
      </c>
      <c r="AG168" s="72">
        <f>SUMIFS('MTS B Funnel (M1)'!$L$7:$L$251,'MTS B Funnel (M1)'!$B$7:$B$251,'3.2.MTS B (M1)'!$B168)</f>
        <v>0</v>
      </c>
      <c r="AH168" s="72">
        <f>SUMIFS('MTS B Funnel (M1)'!$M$7:$M$251,'MTS B Funnel (M1)'!$B$7:$B$251,'3.2.MTS B (M1)'!$B168)</f>
        <v>0</v>
      </c>
      <c r="AI168" s="72">
        <f>SUMIFS('MTS B Funnel (M1)'!$N$7:$N$251,'MTS B Funnel (M1)'!$B$7:$B$251,'3.2.MTS B (M1)'!$B168)</f>
        <v>0</v>
      </c>
      <c r="AJ168" s="72">
        <f>SUMIFS('MTS B Funnel (M1)'!$O$7:$O$251,'MTS B Funnel (M1)'!$B$7:$B$251,'3.2.MTS B (M1)'!$B168)</f>
        <v>0</v>
      </c>
      <c r="AK168" s="72">
        <f t="shared" si="44"/>
        <v>0</v>
      </c>
      <c r="AL168" s="72">
        <f t="shared" si="45"/>
        <v>0</v>
      </c>
      <c r="AM168" s="72">
        <f t="shared" si="46"/>
        <v>0</v>
      </c>
      <c r="AN168" s="72">
        <f t="shared" si="55"/>
        <v>0</v>
      </c>
      <c r="AO168" s="72">
        <f t="shared" si="56"/>
        <v>0</v>
      </c>
      <c r="AP168" s="55"/>
    </row>
    <row r="169" spans="1:42" x14ac:dyDescent="0.25">
      <c r="A169" s="144"/>
      <c r="B169" s="55"/>
      <c r="C169" s="55"/>
      <c r="D169" s="72">
        <f>SUMIF('3.1.MTS A'!$F$7:$F$253,'3.2.MTS B (M1)'!B169,'3.1.MTS A'!$J$7:$J$253)</f>
        <v>0</v>
      </c>
      <c r="E169" s="187">
        <f>SUMIF('Conv ratios (M1)'!$A$2:$A$51,'3.2.MTS B (M1)'!$B169,'Conv ratios (M1)'!$G$2:$G$51)</f>
        <v>0</v>
      </c>
      <c r="F169" s="187">
        <f>SUMIF('Conv ratios (M1)'!$A$2:$A$51,'3.2.MTS B (M1)'!$B169,'Conv ratios (M1)'!$F$2:$F$51)</f>
        <v>0</v>
      </c>
      <c r="G169" s="187">
        <f>SUMIF('Conv ratios (M1)'!$A$2:$A$51,'3.2.MTS B (M1)'!$B169,'Conv ratios (M1)'!$E$2:$E$51)</f>
        <v>0</v>
      </c>
      <c r="H169" s="55"/>
      <c r="I169" s="72">
        <f t="shared" si="47"/>
        <v>0</v>
      </c>
      <c r="J169" s="72">
        <f t="shared" si="48"/>
        <v>0</v>
      </c>
      <c r="K169" s="72">
        <f t="shared" si="49"/>
        <v>0</v>
      </c>
      <c r="L169" s="72">
        <f t="shared" si="50"/>
        <v>0</v>
      </c>
      <c r="M169" s="55"/>
      <c r="N169" s="72">
        <f t="shared" si="51"/>
        <v>0</v>
      </c>
      <c r="O169" s="55"/>
      <c r="P169" s="72">
        <f t="shared" si="39"/>
        <v>0</v>
      </c>
      <c r="Q169" s="72">
        <f t="shared" si="40"/>
        <v>0</v>
      </c>
      <c r="R169" s="72">
        <f>SUMIF('3.1.MTS A'!$F$7:$F$253,'3.2.MTS B (M1)'!B169,'3.1.MTS A'!$P$7:$P$253)</f>
        <v>0</v>
      </c>
      <c r="S169" s="72">
        <f>SUMIFS('MTS B Funnel (M1)'!$E$7:$E$251,'MTS B Funnel (M1)'!$B$7:$B$251,'3.2.MTS B (M1)'!$B169)</f>
        <v>0</v>
      </c>
      <c r="T169" s="72">
        <f>SUMIFS('MTS B Funnel (M1)'!$F$7:$F$251,'MTS B Funnel (M1)'!$B$7:$B$251,'3.2.MTS B (M1)'!$B169)</f>
        <v>0</v>
      </c>
      <c r="U169" s="72">
        <f>SUMIFS('MTS B Funnel (M1)'!$G$7:$G$251,'MTS B Funnel (M1)'!$B$7:$B$251,'3.2.MTS B (M1)'!$B169)</f>
        <v>0</v>
      </c>
      <c r="V169" s="72">
        <f>SUMIFS('MTS B Funnel (M1)'!$H$7:$H$251,'MTS B Funnel (M1)'!$B$7:$B$251,'3.2.MTS B (M1)'!$B169)</f>
        <v>0</v>
      </c>
      <c r="W169" s="72">
        <f t="shared" si="41"/>
        <v>0</v>
      </c>
      <c r="X169" s="72">
        <f t="shared" si="42"/>
        <v>0</v>
      </c>
      <c r="Y169" s="72">
        <f t="shared" si="52"/>
        <v>0</v>
      </c>
      <c r="Z169" s="72">
        <f t="shared" si="53"/>
        <v>0</v>
      </c>
      <c r="AA169" s="72">
        <f t="shared" si="54"/>
        <v>0</v>
      </c>
      <c r="AB169" s="72">
        <f>SUMIFS('MTS B Funnel (M1)'!$I$7:$I$251,'MTS B Funnel (M1)'!$B$7:$B$251,'3.2.MTS B (M1)'!$B169)</f>
        <v>0</v>
      </c>
      <c r="AC169" s="72">
        <f>SUMIFS('MTS B Funnel (M1)'!$J$7:$J$251,'MTS B Funnel (M1)'!$B$7:$B$251,'3.2.MTS B (M1)'!$B169)</f>
        <v>0</v>
      </c>
      <c r="AD169" s="72">
        <f t="shared" si="43"/>
        <v>0</v>
      </c>
      <c r="AE169" s="55"/>
      <c r="AF169" s="72">
        <f>SUMIF('3.1.MTS A'!$F$7:$F$253,'3.2.MTS B (M1)'!R169,'3.1.MTS A'!$U$7:$U$253)</f>
        <v>0</v>
      </c>
      <c r="AG169" s="72">
        <f>SUMIFS('MTS B Funnel (M1)'!$L$7:$L$251,'MTS B Funnel (M1)'!$B$7:$B$251,'3.2.MTS B (M1)'!$B169)</f>
        <v>0</v>
      </c>
      <c r="AH169" s="72">
        <f>SUMIFS('MTS B Funnel (M1)'!$M$7:$M$251,'MTS B Funnel (M1)'!$B$7:$B$251,'3.2.MTS B (M1)'!$B169)</f>
        <v>0</v>
      </c>
      <c r="AI169" s="72">
        <f>SUMIFS('MTS B Funnel (M1)'!$N$7:$N$251,'MTS B Funnel (M1)'!$B$7:$B$251,'3.2.MTS B (M1)'!$B169)</f>
        <v>0</v>
      </c>
      <c r="AJ169" s="72">
        <f>SUMIFS('MTS B Funnel (M1)'!$O$7:$O$251,'MTS B Funnel (M1)'!$B$7:$B$251,'3.2.MTS B (M1)'!$B169)</f>
        <v>0</v>
      </c>
      <c r="AK169" s="72">
        <f t="shared" si="44"/>
        <v>0</v>
      </c>
      <c r="AL169" s="72">
        <f t="shared" si="45"/>
        <v>0</v>
      </c>
      <c r="AM169" s="72">
        <f t="shared" si="46"/>
        <v>0</v>
      </c>
      <c r="AN169" s="72">
        <f t="shared" si="55"/>
        <v>0</v>
      </c>
      <c r="AO169" s="72">
        <f t="shared" si="56"/>
        <v>0</v>
      </c>
      <c r="AP169" s="55"/>
    </row>
    <row r="170" spans="1:42" x14ac:dyDescent="0.25">
      <c r="A170" s="144"/>
      <c r="B170" s="55"/>
      <c r="C170" s="55"/>
      <c r="D170" s="72">
        <f>SUMIF('3.1.MTS A'!$F$7:$F$253,'3.2.MTS B (M1)'!B170,'3.1.MTS A'!$J$7:$J$253)</f>
        <v>0</v>
      </c>
      <c r="E170" s="187">
        <f>SUMIF('Conv ratios (M1)'!$A$2:$A$51,'3.2.MTS B (M1)'!$B170,'Conv ratios (M1)'!$G$2:$G$51)</f>
        <v>0</v>
      </c>
      <c r="F170" s="187">
        <f>SUMIF('Conv ratios (M1)'!$A$2:$A$51,'3.2.MTS B (M1)'!$B170,'Conv ratios (M1)'!$F$2:$F$51)</f>
        <v>0</v>
      </c>
      <c r="G170" s="187">
        <f>SUMIF('Conv ratios (M1)'!$A$2:$A$51,'3.2.MTS B (M1)'!$B170,'Conv ratios (M1)'!$E$2:$E$51)</f>
        <v>0</v>
      </c>
      <c r="H170" s="55"/>
      <c r="I170" s="72">
        <f t="shared" si="47"/>
        <v>0</v>
      </c>
      <c r="J170" s="72">
        <f t="shared" si="48"/>
        <v>0</v>
      </c>
      <c r="K170" s="72">
        <f t="shared" si="49"/>
        <v>0</v>
      </c>
      <c r="L170" s="72">
        <f t="shared" si="50"/>
        <v>0</v>
      </c>
      <c r="M170" s="55"/>
      <c r="N170" s="72">
        <f t="shared" si="51"/>
        <v>0</v>
      </c>
      <c r="O170" s="55"/>
      <c r="P170" s="72">
        <f t="shared" si="39"/>
        <v>0</v>
      </c>
      <c r="Q170" s="72">
        <f t="shared" si="40"/>
        <v>0</v>
      </c>
      <c r="R170" s="72">
        <f>SUMIF('3.1.MTS A'!$F$7:$F$253,'3.2.MTS B (M1)'!B170,'3.1.MTS A'!$P$7:$P$253)</f>
        <v>0</v>
      </c>
      <c r="S170" s="72">
        <f>SUMIFS('MTS B Funnel (M1)'!$E$7:$E$251,'MTS B Funnel (M1)'!$B$7:$B$251,'3.2.MTS B (M1)'!$B170)</f>
        <v>0</v>
      </c>
      <c r="T170" s="72">
        <f>SUMIFS('MTS B Funnel (M1)'!$F$7:$F$251,'MTS B Funnel (M1)'!$B$7:$B$251,'3.2.MTS B (M1)'!$B170)</f>
        <v>0</v>
      </c>
      <c r="U170" s="72">
        <f>SUMIFS('MTS B Funnel (M1)'!$G$7:$G$251,'MTS B Funnel (M1)'!$B$7:$B$251,'3.2.MTS B (M1)'!$B170)</f>
        <v>0</v>
      </c>
      <c r="V170" s="72">
        <f>SUMIFS('MTS B Funnel (M1)'!$H$7:$H$251,'MTS B Funnel (M1)'!$B$7:$B$251,'3.2.MTS B (M1)'!$B170)</f>
        <v>0</v>
      </c>
      <c r="W170" s="72">
        <f t="shared" si="41"/>
        <v>0</v>
      </c>
      <c r="X170" s="72">
        <f t="shared" si="42"/>
        <v>0</v>
      </c>
      <c r="Y170" s="72">
        <f t="shared" si="52"/>
        <v>0</v>
      </c>
      <c r="Z170" s="72">
        <f t="shared" si="53"/>
        <v>0</v>
      </c>
      <c r="AA170" s="72">
        <f t="shared" si="54"/>
        <v>0</v>
      </c>
      <c r="AB170" s="72">
        <f>SUMIFS('MTS B Funnel (M1)'!$I$7:$I$251,'MTS B Funnel (M1)'!$B$7:$B$251,'3.2.MTS B (M1)'!$B170)</f>
        <v>0</v>
      </c>
      <c r="AC170" s="72">
        <f>SUMIFS('MTS B Funnel (M1)'!$J$7:$J$251,'MTS B Funnel (M1)'!$B$7:$B$251,'3.2.MTS B (M1)'!$B170)</f>
        <v>0</v>
      </c>
      <c r="AD170" s="72">
        <f t="shared" si="43"/>
        <v>0</v>
      </c>
      <c r="AE170" s="55"/>
      <c r="AF170" s="72">
        <f>SUMIF('3.1.MTS A'!$F$7:$F$253,'3.2.MTS B (M1)'!R170,'3.1.MTS A'!$U$7:$U$253)</f>
        <v>0</v>
      </c>
      <c r="AG170" s="72">
        <f>SUMIFS('MTS B Funnel (M1)'!$L$7:$L$251,'MTS B Funnel (M1)'!$B$7:$B$251,'3.2.MTS B (M1)'!$B170)</f>
        <v>0</v>
      </c>
      <c r="AH170" s="72">
        <f>SUMIFS('MTS B Funnel (M1)'!$M$7:$M$251,'MTS B Funnel (M1)'!$B$7:$B$251,'3.2.MTS B (M1)'!$B170)</f>
        <v>0</v>
      </c>
      <c r="AI170" s="72">
        <f>SUMIFS('MTS B Funnel (M1)'!$N$7:$N$251,'MTS B Funnel (M1)'!$B$7:$B$251,'3.2.MTS B (M1)'!$B170)</f>
        <v>0</v>
      </c>
      <c r="AJ170" s="72">
        <f>SUMIFS('MTS B Funnel (M1)'!$O$7:$O$251,'MTS B Funnel (M1)'!$B$7:$B$251,'3.2.MTS B (M1)'!$B170)</f>
        <v>0</v>
      </c>
      <c r="AK170" s="72">
        <f t="shared" si="44"/>
        <v>0</v>
      </c>
      <c r="AL170" s="72">
        <f t="shared" si="45"/>
        <v>0</v>
      </c>
      <c r="AM170" s="72">
        <f t="shared" si="46"/>
        <v>0</v>
      </c>
      <c r="AN170" s="72">
        <f t="shared" si="55"/>
        <v>0</v>
      </c>
      <c r="AO170" s="72">
        <f t="shared" si="56"/>
        <v>0</v>
      </c>
      <c r="AP170" s="55"/>
    </row>
    <row r="171" spans="1:42" x14ac:dyDescent="0.25">
      <c r="A171" s="144"/>
      <c r="B171" s="55"/>
      <c r="C171" s="55"/>
      <c r="D171" s="72">
        <f>SUMIF('3.1.MTS A'!$F$7:$F$253,'3.2.MTS B (M1)'!B171,'3.1.MTS A'!$J$7:$J$253)</f>
        <v>0</v>
      </c>
      <c r="E171" s="187">
        <f>SUMIF('Conv ratios (M1)'!$A$2:$A$51,'3.2.MTS B (M1)'!$B171,'Conv ratios (M1)'!$G$2:$G$51)</f>
        <v>0</v>
      </c>
      <c r="F171" s="187">
        <f>SUMIF('Conv ratios (M1)'!$A$2:$A$51,'3.2.MTS B (M1)'!$B171,'Conv ratios (M1)'!$F$2:$F$51)</f>
        <v>0</v>
      </c>
      <c r="G171" s="187">
        <f>SUMIF('Conv ratios (M1)'!$A$2:$A$51,'3.2.MTS B (M1)'!$B171,'Conv ratios (M1)'!$E$2:$E$51)</f>
        <v>0</v>
      </c>
      <c r="H171" s="55"/>
      <c r="I171" s="72">
        <f t="shared" si="47"/>
        <v>0</v>
      </c>
      <c r="J171" s="72">
        <f t="shared" si="48"/>
        <v>0</v>
      </c>
      <c r="K171" s="72">
        <f t="shared" si="49"/>
        <v>0</v>
      </c>
      <c r="L171" s="72">
        <f t="shared" si="50"/>
        <v>0</v>
      </c>
      <c r="M171" s="55"/>
      <c r="N171" s="72">
        <f t="shared" si="51"/>
        <v>0</v>
      </c>
      <c r="O171" s="55"/>
      <c r="P171" s="72">
        <f t="shared" si="39"/>
        <v>0</v>
      </c>
      <c r="Q171" s="72">
        <f t="shared" si="40"/>
        <v>0</v>
      </c>
      <c r="R171" s="72">
        <f>SUMIF('3.1.MTS A'!$F$7:$F$253,'3.2.MTS B (M1)'!B171,'3.1.MTS A'!$P$7:$P$253)</f>
        <v>0</v>
      </c>
      <c r="S171" s="72">
        <f>SUMIFS('MTS B Funnel (M1)'!$E$7:$E$251,'MTS B Funnel (M1)'!$B$7:$B$251,'3.2.MTS B (M1)'!$B171)</f>
        <v>0</v>
      </c>
      <c r="T171" s="72">
        <f>SUMIFS('MTS B Funnel (M1)'!$F$7:$F$251,'MTS B Funnel (M1)'!$B$7:$B$251,'3.2.MTS B (M1)'!$B171)</f>
        <v>0</v>
      </c>
      <c r="U171" s="72">
        <f>SUMIFS('MTS B Funnel (M1)'!$G$7:$G$251,'MTS B Funnel (M1)'!$B$7:$B$251,'3.2.MTS B (M1)'!$B171)</f>
        <v>0</v>
      </c>
      <c r="V171" s="72">
        <f>SUMIFS('MTS B Funnel (M1)'!$H$7:$H$251,'MTS B Funnel (M1)'!$B$7:$B$251,'3.2.MTS B (M1)'!$B171)</f>
        <v>0</v>
      </c>
      <c r="W171" s="72">
        <f t="shared" si="41"/>
        <v>0</v>
      </c>
      <c r="X171" s="72">
        <f t="shared" si="42"/>
        <v>0</v>
      </c>
      <c r="Y171" s="72">
        <f t="shared" si="52"/>
        <v>0</v>
      </c>
      <c r="Z171" s="72">
        <f t="shared" si="53"/>
        <v>0</v>
      </c>
      <c r="AA171" s="72">
        <f t="shared" si="54"/>
        <v>0</v>
      </c>
      <c r="AB171" s="72">
        <f>SUMIFS('MTS B Funnel (M1)'!$I$7:$I$251,'MTS B Funnel (M1)'!$B$7:$B$251,'3.2.MTS B (M1)'!$B171)</f>
        <v>0</v>
      </c>
      <c r="AC171" s="72">
        <f>SUMIFS('MTS B Funnel (M1)'!$J$7:$J$251,'MTS B Funnel (M1)'!$B$7:$B$251,'3.2.MTS B (M1)'!$B171)</f>
        <v>0</v>
      </c>
      <c r="AD171" s="72">
        <f t="shared" si="43"/>
        <v>0</v>
      </c>
      <c r="AE171" s="55"/>
      <c r="AF171" s="72">
        <f>SUMIF('3.1.MTS A'!$F$7:$F$253,'3.2.MTS B (M1)'!R171,'3.1.MTS A'!$U$7:$U$253)</f>
        <v>0</v>
      </c>
      <c r="AG171" s="72">
        <f>SUMIFS('MTS B Funnel (M1)'!$L$7:$L$251,'MTS B Funnel (M1)'!$B$7:$B$251,'3.2.MTS B (M1)'!$B171)</f>
        <v>0</v>
      </c>
      <c r="AH171" s="72">
        <f>SUMIFS('MTS B Funnel (M1)'!$M$7:$M$251,'MTS B Funnel (M1)'!$B$7:$B$251,'3.2.MTS B (M1)'!$B171)</f>
        <v>0</v>
      </c>
      <c r="AI171" s="72">
        <f>SUMIFS('MTS B Funnel (M1)'!$N$7:$N$251,'MTS B Funnel (M1)'!$B$7:$B$251,'3.2.MTS B (M1)'!$B171)</f>
        <v>0</v>
      </c>
      <c r="AJ171" s="72">
        <f>SUMIFS('MTS B Funnel (M1)'!$O$7:$O$251,'MTS B Funnel (M1)'!$B$7:$B$251,'3.2.MTS B (M1)'!$B171)</f>
        <v>0</v>
      </c>
      <c r="AK171" s="72">
        <f t="shared" si="44"/>
        <v>0</v>
      </c>
      <c r="AL171" s="72">
        <f t="shared" si="45"/>
        <v>0</v>
      </c>
      <c r="AM171" s="72">
        <f t="shared" si="46"/>
        <v>0</v>
      </c>
      <c r="AN171" s="72">
        <f t="shared" si="55"/>
        <v>0</v>
      </c>
      <c r="AO171" s="72">
        <f t="shared" si="56"/>
        <v>0</v>
      </c>
      <c r="AP171" s="55"/>
    </row>
    <row r="172" spans="1:42" x14ac:dyDescent="0.25">
      <c r="A172" s="144"/>
      <c r="B172" s="55"/>
      <c r="C172" s="55"/>
      <c r="D172" s="72">
        <f>SUMIF('3.1.MTS A'!$F$7:$F$253,'3.2.MTS B (M1)'!B172,'3.1.MTS A'!$J$7:$J$253)</f>
        <v>0</v>
      </c>
      <c r="E172" s="187">
        <f>SUMIF('Conv ratios (M1)'!$A$2:$A$51,'3.2.MTS B (M1)'!$B172,'Conv ratios (M1)'!$G$2:$G$51)</f>
        <v>0</v>
      </c>
      <c r="F172" s="187">
        <f>SUMIF('Conv ratios (M1)'!$A$2:$A$51,'3.2.MTS B (M1)'!$B172,'Conv ratios (M1)'!$F$2:$F$51)</f>
        <v>0</v>
      </c>
      <c r="G172" s="187">
        <f>SUMIF('Conv ratios (M1)'!$A$2:$A$51,'3.2.MTS B (M1)'!$B172,'Conv ratios (M1)'!$E$2:$E$51)</f>
        <v>0</v>
      </c>
      <c r="H172" s="55"/>
      <c r="I172" s="72">
        <f t="shared" si="47"/>
        <v>0</v>
      </c>
      <c r="J172" s="72">
        <f t="shared" si="48"/>
        <v>0</v>
      </c>
      <c r="K172" s="72">
        <f t="shared" si="49"/>
        <v>0</v>
      </c>
      <c r="L172" s="72">
        <f t="shared" si="50"/>
        <v>0</v>
      </c>
      <c r="M172" s="55"/>
      <c r="N172" s="72">
        <f t="shared" si="51"/>
        <v>0</v>
      </c>
      <c r="O172" s="55"/>
      <c r="P172" s="72">
        <f t="shared" si="39"/>
        <v>0</v>
      </c>
      <c r="Q172" s="72">
        <f t="shared" si="40"/>
        <v>0</v>
      </c>
      <c r="R172" s="72">
        <f>SUMIF('3.1.MTS A'!$F$7:$F$253,'3.2.MTS B (M1)'!B172,'3.1.MTS A'!$P$7:$P$253)</f>
        <v>0</v>
      </c>
      <c r="S172" s="72">
        <f>SUMIFS('MTS B Funnel (M1)'!$E$7:$E$251,'MTS B Funnel (M1)'!$B$7:$B$251,'3.2.MTS B (M1)'!$B172)</f>
        <v>0</v>
      </c>
      <c r="T172" s="72">
        <f>SUMIFS('MTS B Funnel (M1)'!$F$7:$F$251,'MTS B Funnel (M1)'!$B$7:$B$251,'3.2.MTS B (M1)'!$B172)</f>
        <v>0</v>
      </c>
      <c r="U172" s="72">
        <f>SUMIFS('MTS B Funnel (M1)'!$G$7:$G$251,'MTS B Funnel (M1)'!$B$7:$B$251,'3.2.MTS B (M1)'!$B172)</f>
        <v>0</v>
      </c>
      <c r="V172" s="72">
        <f>SUMIFS('MTS B Funnel (M1)'!$H$7:$H$251,'MTS B Funnel (M1)'!$B$7:$B$251,'3.2.MTS B (M1)'!$B172)</f>
        <v>0</v>
      </c>
      <c r="W172" s="72">
        <f t="shared" si="41"/>
        <v>0</v>
      </c>
      <c r="X172" s="72">
        <f t="shared" si="42"/>
        <v>0</v>
      </c>
      <c r="Y172" s="72">
        <f t="shared" si="52"/>
        <v>0</v>
      </c>
      <c r="Z172" s="72">
        <f t="shared" si="53"/>
        <v>0</v>
      </c>
      <c r="AA172" s="72">
        <f t="shared" si="54"/>
        <v>0</v>
      </c>
      <c r="AB172" s="72">
        <f>SUMIFS('MTS B Funnel (M1)'!$I$7:$I$251,'MTS B Funnel (M1)'!$B$7:$B$251,'3.2.MTS B (M1)'!$B172)</f>
        <v>0</v>
      </c>
      <c r="AC172" s="72">
        <f>SUMIFS('MTS B Funnel (M1)'!$J$7:$J$251,'MTS B Funnel (M1)'!$B$7:$B$251,'3.2.MTS B (M1)'!$B172)</f>
        <v>0</v>
      </c>
      <c r="AD172" s="72">
        <f t="shared" si="43"/>
        <v>0</v>
      </c>
      <c r="AE172" s="55"/>
      <c r="AF172" s="72">
        <f>SUMIF('3.1.MTS A'!$F$7:$F$253,'3.2.MTS B (M1)'!R172,'3.1.MTS A'!$U$7:$U$253)</f>
        <v>0</v>
      </c>
      <c r="AG172" s="72">
        <f>SUMIFS('MTS B Funnel (M1)'!$L$7:$L$251,'MTS B Funnel (M1)'!$B$7:$B$251,'3.2.MTS B (M1)'!$B172)</f>
        <v>0</v>
      </c>
      <c r="AH172" s="72">
        <f>SUMIFS('MTS B Funnel (M1)'!$M$7:$M$251,'MTS B Funnel (M1)'!$B$7:$B$251,'3.2.MTS B (M1)'!$B172)</f>
        <v>0</v>
      </c>
      <c r="AI172" s="72">
        <f>SUMIFS('MTS B Funnel (M1)'!$N$7:$N$251,'MTS B Funnel (M1)'!$B$7:$B$251,'3.2.MTS B (M1)'!$B172)</f>
        <v>0</v>
      </c>
      <c r="AJ172" s="72">
        <f>SUMIFS('MTS B Funnel (M1)'!$O$7:$O$251,'MTS B Funnel (M1)'!$B$7:$B$251,'3.2.MTS B (M1)'!$B172)</f>
        <v>0</v>
      </c>
      <c r="AK172" s="72">
        <f t="shared" si="44"/>
        <v>0</v>
      </c>
      <c r="AL172" s="72">
        <f t="shared" si="45"/>
        <v>0</v>
      </c>
      <c r="AM172" s="72">
        <f t="shared" si="46"/>
        <v>0</v>
      </c>
      <c r="AN172" s="72">
        <f t="shared" si="55"/>
        <v>0</v>
      </c>
      <c r="AO172" s="72">
        <f t="shared" si="56"/>
        <v>0</v>
      </c>
      <c r="AP172" s="55"/>
    </row>
    <row r="173" spans="1:42" x14ac:dyDescent="0.25">
      <c r="A173" s="144"/>
      <c r="B173" s="55"/>
      <c r="C173" s="55"/>
      <c r="D173" s="72">
        <f>SUMIF('3.1.MTS A'!$F$7:$F$253,'3.2.MTS B (M1)'!B173,'3.1.MTS A'!$J$7:$J$253)</f>
        <v>0</v>
      </c>
      <c r="E173" s="187">
        <f>SUMIF('Conv ratios (M1)'!$A$2:$A$51,'3.2.MTS B (M1)'!$B173,'Conv ratios (M1)'!$G$2:$G$51)</f>
        <v>0</v>
      </c>
      <c r="F173" s="187">
        <f>SUMIF('Conv ratios (M1)'!$A$2:$A$51,'3.2.MTS B (M1)'!$B173,'Conv ratios (M1)'!$F$2:$F$51)</f>
        <v>0</v>
      </c>
      <c r="G173" s="187">
        <f>SUMIF('Conv ratios (M1)'!$A$2:$A$51,'3.2.MTS B (M1)'!$B173,'Conv ratios (M1)'!$E$2:$E$51)</f>
        <v>0</v>
      </c>
      <c r="H173" s="55"/>
      <c r="I173" s="72">
        <f t="shared" si="47"/>
        <v>0</v>
      </c>
      <c r="J173" s="72">
        <f t="shared" si="48"/>
        <v>0</v>
      </c>
      <c r="K173" s="72">
        <f t="shared" si="49"/>
        <v>0</v>
      </c>
      <c r="L173" s="72">
        <f t="shared" si="50"/>
        <v>0</v>
      </c>
      <c r="M173" s="55"/>
      <c r="N173" s="72">
        <f t="shared" si="51"/>
        <v>0</v>
      </c>
      <c r="O173" s="55"/>
      <c r="P173" s="72">
        <f t="shared" si="39"/>
        <v>0</v>
      </c>
      <c r="Q173" s="72">
        <f t="shared" si="40"/>
        <v>0</v>
      </c>
      <c r="R173" s="72">
        <f>SUMIF('3.1.MTS A'!$F$7:$F$253,'3.2.MTS B (M1)'!B173,'3.1.MTS A'!$P$7:$P$253)</f>
        <v>0</v>
      </c>
      <c r="S173" s="72">
        <f>SUMIFS('MTS B Funnel (M1)'!$E$7:$E$251,'MTS B Funnel (M1)'!$B$7:$B$251,'3.2.MTS B (M1)'!$B173)</f>
        <v>0</v>
      </c>
      <c r="T173" s="72">
        <f>SUMIFS('MTS B Funnel (M1)'!$F$7:$F$251,'MTS B Funnel (M1)'!$B$7:$B$251,'3.2.MTS B (M1)'!$B173)</f>
        <v>0</v>
      </c>
      <c r="U173" s="72">
        <f>SUMIFS('MTS B Funnel (M1)'!$G$7:$G$251,'MTS B Funnel (M1)'!$B$7:$B$251,'3.2.MTS B (M1)'!$B173)</f>
        <v>0</v>
      </c>
      <c r="V173" s="72">
        <f>SUMIFS('MTS B Funnel (M1)'!$H$7:$H$251,'MTS B Funnel (M1)'!$B$7:$B$251,'3.2.MTS B (M1)'!$B173)</f>
        <v>0</v>
      </c>
      <c r="W173" s="72">
        <f t="shared" si="41"/>
        <v>0</v>
      </c>
      <c r="X173" s="72">
        <f t="shared" si="42"/>
        <v>0</v>
      </c>
      <c r="Y173" s="72">
        <f t="shared" si="52"/>
        <v>0</v>
      </c>
      <c r="Z173" s="72">
        <f t="shared" si="53"/>
        <v>0</v>
      </c>
      <c r="AA173" s="72">
        <f t="shared" si="54"/>
        <v>0</v>
      </c>
      <c r="AB173" s="72">
        <f>SUMIFS('MTS B Funnel (M1)'!$I$7:$I$251,'MTS B Funnel (M1)'!$B$7:$B$251,'3.2.MTS B (M1)'!$B173)</f>
        <v>0</v>
      </c>
      <c r="AC173" s="72">
        <f>SUMIFS('MTS B Funnel (M1)'!$J$7:$J$251,'MTS B Funnel (M1)'!$B$7:$B$251,'3.2.MTS B (M1)'!$B173)</f>
        <v>0</v>
      </c>
      <c r="AD173" s="72">
        <f t="shared" si="43"/>
        <v>0</v>
      </c>
      <c r="AE173" s="55"/>
      <c r="AF173" s="72">
        <f>SUMIF('3.1.MTS A'!$F$7:$F$253,'3.2.MTS B (M1)'!R173,'3.1.MTS A'!$U$7:$U$253)</f>
        <v>0</v>
      </c>
      <c r="AG173" s="72">
        <f>SUMIFS('MTS B Funnel (M1)'!$L$7:$L$251,'MTS B Funnel (M1)'!$B$7:$B$251,'3.2.MTS B (M1)'!$B173)</f>
        <v>0</v>
      </c>
      <c r="AH173" s="72">
        <f>SUMIFS('MTS B Funnel (M1)'!$M$7:$M$251,'MTS B Funnel (M1)'!$B$7:$B$251,'3.2.MTS B (M1)'!$B173)</f>
        <v>0</v>
      </c>
      <c r="AI173" s="72">
        <f>SUMIFS('MTS B Funnel (M1)'!$N$7:$N$251,'MTS B Funnel (M1)'!$B$7:$B$251,'3.2.MTS B (M1)'!$B173)</f>
        <v>0</v>
      </c>
      <c r="AJ173" s="72">
        <f>SUMIFS('MTS B Funnel (M1)'!$O$7:$O$251,'MTS B Funnel (M1)'!$B$7:$B$251,'3.2.MTS B (M1)'!$B173)</f>
        <v>0</v>
      </c>
      <c r="AK173" s="72">
        <f t="shared" si="44"/>
        <v>0</v>
      </c>
      <c r="AL173" s="72">
        <f t="shared" si="45"/>
        <v>0</v>
      </c>
      <c r="AM173" s="72">
        <f t="shared" si="46"/>
        <v>0</v>
      </c>
      <c r="AN173" s="72">
        <f t="shared" si="55"/>
        <v>0</v>
      </c>
      <c r="AO173" s="72">
        <f t="shared" si="56"/>
        <v>0</v>
      </c>
      <c r="AP173" s="55"/>
    </row>
    <row r="174" spans="1:42" x14ac:dyDescent="0.25">
      <c r="A174" s="144"/>
      <c r="B174" s="55"/>
      <c r="C174" s="55"/>
      <c r="D174" s="72">
        <f>SUMIF('3.1.MTS A'!$F$7:$F$253,'3.2.MTS B (M1)'!B174,'3.1.MTS A'!$J$7:$J$253)</f>
        <v>0</v>
      </c>
      <c r="E174" s="187">
        <f>SUMIF('Conv ratios (M1)'!$A$2:$A$51,'3.2.MTS B (M1)'!$B174,'Conv ratios (M1)'!$G$2:$G$51)</f>
        <v>0</v>
      </c>
      <c r="F174" s="187">
        <f>SUMIF('Conv ratios (M1)'!$A$2:$A$51,'3.2.MTS B (M1)'!$B174,'Conv ratios (M1)'!$F$2:$F$51)</f>
        <v>0</v>
      </c>
      <c r="G174" s="187">
        <f>SUMIF('Conv ratios (M1)'!$A$2:$A$51,'3.2.MTS B (M1)'!$B174,'Conv ratios (M1)'!$E$2:$E$51)</f>
        <v>0</v>
      </c>
      <c r="H174" s="55"/>
      <c r="I174" s="72">
        <f t="shared" si="47"/>
        <v>0</v>
      </c>
      <c r="J174" s="72">
        <f t="shared" si="48"/>
        <v>0</v>
      </c>
      <c r="K174" s="72">
        <f t="shared" si="49"/>
        <v>0</v>
      </c>
      <c r="L174" s="72">
        <f t="shared" si="50"/>
        <v>0</v>
      </c>
      <c r="M174" s="55"/>
      <c r="N174" s="72">
        <f t="shared" si="51"/>
        <v>0</v>
      </c>
      <c r="O174" s="55"/>
      <c r="P174" s="72">
        <f t="shared" si="39"/>
        <v>0</v>
      </c>
      <c r="Q174" s="72">
        <f t="shared" si="40"/>
        <v>0</v>
      </c>
      <c r="R174" s="72">
        <f>SUMIF('3.1.MTS A'!$F$7:$F$253,'3.2.MTS B (M1)'!B174,'3.1.MTS A'!$P$7:$P$253)</f>
        <v>0</v>
      </c>
      <c r="S174" s="72">
        <f>SUMIFS('MTS B Funnel (M1)'!$E$7:$E$251,'MTS B Funnel (M1)'!$B$7:$B$251,'3.2.MTS B (M1)'!$B174)</f>
        <v>0</v>
      </c>
      <c r="T174" s="72">
        <f>SUMIFS('MTS B Funnel (M1)'!$F$7:$F$251,'MTS B Funnel (M1)'!$B$7:$B$251,'3.2.MTS B (M1)'!$B174)</f>
        <v>0</v>
      </c>
      <c r="U174" s="72">
        <f>SUMIFS('MTS B Funnel (M1)'!$G$7:$G$251,'MTS B Funnel (M1)'!$B$7:$B$251,'3.2.MTS B (M1)'!$B174)</f>
        <v>0</v>
      </c>
      <c r="V174" s="72">
        <f>SUMIFS('MTS B Funnel (M1)'!$H$7:$H$251,'MTS B Funnel (M1)'!$B$7:$B$251,'3.2.MTS B (M1)'!$B174)</f>
        <v>0</v>
      </c>
      <c r="W174" s="72">
        <f t="shared" si="41"/>
        <v>0</v>
      </c>
      <c r="X174" s="72">
        <f t="shared" si="42"/>
        <v>0</v>
      </c>
      <c r="Y174" s="72">
        <f t="shared" si="52"/>
        <v>0</v>
      </c>
      <c r="Z174" s="72">
        <f t="shared" si="53"/>
        <v>0</v>
      </c>
      <c r="AA174" s="72">
        <f t="shared" si="54"/>
        <v>0</v>
      </c>
      <c r="AB174" s="72">
        <f>SUMIFS('MTS B Funnel (M1)'!$I$7:$I$251,'MTS B Funnel (M1)'!$B$7:$B$251,'3.2.MTS B (M1)'!$B174)</f>
        <v>0</v>
      </c>
      <c r="AC174" s="72">
        <f>SUMIFS('MTS B Funnel (M1)'!$J$7:$J$251,'MTS B Funnel (M1)'!$B$7:$B$251,'3.2.MTS B (M1)'!$B174)</f>
        <v>0</v>
      </c>
      <c r="AD174" s="72">
        <f t="shared" si="43"/>
        <v>0</v>
      </c>
      <c r="AE174" s="55"/>
      <c r="AF174" s="72">
        <f>SUMIF('3.1.MTS A'!$F$7:$F$253,'3.2.MTS B (M1)'!R174,'3.1.MTS A'!$U$7:$U$253)</f>
        <v>0</v>
      </c>
      <c r="AG174" s="72">
        <f>SUMIFS('MTS B Funnel (M1)'!$L$7:$L$251,'MTS B Funnel (M1)'!$B$7:$B$251,'3.2.MTS B (M1)'!$B174)</f>
        <v>0</v>
      </c>
      <c r="AH174" s="72">
        <f>SUMIFS('MTS B Funnel (M1)'!$M$7:$M$251,'MTS B Funnel (M1)'!$B$7:$B$251,'3.2.MTS B (M1)'!$B174)</f>
        <v>0</v>
      </c>
      <c r="AI174" s="72">
        <f>SUMIFS('MTS B Funnel (M1)'!$N$7:$N$251,'MTS B Funnel (M1)'!$B$7:$B$251,'3.2.MTS B (M1)'!$B174)</f>
        <v>0</v>
      </c>
      <c r="AJ174" s="72">
        <f>SUMIFS('MTS B Funnel (M1)'!$O$7:$O$251,'MTS B Funnel (M1)'!$B$7:$B$251,'3.2.MTS B (M1)'!$B174)</f>
        <v>0</v>
      </c>
      <c r="AK174" s="72">
        <f t="shared" si="44"/>
        <v>0</v>
      </c>
      <c r="AL174" s="72">
        <f t="shared" si="45"/>
        <v>0</v>
      </c>
      <c r="AM174" s="72">
        <f t="shared" si="46"/>
        <v>0</v>
      </c>
      <c r="AN174" s="72">
        <f t="shared" si="55"/>
        <v>0</v>
      </c>
      <c r="AO174" s="72">
        <f t="shared" si="56"/>
        <v>0</v>
      </c>
      <c r="AP174" s="55"/>
    </row>
    <row r="175" spans="1:42" x14ac:dyDescent="0.25">
      <c r="A175" s="144"/>
      <c r="B175" s="55"/>
      <c r="C175" s="55"/>
      <c r="D175" s="72">
        <f>SUMIF('3.1.MTS A'!$F$7:$F$253,'3.2.MTS B (M1)'!B175,'3.1.MTS A'!$J$7:$J$253)</f>
        <v>0</v>
      </c>
      <c r="E175" s="187">
        <f>SUMIF('Conv ratios (M1)'!$A$2:$A$51,'3.2.MTS B (M1)'!$B175,'Conv ratios (M1)'!$G$2:$G$51)</f>
        <v>0</v>
      </c>
      <c r="F175" s="187">
        <f>SUMIF('Conv ratios (M1)'!$A$2:$A$51,'3.2.MTS B (M1)'!$B175,'Conv ratios (M1)'!$F$2:$F$51)</f>
        <v>0</v>
      </c>
      <c r="G175" s="187">
        <f>SUMIF('Conv ratios (M1)'!$A$2:$A$51,'3.2.MTS B (M1)'!$B175,'Conv ratios (M1)'!$E$2:$E$51)</f>
        <v>0</v>
      </c>
      <c r="H175" s="55"/>
      <c r="I175" s="72">
        <f t="shared" si="47"/>
        <v>0</v>
      </c>
      <c r="J175" s="72">
        <f t="shared" si="48"/>
        <v>0</v>
      </c>
      <c r="K175" s="72">
        <f t="shared" si="49"/>
        <v>0</v>
      </c>
      <c r="L175" s="72">
        <f t="shared" si="50"/>
        <v>0</v>
      </c>
      <c r="M175" s="55"/>
      <c r="N175" s="72">
        <f t="shared" si="51"/>
        <v>0</v>
      </c>
      <c r="O175" s="55"/>
      <c r="P175" s="72">
        <f t="shared" si="39"/>
        <v>0</v>
      </c>
      <c r="Q175" s="72">
        <f t="shared" si="40"/>
        <v>0</v>
      </c>
      <c r="R175" s="72">
        <f>SUMIF('3.1.MTS A'!$F$7:$F$253,'3.2.MTS B (M1)'!B175,'3.1.MTS A'!$P$7:$P$253)</f>
        <v>0</v>
      </c>
      <c r="S175" s="72">
        <f>SUMIFS('MTS B Funnel (M1)'!$E$7:$E$251,'MTS B Funnel (M1)'!$B$7:$B$251,'3.2.MTS B (M1)'!$B175)</f>
        <v>0</v>
      </c>
      <c r="T175" s="72">
        <f>SUMIFS('MTS B Funnel (M1)'!$F$7:$F$251,'MTS B Funnel (M1)'!$B$7:$B$251,'3.2.MTS B (M1)'!$B175)</f>
        <v>0</v>
      </c>
      <c r="U175" s="72">
        <f>SUMIFS('MTS B Funnel (M1)'!$G$7:$G$251,'MTS B Funnel (M1)'!$B$7:$B$251,'3.2.MTS B (M1)'!$B175)</f>
        <v>0</v>
      </c>
      <c r="V175" s="72">
        <f>SUMIFS('MTS B Funnel (M1)'!$H$7:$H$251,'MTS B Funnel (M1)'!$B$7:$B$251,'3.2.MTS B (M1)'!$B175)</f>
        <v>0</v>
      </c>
      <c r="W175" s="72">
        <f t="shared" si="41"/>
        <v>0</v>
      </c>
      <c r="X175" s="72">
        <f t="shared" si="42"/>
        <v>0</v>
      </c>
      <c r="Y175" s="72">
        <f t="shared" si="52"/>
        <v>0</v>
      </c>
      <c r="Z175" s="72">
        <f t="shared" si="53"/>
        <v>0</v>
      </c>
      <c r="AA175" s="72">
        <f t="shared" si="54"/>
        <v>0</v>
      </c>
      <c r="AB175" s="72">
        <f>SUMIFS('MTS B Funnel (M1)'!$I$7:$I$251,'MTS B Funnel (M1)'!$B$7:$B$251,'3.2.MTS B (M1)'!$B175)</f>
        <v>0</v>
      </c>
      <c r="AC175" s="72">
        <f>SUMIFS('MTS B Funnel (M1)'!$J$7:$J$251,'MTS B Funnel (M1)'!$B$7:$B$251,'3.2.MTS B (M1)'!$B175)</f>
        <v>0</v>
      </c>
      <c r="AD175" s="72">
        <f t="shared" si="43"/>
        <v>0</v>
      </c>
      <c r="AE175" s="55"/>
      <c r="AF175" s="72">
        <f>SUMIF('3.1.MTS A'!$F$7:$F$253,'3.2.MTS B (M1)'!R175,'3.1.MTS A'!$U$7:$U$253)</f>
        <v>0</v>
      </c>
      <c r="AG175" s="72">
        <f>SUMIFS('MTS B Funnel (M1)'!$L$7:$L$251,'MTS B Funnel (M1)'!$B$7:$B$251,'3.2.MTS B (M1)'!$B175)</f>
        <v>0</v>
      </c>
      <c r="AH175" s="72">
        <f>SUMIFS('MTS B Funnel (M1)'!$M$7:$M$251,'MTS B Funnel (M1)'!$B$7:$B$251,'3.2.MTS B (M1)'!$B175)</f>
        <v>0</v>
      </c>
      <c r="AI175" s="72">
        <f>SUMIFS('MTS B Funnel (M1)'!$N$7:$N$251,'MTS B Funnel (M1)'!$B$7:$B$251,'3.2.MTS B (M1)'!$B175)</f>
        <v>0</v>
      </c>
      <c r="AJ175" s="72">
        <f>SUMIFS('MTS B Funnel (M1)'!$O$7:$O$251,'MTS B Funnel (M1)'!$B$7:$B$251,'3.2.MTS B (M1)'!$B175)</f>
        <v>0</v>
      </c>
      <c r="AK175" s="72">
        <f t="shared" si="44"/>
        <v>0</v>
      </c>
      <c r="AL175" s="72">
        <f t="shared" si="45"/>
        <v>0</v>
      </c>
      <c r="AM175" s="72">
        <f t="shared" si="46"/>
        <v>0</v>
      </c>
      <c r="AN175" s="72">
        <f t="shared" si="55"/>
        <v>0</v>
      </c>
      <c r="AO175" s="72">
        <f t="shared" si="56"/>
        <v>0</v>
      </c>
      <c r="AP175" s="55"/>
    </row>
    <row r="176" spans="1:42" x14ac:dyDescent="0.25">
      <c r="A176" s="144"/>
      <c r="B176" s="55"/>
      <c r="C176" s="55"/>
      <c r="D176" s="72">
        <f>SUMIF('3.1.MTS A'!$F$7:$F$253,'3.2.MTS B (M1)'!B176,'3.1.MTS A'!$J$7:$J$253)</f>
        <v>0</v>
      </c>
      <c r="E176" s="187">
        <f>SUMIF('Conv ratios (M1)'!$A$2:$A$51,'3.2.MTS B (M1)'!$B176,'Conv ratios (M1)'!$G$2:$G$51)</f>
        <v>0</v>
      </c>
      <c r="F176" s="187">
        <f>SUMIF('Conv ratios (M1)'!$A$2:$A$51,'3.2.MTS B (M1)'!$B176,'Conv ratios (M1)'!$F$2:$F$51)</f>
        <v>0</v>
      </c>
      <c r="G176" s="187">
        <f>SUMIF('Conv ratios (M1)'!$A$2:$A$51,'3.2.MTS B (M1)'!$B176,'Conv ratios (M1)'!$E$2:$E$51)</f>
        <v>0</v>
      </c>
      <c r="H176" s="55"/>
      <c r="I176" s="72">
        <f t="shared" si="47"/>
        <v>0</v>
      </c>
      <c r="J176" s="72">
        <f t="shared" si="48"/>
        <v>0</v>
      </c>
      <c r="K176" s="72">
        <f t="shared" si="49"/>
        <v>0</v>
      </c>
      <c r="L176" s="72">
        <f t="shared" si="50"/>
        <v>0</v>
      </c>
      <c r="M176" s="55"/>
      <c r="N176" s="72">
        <f t="shared" si="51"/>
        <v>0</v>
      </c>
      <c r="O176" s="55"/>
      <c r="P176" s="72">
        <f t="shared" si="39"/>
        <v>0</v>
      </c>
      <c r="Q176" s="72">
        <f t="shared" si="40"/>
        <v>0</v>
      </c>
      <c r="R176" s="72">
        <f>SUMIF('3.1.MTS A'!$F$7:$F$253,'3.2.MTS B (M1)'!B176,'3.1.MTS A'!$P$7:$P$253)</f>
        <v>0</v>
      </c>
      <c r="S176" s="72">
        <f>SUMIFS('MTS B Funnel (M1)'!$E$7:$E$251,'MTS B Funnel (M1)'!$B$7:$B$251,'3.2.MTS B (M1)'!$B176)</f>
        <v>0</v>
      </c>
      <c r="T176" s="72">
        <f>SUMIFS('MTS B Funnel (M1)'!$F$7:$F$251,'MTS B Funnel (M1)'!$B$7:$B$251,'3.2.MTS B (M1)'!$B176)</f>
        <v>0</v>
      </c>
      <c r="U176" s="72">
        <f>SUMIFS('MTS B Funnel (M1)'!$G$7:$G$251,'MTS B Funnel (M1)'!$B$7:$B$251,'3.2.MTS B (M1)'!$B176)</f>
        <v>0</v>
      </c>
      <c r="V176" s="72">
        <f>SUMIFS('MTS B Funnel (M1)'!$H$7:$H$251,'MTS B Funnel (M1)'!$B$7:$B$251,'3.2.MTS B (M1)'!$B176)</f>
        <v>0</v>
      </c>
      <c r="W176" s="72">
        <f t="shared" si="41"/>
        <v>0</v>
      </c>
      <c r="X176" s="72">
        <f t="shared" si="42"/>
        <v>0</v>
      </c>
      <c r="Y176" s="72">
        <f t="shared" si="52"/>
        <v>0</v>
      </c>
      <c r="Z176" s="72">
        <f t="shared" si="53"/>
        <v>0</v>
      </c>
      <c r="AA176" s="72">
        <f t="shared" si="54"/>
        <v>0</v>
      </c>
      <c r="AB176" s="72">
        <f>SUMIFS('MTS B Funnel (M1)'!$I$7:$I$251,'MTS B Funnel (M1)'!$B$7:$B$251,'3.2.MTS B (M1)'!$B176)</f>
        <v>0</v>
      </c>
      <c r="AC176" s="72">
        <f>SUMIFS('MTS B Funnel (M1)'!$J$7:$J$251,'MTS B Funnel (M1)'!$B$7:$B$251,'3.2.MTS B (M1)'!$B176)</f>
        <v>0</v>
      </c>
      <c r="AD176" s="72">
        <f t="shared" si="43"/>
        <v>0</v>
      </c>
      <c r="AE176" s="55"/>
      <c r="AF176" s="72">
        <f>SUMIF('3.1.MTS A'!$F$7:$F$253,'3.2.MTS B (M1)'!R176,'3.1.MTS A'!$U$7:$U$253)</f>
        <v>0</v>
      </c>
      <c r="AG176" s="72">
        <f>SUMIFS('MTS B Funnel (M1)'!$L$7:$L$251,'MTS B Funnel (M1)'!$B$7:$B$251,'3.2.MTS B (M1)'!$B176)</f>
        <v>0</v>
      </c>
      <c r="AH176" s="72">
        <f>SUMIFS('MTS B Funnel (M1)'!$M$7:$M$251,'MTS B Funnel (M1)'!$B$7:$B$251,'3.2.MTS B (M1)'!$B176)</f>
        <v>0</v>
      </c>
      <c r="AI176" s="72">
        <f>SUMIFS('MTS B Funnel (M1)'!$N$7:$N$251,'MTS B Funnel (M1)'!$B$7:$B$251,'3.2.MTS B (M1)'!$B176)</f>
        <v>0</v>
      </c>
      <c r="AJ176" s="72">
        <f>SUMIFS('MTS B Funnel (M1)'!$O$7:$O$251,'MTS B Funnel (M1)'!$B$7:$B$251,'3.2.MTS B (M1)'!$B176)</f>
        <v>0</v>
      </c>
      <c r="AK176" s="72">
        <f t="shared" si="44"/>
        <v>0</v>
      </c>
      <c r="AL176" s="72">
        <f t="shared" si="45"/>
        <v>0</v>
      </c>
      <c r="AM176" s="72">
        <f t="shared" si="46"/>
        <v>0</v>
      </c>
      <c r="AN176" s="72">
        <f t="shared" si="55"/>
        <v>0</v>
      </c>
      <c r="AO176" s="72">
        <f t="shared" si="56"/>
        <v>0</v>
      </c>
      <c r="AP176" s="55"/>
    </row>
    <row r="177" spans="1:42" x14ac:dyDescent="0.25">
      <c r="A177" s="144"/>
      <c r="B177" s="55"/>
      <c r="C177" s="55"/>
      <c r="D177" s="72">
        <f>SUMIF('3.1.MTS A'!$F$7:$F$253,'3.2.MTS B (M1)'!B177,'3.1.MTS A'!$J$7:$J$253)</f>
        <v>0</v>
      </c>
      <c r="E177" s="187">
        <f>SUMIF('Conv ratios (M1)'!$A$2:$A$51,'3.2.MTS B (M1)'!$B177,'Conv ratios (M1)'!$G$2:$G$51)</f>
        <v>0</v>
      </c>
      <c r="F177" s="187">
        <f>SUMIF('Conv ratios (M1)'!$A$2:$A$51,'3.2.MTS B (M1)'!$B177,'Conv ratios (M1)'!$F$2:$F$51)</f>
        <v>0</v>
      </c>
      <c r="G177" s="187">
        <f>SUMIF('Conv ratios (M1)'!$A$2:$A$51,'3.2.MTS B (M1)'!$B177,'Conv ratios (M1)'!$E$2:$E$51)</f>
        <v>0</v>
      </c>
      <c r="H177" s="55"/>
      <c r="I177" s="72">
        <f t="shared" si="47"/>
        <v>0</v>
      </c>
      <c r="J177" s="72">
        <f t="shared" si="48"/>
        <v>0</v>
      </c>
      <c r="K177" s="72">
        <f t="shared" si="49"/>
        <v>0</v>
      </c>
      <c r="L177" s="72">
        <f t="shared" si="50"/>
        <v>0</v>
      </c>
      <c r="M177" s="55"/>
      <c r="N177" s="72">
        <f t="shared" si="51"/>
        <v>0</v>
      </c>
      <c r="O177" s="55"/>
      <c r="P177" s="72">
        <f t="shared" si="39"/>
        <v>0</v>
      </c>
      <c r="Q177" s="72">
        <f t="shared" si="40"/>
        <v>0</v>
      </c>
      <c r="R177" s="72">
        <f>SUMIF('3.1.MTS A'!$F$7:$F$253,'3.2.MTS B (M1)'!B177,'3.1.MTS A'!$P$7:$P$253)</f>
        <v>0</v>
      </c>
      <c r="S177" s="72">
        <f>SUMIFS('MTS B Funnel (M1)'!$E$7:$E$251,'MTS B Funnel (M1)'!$B$7:$B$251,'3.2.MTS B (M1)'!$B177)</f>
        <v>0</v>
      </c>
      <c r="T177" s="72">
        <f>SUMIFS('MTS B Funnel (M1)'!$F$7:$F$251,'MTS B Funnel (M1)'!$B$7:$B$251,'3.2.MTS B (M1)'!$B177)</f>
        <v>0</v>
      </c>
      <c r="U177" s="72">
        <f>SUMIFS('MTS B Funnel (M1)'!$G$7:$G$251,'MTS B Funnel (M1)'!$B$7:$B$251,'3.2.MTS B (M1)'!$B177)</f>
        <v>0</v>
      </c>
      <c r="V177" s="72">
        <f>SUMIFS('MTS B Funnel (M1)'!$H$7:$H$251,'MTS B Funnel (M1)'!$B$7:$B$251,'3.2.MTS B (M1)'!$B177)</f>
        <v>0</v>
      </c>
      <c r="W177" s="72">
        <f t="shared" si="41"/>
        <v>0</v>
      </c>
      <c r="X177" s="72">
        <f t="shared" si="42"/>
        <v>0</v>
      </c>
      <c r="Y177" s="72">
        <f t="shared" si="52"/>
        <v>0</v>
      </c>
      <c r="Z177" s="72">
        <f t="shared" si="53"/>
        <v>0</v>
      </c>
      <c r="AA177" s="72">
        <f t="shared" si="54"/>
        <v>0</v>
      </c>
      <c r="AB177" s="72">
        <f>SUMIFS('MTS B Funnel (M1)'!$I$7:$I$251,'MTS B Funnel (M1)'!$B$7:$B$251,'3.2.MTS B (M1)'!$B177)</f>
        <v>0</v>
      </c>
      <c r="AC177" s="72">
        <f>SUMIFS('MTS B Funnel (M1)'!$J$7:$J$251,'MTS B Funnel (M1)'!$B$7:$B$251,'3.2.MTS B (M1)'!$B177)</f>
        <v>0</v>
      </c>
      <c r="AD177" s="72">
        <f t="shared" si="43"/>
        <v>0</v>
      </c>
      <c r="AE177" s="55"/>
      <c r="AF177" s="72">
        <f>SUMIF('3.1.MTS A'!$F$7:$F$253,'3.2.MTS B (M1)'!R177,'3.1.MTS A'!$U$7:$U$253)</f>
        <v>0</v>
      </c>
      <c r="AG177" s="72">
        <f>SUMIFS('MTS B Funnel (M1)'!$L$7:$L$251,'MTS B Funnel (M1)'!$B$7:$B$251,'3.2.MTS B (M1)'!$B177)</f>
        <v>0</v>
      </c>
      <c r="AH177" s="72">
        <f>SUMIFS('MTS B Funnel (M1)'!$M$7:$M$251,'MTS B Funnel (M1)'!$B$7:$B$251,'3.2.MTS B (M1)'!$B177)</f>
        <v>0</v>
      </c>
      <c r="AI177" s="72">
        <f>SUMIFS('MTS B Funnel (M1)'!$N$7:$N$251,'MTS B Funnel (M1)'!$B$7:$B$251,'3.2.MTS B (M1)'!$B177)</f>
        <v>0</v>
      </c>
      <c r="AJ177" s="72">
        <f>SUMIFS('MTS B Funnel (M1)'!$O$7:$O$251,'MTS B Funnel (M1)'!$B$7:$B$251,'3.2.MTS B (M1)'!$B177)</f>
        <v>0</v>
      </c>
      <c r="AK177" s="72">
        <f t="shared" si="44"/>
        <v>0</v>
      </c>
      <c r="AL177" s="72">
        <f t="shared" si="45"/>
        <v>0</v>
      </c>
      <c r="AM177" s="72">
        <f t="shared" si="46"/>
        <v>0</v>
      </c>
      <c r="AN177" s="72">
        <f t="shared" si="55"/>
        <v>0</v>
      </c>
      <c r="AO177" s="72">
        <f t="shared" si="56"/>
        <v>0</v>
      </c>
      <c r="AP177" s="55"/>
    </row>
    <row r="178" spans="1:42" x14ac:dyDescent="0.25">
      <c r="A178" s="144"/>
      <c r="B178" s="55"/>
      <c r="C178" s="55"/>
      <c r="D178" s="72">
        <f>SUMIF('3.1.MTS A'!$F$7:$F$253,'3.2.MTS B (M1)'!B178,'3.1.MTS A'!$J$7:$J$253)</f>
        <v>0</v>
      </c>
      <c r="E178" s="187">
        <f>SUMIF('Conv ratios (M1)'!$A$2:$A$51,'3.2.MTS B (M1)'!$B178,'Conv ratios (M1)'!$G$2:$G$51)</f>
        <v>0</v>
      </c>
      <c r="F178" s="187">
        <f>SUMIF('Conv ratios (M1)'!$A$2:$A$51,'3.2.MTS B (M1)'!$B178,'Conv ratios (M1)'!$F$2:$F$51)</f>
        <v>0</v>
      </c>
      <c r="G178" s="187">
        <f>SUMIF('Conv ratios (M1)'!$A$2:$A$51,'3.2.MTS B (M1)'!$B178,'Conv ratios (M1)'!$E$2:$E$51)</f>
        <v>0</v>
      </c>
      <c r="H178" s="55"/>
      <c r="I178" s="72">
        <f t="shared" si="47"/>
        <v>0</v>
      </c>
      <c r="J178" s="72">
        <f t="shared" si="48"/>
        <v>0</v>
      </c>
      <c r="K178" s="72">
        <f t="shared" si="49"/>
        <v>0</v>
      </c>
      <c r="L178" s="72">
        <f t="shared" si="50"/>
        <v>0</v>
      </c>
      <c r="M178" s="55"/>
      <c r="N178" s="72">
        <f t="shared" si="51"/>
        <v>0</v>
      </c>
      <c r="O178" s="55"/>
      <c r="P178" s="72">
        <f t="shared" si="39"/>
        <v>0</v>
      </c>
      <c r="Q178" s="72">
        <f t="shared" si="40"/>
        <v>0</v>
      </c>
      <c r="R178" s="72">
        <f>SUMIF('3.1.MTS A'!$F$7:$F$253,'3.2.MTS B (M1)'!B178,'3.1.MTS A'!$P$7:$P$253)</f>
        <v>0</v>
      </c>
      <c r="S178" s="72">
        <f>SUMIFS('MTS B Funnel (M1)'!$E$7:$E$251,'MTS B Funnel (M1)'!$B$7:$B$251,'3.2.MTS B (M1)'!$B178)</f>
        <v>0</v>
      </c>
      <c r="T178" s="72">
        <f>SUMIFS('MTS B Funnel (M1)'!$F$7:$F$251,'MTS B Funnel (M1)'!$B$7:$B$251,'3.2.MTS B (M1)'!$B178)</f>
        <v>0</v>
      </c>
      <c r="U178" s="72">
        <f>SUMIFS('MTS B Funnel (M1)'!$G$7:$G$251,'MTS B Funnel (M1)'!$B$7:$B$251,'3.2.MTS B (M1)'!$B178)</f>
        <v>0</v>
      </c>
      <c r="V178" s="72">
        <f>SUMIFS('MTS B Funnel (M1)'!$H$7:$H$251,'MTS B Funnel (M1)'!$B$7:$B$251,'3.2.MTS B (M1)'!$B178)</f>
        <v>0</v>
      </c>
      <c r="W178" s="72">
        <f t="shared" si="41"/>
        <v>0</v>
      </c>
      <c r="X178" s="72">
        <f t="shared" si="42"/>
        <v>0</v>
      </c>
      <c r="Y178" s="72">
        <f t="shared" si="52"/>
        <v>0</v>
      </c>
      <c r="Z178" s="72">
        <f t="shared" si="53"/>
        <v>0</v>
      </c>
      <c r="AA178" s="72">
        <f t="shared" si="54"/>
        <v>0</v>
      </c>
      <c r="AB178" s="72">
        <f>SUMIFS('MTS B Funnel (M1)'!$I$7:$I$251,'MTS B Funnel (M1)'!$B$7:$B$251,'3.2.MTS B (M1)'!$B178)</f>
        <v>0</v>
      </c>
      <c r="AC178" s="72">
        <f>SUMIFS('MTS B Funnel (M1)'!$J$7:$J$251,'MTS B Funnel (M1)'!$B$7:$B$251,'3.2.MTS B (M1)'!$B178)</f>
        <v>0</v>
      </c>
      <c r="AD178" s="72">
        <f t="shared" si="43"/>
        <v>0</v>
      </c>
      <c r="AE178" s="55"/>
      <c r="AF178" s="72">
        <f>SUMIF('3.1.MTS A'!$F$7:$F$253,'3.2.MTS B (M1)'!R178,'3.1.MTS A'!$U$7:$U$253)</f>
        <v>0</v>
      </c>
      <c r="AG178" s="72">
        <f>SUMIFS('MTS B Funnel (M1)'!$L$7:$L$251,'MTS B Funnel (M1)'!$B$7:$B$251,'3.2.MTS B (M1)'!$B178)</f>
        <v>0</v>
      </c>
      <c r="AH178" s="72">
        <f>SUMIFS('MTS B Funnel (M1)'!$M$7:$M$251,'MTS B Funnel (M1)'!$B$7:$B$251,'3.2.MTS B (M1)'!$B178)</f>
        <v>0</v>
      </c>
      <c r="AI178" s="72">
        <f>SUMIFS('MTS B Funnel (M1)'!$N$7:$N$251,'MTS B Funnel (M1)'!$B$7:$B$251,'3.2.MTS B (M1)'!$B178)</f>
        <v>0</v>
      </c>
      <c r="AJ178" s="72">
        <f>SUMIFS('MTS B Funnel (M1)'!$O$7:$O$251,'MTS B Funnel (M1)'!$B$7:$B$251,'3.2.MTS B (M1)'!$B178)</f>
        <v>0</v>
      </c>
      <c r="AK178" s="72">
        <f t="shared" si="44"/>
        <v>0</v>
      </c>
      <c r="AL178" s="72">
        <f t="shared" si="45"/>
        <v>0</v>
      </c>
      <c r="AM178" s="72">
        <f t="shared" si="46"/>
        <v>0</v>
      </c>
      <c r="AN178" s="72">
        <f t="shared" si="55"/>
        <v>0</v>
      </c>
      <c r="AO178" s="72">
        <f t="shared" si="56"/>
        <v>0</v>
      </c>
      <c r="AP178" s="55"/>
    </row>
    <row r="179" spans="1:42" x14ac:dyDescent="0.25">
      <c r="A179" s="144"/>
      <c r="B179" s="55"/>
      <c r="C179" s="55"/>
      <c r="D179" s="72">
        <f>SUMIF('3.1.MTS A'!$F$7:$F$253,'3.2.MTS B (M1)'!B179,'3.1.MTS A'!$J$7:$J$253)</f>
        <v>0</v>
      </c>
      <c r="E179" s="187">
        <f>SUMIF('Conv ratios (M1)'!$A$2:$A$51,'3.2.MTS B (M1)'!$B179,'Conv ratios (M1)'!$G$2:$G$51)</f>
        <v>0</v>
      </c>
      <c r="F179" s="187">
        <f>SUMIF('Conv ratios (M1)'!$A$2:$A$51,'3.2.MTS B (M1)'!$B179,'Conv ratios (M1)'!$F$2:$F$51)</f>
        <v>0</v>
      </c>
      <c r="G179" s="187">
        <f>SUMIF('Conv ratios (M1)'!$A$2:$A$51,'3.2.MTS B (M1)'!$B179,'Conv ratios (M1)'!$E$2:$E$51)</f>
        <v>0</v>
      </c>
      <c r="H179" s="55"/>
      <c r="I179" s="72">
        <f t="shared" si="47"/>
        <v>0</v>
      </c>
      <c r="J179" s="72">
        <f t="shared" si="48"/>
        <v>0</v>
      </c>
      <c r="K179" s="72">
        <f t="shared" si="49"/>
        <v>0</v>
      </c>
      <c r="L179" s="72">
        <f t="shared" si="50"/>
        <v>0</v>
      </c>
      <c r="M179" s="55"/>
      <c r="N179" s="72">
        <f t="shared" si="51"/>
        <v>0</v>
      </c>
      <c r="O179" s="55"/>
      <c r="P179" s="72">
        <f t="shared" si="39"/>
        <v>0</v>
      </c>
      <c r="Q179" s="72">
        <f t="shared" si="40"/>
        <v>0</v>
      </c>
      <c r="R179" s="72">
        <f>SUMIF('3.1.MTS A'!$F$7:$F$253,'3.2.MTS B (M1)'!B179,'3.1.MTS A'!$P$7:$P$253)</f>
        <v>0</v>
      </c>
      <c r="S179" s="72">
        <f>SUMIFS('MTS B Funnel (M1)'!$E$7:$E$251,'MTS B Funnel (M1)'!$B$7:$B$251,'3.2.MTS B (M1)'!$B179)</f>
        <v>0</v>
      </c>
      <c r="T179" s="72">
        <f>SUMIFS('MTS B Funnel (M1)'!$F$7:$F$251,'MTS B Funnel (M1)'!$B$7:$B$251,'3.2.MTS B (M1)'!$B179)</f>
        <v>0</v>
      </c>
      <c r="U179" s="72">
        <f>SUMIFS('MTS B Funnel (M1)'!$G$7:$G$251,'MTS B Funnel (M1)'!$B$7:$B$251,'3.2.MTS B (M1)'!$B179)</f>
        <v>0</v>
      </c>
      <c r="V179" s="72">
        <f>SUMIFS('MTS B Funnel (M1)'!$H$7:$H$251,'MTS B Funnel (M1)'!$B$7:$B$251,'3.2.MTS B (M1)'!$B179)</f>
        <v>0</v>
      </c>
      <c r="W179" s="72">
        <f t="shared" si="41"/>
        <v>0</v>
      </c>
      <c r="X179" s="72">
        <f t="shared" si="42"/>
        <v>0</v>
      </c>
      <c r="Y179" s="72">
        <f t="shared" si="52"/>
        <v>0</v>
      </c>
      <c r="Z179" s="72">
        <f t="shared" si="53"/>
        <v>0</v>
      </c>
      <c r="AA179" s="72">
        <f t="shared" si="54"/>
        <v>0</v>
      </c>
      <c r="AB179" s="72">
        <f>SUMIFS('MTS B Funnel (M1)'!$I$7:$I$251,'MTS B Funnel (M1)'!$B$7:$B$251,'3.2.MTS B (M1)'!$B179)</f>
        <v>0</v>
      </c>
      <c r="AC179" s="72">
        <f>SUMIFS('MTS B Funnel (M1)'!$J$7:$J$251,'MTS B Funnel (M1)'!$B$7:$B$251,'3.2.MTS B (M1)'!$B179)</f>
        <v>0</v>
      </c>
      <c r="AD179" s="72">
        <f t="shared" si="43"/>
        <v>0</v>
      </c>
      <c r="AE179" s="55"/>
      <c r="AF179" s="72">
        <f>SUMIF('3.1.MTS A'!$F$7:$F$253,'3.2.MTS B (M1)'!R179,'3.1.MTS A'!$U$7:$U$253)</f>
        <v>0</v>
      </c>
      <c r="AG179" s="72">
        <f>SUMIFS('MTS B Funnel (M1)'!$L$7:$L$251,'MTS B Funnel (M1)'!$B$7:$B$251,'3.2.MTS B (M1)'!$B179)</f>
        <v>0</v>
      </c>
      <c r="AH179" s="72">
        <f>SUMIFS('MTS B Funnel (M1)'!$M$7:$M$251,'MTS B Funnel (M1)'!$B$7:$B$251,'3.2.MTS B (M1)'!$B179)</f>
        <v>0</v>
      </c>
      <c r="AI179" s="72">
        <f>SUMIFS('MTS B Funnel (M1)'!$N$7:$N$251,'MTS B Funnel (M1)'!$B$7:$B$251,'3.2.MTS B (M1)'!$B179)</f>
        <v>0</v>
      </c>
      <c r="AJ179" s="72">
        <f>SUMIFS('MTS B Funnel (M1)'!$O$7:$O$251,'MTS B Funnel (M1)'!$B$7:$B$251,'3.2.MTS B (M1)'!$B179)</f>
        <v>0</v>
      </c>
      <c r="AK179" s="72">
        <f t="shared" si="44"/>
        <v>0</v>
      </c>
      <c r="AL179" s="72">
        <f t="shared" si="45"/>
        <v>0</v>
      </c>
      <c r="AM179" s="72">
        <f t="shared" si="46"/>
        <v>0</v>
      </c>
      <c r="AN179" s="72">
        <f t="shared" si="55"/>
        <v>0</v>
      </c>
      <c r="AO179" s="72">
        <f t="shared" si="56"/>
        <v>0</v>
      </c>
      <c r="AP179" s="55"/>
    </row>
    <row r="180" spans="1:42" x14ac:dyDescent="0.25">
      <c r="A180" s="144"/>
      <c r="B180" s="55"/>
      <c r="C180" s="55"/>
      <c r="D180" s="72">
        <f>SUMIF('3.1.MTS A'!$F$7:$F$253,'3.2.MTS B (M1)'!B180,'3.1.MTS A'!$J$7:$J$253)</f>
        <v>0</v>
      </c>
      <c r="E180" s="187">
        <f>SUMIF('Conv ratios (M1)'!$A$2:$A$51,'3.2.MTS B (M1)'!$B180,'Conv ratios (M1)'!$G$2:$G$51)</f>
        <v>0</v>
      </c>
      <c r="F180" s="187">
        <f>SUMIF('Conv ratios (M1)'!$A$2:$A$51,'3.2.MTS B (M1)'!$B180,'Conv ratios (M1)'!$F$2:$F$51)</f>
        <v>0</v>
      </c>
      <c r="G180" s="187">
        <f>SUMIF('Conv ratios (M1)'!$A$2:$A$51,'3.2.MTS B (M1)'!$B180,'Conv ratios (M1)'!$E$2:$E$51)</f>
        <v>0</v>
      </c>
      <c r="H180" s="55"/>
      <c r="I180" s="72">
        <f t="shared" si="47"/>
        <v>0</v>
      </c>
      <c r="J180" s="72">
        <f t="shared" si="48"/>
        <v>0</v>
      </c>
      <c r="K180" s="72">
        <f t="shared" si="49"/>
        <v>0</v>
      </c>
      <c r="L180" s="72">
        <f t="shared" si="50"/>
        <v>0</v>
      </c>
      <c r="M180" s="55"/>
      <c r="N180" s="72">
        <f t="shared" si="51"/>
        <v>0</v>
      </c>
      <c r="O180" s="55"/>
      <c r="P180" s="72">
        <f t="shared" si="39"/>
        <v>0</v>
      </c>
      <c r="Q180" s="72">
        <f t="shared" si="40"/>
        <v>0</v>
      </c>
      <c r="R180" s="72">
        <f>SUMIF('3.1.MTS A'!$F$7:$F$253,'3.2.MTS B (M1)'!B180,'3.1.MTS A'!$P$7:$P$253)</f>
        <v>0</v>
      </c>
      <c r="S180" s="72">
        <f>SUMIFS('MTS B Funnel (M1)'!$E$7:$E$251,'MTS B Funnel (M1)'!$B$7:$B$251,'3.2.MTS B (M1)'!$B180)</f>
        <v>0</v>
      </c>
      <c r="T180" s="72">
        <f>SUMIFS('MTS B Funnel (M1)'!$F$7:$F$251,'MTS B Funnel (M1)'!$B$7:$B$251,'3.2.MTS B (M1)'!$B180)</f>
        <v>0</v>
      </c>
      <c r="U180" s="72">
        <f>SUMIFS('MTS B Funnel (M1)'!$G$7:$G$251,'MTS B Funnel (M1)'!$B$7:$B$251,'3.2.MTS B (M1)'!$B180)</f>
        <v>0</v>
      </c>
      <c r="V180" s="72">
        <f>SUMIFS('MTS B Funnel (M1)'!$H$7:$H$251,'MTS B Funnel (M1)'!$B$7:$B$251,'3.2.MTS B (M1)'!$B180)</f>
        <v>0</v>
      </c>
      <c r="W180" s="72">
        <f t="shared" si="41"/>
        <v>0</v>
      </c>
      <c r="X180" s="72">
        <f t="shared" si="42"/>
        <v>0</v>
      </c>
      <c r="Y180" s="72">
        <f t="shared" si="52"/>
        <v>0</v>
      </c>
      <c r="Z180" s="72">
        <f t="shared" si="53"/>
        <v>0</v>
      </c>
      <c r="AA180" s="72">
        <f t="shared" si="54"/>
        <v>0</v>
      </c>
      <c r="AB180" s="72">
        <f>SUMIFS('MTS B Funnel (M1)'!$I$7:$I$251,'MTS B Funnel (M1)'!$B$7:$B$251,'3.2.MTS B (M1)'!$B180)</f>
        <v>0</v>
      </c>
      <c r="AC180" s="72">
        <f>SUMIFS('MTS B Funnel (M1)'!$J$7:$J$251,'MTS B Funnel (M1)'!$B$7:$B$251,'3.2.MTS B (M1)'!$B180)</f>
        <v>0</v>
      </c>
      <c r="AD180" s="72">
        <f t="shared" si="43"/>
        <v>0</v>
      </c>
      <c r="AE180" s="55"/>
      <c r="AF180" s="72">
        <f>SUMIF('3.1.MTS A'!$F$7:$F$253,'3.2.MTS B (M1)'!R180,'3.1.MTS A'!$U$7:$U$253)</f>
        <v>0</v>
      </c>
      <c r="AG180" s="72">
        <f>SUMIFS('MTS B Funnel (M1)'!$L$7:$L$251,'MTS B Funnel (M1)'!$B$7:$B$251,'3.2.MTS B (M1)'!$B180)</f>
        <v>0</v>
      </c>
      <c r="AH180" s="72">
        <f>SUMIFS('MTS B Funnel (M1)'!$M$7:$M$251,'MTS B Funnel (M1)'!$B$7:$B$251,'3.2.MTS B (M1)'!$B180)</f>
        <v>0</v>
      </c>
      <c r="AI180" s="72">
        <f>SUMIFS('MTS B Funnel (M1)'!$N$7:$N$251,'MTS B Funnel (M1)'!$B$7:$B$251,'3.2.MTS B (M1)'!$B180)</f>
        <v>0</v>
      </c>
      <c r="AJ180" s="72">
        <f>SUMIFS('MTS B Funnel (M1)'!$O$7:$O$251,'MTS B Funnel (M1)'!$B$7:$B$251,'3.2.MTS B (M1)'!$B180)</f>
        <v>0</v>
      </c>
      <c r="AK180" s="72">
        <f t="shared" si="44"/>
        <v>0</v>
      </c>
      <c r="AL180" s="72">
        <f t="shared" si="45"/>
        <v>0</v>
      </c>
      <c r="AM180" s="72">
        <f t="shared" si="46"/>
        <v>0</v>
      </c>
      <c r="AN180" s="72">
        <f t="shared" si="55"/>
        <v>0</v>
      </c>
      <c r="AO180" s="72">
        <f t="shared" si="56"/>
        <v>0</v>
      </c>
      <c r="AP180" s="55"/>
    </row>
    <row r="181" spans="1:42" x14ac:dyDescent="0.25">
      <c r="A181" s="144"/>
      <c r="B181" s="55"/>
      <c r="C181" s="55"/>
      <c r="D181" s="72">
        <f>SUMIF('3.1.MTS A'!$F$7:$F$253,'3.2.MTS B (M1)'!B181,'3.1.MTS A'!$J$7:$J$253)</f>
        <v>0</v>
      </c>
      <c r="E181" s="187">
        <f>SUMIF('Conv ratios (M1)'!$A$2:$A$51,'3.2.MTS B (M1)'!$B181,'Conv ratios (M1)'!$G$2:$G$51)</f>
        <v>0</v>
      </c>
      <c r="F181" s="187">
        <f>SUMIF('Conv ratios (M1)'!$A$2:$A$51,'3.2.MTS B (M1)'!$B181,'Conv ratios (M1)'!$F$2:$F$51)</f>
        <v>0</v>
      </c>
      <c r="G181" s="187">
        <f>SUMIF('Conv ratios (M1)'!$A$2:$A$51,'3.2.MTS B (M1)'!$B181,'Conv ratios (M1)'!$E$2:$E$51)</f>
        <v>0</v>
      </c>
      <c r="H181" s="55"/>
      <c r="I181" s="72">
        <f t="shared" si="47"/>
        <v>0</v>
      </c>
      <c r="J181" s="72">
        <f t="shared" si="48"/>
        <v>0</v>
      </c>
      <c r="K181" s="72">
        <f t="shared" si="49"/>
        <v>0</v>
      </c>
      <c r="L181" s="72">
        <f t="shared" si="50"/>
        <v>0</v>
      </c>
      <c r="M181" s="55"/>
      <c r="N181" s="72">
        <f t="shared" si="51"/>
        <v>0</v>
      </c>
      <c r="O181" s="55"/>
      <c r="P181" s="72">
        <f t="shared" si="39"/>
        <v>0</v>
      </c>
      <c r="Q181" s="72">
        <f t="shared" si="40"/>
        <v>0</v>
      </c>
      <c r="R181" s="72">
        <f>SUMIF('3.1.MTS A'!$F$7:$F$253,'3.2.MTS B (M1)'!B181,'3.1.MTS A'!$P$7:$P$253)</f>
        <v>0</v>
      </c>
      <c r="S181" s="72">
        <f>SUMIFS('MTS B Funnel (M1)'!$E$7:$E$251,'MTS B Funnel (M1)'!$B$7:$B$251,'3.2.MTS B (M1)'!$B181)</f>
        <v>0</v>
      </c>
      <c r="T181" s="72">
        <f>SUMIFS('MTS B Funnel (M1)'!$F$7:$F$251,'MTS B Funnel (M1)'!$B$7:$B$251,'3.2.MTS B (M1)'!$B181)</f>
        <v>0</v>
      </c>
      <c r="U181" s="72">
        <f>SUMIFS('MTS B Funnel (M1)'!$G$7:$G$251,'MTS B Funnel (M1)'!$B$7:$B$251,'3.2.MTS B (M1)'!$B181)</f>
        <v>0</v>
      </c>
      <c r="V181" s="72">
        <f>SUMIFS('MTS B Funnel (M1)'!$H$7:$H$251,'MTS B Funnel (M1)'!$B$7:$B$251,'3.2.MTS B (M1)'!$B181)</f>
        <v>0</v>
      </c>
      <c r="W181" s="72">
        <f t="shared" si="41"/>
        <v>0</v>
      </c>
      <c r="X181" s="72">
        <f t="shared" si="42"/>
        <v>0</v>
      </c>
      <c r="Y181" s="72">
        <f t="shared" si="52"/>
        <v>0</v>
      </c>
      <c r="Z181" s="72">
        <f t="shared" si="53"/>
        <v>0</v>
      </c>
      <c r="AA181" s="72">
        <f t="shared" si="54"/>
        <v>0</v>
      </c>
      <c r="AB181" s="72">
        <f>SUMIFS('MTS B Funnel (M1)'!$I$7:$I$251,'MTS B Funnel (M1)'!$B$7:$B$251,'3.2.MTS B (M1)'!$B181)</f>
        <v>0</v>
      </c>
      <c r="AC181" s="72">
        <f>SUMIFS('MTS B Funnel (M1)'!$J$7:$J$251,'MTS B Funnel (M1)'!$B$7:$B$251,'3.2.MTS B (M1)'!$B181)</f>
        <v>0</v>
      </c>
      <c r="AD181" s="72">
        <f t="shared" si="43"/>
        <v>0</v>
      </c>
      <c r="AE181" s="55"/>
      <c r="AF181" s="72">
        <f>SUMIF('3.1.MTS A'!$F$7:$F$253,'3.2.MTS B (M1)'!R181,'3.1.MTS A'!$U$7:$U$253)</f>
        <v>0</v>
      </c>
      <c r="AG181" s="72">
        <f>SUMIFS('MTS B Funnel (M1)'!$L$7:$L$251,'MTS B Funnel (M1)'!$B$7:$B$251,'3.2.MTS B (M1)'!$B181)</f>
        <v>0</v>
      </c>
      <c r="AH181" s="72">
        <f>SUMIFS('MTS B Funnel (M1)'!$M$7:$M$251,'MTS B Funnel (M1)'!$B$7:$B$251,'3.2.MTS B (M1)'!$B181)</f>
        <v>0</v>
      </c>
      <c r="AI181" s="72">
        <f>SUMIFS('MTS B Funnel (M1)'!$N$7:$N$251,'MTS B Funnel (M1)'!$B$7:$B$251,'3.2.MTS B (M1)'!$B181)</f>
        <v>0</v>
      </c>
      <c r="AJ181" s="72">
        <f>SUMIFS('MTS B Funnel (M1)'!$O$7:$O$251,'MTS B Funnel (M1)'!$B$7:$B$251,'3.2.MTS B (M1)'!$B181)</f>
        <v>0</v>
      </c>
      <c r="AK181" s="72">
        <f t="shared" si="44"/>
        <v>0</v>
      </c>
      <c r="AL181" s="72">
        <f t="shared" si="45"/>
        <v>0</v>
      </c>
      <c r="AM181" s="72">
        <f t="shared" si="46"/>
        <v>0</v>
      </c>
      <c r="AN181" s="72">
        <f t="shared" si="55"/>
        <v>0</v>
      </c>
      <c r="AO181" s="72">
        <f t="shared" si="56"/>
        <v>0</v>
      </c>
      <c r="AP181" s="55"/>
    </row>
    <row r="182" spans="1:42" x14ac:dyDescent="0.25">
      <c r="A182" s="144"/>
      <c r="B182" s="55"/>
      <c r="C182" s="55"/>
      <c r="D182" s="72">
        <f>SUMIF('3.1.MTS A'!$F$7:$F$253,'3.2.MTS B (M1)'!B182,'3.1.MTS A'!$J$7:$J$253)</f>
        <v>0</v>
      </c>
      <c r="E182" s="187">
        <f>SUMIF('Conv ratios (M1)'!$A$2:$A$51,'3.2.MTS B (M1)'!$B182,'Conv ratios (M1)'!$G$2:$G$51)</f>
        <v>0</v>
      </c>
      <c r="F182" s="187">
        <f>SUMIF('Conv ratios (M1)'!$A$2:$A$51,'3.2.MTS B (M1)'!$B182,'Conv ratios (M1)'!$F$2:$F$51)</f>
        <v>0</v>
      </c>
      <c r="G182" s="187">
        <f>SUMIF('Conv ratios (M1)'!$A$2:$A$51,'3.2.MTS B (M1)'!$B182,'Conv ratios (M1)'!$E$2:$E$51)</f>
        <v>0</v>
      </c>
      <c r="H182" s="55"/>
      <c r="I182" s="72">
        <f t="shared" si="47"/>
        <v>0</v>
      </c>
      <c r="J182" s="72">
        <f t="shared" si="48"/>
        <v>0</v>
      </c>
      <c r="K182" s="72">
        <f t="shared" si="49"/>
        <v>0</v>
      </c>
      <c r="L182" s="72">
        <f t="shared" si="50"/>
        <v>0</v>
      </c>
      <c r="M182" s="55"/>
      <c r="N182" s="72">
        <f t="shared" si="51"/>
        <v>0</v>
      </c>
      <c r="O182" s="55"/>
      <c r="P182" s="72">
        <f t="shared" si="39"/>
        <v>0</v>
      </c>
      <c r="Q182" s="72">
        <f t="shared" si="40"/>
        <v>0</v>
      </c>
      <c r="R182" s="72">
        <f>SUMIF('3.1.MTS A'!$F$7:$F$253,'3.2.MTS B (M1)'!B182,'3.1.MTS A'!$P$7:$P$253)</f>
        <v>0</v>
      </c>
      <c r="S182" s="72">
        <f>SUMIFS('MTS B Funnel (M1)'!$E$7:$E$251,'MTS B Funnel (M1)'!$B$7:$B$251,'3.2.MTS B (M1)'!$B182)</f>
        <v>0</v>
      </c>
      <c r="T182" s="72">
        <f>SUMIFS('MTS B Funnel (M1)'!$F$7:$F$251,'MTS B Funnel (M1)'!$B$7:$B$251,'3.2.MTS B (M1)'!$B182)</f>
        <v>0</v>
      </c>
      <c r="U182" s="72">
        <f>SUMIFS('MTS B Funnel (M1)'!$G$7:$G$251,'MTS B Funnel (M1)'!$B$7:$B$251,'3.2.MTS B (M1)'!$B182)</f>
        <v>0</v>
      </c>
      <c r="V182" s="72">
        <f>SUMIFS('MTS B Funnel (M1)'!$H$7:$H$251,'MTS B Funnel (M1)'!$B$7:$B$251,'3.2.MTS B (M1)'!$B182)</f>
        <v>0</v>
      </c>
      <c r="W182" s="72">
        <f t="shared" si="41"/>
        <v>0</v>
      </c>
      <c r="X182" s="72">
        <f t="shared" si="42"/>
        <v>0</v>
      </c>
      <c r="Y182" s="72">
        <f t="shared" si="52"/>
        <v>0</v>
      </c>
      <c r="Z182" s="72">
        <f t="shared" si="53"/>
        <v>0</v>
      </c>
      <c r="AA182" s="72">
        <f t="shared" si="54"/>
        <v>0</v>
      </c>
      <c r="AB182" s="72">
        <f>SUMIFS('MTS B Funnel (M1)'!$I$7:$I$251,'MTS B Funnel (M1)'!$B$7:$B$251,'3.2.MTS B (M1)'!$B182)</f>
        <v>0</v>
      </c>
      <c r="AC182" s="72">
        <f>SUMIFS('MTS B Funnel (M1)'!$J$7:$J$251,'MTS B Funnel (M1)'!$B$7:$B$251,'3.2.MTS B (M1)'!$B182)</f>
        <v>0</v>
      </c>
      <c r="AD182" s="72">
        <f t="shared" si="43"/>
        <v>0</v>
      </c>
      <c r="AE182" s="55"/>
      <c r="AF182" s="72">
        <f>SUMIF('3.1.MTS A'!$F$7:$F$253,'3.2.MTS B (M1)'!R182,'3.1.MTS A'!$U$7:$U$253)</f>
        <v>0</v>
      </c>
      <c r="AG182" s="72">
        <f>SUMIFS('MTS B Funnel (M1)'!$L$7:$L$251,'MTS B Funnel (M1)'!$B$7:$B$251,'3.2.MTS B (M1)'!$B182)</f>
        <v>0</v>
      </c>
      <c r="AH182" s="72">
        <f>SUMIFS('MTS B Funnel (M1)'!$M$7:$M$251,'MTS B Funnel (M1)'!$B$7:$B$251,'3.2.MTS B (M1)'!$B182)</f>
        <v>0</v>
      </c>
      <c r="AI182" s="72">
        <f>SUMIFS('MTS B Funnel (M1)'!$N$7:$N$251,'MTS B Funnel (M1)'!$B$7:$B$251,'3.2.MTS B (M1)'!$B182)</f>
        <v>0</v>
      </c>
      <c r="AJ182" s="72">
        <f>SUMIFS('MTS B Funnel (M1)'!$O$7:$O$251,'MTS B Funnel (M1)'!$B$7:$B$251,'3.2.MTS B (M1)'!$B182)</f>
        <v>0</v>
      </c>
      <c r="AK182" s="72">
        <f t="shared" si="44"/>
        <v>0</v>
      </c>
      <c r="AL182" s="72">
        <f t="shared" si="45"/>
        <v>0</v>
      </c>
      <c r="AM182" s="72">
        <f t="shared" si="46"/>
        <v>0</v>
      </c>
      <c r="AN182" s="72">
        <f t="shared" si="55"/>
        <v>0</v>
      </c>
      <c r="AO182" s="72">
        <f t="shared" si="56"/>
        <v>0</v>
      </c>
      <c r="AP182" s="55"/>
    </row>
    <row r="183" spans="1:42" x14ac:dyDescent="0.25">
      <c r="A183" s="144"/>
      <c r="B183" s="55"/>
      <c r="C183" s="55"/>
      <c r="D183" s="72">
        <f>SUMIF('3.1.MTS A'!$F$7:$F$253,'3.2.MTS B (M1)'!B183,'3.1.MTS A'!$J$7:$J$253)</f>
        <v>0</v>
      </c>
      <c r="E183" s="187">
        <f>SUMIF('Conv ratios (M1)'!$A$2:$A$51,'3.2.MTS B (M1)'!$B183,'Conv ratios (M1)'!$G$2:$G$51)</f>
        <v>0</v>
      </c>
      <c r="F183" s="187">
        <f>SUMIF('Conv ratios (M1)'!$A$2:$A$51,'3.2.MTS B (M1)'!$B183,'Conv ratios (M1)'!$F$2:$F$51)</f>
        <v>0</v>
      </c>
      <c r="G183" s="187">
        <f>SUMIF('Conv ratios (M1)'!$A$2:$A$51,'3.2.MTS B (M1)'!$B183,'Conv ratios (M1)'!$E$2:$E$51)</f>
        <v>0</v>
      </c>
      <c r="H183" s="55"/>
      <c r="I183" s="72">
        <f t="shared" si="47"/>
        <v>0</v>
      </c>
      <c r="J183" s="72">
        <f t="shared" si="48"/>
        <v>0</v>
      </c>
      <c r="K183" s="72">
        <f t="shared" si="49"/>
        <v>0</v>
      </c>
      <c r="L183" s="72">
        <f t="shared" si="50"/>
        <v>0</v>
      </c>
      <c r="M183" s="55"/>
      <c r="N183" s="72">
        <f t="shared" si="51"/>
        <v>0</v>
      </c>
      <c r="O183" s="55"/>
      <c r="P183" s="72">
        <f t="shared" si="39"/>
        <v>0</v>
      </c>
      <c r="Q183" s="72">
        <f t="shared" si="40"/>
        <v>0</v>
      </c>
      <c r="R183" s="72">
        <f>SUMIF('3.1.MTS A'!$F$7:$F$253,'3.2.MTS B (M1)'!B183,'3.1.MTS A'!$P$7:$P$253)</f>
        <v>0</v>
      </c>
      <c r="S183" s="72">
        <f>SUMIFS('MTS B Funnel (M1)'!$E$7:$E$251,'MTS B Funnel (M1)'!$B$7:$B$251,'3.2.MTS B (M1)'!$B183)</f>
        <v>0</v>
      </c>
      <c r="T183" s="72">
        <f>SUMIFS('MTS B Funnel (M1)'!$F$7:$F$251,'MTS B Funnel (M1)'!$B$7:$B$251,'3.2.MTS B (M1)'!$B183)</f>
        <v>0</v>
      </c>
      <c r="U183" s="72">
        <f>SUMIFS('MTS B Funnel (M1)'!$G$7:$G$251,'MTS B Funnel (M1)'!$B$7:$B$251,'3.2.MTS B (M1)'!$B183)</f>
        <v>0</v>
      </c>
      <c r="V183" s="72">
        <f>SUMIFS('MTS B Funnel (M1)'!$H$7:$H$251,'MTS B Funnel (M1)'!$B$7:$B$251,'3.2.MTS B (M1)'!$B183)</f>
        <v>0</v>
      </c>
      <c r="W183" s="72">
        <f t="shared" si="41"/>
        <v>0</v>
      </c>
      <c r="X183" s="72">
        <f t="shared" si="42"/>
        <v>0</v>
      </c>
      <c r="Y183" s="72">
        <f t="shared" si="52"/>
        <v>0</v>
      </c>
      <c r="Z183" s="72">
        <f t="shared" si="53"/>
        <v>0</v>
      </c>
      <c r="AA183" s="72">
        <f t="shared" si="54"/>
        <v>0</v>
      </c>
      <c r="AB183" s="72">
        <f>SUMIFS('MTS B Funnel (M1)'!$I$7:$I$251,'MTS B Funnel (M1)'!$B$7:$B$251,'3.2.MTS B (M1)'!$B183)</f>
        <v>0</v>
      </c>
      <c r="AC183" s="72">
        <f>SUMIFS('MTS B Funnel (M1)'!$J$7:$J$251,'MTS B Funnel (M1)'!$B$7:$B$251,'3.2.MTS B (M1)'!$B183)</f>
        <v>0</v>
      </c>
      <c r="AD183" s="72">
        <f t="shared" si="43"/>
        <v>0</v>
      </c>
      <c r="AE183" s="55"/>
      <c r="AF183" s="72">
        <f>SUMIF('3.1.MTS A'!$F$7:$F$253,'3.2.MTS B (M1)'!R183,'3.1.MTS A'!$U$7:$U$253)</f>
        <v>0</v>
      </c>
      <c r="AG183" s="72">
        <f>SUMIFS('MTS B Funnel (M1)'!$L$7:$L$251,'MTS B Funnel (M1)'!$B$7:$B$251,'3.2.MTS B (M1)'!$B183)</f>
        <v>0</v>
      </c>
      <c r="AH183" s="72">
        <f>SUMIFS('MTS B Funnel (M1)'!$M$7:$M$251,'MTS B Funnel (M1)'!$B$7:$B$251,'3.2.MTS B (M1)'!$B183)</f>
        <v>0</v>
      </c>
      <c r="AI183" s="72">
        <f>SUMIFS('MTS B Funnel (M1)'!$N$7:$N$251,'MTS B Funnel (M1)'!$B$7:$B$251,'3.2.MTS B (M1)'!$B183)</f>
        <v>0</v>
      </c>
      <c r="AJ183" s="72">
        <f>SUMIFS('MTS B Funnel (M1)'!$O$7:$O$251,'MTS B Funnel (M1)'!$B$7:$B$251,'3.2.MTS B (M1)'!$B183)</f>
        <v>0</v>
      </c>
      <c r="AK183" s="72">
        <f t="shared" si="44"/>
        <v>0</v>
      </c>
      <c r="AL183" s="72">
        <f t="shared" si="45"/>
        <v>0</v>
      </c>
      <c r="AM183" s="72">
        <f t="shared" si="46"/>
        <v>0</v>
      </c>
      <c r="AN183" s="72">
        <f t="shared" si="55"/>
        <v>0</v>
      </c>
      <c r="AO183" s="72">
        <f t="shared" si="56"/>
        <v>0</v>
      </c>
      <c r="AP183" s="55"/>
    </row>
    <row r="184" spans="1:42" x14ac:dyDescent="0.25">
      <c r="A184" s="144"/>
      <c r="B184" s="55"/>
      <c r="C184" s="55"/>
      <c r="D184" s="72">
        <f>SUMIF('3.1.MTS A'!$F$7:$F$253,'3.2.MTS B (M1)'!B184,'3.1.MTS A'!$J$7:$J$253)</f>
        <v>0</v>
      </c>
      <c r="E184" s="187">
        <f>SUMIF('Conv ratios (M1)'!$A$2:$A$51,'3.2.MTS B (M1)'!$B184,'Conv ratios (M1)'!$G$2:$G$51)</f>
        <v>0</v>
      </c>
      <c r="F184" s="187">
        <f>SUMIF('Conv ratios (M1)'!$A$2:$A$51,'3.2.MTS B (M1)'!$B184,'Conv ratios (M1)'!$F$2:$F$51)</f>
        <v>0</v>
      </c>
      <c r="G184" s="187">
        <f>SUMIF('Conv ratios (M1)'!$A$2:$A$51,'3.2.MTS B (M1)'!$B184,'Conv ratios (M1)'!$E$2:$E$51)</f>
        <v>0</v>
      </c>
      <c r="H184" s="55"/>
      <c r="I184" s="72">
        <f t="shared" si="47"/>
        <v>0</v>
      </c>
      <c r="J184" s="72">
        <f t="shared" si="48"/>
        <v>0</v>
      </c>
      <c r="K184" s="72">
        <f t="shared" si="49"/>
        <v>0</v>
      </c>
      <c r="L184" s="72">
        <f t="shared" si="50"/>
        <v>0</v>
      </c>
      <c r="M184" s="55"/>
      <c r="N184" s="72">
        <f t="shared" si="51"/>
        <v>0</v>
      </c>
      <c r="O184" s="55"/>
      <c r="P184" s="72">
        <f t="shared" si="39"/>
        <v>0</v>
      </c>
      <c r="Q184" s="72">
        <f t="shared" si="40"/>
        <v>0</v>
      </c>
      <c r="R184" s="72">
        <f>SUMIF('3.1.MTS A'!$F$7:$F$253,'3.2.MTS B (M1)'!B184,'3.1.MTS A'!$P$7:$P$253)</f>
        <v>0</v>
      </c>
      <c r="S184" s="72">
        <f>SUMIFS('MTS B Funnel (M1)'!$E$7:$E$251,'MTS B Funnel (M1)'!$B$7:$B$251,'3.2.MTS B (M1)'!$B184)</f>
        <v>0</v>
      </c>
      <c r="T184" s="72">
        <f>SUMIFS('MTS B Funnel (M1)'!$F$7:$F$251,'MTS B Funnel (M1)'!$B$7:$B$251,'3.2.MTS B (M1)'!$B184)</f>
        <v>0</v>
      </c>
      <c r="U184" s="72">
        <f>SUMIFS('MTS B Funnel (M1)'!$G$7:$G$251,'MTS B Funnel (M1)'!$B$7:$B$251,'3.2.MTS B (M1)'!$B184)</f>
        <v>0</v>
      </c>
      <c r="V184" s="72">
        <f>SUMIFS('MTS B Funnel (M1)'!$H$7:$H$251,'MTS B Funnel (M1)'!$B$7:$B$251,'3.2.MTS B (M1)'!$B184)</f>
        <v>0</v>
      </c>
      <c r="W184" s="72">
        <f t="shared" si="41"/>
        <v>0</v>
      </c>
      <c r="X184" s="72">
        <f t="shared" si="42"/>
        <v>0</v>
      </c>
      <c r="Y184" s="72">
        <f t="shared" si="52"/>
        <v>0</v>
      </c>
      <c r="Z184" s="72">
        <f t="shared" si="53"/>
        <v>0</v>
      </c>
      <c r="AA184" s="72">
        <f t="shared" si="54"/>
        <v>0</v>
      </c>
      <c r="AB184" s="72">
        <f>SUMIFS('MTS B Funnel (M1)'!$I$7:$I$251,'MTS B Funnel (M1)'!$B$7:$B$251,'3.2.MTS B (M1)'!$B184)</f>
        <v>0</v>
      </c>
      <c r="AC184" s="72">
        <f>SUMIFS('MTS B Funnel (M1)'!$J$7:$J$251,'MTS B Funnel (M1)'!$B$7:$B$251,'3.2.MTS B (M1)'!$B184)</f>
        <v>0</v>
      </c>
      <c r="AD184" s="72">
        <f t="shared" si="43"/>
        <v>0</v>
      </c>
      <c r="AE184" s="55"/>
      <c r="AF184" s="72">
        <f>SUMIF('3.1.MTS A'!$F$7:$F$253,'3.2.MTS B (M1)'!R184,'3.1.MTS A'!$U$7:$U$253)</f>
        <v>0</v>
      </c>
      <c r="AG184" s="72">
        <f>SUMIFS('MTS B Funnel (M1)'!$L$7:$L$251,'MTS B Funnel (M1)'!$B$7:$B$251,'3.2.MTS B (M1)'!$B184)</f>
        <v>0</v>
      </c>
      <c r="AH184" s="72">
        <f>SUMIFS('MTS B Funnel (M1)'!$M$7:$M$251,'MTS B Funnel (M1)'!$B$7:$B$251,'3.2.MTS B (M1)'!$B184)</f>
        <v>0</v>
      </c>
      <c r="AI184" s="72">
        <f>SUMIFS('MTS B Funnel (M1)'!$N$7:$N$251,'MTS B Funnel (M1)'!$B$7:$B$251,'3.2.MTS B (M1)'!$B184)</f>
        <v>0</v>
      </c>
      <c r="AJ184" s="72">
        <f>SUMIFS('MTS B Funnel (M1)'!$O$7:$O$251,'MTS B Funnel (M1)'!$B$7:$B$251,'3.2.MTS B (M1)'!$B184)</f>
        <v>0</v>
      </c>
      <c r="AK184" s="72">
        <f t="shared" si="44"/>
        <v>0</v>
      </c>
      <c r="AL184" s="72">
        <f t="shared" si="45"/>
        <v>0</v>
      </c>
      <c r="AM184" s="72">
        <f t="shared" si="46"/>
        <v>0</v>
      </c>
      <c r="AN184" s="72">
        <f t="shared" si="55"/>
        <v>0</v>
      </c>
      <c r="AO184" s="72">
        <f t="shared" si="56"/>
        <v>0</v>
      </c>
      <c r="AP184" s="55"/>
    </row>
    <row r="185" spans="1:42" x14ac:dyDescent="0.25">
      <c r="A185" s="144"/>
      <c r="B185" s="55"/>
      <c r="C185" s="55"/>
      <c r="D185" s="72">
        <f>SUMIF('3.1.MTS A'!$F$7:$F$253,'3.2.MTS B (M1)'!B185,'3.1.MTS A'!$J$7:$J$253)</f>
        <v>0</v>
      </c>
      <c r="E185" s="187">
        <f>SUMIF('Conv ratios (M1)'!$A$2:$A$51,'3.2.MTS B (M1)'!$B185,'Conv ratios (M1)'!$G$2:$G$51)</f>
        <v>0</v>
      </c>
      <c r="F185" s="187">
        <f>SUMIF('Conv ratios (M1)'!$A$2:$A$51,'3.2.MTS B (M1)'!$B185,'Conv ratios (M1)'!$F$2:$F$51)</f>
        <v>0</v>
      </c>
      <c r="G185" s="187">
        <f>SUMIF('Conv ratios (M1)'!$A$2:$A$51,'3.2.MTS B (M1)'!$B185,'Conv ratios (M1)'!$E$2:$E$51)</f>
        <v>0</v>
      </c>
      <c r="H185" s="55"/>
      <c r="I185" s="72">
        <f t="shared" si="47"/>
        <v>0</v>
      </c>
      <c r="J185" s="72">
        <f t="shared" si="48"/>
        <v>0</v>
      </c>
      <c r="K185" s="72">
        <f t="shared" si="49"/>
        <v>0</v>
      </c>
      <c r="L185" s="72">
        <f t="shared" si="50"/>
        <v>0</v>
      </c>
      <c r="M185" s="55"/>
      <c r="N185" s="72">
        <f t="shared" si="51"/>
        <v>0</v>
      </c>
      <c r="O185" s="55"/>
      <c r="P185" s="72">
        <f t="shared" si="39"/>
        <v>0</v>
      </c>
      <c r="Q185" s="72">
        <f t="shared" si="40"/>
        <v>0</v>
      </c>
      <c r="R185" s="72">
        <f>SUMIF('3.1.MTS A'!$F$7:$F$253,'3.2.MTS B (M1)'!B185,'3.1.MTS A'!$P$7:$P$253)</f>
        <v>0</v>
      </c>
      <c r="S185" s="72">
        <f>SUMIFS('MTS B Funnel (M1)'!$E$7:$E$251,'MTS B Funnel (M1)'!$B$7:$B$251,'3.2.MTS B (M1)'!$B185)</f>
        <v>0</v>
      </c>
      <c r="T185" s="72">
        <f>SUMIFS('MTS B Funnel (M1)'!$F$7:$F$251,'MTS B Funnel (M1)'!$B$7:$B$251,'3.2.MTS B (M1)'!$B185)</f>
        <v>0</v>
      </c>
      <c r="U185" s="72">
        <f>SUMIFS('MTS B Funnel (M1)'!$G$7:$G$251,'MTS B Funnel (M1)'!$B$7:$B$251,'3.2.MTS B (M1)'!$B185)</f>
        <v>0</v>
      </c>
      <c r="V185" s="72">
        <f>SUMIFS('MTS B Funnel (M1)'!$H$7:$H$251,'MTS B Funnel (M1)'!$B$7:$B$251,'3.2.MTS B (M1)'!$B185)</f>
        <v>0</v>
      </c>
      <c r="W185" s="72">
        <f t="shared" si="41"/>
        <v>0</v>
      </c>
      <c r="X185" s="72">
        <f t="shared" si="42"/>
        <v>0</v>
      </c>
      <c r="Y185" s="72">
        <f t="shared" si="52"/>
        <v>0</v>
      </c>
      <c r="Z185" s="72">
        <f t="shared" si="53"/>
        <v>0</v>
      </c>
      <c r="AA185" s="72">
        <f t="shared" si="54"/>
        <v>0</v>
      </c>
      <c r="AB185" s="72">
        <f>SUMIFS('MTS B Funnel (M1)'!$I$7:$I$251,'MTS B Funnel (M1)'!$B$7:$B$251,'3.2.MTS B (M1)'!$B185)</f>
        <v>0</v>
      </c>
      <c r="AC185" s="72">
        <f>SUMIFS('MTS B Funnel (M1)'!$J$7:$J$251,'MTS B Funnel (M1)'!$B$7:$B$251,'3.2.MTS B (M1)'!$B185)</f>
        <v>0</v>
      </c>
      <c r="AD185" s="72">
        <f t="shared" si="43"/>
        <v>0</v>
      </c>
      <c r="AE185" s="55"/>
      <c r="AF185" s="72">
        <f>SUMIF('3.1.MTS A'!$F$7:$F$253,'3.2.MTS B (M1)'!R185,'3.1.MTS A'!$U$7:$U$253)</f>
        <v>0</v>
      </c>
      <c r="AG185" s="72">
        <f>SUMIFS('MTS B Funnel (M1)'!$L$7:$L$251,'MTS B Funnel (M1)'!$B$7:$B$251,'3.2.MTS B (M1)'!$B185)</f>
        <v>0</v>
      </c>
      <c r="AH185" s="72">
        <f>SUMIFS('MTS B Funnel (M1)'!$M$7:$M$251,'MTS B Funnel (M1)'!$B$7:$B$251,'3.2.MTS B (M1)'!$B185)</f>
        <v>0</v>
      </c>
      <c r="AI185" s="72">
        <f>SUMIFS('MTS B Funnel (M1)'!$N$7:$N$251,'MTS B Funnel (M1)'!$B$7:$B$251,'3.2.MTS B (M1)'!$B185)</f>
        <v>0</v>
      </c>
      <c r="AJ185" s="72">
        <f>SUMIFS('MTS B Funnel (M1)'!$O$7:$O$251,'MTS B Funnel (M1)'!$B$7:$B$251,'3.2.MTS B (M1)'!$B185)</f>
        <v>0</v>
      </c>
      <c r="AK185" s="72">
        <f t="shared" si="44"/>
        <v>0</v>
      </c>
      <c r="AL185" s="72">
        <f t="shared" si="45"/>
        <v>0</v>
      </c>
      <c r="AM185" s="72">
        <f t="shared" si="46"/>
        <v>0</v>
      </c>
      <c r="AN185" s="72">
        <f t="shared" si="55"/>
        <v>0</v>
      </c>
      <c r="AO185" s="72">
        <f t="shared" si="56"/>
        <v>0</v>
      </c>
      <c r="AP185" s="55"/>
    </row>
    <row r="186" spans="1:42" x14ac:dyDescent="0.25">
      <c r="A186" s="144"/>
      <c r="B186" s="55"/>
      <c r="C186" s="55"/>
      <c r="D186" s="72">
        <f>SUMIF('3.1.MTS A'!$F$7:$F$253,'3.2.MTS B (M1)'!B186,'3.1.MTS A'!$J$7:$J$253)</f>
        <v>0</v>
      </c>
      <c r="E186" s="187">
        <f>SUMIF('Conv ratios (M1)'!$A$2:$A$51,'3.2.MTS B (M1)'!$B186,'Conv ratios (M1)'!$G$2:$G$51)</f>
        <v>0</v>
      </c>
      <c r="F186" s="187">
        <f>SUMIF('Conv ratios (M1)'!$A$2:$A$51,'3.2.MTS B (M1)'!$B186,'Conv ratios (M1)'!$F$2:$F$51)</f>
        <v>0</v>
      </c>
      <c r="G186" s="187">
        <f>SUMIF('Conv ratios (M1)'!$A$2:$A$51,'3.2.MTS B (M1)'!$B186,'Conv ratios (M1)'!$E$2:$E$51)</f>
        <v>0</v>
      </c>
      <c r="H186" s="55"/>
      <c r="I186" s="72">
        <f t="shared" si="47"/>
        <v>0</v>
      </c>
      <c r="J186" s="72">
        <f t="shared" si="48"/>
        <v>0</v>
      </c>
      <c r="K186" s="72">
        <f t="shared" si="49"/>
        <v>0</v>
      </c>
      <c r="L186" s="72">
        <f t="shared" si="50"/>
        <v>0</v>
      </c>
      <c r="M186" s="55"/>
      <c r="N186" s="72">
        <f t="shared" si="51"/>
        <v>0</v>
      </c>
      <c r="O186" s="55"/>
      <c r="P186" s="72">
        <f t="shared" si="39"/>
        <v>0</v>
      </c>
      <c r="Q186" s="72">
        <f t="shared" si="40"/>
        <v>0</v>
      </c>
      <c r="R186" s="72">
        <f>SUMIF('3.1.MTS A'!$F$7:$F$253,'3.2.MTS B (M1)'!B186,'3.1.MTS A'!$P$7:$P$253)</f>
        <v>0</v>
      </c>
      <c r="S186" s="72">
        <f>SUMIFS('MTS B Funnel (M1)'!$E$7:$E$251,'MTS B Funnel (M1)'!$B$7:$B$251,'3.2.MTS B (M1)'!$B186)</f>
        <v>0</v>
      </c>
      <c r="T186" s="72">
        <f>SUMIFS('MTS B Funnel (M1)'!$F$7:$F$251,'MTS B Funnel (M1)'!$B$7:$B$251,'3.2.MTS B (M1)'!$B186)</f>
        <v>0</v>
      </c>
      <c r="U186" s="72">
        <f>SUMIFS('MTS B Funnel (M1)'!$G$7:$G$251,'MTS B Funnel (M1)'!$B$7:$B$251,'3.2.MTS B (M1)'!$B186)</f>
        <v>0</v>
      </c>
      <c r="V186" s="72">
        <f>SUMIFS('MTS B Funnel (M1)'!$H$7:$H$251,'MTS B Funnel (M1)'!$B$7:$B$251,'3.2.MTS B (M1)'!$B186)</f>
        <v>0</v>
      </c>
      <c r="W186" s="72">
        <f t="shared" si="41"/>
        <v>0</v>
      </c>
      <c r="X186" s="72">
        <f t="shared" si="42"/>
        <v>0</v>
      </c>
      <c r="Y186" s="72">
        <f t="shared" si="52"/>
        <v>0</v>
      </c>
      <c r="Z186" s="72">
        <f t="shared" si="53"/>
        <v>0</v>
      </c>
      <c r="AA186" s="72">
        <f t="shared" si="54"/>
        <v>0</v>
      </c>
      <c r="AB186" s="72">
        <f>SUMIFS('MTS B Funnel (M1)'!$I$7:$I$251,'MTS B Funnel (M1)'!$B$7:$B$251,'3.2.MTS B (M1)'!$B186)</f>
        <v>0</v>
      </c>
      <c r="AC186" s="72">
        <f>SUMIFS('MTS B Funnel (M1)'!$J$7:$J$251,'MTS B Funnel (M1)'!$B$7:$B$251,'3.2.MTS B (M1)'!$B186)</f>
        <v>0</v>
      </c>
      <c r="AD186" s="72">
        <f t="shared" si="43"/>
        <v>0</v>
      </c>
      <c r="AE186" s="55"/>
      <c r="AF186" s="72">
        <f>SUMIF('3.1.MTS A'!$F$7:$F$253,'3.2.MTS B (M1)'!R186,'3.1.MTS A'!$U$7:$U$253)</f>
        <v>0</v>
      </c>
      <c r="AG186" s="72">
        <f>SUMIFS('MTS B Funnel (M1)'!$L$7:$L$251,'MTS B Funnel (M1)'!$B$7:$B$251,'3.2.MTS B (M1)'!$B186)</f>
        <v>0</v>
      </c>
      <c r="AH186" s="72">
        <f>SUMIFS('MTS B Funnel (M1)'!$M$7:$M$251,'MTS B Funnel (M1)'!$B$7:$B$251,'3.2.MTS B (M1)'!$B186)</f>
        <v>0</v>
      </c>
      <c r="AI186" s="72">
        <f>SUMIFS('MTS B Funnel (M1)'!$N$7:$N$251,'MTS B Funnel (M1)'!$B$7:$B$251,'3.2.MTS B (M1)'!$B186)</f>
        <v>0</v>
      </c>
      <c r="AJ186" s="72">
        <f>SUMIFS('MTS B Funnel (M1)'!$O$7:$O$251,'MTS B Funnel (M1)'!$B$7:$B$251,'3.2.MTS B (M1)'!$B186)</f>
        <v>0</v>
      </c>
      <c r="AK186" s="72">
        <f t="shared" si="44"/>
        <v>0</v>
      </c>
      <c r="AL186" s="72">
        <f t="shared" si="45"/>
        <v>0</v>
      </c>
      <c r="AM186" s="72">
        <f t="shared" si="46"/>
        <v>0</v>
      </c>
      <c r="AN186" s="72">
        <f t="shared" si="55"/>
        <v>0</v>
      </c>
      <c r="AO186" s="72">
        <f t="shared" si="56"/>
        <v>0</v>
      </c>
      <c r="AP186" s="55"/>
    </row>
    <row r="187" spans="1:42" x14ac:dyDescent="0.25">
      <c r="A187" s="144"/>
      <c r="B187" s="55"/>
      <c r="C187" s="55"/>
      <c r="D187" s="72">
        <f>SUMIF('3.1.MTS A'!$F$7:$F$253,'3.2.MTS B (M1)'!B187,'3.1.MTS A'!$J$7:$J$253)</f>
        <v>0</v>
      </c>
      <c r="E187" s="187">
        <f>SUMIF('Conv ratios (M1)'!$A$2:$A$51,'3.2.MTS B (M1)'!$B187,'Conv ratios (M1)'!$G$2:$G$51)</f>
        <v>0</v>
      </c>
      <c r="F187" s="187">
        <f>SUMIF('Conv ratios (M1)'!$A$2:$A$51,'3.2.MTS B (M1)'!$B187,'Conv ratios (M1)'!$F$2:$F$51)</f>
        <v>0</v>
      </c>
      <c r="G187" s="187">
        <f>SUMIF('Conv ratios (M1)'!$A$2:$A$51,'3.2.MTS B (M1)'!$B187,'Conv ratios (M1)'!$E$2:$E$51)</f>
        <v>0</v>
      </c>
      <c r="H187" s="55"/>
      <c r="I187" s="72">
        <f t="shared" si="47"/>
        <v>0</v>
      </c>
      <c r="J187" s="72">
        <f t="shared" si="48"/>
        <v>0</v>
      </c>
      <c r="K187" s="72">
        <f t="shared" si="49"/>
        <v>0</v>
      </c>
      <c r="L187" s="72">
        <f t="shared" si="50"/>
        <v>0</v>
      </c>
      <c r="M187" s="55"/>
      <c r="N187" s="72">
        <f t="shared" si="51"/>
        <v>0</v>
      </c>
      <c r="O187" s="55"/>
      <c r="P187" s="72">
        <f t="shared" si="39"/>
        <v>0</v>
      </c>
      <c r="Q187" s="72">
        <f t="shared" si="40"/>
        <v>0</v>
      </c>
      <c r="R187" s="72">
        <f>SUMIF('3.1.MTS A'!$F$7:$F$253,'3.2.MTS B (M1)'!B187,'3.1.MTS A'!$P$7:$P$253)</f>
        <v>0</v>
      </c>
      <c r="S187" s="72">
        <f>SUMIFS('MTS B Funnel (M1)'!$E$7:$E$251,'MTS B Funnel (M1)'!$B$7:$B$251,'3.2.MTS B (M1)'!$B187)</f>
        <v>0</v>
      </c>
      <c r="T187" s="72">
        <f>SUMIFS('MTS B Funnel (M1)'!$F$7:$F$251,'MTS B Funnel (M1)'!$B$7:$B$251,'3.2.MTS B (M1)'!$B187)</f>
        <v>0</v>
      </c>
      <c r="U187" s="72">
        <f>SUMIFS('MTS B Funnel (M1)'!$G$7:$G$251,'MTS B Funnel (M1)'!$B$7:$B$251,'3.2.MTS B (M1)'!$B187)</f>
        <v>0</v>
      </c>
      <c r="V187" s="72">
        <f>SUMIFS('MTS B Funnel (M1)'!$H$7:$H$251,'MTS B Funnel (M1)'!$B$7:$B$251,'3.2.MTS B (M1)'!$B187)</f>
        <v>0</v>
      </c>
      <c r="W187" s="72">
        <f t="shared" si="41"/>
        <v>0</v>
      </c>
      <c r="X187" s="72">
        <f t="shared" si="42"/>
        <v>0</v>
      </c>
      <c r="Y187" s="72">
        <f t="shared" si="52"/>
        <v>0</v>
      </c>
      <c r="Z187" s="72">
        <f t="shared" si="53"/>
        <v>0</v>
      </c>
      <c r="AA187" s="72">
        <f t="shared" si="54"/>
        <v>0</v>
      </c>
      <c r="AB187" s="72">
        <f>SUMIFS('MTS B Funnel (M1)'!$I$7:$I$251,'MTS B Funnel (M1)'!$B$7:$B$251,'3.2.MTS B (M1)'!$B187)</f>
        <v>0</v>
      </c>
      <c r="AC187" s="72">
        <f>SUMIFS('MTS B Funnel (M1)'!$J$7:$J$251,'MTS B Funnel (M1)'!$B$7:$B$251,'3.2.MTS B (M1)'!$B187)</f>
        <v>0</v>
      </c>
      <c r="AD187" s="72">
        <f t="shared" si="43"/>
        <v>0</v>
      </c>
      <c r="AE187" s="55"/>
      <c r="AF187" s="72">
        <f>SUMIF('3.1.MTS A'!$F$7:$F$253,'3.2.MTS B (M1)'!R187,'3.1.MTS A'!$U$7:$U$253)</f>
        <v>0</v>
      </c>
      <c r="AG187" s="72">
        <f>SUMIFS('MTS B Funnel (M1)'!$L$7:$L$251,'MTS B Funnel (M1)'!$B$7:$B$251,'3.2.MTS B (M1)'!$B187)</f>
        <v>0</v>
      </c>
      <c r="AH187" s="72">
        <f>SUMIFS('MTS B Funnel (M1)'!$M$7:$M$251,'MTS B Funnel (M1)'!$B$7:$B$251,'3.2.MTS B (M1)'!$B187)</f>
        <v>0</v>
      </c>
      <c r="AI187" s="72">
        <f>SUMIFS('MTS B Funnel (M1)'!$N$7:$N$251,'MTS B Funnel (M1)'!$B$7:$B$251,'3.2.MTS B (M1)'!$B187)</f>
        <v>0</v>
      </c>
      <c r="AJ187" s="72">
        <f>SUMIFS('MTS B Funnel (M1)'!$O$7:$O$251,'MTS B Funnel (M1)'!$B$7:$B$251,'3.2.MTS B (M1)'!$B187)</f>
        <v>0</v>
      </c>
      <c r="AK187" s="72">
        <f t="shared" si="44"/>
        <v>0</v>
      </c>
      <c r="AL187" s="72">
        <f t="shared" si="45"/>
        <v>0</v>
      </c>
      <c r="AM187" s="72">
        <f t="shared" si="46"/>
        <v>0</v>
      </c>
      <c r="AN187" s="72">
        <f t="shared" si="55"/>
        <v>0</v>
      </c>
      <c r="AO187" s="72">
        <f t="shared" si="56"/>
        <v>0</v>
      </c>
      <c r="AP187" s="55"/>
    </row>
    <row r="188" spans="1:42" x14ac:dyDescent="0.25">
      <c r="A188" s="144"/>
      <c r="B188" s="55"/>
      <c r="C188" s="55"/>
      <c r="D188" s="72">
        <f>SUMIF('3.1.MTS A'!$F$7:$F$253,'3.2.MTS B (M1)'!B188,'3.1.MTS A'!$J$7:$J$253)</f>
        <v>0</v>
      </c>
      <c r="E188" s="187">
        <f>SUMIF('Conv ratios (M1)'!$A$2:$A$51,'3.2.MTS B (M1)'!$B188,'Conv ratios (M1)'!$G$2:$G$51)</f>
        <v>0</v>
      </c>
      <c r="F188" s="187">
        <f>SUMIF('Conv ratios (M1)'!$A$2:$A$51,'3.2.MTS B (M1)'!$B188,'Conv ratios (M1)'!$F$2:$F$51)</f>
        <v>0</v>
      </c>
      <c r="G188" s="187">
        <f>SUMIF('Conv ratios (M1)'!$A$2:$A$51,'3.2.MTS B (M1)'!$B188,'Conv ratios (M1)'!$E$2:$E$51)</f>
        <v>0</v>
      </c>
      <c r="H188" s="55"/>
      <c r="I188" s="72">
        <f t="shared" si="47"/>
        <v>0</v>
      </c>
      <c r="J188" s="72">
        <f t="shared" si="48"/>
        <v>0</v>
      </c>
      <c r="K188" s="72">
        <f t="shared" si="49"/>
        <v>0</v>
      </c>
      <c r="L188" s="72">
        <f t="shared" si="50"/>
        <v>0</v>
      </c>
      <c r="M188" s="55"/>
      <c r="N188" s="72">
        <f t="shared" si="51"/>
        <v>0</v>
      </c>
      <c r="O188" s="55"/>
      <c r="P188" s="72">
        <f t="shared" si="39"/>
        <v>0</v>
      </c>
      <c r="Q188" s="72">
        <f t="shared" si="40"/>
        <v>0</v>
      </c>
      <c r="R188" s="72">
        <f>SUMIF('3.1.MTS A'!$F$7:$F$253,'3.2.MTS B (M1)'!B188,'3.1.MTS A'!$P$7:$P$253)</f>
        <v>0</v>
      </c>
      <c r="S188" s="72">
        <f>SUMIFS('MTS B Funnel (M1)'!$E$7:$E$251,'MTS B Funnel (M1)'!$B$7:$B$251,'3.2.MTS B (M1)'!$B188)</f>
        <v>0</v>
      </c>
      <c r="T188" s="72">
        <f>SUMIFS('MTS B Funnel (M1)'!$F$7:$F$251,'MTS B Funnel (M1)'!$B$7:$B$251,'3.2.MTS B (M1)'!$B188)</f>
        <v>0</v>
      </c>
      <c r="U188" s="72">
        <f>SUMIFS('MTS B Funnel (M1)'!$G$7:$G$251,'MTS B Funnel (M1)'!$B$7:$B$251,'3.2.MTS B (M1)'!$B188)</f>
        <v>0</v>
      </c>
      <c r="V188" s="72">
        <f>SUMIFS('MTS B Funnel (M1)'!$H$7:$H$251,'MTS B Funnel (M1)'!$B$7:$B$251,'3.2.MTS B (M1)'!$B188)</f>
        <v>0</v>
      </c>
      <c r="W188" s="72">
        <f t="shared" si="41"/>
        <v>0</v>
      </c>
      <c r="X188" s="72">
        <f t="shared" si="42"/>
        <v>0</v>
      </c>
      <c r="Y188" s="72">
        <f t="shared" si="52"/>
        <v>0</v>
      </c>
      <c r="Z188" s="72">
        <f t="shared" si="53"/>
        <v>0</v>
      </c>
      <c r="AA188" s="72">
        <f t="shared" si="54"/>
        <v>0</v>
      </c>
      <c r="AB188" s="72">
        <f>SUMIFS('MTS B Funnel (M1)'!$I$7:$I$251,'MTS B Funnel (M1)'!$B$7:$B$251,'3.2.MTS B (M1)'!$B188)</f>
        <v>0</v>
      </c>
      <c r="AC188" s="72">
        <f>SUMIFS('MTS B Funnel (M1)'!$J$7:$J$251,'MTS B Funnel (M1)'!$B$7:$B$251,'3.2.MTS B (M1)'!$B188)</f>
        <v>0</v>
      </c>
      <c r="AD188" s="72">
        <f t="shared" si="43"/>
        <v>0</v>
      </c>
      <c r="AE188" s="55"/>
      <c r="AF188" s="72">
        <f>SUMIF('3.1.MTS A'!$F$7:$F$253,'3.2.MTS B (M1)'!R188,'3.1.MTS A'!$U$7:$U$253)</f>
        <v>0</v>
      </c>
      <c r="AG188" s="72">
        <f>SUMIFS('MTS B Funnel (M1)'!$L$7:$L$251,'MTS B Funnel (M1)'!$B$7:$B$251,'3.2.MTS B (M1)'!$B188)</f>
        <v>0</v>
      </c>
      <c r="AH188" s="72">
        <f>SUMIFS('MTS B Funnel (M1)'!$M$7:$M$251,'MTS B Funnel (M1)'!$B$7:$B$251,'3.2.MTS B (M1)'!$B188)</f>
        <v>0</v>
      </c>
      <c r="AI188" s="72">
        <f>SUMIFS('MTS B Funnel (M1)'!$N$7:$N$251,'MTS B Funnel (M1)'!$B$7:$B$251,'3.2.MTS B (M1)'!$B188)</f>
        <v>0</v>
      </c>
      <c r="AJ188" s="72">
        <f>SUMIFS('MTS B Funnel (M1)'!$O$7:$O$251,'MTS B Funnel (M1)'!$B$7:$B$251,'3.2.MTS B (M1)'!$B188)</f>
        <v>0</v>
      </c>
      <c r="AK188" s="72">
        <f t="shared" si="44"/>
        <v>0</v>
      </c>
      <c r="AL188" s="72">
        <f t="shared" si="45"/>
        <v>0</v>
      </c>
      <c r="AM188" s="72">
        <f t="shared" si="46"/>
        <v>0</v>
      </c>
      <c r="AN188" s="72">
        <f t="shared" si="55"/>
        <v>0</v>
      </c>
      <c r="AO188" s="72">
        <f t="shared" si="56"/>
        <v>0</v>
      </c>
      <c r="AP188" s="55"/>
    </row>
    <row r="189" spans="1:42" x14ac:dyDescent="0.25">
      <c r="A189" s="144"/>
      <c r="B189" s="55"/>
      <c r="C189" s="55"/>
      <c r="D189" s="72">
        <f>SUMIF('3.1.MTS A'!$F$7:$F$253,'3.2.MTS B (M1)'!B189,'3.1.MTS A'!$J$7:$J$253)</f>
        <v>0</v>
      </c>
      <c r="E189" s="187">
        <f>SUMIF('Conv ratios (M1)'!$A$2:$A$51,'3.2.MTS B (M1)'!$B189,'Conv ratios (M1)'!$G$2:$G$51)</f>
        <v>0</v>
      </c>
      <c r="F189" s="187">
        <f>SUMIF('Conv ratios (M1)'!$A$2:$A$51,'3.2.MTS B (M1)'!$B189,'Conv ratios (M1)'!$F$2:$F$51)</f>
        <v>0</v>
      </c>
      <c r="G189" s="187">
        <f>SUMIF('Conv ratios (M1)'!$A$2:$A$51,'3.2.MTS B (M1)'!$B189,'Conv ratios (M1)'!$E$2:$E$51)</f>
        <v>0</v>
      </c>
      <c r="H189" s="55"/>
      <c r="I189" s="72">
        <f t="shared" si="47"/>
        <v>0</v>
      </c>
      <c r="J189" s="72">
        <f t="shared" si="48"/>
        <v>0</v>
      </c>
      <c r="K189" s="72">
        <f t="shared" si="49"/>
        <v>0</v>
      </c>
      <c r="L189" s="72">
        <f t="shared" si="50"/>
        <v>0</v>
      </c>
      <c r="M189" s="55"/>
      <c r="N189" s="72">
        <f t="shared" si="51"/>
        <v>0</v>
      </c>
      <c r="O189" s="55"/>
      <c r="P189" s="72">
        <f t="shared" si="39"/>
        <v>0</v>
      </c>
      <c r="Q189" s="72">
        <f t="shared" si="40"/>
        <v>0</v>
      </c>
      <c r="R189" s="72">
        <f>SUMIF('3.1.MTS A'!$F$7:$F$253,'3.2.MTS B (M1)'!B189,'3.1.MTS A'!$P$7:$P$253)</f>
        <v>0</v>
      </c>
      <c r="S189" s="72">
        <f>SUMIFS('MTS B Funnel (M1)'!$E$7:$E$251,'MTS B Funnel (M1)'!$B$7:$B$251,'3.2.MTS B (M1)'!$B189)</f>
        <v>0</v>
      </c>
      <c r="T189" s="72">
        <f>SUMIFS('MTS B Funnel (M1)'!$F$7:$F$251,'MTS B Funnel (M1)'!$B$7:$B$251,'3.2.MTS B (M1)'!$B189)</f>
        <v>0</v>
      </c>
      <c r="U189" s="72">
        <f>SUMIFS('MTS B Funnel (M1)'!$G$7:$G$251,'MTS B Funnel (M1)'!$B$7:$B$251,'3.2.MTS B (M1)'!$B189)</f>
        <v>0</v>
      </c>
      <c r="V189" s="72">
        <f>SUMIFS('MTS B Funnel (M1)'!$H$7:$H$251,'MTS B Funnel (M1)'!$B$7:$B$251,'3.2.MTS B (M1)'!$B189)</f>
        <v>0</v>
      </c>
      <c r="W189" s="72">
        <f t="shared" si="41"/>
        <v>0</v>
      </c>
      <c r="X189" s="72">
        <f t="shared" si="42"/>
        <v>0</v>
      </c>
      <c r="Y189" s="72">
        <f t="shared" si="52"/>
        <v>0</v>
      </c>
      <c r="Z189" s="72">
        <f t="shared" si="53"/>
        <v>0</v>
      </c>
      <c r="AA189" s="72">
        <f t="shared" si="54"/>
        <v>0</v>
      </c>
      <c r="AB189" s="72">
        <f>SUMIFS('MTS B Funnel (M1)'!$I$7:$I$251,'MTS B Funnel (M1)'!$B$7:$B$251,'3.2.MTS B (M1)'!$B189)</f>
        <v>0</v>
      </c>
      <c r="AC189" s="72">
        <f>SUMIFS('MTS B Funnel (M1)'!$J$7:$J$251,'MTS B Funnel (M1)'!$B$7:$B$251,'3.2.MTS B (M1)'!$B189)</f>
        <v>0</v>
      </c>
      <c r="AD189" s="72">
        <f t="shared" si="43"/>
        <v>0</v>
      </c>
      <c r="AE189" s="55"/>
      <c r="AF189" s="72">
        <f>SUMIF('3.1.MTS A'!$F$7:$F$253,'3.2.MTS B (M1)'!R189,'3.1.MTS A'!$U$7:$U$253)</f>
        <v>0</v>
      </c>
      <c r="AG189" s="72">
        <f>SUMIFS('MTS B Funnel (M1)'!$L$7:$L$251,'MTS B Funnel (M1)'!$B$7:$B$251,'3.2.MTS B (M1)'!$B189)</f>
        <v>0</v>
      </c>
      <c r="AH189" s="72">
        <f>SUMIFS('MTS B Funnel (M1)'!$M$7:$M$251,'MTS B Funnel (M1)'!$B$7:$B$251,'3.2.MTS B (M1)'!$B189)</f>
        <v>0</v>
      </c>
      <c r="AI189" s="72">
        <f>SUMIFS('MTS B Funnel (M1)'!$N$7:$N$251,'MTS B Funnel (M1)'!$B$7:$B$251,'3.2.MTS B (M1)'!$B189)</f>
        <v>0</v>
      </c>
      <c r="AJ189" s="72">
        <f>SUMIFS('MTS B Funnel (M1)'!$O$7:$O$251,'MTS B Funnel (M1)'!$B$7:$B$251,'3.2.MTS B (M1)'!$B189)</f>
        <v>0</v>
      </c>
      <c r="AK189" s="72">
        <f t="shared" si="44"/>
        <v>0</v>
      </c>
      <c r="AL189" s="72">
        <f t="shared" si="45"/>
        <v>0</v>
      </c>
      <c r="AM189" s="72">
        <f t="shared" si="46"/>
        <v>0</v>
      </c>
      <c r="AN189" s="72">
        <f t="shared" si="55"/>
        <v>0</v>
      </c>
      <c r="AO189" s="72">
        <f t="shared" si="56"/>
        <v>0</v>
      </c>
      <c r="AP189" s="55"/>
    </row>
    <row r="190" spans="1:42" x14ac:dyDescent="0.25">
      <c r="A190" s="144"/>
      <c r="B190" s="55"/>
      <c r="C190" s="55"/>
      <c r="D190" s="72">
        <f>SUMIF('3.1.MTS A'!$F$7:$F$253,'3.2.MTS B (M1)'!B190,'3.1.MTS A'!$J$7:$J$253)</f>
        <v>0</v>
      </c>
      <c r="E190" s="187">
        <f>SUMIF('Conv ratios (M1)'!$A$2:$A$51,'3.2.MTS B (M1)'!$B190,'Conv ratios (M1)'!$G$2:$G$51)</f>
        <v>0</v>
      </c>
      <c r="F190" s="187">
        <f>SUMIF('Conv ratios (M1)'!$A$2:$A$51,'3.2.MTS B (M1)'!$B190,'Conv ratios (M1)'!$F$2:$F$51)</f>
        <v>0</v>
      </c>
      <c r="G190" s="187">
        <f>SUMIF('Conv ratios (M1)'!$A$2:$A$51,'3.2.MTS B (M1)'!$B190,'Conv ratios (M1)'!$E$2:$E$51)</f>
        <v>0</v>
      </c>
      <c r="H190" s="55"/>
      <c r="I190" s="72">
        <f t="shared" si="47"/>
        <v>0</v>
      </c>
      <c r="J190" s="72">
        <f t="shared" si="48"/>
        <v>0</v>
      </c>
      <c r="K190" s="72">
        <f t="shared" si="49"/>
        <v>0</v>
      </c>
      <c r="L190" s="72">
        <f t="shared" si="50"/>
        <v>0</v>
      </c>
      <c r="M190" s="55"/>
      <c r="N190" s="72">
        <f t="shared" si="51"/>
        <v>0</v>
      </c>
      <c r="O190" s="55"/>
      <c r="P190" s="72">
        <f t="shared" si="39"/>
        <v>0</v>
      </c>
      <c r="Q190" s="72">
        <f t="shared" si="40"/>
        <v>0</v>
      </c>
      <c r="R190" s="72">
        <f>SUMIF('3.1.MTS A'!$F$7:$F$253,'3.2.MTS B (M1)'!B190,'3.1.MTS A'!$P$7:$P$253)</f>
        <v>0</v>
      </c>
      <c r="S190" s="72">
        <f>SUMIFS('MTS B Funnel (M1)'!$E$7:$E$251,'MTS B Funnel (M1)'!$B$7:$B$251,'3.2.MTS B (M1)'!$B190)</f>
        <v>0</v>
      </c>
      <c r="T190" s="72">
        <f>SUMIFS('MTS B Funnel (M1)'!$F$7:$F$251,'MTS B Funnel (M1)'!$B$7:$B$251,'3.2.MTS B (M1)'!$B190)</f>
        <v>0</v>
      </c>
      <c r="U190" s="72">
        <f>SUMIFS('MTS B Funnel (M1)'!$G$7:$G$251,'MTS B Funnel (M1)'!$B$7:$B$251,'3.2.MTS B (M1)'!$B190)</f>
        <v>0</v>
      </c>
      <c r="V190" s="72">
        <f>SUMIFS('MTS B Funnel (M1)'!$H$7:$H$251,'MTS B Funnel (M1)'!$B$7:$B$251,'3.2.MTS B (M1)'!$B190)</f>
        <v>0</v>
      </c>
      <c r="W190" s="72">
        <f t="shared" si="41"/>
        <v>0</v>
      </c>
      <c r="X190" s="72">
        <f t="shared" si="42"/>
        <v>0</v>
      </c>
      <c r="Y190" s="72">
        <f t="shared" si="52"/>
        <v>0</v>
      </c>
      <c r="Z190" s="72">
        <f t="shared" si="53"/>
        <v>0</v>
      </c>
      <c r="AA190" s="72">
        <f t="shared" si="54"/>
        <v>0</v>
      </c>
      <c r="AB190" s="72">
        <f>SUMIFS('MTS B Funnel (M1)'!$I$7:$I$251,'MTS B Funnel (M1)'!$B$7:$B$251,'3.2.MTS B (M1)'!$B190)</f>
        <v>0</v>
      </c>
      <c r="AC190" s="72">
        <f>SUMIFS('MTS B Funnel (M1)'!$J$7:$J$251,'MTS B Funnel (M1)'!$B$7:$B$251,'3.2.MTS B (M1)'!$B190)</f>
        <v>0</v>
      </c>
      <c r="AD190" s="72">
        <f t="shared" si="43"/>
        <v>0</v>
      </c>
      <c r="AE190" s="55"/>
      <c r="AF190" s="72">
        <f>SUMIF('3.1.MTS A'!$F$7:$F$253,'3.2.MTS B (M1)'!R190,'3.1.MTS A'!$U$7:$U$253)</f>
        <v>0</v>
      </c>
      <c r="AG190" s="72">
        <f>SUMIFS('MTS B Funnel (M1)'!$L$7:$L$251,'MTS B Funnel (M1)'!$B$7:$B$251,'3.2.MTS B (M1)'!$B190)</f>
        <v>0</v>
      </c>
      <c r="AH190" s="72">
        <f>SUMIFS('MTS B Funnel (M1)'!$M$7:$M$251,'MTS B Funnel (M1)'!$B$7:$B$251,'3.2.MTS B (M1)'!$B190)</f>
        <v>0</v>
      </c>
      <c r="AI190" s="72">
        <f>SUMIFS('MTS B Funnel (M1)'!$N$7:$N$251,'MTS B Funnel (M1)'!$B$7:$B$251,'3.2.MTS B (M1)'!$B190)</f>
        <v>0</v>
      </c>
      <c r="AJ190" s="72">
        <f>SUMIFS('MTS B Funnel (M1)'!$O$7:$O$251,'MTS B Funnel (M1)'!$B$7:$B$251,'3.2.MTS B (M1)'!$B190)</f>
        <v>0</v>
      </c>
      <c r="AK190" s="72">
        <f t="shared" si="44"/>
        <v>0</v>
      </c>
      <c r="AL190" s="72">
        <f t="shared" si="45"/>
        <v>0</v>
      </c>
      <c r="AM190" s="72">
        <f t="shared" si="46"/>
        <v>0</v>
      </c>
      <c r="AN190" s="72">
        <f t="shared" si="55"/>
        <v>0</v>
      </c>
      <c r="AO190" s="72">
        <f t="shared" si="56"/>
        <v>0</v>
      </c>
      <c r="AP190" s="55"/>
    </row>
    <row r="191" spans="1:42" x14ac:dyDescent="0.25">
      <c r="A191" s="144"/>
      <c r="B191" s="55"/>
      <c r="C191" s="55"/>
      <c r="D191" s="72">
        <f>SUMIF('3.1.MTS A'!$F$7:$F$253,'3.2.MTS B (M1)'!B191,'3.1.MTS A'!$J$7:$J$253)</f>
        <v>0</v>
      </c>
      <c r="E191" s="187">
        <f>SUMIF('Conv ratios (M1)'!$A$2:$A$51,'3.2.MTS B (M1)'!$B191,'Conv ratios (M1)'!$G$2:$G$51)</f>
        <v>0</v>
      </c>
      <c r="F191" s="187">
        <f>SUMIF('Conv ratios (M1)'!$A$2:$A$51,'3.2.MTS B (M1)'!$B191,'Conv ratios (M1)'!$F$2:$F$51)</f>
        <v>0</v>
      </c>
      <c r="G191" s="187">
        <f>SUMIF('Conv ratios (M1)'!$A$2:$A$51,'3.2.MTS B (M1)'!$B191,'Conv ratios (M1)'!$E$2:$E$51)</f>
        <v>0</v>
      </c>
      <c r="H191" s="55"/>
      <c r="I191" s="72">
        <f t="shared" si="47"/>
        <v>0</v>
      </c>
      <c r="J191" s="72">
        <f t="shared" si="48"/>
        <v>0</v>
      </c>
      <c r="K191" s="72">
        <f t="shared" si="49"/>
        <v>0</v>
      </c>
      <c r="L191" s="72">
        <f t="shared" si="50"/>
        <v>0</v>
      </c>
      <c r="M191" s="55"/>
      <c r="N191" s="72">
        <f t="shared" si="51"/>
        <v>0</v>
      </c>
      <c r="O191" s="55"/>
      <c r="P191" s="72">
        <f t="shared" si="39"/>
        <v>0</v>
      </c>
      <c r="Q191" s="72">
        <f t="shared" si="40"/>
        <v>0</v>
      </c>
      <c r="R191" s="72">
        <f>SUMIF('3.1.MTS A'!$F$7:$F$253,'3.2.MTS B (M1)'!B191,'3.1.MTS A'!$P$7:$P$253)</f>
        <v>0</v>
      </c>
      <c r="S191" s="72">
        <f>SUMIFS('MTS B Funnel (M1)'!$E$7:$E$251,'MTS B Funnel (M1)'!$B$7:$B$251,'3.2.MTS B (M1)'!$B191)</f>
        <v>0</v>
      </c>
      <c r="T191" s="72">
        <f>SUMIFS('MTS B Funnel (M1)'!$F$7:$F$251,'MTS B Funnel (M1)'!$B$7:$B$251,'3.2.MTS B (M1)'!$B191)</f>
        <v>0</v>
      </c>
      <c r="U191" s="72">
        <f>SUMIFS('MTS B Funnel (M1)'!$G$7:$G$251,'MTS B Funnel (M1)'!$B$7:$B$251,'3.2.MTS B (M1)'!$B191)</f>
        <v>0</v>
      </c>
      <c r="V191" s="72">
        <f>SUMIFS('MTS B Funnel (M1)'!$H$7:$H$251,'MTS B Funnel (M1)'!$B$7:$B$251,'3.2.MTS B (M1)'!$B191)</f>
        <v>0</v>
      </c>
      <c r="W191" s="72">
        <f t="shared" si="41"/>
        <v>0</v>
      </c>
      <c r="X191" s="72">
        <f t="shared" si="42"/>
        <v>0</v>
      </c>
      <c r="Y191" s="72">
        <f t="shared" si="52"/>
        <v>0</v>
      </c>
      <c r="Z191" s="72">
        <f t="shared" si="53"/>
        <v>0</v>
      </c>
      <c r="AA191" s="72">
        <f t="shared" si="54"/>
        <v>0</v>
      </c>
      <c r="AB191" s="72">
        <f>SUMIFS('MTS B Funnel (M1)'!$I$7:$I$251,'MTS B Funnel (M1)'!$B$7:$B$251,'3.2.MTS B (M1)'!$B191)</f>
        <v>0</v>
      </c>
      <c r="AC191" s="72">
        <f>SUMIFS('MTS B Funnel (M1)'!$J$7:$J$251,'MTS B Funnel (M1)'!$B$7:$B$251,'3.2.MTS B (M1)'!$B191)</f>
        <v>0</v>
      </c>
      <c r="AD191" s="72">
        <f t="shared" si="43"/>
        <v>0</v>
      </c>
      <c r="AE191" s="55"/>
      <c r="AF191" s="72">
        <f>SUMIF('3.1.MTS A'!$F$7:$F$253,'3.2.MTS B (M1)'!R191,'3.1.MTS A'!$U$7:$U$253)</f>
        <v>0</v>
      </c>
      <c r="AG191" s="72">
        <f>SUMIFS('MTS B Funnel (M1)'!$L$7:$L$251,'MTS B Funnel (M1)'!$B$7:$B$251,'3.2.MTS B (M1)'!$B191)</f>
        <v>0</v>
      </c>
      <c r="AH191" s="72">
        <f>SUMIFS('MTS B Funnel (M1)'!$M$7:$M$251,'MTS B Funnel (M1)'!$B$7:$B$251,'3.2.MTS B (M1)'!$B191)</f>
        <v>0</v>
      </c>
      <c r="AI191" s="72">
        <f>SUMIFS('MTS B Funnel (M1)'!$N$7:$N$251,'MTS B Funnel (M1)'!$B$7:$B$251,'3.2.MTS B (M1)'!$B191)</f>
        <v>0</v>
      </c>
      <c r="AJ191" s="72">
        <f>SUMIFS('MTS B Funnel (M1)'!$O$7:$O$251,'MTS B Funnel (M1)'!$B$7:$B$251,'3.2.MTS B (M1)'!$B191)</f>
        <v>0</v>
      </c>
      <c r="AK191" s="72">
        <f t="shared" si="44"/>
        <v>0</v>
      </c>
      <c r="AL191" s="72">
        <f t="shared" si="45"/>
        <v>0</v>
      </c>
      <c r="AM191" s="72">
        <f t="shared" si="46"/>
        <v>0</v>
      </c>
      <c r="AN191" s="72">
        <f t="shared" si="55"/>
        <v>0</v>
      </c>
      <c r="AO191" s="72">
        <f t="shared" si="56"/>
        <v>0</v>
      </c>
      <c r="AP191" s="55"/>
    </row>
    <row r="192" spans="1:42" x14ac:dyDescent="0.25">
      <c r="A192" s="144"/>
      <c r="B192" s="55"/>
      <c r="C192" s="55"/>
      <c r="D192" s="72">
        <f>SUMIF('3.1.MTS A'!$F$7:$F$253,'3.2.MTS B (M1)'!B192,'3.1.MTS A'!$J$7:$J$253)</f>
        <v>0</v>
      </c>
      <c r="E192" s="187">
        <f>SUMIF('Conv ratios (M1)'!$A$2:$A$51,'3.2.MTS B (M1)'!$B192,'Conv ratios (M1)'!$G$2:$G$51)</f>
        <v>0</v>
      </c>
      <c r="F192" s="187">
        <f>SUMIF('Conv ratios (M1)'!$A$2:$A$51,'3.2.MTS B (M1)'!$B192,'Conv ratios (M1)'!$F$2:$F$51)</f>
        <v>0</v>
      </c>
      <c r="G192" s="187">
        <f>SUMIF('Conv ratios (M1)'!$A$2:$A$51,'3.2.MTS B (M1)'!$B192,'Conv ratios (M1)'!$E$2:$E$51)</f>
        <v>0</v>
      </c>
      <c r="H192" s="55"/>
      <c r="I192" s="72">
        <f t="shared" si="47"/>
        <v>0</v>
      </c>
      <c r="J192" s="72">
        <f t="shared" si="48"/>
        <v>0</v>
      </c>
      <c r="K192" s="72">
        <f t="shared" si="49"/>
        <v>0</v>
      </c>
      <c r="L192" s="72">
        <f t="shared" si="50"/>
        <v>0</v>
      </c>
      <c r="M192" s="55"/>
      <c r="N192" s="72">
        <f t="shared" si="51"/>
        <v>0</v>
      </c>
      <c r="O192" s="55"/>
      <c r="P192" s="72">
        <f t="shared" si="39"/>
        <v>0</v>
      </c>
      <c r="Q192" s="72">
        <f t="shared" si="40"/>
        <v>0</v>
      </c>
      <c r="R192" s="72">
        <f>SUMIF('3.1.MTS A'!$F$7:$F$253,'3.2.MTS B (M1)'!B192,'3.1.MTS A'!$P$7:$P$253)</f>
        <v>0</v>
      </c>
      <c r="S192" s="72">
        <f>SUMIFS('MTS B Funnel (M1)'!$E$7:$E$251,'MTS B Funnel (M1)'!$B$7:$B$251,'3.2.MTS B (M1)'!$B192)</f>
        <v>0</v>
      </c>
      <c r="T192" s="72">
        <f>SUMIFS('MTS B Funnel (M1)'!$F$7:$F$251,'MTS B Funnel (M1)'!$B$7:$B$251,'3.2.MTS B (M1)'!$B192)</f>
        <v>0</v>
      </c>
      <c r="U192" s="72">
        <f>SUMIFS('MTS B Funnel (M1)'!$G$7:$G$251,'MTS B Funnel (M1)'!$B$7:$B$251,'3.2.MTS B (M1)'!$B192)</f>
        <v>0</v>
      </c>
      <c r="V192" s="72">
        <f>SUMIFS('MTS B Funnel (M1)'!$H$7:$H$251,'MTS B Funnel (M1)'!$B$7:$B$251,'3.2.MTS B (M1)'!$B192)</f>
        <v>0</v>
      </c>
      <c r="W192" s="72">
        <f t="shared" si="41"/>
        <v>0</v>
      </c>
      <c r="X192" s="72">
        <f t="shared" si="42"/>
        <v>0</v>
      </c>
      <c r="Y192" s="72">
        <f t="shared" si="52"/>
        <v>0</v>
      </c>
      <c r="Z192" s="72">
        <f t="shared" si="53"/>
        <v>0</v>
      </c>
      <c r="AA192" s="72">
        <f t="shared" si="54"/>
        <v>0</v>
      </c>
      <c r="AB192" s="72">
        <f>SUMIFS('MTS B Funnel (M1)'!$I$7:$I$251,'MTS B Funnel (M1)'!$B$7:$B$251,'3.2.MTS B (M1)'!$B192)</f>
        <v>0</v>
      </c>
      <c r="AC192" s="72">
        <f>SUMIFS('MTS B Funnel (M1)'!$J$7:$J$251,'MTS B Funnel (M1)'!$B$7:$B$251,'3.2.MTS B (M1)'!$B192)</f>
        <v>0</v>
      </c>
      <c r="AD192" s="72">
        <f t="shared" si="43"/>
        <v>0</v>
      </c>
      <c r="AE192" s="55"/>
      <c r="AF192" s="72">
        <f>SUMIF('3.1.MTS A'!$F$7:$F$253,'3.2.MTS B (M1)'!R192,'3.1.MTS A'!$U$7:$U$253)</f>
        <v>0</v>
      </c>
      <c r="AG192" s="72">
        <f>SUMIFS('MTS B Funnel (M1)'!$L$7:$L$251,'MTS B Funnel (M1)'!$B$7:$B$251,'3.2.MTS B (M1)'!$B192)</f>
        <v>0</v>
      </c>
      <c r="AH192" s="72">
        <f>SUMIFS('MTS B Funnel (M1)'!$M$7:$M$251,'MTS B Funnel (M1)'!$B$7:$B$251,'3.2.MTS B (M1)'!$B192)</f>
        <v>0</v>
      </c>
      <c r="AI192" s="72">
        <f>SUMIFS('MTS B Funnel (M1)'!$N$7:$N$251,'MTS B Funnel (M1)'!$B$7:$B$251,'3.2.MTS B (M1)'!$B192)</f>
        <v>0</v>
      </c>
      <c r="AJ192" s="72">
        <f>SUMIFS('MTS B Funnel (M1)'!$O$7:$O$251,'MTS B Funnel (M1)'!$B$7:$B$251,'3.2.MTS B (M1)'!$B192)</f>
        <v>0</v>
      </c>
      <c r="AK192" s="72">
        <f t="shared" si="44"/>
        <v>0</v>
      </c>
      <c r="AL192" s="72">
        <f t="shared" si="45"/>
        <v>0</v>
      </c>
      <c r="AM192" s="72">
        <f t="shared" si="46"/>
        <v>0</v>
      </c>
      <c r="AN192" s="72">
        <f t="shared" si="55"/>
        <v>0</v>
      </c>
      <c r="AO192" s="72">
        <f t="shared" si="56"/>
        <v>0</v>
      </c>
      <c r="AP192" s="55"/>
    </row>
    <row r="193" spans="1:42" x14ac:dyDescent="0.25">
      <c r="A193" s="144"/>
      <c r="B193" s="55"/>
      <c r="C193" s="55"/>
      <c r="D193" s="72">
        <f>SUMIF('3.1.MTS A'!$F$7:$F$253,'3.2.MTS B (M1)'!B193,'3.1.MTS A'!$J$7:$J$253)</f>
        <v>0</v>
      </c>
      <c r="E193" s="187">
        <f>SUMIF('Conv ratios (M1)'!$A$2:$A$51,'3.2.MTS B (M1)'!$B193,'Conv ratios (M1)'!$G$2:$G$51)</f>
        <v>0</v>
      </c>
      <c r="F193" s="187">
        <f>SUMIF('Conv ratios (M1)'!$A$2:$A$51,'3.2.MTS B (M1)'!$B193,'Conv ratios (M1)'!$F$2:$F$51)</f>
        <v>0</v>
      </c>
      <c r="G193" s="187">
        <f>SUMIF('Conv ratios (M1)'!$A$2:$A$51,'3.2.MTS B (M1)'!$B193,'Conv ratios (M1)'!$E$2:$E$51)</f>
        <v>0</v>
      </c>
      <c r="H193" s="55"/>
      <c r="I193" s="72">
        <f t="shared" si="47"/>
        <v>0</v>
      </c>
      <c r="J193" s="72">
        <f t="shared" si="48"/>
        <v>0</v>
      </c>
      <c r="K193" s="72">
        <f t="shared" si="49"/>
        <v>0</v>
      </c>
      <c r="L193" s="72">
        <f t="shared" si="50"/>
        <v>0</v>
      </c>
      <c r="M193" s="55"/>
      <c r="N193" s="72">
        <f t="shared" si="51"/>
        <v>0</v>
      </c>
      <c r="O193" s="55"/>
      <c r="P193" s="72">
        <f t="shared" si="39"/>
        <v>0</v>
      </c>
      <c r="Q193" s="72">
        <f t="shared" si="40"/>
        <v>0</v>
      </c>
      <c r="R193" s="72">
        <f>SUMIF('3.1.MTS A'!$F$7:$F$253,'3.2.MTS B (M1)'!B193,'3.1.MTS A'!$P$7:$P$253)</f>
        <v>0</v>
      </c>
      <c r="S193" s="72">
        <f>SUMIFS('MTS B Funnel (M1)'!$E$7:$E$251,'MTS B Funnel (M1)'!$B$7:$B$251,'3.2.MTS B (M1)'!$B193)</f>
        <v>0</v>
      </c>
      <c r="T193" s="72">
        <f>SUMIFS('MTS B Funnel (M1)'!$F$7:$F$251,'MTS B Funnel (M1)'!$B$7:$B$251,'3.2.MTS B (M1)'!$B193)</f>
        <v>0</v>
      </c>
      <c r="U193" s="72">
        <f>SUMIFS('MTS B Funnel (M1)'!$G$7:$G$251,'MTS B Funnel (M1)'!$B$7:$B$251,'3.2.MTS B (M1)'!$B193)</f>
        <v>0</v>
      </c>
      <c r="V193" s="72">
        <f>SUMIFS('MTS B Funnel (M1)'!$H$7:$H$251,'MTS B Funnel (M1)'!$B$7:$B$251,'3.2.MTS B (M1)'!$B193)</f>
        <v>0</v>
      </c>
      <c r="W193" s="72">
        <f t="shared" si="41"/>
        <v>0</v>
      </c>
      <c r="X193" s="72">
        <f t="shared" si="42"/>
        <v>0</v>
      </c>
      <c r="Y193" s="72">
        <f t="shared" si="52"/>
        <v>0</v>
      </c>
      <c r="Z193" s="72">
        <f t="shared" si="53"/>
        <v>0</v>
      </c>
      <c r="AA193" s="72">
        <f t="shared" si="54"/>
        <v>0</v>
      </c>
      <c r="AB193" s="72">
        <f>SUMIFS('MTS B Funnel (M1)'!$I$7:$I$251,'MTS B Funnel (M1)'!$B$7:$B$251,'3.2.MTS B (M1)'!$B193)</f>
        <v>0</v>
      </c>
      <c r="AC193" s="72">
        <f>SUMIFS('MTS B Funnel (M1)'!$J$7:$J$251,'MTS B Funnel (M1)'!$B$7:$B$251,'3.2.MTS B (M1)'!$B193)</f>
        <v>0</v>
      </c>
      <c r="AD193" s="72">
        <f t="shared" si="43"/>
        <v>0</v>
      </c>
      <c r="AE193" s="55"/>
      <c r="AF193" s="72">
        <f>SUMIF('3.1.MTS A'!$F$7:$F$253,'3.2.MTS B (M1)'!R193,'3.1.MTS A'!$U$7:$U$253)</f>
        <v>0</v>
      </c>
      <c r="AG193" s="72">
        <f>SUMIFS('MTS B Funnel (M1)'!$L$7:$L$251,'MTS B Funnel (M1)'!$B$7:$B$251,'3.2.MTS B (M1)'!$B193)</f>
        <v>0</v>
      </c>
      <c r="AH193" s="72">
        <f>SUMIFS('MTS B Funnel (M1)'!$M$7:$M$251,'MTS B Funnel (M1)'!$B$7:$B$251,'3.2.MTS B (M1)'!$B193)</f>
        <v>0</v>
      </c>
      <c r="AI193" s="72">
        <f>SUMIFS('MTS B Funnel (M1)'!$N$7:$N$251,'MTS B Funnel (M1)'!$B$7:$B$251,'3.2.MTS B (M1)'!$B193)</f>
        <v>0</v>
      </c>
      <c r="AJ193" s="72">
        <f>SUMIFS('MTS B Funnel (M1)'!$O$7:$O$251,'MTS B Funnel (M1)'!$B$7:$B$251,'3.2.MTS B (M1)'!$B193)</f>
        <v>0</v>
      </c>
      <c r="AK193" s="72">
        <f t="shared" si="44"/>
        <v>0</v>
      </c>
      <c r="AL193" s="72">
        <f t="shared" si="45"/>
        <v>0</v>
      </c>
      <c r="AM193" s="72">
        <f t="shared" si="46"/>
        <v>0</v>
      </c>
      <c r="AN193" s="72">
        <f t="shared" si="55"/>
        <v>0</v>
      </c>
      <c r="AO193" s="72">
        <f t="shared" si="56"/>
        <v>0</v>
      </c>
      <c r="AP193" s="55"/>
    </row>
    <row r="194" spans="1:42" x14ac:dyDescent="0.25">
      <c r="A194" s="144"/>
      <c r="B194" s="55"/>
      <c r="C194" s="55"/>
      <c r="D194" s="72">
        <f>SUMIF('3.1.MTS A'!$F$7:$F$253,'3.2.MTS B (M1)'!B194,'3.1.MTS A'!$J$7:$J$253)</f>
        <v>0</v>
      </c>
      <c r="E194" s="187">
        <f>SUMIF('Conv ratios (M1)'!$A$2:$A$51,'3.2.MTS B (M1)'!$B194,'Conv ratios (M1)'!$G$2:$G$51)</f>
        <v>0</v>
      </c>
      <c r="F194" s="187">
        <f>SUMIF('Conv ratios (M1)'!$A$2:$A$51,'3.2.MTS B (M1)'!$B194,'Conv ratios (M1)'!$F$2:$F$51)</f>
        <v>0</v>
      </c>
      <c r="G194" s="187">
        <f>SUMIF('Conv ratios (M1)'!$A$2:$A$51,'3.2.MTS B (M1)'!$B194,'Conv ratios (M1)'!$E$2:$E$51)</f>
        <v>0</v>
      </c>
      <c r="H194" s="55"/>
      <c r="I194" s="72">
        <f t="shared" si="47"/>
        <v>0</v>
      </c>
      <c r="J194" s="72">
        <f t="shared" si="48"/>
        <v>0</v>
      </c>
      <c r="K194" s="72">
        <f t="shared" si="49"/>
        <v>0</v>
      </c>
      <c r="L194" s="72">
        <f t="shared" si="50"/>
        <v>0</v>
      </c>
      <c r="M194" s="55"/>
      <c r="N194" s="72">
        <f t="shared" si="51"/>
        <v>0</v>
      </c>
      <c r="O194" s="55"/>
      <c r="P194" s="72">
        <f t="shared" si="39"/>
        <v>0</v>
      </c>
      <c r="Q194" s="72">
        <f t="shared" si="40"/>
        <v>0</v>
      </c>
      <c r="R194" s="72">
        <f>SUMIF('3.1.MTS A'!$F$7:$F$253,'3.2.MTS B (M1)'!B194,'3.1.MTS A'!$P$7:$P$253)</f>
        <v>0</v>
      </c>
      <c r="S194" s="72">
        <f>SUMIFS('MTS B Funnel (M1)'!$E$7:$E$251,'MTS B Funnel (M1)'!$B$7:$B$251,'3.2.MTS B (M1)'!$B194)</f>
        <v>0</v>
      </c>
      <c r="T194" s="72">
        <f>SUMIFS('MTS B Funnel (M1)'!$F$7:$F$251,'MTS B Funnel (M1)'!$B$7:$B$251,'3.2.MTS B (M1)'!$B194)</f>
        <v>0</v>
      </c>
      <c r="U194" s="72">
        <f>SUMIFS('MTS B Funnel (M1)'!$G$7:$G$251,'MTS B Funnel (M1)'!$B$7:$B$251,'3.2.MTS B (M1)'!$B194)</f>
        <v>0</v>
      </c>
      <c r="V194" s="72">
        <f>SUMIFS('MTS B Funnel (M1)'!$H$7:$H$251,'MTS B Funnel (M1)'!$B$7:$B$251,'3.2.MTS B (M1)'!$B194)</f>
        <v>0</v>
      </c>
      <c r="W194" s="72">
        <f t="shared" si="41"/>
        <v>0</v>
      </c>
      <c r="X194" s="72">
        <f t="shared" si="42"/>
        <v>0</v>
      </c>
      <c r="Y194" s="72">
        <f t="shared" si="52"/>
        <v>0</v>
      </c>
      <c r="Z194" s="72">
        <f t="shared" si="53"/>
        <v>0</v>
      </c>
      <c r="AA194" s="72">
        <f t="shared" si="54"/>
        <v>0</v>
      </c>
      <c r="AB194" s="72">
        <f>SUMIFS('MTS B Funnel (M1)'!$I$7:$I$251,'MTS B Funnel (M1)'!$B$7:$B$251,'3.2.MTS B (M1)'!$B194)</f>
        <v>0</v>
      </c>
      <c r="AC194" s="72">
        <f>SUMIFS('MTS B Funnel (M1)'!$J$7:$J$251,'MTS B Funnel (M1)'!$B$7:$B$251,'3.2.MTS B (M1)'!$B194)</f>
        <v>0</v>
      </c>
      <c r="AD194" s="72">
        <f t="shared" si="43"/>
        <v>0</v>
      </c>
      <c r="AE194" s="55"/>
      <c r="AF194" s="72">
        <f>SUMIF('3.1.MTS A'!$F$7:$F$253,'3.2.MTS B (M1)'!R194,'3.1.MTS A'!$U$7:$U$253)</f>
        <v>0</v>
      </c>
      <c r="AG194" s="72">
        <f>SUMIFS('MTS B Funnel (M1)'!$L$7:$L$251,'MTS B Funnel (M1)'!$B$7:$B$251,'3.2.MTS B (M1)'!$B194)</f>
        <v>0</v>
      </c>
      <c r="AH194" s="72">
        <f>SUMIFS('MTS B Funnel (M1)'!$M$7:$M$251,'MTS B Funnel (M1)'!$B$7:$B$251,'3.2.MTS B (M1)'!$B194)</f>
        <v>0</v>
      </c>
      <c r="AI194" s="72">
        <f>SUMIFS('MTS B Funnel (M1)'!$N$7:$N$251,'MTS B Funnel (M1)'!$B$7:$B$251,'3.2.MTS B (M1)'!$B194)</f>
        <v>0</v>
      </c>
      <c r="AJ194" s="72">
        <f>SUMIFS('MTS B Funnel (M1)'!$O$7:$O$251,'MTS B Funnel (M1)'!$B$7:$B$251,'3.2.MTS B (M1)'!$B194)</f>
        <v>0</v>
      </c>
      <c r="AK194" s="72">
        <f t="shared" si="44"/>
        <v>0</v>
      </c>
      <c r="AL194" s="72">
        <f t="shared" si="45"/>
        <v>0</v>
      </c>
      <c r="AM194" s="72">
        <f t="shared" si="46"/>
        <v>0</v>
      </c>
      <c r="AN194" s="72">
        <f t="shared" si="55"/>
        <v>0</v>
      </c>
      <c r="AO194" s="72">
        <f t="shared" si="56"/>
        <v>0</v>
      </c>
      <c r="AP194" s="55"/>
    </row>
    <row r="195" spans="1:42" x14ac:dyDescent="0.25">
      <c r="A195" s="144"/>
      <c r="B195" s="55"/>
      <c r="C195" s="55"/>
      <c r="D195" s="72">
        <f>SUMIF('3.1.MTS A'!$F$7:$F$253,'3.2.MTS B (M1)'!B195,'3.1.MTS A'!$J$7:$J$253)</f>
        <v>0</v>
      </c>
      <c r="E195" s="187">
        <f>SUMIF('Conv ratios (M1)'!$A$2:$A$51,'3.2.MTS B (M1)'!$B195,'Conv ratios (M1)'!$G$2:$G$51)</f>
        <v>0</v>
      </c>
      <c r="F195" s="187">
        <f>SUMIF('Conv ratios (M1)'!$A$2:$A$51,'3.2.MTS B (M1)'!$B195,'Conv ratios (M1)'!$F$2:$F$51)</f>
        <v>0</v>
      </c>
      <c r="G195" s="187">
        <f>SUMIF('Conv ratios (M1)'!$A$2:$A$51,'3.2.MTS B (M1)'!$B195,'Conv ratios (M1)'!$E$2:$E$51)</f>
        <v>0</v>
      </c>
      <c r="H195" s="55"/>
      <c r="I195" s="72">
        <f t="shared" si="47"/>
        <v>0</v>
      </c>
      <c r="J195" s="72">
        <f t="shared" si="48"/>
        <v>0</v>
      </c>
      <c r="K195" s="72">
        <f t="shared" si="49"/>
        <v>0</v>
      </c>
      <c r="L195" s="72">
        <f t="shared" si="50"/>
        <v>0</v>
      </c>
      <c r="M195" s="55"/>
      <c r="N195" s="72">
        <f t="shared" si="51"/>
        <v>0</v>
      </c>
      <c r="O195" s="55"/>
      <c r="P195" s="72">
        <f t="shared" si="39"/>
        <v>0</v>
      </c>
      <c r="Q195" s="72">
        <f t="shared" si="40"/>
        <v>0</v>
      </c>
      <c r="R195" s="72">
        <f>SUMIF('3.1.MTS A'!$F$7:$F$253,'3.2.MTS B (M1)'!B195,'3.1.MTS A'!$P$7:$P$253)</f>
        <v>0</v>
      </c>
      <c r="S195" s="72">
        <f>SUMIFS('MTS B Funnel (M1)'!$E$7:$E$251,'MTS B Funnel (M1)'!$B$7:$B$251,'3.2.MTS B (M1)'!$B195)</f>
        <v>0</v>
      </c>
      <c r="T195" s="72">
        <f>SUMIFS('MTS B Funnel (M1)'!$F$7:$F$251,'MTS B Funnel (M1)'!$B$7:$B$251,'3.2.MTS B (M1)'!$B195)</f>
        <v>0</v>
      </c>
      <c r="U195" s="72">
        <f>SUMIFS('MTS B Funnel (M1)'!$G$7:$G$251,'MTS B Funnel (M1)'!$B$7:$B$251,'3.2.MTS B (M1)'!$B195)</f>
        <v>0</v>
      </c>
      <c r="V195" s="72">
        <f>SUMIFS('MTS B Funnel (M1)'!$H$7:$H$251,'MTS B Funnel (M1)'!$B$7:$B$251,'3.2.MTS B (M1)'!$B195)</f>
        <v>0</v>
      </c>
      <c r="W195" s="72">
        <f t="shared" si="41"/>
        <v>0</v>
      </c>
      <c r="X195" s="72">
        <f t="shared" si="42"/>
        <v>0</v>
      </c>
      <c r="Y195" s="72">
        <f t="shared" si="52"/>
        <v>0</v>
      </c>
      <c r="Z195" s="72">
        <f t="shared" si="53"/>
        <v>0</v>
      </c>
      <c r="AA195" s="72">
        <f t="shared" si="54"/>
        <v>0</v>
      </c>
      <c r="AB195" s="72">
        <f>SUMIFS('MTS B Funnel (M1)'!$I$7:$I$251,'MTS B Funnel (M1)'!$B$7:$B$251,'3.2.MTS B (M1)'!$B195)</f>
        <v>0</v>
      </c>
      <c r="AC195" s="72">
        <f>SUMIFS('MTS B Funnel (M1)'!$J$7:$J$251,'MTS B Funnel (M1)'!$B$7:$B$251,'3.2.MTS B (M1)'!$B195)</f>
        <v>0</v>
      </c>
      <c r="AD195" s="72">
        <f t="shared" si="43"/>
        <v>0</v>
      </c>
      <c r="AE195" s="55"/>
      <c r="AF195" s="72">
        <f>SUMIF('3.1.MTS A'!$F$7:$F$253,'3.2.MTS B (M1)'!R195,'3.1.MTS A'!$U$7:$U$253)</f>
        <v>0</v>
      </c>
      <c r="AG195" s="72">
        <f>SUMIFS('MTS B Funnel (M1)'!$L$7:$L$251,'MTS B Funnel (M1)'!$B$7:$B$251,'3.2.MTS B (M1)'!$B195)</f>
        <v>0</v>
      </c>
      <c r="AH195" s="72">
        <f>SUMIFS('MTS B Funnel (M1)'!$M$7:$M$251,'MTS B Funnel (M1)'!$B$7:$B$251,'3.2.MTS B (M1)'!$B195)</f>
        <v>0</v>
      </c>
      <c r="AI195" s="72">
        <f>SUMIFS('MTS B Funnel (M1)'!$N$7:$N$251,'MTS B Funnel (M1)'!$B$7:$B$251,'3.2.MTS B (M1)'!$B195)</f>
        <v>0</v>
      </c>
      <c r="AJ195" s="72">
        <f>SUMIFS('MTS B Funnel (M1)'!$O$7:$O$251,'MTS B Funnel (M1)'!$B$7:$B$251,'3.2.MTS B (M1)'!$B195)</f>
        <v>0</v>
      </c>
      <c r="AK195" s="72">
        <f t="shared" si="44"/>
        <v>0</v>
      </c>
      <c r="AL195" s="72">
        <f t="shared" si="45"/>
        <v>0</v>
      </c>
      <c r="AM195" s="72">
        <f t="shared" si="46"/>
        <v>0</v>
      </c>
      <c r="AN195" s="72">
        <f t="shared" si="55"/>
        <v>0</v>
      </c>
      <c r="AO195" s="72">
        <f t="shared" si="56"/>
        <v>0</v>
      </c>
      <c r="AP195" s="55"/>
    </row>
    <row r="196" spans="1:42" x14ac:dyDescent="0.25">
      <c r="A196" s="144"/>
      <c r="B196" s="55"/>
      <c r="C196" s="55"/>
      <c r="D196" s="72">
        <f>SUMIF('3.1.MTS A'!$F$7:$F$253,'3.2.MTS B (M1)'!B196,'3.1.MTS A'!$J$7:$J$253)</f>
        <v>0</v>
      </c>
      <c r="E196" s="187">
        <f>SUMIF('Conv ratios (M1)'!$A$2:$A$51,'3.2.MTS B (M1)'!$B196,'Conv ratios (M1)'!$G$2:$G$51)</f>
        <v>0</v>
      </c>
      <c r="F196" s="187">
        <f>SUMIF('Conv ratios (M1)'!$A$2:$A$51,'3.2.MTS B (M1)'!$B196,'Conv ratios (M1)'!$F$2:$F$51)</f>
        <v>0</v>
      </c>
      <c r="G196" s="187">
        <f>SUMIF('Conv ratios (M1)'!$A$2:$A$51,'3.2.MTS B (M1)'!$B196,'Conv ratios (M1)'!$E$2:$E$51)</f>
        <v>0</v>
      </c>
      <c r="H196" s="55"/>
      <c r="I196" s="72">
        <f t="shared" si="47"/>
        <v>0</v>
      </c>
      <c r="J196" s="72">
        <f t="shared" si="48"/>
        <v>0</v>
      </c>
      <c r="K196" s="72">
        <f t="shared" si="49"/>
        <v>0</v>
      </c>
      <c r="L196" s="72">
        <f t="shared" si="50"/>
        <v>0</v>
      </c>
      <c r="M196" s="55"/>
      <c r="N196" s="72">
        <f t="shared" si="51"/>
        <v>0</v>
      </c>
      <c r="O196" s="55"/>
      <c r="P196" s="72">
        <f t="shared" si="39"/>
        <v>0</v>
      </c>
      <c r="Q196" s="72">
        <f t="shared" si="40"/>
        <v>0</v>
      </c>
      <c r="R196" s="72">
        <f>SUMIF('3.1.MTS A'!$F$7:$F$253,'3.2.MTS B (M1)'!B196,'3.1.MTS A'!$P$7:$P$253)</f>
        <v>0</v>
      </c>
      <c r="S196" s="72">
        <f>SUMIFS('MTS B Funnel (M1)'!$E$7:$E$251,'MTS B Funnel (M1)'!$B$7:$B$251,'3.2.MTS B (M1)'!$B196)</f>
        <v>0</v>
      </c>
      <c r="T196" s="72">
        <f>SUMIFS('MTS B Funnel (M1)'!$F$7:$F$251,'MTS B Funnel (M1)'!$B$7:$B$251,'3.2.MTS B (M1)'!$B196)</f>
        <v>0</v>
      </c>
      <c r="U196" s="72">
        <f>SUMIFS('MTS B Funnel (M1)'!$G$7:$G$251,'MTS B Funnel (M1)'!$B$7:$B$251,'3.2.MTS B (M1)'!$B196)</f>
        <v>0</v>
      </c>
      <c r="V196" s="72">
        <f>SUMIFS('MTS B Funnel (M1)'!$H$7:$H$251,'MTS B Funnel (M1)'!$B$7:$B$251,'3.2.MTS B (M1)'!$B196)</f>
        <v>0</v>
      </c>
      <c r="W196" s="72">
        <f t="shared" si="41"/>
        <v>0</v>
      </c>
      <c r="X196" s="72">
        <f t="shared" si="42"/>
        <v>0</v>
      </c>
      <c r="Y196" s="72">
        <f t="shared" si="52"/>
        <v>0</v>
      </c>
      <c r="Z196" s="72">
        <f t="shared" si="53"/>
        <v>0</v>
      </c>
      <c r="AA196" s="72">
        <f t="shared" si="54"/>
        <v>0</v>
      </c>
      <c r="AB196" s="72">
        <f>SUMIFS('MTS B Funnel (M1)'!$I$7:$I$251,'MTS B Funnel (M1)'!$B$7:$B$251,'3.2.MTS B (M1)'!$B196)</f>
        <v>0</v>
      </c>
      <c r="AC196" s="72">
        <f>SUMIFS('MTS B Funnel (M1)'!$J$7:$J$251,'MTS B Funnel (M1)'!$B$7:$B$251,'3.2.MTS B (M1)'!$B196)</f>
        <v>0</v>
      </c>
      <c r="AD196" s="72">
        <f t="shared" si="43"/>
        <v>0</v>
      </c>
      <c r="AE196" s="55"/>
      <c r="AF196" s="72">
        <f>SUMIF('3.1.MTS A'!$F$7:$F$253,'3.2.MTS B (M1)'!R196,'3.1.MTS A'!$U$7:$U$253)</f>
        <v>0</v>
      </c>
      <c r="AG196" s="72">
        <f>SUMIFS('MTS B Funnel (M1)'!$L$7:$L$251,'MTS B Funnel (M1)'!$B$7:$B$251,'3.2.MTS B (M1)'!$B196)</f>
        <v>0</v>
      </c>
      <c r="AH196" s="72">
        <f>SUMIFS('MTS B Funnel (M1)'!$M$7:$M$251,'MTS B Funnel (M1)'!$B$7:$B$251,'3.2.MTS B (M1)'!$B196)</f>
        <v>0</v>
      </c>
      <c r="AI196" s="72">
        <f>SUMIFS('MTS B Funnel (M1)'!$N$7:$N$251,'MTS B Funnel (M1)'!$B$7:$B$251,'3.2.MTS B (M1)'!$B196)</f>
        <v>0</v>
      </c>
      <c r="AJ196" s="72">
        <f>SUMIFS('MTS B Funnel (M1)'!$O$7:$O$251,'MTS B Funnel (M1)'!$B$7:$B$251,'3.2.MTS B (M1)'!$B196)</f>
        <v>0</v>
      </c>
      <c r="AK196" s="72">
        <f t="shared" si="44"/>
        <v>0</v>
      </c>
      <c r="AL196" s="72">
        <f t="shared" si="45"/>
        <v>0</v>
      </c>
      <c r="AM196" s="72">
        <f t="shared" si="46"/>
        <v>0</v>
      </c>
      <c r="AN196" s="72">
        <f t="shared" si="55"/>
        <v>0</v>
      </c>
      <c r="AO196" s="72">
        <f t="shared" si="56"/>
        <v>0</v>
      </c>
      <c r="AP196" s="55"/>
    </row>
    <row r="197" spans="1:42" x14ac:dyDescent="0.25">
      <c r="A197" s="144"/>
      <c r="B197" s="55"/>
      <c r="C197" s="55"/>
      <c r="D197" s="72">
        <f>SUMIF('3.1.MTS A'!$F$7:$F$253,'3.2.MTS B (M1)'!B197,'3.1.MTS A'!$J$7:$J$253)</f>
        <v>0</v>
      </c>
      <c r="E197" s="187">
        <f>SUMIF('Conv ratios (M1)'!$A$2:$A$51,'3.2.MTS B (M1)'!$B197,'Conv ratios (M1)'!$G$2:$G$51)</f>
        <v>0</v>
      </c>
      <c r="F197" s="187">
        <f>SUMIF('Conv ratios (M1)'!$A$2:$A$51,'3.2.MTS B (M1)'!$B197,'Conv ratios (M1)'!$F$2:$F$51)</f>
        <v>0</v>
      </c>
      <c r="G197" s="187">
        <f>SUMIF('Conv ratios (M1)'!$A$2:$A$51,'3.2.MTS B (M1)'!$B197,'Conv ratios (M1)'!$E$2:$E$51)</f>
        <v>0</v>
      </c>
      <c r="H197" s="55"/>
      <c r="I197" s="72">
        <f t="shared" si="47"/>
        <v>0</v>
      </c>
      <c r="J197" s="72">
        <f t="shared" si="48"/>
        <v>0</v>
      </c>
      <c r="K197" s="72">
        <f t="shared" si="49"/>
        <v>0</v>
      </c>
      <c r="L197" s="72">
        <f t="shared" si="50"/>
        <v>0</v>
      </c>
      <c r="M197" s="55"/>
      <c r="N197" s="72">
        <f t="shared" si="51"/>
        <v>0</v>
      </c>
      <c r="O197" s="55"/>
      <c r="P197" s="72">
        <f t="shared" si="39"/>
        <v>0</v>
      </c>
      <c r="Q197" s="72">
        <f t="shared" si="40"/>
        <v>0</v>
      </c>
      <c r="R197" s="72">
        <f>SUMIF('3.1.MTS A'!$F$7:$F$253,'3.2.MTS B (M1)'!B197,'3.1.MTS A'!$P$7:$P$253)</f>
        <v>0</v>
      </c>
      <c r="S197" s="72">
        <f>SUMIFS('MTS B Funnel (M1)'!$E$7:$E$251,'MTS B Funnel (M1)'!$B$7:$B$251,'3.2.MTS B (M1)'!$B197)</f>
        <v>0</v>
      </c>
      <c r="T197" s="72">
        <f>SUMIFS('MTS B Funnel (M1)'!$F$7:$F$251,'MTS B Funnel (M1)'!$B$7:$B$251,'3.2.MTS B (M1)'!$B197)</f>
        <v>0</v>
      </c>
      <c r="U197" s="72">
        <f>SUMIFS('MTS B Funnel (M1)'!$G$7:$G$251,'MTS B Funnel (M1)'!$B$7:$B$251,'3.2.MTS B (M1)'!$B197)</f>
        <v>0</v>
      </c>
      <c r="V197" s="72">
        <f>SUMIFS('MTS B Funnel (M1)'!$H$7:$H$251,'MTS B Funnel (M1)'!$B$7:$B$251,'3.2.MTS B (M1)'!$B197)</f>
        <v>0</v>
      </c>
      <c r="W197" s="72">
        <f t="shared" si="41"/>
        <v>0</v>
      </c>
      <c r="X197" s="72">
        <f t="shared" si="42"/>
        <v>0</v>
      </c>
      <c r="Y197" s="72">
        <f t="shared" si="52"/>
        <v>0</v>
      </c>
      <c r="Z197" s="72">
        <f t="shared" si="53"/>
        <v>0</v>
      </c>
      <c r="AA197" s="72">
        <f t="shared" si="54"/>
        <v>0</v>
      </c>
      <c r="AB197" s="72">
        <f>SUMIFS('MTS B Funnel (M1)'!$I$7:$I$251,'MTS B Funnel (M1)'!$B$7:$B$251,'3.2.MTS B (M1)'!$B197)</f>
        <v>0</v>
      </c>
      <c r="AC197" s="72">
        <f>SUMIFS('MTS B Funnel (M1)'!$J$7:$J$251,'MTS B Funnel (M1)'!$B$7:$B$251,'3.2.MTS B (M1)'!$B197)</f>
        <v>0</v>
      </c>
      <c r="AD197" s="72">
        <f t="shared" si="43"/>
        <v>0</v>
      </c>
      <c r="AE197" s="55"/>
      <c r="AF197" s="72">
        <f>SUMIF('3.1.MTS A'!$F$7:$F$253,'3.2.MTS B (M1)'!R197,'3.1.MTS A'!$U$7:$U$253)</f>
        <v>0</v>
      </c>
      <c r="AG197" s="72">
        <f>SUMIFS('MTS B Funnel (M1)'!$L$7:$L$251,'MTS B Funnel (M1)'!$B$7:$B$251,'3.2.MTS B (M1)'!$B197)</f>
        <v>0</v>
      </c>
      <c r="AH197" s="72">
        <f>SUMIFS('MTS B Funnel (M1)'!$M$7:$M$251,'MTS B Funnel (M1)'!$B$7:$B$251,'3.2.MTS B (M1)'!$B197)</f>
        <v>0</v>
      </c>
      <c r="AI197" s="72">
        <f>SUMIFS('MTS B Funnel (M1)'!$N$7:$N$251,'MTS B Funnel (M1)'!$B$7:$B$251,'3.2.MTS B (M1)'!$B197)</f>
        <v>0</v>
      </c>
      <c r="AJ197" s="72">
        <f>SUMIFS('MTS B Funnel (M1)'!$O$7:$O$251,'MTS B Funnel (M1)'!$B$7:$B$251,'3.2.MTS B (M1)'!$B197)</f>
        <v>0</v>
      </c>
      <c r="AK197" s="72">
        <f t="shared" si="44"/>
        <v>0</v>
      </c>
      <c r="AL197" s="72">
        <f t="shared" si="45"/>
        <v>0</v>
      </c>
      <c r="AM197" s="72">
        <f t="shared" si="46"/>
        <v>0</v>
      </c>
      <c r="AN197" s="72">
        <f t="shared" si="55"/>
        <v>0</v>
      </c>
      <c r="AO197" s="72">
        <f t="shared" si="56"/>
        <v>0</v>
      </c>
      <c r="AP197" s="55"/>
    </row>
    <row r="198" spans="1:42" x14ac:dyDescent="0.25">
      <c r="A198" s="144"/>
      <c r="B198" s="55"/>
      <c r="C198" s="55"/>
      <c r="D198" s="72">
        <f>SUMIF('3.1.MTS A'!$F$7:$F$253,'3.2.MTS B (M1)'!B198,'3.1.MTS A'!$J$7:$J$253)</f>
        <v>0</v>
      </c>
      <c r="E198" s="187">
        <f>SUMIF('Conv ratios (M1)'!$A$2:$A$51,'3.2.MTS B (M1)'!$B198,'Conv ratios (M1)'!$G$2:$G$51)</f>
        <v>0</v>
      </c>
      <c r="F198" s="187">
        <f>SUMIF('Conv ratios (M1)'!$A$2:$A$51,'3.2.MTS B (M1)'!$B198,'Conv ratios (M1)'!$F$2:$F$51)</f>
        <v>0</v>
      </c>
      <c r="G198" s="187">
        <f>SUMIF('Conv ratios (M1)'!$A$2:$A$51,'3.2.MTS B (M1)'!$B198,'Conv ratios (M1)'!$E$2:$E$51)</f>
        <v>0</v>
      </c>
      <c r="H198" s="55"/>
      <c r="I198" s="72">
        <f t="shared" si="47"/>
        <v>0</v>
      </c>
      <c r="J198" s="72">
        <f t="shared" si="48"/>
        <v>0</v>
      </c>
      <c r="K198" s="72">
        <f t="shared" si="49"/>
        <v>0</v>
      </c>
      <c r="L198" s="72">
        <f t="shared" si="50"/>
        <v>0</v>
      </c>
      <c r="M198" s="55"/>
      <c r="N198" s="72">
        <f t="shared" si="51"/>
        <v>0</v>
      </c>
      <c r="O198" s="55"/>
      <c r="P198" s="72">
        <f t="shared" si="39"/>
        <v>0</v>
      </c>
      <c r="Q198" s="72">
        <f t="shared" si="40"/>
        <v>0</v>
      </c>
      <c r="R198" s="72">
        <f>SUMIF('3.1.MTS A'!$F$7:$F$253,'3.2.MTS B (M1)'!B198,'3.1.MTS A'!$P$7:$P$253)</f>
        <v>0</v>
      </c>
      <c r="S198" s="72">
        <f>SUMIFS('MTS B Funnel (M1)'!$E$7:$E$251,'MTS B Funnel (M1)'!$B$7:$B$251,'3.2.MTS B (M1)'!$B198)</f>
        <v>0</v>
      </c>
      <c r="T198" s="72">
        <f>SUMIFS('MTS B Funnel (M1)'!$F$7:$F$251,'MTS B Funnel (M1)'!$B$7:$B$251,'3.2.MTS B (M1)'!$B198)</f>
        <v>0</v>
      </c>
      <c r="U198" s="72">
        <f>SUMIFS('MTS B Funnel (M1)'!$G$7:$G$251,'MTS B Funnel (M1)'!$B$7:$B$251,'3.2.MTS B (M1)'!$B198)</f>
        <v>0</v>
      </c>
      <c r="V198" s="72">
        <f>SUMIFS('MTS B Funnel (M1)'!$H$7:$H$251,'MTS B Funnel (M1)'!$B$7:$B$251,'3.2.MTS B (M1)'!$B198)</f>
        <v>0</v>
      </c>
      <c r="W198" s="72">
        <f t="shared" si="41"/>
        <v>0</v>
      </c>
      <c r="X198" s="72">
        <f t="shared" si="42"/>
        <v>0</v>
      </c>
      <c r="Y198" s="72">
        <f t="shared" si="52"/>
        <v>0</v>
      </c>
      <c r="Z198" s="72">
        <f t="shared" si="53"/>
        <v>0</v>
      </c>
      <c r="AA198" s="72">
        <f t="shared" si="54"/>
        <v>0</v>
      </c>
      <c r="AB198" s="72">
        <f>SUMIFS('MTS B Funnel (M1)'!$I$7:$I$251,'MTS B Funnel (M1)'!$B$7:$B$251,'3.2.MTS B (M1)'!$B198)</f>
        <v>0</v>
      </c>
      <c r="AC198" s="72">
        <f>SUMIFS('MTS B Funnel (M1)'!$J$7:$J$251,'MTS B Funnel (M1)'!$B$7:$B$251,'3.2.MTS B (M1)'!$B198)</f>
        <v>0</v>
      </c>
      <c r="AD198" s="72">
        <f t="shared" si="43"/>
        <v>0</v>
      </c>
      <c r="AE198" s="55"/>
      <c r="AF198" s="72">
        <f>SUMIF('3.1.MTS A'!$F$7:$F$253,'3.2.MTS B (M1)'!R198,'3.1.MTS A'!$U$7:$U$253)</f>
        <v>0</v>
      </c>
      <c r="AG198" s="72">
        <f>SUMIFS('MTS B Funnel (M1)'!$L$7:$L$251,'MTS B Funnel (M1)'!$B$7:$B$251,'3.2.MTS B (M1)'!$B198)</f>
        <v>0</v>
      </c>
      <c r="AH198" s="72">
        <f>SUMIFS('MTS B Funnel (M1)'!$M$7:$M$251,'MTS B Funnel (M1)'!$B$7:$B$251,'3.2.MTS B (M1)'!$B198)</f>
        <v>0</v>
      </c>
      <c r="AI198" s="72">
        <f>SUMIFS('MTS B Funnel (M1)'!$N$7:$N$251,'MTS B Funnel (M1)'!$B$7:$B$251,'3.2.MTS B (M1)'!$B198)</f>
        <v>0</v>
      </c>
      <c r="AJ198" s="72">
        <f>SUMIFS('MTS B Funnel (M1)'!$O$7:$O$251,'MTS B Funnel (M1)'!$B$7:$B$251,'3.2.MTS B (M1)'!$B198)</f>
        <v>0</v>
      </c>
      <c r="AK198" s="72">
        <f t="shared" si="44"/>
        <v>0</v>
      </c>
      <c r="AL198" s="72">
        <f t="shared" si="45"/>
        <v>0</v>
      </c>
      <c r="AM198" s="72">
        <f t="shared" si="46"/>
        <v>0</v>
      </c>
      <c r="AN198" s="72">
        <f t="shared" si="55"/>
        <v>0</v>
      </c>
      <c r="AO198" s="72">
        <f t="shared" si="56"/>
        <v>0</v>
      </c>
      <c r="AP198" s="55"/>
    </row>
    <row r="199" spans="1:42" x14ac:dyDescent="0.25">
      <c r="A199" s="144"/>
      <c r="B199" s="55"/>
      <c r="C199" s="55"/>
      <c r="D199" s="72">
        <f>SUMIF('3.1.MTS A'!$F$7:$F$253,'3.2.MTS B (M1)'!B199,'3.1.MTS A'!$J$7:$J$253)</f>
        <v>0</v>
      </c>
      <c r="E199" s="187">
        <f>SUMIF('Conv ratios (M1)'!$A$2:$A$51,'3.2.MTS B (M1)'!$B199,'Conv ratios (M1)'!$G$2:$G$51)</f>
        <v>0</v>
      </c>
      <c r="F199" s="187">
        <f>SUMIF('Conv ratios (M1)'!$A$2:$A$51,'3.2.MTS B (M1)'!$B199,'Conv ratios (M1)'!$F$2:$F$51)</f>
        <v>0</v>
      </c>
      <c r="G199" s="187">
        <f>SUMIF('Conv ratios (M1)'!$A$2:$A$51,'3.2.MTS B (M1)'!$B199,'Conv ratios (M1)'!$E$2:$E$51)</f>
        <v>0</v>
      </c>
      <c r="H199" s="55"/>
      <c r="I199" s="72">
        <f t="shared" si="47"/>
        <v>0</v>
      </c>
      <c r="J199" s="72">
        <f t="shared" si="48"/>
        <v>0</v>
      </c>
      <c r="K199" s="72">
        <f t="shared" si="49"/>
        <v>0</v>
      </c>
      <c r="L199" s="72">
        <f t="shared" si="50"/>
        <v>0</v>
      </c>
      <c r="M199" s="55"/>
      <c r="N199" s="72">
        <f t="shared" si="51"/>
        <v>0</v>
      </c>
      <c r="O199" s="55"/>
      <c r="P199" s="72">
        <f t="shared" ref="P199:P251" si="57">IFERROR(ROUND(O199*G199,0),0)</f>
        <v>0</v>
      </c>
      <c r="Q199" s="72">
        <f t="shared" ref="Q199:Q251" si="58">IFERROR(ROUND(MAX(N199-O199,0),0),0)</f>
        <v>0</v>
      </c>
      <c r="R199" s="72">
        <f>SUMIF('3.1.MTS A'!$F$7:$F$253,'3.2.MTS B (M1)'!B199,'3.1.MTS A'!$P$7:$P$253)</f>
        <v>0</v>
      </c>
      <c r="S199" s="72">
        <f>SUMIFS('MTS B Funnel (M1)'!$E$7:$E$251,'MTS B Funnel (M1)'!$B$7:$B$251,'3.2.MTS B (M1)'!$B199)</f>
        <v>0</v>
      </c>
      <c r="T199" s="72">
        <f>SUMIFS('MTS B Funnel (M1)'!$F$7:$F$251,'MTS B Funnel (M1)'!$B$7:$B$251,'3.2.MTS B (M1)'!$B199)</f>
        <v>0</v>
      </c>
      <c r="U199" s="72">
        <f>SUMIFS('MTS B Funnel (M1)'!$G$7:$G$251,'MTS B Funnel (M1)'!$B$7:$B$251,'3.2.MTS B (M1)'!$B199)</f>
        <v>0</v>
      </c>
      <c r="V199" s="72">
        <f>SUMIFS('MTS B Funnel (M1)'!$H$7:$H$251,'MTS B Funnel (M1)'!$B$7:$B$251,'3.2.MTS B (M1)'!$B199)</f>
        <v>0</v>
      </c>
      <c r="W199" s="72">
        <f t="shared" ref="W199:W251" si="59">IFERROR(ROUNDUP(MAX((D199-R199),0),0),0)</f>
        <v>0</v>
      </c>
      <c r="X199" s="72">
        <f t="shared" ref="X199:X251" si="60">IFERROR(ROUND(MAX(K199-S199,0),0),0)</f>
        <v>0</v>
      </c>
      <c r="Y199" s="72">
        <f t="shared" si="52"/>
        <v>0</v>
      </c>
      <c r="Z199" s="72">
        <f t="shared" si="53"/>
        <v>0</v>
      </c>
      <c r="AA199" s="72">
        <f t="shared" si="54"/>
        <v>0</v>
      </c>
      <c r="AB199" s="72">
        <f>SUMIFS('MTS B Funnel (M1)'!$I$7:$I$251,'MTS B Funnel (M1)'!$B$7:$B$251,'3.2.MTS B (M1)'!$B199)</f>
        <v>0</v>
      </c>
      <c r="AC199" s="72">
        <f>SUMIFS('MTS B Funnel (M1)'!$J$7:$J$251,'MTS B Funnel (M1)'!$B$7:$B$251,'3.2.MTS B (M1)'!$B199)</f>
        <v>0</v>
      </c>
      <c r="AD199" s="72">
        <f t="shared" ref="AD199:AD251" si="61">IFERROR(ROUNDDOWN(MAX((AB199/E199)+(AC199/F199/E199),0),0),0)</f>
        <v>0</v>
      </c>
      <c r="AE199" s="55"/>
      <c r="AF199" s="72">
        <f>SUMIF('3.1.MTS A'!$F$7:$F$253,'3.2.MTS B (M1)'!R199,'3.1.MTS A'!$U$7:$U$253)</f>
        <v>0</v>
      </c>
      <c r="AG199" s="72">
        <f>SUMIFS('MTS B Funnel (M1)'!$L$7:$L$251,'MTS B Funnel (M1)'!$B$7:$B$251,'3.2.MTS B (M1)'!$B199)</f>
        <v>0</v>
      </c>
      <c r="AH199" s="72">
        <f>SUMIFS('MTS B Funnel (M1)'!$M$7:$M$251,'MTS B Funnel (M1)'!$B$7:$B$251,'3.2.MTS B (M1)'!$B199)</f>
        <v>0</v>
      </c>
      <c r="AI199" s="72">
        <f>SUMIFS('MTS B Funnel (M1)'!$N$7:$N$251,'MTS B Funnel (M1)'!$B$7:$B$251,'3.2.MTS B (M1)'!$B199)</f>
        <v>0</v>
      </c>
      <c r="AJ199" s="72">
        <f>SUMIFS('MTS B Funnel (M1)'!$O$7:$O$251,'MTS B Funnel (M1)'!$B$7:$B$251,'3.2.MTS B (M1)'!$B199)</f>
        <v>0</v>
      </c>
      <c r="AK199" s="72">
        <f t="shared" ref="AK199:AK251" si="62">IFERROR(ROUND(MAX((D199-AF199),0),0),0)</f>
        <v>0</v>
      </c>
      <c r="AL199" s="72">
        <f t="shared" ref="AL199:AL251" si="63">IFERROR(ROUND(MAX(K199-AG199,0),0),0)</f>
        <v>0</v>
      </c>
      <c r="AM199" s="72">
        <f t="shared" ref="AM199:AM251" si="64">IFERROR(ROUND(MAX(L199-AH199,0),0),0)</f>
        <v>0</v>
      </c>
      <c r="AN199" s="72">
        <f t="shared" si="55"/>
        <v>0</v>
      </c>
      <c r="AO199" s="72">
        <f t="shared" si="56"/>
        <v>0</v>
      </c>
      <c r="AP199" s="55"/>
    </row>
    <row r="200" spans="1:42" x14ac:dyDescent="0.25">
      <c r="A200" s="144"/>
      <c r="B200" s="55"/>
      <c r="C200" s="55"/>
      <c r="D200" s="72">
        <f>SUMIF('3.1.MTS A'!$F$7:$F$253,'3.2.MTS B (M1)'!B200,'3.1.MTS A'!$J$7:$J$253)</f>
        <v>0</v>
      </c>
      <c r="E200" s="187">
        <f>SUMIF('Conv ratios (M1)'!$A$2:$A$51,'3.2.MTS B (M1)'!$B200,'Conv ratios (M1)'!$G$2:$G$51)</f>
        <v>0</v>
      </c>
      <c r="F200" s="187">
        <f>SUMIF('Conv ratios (M1)'!$A$2:$A$51,'3.2.MTS B (M1)'!$B200,'Conv ratios (M1)'!$F$2:$F$51)</f>
        <v>0</v>
      </c>
      <c r="G200" s="187">
        <f>SUMIF('Conv ratios (M1)'!$A$2:$A$51,'3.2.MTS B (M1)'!$B200,'Conv ratios (M1)'!$E$2:$E$51)</f>
        <v>0</v>
      </c>
      <c r="H200" s="55"/>
      <c r="I200" s="72">
        <f t="shared" ref="I200:I251" si="65">IFERROR(ROUND(MAX(H200/E200,0),0),0)</f>
        <v>0</v>
      </c>
      <c r="J200" s="72">
        <f t="shared" ref="J200:J251" si="66">IFERROR(ROUND(MAX(D200-I200,0),0),0)</f>
        <v>0</v>
      </c>
      <c r="K200" s="72">
        <f t="shared" ref="K200:K251" si="67">IFERROR(ROUND(J200*E200,0),0)</f>
        <v>0</v>
      </c>
      <c r="L200" s="72">
        <f t="shared" ref="L200:L251" si="68">IFERROR(ROUND(MAX(K200*F200,0),0),0)</f>
        <v>0</v>
      </c>
      <c r="M200" s="55"/>
      <c r="N200" s="72">
        <f t="shared" ref="N200:N251" si="69">IFERROR(ROUND(MAX(L200-M200,0),0),0)</f>
        <v>0</v>
      </c>
      <c r="O200" s="55"/>
      <c r="P200" s="72">
        <f t="shared" si="57"/>
        <v>0</v>
      </c>
      <c r="Q200" s="72">
        <f t="shared" si="58"/>
        <v>0</v>
      </c>
      <c r="R200" s="72">
        <f>SUMIF('3.1.MTS A'!$F$7:$F$253,'3.2.MTS B (M1)'!B200,'3.1.MTS A'!$P$7:$P$253)</f>
        <v>0</v>
      </c>
      <c r="S200" s="72">
        <f>SUMIFS('MTS B Funnel (M1)'!$E$7:$E$251,'MTS B Funnel (M1)'!$B$7:$B$251,'3.2.MTS B (M1)'!$B200)</f>
        <v>0</v>
      </c>
      <c r="T200" s="72">
        <f>SUMIFS('MTS B Funnel (M1)'!$F$7:$F$251,'MTS B Funnel (M1)'!$B$7:$B$251,'3.2.MTS B (M1)'!$B200)</f>
        <v>0</v>
      </c>
      <c r="U200" s="72">
        <f>SUMIFS('MTS B Funnel (M1)'!$G$7:$G$251,'MTS B Funnel (M1)'!$B$7:$B$251,'3.2.MTS B (M1)'!$B200)</f>
        <v>0</v>
      </c>
      <c r="V200" s="72">
        <f>SUMIFS('MTS B Funnel (M1)'!$H$7:$H$251,'MTS B Funnel (M1)'!$B$7:$B$251,'3.2.MTS B (M1)'!$B200)</f>
        <v>0</v>
      </c>
      <c r="W200" s="72">
        <f t="shared" si="59"/>
        <v>0</v>
      </c>
      <c r="X200" s="72">
        <f t="shared" si="60"/>
        <v>0</v>
      </c>
      <c r="Y200" s="72">
        <f t="shared" ref="Y200:Y251" si="70">IFERROR(ROUND(MAX(O200-T200,0),0),0)</f>
        <v>0</v>
      </c>
      <c r="Z200" s="72">
        <f t="shared" ref="Z200:Z251" si="71">IFERROR(ROUND(MAX(P200-U200,0),0),0)</f>
        <v>0</v>
      </c>
      <c r="AA200" s="72">
        <f t="shared" ref="AA200:AA251" si="72">IFERROR(ROUND(MAX(Q200-V200,0),0),0)</f>
        <v>0</v>
      </c>
      <c r="AB200" s="72">
        <f>SUMIFS('MTS B Funnel (M1)'!$I$7:$I$251,'MTS B Funnel (M1)'!$B$7:$B$251,'3.2.MTS B (M1)'!$B200)</f>
        <v>0</v>
      </c>
      <c r="AC200" s="72">
        <f>SUMIFS('MTS B Funnel (M1)'!$J$7:$J$251,'MTS B Funnel (M1)'!$B$7:$B$251,'3.2.MTS B (M1)'!$B200)</f>
        <v>0</v>
      </c>
      <c r="AD200" s="72">
        <f t="shared" si="61"/>
        <v>0</v>
      </c>
      <c r="AE200" s="55"/>
      <c r="AF200" s="72">
        <f>SUMIF('3.1.MTS A'!$F$7:$F$253,'3.2.MTS B (M1)'!R200,'3.1.MTS A'!$U$7:$U$253)</f>
        <v>0</v>
      </c>
      <c r="AG200" s="72">
        <f>SUMIFS('MTS B Funnel (M1)'!$L$7:$L$251,'MTS B Funnel (M1)'!$B$7:$B$251,'3.2.MTS B (M1)'!$B200)</f>
        <v>0</v>
      </c>
      <c r="AH200" s="72">
        <f>SUMIFS('MTS B Funnel (M1)'!$M$7:$M$251,'MTS B Funnel (M1)'!$B$7:$B$251,'3.2.MTS B (M1)'!$B200)</f>
        <v>0</v>
      </c>
      <c r="AI200" s="72">
        <f>SUMIFS('MTS B Funnel (M1)'!$N$7:$N$251,'MTS B Funnel (M1)'!$B$7:$B$251,'3.2.MTS B (M1)'!$B200)</f>
        <v>0</v>
      </c>
      <c r="AJ200" s="72">
        <f>SUMIFS('MTS B Funnel (M1)'!$O$7:$O$251,'MTS B Funnel (M1)'!$B$7:$B$251,'3.2.MTS B (M1)'!$B200)</f>
        <v>0</v>
      </c>
      <c r="AK200" s="72">
        <f t="shared" si="62"/>
        <v>0</v>
      </c>
      <c r="AL200" s="72">
        <f t="shared" si="63"/>
        <v>0</v>
      </c>
      <c r="AM200" s="72">
        <f t="shared" si="64"/>
        <v>0</v>
      </c>
      <c r="AN200" s="72">
        <f t="shared" ref="AN200:AN251" si="73">IFERROR(ROUND(MAX(P200-AI200,0),0),0)</f>
        <v>0</v>
      </c>
      <c r="AO200" s="72">
        <f t="shared" ref="AO200:AO251" si="74">IFERROR(ROUND(MAX(Q200-AJ200,0),0),0)</f>
        <v>0</v>
      </c>
      <c r="AP200" s="55"/>
    </row>
    <row r="201" spans="1:42" x14ac:dyDescent="0.25">
      <c r="A201" s="144"/>
      <c r="B201" s="55"/>
      <c r="C201" s="55"/>
      <c r="D201" s="72">
        <f>SUMIF('3.1.MTS A'!$F$7:$F$253,'3.2.MTS B (M1)'!B201,'3.1.MTS A'!$J$7:$J$253)</f>
        <v>0</v>
      </c>
      <c r="E201" s="187">
        <f>SUMIF('Conv ratios (M1)'!$A$2:$A$51,'3.2.MTS B (M1)'!$B201,'Conv ratios (M1)'!$G$2:$G$51)</f>
        <v>0</v>
      </c>
      <c r="F201" s="187">
        <f>SUMIF('Conv ratios (M1)'!$A$2:$A$51,'3.2.MTS B (M1)'!$B201,'Conv ratios (M1)'!$F$2:$F$51)</f>
        <v>0</v>
      </c>
      <c r="G201" s="187">
        <f>SUMIF('Conv ratios (M1)'!$A$2:$A$51,'3.2.MTS B (M1)'!$B201,'Conv ratios (M1)'!$E$2:$E$51)</f>
        <v>0</v>
      </c>
      <c r="H201" s="55"/>
      <c r="I201" s="72">
        <f t="shared" si="65"/>
        <v>0</v>
      </c>
      <c r="J201" s="72">
        <f t="shared" si="66"/>
        <v>0</v>
      </c>
      <c r="K201" s="72">
        <f t="shared" si="67"/>
        <v>0</v>
      </c>
      <c r="L201" s="72">
        <f t="shared" si="68"/>
        <v>0</v>
      </c>
      <c r="M201" s="55"/>
      <c r="N201" s="72">
        <f t="shared" si="69"/>
        <v>0</v>
      </c>
      <c r="O201" s="55"/>
      <c r="P201" s="72">
        <f t="shared" si="57"/>
        <v>0</v>
      </c>
      <c r="Q201" s="72">
        <f t="shared" si="58"/>
        <v>0</v>
      </c>
      <c r="R201" s="72">
        <f>SUMIF('3.1.MTS A'!$F$7:$F$253,'3.2.MTS B (M1)'!B201,'3.1.MTS A'!$P$7:$P$253)</f>
        <v>0</v>
      </c>
      <c r="S201" s="72">
        <f>SUMIFS('MTS B Funnel (M1)'!$E$7:$E$251,'MTS B Funnel (M1)'!$B$7:$B$251,'3.2.MTS B (M1)'!$B201)</f>
        <v>0</v>
      </c>
      <c r="T201" s="72">
        <f>SUMIFS('MTS B Funnel (M1)'!$F$7:$F$251,'MTS B Funnel (M1)'!$B$7:$B$251,'3.2.MTS B (M1)'!$B201)</f>
        <v>0</v>
      </c>
      <c r="U201" s="72">
        <f>SUMIFS('MTS B Funnel (M1)'!$G$7:$G$251,'MTS B Funnel (M1)'!$B$7:$B$251,'3.2.MTS B (M1)'!$B201)</f>
        <v>0</v>
      </c>
      <c r="V201" s="72">
        <f>SUMIFS('MTS B Funnel (M1)'!$H$7:$H$251,'MTS B Funnel (M1)'!$B$7:$B$251,'3.2.MTS B (M1)'!$B201)</f>
        <v>0</v>
      </c>
      <c r="W201" s="72">
        <f t="shared" si="59"/>
        <v>0</v>
      </c>
      <c r="X201" s="72">
        <f t="shared" si="60"/>
        <v>0</v>
      </c>
      <c r="Y201" s="72">
        <f t="shared" si="70"/>
        <v>0</v>
      </c>
      <c r="Z201" s="72">
        <f t="shared" si="71"/>
        <v>0</v>
      </c>
      <c r="AA201" s="72">
        <f t="shared" si="72"/>
        <v>0</v>
      </c>
      <c r="AB201" s="72">
        <f>SUMIFS('MTS B Funnel (M1)'!$I$7:$I$251,'MTS B Funnel (M1)'!$B$7:$B$251,'3.2.MTS B (M1)'!$B201)</f>
        <v>0</v>
      </c>
      <c r="AC201" s="72">
        <f>SUMIFS('MTS B Funnel (M1)'!$J$7:$J$251,'MTS B Funnel (M1)'!$B$7:$B$251,'3.2.MTS B (M1)'!$B201)</f>
        <v>0</v>
      </c>
      <c r="AD201" s="72">
        <f t="shared" si="61"/>
        <v>0</v>
      </c>
      <c r="AE201" s="55"/>
      <c r="AF201" s="72">
        <f>SUMIF('3.1.MTS A'!$F$7:$F$253,'3.2.MTS B (M1)'!R201,'3.1.MTS A'!$U$7:$U$253)</f>
        <v>0</v>
      </c>
      <c r="AG201" s="72">
        <f>SUMIFS('MTS B Funnel (M1)'!$L$7:$L$251,'MTS B Funnel (M1)'!$B$7:$B$251,'3.2.MTS B (M1)'!$B201)</f>
        <v>0</v>
      </c>
      <c r="AH201" s="72">
        <f>SUMIFS('MTS B Funnel (M1)'!$M$7:$M$251,'MTS B Funnel (M1)'!$B$7:$B$251,'3.2.MTS B (M1)'!$B201)</f>
        <v>0</v>
      </c>
      <c r="AI201" s="72">
        <f>SUMIFS('MTS B Funnel (M1)'!$N$7:$N$251,'MTS B Funnel (M1)'!$B$7:$B$251,'3.2.MTS B (M1)'!$B201)</f>
        <v>0</v>
      </c>
      <c r="AJ201" s="72">
        <f>SUMIFS('MTS B Funnel (M1)'!$O$7:$O$251,'MTS B Funnel (M1)'!$B$7:$B$251,'3.2.MTS B (M1)'!$B201)</f>
        <v>0</v>
      </c>
      <c r="AK201" s="72">
        <f t="shared" si="62"/>
        <v>0</v>
      </c>
      <c r="AL201" s="72">
        <f t="shared" si="63"/>
        <v>0</v>
      </c>
      <c r="AM201" s="72">
        <f t="shared" si="64"/>
        <v>0</v>
      </c>
      <c r="AN201" s="72">
        <f t="shared" si="73"/>
        <v>0</v>
      </c>
      <c r="AO201" s="72">
        <f t="shared" si="74"/>
        <v>0</v>
      </c>
      <c r="AP201" s="55"/>
    </row>
    <row r="202" spans="1:42" x14ac:dyDescent="0.25">
      <c r="A202" s="144"/>
      <c r="B202" s="55"/>
      <c r="C202" s="55"/>
      <c r="D202" s="72">
        <f>SUMIF('3.1.MTS A'!$F$7:$F$253,'3.2.MTS B (M1)'!B202,'3.1.MTS A'!$J$7:$J$253)</f>
        <v>0</v>
      </c>
      <c r="E202" s="187">
        <f>SUMIF('Conv ratios (M1)'!$A$2:$A$51,'3.2.MTS B (M1)'!$B202,'Conv ratios (M1)'!$G$2:$G$51)</f>
        <v>0</v>
      </c>
      <c r="F202" s="187">
        <f>SUMIF('Conv ratios (M1)'!$A$2:$A$51,'3.2.MTS B (M1)'!$B202,'Conv ratios (M1)'!$F$2:$F$51)</f>
        <v>0</v>
      </c>
      <c r="G202" s="187">
        <f>SUMIF('Conv ratios (M1)'!$A$2:$A$51,'3.2.MTS B (M1)'!$B202,'Conv ratios (M1)'!$E$2:$E$51)</f>
        <v>0</v>
      </c>
      <c r="H202" s="55"/>
      <c r="I202" s="72">
        <f t="shared" si="65"/>
        <v>0</v>
      </c>
      <c r="J202" s="72">
        <f t="shared" si="66"/>
        <v>0</v>
      </c>
      <c r="K202" s="72">
        <f t="shared" si="67"/>
        <v>0</v>
      </c>
      <c r="L202" s="72">
        <f t="shared" si="68"/>
        <v>0</v>
      </c>
      <c r="M202" s="55"/>
      <c r="N202" s="72">
        <f t="shared" si="69"/>
        <v>0</v>
      </c>
      <c r="O202" s="55"/>
      <c r="P202" s="72">
        <f t="shared" si="57"/>
        <v>0</v>
      </c>
      <c r="Q202" s="72">
        <f t="shared" si="58"/>
        <v>0</v>
      </c>
      <c r="R202" s="72">
        <f>SUMIF('3.1.MTS A'!$F$7:$F$253,'3.2.MTS B (M1)'!B202,'3.1.MTS A'!$P$7:$P$253)</f>
        <v>0</v>
      </c>
      <c r="S202" s="72">
        <f>SUMIFS('MTS B Funnel (M1)'!$E$7:$E$251,'MTS B Funnel (M1)'!$B$7:$B$251,'3.2.MTS B (M1)'!$B202)</f>
        <v>0</v>
      </c>
      <c r="T202" s="72">
        <f>SUMIFS('MTS B Funnel (M1)'!$F$7:$F$251,'MTS B Funnel (M1)'!$B$7:$B$251,'3.2.MTS B (M1)'!$B202)</f>
        <v>0</v>
      </c>
      <c r="U202" s="72">
        <f>SUMIFS('MTS B Funnel (M1)'!$G$7:$G$251,'MTS B Funnel (M1)'!$B$7:$B$251,'3.2.MTS B (M1)'!$B202)</f>
        <v>0</v>
      </c>
      <c r="V202" s="72">
        <f>SUMIFS('MTS B Funnel (M1)'!$H$7:$H$251,'MTS B Funnel (M1)'!$B$7:$B$251,'3.2.MTS B (M1)'!$B202)</f>
        <v>0</v>
      </c>
      <c r="W202" s="72">
        <f t="shared" si="59"/>
        <v>0</v>
      </c>
      <c r="X202" s="72">
        <f t="shared" si="60"/>
        <v>0</v>
      </c>
      <c r="Y202" s="72">
        <f t="shared" si="70"/>
        <v>0</v>
      </c>
      <c r="Z202" s="72">
        <f t="shared" si="71"/>
        <v>0</v>
      </c>
      <c r="AA202" s="72">
        <f t="shared" si="72"/>
        <v>0</v>
      </c>
      <c r="AB202" s="72">
        <f>SUMIFS('MTS B Funnel (M1)'!$I$7:$I$251,'MTS B Funnel (M1)'!$B$7:$B$251,'3.2.MTS B (M1)'!$B202)</f>
        <v>0</v>
      </c>
      <c r="AC202" s="72">
        <f>SUMIFS('MTS B Funnel (M1)'!$J$7:$J$251,'MTS B Funnel (M1)'!$B$7:$B$251,'3.2.MTS B (M1)'!$B202)</f>
        <v>0</v>
      </c>
      <c r="AD202" s="72">
        <f t="shared" si="61"/>
        <v>0</v>
      </c>
      <c r="AE202" s="55"/>
      <c r="AF202" s="72">
        <f>SUMIF('3.1.MTS A'!$F$7:$F$253,'3.2.MTS B (M1)'!R202,'3.1.MTS A'!$U$7:$U$253)</f>
        <v>0</v>
      </c>
      <c r="AG202" s="72">
        <f>SUMIFS('MTS B Funnel (M1)'!$L$7:$L$251,'MTS B Funnel (M1)'!$B$7:$B$251,'3.2.MTS B (M1)'!$B202)</f>
        <v>0</v>
      </c>
      <c r="AH202" s="72">
        <f>SUMIFS('MTS B Funnel (M1)'!$M$7:$M$251,'MTS B Funnel (M1)'!$B$7:$B$251,'3.2.MTS B (M1)'!$B202)</f>
        <v>0</v>
      </c>
      <c r="AI202" s="72">
        <f>SUMIFS('MTS B Funnel (M1)'!$N$7:$N$251,'MTS B Funnel (M1)'!$B$7:$B$251,'3.2.MTS B (M1)'!$B202)</f>
        <v>0</v>
      </c>
      <c r="AJ202" s="72">
        <f>SUMIFS('MTS B Funnel (M1)'!$O$7:$O$251,'MTS B Funnel (M1)'!$B$7:$B$251,'3.2.MTS B (M1)'!$B202)</f>
        <v>0</v>
      </c>
      <c r="AK202" s="72">
        <f t="shared" si="62"/>
        <v>0</v>
      </c>
      <c r="AL202" s="72">
        <f t="shared" si="63"/>
        <v>0</v>
      </c>
      <c r="AM202" s="72">
        <f t="shared" si="64"/>
        <v>0</v>
      </c>
      <c r="AN202" s="72">
        <f t="shared" si="73"/>
        <v>0</v>
      </c>
      <c r="AO202" s="72">
        <f t="shared" si="74"/>
        <v>0</v>
      </c>
      <c r="AP202" s="55"/>
    </row>
    <row r="203" spans="1:42" x14ac:dyDescent="0.25">
      <c r="A203" s="144"/>
      <c r="B203" s="55"/>
      <c r="C203" s="55"/>
      <c r="D203" s="72">
        <f>SUMIF('3.1.MTS A'!$F$7:$F$253,'3.2.MTS B (M1)'!B203,'3.1.MTS A'!$J$7:$J$253)</f>
        <v>0</v>
      </c>
      <c r="E203" s="187">
        <f>SUMIF('Conv ratios (M1)'!$A$2:$A$51,'3.2.MTS B (M1)'!$B203,'Conv ratios (M1)'!$G$2:$G$51)</f>
        <v>0</v>
      </c>
      <c r="F203" s="187">
        <f>SUMIF('Conv ratios (M1)'!$A$2:$A$51,'3.2.MTS B (M1)'!$B203,'Conv ratios (M1)'!$F$2:$F$51)</f>
        <v>0</v>
      </c>
      <c r="G203" s="187">
        <f>SUMIF('Conv ratios (M1)'!$A$2:$A$51,'3.2.MTS B (M1)'!$B203,'Conv ratios (M1)'!$E$2:$E$51)</f>
        <v>0</v>
      </c>
      <c r="H203" s="55"/>
      <c r="I203" s="72">
        <f t="shared" si="65"/>
        <v>0</v>
      </c>
      <c r="J203" s="72">
        <f t="shared" si="66"/>
        <v>0</v>
      </c>
      <c r="K203" s="72">
        <f t="shared" si="67"/>
        <v>0</v>
      </c>
      <c r="L203" s="72">
        <f t="shared" si="68"/>
        <v>0</v>
      </c>
      <c r="M203" s="55"/>
      <c r="N203" s="72">
        <f t="shared" si="69"/>
        <v>0</v>
      </c>
      <c r="O203" s="55"/>
      <c r="P203" s="72">
        <f t="shared" si="57"/>
        <v>0</v>
      </c>
      <c r="Q203" s="72">
        <f t="shared" si="58"/>
        <v>0</v>
      </c>
      <c r="R203" s="72">
        <f>SUMIF('3.1.MTS A'!$F$7:$F$253,'3.2.MTS B (M1)'!B203,'3.1.MTS A'!$P$7:$P$253)</f>
        <v>0</v>
      </c>
      <c r="S203" s="72">
        <f>SUMIFS('MTS B Funnel (M1)'!$E$7:$E$251,'MTS B Funnel (M1)'!$B$7:$B$251,'3.2.MTS B (M1)'!$B203)</f>
        <v>0</v>
      </c>
      <c r="T203" s="72">
        <f>SUMIFS('MTS B Funnel (M1)'!$F$7:$F$251,'MTS B Funnel (M1)'!$B$7:$B$251,'3.2.MTS B (M1)'!$B203)</f>
        <v>0</v>
      </c>
      <c r="U203" s="72">
        <f>SUMIFS('MTS B Funnel (M1)'!$G$7:$G$251,'MTS B Funnel (M1)'!$B$7:$B$251,'3.2.MTS B (M1)'!$B203)</f>
        <v>0</v>
      </c>
      <c r="V203" s="72">
        <f>SUMIFS('MTS B Funnel (M1)'!$H$7:$H$251,'MTS B Funnel (M1)'!$B$7:$B$251,'3.2.MTS B (M1)'!$B203)</f>
        <v>0</v>
      </c>
      <c r="W203" s="72">
        <f t="shared" si="59"/>
        <v>0</v>
      </c>
      <c r="X203" s="72">
        <f t="shared" si="60"/>
        <v>0</v>
      </c>
      <c r="Y203" s="72">
        <f t="shared" si="70"/>
        <v>0</v>
      </c>
      <c r="Z203" s="72">
        <f t="shared" si="71"/>
        <v>0</v>
      </c>
      <c r="AA203" s="72">
        <f t="shared" si="72"/>
        <v>0</v>
      </c>
      <c r="AB203" s="72">
        <f>SUMIFS('MTS B Funnel (M1)'!$I$7:$I$251,'MTS B Funnel (M1)'!$B$7:$B$251,'3.2.MTS B (M1)'!$B203)</f>
        <v>0</v>
      </c>
      <c r="AC203" s="72">
        <f>SUMIFS('MTS B Funnel (M1)'!$J$7:$J$251,'MTS B Funnel (M1)'!$B$7:$B$251,'3.2.MTS B (M1)'!$B203)</f>
        <v>0</v>
      </c>
      <c r="AD203" s="72">
        <f t="shared" si="61"/>
        <v>0</v>
      </c>
      <c r="AE203" s="55"/>
      <c r="AF203" s="72">
        <f>SUMIF('3.1.MTS A'!$F$7:$F$253,'3.2.MTS B (M1)'!R203,'3.1.MTS A'!$U$7:$U$253)</f>
        <v>0</v>
      </c>
      <c r="AG203" s="72">
        <f>SUMIFS('MTS B Funnel (M1)'!$L$7:$L$251,'MTS B Funnel (M1)'!$B$7:$B$251,'3.2.MTS B (M1)'!$B203)</f>
        <v>0</v>
      </c>
      <c r="AH203" s="72">
        <f>SUMIFS('MTS B Funnel (M1)'!$M$7:$M$251,'MTS B Funnel (M1)'!$B$7:$B$251,'3.2.MTS B (M1)'!$B203)</f>
        <v>0</v>
      </c>
      <c r="AI203" s="72">
        <f>SUMIFS('MTS B Funnel (M1)'!$N$7:$N$251,'MTS B Funnel (M1)'!$B$7:$B$251,'3.2.MTS B (M1)'!$B203)</f>
        <v>0</v>
      </c>
      <c r="AJ203" s="72">
        <f>SUMIFS('MTS B Funnel (M1)'!$O$7:$O$251,'MTS B Funnel (M1)'!$B$7:$B$251,'3.2.MTS B (M1)'!$B203)</f>
        <v>0</v>
      </c>
      <c r="AK203" s="72">
        <f t="shared" si="62"/>
        <v>0</v>
      </c>
      <c r="AL203" s="72">
        <f t="shared" si="63"/>
        <v>0</v>
      </c>
      <c r="AM203" s="72">
        <f t="shared" si="64"/>
        <v>0</v>
      </c>
      <c r="AN203" s="72">
        <f t="shared" si="73"/>
        <v>0</v>
      </c>
      <c r="AO203" s="72">
        <f t="shared" si="74"/>
        <v>0</v>
      </c>
      <c r="AP203" s="55"/>
    </row>
    <row r="204" spans="1:42" x14ac:dyDescent="0.25">
      <c r="A204" s="144"/>
      <c r="B204" s="55"/>
      <c r="C204" s="55"/>
      <c r="D204" s="72">
        <f>SUMIF('3.1.MTS A'!$F$7:$F$253,'3.2.MTS B (M1)'!B204,'3.1.MTS A'!$J$7:$J$253)</f>
        <v>0</v>
      </c>
      <c r="E204" s="187">
        <f>SUMIF('Conv ratios (M1)'!$A$2:$A$51,'3.2.MTS B (M1)'!$B204,'Conv ratios (M1)'!$G$2:$G$51)</f>
        <v>0</v>
      </c>
      <c r="F204" s="187">
        <f>SUMIF('Conv ratios (M1)'!$A$2:$A$51,'3.2.MTS B (M1)'!$B204,'Conv ratios (M1)'!$F$2:$F$51)</f>
        <v>0</v>
      </c>
      <c r="G204" s="187">
        <f>SUMIF('Conv ratios (M1)'!$A$2:$A$51,'3.2.MTS B (M1)'!$B204,'Conv ratios (M1)'!$E$2:$E$51)</f>
        <v>0</v>
      </c>
      <c r="H204" s="55"/>
      <c r="I204" s="72">
        <f t="shared" si="65"/>
        <v>0</v>
      </c>
      <c r="J204" s="72">
        <f t="shared" si="66"/>
        <v>0</v>
      </c>
      <c r="K204" s="72">
        <f t="shared" si="67"/>
        <v>0</v>
      </c>
      <c r="L204" s="72">
        <f t="shared" si="68"/>
        <v>0</v>
      </c>
      <c r="M204" s="55"/>
      <c r="N204" s="72">
        <f t="shared" si="69"/>
        <v>0</v>
      </c>
      <c r="O204" s="55"/>
      <c r="P204" s="72">
        <f t="shared" si="57"/>
        <v>0</v>
      </c>
      <c r="Q204" s="72">
        <f t="shared" si="58"/>
        <v>0</v>
      </c>
      <c r="R204" s="72">
        <f>SUMIF('3.1.MTS A'!$F$7:$F$253,'3.2.MTS B (M1)'!B204,'3.1.MTS A'!$P$7:$P$253)</f>
        <v>0</v>
      </c>
      <c r="S204" s="72">
        <f>SUMIFS('MTS B Funnel (M1)'!$E$7:$E$251,'MTS B Funnel (M1)'!$B$7:$B$251,'3.2.MTS B (M1)'!$B204)</f>
        <v>0</v>
      </c>
      <c r="T204" s="72">
        <f>SUMIFS('MTS B Funnel (M1)'!$F$7:$F$251,'MTS B Funnel (M1)'!$B$7:$B$251,'3.2.MTS B (M1)'!$B204)</f>
        <v>0</v>
      </c>
      <c r="U204" s="72">
        <f>SUMIFS('MTS B Funnel (M1)'!$G$7:$G$251,'MTS B Funnel (M1)'!$B$7:$B$251,'3.2.MTS B (M1)'!$B204)</f>
        <v>0</v>
      </c>
      <c r="V204" s="72">
        <f>SUMIFS('MTS B Funnel (M1)'!$H$7:$H$251,'MTS B Funnel (M1)'!$B$7:$B$251,'3.2.MTS B (M1)'!$B204)</f>
        <v>0</v>
      </c>
      <c r="W204" s="72">
        <f t="shared" si="59"/>
        <v>0</v>
      </c>
      <c r="X204" s="72">
        <f t="shared" si="60"/>
        <v>0</v>
      </c>
      <c r="Y204" s="72">
        <f t="shared" si="70"/>
        <v>0</v>
      </c>
      <c r="Z204" s="72">
        <f t="shared" si="71"/>
        <v>0</v>
      </c>
      <c r="AA204" s="72">
        <f t="shared" si="72"/>
        <v>0</v>
      </c>
      <c r="AB204" s="72">
        <f>SUMIFS('MTS B Funnel (M1)'!$I$7:$I$251,'MTS B Funnel (M1)'!$B$7:$B$251,'3.2.MTS B (M1)'!$B204)</f>
        <v>0</v>
      </c>
      <c r="AC204" s="72">
        <f>SUMIFS('MTS B Funnel (M1)'!$J$7:$J$251,'MTS B Funnel (M1)'!$B$7:$B$251,'3.2.MTS B (M1)'!$B204)</f>
        <v>0</v>
      </c>
      <c r="AD204" s="72">
        <f t="shared" si="61"/>
        <v>0</v>
      </c>
      <c r="AE204" s="55"/>
      <c r="AF204" s="72">
        <f>SUMIF('3.1.MTS A'!$F$7:$F$253,'3.2.MTS B (M1)'!R204,'3.1.MTS A'!$U$7:$U$253)</f>
        <v>0</v>
      </c>
      <c r="AG204" s="72">
        <f>SUMIFS('MTS B Funnel (M1)'!$L$7:$L$251,'MTS B Funnel (M1)'!$B$7:$B$251,'3.2.MTS B (M1)'!$B204)</f>
        <v>0</v>
      </c>
      <c r="AH204" s="72">
        <f>SUMIFS('MTS B Funnel (M1)'!$M$7:$M$251,'MTS B Funnel (M1)'!$B$7:$B$251,'3.2.MTS B (M1)'!$B204)</f>
        <v>0</v>
      </c>
      <c r="AI204" s="72">
        <f>SUMIFS('MTS B Funnel (M1)'!$N$7:$N$251,'MTS B Funnel (M1)'!$B$7:$B$251,'3.2.MTS B (M1)'!$B204)</f>
        <v>0</v>
      </c>
      <c r="AJ204" s="72">
        <f>SUMIFS('MTS B Funnel (M1)'!$O$7:$O$251,'MTS B Funnel (M1)'!$B$7:$B$251,'3.2.MTS B (M1)'!$B204)</f>
        <v>0</v>
      </c>
      <c r="AK204" s="72">
        <f t="shared" si="62"/>
        <v>0</v>
      </c>
      <c r="AL204" s="72">
        <f t="shared" si="63"/>
        <v>0</v>
      </c>
      <c r="AM204" s="72">
        <f t="shared" si="64"/>
        <v>0</v>
      </c>
      <c r="AN204" s="72">
        <f t="shared" si="73"/>
        <v>0</v>
      </c>
      <c r="AO204" s="72">
        <f t="shared" si="74"/>
        <v>0</v>
      </c>
      <c r="AP204" s="55"/>
    </row>
    <row r="205" spans="1:42" x14ac:dyDescent="0.25">
      <c r="A205" s="144"/>
      <c r="B205" s="55"/>
      <c r="C205" s="55"/>
      <c r="D205" s="72">
        <f>SUMIF('3.1.MTS A'!$F$7:$F$253,'3.2.MTS B (M1)'!B205,'3.1.MTS A'!$J$7:$J$253)</f>
        <v>0</v>
      </c>
      <c r="E205" s="187">
        <f>SUMIF('Conv ratios (M1)'!$A$2:$A$51,'3.2.MTS B (M1)'!$B205,'Conv ratios (M1)'!$G$2:$G$51)</f>
        <v>0</v>
      </c>
      <c r="F205" s="187">
        <f>SUMIF('Conv ratios (M1)'!$A$2:$A$51,'3.2.MTS B (M1)'!$B205,'Conv ratios (M1)'!$F$2:$F$51)</f>
        <v>0</v>
      </c>
      <c r="G205" s="187">
        <f>SUMIF('Conv ratios (M1)'!$A$2:$A$51,'3.2.MTS B (M1)'!$B205,'Conv ratios (M1)'!$E$2:$E$51)</f>
        <v>0</v>
      </c>
      <c r="H205" s="55"/>
      <c r="I205" s="72">
        <f t="shared" si="65"/>
        <v>0</v>
      </c>
      <c r="J205" s="72">
        <f t="shared" si="66"/>
        <v>0</v>
      </c>
      <c r="K205" s="72">
        <f t="shared" si="67"/>
        <v>0</v>
      </c>
      <c r="L205" s="72">
        <f t="shared" si="68"/>
        <v>0</v>
      </c>
      <c r="M205" s="55"/>
      <c r="N205" s="72">
        <f t="shared" si="69"/>
        <v>0</v>
      </c>
      <c r="O205" s="55"/>
      <c r="P205" s="72">
        <f t="shared" si="57"/>
        <v>0</v>
      </c>
      <c r="Q205" s="72">
        <f t="shared" si="58"/>
        <v>0</v>
      </c>
      <c r="R205" s="72">
        <f>SUMIF('3.1.MTS A'!$F$7:$F$253,'3.2.MTS B (M1)'!B205,'3.1.MTS A'!$P$7:$P$253)</f>
        <v>0</v>
      </c>
      <c r="S205" s="72">
        <f>SUMIFS('MTS B Funnel (M1)'!$E$7:$E$251,'MTS B Funnel (M1)'!$B$7:$B$251,'3.2.MTS B (M1)'!$B205)</f>
        <v>0</v>
      </c>
      <c r="T205" s="72">
        <f>SUMIFS('MTS B Funnel (M1)'!$F$7:$F$251,'MTS B Funnel (M1)'!$B$7:$B$251,'3.2.MTS B (M1)'!$B205)</f>
        <v>0</v>
      </c>
      <c r="U205" s="72">
        <f>SUMIFS('MTS B Funnel (M1)'!$G$7:$G$251,'MTS B Funnel (M1)'!$B$7:$B$251,'3.2.MTS B (M1)'!$B205)</f>
        <v>0</v>
      </c>
      <c r="V205" s="72">
        <f>SUMIFS('MTS B Funnel (M1)'!$H$7:$H$251,'MTS B Funnel (M1)'!$B$7:$B$251,'3.2.MTS B (M1)'!$B205)</f>
        <v>0</v>
      </c>
      <c r="W205" s="72">
        <f t="shared" si="59"/>
        <v>0</v>
      </c>
      <c r="X205" s="72">
        <f t="shared" si="60"/>
        <v>0</v>
      </c>
      <c r="Y205" s="72">
        <f t="shared" si="70"/>
        <v>0</v>
      </c>
      <c r="Z205" s="72">
        <f t="shared" si="71"/>
        <v>0</v>
      </c>
      <c r="AA205" s="72">
        <f t="shared" si="72"/>
        <v>0</v>
      </c>
      <c r="AB205" s="72">
        <f>SUMIFS('MTS B Funnel (M1)'!$I$7:$I$251,'MTS B Funnel (M1)'!$B$7:$B$251,'3.2.MTS B (M1)'!$B205)</f>
        <v>0</v>
      </c>
      <c r="AC205" s="72">
        <f>SUMIFS('MTS B Funnel (M1)'!$J$7:$J$251,'MTS B Funnel (M1)'!$B$7:$B$251,'3.2.MTS B (M1)'!$B205)</f>
        <v>0</v>
      </c>
      <c r="AD205" s="72">
        <f t="shared" si="61"/>
        <v>0</v>
      </c>
      <c r="AE205" s="55"/>
      <c r="AF205" s="72">
        <f>SUMIF('3.1.MTS A'!$F$7:$F$253,'3.2.MTS B (M1)'!R205,'3.1.MTS A'!$U$7:$U$253)</f>
        <v>0</v>
      </c>
      <c r="AG205" s="72">
        <f>SUMIFS('MTS B Funnel (M1)'!$L$7:$L$251,'MTS B Funnel (M1)'!$B$7:$B$251,'3.2.MTS B (M1)'!$B205)</f>
        <v>0</v>
      </c>
      <c r="AH205" s="72">
        <f>SUMIFS('MTS B Funnel (M1)'!$M$7:$M$251,'MTS B Funnel (M1)'!$B$7:$B$251,'3.2.MTS B (M1)'!$B205)</f>
        <v>0</v>
      </c>
      <c r="AI205" s="72">
        <f>SUMIFS('MTS B Funnel (M1)'!$N$7:$N$251,'MTS B Funnel (M1)'!$B$7:$B$251,'3.2.MTS B (M1)'!$B205)</f>
        <v>0</v>
      </c>
      <c r="AJ205" s="72">
        <f>SUMIFS('MTS B Funnel (M1)'!$O$7:$O$251,'MTS B Funnel (M1)'!$B$7:$B$251,'3.2.MTS B (M1)'!$B205)</f>
        <v>0</v>
      </c>
      <c r="AK205" s="72">
        <f t="shared" si="62"/>
        <v>0</v>
      </c>
      <c r="AL205" s="72">
        <f t="shared" si="63"/>
        <v>0</v>
      </c>
      <c r="AM205" s="72">
        <f t="shared" si="64"/>
        <v>0</v>
      </c>
      <c r="AN205" s="72">
        <f t="shared" si="73"/>
        <v>0</v>
      </c>
      <c r="AO205" s="72">
        <f t="shared" si="74"/>
        <v>0</v>
      </c>
      <c r="AP205" s="55"/>
    </row>
    <row r="206" spans="1:42" x14ac:dyDescent="0.25">
      <c r="A206" s="144"/>
      <c r="B206" s="55"/>
      <c r="C206" s="55"/>
      <c r="D206" s="72">
        <f>SUMIF('3.1.MTS A'!$F$7:$F$253,'3.2.MTS B (M1)'!B206,'3.1.MTS A'!$J$7:$J$253)</f>
        <v>0</v>
      </c>
      <c r="E206" s="187">
        <f>SUMIF('Conv ratios (M1)'!$A$2:$A$51,'3.2.MTS B (M1)'!$B206,'Conv ratios (M1)'!$G$2:$G$51)</f>
        <v>0</v>
      </c>
      <c r="F206" s="187">
        <f>SUMIF('Conv ratios (M1)'!$A$2:$A$51,'3.2.MTS B (M1)'!$B206,'Conv ratios (M1)'!$F$2:$F$51)</f>
        <v>0</v>
      </c>
      <c r="G206" s="187">
        <f>SUMIF('Conv ratios (M1)'!$A$2:$A$51,'3.2.MTS B (M1)'!$B206,'Conv ratios (M1)'!$E$2:$E$51)</f>
        <v>0</v>
      </c>
      <c r="H206" s="55"/>
      <c r="I206" s="72">
        <f t="shared" si="65"/>
        <v>0</v>
      </c>
      <c r="J206" s="72">
        <f t="shared" si="66"/>
        <v>0</v>
      </c>
      <c r="K206" s="72">
        <f t="shared" si="67"/>
        <v>0</v>
      </c>
      <c r="L206" s="72">
        <f t="shared" si="68"/>
        <v>0</v>
      </c>
      <c r="M206" s="55"/>
      <c r="N206" s="72">
        <f t="shared" si="69"/>
        <v>0</v>
      </c>
      <c r="O206" s="55"/>
      <c r="P206" s="72">
        <f t="shared" si="57"/>
        <v>0</v>
      </c>
      <c r="Q206" s="72">
        <f t="shared" si="58"/>
        <v>0</v>
      </c>
      <c r="R206" s="72">
        <f>SUMIF('3.1.MTS A'!$F$7:$F$253,'3.2.MTS B (M1)'!B206,'3.1.MTS A'!$P$7:$P$253)</f>
        <v>0</v>
      </c>
      <c r="S206" s="72">
        <f>SUMIFS('MTS B Funnel (M1)'!$E$7:$E$251,'MTS B Funnel (M1)'!$B$7:$B$251,'3.2.MTS B (M1)'!$B206)</f>
        <v>0</v>
      </c>
      <c r="T206" s="72">
        <f>SUMIFS('MTS B Funnel (M1)'!$F$7:$F$251,'MTS B Funnel (M1)'!$B$7:$B$251,'3.2.MTS B (M1)'!$B206)</f>
        <v>0</v>
      </c>
      <c r="U206" s="72">
        <f>SUMIFS('MTS B Funnel (M1)'!$G$7:$G$251,'MTS B Funnel (M1)'!$B$7:$B$251,'3.2.MTS B (M1)'!$B206)</f>
        <v>0</v>
      </c>
      <c r="V206" s="72">
        <f>SUMIFS('MTS B Funnel (M1)'!$H$7:$H$251,'MTS B Funnel (M1)'!$B$7:$B$251,'3.2.MTS B (M1)'!$B206)</f>
        <v>0</v>
      </c>
      <c r="W206" s="72">
        <f t="shared" si="59"/>
        <v>0</v>
      </c>
      <c r="X206" s="72">
        <f t="shared" si="60"/>
        <v>0</v>
      </c>
      <c r="Y206" s="72">
        <f t="shared" si="70"/>
        <v>0</v>
      </c>
      <c r="Z206" s="72">
        <f t="shared" si="71"/>
        <v>0</v>
      </c>
      <c r="AA206" s="72">
        <f t="shared" si="72"/>
        <v>0</v>
      </c>
      <c r="AB206" s="72">
        <f>SUMIFS('MTS B Funnel (M1)'!$I$7:$I$251,'MTS B Funnel (M1)'!$B$7:$B$251,'3.2.MTS B (M1)'!$B206)</f>
        <v>0</v>
      </c>
      <c r="AC206" s="72">
        <f>SUMIFS('MTS B Funnel (M1)'!$J$7:$J$251,'MTS B Funnel (M1)'!$B$7:$B$251,'3.2.MTS B (M1)'!$B206)</f>
        <v>0</v>
      </c>
      <c r="AD206" s="72">
        <f t="shared" si="61"/>
        <v>0</v>
      </c>
      <c r="AE206" s="55"/>
      <c r="AF206" s="72">
        <f>SUMIF('3.1.MTS A'!$F$7:$F$253,'3.2.MTS B (M1)'!R206,'3.1.MTS A'!$U$7:$U$253)</f>
        <v>0</v>
      </c>
      <c r="AG206" s="72">
        <f>SUMIFS('MTS B Funnel (M1)'!$L$7:$L$251,'MTS B Funnel (M1)'!$B$7:$B$251,'3.2.MTS B (M1)'!$B206)</f>
        <v>0</v>
      </c>
      <c r="AH206" s="72">
        <f>SUMIFS('MTS B Funnel (M1)'!$M$7:$M$251,'MTS B Funnel (M1)'!$B$7:$B$251,'3.2.MTS B (M1)'!$B206)</f>
        <v>0</v>
      </c>
      <c r="AI206" s="72">
        <f>SUMIFS('MTS B Funnel (M1)'!$N$7:$N$251,'MTS B Funnel (M1)'!$B$7:$B$251,'3.2.MTS B (M1)'!$B206)</f>
        <v>0</v>
      </c>
      <c r="AJ206" s="72">
        <f>SUMIFS('MTS B Funnel (M1)'!$O$7:$O$251,'MTS B Funnel (M1)'!$B$7:$B$251,'3.2.MTS B (M1)'!$B206)</f>
        <v>0</v>
      </c>
      <c r="AK206" s="72">
        <f t="shared" si="62"/>
        <v>0</v>
      </c>
      <c r="AL206" s="72">
        <f t="shared" si="63"/>
        <v>0</v>
      </c>
      <c r="AM206" s="72">
        <f t="shared" si="64"/>
        <v>0</v>
      </c>
      <c r="AN206" s="72">
        <f t="shared" si="73"/>
        <v>0</v>
      </c>
      <c r="AO206" s="72">
        <f t="shared" si="74"/>
        <v>0</v>
      </c>
      <c r="AP206" s="55"/>
    </row>
    <row r="207" spans="1:42" x14ac:dyDescent="0.25">
      <c r="A207" s="144"/>
      <c r="B207" s="55"/>
      <c r="C207" s="55"/>
      <c r="D207" s="72">
        <f>SUMIF('3.1.MTS A'!$F$7:$F$253,'3.2.MTS B (M1)'!B207,'3.1.MTS A'!$J$7:$J$253)</f>
        <v>0</v>
      </c>
      <c r="E207" s="187">
        <f>SUMIF('Conv ratios (M1)'!$A$2:$A$51,'3.2.MTS B (M1)'!$B207,'Conv ratios (M1)'!$G$2:$G$51)</f>
        <v>0</v>
      </c>
      <c r="F207" s="187">
        <f>SUMIF('Conv ratios (M1)'!$A$2:$A$51,'3.2.MTS B (M1)'!$B207,'Conv ratios (M1)'!$F$2:$F$51)</f>
        <v>0</v>
      </c>
      <c r="G207" s="187">
        <f>SUMIF('Conv ratios (M1)'!$A$2:$A$51,'3.2.MTS B (M1)'!$B207,'Conv ratios (M1)'!$E$2:$E$51)</f>
        <v>0</v>
      </c>
      <c r="H207" s="55"/>
      <c r="I207" s="72">
        <f t="shared" si="65"/>
        <v>0</v>
      </c>
      <c r="J207" s="72">
        <f t="shared" si="66"/>
        <v>0</v>
      </c>
      <c r="K207" s="72">
        <f t="shared" si="67"/>
        <v>0</v>
      </c>
      <c r="L207" s="72">
        <f t="shared" si="68"/>
        <v>0</v>
      </c>
      <c r="M207" s="55"/>
      <c r="N207" s="72">
        <f t="shared" si="69"/>
        <v>0</v>
      </c>
      <c r="O207" s="55"/>
      <c r="P207" s="72">
        <f t="shared" si="57"/>
        <v>0</v>
      </c>
      <c r="Q207" s="72">
        <f t="shared" si="58"/>
        <v>0</v>
      </c>
      <c r="R207" s="72">
        <f>SUMIF('3.1.MTS A'!$F$7:$F$253,'3.2.MTS B (M1)'!B207,'3.1.MTS A'!$P$7:$P$253)</f>
        <v>0</v>
      </c>
      <c r="S207" s="72">
        <f>SUMIFS('MTS B Funnel (M1)'!$E$7:$E$251,'MTS B Funnel (M1)'!$B$7:$B$251,'3.2.MTS B (M1)'!$B207)</f>
        <v>0</v>
      </c>
      <c r="T207" s="72">
        <f>SUMIFS('MTS B Funnel (M1)'!$F$7:$F$251,'MTS B Funnel (M1)'!$B$7:$B$251,'3.2.MTS B (M1)'!$B207)</f>
        <v>0</v>
      </c>
      <c r="U207" s="72">
        <f>SUMIFS('MTS B Funnel (M1)'!$G$7:$G$251,'MTS B Funnel (M1)'!$B$7:$B$251,'3.2.MTS B (M1)'!$B207)</f>
        <v>0</v>
      </c>
      <c r="V207" s="72">
        <f>SUMIFS('MTS B Funnel (M1)'!$H$7:$H$251,'MTS B Funnel (M1)'!$B$7:$B$251,'3.2.MTS B (M1)'!$B207)</f>
        <v>0</v>
      </c>
      <c r="W207" s="72">
        <f t="shared" si="59"/>
        <v>0</v>
      </c>
      <c r="X207" s="72">
        <f t="shared" si="60"/>
        <v>0</v>
      </c>
      <c r="Y207" s="72">
        <f t="shared" si="70"/>
        <v>0</v>
      </c>
      <c r="Z207" s="72">
        <f t="shared" si="71"/>
        <v>0</v>
      </c>
      <c r="AA207" s="72">
        <f t="shared" si="72"/>
        <v>0</v>
      </c>
      <c r="AB207" s="72">
        <f>SUMIFS('MTS B Funnel (M1)'!$I$7:$I$251,'MTS B Funnel (M1)'!$B$7:$B$251,'3.2.MTS B (M1)'!$B207)</f>
        <v>0</v>
      </c>
      <c r="AC207" s="72">
        <f>SUMIFS('MTS B Funnel (M1)'!$J$7:$J$251,'MTS B Funnel (M1)'!$B$7:$B$251,'3.2.MTS B (M1)'!$B207)</f>
        <v>0</v>
      </c>
      <c r="AD207" s="72">
        <f t="shared" si="61"/>
        <v>0</v>
      </c>
      <c r="AE207" s="55"/>
      <c r="AF207" s="72">
        <f>SUMIF('3.1.MTS A'!$F$7:$F$253,'3.2.MTS B (M1)'!R207,'3.1.MTS A'!$U$7:$U$253)</f>
        <v>0</v>
      </c>
      <c r="AG207" s="72">
        <f>SUMIFS('MTS B Funnel (M1)'!$L$7:$L$251,'MTS B Funnel (M1)'!$B$7:$B$251,'3.2.MTS B (M1)'!$B207)</f>
        <v>0</v>
      </c>
      <c r="AH207" s="72">
        <f>SUMIFS('MTS B Funnel (M1)'!$M$7:$M$251,'MTS B Funnel (M1)'!$B$7:$B$251,'3.2.MTS B (M1)'!$B207)</f>
        <v>0</v>
      </c>
      <c r="AI207" s="72">
        <f>SUMIFS('MTS B Funnel (M1)'!$N$7:$N$251,'MTS B Funnel (M1)'!$B$7:$B$251,'3.2.MTS B (M1)'!$B207)</f>
        <v>0</v>
      </c>
      <c r="AJ207" s="72">
        <f>SUMIFS('MTS B Funnel (M1)'!$O$7:$O$251,'MTS B Funnel (M1)'!$B$7:$B$251,'3.2.MTS B (M1)'!$B207)</f>
        <v>0</v>
      </c>
      <c r="AK207" s="72">
        <f t="shared" si="62"/>
        <v>0</v>
      </c>
      <c r="AL207" s="72">
        <f t="shared" si="63"/>
        <v>0</v>
      </c>
      <c r="AM207" s="72">
        <f t="shared" si="64"/>
        <v>0</v>
      </c>
      <c r="AN207" s="72">
        <f t="shared" si="73"/>
        <v>0</v>
      </c>
      <c r="AO207" s="72">
        <f t="shared" si="74"/>
        <v>0</v>
      </c>
      <c r="AP207" s="55"/>
    </row>
    <row r="208" spans="1:42" x14ac:dyDescent="0.25">
      <c r="A208" s="144"/>
      <c r="B208" s="55"/>
      <c r="C208" s="55"/>
      <c r="D208" s="72">
        <f>SUMIF('3.1.MTS A'!$F$7:$F$253,'3.2.MTS B (M1)'!B208,'3.1.MTS A'!$J$7:$J$253)</f>
        <v>0</v>
      </c>
      <c r="E208" s="187">
        <f>SUMIF('Conv ratios (M1)'!$A$2:$A$51,'3.2.MTS B (M1)'!$B208,'Conv ratios (M1)'!$G$2:$G$51)</f>
        <v>0</v>
      </c>
      <c r="F208" s="187">
        <f>SUMIF('Conv ratios (M1)'!$A$2:$A$51,'3.2.MTS B (M1)'!$B208,'Conv ratios (M1)'!$F$2:$F$51)</f>
        <v>0</v>
      </c>
      <c r="G208" s="187">
        <f>SUMIF('Conv ratios (M1)'!$A$2:$A$51,'3.2.MTS B (M1)'!$B208,'Conv ratios (M1)'!$E$2:$E$51)</f>
        <v>0</v>
      </c>
      <c r="H208" s="55"/>
      <c r="I208" s="72">
        <f t="shared" si="65"/>
        <v>0</v>
      </c>
      <c r="J208" s="72">
        <f t="shared" si="66"/>
        <v>0</v>
      </c>
      <c r="K208" s="72">
        <f t="shared" si="67"/>
        <v>0</v>
      </c>
      <c r="L208" s="72">
        <f t="shared" si="68"/>
        <v>0</v>
      </c>
      <c r="M208" s="55"/>
      <c r="N208" s="72">
        <f t="shared" si="69"/>
        <v>0</v>
      </c>
      <c r="O208" s="55"/>
      <c r="P208" s="72">
        <f t="shared" si="57"/>
        <v>0</v>
      </c>
      <c r="Q208" s="72">
        <f t="shared" si="58"/>
        <v>0</v>
      </c>
      <c r="R208" s="72">
        <f>SUMIF('3.1.MTS A'!$F$7:$F$253,'3.2.MTS B (M1)'!B208,'3.1.MTS A'!$P$7:$P$253)</f>
        <v>0</v>
      </c>
      <c r="S208" s="72">
        <f>SUMIFS('MTS B Funnel (M1)'!$E$7:$E$251,'MTS B Funnel (M1)'!$B$7:$B$251,'3.2.MTS B (M1)'!$B208)</f>
        <v>0</v>
      </c>
      <c r="T208" s="72">
        <f>SUMIFS('MTS B Funnel (M1)'!$F$7:$F$251,'MTS B Funnel (M1)'!$B$7:$B$251,'3.2.MTS B (M1)'!$B208)</f>
        <v>0</v>
      </c>
      <c r="U208" s="72">
        <f>SUMIFS('MTS B Funnel (M1)'!$G$7:$G$251,'MTS B Funnel (M1)'!$B$7:$B$251,'3.2.MTS B (M1)'!$B208)</f>
        <v>0</v>
      </c>
      <c r="V208" s="72">
        <f>SUMIFS('MTS B Funnel (M1)'!$H$7:$H$251,'MTS B Funnel (M1)'!$B$7:$B$251,'3.2.MTS B (M1)'!$B208)</f>
        <v>0</v>
      </c>
      <c r="W208" s="72">
        <f t="shared" si="59"/>
        <v>0</v>
      </c>
      <c r="X208" s="72">
        <f t="shared" si="60"/>
        <v>0</v>
      </c>
      <c r="Y208" s="72">
        <f t="shared" si="70"/>
        <v>0</v>
      </c>
      <c r="Z208" s="72">
        <f t="shared" si="71"/>
        <v>0</v>
      </c>
      <c r="AA208" s="72">
        <f t="shared" si="72"/>
        <v>0</v>
      </c>
      <c r="AB208" s="72">
        <f>SUMIFS('MTS B Funnel (M1)'!$I$7:$I$251,'MTS B Funnel (M1)'!$B$7:$B$251,'3.2.MTS B (M1)'!$B208)</f>
        <v>0</v>
      </c>
      <c r="AC208" s="72">
        <f>SUMIFS('MTS B Funnel (M1)'!$J$7:$J$251,'MTS B Funnel (M1)'!$B$7:$B$251,'3.2.MTS B (M1)'!$B208)</f>
        <v>0</v>
      </c>
      <c r="AD208" s="72">
        <f t="shared" si="61"/>
        <v>0</v>
      </c>
      <c r="AE208" s="55"/>
      <c r="AF208" s="72">
        <f>SUMIF('3.1.MTS A'!$F$7:$F$253,'3.2.MTS B (M1)'!R208,'3.1.MTS A'!$U$7:$U$253)</f>
        <v>0</v>
      </c>
      <c r="AG208" s="72">
        <f>SUMIFS('MTS B Funnel (M1)'!$L$7:$L$251,'MTS B Funnel (M1)'!$B$7:$B$251,'3.2.MTS B (M1)'!$B208)</f>
        <v>0</v>
      </c>
      <c r="AH208" s="72">
        <f>SUMIFS('MTS B Funnel (M1)'!$M$7:$M$251,'MTS B Funnel (M1)'!$B$7:$B$251,'3.2.MTS B (M1)'!$B208)</f>
        <v>0</v>
      </c>
      <c r="AI208" s="72">
        <f>SUMIFS('MTS B Funnel (M1)'!$N$7:$N$251,'MTS B Funnel (M1)'!$B$7:$B$251,'3.2.MTS B (M1)'!$B208)</f>
        <v>0</v>
      </c>
      <c r="AJ208" s="72">
        <f>SUMIFS('MTS B Funnel (M1)'!$O$7:$O$251,'MTS B Funnel (M1)'!$B$7:$B$251,'3.2.MTS B (M1)'!$B208)</f>
        <v>0</v>
      </c>
      <c r="AK208" s="72">
        <f t="shared" si="62"/>
        <v>0</v>
      </c>
      <c r="AL208" s="72">
        <f t="shared" si="63"/>
        <v>0</v>
      </c>
      <c r="AM208" s="72">
        <f t="shared" si="64"/>
        <v>0</v>
      </c>
      <c r="AN208" s="72">
        <f t="shared" si="73"/>
        <v>0</v>
      </c>
      <c r="AO208" s="72">
        <f t="shared" si="74"/>
        <v>0</v>
      </c>
      <c r="AP208" s="55"/>
    </row>
    <row r="209" spans="1:42" x14ac:dyDescent="0.25">
      <c r="A209" s="144"/>
      <c r="B209" s="55"/>
      <c r="C209" s="55"/>
      <c r="D209" s="72">
        <f>SUMIF('3.1.MTS A'!$F$7:$F$253,'3.2.MTS B (M1)'!B209,'3.1.MTS A'!$J$7:$J$253)</f>
        <v>0</v>
      </c>
      <c r="E209" s="187">
        <f>SUMIF('Conv ratios (M1)'!$A$2:$A$51,'3.2.MTS B (M1)'!$B209,'Conv ratios (M1)'!$G$2:$G$51)</f>
        <v>0</v>
      </c>
      <c r="F209" s="187">
        <f>SUMIF('Conv ratios (M1)'!$A$2:$A$51,'3.2.MTS B (M1)'!$B209,'Conv ratios (M1)'!$F$2:$F$51)</f>
        <v>0</v>
      </c>
      <c r="G209" s="187">
        <f>SUMIF('Conv ratios (M1)'!$A$2:$A$51,'3.2.MTS B (M1)'!$B209,'Conv ratios (M1)'!$E$2:$E$51)</f>
        <v>0</v>
      </c>
      <c r="H209" s="55"/>
      <c r="I209" s="72">
        <f t="shared" si="65"/>
        <v>0</v>
      </c>
      <c r="J209" s="72">
        <f t="shared" si="66"/>
        <v>0</v>
      </c>
      <c r="K209" s="72">
        <f t="shared" si="67"/>
        <v>0</v>
      </c>
      <c r="L209" s="72">
        <f t="shared" si="68"/>
        <v>0</v>
      </c>
      <c r="M209" s="55"/>
      <c r="N209" s="72">
        <f t="shared" si="69"/>
        <v>0</v>
      </c>
      <c r="O209" s="55"/>
      <c r="P209" s="72">
        <f t="shared" si="57"/>
        <v>0</v>
      </c>
      <c r="Q209" s="72">
        <f t="shared" si="58"/>
        <v>0</v>
      </c>
      <c r="R209" s="72">
        <f>SUMIF('3.1.MTS A'!$F$7:$F$253,'3.2.MTS B (M1)'!B209,'3.1.MTS A'!$P$7:$P$253)</f>
        <v>0</v>
      </c>
      <c r="S209" s="72">
        <f>SUMIFS('MTS B Funnel (M1)'!$E$7:$E$251,'MTS B Funnel (M1)'!$B$7:$B$251,'3.2.MTS B (M1)'!$B209)</f>
        <v>0</v>
      </c>
      <c r="T209" s="72">
        <f>SUMIFS('MTS B Funnel (M1)'!$F$7:$F$251,'MTS B Funnel (M1)'!$B$7:$B$251,'3.2.MTS B (M1)'!$B209)</f>
        <v>0</v>
      </c>
      <c r="U209" s="72">
        <f>SUMIFS('MTS B Funnel (M1)'!$G$7:$G$251,'MTS B Funnel (M1)'!$B$7:$B$251,'3.2.MTS B (M1)'!$B209)</f>
        <v>0</v>
      </c>
      <c r="V209" s="72">
        <f>SUMIFS('MTS B Funnel (M1)'!$H$7:$H$251,'MTS B Funnel (M1)'!$B$7:$B$251,'3.2.MTS B (M1)'!$B209)</f>
        <v>0</v>
      </c>
      <c r="W209" s="72">
        <f t="shared" si="59"/>
        <v>0</v>
      </c>
      <c r="X209" s="72">
        <f t="shared" si="60"/>
        <v>0</v>
      </c>
      <c r="Y209" s="72">
        <f t="shared" si="70"/>
        <v>0</v>
      </c>
      <c r="Z209" s="72">
        <f t="shared" si="71"/>
        <v>0</v>
      </c>
      <c r="AA209" s="72">
        <f t="shared" si="72"/>
        <v>0</v>
      </c>
      <c r="AB209" s="72">
        <f>SUMIFS('MTS B Funnel (M1)'!$I$7:$I$251,'MTS B Funnel (M1)'!$B$7:$B$251,'3.2.MTS B (M1)'!$B209)</f>
        <v>0</v>
      </c>
      <c r="AC209" s="72">
        <f>SUMIFS('MTS B Funnel (M1)'!$J$7:$J$251,'MTS B Funnel (M1)'!$B$7:$B$251,'3.2.MTS B (M1)'!$B209)</f>
        <v>0</v>
      </c>
      <c r="AD209" s="72">
        <f t="shared" si="61"/>
        <v>0</v>
      </c>
      <c r="AE209" s="55"/>
      <c r="AF209" s="72">
        <f>SUMIF('3.1.MTS A'!$F$7:$F$253,'3.2.MTS B (M1)'!R209,'3.1.MTS A'!$U$7:$U$253)</f>
        <v>0</v>
      </c>
      <c r="AG209" s="72">
        <f>SUMIFS('MTS B Funnel (M1)'!$L$7:$L$251,'MTS B Funnel (M1)'!$B$7:$B$251,'3.2.MTS B (M1)'!$B209)</f>
        <v>0</v>
      </c>
      <c r="AH209" s="72">
        <f>SUMIFS('MTS B Funnel (M1)'!$M$7:$M$251,'MTS B Funnel (M1)'!$B$7:$B$251,'3.2.MTS B (M1)'!$B209)</f>
        <v>0</v>
      </c>
      <c r="AI209" s="72">
        <f>SUMIFS('MTS B Funnel (M1)'!$N$7:$N$251,'MTS B Funnel (M1)'!$B$7:$B$251,'3.2.MTS B (M1)'!$B209)</f>
        <v>0</v>
      </c>
      <c r="AJ209" s="72">
        <f>SUMIFS('MTS B Funnel (M1)'!$O$7:$O$251,'MTS B Funnel (M1)'!$B$7:$B$251,'3.2.MTS B (M1)'!$B209)</f>
        <v>0</v>
      </c>
      <c r="AK209" s="72">
        <f t="shared" si="62"/>
        <v>0</v>
      </c>
      <c r="AL209" s="72">
        <f t="shared" si="63"/>
        <v>0</v>
      </c>
      <c r="AM209" s="72">
        <f t="shared" si="64"/>
        <v>0</v>
      </c>
      <c r="AN209" s="72">
        <f t="shared" si="73"/>
        <v>0</v>
      </c>
      <c r="AO209" s="72">
        <f t="shared" si="74"/>
        <v>0</v>
      </c>
      <c r="AP209" s="55"/>
    </row>
    <row r="210" spans="1:42" x14ac:dyDescent="0.25">
      <c r="A210" s="144"/>
      <c r="B210" s="55"/>
      <c r="C210" s="55"/>
      <c r="D210" s="72">
        <f>SUMIF('3.1.MTS A'!$F$7:$F$253,'3.2.MTS B (M1)'!B210,'3.1.MTS A'!$J$7:$J$253)</f>
        <v>0</v>
      </c>
      <c r="E210" s="187">
        <f>SUMIF('Conv ratios (M1)'!$A$2:$A$51,'3.2.MTS B (M1)'!$B210,'Conv ratios (M1)'!$G$2:$G$51)</f>
        <v>0</v>
      </c>
      <c r="F210" s="187">
        <f>SUMIF('Conv ratios (M1)'!$A$2:$A$51,'3.2.MTS B (M1)'!$B210,'Conv ratios (M1)'!$F$2:$F$51)</f>
        <v>0</v>
      </c>
      <c r="G210" s="187">
        <f>SUMIF('Conv ratios (M1)'!$A$2:$A$51,'3.2.MTS B (M1)'!$B210,'Conv ratios (M1)'!$E$2:$E$51)</f>
        <v>0</v>
      </c>
      <c r="H210" s="55"/>
      <c r="I210" s="72">
        <f t="shared" si="65"/>
        <v>0</v>
      </c>
      <c r="J210" s="72">
        <f t="shared" si="66"/>
        <v>0</v>
      </c>
      <c r="K210" s="72">
        <f t="shared" si="67"/>
        <v>0</v>
      </c>
      <c r="L210" s="72">
        <f t="shared" si="68"/>
        <v>0</v>
      </c>
      <c r="M210" s="55"/>
      <c r="N210" s="72">
        <f t="shared" si="69"/>
        <v>0</v>
      </c>
      <c r="O210" s="55"/>
      <c r="P210" s="72">
        <f t="shared" si="57"/>
        <v>0</v>
      </c>
      <c r="Q210" s="72">
        <f t="shared" si="58"/>
        <v>0</v>
      </c>
      <c r="R210" s="72">
        <f>SUMIF('3.1.MTS A'!$F$7:$F$253,'3.2.MTS B (M1)'!B210,'3.1.MTS A'!$P$7:$P$253)</f>
        <v>0</v>
      </c>
      <c r="S210" s="72">
        <f>SUMIFS('MTS B Funnel (M1)'!$E$7:$E$251,'MTS B Funnel (M1)'!$B$7:$B$251,'3.2.MTS B (M1)'!$B210)</f>
        <v>0</v>
      </c>
      <c r="T210" s="72">
        <f>SUMIFS('MTS B Funnel (M1)'!$F$7:$F$251,'MTS B Funnel (M1)'!$B$7:$B$251,'3.2.MTS B (M1)'!$B210)</f>
        <v>0</v>
      </c>
      <c r="U210" s="72">
        <f>SUMIFS('MTS B Funnel (M1)'!$G$7:$G$251,'MTS B Funnel (M1)'!$B$7:$B$251,'3.2.MTS B (M1)'!$B210)</f>
        <v>0</v>
      </c>
      <c r="V210" s="72">
        <f>SUMIFS('MTS B Funnel (M1)'!$H$7:$H$251,'MTS B Funnel (M1)'!$B$7:$B$251,'3.2.MTS B (M1)'!$B210)</f>
        <v>0</v>
      </c>
      <c r="W210" s="72">
        <f t="shared" si="59"/>
        <v>0</v>
      </c>
      <c r="X210" s="72">
        <f t="shared" si="60"/>
        <v>0</v>
      </c>
      <c r="Y210" s="72">
        <f t="shared" si="70"/>
        <v>0</v>
      </c>
      <c r="Z210" s="72">
        <f t="shared" si="71"/>
        <v>0</v>
      </c>
      <c r="AA210" s="72">
        <f t="shared" si="72"/>
        <v>0</v>
      </c>
      <c r="AB210" s="72">
        <f>SUMIFS('MTS B Funnel (M1)'!$I$7:$I$251,'MTS B Funnel (M1)'!$B$7:$B$251,'3.2.MTS B (M1)'!$B210)</f>
        <v>0</v>
      </c>
      <c r="AC210" s="72">
        <f>SUMIFS('MTS B Funnel (M1)'!$J$7:$J$251,'MTS B Funnel (M1)'!$B$7:$B$251,'3.2.MTS B (M1)'!$B210)</f>
        <v>0</v>
      </c>
      <c r="AD210" s="72">
        <f t="shared" si="61"/>
        <v>0</v>
      </c>
      <c r="AE210" s="55"/>
      <c r="AF210" s="72">
        <f>SUMIF('3.1.MTS A'!$F$7:$F$253,'3.2.MTS B (M1)'!R210,'3.1.MTS A'!$U$7:$U$253)</f>
        <v>0</v>
      </c>
      <c r="AG210" s="72">
        <f>SUMIFS('MTS B Funnel (M1)'!$L$7:$L$251,'MTS B Funnel (M1)'!$B$7:$B$251,'3.2.MTS B (M1)'!$B210)</f>
        <v>0</v>
      </c>
      <c r="AH210" s="72">
        <f>SUMIFS('MTS B Funnel (M1)'!$M$7:$M$251,'MTS B Funnel (M1)'!$B$7:$B$251,'3.2.MTS B (M1)'!$B210)</f>
        <v>0</v>
      </c>
      <c r="AI210" s="72">
        <f>SUMIFS('MTS B Funnel (M1)'!$N$7:$N$251,'MTS B Funnel (M1)'!$B$7:$B$251,'3.2.MTS B (M1)'!$B210)</f>
        <v>0</v>
      </c>
      <c r="AJ210" s="72">
        <f>SUMIFS('MTS B Funnel (M1)'!$O$7:$O$251,'MTS B Funnel (M1)'!$B$7:$B$251,'3.2.MTS B (M1)'!$B210)</f>
        <v>0</v>
      </c>
      <c r="AK210" s="72">
        <f t="shared" si="62"/>
        <v>0</v>
      </c>
      <c r="AL210" s="72">
        <f t="shared" si="63"/>
        <v>0</v>
      </c>
      <c r="AM210" s="72">
        <f t="shared" si="64"/>
        <v>0</v>
      </c>
      <c r="AN210" s="72">
        <f t="shared" si="73"/>
        <v>0</v>
      </c>
      <c r="AO210" s="72">
        <f t="shared" si="74"/>
        <v>0</v>
      </c>
      <c r="AP210" s="55"/>
    </row>
    <row r="211" spans="1:42" x14ac:dyDescent="0.25">
      <c r="A211" s="144"/>
      <c r="B211" s="55"/>
      <c r="C211" s="55"/>
      <c r="D211" s="72">
        <f>SUMIF('3.1.MTS A'!$F$7:$F$253,'3.2.MTS B (M1)'!B211,'3.1.MTS A'!$J$7:$J$253)</f>
        <v>0</v>
      </c>
      <c r="E211" s="187">
        <f>SUMIF('Conv ratios (M1)'!$A$2:$A$51,'3.2.MTS B (M1)'!$B211,'Conv ratios (M1)'!$G$2:$G$51)</f>
        <v>0</v>
      </c>
      <c r="F211" s="187">
        <f>SUMIF('Conv ratios (M1)'!$A$2:$A$51,'3.2.MTS B (M1)'!$B211,'Conv ratios (M1)'!$F$2:$F$51)</f>
        <v>0</v>
      </c>
      <c r="G211" s="187">
        <f>SUMIF('Conv ratios (M1)'!$A$2:$A$51,'3.2.MTS B (M1)'!$B211,'Conv ratios (M1)'!$E$2:$E$51)</f>
        <v>0</v>
      </c>
      <c r="H211" s="55"/>
      <c r="I211" s="72">
        <f t="shared" si="65"/>
        <v>0</v>
      </c>
      <c r="J211" s="72">
        <f t="shared" si="66"/>
        <v>0</v>
      </c>
      <c r="K211" s="72">
        <f t="shared" si="67"/>
        <v>0</v>
      </c>
      <c r="L211" s="72">
        <f t="shared" si="68"/>
        <v>0</v>
      </c>
      <c r="M211" s="55"/>
      <c r="N211" s="72">
        <f t="shared" si="69"/>
        <v>0</v>
      </c>
      <c r="O211" s="55"/>
      <c r="P211" s="72">
        <f t="shared" si="57"/>
        <v>0</v>
      </c>
      <c r="Q211" s="72">
        <f t="shared" si="58"/>
        <v>0</v>
      </c>
      <c r="R211" s="72">
        <f>SUMIF('3.1.MTS A'!$F$7:$F$253,'3.2.MTS B (M1)'!B211,'3.1.MTS A'!$P$7:$P$253)</f>
        <v>0</v>
      </c>
      <c r="S211" s="72">
        <f>SUMIFS('MTS B Funnel (M1)'!$E$7:$E$251,'MTS B Funnel (M1)'!$B$7:$B$251,'3.2.MTS B (M1)'!$B211)</f>
        <v>0</v>
      </c>
      <c r="T211" s="72">
        <f>SUMIFS('MTS B Funnel (M1)'!$F$7:$F$251,'MTS B Funnel (M1)'!$B$7:$B$251,'3.2.MTS B (M1)'!$B211)</f>
        <v>0</v>
      </c>
      <c r="U211" s="72">
        <f>SUMIFS('MTS B Funnel (M1)'!$G$7:$G$251,'MTS B Funnel (M1)'!$B$7:$B$251,'3.2.MTS B (M1)'!$B211)</f>
        <v>0</v>
      </c>
      <c r="V211" s="72">
        <f>SUMIFS('MTS B Funnel (M1)'!$H$7:$H$251,'MTS B Funnel (M1)'!$B$7:$B$251,'3.2.MTS B (M1)'!$B211)</f>
        <v>0</v>
      </c>
      <c r="W211" s="72">
        <f t="shared" si="59"/>
        <v>0</v>
      </c>
      <c r="X211" s="72">
        <f t="shared" si="60"/>
        <v>0</v>
      </c>
      <c r="Y211" s="72">
        <f t="shared" si="70"/>
        <v>0</v>
      </c>
      <c r="Z211" s="72">
        <f t="shared" si="71"/>
        <v>0</v>
      </c>
      <c r="AA211" s="72">
        <f t="shared" si="72"/>
        <v>0</v>
      </c>
      <c r="AB211" s="72">
        <f>SUMIFS('MTS B Funnel (M1)'!$I$7:$I$251,'MTS B Funnel (M1)'!$B$7:$B$251,'3.2.MTS B (M1)'!$B211)</f>
        <v>0</v>
      </c>
      <c r="AC211" s="72">
        <f>SUMIFS('MTS B Funnel (M1)'!$J$7:$J$251,'MTS B Funnel (M1)'!$B$7:$B$251,'3.2.MTS B (M1)'!$B211)</f>
        <v>0</v>
      </c>
      <c r="AD211" s="72">
        <f t="shared" si="61"/>
        <v>0</v>
      </c>
      <c r="AE211" s="55"/>
      <c r="AF211" s="72">
        <f>SUMIF('3.1.MTS A'!$F$7:$F$253,'3.2.MTS B (M1)'!R211,'3.1.MTS A'!$U$7:$U$253)</f>
        <v>0</v>
      </c>
      <c r="AG211" s="72">
        <f>SUMIFS('MTS B Funnel (M1)'!$L$7:$L$251,'MTS B Funnel (M1)'!$B$7:$B$251,'3.2.MTS B (M1)'!$B211)</f>
        <v>0</v>
      </c>
      <c r="AH211" s="72">
        <f>SUMIFS('MTS B Funnel (M1)'!$M$7:$M$251,'MTS B Funnel (M1)'!$B$7:$B$251,'3.2.MTS B (M1)'!$B211)</f>
        <v>0</v>
      </c>
      <c r="AI211" s="72">
        <f>SUMIFS('MTS B Funnel (M1)'!$N$7:$N$251,'MTS B Funnel (M1)'!$B$7:$B$251,'3.2.MTS B (M1)'!$B211)</f>
        <v>0</v>
      </c>
      <c r="AJ211" s="72">
        <f>SUMIFS('MTS B Funnel (M1)'!$O$7:$O$251,'MTS B Funnel (M1)'!$B$7:$B$251,'3.2.MTS B (M1)'!$B211)</f>
        <v>0</v>
      </c>
      <c r="AK211" s="72">
        <f t="shared" si="62"/>
        <v>0</v>
      </c>
      <c r="AL211" s="72">
        <f t="shared" si="63"/>
        <v>0</v>
      </c>
      <c r="AM211" s="72">
        <f t="shared" si="64"/>
        <v>0</v>
      </c>
      <c r="AN211" s="72">
        <f t="shared" si="73"/>
        <v>0</v>
      </c>
      <c r="AO211" s="72">
        <f t="shared" si="74"/>
        <v>0</v>
      </c>
      <c r="AP211" s="55"/>
    </row>
    <row r="212" spans="1:42" x14ac:dyDescent="0.25">
      <c r="A212" s="144"/>
      <c r="B212" s="55"/>
      <c r="C212" s="55"/>
      <c r="D212" s="72">
        <f>SUMIF('3.1.MTS A'!$F$7:$F$253,'3.2.MTS B (M1)'!B212,'3.1.MTS A'!$J$7:$J$253)</f>
        <v>0</v>
      </c>
      <c r="E212" s="187">
        <f>SUMIF('Conv ratios (M1)'!$A$2:$A$51,'3.2.MTS B (M1)'!$B212,'Conv ratios (M1)'!$G$2:$G$51)</f>
        <v>0</v>
      </c>
      <c r="F212" s="187">
        <f>SUMIF('Conv ratios (M1)'!$A$2:$A$51,'3.2.MTS B (M1)'!$B212,'Conv ratios (M1)'!$F$2:$F$51)</f>
        <v>0</v>
      </c>
      <c r="G212" s="187">
        <f>SUMIF('Conv ratios (M1)'!$A$2:$A$51,'3.2.MTS B (M1)'!$B212,'Conv ratios (M1)'!$E$2:$E$51)</f>
        <v>0</v>
      </c>
      <c r="H212" s="55"/>
      <c r="I212" s="72">
        <f t="shared" si="65"/>
        <v>0</v>
      </c>
      <c r="J212" s="72">
        <f t="shared" si="66"/>
        <v>0</v>
      </c>
      <c r="K212" s="72">
        <f t="shared" si="67"/>
        <v>0</v>
      </c>
      <c r="L212" s="72">
        <f t="shared" si="68"/>
        <v>0</v>
      </c>
      <c r="M212" s="55"/>
      <c r="N212" s="72">
        <f t="shared" si="69"/>
        <v>0</v>
      </c>
      <c r="O212" s="55"/>
      <c r="P212" s="72">
        <f t="shared" si="57"/>
        <v>0</v>
      </c>
      <c r="Q212" s="72">
        <f t="shared" si="58"/>
        <v>0</v>
      </c>
      <c r="R212" s="72">
        <f>SUMIF('3.1.MTS A'!$F$7:$F$253,'3.2.MTS B (M1)'!B212,'3.1.MTS A'!$P$7:$P$253)</f>
        <v>0</v>
      </c>
      <c r="S212" s="72">
        <f>SUMIFS('MTS B Funnel (M1)'!$E$7:$E$251,'MTS B Funnel (M1)'!$B$7:$B$251,'3.2.MTS B (M1)'!$B212)</f>
        <v>0</v>
      </c>
      <c r="T212" s="72">
        <f>SUMIFS('MTS B Funnel (M1)'!$F$7:$F$251,'MTS B Funnel (M1)'!$B$7:$B$251,'3.2.MTS B (M1)'!$B212)</f>
        <v>0</v>
      </c>
      <c r="U212" s="72">
        <f>SUMIFS('MTS B Funnel (M1)'!$G$7:$G$251,'MTS B Funnel (M1)'!$B$7:$B$251,'3.2.MTS B (M1)'!$B212)</f>
        <v>0</v>
      </c>
      <c r="V212" s="72">
        <f>SUMIFS('MTS B Funnel (M1)'!$H$7:$H$251,'MTS B Funnel (M1)'!$B$7:$B$251,'3.2.MTS B (M1)'!$B212)</f>
        <v>0</v>
      </c>
      <c r="W212" s="72">
        <f t="shared" si="59"/>
        <v>0</v>
      </c>
      <c r="X212" s="72">
        <f t="shared" si="60"/>
        <v>0</v>
      </c>
      <c r="Y212" s="72">
        <f t="shared" si="70"/>
        <v>0</v>
      </c>
      <c r="Z212" s="72">
        <f t="shared" si="71"/>
        <v>0</v>
      </c>
      <c r="AA212" s="72">
        <f t="shared" si="72"/>
        <v>0</v>
      </c>
      <c r="AB212" s="72">
        <f>SUMIFS('MTS B Funnel (M1)'!$I$7:$I$251,'MTS B Funnel (M1)'!$B$7:$B$251,'3.2.MTS B (M1)'!$B212)</f>
        <v>0</v>
      </c>
      <c r="AC212" s="72">
        <f>SUMIFS('MTS B Funnel (M1)'!$J$7:$J$251,'MTS B Funnel (M1)'!$B$7:$B$251,'3.2.MTS B (M1)'!$B212)</f>
        <v>0</v>
      </c>
      <c r="AD212" s="72">
        <f t="shared" si="61"/>
        <v>0</v>
      </c>
      <c r="AE212" s="55"/>
      <c r="AF212" s="72">
        <f>SUMIF('3.1.MTS A'!$F$7:$F$253,'3.2.MTS B (M1)'!R212,'3.1.MTS A'!$U$7:$U$253)</f>
        <v>0</v>
      </c>
      <c r="AG212" s="72">
        <f>SUMIFS('MTS B Funnel (M1)'!$L$7:$L$251,'MTS B Funnel (M1)'!$B$7:$B$251,'3.2.MTS B (M1)'!$B212)</f>
        <v>0</v>
      </c>
      <c r="AH212" s="72">
        <f>SUMIFS('MTS B Funnel (M1)'!$M$7:$M$251,'MTS B Funnel (M1)'!$B$7:$B$251,'3.2.MTS B (M1)'!$B212)</f>
        <v>0</v>
      </c>
      <c r="AI212" s="72">
        <f>SUMIFS('MTS B Funnel (M1)'!$N$7:$N$251,'MTS B Funnel (M1)'!$B$7:$B$251,'3.2.MTS B (M1)'!$B212)</f>
        <v>0</v>
      </c>
      <c r="AJ212" s="72">
        <f>SUMIFS('MTS B Funnel (M1)'!$O$7:$O$251,'MTS B Funnel (M1)'!$B$7:$B$251,'3.2.MTS B (M1)'!$B212)</f>
        <v>0</v>
      </c>
      <c r="AK212" s="72">
        <f t="shared" si="62"/>
        <v>0</v>
      </c>
      <c r="AL212" s="72">
        <f t="shared" si="63"/>
        <v>0</v>
      </c>
      <c r="AM212" s="72">
        <f t="shared" si="64"/>
        <v>0</v>
      </c>
      <c r="AN212" s="72">
        <f t="shared" si="73"/>
        <v>0</v>
      </c>
      <c r="AO212" s="72">
        <f t="shared" si="74"/>
        <v>0</v>
      </c>
      <c r="AP212" s="55"/>
    </row>
    <row r="213" spans="1:42" x14ac:dyDescent="0.25">
      <c r="A213" s="144"/>
      <c r="B213" s="55"/>
      <c r="C213" s="55"/>
      <c r="D213" s="72">
        <f>SUMIF('3.1.MTS A'!$F$7:$F$253,'3.2.MTS B (M1)'!B213,'3.1.MTS A'!$J$7:$J$253)</f>
        <v>0</v>
      </c>
      <c r="E213" s="187">
        <f>SUMIF('Conv ratios (M1)'!$A$2:$A$51,'3.2.MTS B (M1)'!$B213,'Conv ratios (M1)'!$G$2:$G$51)</f>
        <v>0</v>
      </c>
      <c r="F213" s="187">
        <f>SUMIF('Conv ratios (M1)'!$A$2:$A$51,'3.2.MTS B (M1)'!$B213,'Conv ratios (M1)'!$F$2:$F$51)</f>
        <v>0</v>
      </c>
      <c r="G213" s="187">
        <f>SUMIF('Conv ratios (M1)'!$A$2:$A$51,'3.2.MTS B (M1)'!$B213,'Conv ratios (M1)'!$E$2:$E$51)</f>
        <v>0</v>
      </c>
      <c r="H213" s="55"/>
      <c r="I213" s="72">
        <f t="shared" si="65"/>
        <v>0</v>
      </c>
      <c r="J213" s="72">
        <f t="shared" si="66"/>
        <v>0</v>
      </c>
      <c r="K213" s="72">
        <f t="shared" si="67"/>
        <v>0</v>
      </c>
      <c r="L213" s="72">
        <f t="shared" si="68"/>
        <v>0</v>
      </c>
      <c r="M213" s="55"/>
      <c r="N213" s="72">
        <f t="shared" si="69"/>
        <v>0</v>
      </c>
      <c r="O213" s="55"/>
      <c r="P213" s="72">
        <f t="shared" si="57"/>
        <v>0</v>
      </c>
      <c r="Q213" s="72">
        <f t="shared" si="58"/>
        <v>0</v>
      </c>
      <c r="R213" s="72">
        <f>SUMIF('3.1.MTS A'!$F$7:$F$253,'3.2.MTS B (M1)'!B213,'3.1.MTS A'!$P$7:$P$253)</f>
        <v>0</v>
      </c>
      <c r="S213" s="72">
        <f>SUMIFS('MTS B Funnel (M1)'!$E$7:$E$251,'MTS B Funnel (M1)'!$B$7:$B$251,'3.2.MTS B (M1)'!$B213)</f>
        <v>0</v>
      </c>
      <c r="T213" s="72">
        <f>SUMIFS('MTS B Funnel (M1)'!$F$7:$F$251,'MTS B Funnel (M1)'!$B$7:$B$251,'3.2.MTS B (M1)'!$B213)</f>
        <v>0</v>
      </c>
      <c r="U213" s="72">
        <f>SUMIFS('MTS B Funnel (M1)'!$G$7:$G$251,'MTS B Funnel (M1)'!$B$7:$B$251,'3.2.MTS B (M1)'!$B213)</f>
        <v>0</v>
      </c>
      <c r="V213" s="72">
        <f>SUMIFS('MTS B Funnel (M1)'!$H$7:$H$251,'MTS B Funnel (M1)'!$B$7:$B$251,'3.2.MTS B (M1)'!$B213)</f>
        <v>0</v>
      </c>
      <c r="W213" s="72">
        <f t="shared" si="59"/>
        <v>0</v>
      </c>
      <c r="X213" s="72">
        <f t="shared" si="60"/>
        <v>0</v>
      </c>
      <c r="Y213" s="72">
        <f t="shared" si="70"/>
        <v>0</v>
      </c>
      <c r="Z213" s="72">
        <f t="shared" si="71"/>
        <v>0</v>
      </c>
      <c r="AA213" s="72">
        <f t="shared" si="72"/>
        <v>0</v>
      </c>
      <c r="AB213" s="72">
        <f>SUMIFS('MTS B Funnel (M1)'!$I$7:$I$251,'MTS B Funnel (M1)'!$B$7:$B$251,'3.2.MTS B (M1)'!$B213)</f>
        <v>0</v>
      </c>
      <c r="AC213" s="72">
        <f>SUMIFS('MTS B Funnel (M1)'!$J$7:$J$251,'MTS B Funnel (M1)'!$B$7:$B$251,'3.2.MTS B (M1)'!$B213)</f>
        <v>0</v>
      </c>
      <c r="AD213" s="72">
        <f t="shared" si="61"/>
        <v>0</v>
      </c>
      <c r="AE213" s="55"/>
      <c r="AF213" s="72">
        <f>SUMIF('3.1.MTS A'!$F$7:$F$253,'3.2.MTS B (M1)'!R213,'3.1.MTS A'!$U$7:$U$253)</f>
        <v>0</v>
      </c>
      <c r="AG213" s="72">
        <f>SUMIFS('MTS B Funnel (M1)'!$L$7:$L$251,'MTS B Funnel (M1)'!$B$7:$B$251,'3.2.MTS B (M1)'!$B213)</f>
        <v>0</v>
      </c>
      <c r="AH213" s="72">
        <f>SUMIFS('MTS B Funnel (M1)'!$M$7:$M$251,'MTS B Funnel (M1)'!$B$7:$B$251,'3.2.MTS B (M1)'!$B213)</f>
        <v>0</v>
      </c>
      <c r="AI213" s="72">
        <f>SUMIFS('MTS B Funnel (M1)'!$N$7:$N$251,'MTS B Funnel (M1)'!$B$7:$B$251,'3.2.MTS B (M1)'!$B213)</f>
        <v>0</v>
      </c>
      <c r="AJ213" s="72">
        <f>SUMIFS('MTS B Funnel (M1)'!$O$7:$O$251,'MTS B Funnel (M1)'!$B$7:$B$251,'3.2.MTS B (M1)'!$B213)</f>
        <v>0</v>
      </c>
      <c r="AK213" s="72">
        <f t="shared" si="62"/>
        <v>0</v>
      </c>
      <c r="AL213" s="72">
        <f t="shared" si="63"/>
        <v>0</v>
      </c>
      <c r="AM213" s="72">
        <f t="shared" si="64"/>
        <v>0</v>
      </c>
      <c r="AN213" s="72">
        <f t="shared" si="73"/>
        <v>0</v>
      </c>
      <c r="AO213" s="72">
        <f t="shared" si="74"/>
        <v>0</v>
      </c>
      <c r="AP213" s="55"/>
    </row>
    <row r="214" spans="1:42" x14ac:dyDescent="0.25">
      <c r="A214" s="144"/>
      <c r="B214" s="55"/>
      <c r="C214" s="55"/>
      <c r="D214" s="72">
        <f>SUMIF('3.1.MTS A'!$F$7:$F$253,'3.2.MTS B (M1)'!B214,'3.1.MTS A'!$J$7:$J$253)</f>
        <v>0</v>
      </c>
      <c r="E214" s="187">
        <f>SUMIF('Conv ratios (M1)'!$A$2:$A$51,'3.2.MTS B (M1)'!$B214,'Conv ratios (M1)'!$G$2:$G$51)</f>
        <v>0</v>
      </c>
      <c r="F214" s="187">
        <f>SUMIF('Conv ratios (M1)'!$A$2:$A$51,'3.2.MTS B (M1)'!$B214,'Conv ratios (M1)'!$F$2:$F$51)</f>
        <v>0</v>
      </c>
      <c r="G214" s="187">
        <f>SUMIF('Conv ratios (M1)'!$A$2:$A$51,'3.2.MTS B (M1)'!$B214,'Conv ratios (M1)'!$E$2:$E$51)</f>
        <v>0</v>
      </c>
      <c r="H214" s="55"/>
      <c r="I214" s="72">
        <f t="shared" si="65"/>
        <v>0</v>
      </c>
      <c r="J214" s="72">
        <f t="shared" si="66"/>
        <v>0</v>
      </c>
      <c r="K214" s="72">
        <f t="shared" si="67"/>
        <v>0</v>
      </c>
      <c r="L214" s="72">
        <f t="shared" si="68"/>
        <v>0</v>
      </c>
      <c r="M214" s="55"/>
      <c r="N214" s="72">
        <f t="shared" si="69"/>
        <v>0</v>
      </c>
      <c r="O214" s="55"/>
      <c r="P214" s="72">
        <f t="shared" si="57"/>
        <v>0</v>
      </c>
      <c r="Q214" s="72">
        <f t="shared" si="58"/>
        <v>0</v>
      </c>
      <c r="R214" s="72">
        <f>SUMIF('3.1.MTS A'!$F$7:$F$253,'3.2.MTS B (M1)'!B214,'3.1.MTS A'!$P$7:$P$253)</f>
        <v>0</v>
      </c>
      <c r="S214" s="72">
        <f>SUMIFS('MTS B Funnel (M1)'!$E$7:$E$251,'MTS B Funnel (M1)'!$B$7:$B$251,'3.2.MTS B (M1)'!$B214)</f>
        <v>0</v>
      </c>
      <c r="T214" s="72">
        <f>SUMIFS('MTS B Funnel (M1)'!$F$7:$F$251,'MTS B Funnel (M1)'!$B$7:$B$251,'3.2.MTS B (M1)'!$B214)</f>
        <v>0</v>
      </c>
      <c r="U214" s="72">
        <f>SUMIFS('MTS B Funnel (M1)'!$G$7:$G$251,'MTS B Funnel (M1)'!$B$7:$B$251,'3.2.MTS B (M1)'!$B214)</f>
        <v>0</v>
      </c>
      <c r="V214" s="72">
        <f>SUMIFS('MTS B Funnel (M1)'!$H$7:$H$251,'MTS B Funnel (M1)'!$B$7:$B$251,'3.2.MTS B (M1)'!$B214)</f>
        <v>0</v>
      </c>
      <c r="W214" s="72">
        <f t="shared" si="59"/>
        <v>0</v>
      </c>
      <c r="X214" s="72">
        <f t="shared" si="60"/>
        <v>0</v>
      </c>
      <c r="Y214" s="72">
        <f t="shared" si="70"/>
        <v>0</v>
      </c>
      <c r="Z214" s="72">
        <f t="shared" si="71"/>
        <v>0</v>
      </c>
      <c r="AA214" s="72">
        <f t="shared" si="72"/>
        <v>0</v>
      </c>
      <c r="AB214" s="72">
        <f>SUMIFS('MTS B Funnel (M1)'!$I$7:$I$251,'MTS B Funnel (M1)'!$B$7:$B$251,'3.2.MTS B (M1)'!$B214)</f>
        <v>0</v>
      </c>
      <c r="AC214" s="72">
        <f>SUMIFS('MTS B Funnel (M1)'!$J$7:$J$251,'MTS B Funnel (M1)'!$B$7:$B$251,'3.2.MTS B (M1)'!$B214)</f>
        <v>0</v>
      </c>
      <c r="AD214" s="72">
        <f t="shared" si="61"/>
        <v>0</v>
      </c>
      <c r="AE214" s="55"/>
      <c r="AF214" s="72">
        <f>SUMIF('3.1.MTS A'!$F$7:$F$253,'3.2.MTS B (M1)'!R214,'3.1.MTS A'!$U$7:$U$253)</f>
        <v>0</v>
      </c>
      <c r="AG214" s="72">
        <f>SUMIFS('MTS B Funnel (M1)'!$L$7:$L$251,'MTS B Funnel (M1)'!$B$7:$B$251,'3.2.MTS B (M1)'!$B214)</f>
        <v>0</v>
      </c>
      <c r="AH214" s="72">
        <f>SUMIFS('MTS B Funnel (M1)'!$M$7:$M$251,'MTS B Funnel (M1)'!$B$7:$B$251,'3.2.MTS B (M1)'!$B214)</f>
        <v>0</v>
      </c>
      <c r="AI214" s="72">
        <f>SUMIFS('MTS B Funnel (M1)'!$N$7:$N$251,'MTS B Funnel (M1)'!$B$7:$B$251,'3.2.MTS B (M1)'!$B214)</f>
        <v>0</v>
      </c>
      <c r="AJ214" s="72">
        <f>SUMIFS('MTS B Funnel (M1)'!$O$7:$O$251,'MTS B Funnel (M1)'!$B$7:$B$251,'3.2.MTS B (M1)'!$B214)</f>
        <v>0</v>
      </c>
      <c r="AK214" s="72">
        <f t="shared" si="62"/>
        <v>0</v>
      </c>
      <c r="AL214" s="72">
        <f t="shared" si="63"/>
        <v>0</v>
      </c>
      <c r="AM214" s="72">
        <f t="shared" si="64"/>
        <v>0</v>
      </c>
      <c r="AN214" s="72">
        <f t="shared" si="73"/>
        <v>0</v>
      </c>
      <c r="AO214" s="72">
        <f t="shared" si="74"/>
        <v>0</v>
      </c>
      <c r="AP214" s="55"/>
    </row>
    <row r="215" spans="1:42" x14ac:dyDescent="0.25">
      <c r="A215" s="144"/>
      <c r="B215" s="55"/>
      <c r="C215" s="55"/>
      <c r="D215" s="72">
        <f>SUMIF('3.1.MTS A'!$F$7:$F$253,'3.2.MTS B (M1)'!B215,'3.1.MTS A'!$J$7:$J$253)</f>
        <v>0</v>
      </c>
      <c r="E215" s="187">
        <f>SUMIF('Conv ratios (M1)'!$A$2:$A$51,'3.2.MTS B (M1)'!$B215,'Conv ratios (M1)'!$G$2:$G$51)</f>
        <v>0</v>
      </c>
      <c r="F215" s="187">
        <f>SUMIF('Conv ratios (M1)'!$A$2:$A$51,'3.2.MTS B (M1)'!$B215,'Conv ratios (M1)'!$F$2:$F$51)</f>
        <v>0</v>
      </c>
      <c r="G215" s="187">
        <f>SUMIF('Conv ratios (M1)'!$A$2:$A$51,'3.2.MTS B (M1)'!$B215,'Conv ratios (M1)'!$E$2:$E$51)</f>
        <v>0</v>
      </c>
      <c r="H215" s="55"/>
      <c r="I215" s="72">
        <f t="shared" si="65"/>
        <v>0</v>
      </c>
      <c r="J215" s="72">
        <f t="shared" si="66"/>
        <v>0</v>
      </c>
      <c r="K215" s="72">
        <f t="shared" si="67"/>
        <v>0</v>
      </c>
      <c r="L215" s="72">
        <f t="shared" si="68"/>
        <v>0</v>
      </c>
      <c r="M215" s="55"/>
      <c r="N215" s="72">
        <f t="shared" si="69"/>
        <v>0</v>
      </c>
      <c r="O215" s="55"/>
      <c r="P215" s="72">
        <f t="shared" si="57"/>
        <v>0</v>
      </c>
      <c r="Q215" s="72">
        <f t="shared" si="58"/>
        <v>0</v>
      </c>
      <c r="R215" s="72">
        <f>SUMIF('3.1.MTS A'!$F$7:$F$253,'3.2.MTS B (M1)'!B215,'3.1.MTS A'!$P$7:$P$253)</f>
        <v>0</v>
      </c>
      <c r="S215" s="72">
        <f>SUMIFS('MTS B Funnel (M1)'!$E$7:$E$251,'MTS B Funnel (M1)'!$B$7:$B$251,'3.2.MTS B (M1)'!$B215)</f>
        <v>0</v>
      </c>
      <c r="T215" s="72">
        <f>SUMIFS('MTS B Funnel (M1)'!$F$7:$F$251,'MTS B Funnel (M1)'!$B$7:$B$251,'3.2.MTS B (M1)'!$B215)</f>
        <v>0</v>
      </c>
      <c r="U215" s="72">
        <f>SUMIFS('MTS B Funnel (M1)'!$G$7:$G$251,'MTS B Funnel (M1)'!$B$7:$B$251,'3.2.MTS B (M1)'!$B215)</f>
        <v>0</v>
      </c>
      <c r="V215" s="72">
        <f>SUMIFS('MTS B Funnel (M1)'!$H$7:$H$251,'MTS B Funnel (M1)'!$B$7:$B$251,'3.2.MTS B (M1)'!$B215)</f>
        <v>0</v>
      </c>
      <c r="W215" s="72">
        <f t="shared" si="59"/>
        <v>0</v>
      </c>
      <c r="X215" s="72">
        <f t="shared" si="60"/>
        <v>0</v>
      </c>
      <c r="Y215" s="72">
        <f t="shared" si="70"/>
        <v>0</v>
      </c>
      <c r="Z215" s="72">
        <f t="shared" si="71"/>
        <v>0</v>
      </c>
      <c r="AA215" s="72">
        <f t="shared" si="72"/>
        <v>0</v>
      </c>
      <c r="AB215" s="72">
        <f>SUMIFS('MTS B Funnel (M1)'!$I$7:$I$251,'MTS B Funnel (M1)'!$B$7:$B$251,'3.2.MTS B (M1)'!$B215)</f>
        <v>0</v>
      </c>
      <c r="AC215" s="72">
        <f>SUMIFS('MTS B Funnel (M1)'!$J$7:$J$251,'MTS B Funnel (M1)'!$B$7:$B$251,'3.2.MTS B (M1)'!$B215)</f>
        <v>0</v>
      </c>
      <c r="AD215" s="72">
        <f t="shared" si="61"/>
        <v>0</v>
      </c>
      <c r="AE215" s="55"/>
      <c r="AF215" s="72">
        <f>SUMIF('3.1.MTS A'!$F$7:$F$253,'3.2.MTS B (M1)'!R215,'3.1.MTS A'!$U$7:$U$253)</f>
        <v>0</v>
      </c>
      <c r="AG215" s="72">
        <f>SUMIFS('MTS B Funnel (M1)'!$L$7:$L$251,'MTS B Funnel (M1)'!$B$7:$B$251,'3.2.MTS B (M1)'!$B215)</f>
        <v>0</v>
      </c>
      <c r="AH215" s="72">
        <f>SUMIFS('MTS B Funnel (M1)'!$M$7:$M$251,'MTS B Funnel (M1)'!$B$7:$B$251,'3.2.MTS B (M1)'!$B215)</f>
        <v>0</v>
      </c>
      <c r="AI215" s="72">
        <f>SUMIFS('MTS B Funnel (M1)'!$N$7:$N$251,'MTS B Funnel (M1)'!$B$7:$B$251,'3.2.MTS B (M1)'!$B215)</f>
        <v>0</v>
      </c>
      <c r="AJ215" s="72">
        <f>SUMIFS('MTS B Funnel (M1)'!$O$7:$O$251,'MTS B Funnel (M1)'!$B$7:$B$251,'3.2.MTS B (M1)'!$B215)</f>
        <v>0</v>
      </c>
      <c r="AK215" s="72">
        <f t="shared" si="62"/>
        <v>0</v>
      </c>
      <c r="AL215" s="72">
        <f t="shared" si="63"/>
        <v>0</v>
      </c>
      <c r="AM215" s="72">
        <f t="shared" si="64"/>
        <v>0</v>
      </c>
      <c r="AN215" s="72">
        <f t="shared" si="73"/>
        <v>0</v>
      </c>
      <c r="AO215" s="72">
        <f t="shared" si="74"/>
        <v>0</v>
      </c>
      <c r="AP215" s="55"/>
    </row>
    <row r="216" spans="1:42" x14ac:dyDescent="0.25">
      <c r="A216" s="144"/>
      <c r="B216" s="55"/>
      <c r="C216" s="55"/>
      <c r="D216" s="72">
        <f>SUMIF('3.1.MTS A'!$F$7:$F$253,'3.2.MTS B (M1)'!B216,'3.1.MTS A'!$J$7:$J$253)</f>
        <v>0</v>
      </c>
      <c r="E216" s="187">
        <f>SUMIF('Conv ratios (M1)'!$A$2:$A$51,'3.2.MTS B (M1)'!$B216,'Conv ratios (M1)'!$G$2:$G$51)</f>
        <v>0</v>
      </c>
      <c r="F216" s="187">
        <f>SUMIF('Conv ratios (M1)'!$A$2:$A$51,'3.2.MTS B (M1)'!$B216,'Conv ratios (M1)'!$F$2:$F$51)</f>
        <v>0</v>
      </c>
      <c r="G216" s="187">
        <f>SUMIF('Conv ratios (M1)'!$A$2:$A$51,'3.2.MTS B (M1)'!$B216,'Conv ratios (M1)'!$E$2:$E$51)</f>
        <v>0</v>
      </c>
      <c r="H216" s="55"/>
      <c r="I216" s="72">
        <f t="shared" si="65"/>
        <v>0</v>
      </c>
      <c r="J216" s="72">
        <f t="shared" si="66"/>
        <v>0</v>
      </c>
      <c r="K216" s="72">
        <f t="shared" si="67"/>
        <v>0</v>
      </c>
      <c r="L216" s="72">
        <f t="shared" si="68"/>
        <v>0</v>
      </c>
      <c r="M216" s="55"/>
      <c r="N216" s="72">
        <f t="shared" si="69"/>
        <v>0</v>
      </c>
      <c r="O216" s="55"/>
      <c r="P216" s="72">
        <f t="shared" si="57"/>
        <v>0</v>
      </c>
      <c r="Q216" s="72">
        <f t="shared" si="58"/>
        <v>0</v>
      </c>
      <c r="R216" s="72">
        <f>SUMIF('3.1.MTS A'!$F$7:$F$253,'3.2.MTS B (M1)'!B216,'3.1.MTS A'!$P$7:$P$253)</f>
        <v>0</v>
      </c>
      <c r="S216" s="72">
        <f>SUMIFS('MTS B Funnel (M1)'!$E$7:$E$251,'MTS B Funnel (M1)'!$B$7:$B$251,'3.2.MTS B (M1)'!$B216)</f>
        <v>0</v>
      </c>
      <c r="T216" s="72">
        <f>SUMIFS('MTS B Funnel (M1)'!$F$7:$F$251,'MTS B Funnel (M1)'!$B$7:$B$251,'3.2.MTS B (M1)'!$B216)</f>
        <v>0</v>
      </c>
      <c r="U216" s="72">
        <f>SUMIFS('MTS B Funnel (M1)'!$G$7:$G$251,'MTS B Funnel (M1)'!$B$7:$B$251,'3.2.MTS B (M1)'!$B216)</f>
        <v>0</v>
      </c>
      <c r="V216" s="72">
        <f>SUMIFS('MTS B Funnel (M1)'!$H$7:$H$251,'MTS B Funnel (M1)'!$B$7:$B$251,'3.2.MTS B (M1)'!$B216)</f>
        <v>0</v>
      </c>
      <c r="W216" s="72">
        <f t="shared" si="59"/>
        <v>0</v>
      </c>
      <c r="X216" s="72">
        <f t="shared" si="60"/>
        <v>0</v>
      </c>
      <c r="Y216" s="72">
        <f t="shared" si="70"/>
        <v>0</v>
      </c>
      <c r="Z216" s="72">
        <f t="shared" si="71"/>
        <v>0</v>
      </c>
      <c r="AA216" s="72">
        <f t="shared" si="72"/>
        <v>0</v>
      </c>
      <c r="AB216" s="72">
        <f>SUMIFS('MTS B Funnel (M1)'!$I$7:$I$251,'MTS B Funnel (M1)'!$B$7:$B$251,'3.2.MTS B (M1)'!$B216)</f>
        <v>0</v>
      </c>
      <c r="AC216" s="72">
        <f>SUMIFS('MTS B Funnel (M1)'!$J$7:$J$251,'MTS B Funnel (M1)'!$B$7:$B$251,'3.2.MTS B (M1)'!$B216)</f>
        <v>0</v>
      </c>
      <c r="AD216" s="72">
        <f t="shared" si="61"/>
        <v>0</v>
      </c>
      <c r="AE216" s="55"/>
      <c r="AF216" s="72">
        <f>SUMIF('3.1.MTS A'!$F$7:$F$253,'3.2.MTS B (M1)'!R216,'3.1.MTS A'!$U$7:$U$253)</f>
        <v>0</v>
      </c>
      <c r="AG216" s="72">
        <f>SUMIFS('MTS B Funnel (M1)'!$L$7:$L$251,'MTS B Funnel (M1)'!$B$7:$B$251,'3.2.MTS B (M1)'!$B216)</f>
        <v>0</v>
      </c>
      <c r="AH216" s="72">
        <f>SUMIFS('MTS B Funnel (M1)'!$M$7:$M$251,'MTS B Funnel (M1)'!$B$7:$B$251,'3.2.MTS B (M1)'!$B216)</f>
        <v>0</v>
      </c>
      <c r="AI216" s="72">
        <f>SUMIFS('MTS B Funnel (M1)'!$N$7:$N$251,'MTS B Funnel (M1)'!$B$7:$B$251,'3.2.MTS B (M1)'!$B216)</f>
        <v>0</v>
      </c>
      <c r="AJ216" s="72">
        <f>SUMIFS('MTS B Funnel (M1)'!$O$7:$O$251,'MTS B Funnel (M1)'!$B$7:$B$251,'3.2.MTS B (M1)'!$B216)</f>
        <v>0</v>
      </c>
      <c r="AK216" s="72">
        <f t="shared" si="62"/>
        <v>0</v>
      </c>
      <c r="AL216" s="72">
        <f t="shared" si="63"/>
        <v>0</v>
      </c>
      <c r="AM216" s="72">
        <f t="shared" si="64"/>
        <v>0</v>
      </c>
      <c r="AN216" s="72">
        <f t="shared" si="73"/>
        <v>0</v>
      </c>
      <c r="AO216" s="72">
        <f t="shared" si="74"/>
        <v>0</v>
      </c>
      <c r="AP216" s="55"/>
    </row>
    <row r="217" spans="1:42" x14ac:dyDescent="0.25">
      <c r="A217" s="144"/>
      <c r="B217" s="55"/>
      <c r="C217" s="55"/>
      <c r="D217" s="72">
        <f>SUMIF('3.1.MTS A'!$F$7:$F$253,'3.2.MTS B (M1)'!B217,'3.1.MTS A'!$J$7:$J$253)</f>
        <v>0</v>
      </c>
      <c r="E217" s="187">
        <f>SUMIF('Conv ratios (M1)'!$A$2:$A$51,'3.2.MTS B (M1)'!$B217,'Conv ratios (M1)'!$G$2:$G$51)</f>
        <v>0</v>
      </c>
      <c r="F217" s="187">
        <f>SUMIF('Conv ratios (M1)'!$A$2:$A$51,'3.2.MTS B (M1)'!$B217,'Conv ratios (M1)'!$F$2:$F$51)</f>
        <v>0</v>
      </c>
      <c r="G217" s="187">
        <f>SUMIF('Conv ratios (M1)'!$A$2:$A$51,'3.2.MTS B (M1)'!$B217,'Conv ratios (M1)'!$E$2:$E$51)</f>
        <v>0</v>
      </c>
      <c r="H217" s="55"/>
      <c r="I217" s="72">
        <f t="shared" si="65"/>
        <v>0</v>
      </c>
      <c r="J217" s="72">
        <f t="shared" si="66"/>
        <v>0</v>
      </c>
      <c r="K217" s="72">
        <f t="shared" si="67"/>
        <v>0</v>
      </c>
      <c r="L217" s="72">
        <f t="shared" si="68"/>
        <v>0</v>
      </c>
      <c r="M217" s="55"/>
      <c r="N217" s="72">
        <f t="shared" si="69"/>
        <v>0</v>
      </c>
      <c r="O217" s="55"/>
      <c r="P217" s="72">
        <f t="shared" si="57"/>
        <v>0</v>
      </c>
      <c r="Q217" s="72">
        <f t="shared" si="58"/>
        <v>0</v>
      </c>
      <c r="R217" s="72">
        <f>SUMIF('3.1.MTS A'!$F$7:$F$253,'3.2.MTS B (M1)'!B217,'3.1.MTS A'!$P$7:$P$253)</f>
        <v>0</v>
      </c>
      <c r="S217" s="72">
        <f>SUMIFS('MTS B Funnel (M1)'!$E$7:$E$251,'MTS B Funnel (M1)'!$B$7:$B$251,'3.2.MTS B (M1)'!$B217)</f>
        <v>0</v>
      </c>
      <c r="T217" s="72">
        <f>SUMIFS('MTS B Funnel (M1)'!$F$7:$F$251,'MTS B Funnel (M1)'!$B$7:$B$251,'3.2.MTS B (M1)'!$B217)</f>
        <v>0</v>
      </c>
      <c r="U217" s="72">
        <f>SUMIFS('MTS B Funnel (M1)'!$G$7:$G$251,'MTS B Funnel (M1)'!$B$7:$B$251,'3.2.MTS B (M1)'!$B217)</f>
        <v>0</v>
      </c>
      <c r="V217" s="72">
        <f>SUMIFS('MTS B Funnel (M1)'!$H$7:$H$251,'MTS B Funnel (M1)'!$B$7:$B$251,'3.2.MTS B (M1)'!$B217)</f>
        <v>0</v>
      </c>
      <c r="W217" s="72">
        <f t="shared" si="59"/>
        <v>0</v>
      </c>
      <c r="X217" s="72">
        <f t="shared" si="60"/>
        <v>0</v>
      </c>
      <c r="Y217" s="72">
        <f t="shared" si="70"/>
        <v>0</v>
      </c>
      <c r="Z217" s="72">
        <f t="shared" si="71"/>
        <v>0</v>
      </c>
      <c r="AA217" s="72">
        <f t="shared" si="72"/>
        <v>0</v>
      </c>
      <c r="AB217" s="72">
        <f>SUMIFS('MTS B Funnel (M1)'!$I$7:$I$251,'MTS B Funnel (M1)'!$B$7:$B$251,'3.2.MTS B (M1)'!$B217)</f>
        <v>0</v>
      </c>
      <c r="AC217" s="72">
        <f>SUMIFS('MTS B Funnel (M1)'!$J$7:$J$251,'MTS B Funnel (M1)'!$B$7:$B$251,'3.2.MTS B (M1)'!$B217)</f>
        <v>0</v>
      </c>
      <c r="AD217" s="72">
        <f t="shared" si="61"/>
        <v>0</v>
      </c>
      <c r="AE217" s="55"/>
      <c r="AF217" s="72">
        <f>SUMIF('3.1.MTS A'!$F$7:$F$253,'3.2.MTS B (M1)'!R217,'3.1.MTS A'!$U$7:$U$253)</f>
        <v>0</v>
      </c>
      <c r="AG217" s="72">
        <f>SUMIFS('MTS B Funnel (M1)'!$L$7:$L$251,'MTS B Funnel (M1)'!$B$7:$B$251,'3.2.MTS B (M1)'!$B217)</f>
        <v>0</v>
      </c>
      <c r="AH217" s="72">
        <f>SUMIFS('MTS B Funnel (M1)'!$M$7:$M$251,'MTS B Funnel (M1)'!$B$7:$B$251,'3.2.MTS B (M1)'!$B217)</f>
        <v>0</v>
      </c>
      <c r="AI217" s="72">
        <f>SUMIFS('MTS B Funnel (M1)'!$N$7:$N$251,'MTS B Funnel (M1)'!$B$7:$B$251,'3.2.MTS B (M1)'!$B217)</f>
        <v>0</v>
      </c>
      <c r="AJ217" s="72">
        <f>SUMIFS('MTS B Funnel (M1)'!$O$7:$O$251,'MTS B Funnel (M1)'!$B$7:$B$251,'3.2.MTS B (M1)'!$B217)</f>
        <v>0</v>
      </c>
      <c r="AK217" s="72">
        <f t="shared" si="62"/>
        <v>0</v>
      </c>
      <c r="AL217" s="72">
        <f t="shared" si="63"/>
        <v>0</v>
      </c>
      <c r="AM217" s="72">
        <f t="shared" si="64"/>
        <v>0</v>
      </c>
      <c r="AN217" s="72">
        <f t="shared" si="73"/>
        <v>0</v>
      </c>
      <c r="AO217" s="72">
        <f t="shared" si="74"/>
        <v>0</v>
      </c>
      <c r="AP217" s="55"/>
    </row>
    <row r="218" spans="1:42" x14ac:dyDescent="0.25">
      <c r="A218" s="144"/>
      <c r="B218" s="55"/>
      <c r="C218" s="55"/>
      <c r="D218" s="72">
        <f>SUMIF('3.1.MTS A'!$F$7:$F$253,'3.2.MTS B (M1)'!B218,'3.1.MTS A'!$J$7:$J$253)</f>
        <v>0</v>
      </c>
      <c r="E218" s="187">
        <f>SUMIF('Conv ratios (M1)'!$A$2:$A$51,'3.2.MTS B (M1)'!$B218,'Conv ratios (M1)'!$G$2:$G$51)</f>
        <v>0</v>
      </c>
      <c r="F218" s="187">
        <f>SUMIF('Conv ratios (M1)'!$A$2:$A$51,'3.2.MTS B (M1)'!$B218,'Conv ratios (M1)'!$F$2:$F$51)</f>
        <v>0</v>
      </c>
      <c r="G218" s="187">
        <f>SUMIF('Conv ratios (M1)'!$A$2:$A$51,'3.2.MTS B (M1)'!$B218,'Conv ratios (M1)'!$E$2:$E$51)</f>
        <v>0</v>
      </c>
      <c r="H218" s="55"/>
      <c r="I218" s="72">
        <f t="shared" si="65"/>
        <v>0</v>
      </c>
      <c r="J218" s="72">
        <f t="shared" si="66"/>
        <v>0</v>
      </c>
      <c r="K218" s="72">
        <f t="shared" si="67"/>
        <v>0</v>
      </c>
      <c r="L218" s="72">
        <f t="shared" si="68"/>
        <v>0</v>
      </c>
      <c r="M218" s="55"/>
      <c r="N218" s="72">
        <f t="shared" si="69"/>
        <v>0</v>
      </c>
      <c r="O218" s="55"/>
      <c r="P218" s="72">
        <f t="shared" si="57"/>
        <v>0</v>
      </c>
      <c r="Q218" s="72">
        <f t="shared" si="58"/>
        <v>0</v>
      </c>
      <c r="R218" s="72">
        <f>SUMIF('3.1.MTS A'!$F$7:$F$253,'3.2.MTS B (M1)'!B218,'3.1.MTS A'!$P$7:$P$253)</f>
        <v>0</v>
      </c>
      <c r="S218" s="72">
        <f>SUMIFS('MTS B Funnel (M1)'!$E$7:$E$251,'MTS B Funnel (M1)'!$B$7:$B$251,'3.2.MTS B (M1)'!$B218)</f>
        <v>0</v>
      </c>
      <c r="T218" s="72">
        <f>SUMIFS('MTS B Funnel (M1)'!$F$7:$F$251,'MTS B Funnel (M1)'!$B$7:$B$251,'3.2.MTS B (M1)'!$B218)</f>
        <v>0</v>
      </c>
      <c r="U218" s="72">
        <f>SUMIFS('MTS B Funnel (M1)'!$G$7:$G$251,'MTS B Funnel (M1)'!$B$7:$B$251,'3.2.MTS B (M1)'!$B218)</f>
        <v>0</v>
      </c>
      <c r="V218" s="72">
        <f>SUMIFS('MTS B Funnel (M1)'!$H$7:$H$251,'MTS B Funnel (M1)'!$B$7:$B$251,'3.2.MTS B (M1)'!$B218)</f>
        <v>0</v>
      </c>
      <c r="W218" s="72">
        <f t="shared" si="59"/>
        <v>0</v>
      </c>
      <c r="X218" s="72">
        <f t="shared" si="60"/>
        <v>0</v>
      </c>
      <c r="Y218" s="72">
        <f t="shared" si="70"/>
        <v>0</v>
      </c>
      <c r="Z218" s="72">
        <f t="shared" si="71"/>
        <v>0</v>
      </c>
      <c r="AA218" s="72">
        <f t="shared" si="72"/>
        <v>0</v>
      </c>
      <c r="AB218" s="72">
        <f>SUMIFS('MTS B Funnel (M1)'!$I$7:$I$251,'MTS B Funnel (M1)'!$B$7:$B$251,'3.2.MTS B (M1)'!$B218)</f>
        <v>0</v>
      </c>
      <c r="AC218" s="72">
        <f>SUMIFS('MTS B Funnel (M1)'!$J$7:$J$251,'MTS B Funnel (M1)'!$B$7:$B$251,'3.2.MTS B (M1)'!$B218)</f>
        <v>0</v>
      </c>
      <c r="AD218" s="72">
        <f t="shared" si="61"/>
        <v>0</v>
      </c>
      <c r="AE218" s="55"/>
      <c r="AF218" s="72">
        <f>SUMIF('3.1.MTS A'!$F$7:$F$253,'3.2.MTS B (M1)'!R218,'3.1.MTS A'!$U$7:$U$253)</f>
        <v>0</v>
      </c>
      <c r="AG218" s="72">
        <f>SUMIFS('MTS B Funnel (M1)'!$L$7:$L$251,'MTS B Funnel (M1)'!$B$7:$B$251,'3.2.MTS B (M1)'!$B218)</f>
        <v>0</v>
      </c>
      <c r="AH218" s="72">
        <f>SUMIFS('MTS B Funnel (M1)'!$M$7:$M$251,'MTS B Funnel (M1)'!$B$7:$B$251,'3.2.MTS B (M1)'!$B218)</f>
        <v>0</v>
      </c>
      <c r="AI218" s="72">
        <f>SUMIFS('MTS B Funnel (M1)'!$N$7:$N$251,'MTS B Funnel (M1)'!$B$7:$B$251,'3.2.MTS B (M1)'!$B218)</f>
        <v>0</v>
      </c>
      <c r="AJ218" s="72">
        <f>SUMIFS('MTS B Funnel (M1)'!$O$7:$O$251,'MTS B Funnel (M1)'!$B$7:$B$251,'3.2.MTS B (M1)'!$B218)</f>
        <v>0</v>
      </c>
      <c r="AK218" s="72">
        <f t="shared" si="62"/>
        <v>0</v>
      </c>
      <c r="AL218" s="72">
        <f t="shared" si="63"/>
        <v>0</v>
      </c>
      <c r="AM218" s="72">
        <f t="shared" si="64"/>
        <v>0</v>
      </c>
      <c r="AN218" s="72">
        <f t="shared" si="73"/>
        <v>0</v>
      </c>
      <c r="AO218" s="72">
        <f t="shared" si="74"/>
        <v>0</v>
      </c>
      <c r="AP218" s="55"/>
    </row>
    <row r="219" spans="1:42" x14ac:dyDescent="0.25">
      <c r="A219" s="144"/>
      <c r="B219" s="55"/>
      <c r="C219" s="55"/>
      <c r="D219" s="72">
        <f>SUMIF('3.1.MTS A'!$F$7:$F$253,'3.2.MTS B (M1)'!B219,'3.1.MTS A'!$J$7:$J$253)</f>
        <v>0</v>
      </c>
      <c r="E219" s="187">
        <f>SUMIF('Conv ratios (M1)'!$A$2:$A$51,'3.2.MTS B (M1)'!$B219,'Conv ratios (M1)'!$G$2:$G$51)</f>
        <v>0</v>
      </c>
      <c r="F219" s="187">
        <f>SUMIF('Conv ratios (M1)'!$A$2:$A$51,'3.2.MTS B (M1)'!$B219,'Conv ratios (M1)'!$F$2:$F$51)</f>
        <v>0</v>
      </c>
      <c r="G219" s="187">
        <f>SUMIF('Conv ratios (M1)'!$A$2:$A$51,'3.2.MTS B (M1)'!$B219,'Conv ratios (M1)'!$E$2:$E$51)</f>
        <v>0</v>
      </c>
      <c r="H219" s="55"/>
      <c r="I219" s="72">
        <f t="shared" si="65"/>
        <v>0</v>
      </c>
      <c r="J219" s="72">
        <f t="shared" si="66"/>
        <v>0</v>
      </c>
      <c r="K219" s="72">
        <f t="shared" si="67"/>
        <v>0</v>
      </c>
      <c r="L219" s="72">
        <f t="shared" si="68"/>
        <v>0</v>
      </c>
      <c r="M219" s="55"/>
      <c r="N219" s="72">
        <f t="shared" si="69"/>
        <v>0</v>
      </c>
      <c r="O219" s="55"/>
      <c r="P219" s="72">
        <f t="shared" si="57"/>
        <v>0</v>
      </c>
      <c r="Q219" s="72">
        <f t="shared" si="58"/>
        <v>0</v>
      </c>
      <c r="R219" s="72">
        <f>SUMIF('3.1.MTS A'!$F$7:$F$253,'3.2.MTS B (M1)'!B219,'3.1.MTS A'!$P$7:$P$253)</f>
        <v>0</v>
      </c>
      <c r="S219" s="72">
        <f>SUMIFS('MTS B Funnel (M1)'!$E$7:$E$251,'MTS B Funnel (M1)'!$B$7:$B$251,'3.2.MTS B (M1)'!$B219)</f>
        <v>0</v>
      </c>
      <c r="T219" s="72">
        <f>SUMIFS('MTS B Funnel (M1)'!$F$7:$F$251,'MTS B Funnel (M1)'!$B$7:$B$251,'3.2.MTS B (M1)'!$B219)</f>
        <v>0</v>
      </c>
      <c r="U219" s="72">
        <f>SUMIFS('MTS B Funnel (M1)'!$G$7:$G$251,'MTS B Funnel (M1)'!$B$7:$B$251,'3.2.MTS B (M1)'!$B219)</f>
        <v>0</v>
      </c>
      <c r="V219" s="72">
        <f>SUMIFS('MTS B Funnel (M1)'!$H$7:$H$251,'MTS B Funnel (M1)'!$B$7:$B$251,'3.2.MTS B (M1)'!$B219)</f>
        <v>0</v>
      </c>
      <c r="W219" s="72">
        <f t="shared" si="59"/>
        <v>0</v>
      </c>
      <c r="X219" s="72">
        <f t="shared" si="60"/>
        <v>0</v>
      </c>
      <c r="Y219" s="72">
        <f t="shared" si="70"/>
        <v>0</v>
      </c>
      <c r="Z219" s="72">
        <f t="shared" si="71"/>
        <v>0</v>
      </c>
      <c r="AA219" s="72">
        <f t="shared" si="72"/>
        <v>0</v>
      </c>
      <c r="AB219" s="72">
        <f>SUMIFS('MTS B Funnel (M1)'!$I$7:$I$251,'MTS B Funnel (M1)'!$B$7:$B$251,'3.2.MTS B (M1)'!$B219)</f>
        <v>0</v>
      </c>
      <c r="AC219" s="72">
        <f>SUMIFS('MTS B Funnel (M1)'!$J$7:$J$251,'MTS B Funnel (M1)'!$B$7:$B$251,'3.2.MTS B (M1)'!$B219)</f>
        <v>0</v>
      </c>
      <c r="AD219" s="72">
        <f t="shared" si="61"/>
        <v>0</v>
      </c>
      <c r="AE219" s="55"/>
      <c r="AF219" s="72">
        <f>SUMIF('3.1.MTS A'!$F$7:$F$253,'3.2.MTS B (M1)'!R219,'3.1.MTS A'!$U$7:$U$253)</f>
        <v>0</v>
      </c>
      <c r="AG219" s="72">
        <f>SUMIFS('MTS B Funnel (M1)'!$L$7:$L$251,'MTS B Funnel (M1)'!$B$7:$B$251,'3.2.MTS B (M1)'!$B219)</f>
        <v>0</v>
      </c>
      <c r="AH219" s="72">
        <f>SUMIFS('MTS B Funnel (M1)'!$M$7:$M$251,'MTS B Funnel (M1)'!$B$7:$B$251,'3.2.MTS B (M1)'!$B219)</f>
        <v>0</v>
      </c>
      <c r="AI219" s="72">
        <f>SUMIFS('MTS B Funnel (M1)'!$N$7:$N$251,'MTS B Funnel (M1)'!$B$7:$B$251,'3.2.MTS B (M1)'!$B219)</f>
        <v>0</v>
      </c>
      <c r="AJ219" s="72">
        <f>SUMIFS('MTS B Funnel (M1)'!$O$7:$O$251,'MTS B Funnel (M1)'!$B$7:$B$251,'3.2.MTS B (M1)'!$B219)</f>
        <v>0</v>
      </c>
      <c r="AK219" s="72">
        <f t="shared" si="62"/>
        <v>0</v>
      </c>
      <c r="AL219" s="72">
        <f t="shared" si="63"/>
        <v>0</v>
      </c>
      <c r="AM219" s="72">
        <f t="shared" si="64"/>
        <v>0</v>
      </c>
      <c r="AN219" s="72">
        <f t="shared" si="73"/>
        <v>0</v>
      </c>
      <c r="AO219" s="72">
        <f t="shared" si="74"/>
        <v>0</v>
      </c>
      <c r="AP219" s="55"/>
    </row>
    <row r="220" spans="1:42" x14ac:dyDescent="0.25">
      <c r="A220" s="144"/>
      <c r="B220" s="55"/>
      <c r="C220" s="55"/>
      <c r="D220" s="72">
        <f>SUMIF('3.1.MTS A'!$F$7:$F$253,'3.2.MTS B (M1)'!B220,'3.1.MTS A'!$J$7:$J$253)</f>
        <v>0</v>
      </c>
      <c r="E220" s="187">
        <f>SUMIF('Conv ratios (M1)'!$A$2:$A$51,'3.2.MTS B (M1)'!$B220,'Conv ratios (M1)'!$G$2:$G$51)</f>
        <v>0</v>
      </c>
      <c r="F220" s="187">
        <f>SUMIF('Conv ratios (M1)'!$A$2:$A$51,'3.2.MTS B (M1)'!$B220,'Conv ratios (M1)'!$F$2:$F$51)</f>
        <v>0</v>
      </c>
      <c r="G220" s="187">
        <f>SUMIF('Conv ratios (M1)'!$A$2:$A$51,'3.2.MTS B (M1)'!$B220,'Conv ratios (M1)'!$E$2:$E$51)</f>
        <v>0</v>
      </c>
      <c r="H220" s="55"/>
      <c r="I220" s="72">
        <f t="shared" si="65"/>
        <v>0</v>
      </c>
      <c r="J220" s="72">
        <f t="shared" si="66"/>
        <v>0</v>
      </c>
      <c r="K220" s="72">
        <f t="shared" si="67"/>
        <v>0</v>
      </c>
      <c r="L220" s="72">
        <f t="shared" si="68"/>
        <v>0</v>
      </c>
      <c r="M220" s="55"/>
      <c r="N220" s="72">
        <f t="shared" si="69"/>
        <v>0</v>
      </c>
      <c r="O220" s="55"/>
      <c r="P220" s="72">
        <f t="shared" si="57"/>
        <v>0</v>
      </c>
      <c r="Q220" s="72">
        <f t="shared" si="58"/>
        <v>0</v>
      </c>
      <c r="R220" s="72">
        <f>SUMIF('3.1.MTS A'!$F$7:$F$253,'3.2.MTS B (M1)'!B220,'3.1.MTS A'!$P$7:$P$253)</f>
        <v>0</v>
      </c>
      <c r="S220" s="72">
        <f>SUMIFS('MTS B Funnel (M1)'!$E$7:$E$251,'MTS B Funnel (M1)'!$B$7:$B$251,'3.2.MTS B (M1)'!$B220)</f>
        <v>0</v>
      </c>
      <c r="T220" s="72">
        <f>SUMIFS('MTS B Funnel (M1)'!$F$7:$F$251,'MTS B Funnel (M1)'!$B$7:$B$251,'3.2.MTS B (M1)'!$B220)</f>
        <v>0</v>
      </c>
      <c r="U220" s="72">
        <f>SUMIFS('MTS B Funnel (M1)'!$G$7:$G$251,'MTS B Funnel (M1)'!$B$7:$B$251,'3.2.MTS B (M1)'!$B220)</f>
        <v>0</v>
      </c>
      <c r="V220" s="72">
        <f>SUMIFS('MTS B Funnel (M1)'!$H$7:$H$251,'MTS B Funnel (M1)'!$B$7:$B$251,'3.2.MTS B (M1)'!$B220)</f>
        <v>0</v>
      </c>
      <c r="W220" s="72">
        <f t="shared" si="59"/>
        <v>0</v>
      </c>
      <c r="X220" s="72">
        <f t="shared" si="60"/>
        <v>0</v>
      </c>
      <c r="Y220" s="72">
        <f t="shared" si="70"/>
        <v>0</v>
      </c>
      <c r="Z220" s="72">
        <f t="shared" si="71"/>
        <v>0</v>
      </c>
      <c r="AA220" s="72">
        <f t="shared" si="72"/>
        <v>0</v>
      </c>
      <c r="AB220" s="72">
        <f>SUMIFS('MTS B Funnel (M1)'!$I$7:$I$251,'MTS B Funnel (M1)'!$B$7:$B$251,'3.2.MTS B (M1)'!$B220)</f>
        <v>0</v>
      </c>
      <c r="AC220" s="72">
        <f>SUMIFS('MTS B Funnel (M1)'!$J$7:$J$251,'MTS B Funnel (M1)'!$B$7:$B$251,'3.2.MTS B (M1)'!$B220)</f>
        <v>0</v>
      </c>
      <c r="AD220" s="72">
        <f t="shared" si="61"/>
        <v>0</v>
      </c>
      <c r="AE220" s="55"/>
      <c r="AF220" s="72">
        <f>SUMIF('3.1.MTS A'!$F$7:$F$253,'3.2.MTS B (M1)'!R220,'3.1.MTS A'!$U$7:$U$253)</f>
        <v>0</v>
      </c>
      <c r="AG220" s="72">
        <f>SUMIFS('MTS B Funnel (M1)'!$L$7:$L$251,'MTS B Funnel (M1)'!$B$7:$B$251,'3.2.MTS B (M1)'!$B220)</f>
        <v>0</v>
      </c>
      <c r="AH220" s="72">
        <f>SUMIFS('MTS B Funnel (M1)'!$M$7:$M$251,'MTS B Funnel (M1)'!$B$7:$B$251,'3.2.MTS B (M1)'!$B220)</f>
        <v>0</v>
      </c>
      <c r="AI220" s="72">
        <f>SUMIFS('MTS B Funnel (M1)'!$N$7:$N$251,'MTS B Funnel (M1)'!$B$7:$B$251,'3.2.MTS B (M1)'!$B220)</f>
        <v>0</v>
      </c>
      <c r="AJ220" s="72">
        <f>SUMIFS('MTS B Funnel (M1)'!$O$7:$O$251,'MTS B Funnel (M1)'!$B$7:$B$251,'3.2.MTS B (M1)'!$B220)</f>
        <v>0</v>
      </c>
      <c r="AK220" s="72">
        <f t="shared" si="62"/>
        <v>0</v>
      </c>
      <c r="AL220" s="72">
        <f t="shared" si="63"/>
        <v>0</v>
      </c>
      <c r="AM220" s="72">
        <f t="shared" si="64"/>
        <v>0</v>
      </c>
      <c r="AN220" s="72">
        <f t="shared" si="73"/>
        <v>0</v>
      </c>
      <c r="AO220" s="72">
        <f t="shared" si="74"/>
        <v>0</v>
      </c>
      <c r="AP220" s="55"/>
    </row>
    <row r="221" spans="1:42" x14ac:dyDescent="0.25">
      <c r="A221" s="144"/>
      <c r="B221" s="55"/>
      <c r="C221" s="55"/>
      <c r="D221" s="72">
        <f>SUMIF('3.1.MTS A'!$F$7:$F$253,'3.2.MTS B (M1)'!B221,'3.1.MTS A'!$J$7:$J$253)</f>
        <v>0</v>
      </c>
      <c r="E221" s="187">
        <f>SUMIF('Conv ratios (M1)'!$A$2:$A$51,'3.2.MTS B (M1)'!$B221,'Conv ratios (M1)'!$G$2:$G$51)</f>
        <v>0</v>
      </c>
      <c r="F221" s="187">
        <f>SUMIF('Conv ratios (M1)'!$A$2:$A$51,'3.2.MTS B (M1)'!$B221,'Conv ratios (M1)'!$F$2:$F$51)</f>
        <v>0</v>
      </c>
      <c r="G221" s="187">
        <f>SUMIF('Conv ratios (M1)'!$A$2:$A$51,'3.2.MTS B (M1)'!$B221,'Conv ratios (M1)'!$E$2:$E$51)</f>
        <v>0</v>
      </c>
      <c r="H221" s="55"/>
      <c r="I221" s="72">
        <f t="shared" si="65"/>
        <v>0</v>
      </c>
      <c r="J221" s="72">
        <f t="shared" si="66"/>
        <v>0</v>
      </c>
      <c r="K221" s="72">
        <f t="shared" si="67"/>
        <v>0</v>
      </c>
      <c r="L221" s="72">
        <f t="shared" si="68"/>
        <v>0</v>
      </c>
      <c r="M221" s="55"/>
      <c r="N221" s="72">
        <f t="shared" si="69"/>
        <v>0</v>
      </c>
      <c r="O221" s="55"/>
      <c r="P221" s="72">
        <f t="shared" si="57"/>
        <v>0</v>
      </c>
      <c r="Q221" s="72">
        <f t="shared" si="58"/>
        <v>0</v>
      </c>
      <c r="R221" s="72">
        <f>SUMIF('3.1.MTS A'!$F$7:$F$253,'3.2.MTS B (M1)'!B221,'3.1.MTS A'!$P$7:$P$253)</f>
        <v>0</v>
      </c>
      <c r="S221" s="72">
        <f>SUMIFS('MTS B Funnel (M1)'!$E$7:$E$251,'MTS B Funnel (M1)'!$B$7:$B$251,'3.2.MTS B (M1)'!$B221)</f>
        <v>0</v>
      </c>
      <c r="T221" s="72">
        <f>SUMIFS('MTS B Funnel (M1)'!$F$7:$F$251,'MTS B Funnel (M1)'!$B$7:$B$251,'3.2.MTS B (M1)'!$B221)</f>
        <v>0</v>
      </c>
      <c r="U221" s="72">
        <f>SUMIFS('MTS B Funnel (M1)'!$G$7:$G$251,'MTS B Funnel (M1)'!$B$7:$B$251,'3.2.MTS B (M1)'!$B221)</f>
        <v>0</v>
      </c>
      <c r="V221" s="72">
        <f>SUMIFS('MTS B Funnel (M1)'!$H$7:$H$251,'MTS B Funnel (M1)'!$B$7:$B$251,'3.2.MTS B (M1)'!$B221)</f>
        <v>0</v>
      </c>
      <c r="W221" s="72">
        <f t="shared" si="59"/>
        <v>0</v>
      </c>
      <c r="X221" s="72">
        <f t="shared" si="60"/>
        <v>0</v>
      </c>
      <c r="Y221" s="72">
        <f t="shared" si="70"/>
        <v>0</v>
      </c>
      <c r="Z221" s="72">
        <f t="shared" si="71"/>
        <v>0</v>
      </c>
      <c r="AA221" s="72">
        <f t="shared" si="72"/>
        <v>0</v>
      </c>
      <c r="AB221" s="72">
        <f>SUMIFS('MTS B Funnel (M1)'!$I$7:$I$251,'MTS B Funnel (M1)'!$B$7:$B$251,'3.2.MTS B (M1)'!$B221)</f>
        <v>0</v>
      </c>
      <c r="AC221" s="72">
        <f>SUMIFS('MTS B Funnel (M1)'!$J$7:$J$251,'MTS B Funnel (M1)'!$B$7:$B$251,'3.2.MTS B (M1)'!$B221)</f>
        <v>0</v>
      </c>
      <c r="AD221" s="72">
        <f t="shared" si="61"/>
        <v>0</v>
      </c>
      <c r="AE221" s="55"/>
      <c r="AF221" s="72">
        <f>SUMIF('3.1.MTS A'!$F$7:$F$253,'3.2.MTS B (M1)'!R221,'3.1.MTS A'!$U$7:$U$253)</f>
        <v>0</v>
      </c>
      <c r="AG221" s="72">
        <f>SUMIFS('MTS B Funnel (M1)'!$L$7:$L$251,'MTS B Funnel (M1)'!$B$7:$B$251,'3.2.MTS B (M1)'!$B221)</f>
        <v>0</v>
      </c>
      <c r="AH221" s="72">
        <f>SUMIFS('MTS B Funnel (M1)'!$M$7:$M$251,'MTS B Funnel (M1)'!$B$7:$B$251,'3.2.MTS B (M1)'!$B221)</f>
        <v>0</v>
      </c>
      <c r="AI221" s="72">
        <f>SUMIFS('MTS B Funnel (M1)'!$N$7:$N$251,'MTS B Funnel (M1)'!$B$7:$B$251,'3.2.MTS B (M1)'!$B221)</f>
        <v>0</v>
      </c>
      <c r="AJ221" s="72">
        <f>SUMIFS('MTS B Funnel (M1)'!$O$7:$O$251,'MTS B Funnel (M1)'!$B$7:$B$251,'3.2.MTS B (M1)'!$B221)</f>
        <v>0</v>
      </c>
      <c r="AK221" s="72">
        <f t="shared" si="62"/>
        <v>0</v>
      </c>
      <c r="AL221" s="72">
        <f t="shared" si="63"/>
        <v>0</v>
      </c>
      <c r="AM221" s="72">
        <f t="shared" si="64"/>
        <v>0</v>
      </c>
      <c r="AN221" s="72">
        <f t="shared" si="73"/>
        <v>0</v>
      </c>
      <c r="AO221" s="72">
        <f t="shared" si="74"/>
        <v>0</v>
      </c>
      <c r="AP221" s="55"/>
    </row>
    <row r="222" spans="1:42" x14ac:dyDescent="0.25">
      <c r="A222" s="144"/>
      <c r="B222" s="55"/>
      <c r="C222" s="55"/>
      <c r="D222" s="72">
        <f>SUMIF('3.1.MTS A'!$F$7:$F$253,'3.2.MTS B (M1)'!B222,'3.1.MTS A'!$J$7:$J$253)</f>
        <v>0</v>
      </c>
      <c r="E222" s="187">
        <f>SUMIF('Conv ratios (M1)'!$A$2:$A$51,'3.2.MTS B (M1)'!$B222,'Conv ratios (M1)'!$G$2:$G$51)</f>
        <v>0</v>
      </c>
      <c r="F222" s="187">
        <f>SUMIF('Conv ratios (M1)'!$A$2:$A$51,'3.2.MTS B (M1)'!$B222,'Conv ratios (M1)'!$F$2:$F$51)</f>
        <v>0</v>
      </c>
      <c r="G222" s="187">
        <f>SUMIF('Conv ratios (M1)'!$A$2:$A$51,'3.2.MTS B (M1)'!$B222,'Conv ratios (M1)'!$E$2:$E$51)</f>
        <v>0</v>
      </c>
      <c r="H222" s="55"/>
      <c r="I222" s="72">
        <f t="shared" si="65"/>
        <v>0</v>
      </c>
      <c r="J222" s="72">
        <f t="shared" si="66"/>
        <v>0</v>
      </c>
      <c r="K222" s="72">
        <f t="shared" si="67"/>
        <v>0</v>
      </c>
      <c r="L222" s="72">
        <f t="shared" si="68"/>
        <v>0</v>
      </c>
      <c r="M222" s="55"/>
      <c r="N222" s="72">
        <f t="shared" si="69"/>
        <v>0</v>
      </c>
      <c r="O222" s="55"/>
      <c r="P222" s="72">
        <f t="shared" si="57"/>
        <v>0</v>
      </c>
      <c r="Q222" s="72">
        <f t="shared" si="58"/>
        <v>0</v>
      </c>
      <c r="R222" s="72">
        <f>SUMIF('3.1.MTS A'!$F$7:$F$253,'3.2.MTS B (M1)'!B222,'3.1.MTS A'!$P$7:$P$253)</f>
        <v>0</v>
      </c>
      <c r="S222" s="72">
        <f>SUMIFS('MTS B Funnel (M1)'!$E$7:$E$251,'MTS B Funnel (M1)'!$B$7:$B$251,'3.2.MTS B (M1)'!$B222)</f>
        <v>0</v>
      </c>
      <c r="T222" s="72">
        <f>SUMIFS('MTS B Funnel (M1)'!$F$7:$F$251,'MTS B Funnel (M1)'!$B$7:$B$251,'3.2.MTS B (M1)'!$B222)</f>
        <v>0</v>
      </c>
      <c r="U222" s="72">
        <f>SUMIFS('MTS B Funnel (M1)'!$G$7:$G$251,'MTS B Funnel (M1)'!$B$7:$B$251,'3.2.MTS B (M1)'!$B222)</f>
        <v>0</v>
      </c>
      <c r="V222" s="72">
        <f>SUMIFS('MTS B Funnel (M1)'!$H$7:$H$251,'MTS B Funnel (M1)'!$B$7:$B$251,'3.2.MTS B (M1)'!$B222)</f>
        <v>0</v>
      </c>
      <c r="W222" s="72">
        <f t="shared" si="59"/>
        <v>0</v>
      </c>
      <c r="X222" s="72">
        <f t="shared" si="60"/>
        <v>0</v>
      </c>
      <c r="Y222" s="72">
        <f t="shared" si="70"/>
        <v>0</v>
      </c>
      <c r="Z222" s="72">
        <f t="shared" si="71"/>
        <v>0</v>
      </c>
      <c r="AA222" s="72">
        <f t="shared" si="72"/>
        <v>0</v>
      </c>
      <c r="AB222" s="72">
        <f>SUMIFS('MTS B Funnel (M1)'!$I$7:$I$251,'MTS B Funnel (M1)'!$B$7:$B$251,'3.2.MTS B (M1)'!$B222)</f>
        <v>0</v>
      </c>
      <c r="AC222" s="72">
        <f>SUMIFS('MTS B Funnel (M1)'!$J$7:$J$251,'MTS B Funnel (M1)'!$B$7:$B$251,'3.2.MTS B (M1)'!$B222)</f>
        <v>0</v>
      </c>
      <c r="AD222" s="72">
        <f t="shared" si="61"/>
        <v>0</v>
      </c>
      <c r="AE222" s="55"/>
      <c r="AF222" s="72">
        <f>SUMIF('3.1.MTS A'!$F$7:$F$253,'3.2.MTS B (M1)'!R222,'3.1.MTS A'!$U$7:$U$253)</f>
        <v>0</v>
      </c>
      <c r="AG222" s="72">
        <f>SUMIFS('MTS B Funnel (M1)'!$L$7:$L$251,'MTS B Funnel (M1)'!$B$7:$B$251,'3.2.MTS B (M1)'!$B222)</f>
        <v>0</v>
      </c>
      <c r="AH222" s="72">
        <f>SUMIFS('MTS B Funnel (M1)'!$M$7:$M$251,'MTS B Funnel (M1)'!$B$7:$B$251,'3.2.MTS B (M1)'!$B222)</f>
        <v>0</v>
      </c>
      <c r="AI222" s="72">
        <f>SUMIFS('MTS B Funnel (M1)'!$N$7:$N$251,'MTS B Funnel (M1)'!$B$7:$B$251,'3.2.MTS B (M1)'!$B222)</f>
        <v>0</v>
      </c>
      <c r="AJ222" s="72">
        <f>SUMIFS('MTS B Funnel (M1)'!$O$7:$O$251,'MTS B Funnel (M1)'!$B$7:$B$251,'3.2.MTS B (M1)'!$B222)</f>
        <v>0</v>
      </c>
      <c r="AK222" s="72">
        <f t="shared" si="62"/>
        <v>0</v>
      </c>
      <c r="AL222" s="72">
        <f t="shared" si="63"/>
        <v>0</v>
      </c>
      <c r="AM222" s="72">
        <f t="shared" si="64"/>
        <v>0</v>
      </c>
      <c r="AN222" s="72">
        <f t="shared" si="73"/>
        <v>0</v>
      </c>
      <c r="AO222" s="72">
        <f t="shared" si="74"/>
        <v>0</v>
      </c>
      <c r="AP222" s="55"/>
    </row>
    <row r="223" spans="1:42" x14ac:dyDescent="0.25">
      <c r="A223" s="144"/>
      <c r="B223" s="55"/>
      <c r="C223" s="55"/>
      <c r="D223" s="72">
        <f>SUMIF('3.1.MTS A'!$F$7:$F$253,'3.2.MTS B (M1)'!B223,'3.1.MTS A'!$J$7:$J$253)</f>
        <v>0</v>
      </c>
      <c r="E223" s="187">
        <f>SUMIF('Conv ratios (M1)'!$A$2:$A$51,'3.2.MTS B (M1)'!$B223,'Conv ratios (M1)'!$G$2:$G$51)</f>
        <v>0</v>
      </c>
      <c r="F223" s="187">
        <f>SUMIF('Conv ratios (M1)'!$A$2:$A$51,'3.2.MTS B (M1)'!$B223,'Conv ratios (M1)'!$F$2:$F$51)</f>
        <v>0</v>
      </c>
      <c r="G223" s="187">
        <f>SUMIF('Conv ratios (M1)'!$A$2:$A$51,'3.2.MTS B (M1)'!$B223,'Conv ratios (M1)'!$E$2:$E$51)</f>
        <v>0</v>
      </c>
      <c r="H223" s="55"/>
      <c r="I223" s="72">
        <f t="shared" si="65"/>
        <v>0</v>
      </c>
      <c r="J223" s="72">
        <f t="shared" si="66"/>
        <v>0</v>
      </c>
      <c r="K223" s="72">
        <f t="shared" si="67"/>
        <v>0</v>
      </c>
      <c r="L223" s="72">
        <f t="shared" si="68"/>
        <v>0</v>
      </c>
      <c r="M223" s="55"/>
      <c r="N223" s="72">
        <f t="shared" si="69"/>
        <v>0</v>
      </c>
      <c r="O223" s="55"/>
      <c r="P223" s="72">
        <f t="shared" si="57"/>
        <v>0</v>
      </c>
      <c r="Q223" s="72">
        <f t="shared" si="58"/>
        <v>0</v>
      </c>
      <c r="R223" s="72">
        <f>SUMIF('3.1.MTS A'!$F$7:$F$253,'3.2.MTS B (M1)'!B223,'3.1.MTS A'!$P$7:$P$253)</f>
        <v>0</v>
      </c>
      <c r="S223" s="72">
        <f>SUMIFS('MTS B Funnel (M1)'!$E$7:$E$251,'MTS B Funnel (M1)'!$B$7:$B$251,'3.2.MTS B (M1)'!$B223)</f>
        <v>0</v>
      </c>
      <c r="T223" s="72">
        <f>SUMIFS('MTS B Funnel (M1)'!$F$7:$F$251,'MTS B Funnel (M1)'!$B$7:$B$251,'3.2.MTS B (M1)'!$B223)</f>
        <v>0</v>
      </c>
      <c r="U223" s="72">
        <f>SUMIFS('MTS B Funnel (M1)'!$G$7:$G$251,'MTS B Funnel (M1)'!$B$7:$B$251,'3.2.MTS B (M1)'!$B223)</f>
        <v>0</v>
      </c>
      <c r="V223" s="72">
        <f>SUMIFS('MTS B Funnel (M1)'!$H$7:$H$251,'MTS B Funnel (M1)'!$B$7:$B$251,'3.2.MTS B (M1)'!$B223)</f>
        <v>0</v>
      </c>
      <c r="W223" s="72">
        <f t="shared" si="59"/>
        <v>0</v>
      </c>
      <c r="X223" s="72">
        <f t="shared" si="60"/>
        <v>0</v>
      </c>
      <c r="Y223" s="72">
        <f t="shared" si="70"/>
        <v>0</v>
      </c>
      <c r="Z223" s="72">
        <f t="shared" si="71"/>
        <v>0</v>
      </c>
      <c r="AA223" s="72">
        <f t="shared" si="72"/>
        <v>0</v>
      </c>
      <c r="AB223" s="72">
        <f>SUMIFS('MTS B Funnel (M1)'!$I$7:$I$251,'MTS B Funnel (M1)'!$B$7:$B$251,'3.2.MTS B (M1)'!$B223)</f>
        <v>0</v>
      </c>
      <c r="AC223" s="72">
        <f>SUMIFS('MTS B Funnel (M1)'!$J$7:$J$251,'MTS B Funnel (M1)'!$B$7:$B$251,'3.2.MTS B (M1)'!$B223)</f>
        <v>0</v>
      </c>
      <c r="AD223" s="72">
        <f t="shared" si="61"/>
        <v>0</v>
      </c>
      <c r="AE223" s="55"/>
      <c r="AF223" s="72">
        <f>SUMIF('3.1.MTS A'!$F$7:$F$253,'3.2.MTS B (M1)'!R223,'3.1.MTS A'!$U$7:$U$253)</f>
        <v>0</v>
      </c>
      <c r="AG223" s="72">
        <f>SUMIFS('MTS B Funnel (M1)'!$L$7:$L$251,'MTS B Funnel (M1)'!$B$7:$B$251,'3.2.MTS B (M1)'!$B223)</f>
        <v>0</v>
      </c>
      <c r="AH223" s="72">
        <f>SUMIFS('MTS B Funnel (M1)'!$M$7:$M$251,'MTS B Funnel (M1)'!$B$7:$B$251,'3.2.MTS B (M1)'!$B223)</f>
        <v>0</v>
      </c>
      <c r="AI223" s="72">
        <f>SUMIFS('MTS B Funnel (M1)'!$N$7:$N$251,'MTS B Funnel (M1)'!$B$7:$B$251,'3.2.MTS B (M1)'!$B223)</f>
        <v>0</v>
      </c>
      <c r="AJ223" s="72">
        <f>SUMIFS('MTS B Funnel (M1)'!$O$7:$O$251,'MTS B Funnel (M1)'!$B$7:$B$251,'3.2.MTS B (M1)'!$B223)</f>
        <v>0</v>
      </c>
      <c r="AK223" s="72">
        <f t="shared" si="62"/>
        <v>0</v>
      </c>
      <c r="AL223" s="72">
        <f t="shared" si="63"/>
        <v>0</v>
      </c>
      <c r="AM223" s="72">
        <f t="shared" si="64"/>
        <v>0</v>
      </c>
      <c r="AN223" s="72">
        <f t="shared" si="73"/>
        <v>0</v>
      </c>
      <c r="AO223" s="72">
        <f t="shared" si="74"/>
        <v>0</v>
      </c>
      <c r="AP223" s="55"/>
    </row>
    <row r="224" spans="1:42" x14ac:dyDescent="0.25">
      <c r="A224" s="144"/>
      <c r="B224" s="55"/>
      <c r="C224" s="55"/>
      <c r="D224" s="72">
        <f>SUMIF('3.1.MTS A'!$F$7:$F$253,'3.2.MTS B (M1)'!B224,'3.1.MTS A'!$J$7:$J$253)</f>
        <v>0</v>
      </c>
      <c r="E224" s="187">
        <f>SUMIF('Conv ratios (M1)'!$A$2:$A$51,'3.2.MTS B (M1)'!$B224,'Conv ratios (M1)'!$G$2:$G$51)</f>
        <v>0</v>
      </c>
      <c r="F224" s="187">
        <f>SUMIF('Conv ratios (M1)'!$A$2:$A$51,'3.2.MTS B (M1)'!$B224,'Conv ratios (M1)'!$F$2:$F$51)</f>
        <v>0</v>
      </c>
      <c r="G224" s="187">
        <f>SUMIF('Conv ratios (M1)'!$A$2:$A$51,'3.2.MTS B (M1)'!$B224,'Conv ratios (M1)'!$E$2:$E$51)</f>
        <v>0</v>
      </c>
      <c r="H224" s="55"/>
      <c r="I224" s="72">
        <f t="shared" si="65"/>
        <v>0</v>
      </c>
      <c r="J224" s="72">
        <f t="shared" si="66"/>
        <v>0</v>
      </c>
      <c r="K224" s="72">
        <f t="shared" si="67"/>
        <v>0</v>
      </c>
      <c r="L224" s="72">
        <f t="shared" si="68"/>
        <v>0</v>
      </c>
      <c r="M224" s="55"/>
      <c r="N224" s="72">
        <f t="shared" si="69"/>
        <v>0</v>
      </c>
      <c r="O224" s="55"/>
      <c r="P224" s="72">
        <f t="shared" si="57"/>
        <v>0</v>
      </c>
      <c r="Q224" s="72">
        <f t="shared" si="58"/>
        <v>0</v>
      </c>
      <c r="R224" s="72">
        <f>SUMIF('3.1.MTS A'!$F$7:$F$253,'3.2.MTS B (M1)'!B224,'3.1.MTS A'!$P$7:$P$253)</f>
        <v>0</v>
      </c>
      <c r="S224" s="72">
        <f>SUMIFS('MTS B Funnel (M1)'!$E$7:$E$251,'MTS B Funnel (M1)'!$B$7:$B$251,'3.2.MTS B (M1)'!$B224)</f>
        <v>0</v>
      </c>
      <c r="T224" s="72">
        <f>SUMIFS('MTS B Funnel (M1)'!$F$7:$F$251,'MTS B Funnel (M1)'!$B$7:$B$251,'3.2.MTS B (M1)'!$B224)</f>
        <v>0</v>
      </c>
      <c r="U224" s="72">
        <f>SUMIFS('MTS B Funnel (M1)'!$G$7:$G$251,'MTS B Funnel (M1)'!$B$7:$B$251,'3.2.MTS B (M1)'!$B224)</f>
        <v>0</v>
      </c>
      <c r="V224" s="72">
        <f>SUMIFS('MTS B Funnel (M1)'!$H$7:$H$251,'MTS B Funnel (M1)'!$B$7:$B$251,'3.2.MTS B (M1)'!$B224)</f>
        <v>0</v>
      </c>
      <c r="W224" s="72">
        <f t="shared" si="59"/>
        <v>0</v>
      </c>
      <c r="X224" s="72">
        <f t="shared" si="60"/>
        <v>0</v>
      </c>
      <c r="Y224" s="72">
        <f t="shared" si="70"/>
        <v>0</v>
      </c>
      <c r="Z224" s="72">
        <f t="shared" si="71"/>
        <v>0</v>
      </c>
      <c r="AA224" s="72">
        <f t="shared" si="72"/>
        <v>0</v>
      </c>
      <c r="AB224" s="72">
        <f>SUMIFS('MTS B Funnel (M1)'!$I$7:$I$251,'MTS B Funnel (M1)'!$B$7:$B$251,'3.2.MTS B (M1)'!$B224)</f>
        <v>0</v>
      </c>
      <c r="AC224" s="72">
        <f>SUMIFS('MTS B Funnel (M1)'!$J$7:$J$251,'MTS B Funnel (M1)'!$B$7:$B$251,'3.2.MTS B (M1)'!$B224)</f>
        <v>0</v>
      </c>
      <c r="AD224" s="72">
        <f t="shared" si="61"/>
        <v>0</v>
      </c>
      <c r="AE224" s="55"/>
      <c r="AF224" s="72">
        <f>SUMIF('3.1.MTS A'!$F$7:$F$253,'3.2.MTS B (M1)'!R224,'3.1.MTS A'!$U$7:$U$253)</f>
        <v>0</v>
      </c>
      <c r="AG224" s="72">
        <f>SUMIFS('MTS B Funnel (M1)'!$L$7:$L$251,'MTS B Funnel (M1)'!$B$7:$B$251,'3.2.MTS B (M1)'!$B224)</f>
        <v>0</v>
      </c>
      <c r="AH224" s="72">
        <f>SUMIFS('MTS B Funnel (M1)'!$M$7:$M$251,'MTS B Funnel (M1)'!$B$7:$B$251,'3.2.MTS B (M1)'!$B224)</f>
        <v>0</v>
      </c>
      <c r="AI224" s="72">
        <f>SUMIFS('MTS B Funnel (M1)'!$N$7:$N$251,'MTS B Funnel (M1)'!$B$7:$B$251,'3.2.MTS B (M1)'!$B224)</f>
        <v>0</v>
      </c>
      <c r="AJ224" s="72">
        <f>SUMIFS('MTS B Funnel (M1)'!$O$7:$O$251,'MTS B Funnel (M1)'!$B$7:$B$251,'3.2.MTS B (M1)'!$B224)</f>
        <v>0</v>
      </c>
      <c r="AK224" s="72">
        <f t="shared" si="62"/>
        <v>0</v>
      </c>
      <c r="AL224" s="72">
        <f t="shared" si="63"/>
        <v>0</v>
      </c>
      <c r="AM224" s="72">
        <f t="shared" si="64"/>
        <v>0</v>
      </c>
      <c r="AN224" s="72">
        <f t="shared" si="73"/>
        <v>0</v>
      </c>
      <c r="AO224" s="72">
        <f t="shared" si="74"/>
        <v>0</v>
      </c>
      <c r="AP224" s="55"/>
    </row>
    <row r="225" spans="1:42" x14ac:dyDescent="0.25">
      <c r="A225" s="144"/>
      <c r="B225" s="55"/>
      <c r="C225" s="55"/>
      <c r="D225" s="72">
        <f>SUMIF('3.1.MTS A'!$F$7:$F$253,'3.2.MTS B (M1)'!B225,'3.1.MTS A'!$J$7:$J$253)</f>
        <v>0</v>
      </c>
      <c r="E225" s="187">
        <f>SUMIF('Conv ratios (M1)'!$A$2:$A$51,'3.2.MTS B (M1)'!$B225,'Conv ratios (M1)'!$G$2:$G$51)</f>
        <v>0</v>
      </c>
      <c r="F225" s="187">
        <f>SUMIF('Conv ratios (M1)'!$A$2:$A$51,'3.2.MTS B (M1)'!$B225,'Conv ratios (M1)'!$F$2:$F$51)</f>
        <v>0</v>
      </c>
      <c r="G225" s="187">
        <f>SUMIF('Conv ratios (M1)'!$A$2:$A$51,'3.2.MTS B (M1)'!$B225,'Conv ratios (M1)'!$E$2:$E$51)</f>
        <v>0</v>
      </c>
      <c r="H225" s="55"/>
      <c r="I225" s="72">
        <f t="shared" si="65"/>
        <v>0</v>
      </c>
      <c r="J225" s="72">
        <f t="shared" si="66"/>
        <v>0</v>
      </c>
      <c r="K225" s="72">
        <f t="shared" si="67"/>
        <v>0</v>
      </c>
      <c r="L225" s="72">
        <f t="shared" si="68"/>
        <v>0</v>
      </c>
      <c r="M225" s="55"/>
      <c r="N225" s="72">
        <f t="shared" si="69"/>
        <v>0</v>
      </c>
      <c r="O225" s="55"/>
      <c r="P225" s="72">
        <f t="shared" si="57"/>
        <v>0</v>
      </c>
      <c r="Q225" s="72">
        <f t="shared" si="58"/>
        <v>0</v>
      </c>
      <c r="R225" s="72">
        <f>SUMIF('3.1.MTS A'!$F$7:$F$253,'3.2.MTS B (M1)'!B225,'3.1.MTS A'!$P$7:$P$253)</f>
        <v>0</v>
      </c>
      <c r="S225" s="72">
        <f>SUMIFS('MTS B Funnel (M1)'!$E$7:$E$251,'MTS B Funnel (M1)'!$B$7:$B$251,'3.2.MTS B (M1)'!$B225)</f>
        <v>0</v>
      </c>
      <c r="T225" s="72">
        <f>SUMIFS('MTS B Funnel (M1)'!$F$7:$F$251,'MTS B Funnel (M1)'!$B$7:$B$251,'3.2.MTS B (M1)'!$B225)</f>
        <v>0</v>
      </c>
      <c r="U225" s="72">
        <f>SUMIFS('MTS B Funnel (M1)'!$G$7:$G$251,'MTS B Funnel (M1)'!$B$7:$B$251,'3.2.MTS B (M1)'!$B225)</f>
        <v>0</v>
      </c>
      <c r="V225" s="72">
        <f>SUMIFS('MTS B Funnel (M1)'!$H$7:$H$251,'MTS B Funnel (M1)'!$B$7:$B$251,'3.2.MTS B (M1)'!$B225)</f>
        <v>0</v>
      </c>
      <c r="W225" s="72">
        <f t="shared" si="59"/>
        <v>0</v>
      </c>
      <c r="X225" s="72">
        <f t="shared" si="60"/>
        <v>0</v>
      </c>
      <c r="Y225" s="72">
        <f t="shared" si="70"/>
        <v>0</v>
      </c>
      <c r="Z225" s="72">
        <f t="shared" si="71"/>
        <v>0</v>
      </c>
      <c r="AA225" s="72">
        <f t="shared" si="72"/>
        <v>0</v>
      </c>
      <c r="AB225" s="72">
        <f>SUMIFS('MTS B Funnel (M1)'!$I$7:$I$251,'MTS B Funnel (M1)'!$B$7:$B$251,'3.2.MTS B (M1)'!$B225)</f>
        <v>0</v>
      </c>
      <c r="AC225" s="72">
        <f>SUMIFS('MTS B Funnel (M1)'!$J$7:$J$251,'MTS B Funnel (M1)'!$B$7:$B$251,'3.2.MTS B (M1)'!$B225)</f>
        <v>0</v>
      </c>
      <c r="AD225" s="72">
        <f t="shared" si="61"/>
        <v>0</v>
      </c>
      <c r="AE225" s="55"/>
      <c r="AF225" s="72">
        <f>SUMIF('3.1.MTS A'!$F$7:$F$253,'3.2.MTS B (M1)'!R225,'3.1.MTS A'!$U$7:$U$253)</f>
        <v>0</v>
      </c>
      <c r="AG225" s="72">
        <f>SUMIFS('MTS B Funnel (M1)'!$L$7:$L$251,'MTS B Funnel (M1)'!$B$7:$B$251,'3.2.MTS B (M1)'!$B225)</f>
        <v>0</v>
      </c>
      <c r="AH225" s="72">
        <f>SUMIFS('MTS B Funnel (M1)'!$M$7:$M$251,'MTS B Funnel (M1)'!$B$7:$B$251,'3.2.MTS B (M1)'!$B225)</f>
        <v>0</v>
      </c>
      <c r="AI225" s="72">
        <f>SUMIFS('MTS B Funnel (M1)'!$N$7:$N$251,'MTS B Funnel (M1)'!$B$7:$B$251,'3.2.MTS B (M1)'!$B225)</f>
        <v>0</v>
      </c>
      <c r="AJ225" s="72">
        <f>SUMIFS('MTS B Funnel (M1)'!$O$7:$O$251,'MTS B Funnel (M1)'!$B$7:$B$251,'3.2.MTS B (M1)'!$B225)</f>
        <v>0</v>
      </c>
      <c r="AK225" s="72">
        <f t="shared" si="62"/>
        <v>0</v>
      </c>
      <c r="AL225" s="72">
        <f t="shared" si="63"/>
        <v>0</v>
      </c>
      <c r="AM225" s="72">
        <f t="shared" si="64"/>
        <v>0</v>
      </c>
      <c r="AN225" s="72">
        <f t="shared" si="73"/>
        <v>0</v>
      </c>
      <c r="AO225" s="72">
        <f t="shared" si="74"/>
        <v>0</v>
      </c>
      <c r="AP225" s="55"/>
    </row>
    <row r="226" spans="1:42" x14ac:dyDescent="0.25">
      <c r="A226" s="144"/>
      <c r="B226" s="55"/>
      <c r="C226" s="55"/>
      <c r="D226" s="72">
        <f>SUMIF('3.1.MTS A'!$F$7:$F$253,'3.2.MTS B (M1)'!B226,'3.1.MTS A'!$J$7:$J$253)</f>
        <v>0</v>
      </c>
      <c r="E226" s="187">
        <f>SUMIF('Conv ratios (M1)'!$A$2:$A$51,'3.2.MTS B (M1)'!$B226,'Conv ratios (M1)'!$G$2:$G$51)</f>
        <v>0</v>
      </c>
      <c r="F226" s="187">
        <f>SUMIF('Conv ratios (M1)'!$A$2:$A$51,'3.2.MTS B (M1)'!$B226,'Conv ratios (M1)'!$F$2:$F$51)</f>
        <v>0</v>
      </c>
      <c r="G226" s="187">
        <f>SUMIF('Conv ratios (M1)'!$A$2:$A$51,'3.2.MTS B (M1)'!$B226,'Conv ratios (M1)'!$E$2:$E$51)</f>
        <v>0</v>
      </c>
      <c r="H226" s="55"/>
      <c r="I226" s="72">
        <f t="shared" si="65"/>
        <v>0</v>
      </c>
      <c r="J226" s="72">
        <f t="shared" si="66"/>
        <v>0</v>
      </c>
      <c r="K226" s="72">
        <f t="shared" si="67"/>
        <v>0</v>
      </c>
      <c r="L226" s="72">
        <f t="shared" si="68"/>
        <v>0</v>
      </c>
      <c r="M226" s="55"/>
      <c r="N226" s="72">
        <f t="shared" si="69"/>
        <v>0</v>
      </c>
      <c r="O226" s="55"/>
      <c r="P226" s="72">
        <f t="shared" si="57"/>
        <v>0</v>
      </c>
      <c r="Q226" s="72">
        <f t="shared" si="58"/>
        <v>0</v>
      </c>
      <c r="R226" s="72">
        <f>SUMIF('3.1.MTS A'!$F$7:$F$253,'3.2.MTS B (M1)'!B226,'3.1.MTS A'!$P$7:$P$253)</f>
        <v>0</v>
      </c>
      <c r="S226" s="72">
        <f>SUMIFS('MTS B Funnel (M1)'!$E$7:$E$251,'MTS B Funnel (M1)'!$B$7:$B$251,'3.2.MTS B (M1)'!$B226)</f>
        <v>0</v>
      </c>
      <c r="T226" s="72">
        <f>SUMIFS('MTS B Funnel (M1)'!$F$7:$F$251,'MTS B Funnel (M1)'!$B$7:$B$251,'3.2.MTS B (M1)'!$B226)</f>
        <v>0</v>
      </c>
      <c r="U226" s="72">
        <f>SUMIFS('MTS B Funnel (M1)'!$G$7:$G$251,'MTS B Funnel (M1)'!$B$7:$B$251,'3.2.MTS B (M1)'!$B226)</f>
        <v>0</v>
      </c>
      <c r="V226" s="72">
        <f>SUMIFS('MTS B Funnel (M1)'!$H$7:$H$251,'MTS B Funnel (M1)'!$B$7:$B$251,'3.2.MTS B (M1)'!$B226)</f>
        <v>0</v>
      </c>
      <c r="W226" s="72">
        <f t="shared" si="59"/>
        <v>0</v>
      </c>
      <c r="X226" s="72">
        <f t="shared" si="60"/>
        <v>0</v>
      </c>
      <c r="Y226" s="72">
        <f t="shared" si="70"/>
        <v>0</v>
      </c>
      <c r="Z226" s="72">
        <f t="shared" si="71"/>
        <v>0</v>
      </c>
      <c r="AA226" s="72">
        <f t="shared" si="72"/>
        <v>0</v>
      </c>
      <c r="AB226" s="72">
        <f>SUMIFS('MTS B Funnel (M1)'!$I$7:$I$251,'MTS B Funnel (M1)'!$B$7:$B$251,'3.2.MTS B (M1)'!$B226)</f>
        <v>0</v>
      </c>
      <c r="AC226" s="72">
        <f>SUMIFS('MTS B Funnel (M1)'!$J$7:$J$251,'MTS B Funnel (M1)'!$B$7:$B$251,'3.2.MTS B (M1)'!$B226)</f>
        <v>0</v>
      </c>
      <c r="AD226" s="72">
        <f t="shared" si="61"/>
        <v>0</v>
      </c>
      <c r="AE226" s="55"/>
      <c r="AF226" s="72">
        <f>SUMIF('3.1.MTS A'!$F$7:$F$253,'3.2.MTS B (M1)'!R226,'3.1.MTS A'!$U$7:$U$253)</f>
        <v>0</v>
      </c>
      <c r="AG226" s="72">
        <f>SUMIFS('MTS B Funnel (M1)'!$L$7:$L$251,'MTS B Funnel (M1)'!$B$7:$B$251,'3.2.MTS B (M1)'!$B226)</f>
        <v>0</v>
      </c>
      <c r="AH226" s="72">
        <f>SUMIFS('MTS B Funnel (M1)'!$M$7:$M$251,'MTS B Funnel (M1)'!$B$7:$B$251,'3.2.MTS B (M1)'!$B226)</f>
        <v>0</v>
      </c>
      <c r="AI226" s="72">
        <f>SUMIFS('MTS B Funnel (M1)'!$N$7:$N$251,'MTS B Funnel (M1)'!$B$7:$B$251,'3.2.MTS B (M1)'!$B226)</f>
        <v>0</v>
      </c>
      <c r="AJ226" s="72">
        <f>SUMIFS('MTS B Funnel (M1)'!$O$7:$O$251,'MTS B Funnel (M1)'!$B$7:$B$251,'3.2.MTS B (M1)'!$B226)</f>
        <v>0</v>
      </c>
      <c r="AK226" s="72">
        <f t="shared" si="62"/>
        <v>0</v>
      </c>
      <c r="AL226" s="72">
        <f t="shared" si="63"/>
        <v>0</v>
      </c>
      <c r="AM226" s="72">
        <f t="shared" si="64"/>
        <v>0</v>
      </c>
      <c r="AN226" s="72">
        <f t="shared" si="73"/>
        <v>0</v>
      </c>
      <c r="AO226" s="72">
        <f t="shared" si="74"/>
        <v>0</v>
      </c>
      <c r="AP226" s="55"/>
    </row>
    <row r="227" spans="1:42" x14ac:dyDescent="0.25">
      <c r="A227" s="144"/>
      <c r="B227" s="55"/>
      <c r="C227" s="55"/>
      <c r="D227" s="72">
        <f>SUMIF('3.1.MTS A'!$F$7:$F$253,'3.2.MTS B (M1)'!B227,'3.1.MTS A'!$J$7:$J$253)</f>
        <v>0</v>
      </c>
      <c r="E227" s="187">
        <f>SUMIF('Conv ratios (M1)'!$A$2:$A$51,'3.2.MTS B (M1)'!$B227,'Conv ratios (M1)'!$G$2:$G$51)</f>
        <v>0</v>
      </c>
      <c r="F227" s="187">
        <f>SUMIF('Conv ratios (M1)'!$A$2:$A$51,'3.2.MTS B (M1)'!$B227,'Conv ratios (M1)'!$F$2:$F$51)</f>
        <v>0</v>
      </c>
      <c r="G227" s="187">
        <f>SUMIF('Conv ratios (M1)'!$A$2:$A$51,'3.2.MTS B (M1)'!$B227,'Conv ratios (M1)'!$E$2:$E$51)</f>
        <v>0</v>
      </c>
      <c r="H227" s="55"/>
      <c r="I227" s="72">
        <f t="shared" si="65"/>
        <v>0</v>
      </c>
      <c r="J227" s="72">
        <f t="shared" si="66"/>
        <v>0</v>
      </c>
      <c r="K227" s="72">
        <f t="shared" si="67"/>
        <v>0</v>
      </c>
      <c r="L227" s="72">
        <f t="shared" si="68"/>
        <v>0</v>
      </c>
      <c r="M227" s="55"/>
      <c r="N227" s="72">
        <f t="shared" si="69"/>
        <v>0</v>
      </c>
      <c r="O227" s="55"/>
      <c r="P227" s="72">
        <f t="shared" si="57"/>
        <v>0</v>
      </c>
      <c r="Q227" s="72">
        <f t="shared" si="58"/>
        <v>0</v>
      </c>
      <c r="R227" s="72">
        <f>SUMIF('3.1.MTS A'!$F$7:$F$253,'3.2.MTS B (M1)'!B227,'3.1.MTS A'!$P$7:$P$253)</f>
        <v>0</v>
      </c>
      <c r="S227" s="72">
        <f>SUMIFS('MTS B Funnel (M1)'!$E$7:$E$251,'MTS B Funnel (M1)'!$B$7:$B$251,'3.2.MTS B (M1)'!$B227)</f>
        <v>0</v>
      </c>
      <c r="T227" s="72">
        <f>SUMIFS('MTS B Funnel (M1)'!$F$7:$F$251,'MTS B Funnel (M1)'!$B$7:$B$251,'3.2.MTS B (M1)'!$B227)</f>
        <v>0</v>
      </c>
      <c r="U227" s="72">
        <f>SUMIFS('MTS B Funnel (M1)'!$G$7:$G$251,'MTS B Funnel (M1)'!$B$7:$B$251,'3.2.MTS B (M1)'!$B227)</f>
        <v>0</v>
      </c>
      <c r="V227" s="72">
        <f>SUMIFS('MTS B Funnel (M1)'!$H$7:$H$251,'MTS B Funnel (M1)'!$B$7:$B$251,'3.2.MTS B (M1)'!$B227)</f>
        <v>0</v>
      </c>
      <c r="W227" s="72">
        <f t="shared" si="59"/>
        <v>0</v>
      </c>
      <c r="X227" s="72">
        <f t="shared" si="60"/>
        <v>0</v>
      </c>
      <c r="Y227" s="72">
        <f t="shared" si="70"/>
        <v>0</v>
      </c>
      <c r="Z227" s="72">
        <f t="shared" si="71"/>
        <v>0</v>
      </c>
      <c r="AA227" s="72">
        <f t="shared" si="72"/>
        <v>0</v>
      </c>
      <c r="AB227" s="72">
        <f>SUMIFS('MTS B Funnel (M1)'!$I$7:$I$251,'MTS B Funnel (M1)'!$B$7:$B$251,'3.2.MTS B (M1)'!$B227)</f>
        <v>0</v>
      </c>
      <c r="AC227" s="72">
        <f>SUMIFS('MTS B Funnel (M1)'!$J$7:$J$251,'MTS B Funnel (M1)'!$B$7:$B$251,'3.2.MTS B (M1)'!$B227)</f>
        <v>0</v>
      </c>
      <c r="AD227" s="72">
        <f t="shared" si="61"/>
        <v>0</v>
      </c>
      <c r="AE227" s="55"/>
      <c r="AF227" s="72">
        <f>SUMIF('3.1.MTS A'!$F$7:$F$253,'3.2.MTS B (M1)'!R227,'3.1.MTS A'!$U$7:$U$253)</f>
        <v>0</v>
      </c>
      <c r="AG227" s="72">
        <f>SUMIFS('MTS B Funnel (M1)'!$L$7:$L$251,'MTS B Funnel (M1)'!$B$7:$B$251,'3.2.MTS B (M1)'!$B227)</f>
        <v>0</v>
      </c>
      <c r="AH227" s="72">
        <f>SUMIFS('MTS B Funnel (M1)'!$M$7:$M$251,'MTS B Funnel (M1)'!$B$7:$B$251,'3.2.MTS B (M1)'!$B227)</f>
        <v>0</v>
      </c>
      <c r="AI227" s="72">
        <f>SUMIFS('MTS B Funnel (M1)'!$N$7:$N$251,'MTS B Funnel (M1)'!$B$7:$B$251,'3.2.MTS B (M1)'!$B227)</f>
        <v>0</v>
      </c>
      <c r="AJ227" s="72">
        <f>SUMIFS('MTS B Funnel (M1)'!$O$7:$O$251,'MTS B Funnel (M1)'!$B$7:$B$251,'3.2.MTS B (M1)'!$B227)</f>
        <v>0</v>
      </c>
      <c r="AK227" s="72">
        <f t="shared" si="62"/>
        <v>0</v>
      </c>
      <c r="AL227" s="72">
        <f t="shared" si="63"/>
        <v>0</v>
      </c>
      <c r="AM227" s="72">
        <f t="shared" si="64"/>
        <v>0</v>
      </c>
      <c r="AN227" s="72">
        <f t="shared" si="73"/>
        <v>0</v>
      </c>
      <c r="AO227" s="72">
        <f t="shared" si="74"/>
        <v>0</v>
      </c>
      <c r="AP227" s="55"/>
    </row>
    <row r="228" spans="1:42" x14ac:dyDescent="0.25">
      <c r="A228" s="144"/>
      <c r="B228" s="55"/>
      <c r="C228" s="55"/>
      <c r="D228" s="72">
        <f>SUMIF('3.1.MTS A'!$F$7:$F$253,'3.2.MTS B (M1)'!B228,'3.1.MTS A'!$J$7:$J$253)</f>
        <v>0</v>
      </c>
      <c r="E228" s="187">
        <f>SUMIF('Conv ratios (M1)'!$A$2:$A$51,'3.2.MTS B (M1)'!$B228,'Conv ratios (M1)'!$G$2:$G$51)</f>
        <v>0</v>
      </c>
      <c r="F228" s="187">
        <f>SUMIF('Conv ratios (M1)'!$A$2:$A$51,'3.2.MTS B (M1)'!$B228,'Conv ratios (M1)'!$F$2:$F$51)</f>
        <v>0</v>
      </c>
      <c r="G228" s="187">
        <f>SUMIF('Conv ratios (M1)'!$A$2:$A$51,'3.2.MTS B (M1)'!$B228,'Conv ratios (M1)'!$E$2:$E$51)</f>
        <v>0</v>
      </c>
      <c r="H228" s="55"/>
      <c r="I228" s="72">
        <f t="shared" si="65"/>
        <v>0</v>
      </c>
      <c r="J228" s="72">
        <f t="shared" si="66"/>
        <v>0</v>
      </c>
      <c r="K228" s="72">
        <f t="shared" si="67"/>
        <v>0</v>
      </c>
      <c r="L228" s="72">
        <f t="shared" si="68"/>
        <v>0</v>
      </c>
      <c r="M228" s="55"/>
      <c r="N228" s="72">
        <f t="shared" si="69"/>
        <v>0</v>
      </c>
      <c r="O228" s="55"/>
      <c r="P228" s="72">
        <f t="shared" si="57"/>
        <v>0</v>
      </c>
      <c r="Q228" s="72">
        <f t="shared" si="58"/>
        <v>0</v>
      </c>
      <c r="R228" s="72">
        <f>SUMIF('3.1.MTS A'!$F$7:$F$253,'3.2.MTS B (M1)'!B228,'3.1.MTS A'!$P$7:$P$253)</f>
        <v>0</v>
      </c>
      <c r="S228" s="72">
        <f>SUMIFS('MTS B Funnel (M1)'!$E$7:$E$251,'MTS B Funnel (M1)'!$B$7:$B$251,'3.2.MTS B (M1)'!$B228)</f>
        <v>0</v>
      </c>
      <c r="T228" s="72">
        <f>SUMIFS('MTS B Funnel (M1)'!$F$7:$F$251,'MTS B Funnel (M1)'!$B$7:$B$251,'3.2.MTS B (M1)'!$B228)</f>
        <v>0</v>
      </c>
      <c r="U228" s="72">
        <f>SUMIFS('MTS B Funnel (M1)'!$G$7:$G$251,'MTS B Funnel (M1)'!$B$7:$B$251,'3.2.MTS B (M1)'!$B228)</f>
        <v>0</v>
      </c>
      <c r="V228" s="72">
        <f>SUMIFS('MTS B Funnel (M1)'!$H$7:$H$251,'MTS B Funnel (M1)'!$B$7:$B$251,'3.2.MTS B (M1)'!$B228)</f>
        <v>0</v>
      </c>
      <c r="W228" s="72">
        <f t="shared" si="59"/>
        <v>0</v>
      </c>
      <c r="X228" s="72">
        <f t="shared" si="60"/>
        <v>0</v>
      </c>
      <c r="Y228" s="72">
        <f t="shared" si="70"/>
        <v>0</v>
      </c>
      <c r="Z228" s="72">
        <f t="shared" si="71"/>
        <v>0</v>
      </c>
      <c r="AA228" s="72">
        <f t="shared" si="72"/>
        <v>0</v>
      </c>
      <c r="AB228" s="72">
        <f>SUMIFS('MTS B Funnel (M1)'!$I$7:$I$251,'MTS B Funnel (M1)'!$B$7:$B$251,'3.2.MTS B (M1)'!$B228)</f>
        <v>0</v>
      </c>
      <c r="AC228" s="72">
        <f>SUMIFS('MTS B Funnel (M1)'!$J$7:$J$251,'MTS B Funnel (M1)'!$B$7:$B$251,'3.2.MTS B (M1)'!$B228)</f>
        <v>0</v>
      </c>
      <c r="AD228" s="72">
        <f t="shared" si="61"/>
        <v>0</v>
      </c>
      <c r="AE228" s="55"/>
      <c r="AF228" s="72">
        <f>SUMIF('3.1.MTS A'!$F$7:$F$253,'3.2.MTS B (M1)'!R228,'3.1.MTS A'!$U$7:$U$253)</f>
        <v>0</v>
      </c>
      <c r="AG228" s="72">
        <f>SUMIFS('MTS B Funnel (M1)'!$L$7:$L$251,'MTS B Funnel (M1)'!$B$7:$B$251,'3.2.MTS B (M1)'!$B228)</f>
        <v>0</v>
      </c>
      <c r="AH228" s="72">
        <f>SUMIFS('MTS B Funnel (M1)'!$M$7:$M$251,'MTS B Funnel (M1)'!$B$7:$B$251,'3.2.MTS B (M1)'!$B228)</f>
        <v>0</v>
      </c>
      <c r="AI228" s="72">
        <f>SUMIFS('MTS B Funnel (M1)'!$N$7:$N$251,'MTS B Funnel (M1)'!$B$7:$B$251,'3.2.MTS B (M1)'!$B228)</f>
        <v>0</v>
      </c>
      <c r="AJ228" s="72">
        <f>SUMIFS('MTS B Funnel (M1)'!$O$7:$O$251,'MTS B Funnel (M1)'!$B$7:$B$251,'3.2.MTS B (M1)'!$B228)</f>
        <v>0</v>
      </c>
      <c r="AK228" s="72">
        <f t="shared" si="62"/>
        <v>0</v>
      </c>
      <c r="AL228" s="72">
        <f t="shared" si="63"/>
        <v>0</v>
      </c>
      <c r="AM228" s="72">
        <f t="shared" si="64"/>
        <v>0</v>
      </c>
      <c r="AN228" s="72">
        <f t="shared" si="73"/>
        <v>0</v>
      </c>
      <c r="AO228" s="72">
        <f t="shared" si="74"/>
        <v>0</v>
      </c>
      <c r="AP228" s="55"/>
    </row>
    <row r="229" spans="1:42" x14ac:dyDescent="0.25">
      <c r="A229" s="144"/>
      <c r="B229" s="55"/>
      <c r="C229" s="55"/>
      <c r="D229" s="72">
        <f>SUMIF('3.1.MTS A'!$F$7:$F$253,'3.2.MTS B (M1)'!B229,'3.1.MTS A'!$J$7:$J$253)</f>
        <v>0</v>
      </c>
      <c r="E229" s="187">
        <f>SUMIF('Conv ratios (M1)'!$A$2:$A$51,'3.2.MTS B (M1)'!$B229,'Conv ratios (M1)'!$G$2:$G$51)</f>
        <v>0</v>
      </c>
      <c r="F229" s="187">
        <f>SUMIF('Conv ratios (M1)'!$A$2:$A$51,'3.2.MTS B (M1)'!$B229,'Conv ratios (M1)'!$F$2:$F$51)</f>
        <v>0</v>
      </c>
      <c r="G229" s="187">
        <f>SUMIF('Conv ratios (M1)'!$A$2:$A$51,'3.2.MTS B (M1)'!$B229,'Conv ratios (M1)'!$E$2:$E$51)</f>
        <v>0</v>
      </c>
      <c r="H229" s="55"/>
      <c r="I229" s="72">
        <f t="shared" si="65"/>
        <v>0</v>
      </c>
      <c r="J229" s="72">
        <f t="shared" si="66"/>
        <v>0</v>
      </c>
      <c r="K229" s="72">
        <f t="shared" si="67"/>
        <v>0</v>
      </c>
      <c r="L229" s="72">
        <f t="shared" si="68"/>
        <v>0</v>
      </c>
      <c r="M229" s="55"/>
      <c r="N229" s="72">
        <f t="shared" si="69"/>
        <v>0</v>
      </c>
      <c r="O229" s="55"/>
      <c r="P229" s="72">
        <f t="shared" si="57"/>
        <v>0</v>
      </c>
      <c r="Q229" s="72">
        <f t="shared" si="58"/>
        <v>0</v>
      </c>
      <c r="R229" s="72">
        <f>SUMIF('3.1.MTS A'!$F$7:$F$253,'3.2.MTS B (M1)'!B229,'3.1.MTS A'!$P$7:$P$253)</f>
        <v>0</v>
      </c>
      <c r="S229" s="72">
        <f>SUMIFS('MTS B Funnel (M1)'!$E$7:$E$251,'MTS B Funnel (M1)'!$B$7:$B$251,'3.2.MTS B (M1)'!$B229)</f>
        <v>0</v>
      </c>
      <c r="T229" s="72">
        <f>SUMIFS('MTS B Funnel (M1)'!$F$7:$F$251,'MTS B Funnel (M1)'!$B$7:$B$251,'3.2.MTS B (M1)'!$B229)</f>
        <v>0</v>
      </c>
      <c r="U229" s="72">
        <f>SUMIFS('MTS B Funnel (M1)'!$G$7:$G$251,'MTS B Funnel (M1)'!$B$7:$B$251,'3.2.MTS B (M1)'!$B229)</f>
        <v>0</v>
      </c>
      <c r="V229" s="72">
        <f>SUMIFS('MTS B Funnel (M1)'!$H$7:$H$251,'MTS B Funnel (M1)'!$B$7:$B$251,'3.2.MTS B (M1)'!$B229)</f>
        <v>0</v>
      </c>
      <c r="W229" s="72">
        <f t="shared" si="59"/>
        <v>0</v>
      </c>
      <c r="X229" s="72">
        <f t="shared" si="60"/>
        <v>0</v>
      </c>
      <c r="Y229" s="72">
        <f t="shared" si="70"/>
        <v>0</v>
      </c>
      <c r="Z229" s="72">
        <f t="shared" si="71"/>
        <v>0</v>
      </c>
      <c r="AA229" s="72">
        <f t="shared" si="72"/>
        <v>0</v>
      </c>
      <c r="AB229" s="72">
        <f>SUMIFS('MTS B Funnel (M1)'!$I$7:$I$251,'MTS B Funnel (M1)'!$B$7:$B$251,'3.2.MTS B (M1)'!$B229)</f>
        <v>0</v>
      </c>
      <c r="AC229" s="72">
        <f>SUMIFS('MTS B Funnel (M1)'!$J$7:$J$251,'MTS B Funnel (M1)'!$B$7:$B$251,'3.2.MTS B (M1)'!$B229)</f>
        <v>0</v>
      </c>
      <c r="AD229" s="72">
        <f t="shared" si="61"/>
        <v>0</v>
      </c>
      <c r="AE229" s="55"/>
      <c r="AF229" s="72">
        <f>SUMIF('3.1.MTS A'!$F$7:$F$253,'3.2.MTS B (M1)'!R229,'3.1.MTS A'!$U$7:$U$253)</f>
        <v>0</v>
      </c>
      <c r="AG229" s="72">
        <f>SUMIFS('MTS B Funnel (M1)'!$L$7:$L$251,'MTS B Funnel (M1)'!$B$7:$B$251,'3.2.MTS B (M1)'!$B229)</f>
        <v>0</v>
      </c>
      <c r="AH229" s="72">
        <f>SUMIFS('MTS B Funnel (M1)'!$M$7:$M$251,'MTS B Funnel (M1)'!$B$7:$B$251,'3.2.MTS B (M1)'!$B229)</f>
        <v>0</v>
      </c>
      <c r="AI229" s="72">
        <f>SUMIFS('MTS B Funnel (M1)'!$N$7:$N$251,'MTS B Funnel (M1)'!$B$7:$B$251,'3.2.MTS B (M1)'!$B229)</f>
        <v>0</v>
      </c>
      <c r="AJ229" s="72">
        <f>SUMIFS('MTS B Funnel (M1)'!$O$7:$O$251,'MTS B Funnel (M1)'!$B$7:$B$251,'3.2.MTS B (M1)'!$B229)</f>
        <v>0</v>
      </c>
      <c r="AK229" s="72">
        <f t="shared" si="62"/>
        <v>0</v>
      </c>
      <c r="AL229" s="72">
        <f t="shared" si="63"/>
        <v>0</v>
      </c>
      <c r="AM229" s="72">
        <f t="shared" si="64"/>
        <v>0</v>
      </c>
      <c r="AN229" s="72">
        <f t="shared" si="73"/>
        <v>0</v>
      </c>
      <c r="AO229" s="72">
        <f t="shared" si="74"/>
        <v>0</v>
      </c>
      <c r="AP229" s="55"/>
    </row>
    <row r="230" spans="1:42" x14ac:dyDescent="0.25">
      <c r="A230" s="144"/>
      <c r="B230" s="55"/>
      <c r="C230" s="55"/>
      <c r="D230" s="72">
        <f>SUMIF('3.1.MTS A'!$F$7:$F$253,'3.2.MTS B (M1)'!B230,'3.1.MTS A'!$J$7:$J$253)</f>
        <v>0</v>
      </c>
      <c r="E230" s="187">
        <f>SUMIF('Conv ratios (M1)'!$A$2:$A$51,'3.2.MTS B (M1)'!$B230,'Conv ratios (M1)'!$G$2:$G$51)</f>
        <v>0</v>
      </c>
      <c r="F230" s="187">
        <f>SUMIF('Conv ratios (M1)'!$A$2:$A$51,'3.2.MTS B (M1)'!$B230,'Conv ratios (M1)'!$F$2:$F$51)</f>
        <v>0</v>
      </c>
      <c r="G230" s="187">
        <f>SUMIF('Conv ratios (M1)'!$A$2:$A$51,'3.2.MTS B (M1)'!$B230,'Conv ratios (M1)'!$E$2:$E$51)</f>
        <v>0</v>
      </c>
      <c r="H230" s="55"/>
      <c r="I230" s="72">
        <f t="shared" si="65"/>
        <v>0</v>
      </c>
      <c r="J230" s="72">
        <f t="shared" si="66"/>
        <v>0</v>
      </c>
      <c r="K230" s="72">
        <f t="shared" si="67"/>
        <v>0</v>
      </c>
      <c r="L230" s="72">
        <f t="shared" si="68"/>
        <v>0</v>
      </c>
      <c r="M230" s="55"/>
      <c r="N230" s="72">
        <f t="shared" si="69"/>
        <v>0</v>
      </c>
      <c r="O230" s="55"/>
      <c r="P230" s="72">
        <f t="shared" si="57"/>
        <v>0</v>
      </c>
      <c r="Q230" s="72">
        <f t="shared" si="58"/>
        <v>0</v>
      </c>
      <c r="R230" s="72">
        <f>SUMIF('3.1.MTS A'!$F$7:$F$253,'3.2.MTS B (M1)'!B230,'3.1.MTS A'!$P$7:$P$253)</f>
        <v>0</v>
      </c>
      <c r="S230" s="72">
        <f>SUMIFS('MTS B Funnel (M1)'!$E$7:$E$251,'MTS B Funnel (M1)'!$B$7:$B$251,'3.2.MTS B (M1)'!$B230)</f>
        <v>0</v>
      </c>
      <c r="T230" s="72">
        <f>SUMIFS('MTS B Funnel (M1)'!$F$7:$F$251,'MTS B Funnel (M1)'!$B$7:$B$251,'3.2.MTS B (M1)'!$B230)</f>
        <v>0</v>
      </c>
      <c r="U230" s="72">
        <f>SUMIFS('MTS B Funnel (M1)'!$G$7:$G$251,'MTS B Funnel (M1)'!$B$7:$B$251,'3.2.MTS B (M1)'!$B230)</f>
        <v>0</v>
      </c>
      <c r="V230" s="72">
        <f>SUMIFS('MTS B Funnel (M1)'!$H$7:$H$251,'MTS B Funnel (M1)'!$B$7:$B$251,'3.2.MTS B (M1)'!$B230)</f>
        <v>0</v>
      </c>
      <c r="W230" s="72">
        <f t="shared" si="59"/>
        <v>0</v>
      </c>
      <c r="X230" s="72">
        <f t="shared" si="60"/>
        <v>0</v>
      </c>
      <c r="Y230" s="72">
        <f t="shared" si="70"/>
        <v>0</v>
      </c>
      <c r="Z230" s="72">
        <f t="shared" si="71"/>
        <v>0</v>
      </c>
      <c r="AA230" s="72">
        <f t="shared" si="72"/>
        <v>0</v>
      </c>
      <c r="AB230" s="72">
        <f>SUMIFS('MTS B Funnel (M1)'!$I$7:$I$251,'MTS B Funnel (M1)'!$B$7:$B$251,'3.2.MTS B (M1)'!$B230)</f>
        <v>0</v>
      </c>
      <c r="AC230" s="72">
        <f>SUMIFS('MTS B Funnel (M1)'!$J$7:$J$251,'MTS B Funnel (M1)'!$B$7:$B$251,'3.2.MTS B (M1)'!$B230)</f>
        <v>0</v>
      </c>
      <c r="AD230" s="72">
        <f t="shared" si="61"/>
        <v>0</v>
      </c>
      <c r="AE230" s="55"/>
      <c r="AF230" s="72">
        <f>SUMIF('3.1.MTS A'!$F$7:$F$253,'3.2.MTS B (M1)'!R230,'3.1.MTS A'!$U$7:$U$253)</f>
        <v>0</v>
      </c>
      <c r="AG230" s="72">
        <f>SUMIFS('MTS B Funnel (M1)'!$L$7:$L$251,'MTS B Funnel (M1)'!$B$7:$B$251,'3.2.MTS B (M1)'!$B230)</f>
        <v>0</v>
      </c>
      <c r="AH230" s="72">
        <f>SUMIFS('MTS B Funnel (M1)'!$M$7:$M$251,'MTS B Funnel (M1)'!$B$7:$B$251,'3.2.MTS B (M1)'!$B230)</f>
        <v>0</v>
      </c>
      <c r="AI230" s="72">
        <f>SUMIFS('MTS B Funnel (M1)'!$N$7:$N$251,'MTS B Funnel (M1)'!$B$7:$B$251,'3.2.MTS B (M1)'!$B230)</f>
        <v>0</v>
      </c>
      <c r="AJ230" s="72">
        <f>SUMIFS('MTS B Funnel (M1)'!$O$7:$O$251,'MTS B Funnel (M1)'!$B$7:$B$251,'3.2.MTS B (M1)'!$B230)</f>
        <v>0</v>
      </c>
      <c r="AK230" s="72">
        <f t="shared" si="62"/>
        <v>0</v>
      </c>
      <c r="AL230" s="72">
        <f t="shared" si="63"/>
        <v>0</v>
      </c>
      <c r="AM230" s="72">
        <f t="shared" si="64"/>
        <v>0</v>
      </c>
      <c r="AN230" s="72">
        <f t="shared" si="73"/>
        <v>0</v>
      </c>
      <c r="AO230" s="72">
        <f t="shared" si="74"/>
        <v>0</v>
      </c>
      <c r="AP230" s="55"/>
    </row>
    <row r="231" spans="1:42" x14ac:dyDescent="0.25">
      <c r="A231" s="144"/>
      <c r="B231" s="55"/>
      <c r="C231" s="55"/>
      <c r="D231" s="72">
        <f>SUMIF('3.1.MTS A'!$F$7:$F$253,'3.2.MTS B (M1)'!B231,'3.1.MTS A'!$J$7:$J$253)</f>
        <v>0</v>
      </c>
      <c r="E231" s="187">
        <f>SUMIF('Conv ratios (M1)'!$A$2:$A$51,'3.2.MTS B (M1)'!$B231,'Conv ratios (M1)'!$G$2:$G$51)</f>
        <v>0</v>
      </c>
      <c r="F231" s="187">
        <f>SUMIF('Conv ratios (M1)'!$A$2:$A$51,'3.2.MTS B (M1)'!$B231,'Conv ratios (M1)'!$F$2:$F$51)</f>
        <v>0</v>
      </c>
      <c r="G231" s="187">
        <f>SUMIF('Conv ratios (M1)'!$A$2:$A$51,'3.2.MTS B (M1)'!$B231,'Conv ratios (M1)'!$E$2:$E$51)</f>
        <v>0</v>
      </c>
      <c r="H231" s="55"/>
      <c r="I231" s="72">
        <f t="shared" si="65"/>
        <v>0</v>
      </c>
      <c r="J231" s="72">
        <f t="shared" si="66"/>
        <v>0</v>
      </c>
      <c r="K231" s="72">
        <f t="shared" si="67"/>
        <v>0</v>
      </c>
      <c r="L231" s="72">
        <f t="shared" si="68"/>
        <v>0</v>
      </c>
      <c r="M231" s="55"/>
      <c r="N231" s="72">
        <f t="shared" si="69"/>
        <v>0</v>
      </c>
      <c r="O231" s="55"/>
      <c r="P231" s="72">
        <f t="shared" si="57"/>
        <v>0</v>
      </c>
      <c r="Q231" s="72">
        <f t="shared" si="58"/>
        <v>0</v>
      </c>
      <c r="R231" s="72">
        <f>SUMIF('3.1.MTS A'!$F$7:$F$253,'3.2.MTS B (M1)'!B231,'3.1.MTS A'!$P$7:$P$253)</f>
        <v>0</v>
      </c>
      <c r="S231" s="72">
        <f>SUMIFS('MTS B Funnel (M1)'!$E$7:$E$251,'MTS B Funnel (M1)'!$B$7:$B$251,'3.2.MTS B (M1)'!$B231)</f>
        <v>0</v>
      </c>
      <c r="T231" s="72">
        <f>SUMIFS('MTS B Funnel (M1)'!$F$7:$F$251,'MTS B Funnel (M1)'!$B$7:$B$251,'3.2.MTS B (M1)'!$B231)</f>
        <v>0</v>
      </c>
      <c r="U231" s="72">
        <f>SUMIFS('MTS B Funnel (M1)'!$G$7:$G$251,'MTS B Funnel (M1)'!$B$7:$B$251,'3.2.MTS B (M1)'!$B231)</f>
        <v>0</v>
      </c>
      <c r="V231" s="72">
        <f>SUMIFS('MTS B Funnel (M1)'!$H$7:$H$251,'MTS B Funnel (M1)'!$B$7:$B$251,'3.2.MTS B (M1)'!$B231)</f>
        <v>0</v>
      </c>
      <c r="W231" s="72">
        <f t="shared" si="59"/>
        <v>0</v>
      </c>
      <c r="X231" s="72">
        <f t="shared" si="60"/>
        <v>0</v>
      </c>
      <c r="Y231" s="72">
        <f t="shared" si="70"/>
        <v>0</v>
      </c>
      <c r="Z231" s="72">
        <f t="shared" si="71"/>
        <v>0</v>
      </c>
      <c r="AA231" s="72">
        <f t="shared" si="72"/>
        <v>0</v>
      </c>
      <c r="AB231" s="72">
        <f>SUMIFS('MTS B Funnel (M1)'!$I$7:$I$251,'MTS B Funnel (M1)'!$B$7:$B$251,'3.2.MTS B (M1)'!$B231)</f>
        <v>0</v>
      </c>
      <c r="AC231" s="72">
        <f>SUMIFS('MTS B Funnel (M1)'!$J$7:$J$251,'MTS B Funnel (M1)'!$B$7:$B$251,'3.2.MTS B (M1)'!$B231)</f>
        <v>0</v>
      </c>
      <c r="AD231" s="72">
        <f t="shared" si="61"/>
        <v>0</v>
      </c>
      <c r="AE231" s="55"/>
      <c r="AF231" s="72">
        <f>SUMIF('3.1.MTS A'!$F$7:$F$253,'3.2.MTS B (M1)'!R231,'3.1.MTS A'!$U$7:$U$253)</f>
        <v>0</v>
      </c>
      <c r="AG231" s="72">
        <f>SUMIFS('MTS B Funnel (M1)'!$L$7:$L$251,'MTS B Funnel (M1)'!$B$7:$B$251,'3.2.MTS B (M1)'!$B231)</f>
        <v>0</v>
      </c>
      <c r="AH231" s="72">
        <f>SUMIFS('MTS B Funnel (M1)'!$M$7:$M$251,'MTS B Funnel (M1)'!$B$7:$B$251,'3.2.MTS B (M1)'!$B231)</f>
        <v>0</v>
      </c>
      <c r="AI231" s="72">
        <f>SUMIFS('MTS B Funnel (M1)'!$N$7:$N$251,'MTS B Funnel (M1)'!$B$7:$B$251,'3.2.MTS B (M1)'!$B231)</f>
        <v>0</v>
      </c>
      <c r="AJ231" s="72">
        <f>SUMIFS('MTS B Funnel (M1)'!$O$7:$O$251,'MTS B Funnel (M1)'!$B$7:$B$251,'3.2.MTS B (M1)'!$B231)</f>
        <v>0</v>
      </c>
      <c r="AK231" s="72">
        <f t="shared" si="62"/>
        <v>0</v>
      </c>
      <c r="AL231" s="72">
        <f t="shared" si="63"/>
        <v>0</v>
      </c>
      <c r="AM231" s="72">
        <f t="shared" si="64"/>
        <v>0</v>
      </c>
      <c r="AN231" s="72">
        <f t="shared" si="73"/>
        <v>0</v>
      </c>
      <c r="AO231" s="72">
        <f t="shared" si="74"/>
        <v>0</v>
      </c>
      <c r="AP231" s="55"/>
    </row>
    <row r="232" spans="1:42" x14ac:dyDescent="0.25">
      <c r="A232" s="144"/>
      <c r="B232" s="55"/>
      <c r="C232" s="55"/>
      <c r="D232" s="72">
        <f>SUMIF('3.1.MTS A'!$F$7:$F$253,'3.2.MTS B (M1)'!B232,'3.1.MTS A'!$J$7:$J$253)</f>
        <v>0</v>
      </c>
      <c r="E232" s="187">
        <f>SUMIF('Conv ratios (M1)'!$A$2:$A$51,'3.2.MTS B (M1)'!$B232,'Conv ratios (M1)'!$G$2:$G$51)</f>
        <v>0</v>
      </c>
      <c r="F232" s="187">
        <f>SUMIF('Conv ratios (M1)'!$A$2:$A$51,'3.2.MTS B (M1)'!$B232,'Conv ratios (M1)'!$F$2:$F$51)</f>
        <v>0</v>
      </c>
      <c r="G232" s="187">
        <f>SUMIF('Conv ratios (M1)'!$A$2:$A$51,'3.2.MTS B (M1)'!$B232,'Conv ratios (M1)'!$E$2:$E$51)</f>
        <v>0</v>
      </c>
      <c r="H232" s="55"/>
      <c r="I232" s="72">
        <f t="shared" si="65"/>
        <v>0</v>
      </c>
      <c r="J232" s="72">
        <f t="shared" si="66"/>
        <v>0</v>
      </c>
      <c r="K232" s="72">
        <f t="shared" si="67"/>
        <v>0</v>
      </c>
      <c r="L232" s="72">
        <f t="shared" si="68"/>
        <v>0</v>
      </c>
      <c r="M232" s="55"/>
      <c r="N232" s="72">
        <f t="shared" si="69"/>
        <v>0</v>
      </c>
      <c r="O232" s="55"/>
      <c r="P232" s="72">
        <f t="shared" si="57"/>
        <v>0</v>
      </c>
      <c r="Q232" s="72">
        <f t="shared" si="58"/>
        <v>0</v>
      </c>
      <c r="R232" s="72">
        <f>SUMIF('3.1.MTS A'!$F$7:$F$253,'3.2.MTS B (M1)'!B232,'3.1.MTS A'!$P$7:$P$253)</f>
        <v>0</v>
      </c>
      <c r="S232" s="72">
        <f>SUMIFS('MTS B Funnel (M1)'!$E$7:$E$251,'MTS B Funnel (M1)'!$B$7:$B$251,'3.2.MTS B (M1)'!$B232)</f>
        <v>0</v>
      </c>
      <c r="T232" s="72">
        <f>SUMIFS('MTS B Funnel (M1)'!$F$7:$F$251,'MTS B Funnel (M1)'!$B$7:$B$251,'3.2.MTS B (M1)'!$B232)</f>
        <v>0</v>
      </c>
      <c r="U232" s="72">
        <f>SUMIFS('MTS B Funnel (M1)'!$G$7:$G$251,'MTS B Funnel (M1)'!$B$7:$B$251,'3.2.MTS B (M1)'!$B232)</f>
        <v>0</v>
      </c>
      <c r="V232" s="72">
        <f>SUMIFS('MTS B Funnel (M1)'!$H$7:$H$251,'MTS B Funnel (M1)'!$B$7:$B$251,'3.2.MTS B (M1)'!$B232)</f>
        <v>0</v>
      </c>
      <c r="W232" s="72">
        <f t="shared" si="59"/>
        <v>0</v>
      </c>
      <c r="X232" s="72">
        <f t="shared" si="60"/>
        <v>0</v>
      </c>
      <c r="Y232" s="72">
        <f t="shared" si="70"/>
        <v>0</v>
      </c>
      <c r="Z232" s="72">
        <f t="shared" si="71"/>
        <v>0</v>
      </c>
      <c r="AA232" s="72">
        <f t="shared" si="72"/>
        <v>0</v>
      </c>
      <c r="AB232" s="72">
        <f>SUMIFS('MTS B Funnel (M1)'!$I$7:$I$251,'MTS B Funnel (M1)'!$B$7:$B$251,'3.2.MTS B (M1)'!$B232)</f>
        <v>0</v>
      </c>
      <c r="AC232" s="72">
        <f>SUMIFS('MTS B Funnel (M1)'!$J$7:$J$251,'MTS B Funnel (M1)'!$B$7:$B$251,'3.2.MTS B (M1)'!$B232)</f>
        <v>0</v>
      </c>
      <c r="AD232" s="72">
        <f t="shared" si="61"/>
        <v>0</v>
      </c>
      <c r="AE232" s="55"/>
      <c r="AF232" s="72">
        <f>SUMIF('3.1.MTS A'!$F$7:$F$253,'3.2.MTS B (M1)'!R232,'3.1.MTS A'!$U$7:$U$253)</f>
        <v>0</v>
      </c>
      <c r="AG232" s="72">
        <f>SUMIFS('MTS B Funnel (M1)'!$L$7:$L$251,'MTS B Funnel (M1)'!$B$7:$B$251,'3.2.MTS B (M1)'!$B232)</f>
        <v>0</v>
      </c>
      <c r="AH232" s="72">
        <f>SUMIFS('MTS B Funnel (M1)'!$M$7:$M$251,'MTS B Funnel (M1)'!$B$7:$B$251,'3.2.MTS B (M1)'!$B232)</f>
        <v>0</v>
      </c>
      <c r="AI232" s="72">
        <f>SUMIFS('MTS B Funnel (M1)'!$N$7:$N$251,'MTS B Funnel (M1)'!$B$7:$B$251,'3.2.MTS B (M1)'!$B232)</f>
        <v>0</v>
      </c>
      <c r="AJ232" s="72">
        <f>SUMIFS('MTS B Funnel (M1)'!$O$7:$O$251,'MTS B Funnel (M1)'!$B$7:$B$251,'3.2.MTS B (M1)'!$B232)</f>
        <v>0</v>
      </c>
      <c r="AK232" s="72">
        <f t="shared" si="62"/>
        <v>0</v>
      </c>
      <c r="AL232" s="72">
        <f t="shared" si="63"/>
        <v>0</v>
      </c>
      <c r="AM232" s="72">
        <f t="shared" si="64"/>
        <v>0</v>
      </c>
      <c r="AN232" s="72">
        <f t="shared" si="73"/>
        <v>0</v>
      </c>
      <c r="AO232" s="72">
        <f t="shared" si="74"/>
        <v>0</v>
      </c>
      <c r="AP232" s="55"/>
    </row>
    <row r="233" spans="1:42" x14ac:dyDescent="0.25">
      <c r="A233" s="144"/>
      <c r="B233" s="55"/>
      <c r="C233" s="55"/>
      <c r="D233" s="72">
        <f>SUMIF('3.1.MTS A'!$F$7:$F$253,'3.2.MTS B (M1)'!B233,'3.1.MTS A'!$J$7:$J$253)</f>
        <v>0</v>
      </c>
      <c r="E233" s="187">
        <f>SUMIF('Conv ratios (M1)'!$A$2:$A$51,'3.2.MTS B (M1)'!$B233,'Conv ratios (M1)'!$G$2:$G$51)</f>
        <v>0</v>
      </c>
      <c r="F233" s="187">
        <f>SUMIF('Conv ratios (M1)'!$A$2:$A$51,'3.2.MTS B (M1)'!$B233,'Conv ratios (M1)'!$F$2:$F$51)</f>
        <v>0</v>
      </c>
      <c r="G233" s="187">
        <f>SUMIF('Conv ratios (M1)'!$A$2:$A$51,'3.2.MTS B (M1)'!$B233,'Conv ratios (M1)'!$E$2:$E$51)</f>
        <v>0</v>
      </c>
      <c r="H233" s="55"/>
      <c r="I233" s="72">
        <f t="shared" si="65"/>
        <v>0</v>
      </c>
      <c r="J233" s="72">
        <f t="shared" si="66"/>
        <v>0</v>
      </c>
      <c r="K233" s="72">
        <f t="shared" si="67"/>
        <v>0</v>
      </c>
      <c r="L233" s="72">
        <f t="shared" si="68"/>
        <v>0</v>
      </c>
      <c r="M233" s="55"/>
      <c r="N233" s="72">
        <f t="shared" si="69"/>
        <v>0</v>
      </c>
      <c r="O233" s="55"/>
      <c r="P233" s="72">
        <f t="shared" si="57"/>
        <v>0</v>
      </c>
      <c r="Q233" s="72">
        <f t="shared" si="58"/>
        <v>0</v>
      </c>
      <c r="R233" s="72">
        <f>SUMIF('3.1.MTS A'!$F$7:$F$253,'3.2.MTS B (M1)'!B233,'3.1.MTS A'!$P$7:$P$253)</f>
        <v>0</v>
      </c>
      <c r="S233" s="72">
        <f>SUMIFS('MTS B Funnel (M1)'!$E$7:$E$251,'MTS B Funnel (M1)'!$B$7:$B$251,'3.2.MTS B (M1)'!$B233)</f>
        <v>0</v>
      </c>
      <c r="T233" s="72">
        <f>SUMIFS('MTS B Funnel (M1)'!$F$7:$F$251,'MTS B Funnel (M1)'!$B$7:$B$251,'3.2.MTS B (M1)'!$B233)</f>
        <v>0</v>
      </c>
      <c r="U233" s="72">
        <f>SUMIFS('MTS B Funnel (M1)'!$G$7:$G$251,'MTS B Funnel (M1)'!$B$7:$B$251,'3.2.MTS B (M1)'!$B233)</f>
        <v>0</v>
      </c>
      <c r="V233" s="72">
        <f>SUMIFS('MTS B Funnel (M1)'!$H$7:$H$251,'MTS B Funnel (M1)'!$B$7:$B$251,'3.2.MTS B (M1)'!$B233)</f>
        <v>0</v>
      </c>
      <c r="W233" s="72">
        <f t="shared" si="59"/>
        <v>0</v>
      </c>
      <c r="X233" s="72">
        <f t="shared" si="60"/>
        <v>0</v>
      </c>
      <c r="Y233" s="72">
        <f t="shared" si="70"/>
        <v>0</v>
      </c>
      <c r="Z233" s="72">
        <f t="shared" si="71"/>
        <v>0</v>
      </c>
      <c r="AA233" s="72">
        <f t="shared" si="72"/>
        <v>0</v>
      </c>
      <c r="AB233" s="72">
        <f>SUMIFS('MTS B Funnel (M1)'!$I$7:$I$251,'MTS B Funnel (M1)'!$B$7:$B$251,'3.2.MTS B (M1)'!$B233)</f>
        <v>0</v>
      </c>
      <c r="AC233" s="72">
        <f>SUMIFS('MTS B Funnel (M1)'!$J$7:$J$251,'MTS B Funnel (M1)'!$B$7:$B$251,'3.2.MTS B (M1)'!$B233)</f>
        <v>0</v>
      </c>
      <c r="AD233" s="72">
        <f t="shared" si="61"/>
        <v>0</v>
      </c>
      <c r="AE233" s="55"/>
      <c r="AF233" s="72">
        <f>SUMIF('3.1.MTS A'!$F$7:$F$253,'3.2.MTS B (M1)'!R233,'3.1.MTS A'!$U$7:$U$253)</f>
        <v>0</v>
      </c>
      <c r="AG233" s="72">
        <f>SUMIFS('MTS B Funnel (M1)'!$L$7:$L$251,'MTS B Funnel (M1)'!$B$7:$B$251,'3.2.MTS B (M1)'!$B233)</f>
        <v>0</v>
      </c>
      <c r="AH233" s="72">
        <f>SUMIFS('MTS B Funnel (M1)'!$M$7:$M$251,'MTS B Funnel (M1)'!$B$7:$B$251,'3.2.MTS B (M1)'!$B233)</f>
        <v>0</v>
      </c>
      <c r="AI233" s="72">
        <f>SUMIFS('MTS B Funnel (M1)'!$N$7:$N$251,'MTS B Funnel (M1)'!$B$7:$B$251,'3.2.MTS B (M1)'!$B233)</f>
        <v>0</v>
      </c>
      <c r="AJ233" s="72">
        <f>SUMIFS('MTS B Funnel (M1)'!$O$7:$O$251,'MTS B Funnel (M1)'!$B$7:$B$251,'3.2.MTS B (M1)'!$B233)</f>
        <v>0</v>
      </c>
      <c r="AK233" s="72">
        <f t="shared" si="62"/>
        <v>0</v>
      </c>
      <c r="AL233" s="72">
        <f t="shared" si="63"/>
        <v>0</v>
      </c>
      <c r="AM233" s="72">
        <f t="shared" si="64"/>
        <v>0</v>
      </c>
      <c r="AN233" s="72">
        <f t="shared" si="73"/>
        <v>0</v>
      </c>
      <c r="AO233" s="72">
        <f t="shared" si="74"/>
        <v>0</v>
      </c>
      <c r="AP233" s="55"/>
    </row>
    <row r="234" spans="1:42" x14ac:dyDescent="0.25">
      <c r="A234" s="144"/>
      <c r="B234" s="55"/>
      <c r="C234" s="55"/>
      <c r="D234" s="72">
        <f>SUMIF('3.1.MTS A'!$F$7:$F$253,'3.2.MTS B (M1)'!B234,'3.1.MTS A'!$J$7:$J$253)</f>
        <v>0</v>
      </c>
      <c r="E234" s="187">
        <f>SUMIF('Conv ratios (M1)'!$A$2:$A$51,'3.2.MTS B (M1)'!$B234,'Conv ratios (M1)'!$G$2:$G$51)</f>
        <v>0</v>
      </c>
      <c r="F234" s="187">
        <f>SUMIF('Conv ratios (M1)'!$A$2:$A$51,'3.2.MTS B (M1)'!$B234,'Conv ratios (M1)'!$F$2:$F$51)</f>
        <v>0</v>
      </c>
      <c r="G234" s="187">
        <f>SUMIF('Conv ratios (M1)'!$A$2:$A$51,'3.2.MTS B (M1)'!$B234,'Conv ratios (M1)'!$E$2:$E$51)</f>
        <v>0</v>
      </c>
      <c r="H234" s="55"/>
      <c r="I234" s="72">
        <f t="shared" si="65"/>
        <v>0</v>
      </c>
      <c r="J234" s="72">
        <f t="shared" si="66"/>
        <v>0</v>
      </c>
      <c r="K234" s="72">
        <f t="shared" si="67"/>
        <v>0</v>
      </c>
      <c r="L234" s="72">
        <f t="shared" si="68"/>
        <v>0</v>
      </c>
      <c r="M234" s="55"/>
      <c r="N234" s="72">
        <f t="shared" si="69"/>
        <v>0</v>
      </c>
      <c r="O234" s="55"/>
      <c r="P234" s="72">
        <f t="shared" si="57"/>
        <v>0</v>
      </c>
      <c r="Q234" s="72">
        <f t="shared" si="58"/>
        <v>0</v>
      </c>
      <c r="R234" s="72">
        <f>SUMIF('3.1.MTS A'!$F$7:$F$253,'3.2.MTS B (M1)'!B234,'3.1.MTS A'!$P$7:$P$253)</f>
        <v>0</v>
      </c>
      <c r="S234" s="72">
        <f>SUMIFS('MTS B Funnel (M1)'!$E$7:$E$251,'MTS B Funnel (M1)'!$B$7:$B$251,'3.2.MTS B (M1)'!$B234)</f>
        <v>0</v>
      </c>
      <c r="T234" s="72">
        <f>SUMIFS('MTS B Funnel (M1)'!$F$7:$F$251,'MTS B Funnel (M1)'!$B$7:$B$251,'3.2.MTS B (M1)'!$B234)</f>
        <v>0</v>
      </c>
      <c r="U234" s="72">
        <f>SUMIFS('MTS B Funnel (M1)'!$G$7:$G$251,'MTS B Funnel (M1)'!$B$7:$B$251,'3.2.MTS B (M1)'!$B234)</f>
        <v>0</v>
      </c>
      <c r="V234" s="72">
        <f>SUMIFS('MTS B Funnel (M1)'!$H$7:$H$251,'MTS B Funnel (M1)'!$B$7:$B$251,'3.2.MTS B (M1)'!$B234)</f>
        <v>0</v>
      </c>
      <c r="W234" s="72">
        <f t="shared" si="59"/>
        <v>0</v>
      </c>
      <c r="X234" s="72">
        <f t="shared" si="60"/>
        <v>0</v>
      </c>
      <c r="Y234" s="72">
        <f t="shared" si="70"/>
        <v>0</v>
      </c>
      <c r="Z234" s="72">
        <f t="shared" si="71"/>
        <v>0</v>
      </c>
      <c r="AA234" s="72">
        <f t="shared" si="72"/>
        <v>0</v>
      </c>
      <c r="AB234" s="72">
        <f>SUMIFS('MTS B Funnel (M1)'!$I$7:$I$251,'MTS B Funnel (M1)'!$B$7:$B$251,'3.2.MTS B (M1)'!$B234)</f>
        <v>0</v>
      </c>
      <c r="AC234" s="72">
        <f>SUMIFS('MTS B Funnel (M1)'!$J$7:$J$251,'MTS B Funnel (M1)'!$B$7:$B$251,'3.2.MTS B (M1)'!$B234)</f>
        <v>0</v>
      </c>
      <c r="AD234" s="72">
        <f t="shared" si="61"/>
        <v>0</v>
      </c>
      <c r="AE234" s="55"/>
      <c r="AF234" s="72">
        <f>SUMIF('3.1.MTS A'!$F$7:$F$253,'3.2.MTS B (M1)'!R234,'3.1.MTS A'!$U$7:$U$253)</f>
        <v>0</v>
      </c>
      <c r="AG234" s="72">
        <f>SUMIFS('MTS B Funnel (M1)'!$L$7:$L$251,'MTS B Funnel (M1)'!$B$7:$B$251,'3.2.MTS B (M1)'!$B234)</f>
        <v>0</v>
      </c>
      <c r="AH234" s="72">
        <f>SUMIFS('MTS B Funnel (M1)'!$M$7:$M$251,'MTS B Funnel (M1)'!$B$7:$B$251,'3.2.MTS B (M1)'!$B234)</f>
        <v>0</v>
      </c>
      <c r="AI234" s="72">
        <f>SUMIFS('MTS B Funnel (M1)'!$N$7:$N$251,'MTS B Funnel (M1)'!$B$7:$B$251,'3.2.MTS B (M1)'!$B234)</f>
        <v>0</v>
      </c>
      <c r="AJ234" s="72">
        <f>SUMIFS('MTS B Funnel (M1)'!$O$7:$O$251,'MTS B Funnel (M1)'!$B$7:$B$251,'3.2.MTS B (M1)'!$B234)</f>
        <v>0</v>
      </c>
      <c r="AK234" s="72">
        <f t="shared" si="62"/>
        <v>0</v>
      </c>
      <c r="AL234" s="72">
        <f t="shared" si="63"/>
        <v>0</v>
      </c>
      <c r="AM234" s="72">
        <f t="shared" si="64"/>
        <v>0</v>
      </c>
      <c r="AN234" s="72">
        <f t="shared" si="73"/>
        <v>0</v>
      </c>
      <c r="AO234" s="72">
        <f t="shared" si="74"/>
        <v>0</v>
      </c>
      <c r="AP234" s="55"/>
    </row>
    <row r="235" spans="1:42" x14ac:dyDescent="0.25">
      <c r="A235" s="144"/>
      <c r="B235" s="55"/>
      <c r="C235" s="55"/>
      <c r="D235" s="72">
        <f>SUMIF('3.1.MTS A'!$F$7:$F$253,'3.2.MTS B (M1)'!B235,'3.1.MTS A'!$J$7:$J$253)</f>
        <v>0</v>
      </c>
      <c r="E235" s="187">
        <f>SUMIF('Conv ratios (M1)'!$A$2:$A$51,'3.2.MTS B (M1)'!$B235,'Conv ratios (M1)'!$G$2:$G$51)</f>
        <v>0</v>
      </c>
      <c r="F235" s="187">
        <f>SUMIF('Conv ratios (M1)'!$A$2:$A$51,'3.2.MTS B (M1)'!$B235,'Conv ratios (M1)'!$F$2:$F$51)</f>
        <v>0</v>
      </c>
      <c r="G235" s="187">
        <f>SUMIF('Conv ratios (M1)'!$A$2:$A$51,'3.2.MTS B (M1)'!$B235,'Conv ratios (M1)'!$E$2:$E$51)</f>
        <v>0</v>
      </c>
      <c r="H235" s="55"/>
      <c r="I235" s="72">
        <f t="shared" si="65"/>
        <v>0</v>
      </c>
      <c r="J235" s="72">
        <f t="shared" si="66"/>
        <v>0</v>
      </c>
      <c r="K235" s="72">
        <f t="shared" si="67"/>
        <v>0</v>
      </c>
      <c r="L235" s="72">
        <f t="shared" si="68"/>
        <v>0</v>
      </c>
      <c r="M235" s="55"/>
      <c r="N235" s="72">
        <f t="shared" si="69"/>
        <v>0</v>
      </c>
      <c r="O235" s="55"/>
      <c r="P235" s="72">
        <f t="shared" si="57"/>
        <v>0</v>
      </c>
      <c r="Q235" s="72">
        <f t="shared" si="58"/>
        <v>0</v>
      </c>
      <c r="R235" s="72">
        <f>SUMIF('3.1.MTS A'!$F$7:$F$253,'3.2.MTS B (M1)'!B235,'3.1.MTS A'!$P$7:$P$253)</f>
        <v>0</v>
      </c>
      <c r="S235" s="72">
        <f>SUMIFS('MTS B Funnel (M1)'!$E$7:$E$251,'MTS B Funnel (M1)'!$B$7:$B$251,'3.2.MTS B (M1)'!$B235)</f>
        <v>0</v>
      </c>
      <c r="T235" s="72">
        <f>SUMIFS('MTS B Funnel (M1)'!$F$7:$F$251,'MTS B Funnel (M1)'!$B$7:$B$251,'3.2.MTS B (M1)'!$B235)</f>
        <v>0</v>
      </c>
      <c r="U235" s="72">
        <f>SUMIFS('MTS B Funnel (M1)'!$G$7:$G$251,'MTS B Funnel (M1)'!$B$7:$B$251,'3.2.MTS B (M1)'!$B235)</f>
        <v>0</v>
      </c>
      <c r="V235" s="72">
        <f>SUMIFS('MTS B Funnel (M1)'!$H$7:$H$251,'MTS B Funnel (M1)'!$B$7:$B$251,'3.2.MTS B (M1)'!$B235)</f>
        <v>0</v>
      </c>
      <c r="W235" s="72">
        <f t="shared" si="59"/>
        <v>0</v>
      </c>
      <c r="X235" s="72">
        <f t="shared" si="60"/>
        <v>0</v>
      </c>
      <c r="Y235" s="72">
        <f t="shared" si="70"/>
        <v>0</v>
      </c>
      <c r="Z235" s="72">
        <f t="shared" si="71"/>
        <v>0</v>
      </c>
      <c r="AA235" s="72">
        <f t="shared" si="72"/>
        <v>0</v>
      </c>
      <c r="AB235" s="72">
        <f>SUMIFS('MTS B Funnel (M1)'!$I$7:$I$251,'MTS B Funnel (M1)'!$B$7:$B$251,'3.2.MTS B (M1)'!$B235)</f>
        <v>0</v>
      </c>
      <c r="AC235" s="72">
        <f>SUMIFS('MTS B Funnel (M1)'!$J$7:$J$251,'MTS B Funnel (M1)'!$B$7:$B$251,'3.2.MTS B (M1)'!$B235)</f>
        <v>0</v>
      </c>
      <c r="AD235" s="72">
        <f t="shared" si="61"/>
        <v>0</v>
      </c>
      <c r="AE235" s="55"/>
      <c r="AF235" s="72">
        <f>SUMIF('3.1.MTS A'!$F$7:$F$253,'3.2.MTS B (M1)'!R235,'3.1.MTS A'!$U$7:$U$253)</f>
        <v>0</v>
      </c>
      <c r="AG235" s="72">
        <f>SUMIFS('MTS B Funnel (M1)'!$L$7:$L$251,'MTS B Funnel (M1)'!$B$7:$B$251,'3.2.MTS B (M1)'!$B235)</f>
        <v>0</v>
      </c>
      <c r="AH235" s="72">
        <f>SUMIFS('MTS B Funnel (M1)'!$M$7:$M$251,'MTS B Funnel (M1)'!$B$7:$B$251,'3.2.MTS B (M1)'!$B235)</f>
        <v>0</v>
      </c>
      <c r="AI235" s="72">
        <f>SUMIFS('MTS B Funnel (M1)'!$N$7:$N$251,'MTS B Funnel (M1)'!$B$7:$B$251,'3.2.MTS B (M1)'!$B235)</f>
        <v>0</v>
      </c>
      <c r="AJ235" s="72">
        <f>SUMIFS('MTS B Funnel (M1)'!$O$7:$O$251,'MTS B Funnel (M1)'!$B$7:$B$251,'3.2.MTS B (M1)'!$B235)</f>
        <v>0</v>
      </c>
      <c r="AK235" s="72">
        <f t="shared" si="62"/>
        <v>0</v>
      </c>
      <c r="AL235" s="72">
        <f t="shared" si="63"/>
        <v>0</v>
      </c>
      <c r="AM235" s="72">
        <f t="shared" si="64"/>
        <v>0</v>
      </c>
      <c r="AN235" s="72">
        <f t="shared" si="73"/>
        <v>0</v>
      </c>
      <c r="AO235" s="72">
        <f t="shared" si="74"/>
        <v>0</v>
      </c>
      <c r="AP235" s="55"/>
    </row>
    <row r="236" spans="1:42" x14ac:dyDescent="0.25">
      <c r="A236" s="144"/>
      <c r="B236" s="55"/>
      <c r="C236" s="55"/>
      <c r="D236" s="72">
        <f>SUMIF('3.1.MTS A'!$F$7:$F$253,'3.2.MTS B (M1)'!B236,'3.1.MTS A'!$J$7:$J$253)</f>
        <v>0</v>
      </c>
      <c r="E236" s="187">
        <f>SUMIF('Conv ratios (M1)'!$A$2:$A$51,'3.2.MTS B (M1)'!$B236,'Conv ratios (M1)'!$G$2:$G$51)</f>
        <v>0</v>
      </c>
      <c r="F236" s="187">
        <f>SUMIF('Conv ratios (M1)'!$A$2:$A$51,'3.2.MTS B (M1)'!$B236,'Conv ratios (M1)'!$F$2:$F$51)</f>
        <v>0</v>
      </c>
      <c r="G236" s="187">
        <f>SUMIF('Conv ratios (M1)'!$A$2:$A$51,'3.2.MTS B (M1)'!$B236,'Conv ratios (M1)'!$E$2:$E$51)</f>
        <v>0</v>
      </c>
      <c r="H236" s="55"/>
      <c r="I236" s="72">
        <f t="shared" si="65"/>
        <v>0</v>
      </c>
      <c r="J236" s="72">
        <f t="shared" si="66"/>
        <v>0</v>
      </c>
      <c r="K236" s="72">
        <f t="shared" si="67"/>
        <v>0</v>
      </c>
      <c r="L236" s="72">
        <f t="shared" si="68"/>
        <v>0</v>
      </c>
      <c r="M236" s="55"/>
      <c r="N236" s="72">
        <f t="shared" si="69"/>
        <v>0</v>
      </c>
      <c r="O236" s="55"/>
      <c r="P236" s="72">
        <f t="shared" si="57"/>
        <v>0</v>
      </c>
      <c r="Q236" s="72">
        <f t="shared" si="58"/>
        <v>0</v>
      </c>
      <c r="R236" s="72">
        <f>SUMIF('3.1.MTS A'!$F$7:$F$253,'3.2.MTS B (M1)'!B236,'3.1.MTS A'!$P$7:$P$253)</f>
        <v>0</v>
      </c>
      <c r="S236" s="72">
        <f>SUMIFS('MTS B Funnel (M1)'!$E$7:$E$251,'MTS B Funnel (M1)'!$B$7:$B$251,'3.2.MTS B (M1)'!$B236)</f>
        <v>0</v>
      </c>
      <c r="T236" s="72">
        <f>SUMIFS('MTS B Funnel (M1)'!$F$7:$F$251,'MTS B Funnel (M1)'!$B$7:$B$251,'3.2.MTS B (M1)'!$B236)</f>
        <v>0</v>
      </c>
      <c r="U236" s="72">
        <f>SUMIFS('MTS B Funnel (M1)'!$G$7:$G$251,'MTS B Funnel (M1)'!$B$7:$B$251,'3.2.MTS B (M1)'!$B236)</f>
        <v>0</v>
      </c>
      <c r="V236" s="72">
        <f>SUMIFS('MTS B Funnel (M1)'!$H$7:$H$251,'MTS B Funnel (M1)'!$B$7:$B$251,'3.2.MTS B (M1)'!$B236)</f>
        <v>0</v>
      </c>
      <c r="W236" s="72">
        <f t="shared" si="59"/>
        <v>0</v>
      </c>
      <c r="X236" s="72">
        <f t="shared" si="60"/>
        <v>0</v>
      </c>
      <c r="Y236" s="72">
        <f t="shared" si="70"/>
        <v>0</v>
      </c>
      <c r="Z236" s="72">
        <f t="shared" si="71"/>
        <v>0</v>
      </c>
      <c r="AA236" s="72">
        <f t="shared" si="72"/>
        <v>0</v>
      </c>
      <c r="AB236" s="72">
        <f>SUMIFS('MTS B Funnel (M1)'!$I$7:$I$251,'MTS B Funnel (M1)'!$B$7:$B$251,'3.2.MTS B (M1)'!$B236)</f>
        <v>0</v>
      </c>
      <c r="AC236" s="72">
        <f>SUMIFS('MTS B Funnel (M1)'!$J$7:$J$251,'MTS B Funnel (M1)'!$B$7:$B$251,'3.2.MTS B (M1)'!$B236)</f>
        <v>0</v>
      </c>
      <c r="AD236" s="72">
        <f t="shared" si="61"/>
        <v>0</v>
      </c>
      <c r="AE236" s="55"/>
      <c r="AF236" s="72">
        <f>SUMIF('3.1.MTS A'!$F$7:$F$253,'3.2.MTS B (M1)'!R236,'3.1.MTS A'!$U$7:$U$253)</f>
        <v>0</v>
      </c>
      <c r="AG236" s="72">
        <f>SUMIFS('MTS B Funnel (M1)'!$L$7:$L$251,'MTS B Funnel (M1)'!$B$7:$B$251,'3.2.MTS B (M1)'!$B236)</f>
        <v>0</v>
      </c>
      <c r="AH236" s="72">
        <f>SUMIFS('MTS B Funnel (M1)'!$M$7:$M$251,'MTS B Funnel (M1)'!$B$7:$B$251,'3.2.MTS B (M1)'!$B236)</f>
        <v>0</v>
      </c>
      <c r="AI236" s="72">
        <f>SUMIFS('MTS B Funnel (M1)'!$N$7:$N$251,'MTS B Funnel (M1)'!$B$7:$B$251,'3.2.MTS B (M1)'!$B236)</f>
        <v>0</v>
      </c>
      <c r="AJ236" s="72">
        <f>SUMIFS('MTS B Funnel (M1)'!$O$7:$O$251,'MTS B Funnel (M1)'!$B$7:$B$251,'3.2.MTS B (M1)'!$B236)</f>
        <v>0</v>
      </c>
      <c r="AK236" s="72">
        <f t="shared" si="62"/>
        <v>0</v>
      </c>
      <c r="AL236" s="72">
        <f t="shared" si="63"/>
        <v>0</v>
      </c>
      <c r="AM236" s="72">
        <f t="shared" si="64"/>
        <v>0</v>
      </c>
      <c r="AN236" s="72">
        <f t="shared" si="73"/>
        <v>0</v>
      </c>
      <c r="AO236" s="72">
        <f t="shared" si="74"/>
        <v>0</v>
      </c>
      <c r="AP236" s="55"/>
    </row>
    <row r="237" spans="1:42" x14ac:dyDescent="0.25">
      <c r="A237" s="144"/>
      <c r="B237" s="55"/>
      <c r="C237" s="55"/>
      <c r="D237" s="72">
        <f>SUMIF('3.1.MTS A'!$F$7:$F$253,'3.2.MTS B (M1)'!B237,'3.1.MTS A'!$J$7:$J$253)</f>
        <v>0</v>
      </c>
      <c r="E237" s="187">
        <f>SUMIF('Conv ratios (M1)'!$A$2:$A$51,'3.2.MTS B (M1)'!$B237,'Conv ratios (M1)'!$G$2:$G$51)</f>
        <v>0</v>
      </c>
      <c r="F237" s="187">
        <f>SUMIF('Conv ratios (M1)'!$A$2:$A$51,'3.2.MTS B (M1)'!$B237,'Conv ratios (M1)'!$F$2:$F$51)</f>
        <v>0</v>
      </c>
      <c r="G237" s="187">
        <f>SUMIF('Conv ratios (M1)'!$A$2:$A$51,'3.2.MTS B (M1)'!$B237,'Conv ratios (M1)'!$E$2:$E$51)</f>
        <v>0</v>
      </c>
      <c r="H237" s="55"/>
      <c r="I237" s="72">
        <f t="shared" si="65"/>
        <v>0</v>
      </c>
      <c r="J237" s="72">
        <f t="shared" si="66"/>
        <v>0</v>
      </c>
      <c r="K237" s="72">
        <f t="shared" si="67"/>
        <v>0</v>
      </c>
      <c r="L237" s="72">
        <f t="shared" si="68"/>
        <v>0</v>
      </c>
      <c r="M237" s="55"/>
      <c r="N237" s="72">
        <f t="shared" si="69"/>
        <v>0</v>
      </c>
      <c r="O237" s="55"/>
      <c r="P237" s="72">
        <f t="shared" si="57"/>
        <v>0</v>
      </c>
      <c r="Q237" s="72">
        <f t="shared" si="58"/>
        <v>0</v>
      </c>
      <c r="R237" s="72">
        <f>SUMIF('3.1.MTS A'!$F$7:$F$253,'3.2.MTS B (M1)'!B237,'3.1.MTS A'!$P$7:$P$253)</f>
        <v>0</v>
      </c>
      <c r="S237" s="72">
        <f>SUMIFS('MTS B Funnel (M1)'!$E$7:$E$251,'MTS B Funnel (M1)'!$B$7:$B$251,'3.2.MTS B (M1)'!$B237)</f>
        <v>0</v>
      </c>
      <c r="T237" s="72">
        <f>SUMIFS('MTS B Funnel (M1)'!$F$7:$F$251,'MTS B Funnel (M1)'!$B$7:$B$251,'3.2.MTS B (M1)'!$B237)</f>
        <v>0</v>
      </c>
      <c r="U237" s="72">
        <f>SUMIFS('MTS B Funnel (M1)'!$G$7:$G$251,'MTS B Funnel (M1)'!$B$7:$B$251,'3.2.MTS B (M1)'!$B237)</f>
        <v>0</v>
      </c>
      <c r="V237" s="72">
        <f>SUMIFS('MTS B Funnel (M1)'!$H$7:$H$251,'MTS B Funnel (M1)'!$B$7:$B$251,'3.2.MTS B (M1)'!$B237)</f>
        <v>0</v>
      </c>
      <c r="W237" s="72">
        <f t="shared" si="59"/>
        <v>0</v>
      </c>
      <c r="X237" s="72">
        <f t="shared" si="60"/>
        <v>0</v>
      </c>
      <c r="Y237" s="72">
        <f t="shared" si="70"/>
        <v>0</v>
      </c>
      <c r="Z237" s="72">
        <f t="shared" si="71"/>
        <v>0</v>
      </c>
      <c r="AA237" s="72">
        <f t="shared" si="72"/>
        <v>0</v>
      </c>
      <c r="AB237" s="72">
        <f>SUMIFS('MTS B Funnel (M1)'!$I$7:$I$251,'MTS B Funnel (M1)'!$B$7:$B$251,'3.2.MTS B (M1)'!$B237)</f>
        <v>0</v>
      </c>
      <c r="AC237" s="72">
        <f>SUMIFS('MTS B Funnel (M1)'!$J$7:$J$251,'MTS B Funnel (M1)'!$B$7:$B$251,'3.2.MTS B (M1)'!$B237)</f>
        <v>0</v>
      </c>
      <c r="AD237" s="72">
        <f t="shared" si="61"/>
        <v>0</v>
      </c>
      <c r="AE237" s="55"/>
      <c r="AF237" s="72">
        <f>SUMIF('3.1.MTS A'!$F$7:$F$253,'3.2.MTS B (M1)'!R237,'3.1.MTS A'!$U$7:$U$253)</f>
        <v>0</v>
      </c>
      <c r="AG237" s="72">
        <f>SUMIFS('MTS B Funnel (M1)'!$L$7:$L$251,'MTS B Funnel (M1)'!$B$7:$B$251,'3.2.MTS B (M1)'!$B237)</f>
        <v>0</v>
      </c>
      <c r="AH237" s="72">
        <f>SUMIFS('MTS B Funnel (M1)'!$M$7:$M$251,'MTS B Funnel (M1)'!$B$7:$B$251,'3.2.MTS B (M1)'!$B237)</f>
        <v>0</v>
      </c>
      <c r="AI237" s="72">
        <f>SUMIFS('MTS B Funnel (M1)'!$N$7:$N$251,'MTS B Funnel (M1)'!$B$7:$B$251,'3.2.MTS B (M1)'!$B237)</f>
        <v>0</v>
      </c>
      <c r="AJ237" s="72">
        <f>SUMIFS('MTS B Funnel (M1)'!$O$7:$O$251,'MTS B Funnel (M1)'!$B$7:$B$251,'3.2.MTS B (M1)'!$B237)</f>
        <v>0</v>
      </c>
      <c r="AK237" s="72">
        <f t="shared" si="62"/>
        <v>0</v>
      </c>
      <c r="AL237" s="72">
        <f t="shared" si="63"/>
        <v>0</v>
      </c>
      <c r="AM237" s="72">
        <f t="shared" si="64"/>
        <v>0</v>
      </c>
      <c r="AN237" s="72">
        <f t="shared" si="73"/>
        <v>0</v>
      </c>
      <c r="AO237" s="72">
        <f t="shared" si="74"/>
        <v>0</v>
      </c>
      <c r="AP237" s="55"/>
    </row>
    <row r="238" spans="1:42" x14ac:dyDescent="0.25">
      <c r="A238" s="144"/>
      <c r="B238" s="55"/>
      <c r="C238" s="55"/>
      <c r="D238" s="72">
        <f>SUMIF('3.1.MTS A'!$F$7:$F$253,'3.2.MTS B (M1)'!B238,'3.1.MTS A'!$J$7:$J$253)</f>
        <v>0</v>
      </c>
      <c r="E238" s="187">
        <f>SUMIF('Conv ratios (M1)'!$A$2:$A$51,'3.2.MTS B (M1)'!$B238,'Conv ratios (M1)'!$G$2:$G$51)</f>
        <v>0</v>
      </c>
      <c r="F238" s="187">
        <f>SUMIF('Conv ratios (M1)'!$A$2:$A$51,'3.2.MTS B (M1)'!$B238,'Conv ratios (M1)'!$F$2:$F$51)</f>
        <v>0</v>
      </c>
      <c r="G238" s="187">
        <f>SUMIF('Conv ratios (M1)'!$A$2:$A$51,'3.2.MTS B (M1)'!$B238,'Conv ratios (M1)'!$E$2:$E$51)</f>
        <v>0</v>
      </c>
      <c r="H238" s="55"/>
      <c r="I238" s="72">
        <f t="shared" si="65"/>
        <v>0</v>
      </c>
      <c r="J238" s="72">
        <f t="shared" si="66"/>
        <v>0</v>
      </c>
      <c r="K238" s="72">
        <f t="shared" si="67"/>
        <v>0</v>
      </c>
      <c r="L238" s="72">
        <f t="shared" si="68"/>
        <v>0</v>
      </c>
      <c r="M238" s="55"/>
      <c r="N238" s="72">
        <f t="shared" si="69"/>
        <v>0</v>
      </c>
      <c r="O238" s="55"/>
      <c r="P238" s="72">
        <f t="shared" si="57"/>
        <v>0</v>
      </c>
      <c r="Q238" s="72">
        <f t="shared" si="58"/>
        <v>0</v>
      </c>
      <c r="R238" s="72">
        <f>SUMIF('3.1.MTS A'!$F$7:$F$253,'3.2.MTS B (M1)'!B238,'3.1.MTS A'!$P$7:$P$253)</f>
        <v>0</v>
      </c>
      <c r="S238" s="72">
        <f>SUMIFS('MTS B Funnel (M1)'!$E$7:$E$251,'MTS B Funnel (M1)'!$B$7:$B$251,'3.2.MTS B (M1)'!$B238)</f>
        <v>0</v>
      </c>
      <c r="T238" s="72">
        <f>SUMIFS('MTS B Funnel (M1)'!$F$7:$F$251,'MTS B Funnel (M1)'!$B$7:$B$251,'3.2.MTS B (M1)'!$B238)</f>
        <v>0</v>
      </c>
      <c r="U238" s="72">
        <f>SUMIFS('MTS B Funnel (M1)'!$G$7:$G$251,'MTS B Funnel (M1)'!$B$7:$B$251,'3.2.MTS B (M1)'!$B238)</f>
        <v>0</v>
      </c>
      <c r="V238" s="72">
        <f>SUMIFS('MTS B Funnel (M1)'!$H$7:$H$251,'MTS B Funnel (M1)'!$B$7:$B$251,'3.2.MTS B (M1)'!$B238)</f>
        <v>0</v>
      </c>
      <c r="W238" s="72">
        <f t="shared" si="59"/>
        <v>0</v>
      </c>
      <c r="X238" s="72">
        <f t="shared" si="60"/>
        <v>0</v>
      </c>
      <c r="Y238" s="72">
        <f t="shared" si="70"/>
        <v>0</v>
      </c>
      <c r="Z238" s="72">
        <f t="shared" si="71"/>
        <v>0</v>
      </c>
      <c r="AA238" s="72">
        <f t="shared" si="72"/>
        <v>0</v>
      </c>
      <c r="AB238" s="72">
        <f>SUMIFS('MTS B Funnel (M1)'!$I$7:$I$251,'MTS B Funnel (M1)'!$B$7:$B$251,'3.2.MTS B (M1)'!$B238)</f>
        <v>0</v>
      </c>
      <c r="AC238" s="72">
        <f>SUMIFS('MTS B Funnel (M1)'!$J$7:$J$251,'MTS B Funnel (M1)'!$B$7:$B$251,'3.2.MTS B (M1)'!$B238)</f>
        <v>0</v>
      </c>
      <c r="AD238" s="72">
        <f t="shared" si="61"/>
        <v>0</v>
      </c>
      <c r="AE238" s="55"/>
      <c r="AF238" s="72">
        <f>SUMIF('3.1.MTS A'!$F$7:$F$253,'3.2.MTS B (M1)'!R238,'3.1.MTS A'!$U$7:$U$253)</f>
        <v>0</v>
      </c>
      <c r="AG238" s="72">
        <f>SUMIFS('MTS B Funnel (M1)'!$L$7:$L$251,'MTS B Funnel (M1)'!$B$7:$B$251,'3.2.MTS B (M1)'!$B238)</f>
        <v>0</v>
      </c>
      <c r="AH238" s="72">
        <f>SUMIFS('MTS B Funnel (M1)'!$M$7:$M$251,'MTS B Funnel (M1)'!$B$7:$B$251,'3.2.MTS B (M1)'!$B238)</f>
        <v>0</v>
      </c>
      <c r="AI238" s="72">
        <f>SUMIFS('MTS B Funnel (M1)'!$N$7:$N$251,'MTS B Funnel (M1)'!$B$7:$B$251,'3.2.MTS B (M1)'!$B238)</f>
        <v>0</v>
      </c>
      <c r="AJ238" s="72">
        <f>SUMIFS('MTS B Funnel (M1)'!$O$7:$O$251,'MTS B Funnel (M1)'!$B$7:$B$251,'3.2.MTS B (M1)'!$B238)</f>
        <v>0</v>
      </c>
      <c r="AK238" s="72">
        <f t="shared" si="62"/>
        <v>0</v>
      </c>
      <c r="AL238" s="72">
        <f t="shared" si="63"/>
        <v>0</v>
      </c>
      <c r="AM238" s="72">
        <f t="shared" si="64"/>
        <v>0</v>
      </c>
      <c r="AN238" s="72">
        <f t="shared" si="73"/>
        <v>0</v>
      </c>
      <c r="AO238" s="72">
        <f t="shared" si="74"/>
        <v>0</v>
      </c>
      <c r="AP238" s="55"/>
    </row>
    <row r="239" spans="1:42" x14ac:dyDescent="0.25">
      <c r="A239" s="144"/>
      <c r="B239" s="55"/>
      <c r="C239" s="55"/>
      <c r="D239" s="72">
        <f>SUMIF('3.1.MTS A'!$F$7:$F$253,'3.2.MTS B (M1)'!B239,'3.1.MTS A'!$J$7:$J$253)</f>
        <v>0</v>
      </c>
      <c r="E239" s="187">
        <f>SUMIF('Conv ratios (M1)'!$A$2:$A$51,'3.2.MTS B (M1)'!$B239,'Conv ratios (M1)'!$G$2:$G$51)</f>
        <v>0</v>
      </c>
      <c r="F239" s="187">
        <f>SUMIF('Conv ratios (M1)'!$A$2:$A$51,'3.2.MTS B (M1)'!$B239,'Conv ratios (M1)'!$F$2:$F$51)</f>
        <v>0</v>
      </c>
      <c r="G239" s="187">
        <f>SUMIF('Conv ratios (M1)'!$A$2:$A$51,'3.2.MTS B (M1)'!$B239,'Conv ratios (M1)'!$E$2:$E$51)</f>
        <v>0</v>
      </c>
      <c r="H239" s="55"/>
      <c r="I239" s="72">
        <f t="shared" si="65"/>
        <v>0</v>
      </c>
      <c r="J239" s="72">
        <f t="shared" si="66"/>
        <v>0</v>
      </c>
      <c r="K239" s="72">
        <f t="shared" si="67"/>
        <v>0</v>
      </c>
      <c r="L239" s="72">
        <f t="shared" si="68"/>
        <v>0</v>
      </c>
      <c r="M239" s="55"/>
      <c r="N239" s="72">
        <f t="shared" si="69"/>
        <v>0</v>
      </c>
      <c r="O239" s="55"/>
      <c r="P239" s="72">
        <f t="shared" si="57"/>
        <v>0</v>
      </c>
      <c r="Q239" s="72">
        <f t="shared" si="58"/>
        <v>0</v>
      </c>
      <c r="R239" s="72">
        <f>SUMIF('3.1.MTS A'!$F$7:$F$253,'3.2.MTS B (M1)'!B239,'3.1.MTS A'!$P$7:$P$253)</f>
        <v>0</v>
      </c>
      <c r="S239" s="72">
        <f>SUMIFS('MTS B Funnel (M1)'!$E$7:$E$251,'MTS B Funnel (M1)'!$B$7:$B$251,'3.2.MTS B (M1)'!$B239)</f>
        <v>0</v>
      </c>
      <c r="T239" s="72">
        <f>SUMIFS('MTS B Funnel (M1)'!$F$7:$F$251,'MTS B Funnel (M1)'!$B$7:$B$251,'3.2.MTS B (M1)'!$B239)</f>
        <v>0</v>
      </c>
      <c r="U239" s="72">
        <f>SUMIFS('MTS B Funnel (M1)'!$G$7:$G$251,'MTS B Funnel (M1)'!$B$7:$B$251,'3.2.MTS B (M1)'!$B239)</f>
        <v>0</v>
      </c>
      <c r="V239" s="72">
        <f>SUMIFS('MTS B Funnel (M1)'!$H$7:$H$251,'MTS B Funnel (M1)'!$B$7:$B$251,'3.2.MTS B (M1)'!$B239)</f>
        <v>0</v>
      </c>
      <c r="W239" s="72">
        <f t="shared" si="59"/>
        <v>0</v>
      </c>
      <c r="X239" s="72">
        <f t="shared" si="60"/>
        <v>0</v>
      </c>
      <c r="Y239" s="72">
        <f t="shared" si="70"/>
        <v>0</v>
      </c>
      <c r="Z239" s="72">
        <f t="shared" si="71"/>
        <v>0</v>
      </c>
      <c r="AA239" s="72">
        <f t="shared" si="72"/>
        <v>0</v>
      </c>
      <c r="AB239" s="72">
        <f>SUMIFS('MTS B Funnel (M1)'!$I$7:$I$251,'MTS B Funnel (M1)'!$B$7:$B$251,'3.2.MTS B (M1)'!$B239)</f>
        <v>0</v>
      </c>
      <c r="AC239" s="72">
        <f>SUMIFS('MTS B Funnel (M1)'!$J$7:$J$251,'MTS B Funnel (M1)'!$B$7:$B$251,'3.2.MTS B (M1)'!$B239)</f>
        <v>0</v>
      </c>
      <c r="AD239" s="72">
        <f t="shared" si="61"/>
        <v>0</v>
      </c>
      <c r="AE239" s="55"/>
      <c r="AF239" s="72">
        <f>SUMIF('3.1.MTS A'!$F$7:$F$253,'3.2.MTS B (M1)'!R239,'3.1.MTS A'!$U$7:$U$253)</f>
        <v>0</v>
      </c>
      <c r="AG239" s="72">
        <f>SUMIFS('MTS B Funnel (M1)'!$L$7:$L$251,'MTS B Funnel (M1)'!$B$7:$B$251,'3.2.MTS B (M1)'!$B239)</f>
        <v>0</v>
      </c>
      <c r="AH239" s="72">
        <f>SUMIFS('MTS B Funnel (M1)'!$M$7:$M$251,'MTS B Funnel (M1)'!$B$7:$B$251,'3.2.MTS B (M1)'!$B239)</f>
        <v>0</v>
      </c>
      <c r="AI239" s="72">
        <f>SUMIFS('MTS B Funnel (M1)'!$N$7:$N$251,'MTS B Funnel (M1)'!$B$7:$B$251,'3.2.MTS B (M1)'!$B239)</f>
        <v>0</v>
      </c>
      <c r="AJ239" s="72">
        <f>SUMIFS('MTS B Funnel (M1)'!$O$7:$O$251,'MTS B Funnel (M1)'!$B$7:$B$251,'3.2.MTS B (M1)'!$B239)</f>
        <v>0</v>
      </c>
      <c r="AK239" s="72">
        <f t="shared" si="62"/>
        <v>0</v>
      </c>
      <c r="AL239" s="72">
        <f t="shared" si="63"/>
        <v>0</v>
      </c>
      <c r="AM239" s="72">
        <f t="shared" si="64"/>
        <v>0</v>
      </c>
      <c r="AN239" s="72">
        <f t="shared" si="73"/>
        <v>0</v>
      </c>
      <c r="AO239" s="72">
        <f t="shared" si="74"/>
        <v>0</v>
      </c>
      <c r="AP239" s="55"/>
    </row>
    <row r="240" spans="1:42" x14ac:dyDescent="0.25">
      <c r="A240" s="144"/>
      <c r="B240" s="55"/>
      <c r="C240" s="55"/>
      <c r="D240" s="72">
        <f>SUMIF('3.1.MTS A'!$F$7:$F$253,'3.2.MTS B (M1)'!B240,'3.1.MTS A'!$J$7:$J$253)</f>
        <v>0</v>
      </c>
      <c r="E240" s="187">
        <f>SUMIF('Conv ratios (M1)'!$A$2:$A$51,'3.2.MTS B (M1)'!$B240,'Conv ratios (M1)'!$G$2:$G$51)</f>
        <v>0</v>
      </c>
      <c r="F240" s="187">
        <f>SUMIF('Conv ratios (M1)'!$A$2:$A$51,'3.2.MTS B (M1)'!$B240,'Conv ratios (M1)'!$F$2:$F$51)</f>
        <v>0</v>
      </c>
      <c r="G240" s="187">
        <f>SUMIF('Conv ratios (M1)'!$A$2:$A$51,'3.2.MTS B (M1)'!$B240,'Conv ratios (M1)'!$E$2:$E$51)</f>
        <v>0</v>
      </c>
      <c r="H240" s="55"/>
      <c r="I240" s="72">
        <f t="shared" si="65"/>
        <v>0</v>
      </c>
      <c r="J240" s="72">
        <f t="shared" si="66"/>
        <v>0</v>
      </c>
      <c r="K240" s="72">
        <f t="shared" si="67"/>
        <v>0</v>
      </c>
      <c r="L240" s="72">
        <f t="shared" si="68"/>
        <v>0</v>
      </c>
      <c r="M240" s="55"/>
      <c r="N240" s="72">
        <f t="shared" si="69"/>
        <v>0</v>
      </c>
      <c r="O240" s="55"/>
      <c r="P240" s="72">
        <f t="shared" si="57"/>
        <v>0</v>
      </c>
      <c r="Q240" s="72">
        <f t="shared" si="58"/>
        <v>0</v>
      </c>
      <c r="R240" s="72">
        <f>SUMIF('3.1.MTS A'!$F$7:$F$253,'3.2.MTS B (M1)'!B240,'3.1.MTS A'!$P$7:$P$253)</f>
        <v>0</v>
      </c>
      <c r="S240" s="72">
        <f>SUMIFS('MTS B Funnel (M1)'!$E$7:$E$251,'MTS B Funnel (M1)'!$B$7:$B$251,'3.2.MTS B (M1)'!$B240)</f>
        <v>0</v>
      </c>
      <c r="T240" s="72">
        <f>SUMIFS('MTS B Funnel (M1)'!$F$7:$F$251,'MTS B Funnel (M1)'!$B$7:$B$251,'3.2.MTS B (M1)'!$B240)</f>
        <v>0</v>
      </c>
      <c r="U240" s="72">
        <f>SUMIFS('MTS B Funnel (M1)'!$G$7:$G$251,'MTS B Funnel (M1)'!$B$7:$B$251,'3.2.MTS B (M1)'!$B240)</f>
        <v>0</v>
      </c>
      <c r="V240" s="72">
        <f>SUMIFS('MTS B Funnel (M1)'!$H$7:$H$251,'MTS B Funnel (M1)'!$B$7:$B$251,'3.2.MTS B (M1)'!$B240)</f>
        <v>0</v>
      </c>
      <c r="W240" s="72">
        <f t="shared" si="59"/>
        <v>0</v>
      </c>
      <c r="X240" s="72">
        <f t="shared" si="60"/>
        <v>0</v>
      </c>
      <c r="Y240" s="72">
        <f t="shared" si="70"/>
        <v>0</v>
      </c>
      <c r="Z240" s="72">
        <f t="shared" si="71"/>
        <v>0</v>
      </c>
      <c r="AA240" s="72">
        <f t="shared" si="72"/>
        <v>0</v>
      </c>
      <c r="AB240" s="72">
        <f>SUMIFS('MTS B Funnel (M1)'!$I$7:$I$251,'MTS B Funnel (M1)'!$B$7:$B$251,'3.2.MTS B (M1)'!$B240)</f>
        <v>0</v>
      </c>
      <c r="AC240" s="72">
        <f>SUMIFS('MTS B Funnel (M1)'!$J$7:$J$251,'MTS B Funnel (M1)'!$B$7:$B$251,'3.2.MTS B (M1)'!$B240)</f>
        <v>0</v>
      </c>
      <c r="AD240" s="72">
        <f t="shared" si="61"/>
        <v>0</v>
      </c>
      <c r="AE240" s="55"/>
      <c r="AF240" s="72">
        <f>SUMIF('3.1.MTS A'!$F$7:$F$253,'3.2.MTS B (M1)'!R240,'3.1.MTS A'!$U$7:$U$253)</f>
        <v>0</v>
      </c>
      <c r="AG240" s="72">
        <f>SUMIFS('MTS B Funnel (M1)'!$L$7:$L$251,'MTS B Funnel (M1)'!$B$7:$B$251,'3.2.MTS B (M1)'!$B240)</f>
        <v>0</v>
      </c>
      <c r="AH240" s="72">
        <f>SUMIFS('MTS B Funnel (M1)'!$M$7:$M$251,'MTS B Funnel (M1)'!$B$7:$B$251,'3.2.MTS B (M1)'!$B240)</f>
        <v>0</v>
      </c>
      <c r="AI240" s="72">
        <f>SUMIFS('MTS B Funnel (M1)'!$N$7:$N$251,'MTS B Funnel (M1)'!$B$7:$B$251,'3.2.MTS B (M1)'!$B240)</f>
        <v>0</v>
      </c>
      <c r="AJ240" s="72">
        <f>SUMIFS('MTS B Funnel (M1)'!$O$7:$O$251,'MTS B Funnel (M1)'!$B$7:$B$251,'3.2.MTS B (M1)'!$B240)</f>
        <v>0</v>
      </c>
      <c r="AK240" s="72">
        <f t="shared" si="62"/>
        <v>0</v>
      </c>
      <c r="AL240" s="72">
        <f t="shared" si="63"/>
        <v>0</v>
      </c>
      <c r="AM240" s="72">
        <f t="shared" si="64"/>
        <v>0</v>
      </c>
      <c r="AN240" s="72">
        <f t="shared" si="73"/>
        <v>0</v>
      </c>
      <c r="AO240" s="72">
        <f t="shared" si="74"/>
        <v>0</v>
      </c>
      <c r="AP240" s="55"/>
    </row>
    <row r="241" spans="1:42" x14ac:dyDescent="0.25">
      <c r="A241" s="144"/>
      <c r="B241" s="55"/>
      <c r="C241" s="55"/>
      <c r="D241" s="72">
        <f>SUMIF('3.1.MTS A'!$F$7:$F$253,'3.2.MTS B (M1)'!B241,'3.1.MTS A'!$J$7:$J$253)</f>
        <v>0</v>
      </c>
      <c r="E241" s="187">
        <f>SUMIF('Conv ratios (M1)'!$A$2:$A$51,'3.2.MTS B (M1)'!$B241,'Conv ratios (M1)'!$G$2:$G$51)</f>
        <v>0</v>
      </c>
      <c r="F241" s="187">
        <f>SUMIF('Conv ratios (M1)'!$A$2:$A$51,'3.2.MTS B (M1)'!$B241,'Conv ratios (M1)'!$F$2:$F$51)</f>
        <v>0</v>
      </c>
      <c r="G241" s="187">
        <f>SUMIF('Conv ratios (M1)'!$A$2:$A$51,'3.2.MTS B (M1)'!$B241,'Conv ratios (M1)'!$E$2:$E$51)</f>
        <v>0</v>
      </c>
      <c r="H241" s="55"/>
      <c r="I241" s="72">
        <f t="shared" si="65"/>
        <v>0</v>
      </c>
      <c r="J241" s="72">
        <f t="shared" si="66"/>
        <v>0</v>
      </c>
      <c r="K241" s="72">
        <f t="shared" si="67"/>
        <v>0</v>
      </c>
      <c r="L241" s="72">
        <f t="shared" si="68"/>
        <v>0</v>
      </c>
      <c r="M241" s="55"/>
      <c r="N241" s="72">
        <f t="shared" si="69"/>
        <v>0</v>
      </c>
      <c r="O241" s="55"/>
      <c r="P241" s="72">
        <f t="shared" si="57"/>
        <v>0</v>
      </c>
      <c r="Q241" s="72">
        <f t="shared" si="58"/>
        <v>0</v>
      </c>
      <c r="R241" s="72">
        <f>SUMIF('3.1.MTS A'!$F$7:$F$253,'3.2.MTS B (M1)'!B241,'3.1.MTS A'!$P$7:$P$253)</f>
        <v>0</v>
      </c>
      <c r="S241" s="72">
        <f>SUMIFS('MTS B Funnel (M1)'!$E$7:$E$251,'MTS B Funnel (M1)'!$B$7:$B$251,'3.2.MTS B (M1)'!$B241)</f>
        <v>0</v>
      </c>
      <c r="T241" s="72">
        <f>SUMIFS('MTS B Funnel (M1)'!$F$7:$F$251,'MTS B Funnel (M1)'!$B$7:$B$251,'3.2.MTS B (M1)'!$B241)</f>
        <v>0</v>
      </c>
      <c r="U241" s="72">
        <f>SUMIFS('MTS B Funnel (M1)'!$G$7:$G$251,'MTS B Funnel (M1)'!$B$7:$B$251,'3.2.MTS B (M1)'!$B241)</f>
        <v>0</v>
      </c>
      <c r="V241" s="72">
        <f>SUMIFS('MTS B Funnel (M1)'!$H$7:$H$251,'MTS B Funnel (M1)'!$B$7:$B$251,'3.2.MTS B (M1)'!$B241)</f>
        <v>0</v>
      </c>
      <c r="W241" s="72">
        <f t="shared" si="59"/>
        <v>0</v>
      </c>
      <c r="X241" s="72">
        <f t="shared" si="60"/>
        <v>0</v>
      </c>
      <c r="Y241" s="72">
        <f t="shared" si="70"/>
        <v>0</v>
      </c>
      <c r="Z241" s="72">
        <f t="shared" si="71"/>
        <v>0</v>
      </c>
      <c r="AA241" s="72">
        <f t="shared" si="72"/>
        <v>0</v>
      </c>
      <c r="AB241" s="72">
        <f>SUMIFS('MTS B Funnel (M1)'!$I$7:$I$251,'MTS B Funnel (M1)'!$B$7:$B$251,'3.2.MTS B (M1)'!$B241)</f>
        <v>0</v>
      </c>
      <c r="AC241" s="72">
        <f>SUMIFS('MTS B Funnel (M1)'!$J$7:$J$251,'MTS B Funnel (M1)'!$B$7:$B$251,'3.2.MTS B (M1)'!$B241)</f>
        <v>0</v>
      </c>
      <c r="AD241" s="72">
        <f t="shared" si="61"/>
        <v>0</v>
      </c>
      <c r="AE241" s="55"/>
      <c r="AF241" s="72">
        <f>SUMIF('3.1.MTS A'!$F$7:$F$253,'3.2.MTS B (M1)'!R241,'3.1.MTS A'!$U$7:$U$253)</f>
        <v>0</v>
      </c>
      <c r="AG241" s="72">
        <f>SUMIFS('MTS B Funnel (M1)'!$L$7:$L$251,'MTS B Funnel (M1)'!$B$7:$B$251,'3.2.MTS B (M1)'!$B241)</f>
        <v>0</v>
      </c>
      <c r="AH241" s="72">
        <f>SUMIFS('MTS B Funnel (M1)'!$M$7:$M$251,'MTS B Funnel (M1)'!$B$7:$B$251,'3.2.MTS B (M1)'!$B241)</f>
        <v>0</v>
      </c>
      <c r="AI241" s="72">
        <f>SUMIFS('MTS B Funnel (M1)'!$N$7:$N$251,'MTS B Funnel (M1)'!$B$7:$B$251,'3.2.MTS B (M1)'!$B241)</f>
        <v>0</v>
      </c>
      <c r="AJ241" s="72">
        <f>SUMIFS('MTS B Funnel (M1)'!$O$7:$O$251,'MTS B Funnel (M1)'!$B$7:$B$251,'3.2.MTS B (M1)'!$B241)</f>
        <v>0</v>
      </c>
      <c r="AK241" s="72">
        <f t="shared" si="62"/>
        <v>0</v>
      </c>
      <c r="AL241" s="72">
        <f t="shared" si="63"/>
        <v>0</v>
      </c>
      <c r="AM241" s="72">
        <f t="shared" si="64"/>
        <v>0</v>
      </c>
      <c r="AN241" s="72">
        <f t="shared" si="73"/>
        <v>0</v>
      </c>
      <c r="AO241" s="72">
        <f t="shared" si="74"/>
        <v>0</v>
      </c>
      <c r="AP241" s="55"/>
    </row>
    <row r="242" spans="1:42" x14ac:dyDescent="0.25">
      <c r="A242" s="144"/>
      <c r="B242" s="55"/>
      <c r="C242" s="55"/>
      <c r="D242" s="72">
        <f>SUMIF('3.1.MTS A'!$F$7:$F$253,'3.2.MTS B (M1)'!B242,'3.1.MTS A'!$J$7:$J$253)</f>
        <v>0</v>
      </c>
      <c r="E242" s="187">
        <f>SUMIF('Conv ratios (M1)'!$A$2:$A$51,'3.2.MTS B (M1)'!$B242,'Conv ratios (M1)'!$G$2:$G$51)</f>
        <v>0</v>
      </c>
      <c r="F242" s="187">
        <f>SUMIF('Conv ratios (M1)'!$A$2:$A$51,'3.2.MTS B (M1)'!$B242,'Conv ratios (M1)'!$F$2:$F$51)</f>
        <v>0</v>
      </c>
      <c r="G242" s="187">
        <f>SUMIF('Conv ratios (M1)'!$A$2:$A$51,'3.2.MTS B (M1)'!$B242,'Conv ratios (M1)'!$E$2:$E$51)</f>
        <v>0</v>
      </c>
      <c r="H242" s="55"/>
      <c r="I242" s="72">
        <f t="shared" si="65"/>
        <v>0</v>
      </c>
      <c r="J242" s="72">
        <f t="shared" si="66"/>
        <v>0</v>
      </c>
      <c r="K242" s="72">
        <f t="shared" si="67"/>
        <v>0</v>
      </c>
      <c r="L242" s="72">
        <f t="shared" si="68"/>
        <v>0</v>
      </c>
      <c r="M242" s="55"/>
      <c r="N242" s="72">
        <f t="shared" si="69"/>
        <v>0</v>
      </c>
      <c r="O242" s="55"/>
      <c r="P242" s="72">
        <f t="shared" si="57"/>
        <v>0</v>
      </c>
      <c r="Q242" s="72">
        <f t="shared" si="58"/>
        <v>0</v>
      </c>
      <c r="R242" s="72">
        <f>SUMIF('3.1.MTS A'!$F$7:$F$253,'3.2.MTS B (M1)'!B242,'3.1.MTS A'!$P$7:$P$253)</f>
        <v>0</v>
      </c>
      <c r="S242" s="72">
        <f>SUMIFS('MTS B Funnel (M1)'!$E$7:$E$251,'MTS B Funnel (M1)'!$B$7:$B$251,'3.2.MTS B (M1)'!$B242)</f>
        <v>0</v>
      </c>
      <c r="T242" s="72">
        <f>SUMIFS('MTS B Funnel (M1)'!$F$7:$F$251,'MTS B Funnel (M1)'!$B$7:$B$251,'3.2.MTS B (M1)'!$B242)</f>
        <v>0</v>
      </c>
      <c r="U242" s="72">
        <f>SUMIFS('MTS B Funnel (M1)'!$G$7:$G$251,'MTS B Funnel (M1)'!$B$7:$B$251,'3.2.MTS B (M1)'!$B242)</f>
        <v>0</v>
      </c>
      <c r="V242" s="72">
        <f>SUMIFS('MTS B Funnel (M1)'!$H$7:$H$251,'MTS B Funnel (M1)'!$B$7:$B$251,'3.2.MTS B (M1)'!$B242)</f>
        <v>0</v>
      </c>
      <c r="W242" s="72">
        <f t="shared" si="59"/>
        <v>0</v>
      </c>
      <c r="X242" s="72">
        <f t="shared" si="60"/>
        <v>0</v>
      </c>
      <c r="Y242" s="72">
        <f t="shared" si="70"/>
        <v>0</v>
      </c>
      <c r="Z242" s="72">
        <f t="shared" si="71"/>
        <v>0</v>
      </c>
      <c r="AA242" s="72">
        <f t="shared" si="72"/>
        <v>0</v>
      </c>
      <c r="AB242" s="72">
        <f>SUMIFS('MTS B Funnel (M1)'!$I$7:$I$251,'MTS B Funnel (M1)'!$B$7:$B$251,'3.2.MTS B (M1)'!$B242)</f>
        <v>0</v>
      </c>
      <c r="AC242" s="72">
        <f>SUMIFS('MTS B Funnel (M1)'!$J$7:$J$251,'MTS B Funnel (M1)'!$B$7:$B$251,'3.2.MTS B (M1)'!$B242)</f>
        <v>0</v>
      </c>
      <c r="AD242" s="72">
        <f t="shared" si="61"/>
        <v>0</v>
      </c>
      <c r="AE242" s="55"/>
      <c r="AF242" s="72">
        <f>SUMIF('3.1.MTS A'!$F$7:$F$253,'3.2.MTS B (M1)'!R242,'3.1.MTS A'!$U$7:$U$253)</f>
        <v>0</v>
      </c>
      <c r="AG242" s="72">
        <f>SUMIFS('MTS B Funnel (M1)'!$L$7:$L$251,'MTS B Funnel (M1)'!$B$7:$B$251,'3.2.MTS B (M1)'!$B242)</f>
        <v>0</v>
      </c>
      <c r="AH242" s="72">
        <f>SUMIFS('MTS B Funnel (M1)'!$M$7:$M$251,'MTS B Funnel (M1)'!$B$7:$B$251,'3.2.MTS B (M1)'!$B242)</f>
        <v>0</v>
      </c>
      <c r="AI242" s="72">
        <f>SUMIFS('MTS B Funnel (M1)'!$N$7:$N$251,'MTS B Funnel (M1)'!$B$7:$B$251,'3.2.MTS B (M1)'!$B242)</f>
        <v>0</v>
      </c>
      <c r="AJ242" s="72">
        <f>SUMIFS('MTS B Funnel (M1)'!$O$7:$O$251,'MTS B Funnel (M1)'!$B$7:$B$251,'3.2.MTS B (M1)'!$B242)</f>
        <v>0</v>
      </c>
      <c r="AK242" s="72">
        <f t="shared" si="62"/>
        <v>0</v>
      </c>
      <c r="AL242" s="72">
        <f t="shared" si="63"/>
        <v>0</v>
      </c>
      <c r="AM242" s="72">
        <f t="shared" si="64"/>
        <v>0</v>
      </c>
      <c r="AN242" s="72">
        <f t="shared" si="73"/>
        <v>0</v>
      </c>
      <c r="AO242" s="72">
        <f t="shared" si="74"/>
        <v>0</v>
      </c>
      <c r="AP242" s="55"/>
    </row>
    <row r="243" spans="1:42" x14ac:dyDescent="0.25">
      <c r="A243" s="144"/>
      <c r="B243" s="55"/>
      <c r="C243" s="55"/>
      <c r="D243" s="72">
        <f>SUMIF('3.1.MTS A'!$F$7:$F$253,'3.2.MTS B (M1)'!B243,'3.1.MTS A'!$J$7:$J$253)</f>
        <v>0</v>
      </c>
      <c r="E243" s="187">
        <f>SUMIF('Conv ratios (M1)'!$A$2:$A$51,'3.2.MTS B (M1)'!$B243,'Conv ratios (M1)'!$G$2:$G$51)</f>
        <v>0</v>
      </c>
      <c r="F243" s="187">
        <f>SUMIF('Conv ratios (M1)'!$A$2:$A$51,'3.2.MTS B (M1)'!$B243,'Conv ratios (M1)'!$F$2:$F$51)</f>
        <v>0</v>
      </c>
      <c r="G243" s="187">
        <f>SUMIF('Conv ratios (M1)'!$A$2:$A$51,'3.2.MTS B (M1)'!$B243,'Conv ratios (M1)'!$E$2:$E$51)</f>
        <v>0</v>
      </c>
      <c r="H243" s="55"/>
      <c r="I243" s="72">
        <f t="shared" si="65"/>
        <v>0</v>
      </c>
      <c r="J243" s="72">
        <f t="shared" si="66"/>
        <v>0</v>
      </c>
      <c r="K243" s="72">
        <f t="shared" si="67"/>
        <v>0</v>
      </c>
      <c r="L243" s="72">
        <f t="shared" si="68"/>
        <v>0</v>
      </c>
      <c r="M243" s="55"/>
      <c r="N243" s="72">
        <f t="shared" si="69"/>
        <v>0</v>
      </c>
      <c r="O243" s="55"/>
      <c r="P243" s="72">
        <f t="shared" si="57"/>
        <v>0</v>
      </c>
      <c r="Q243" s="72">
        <f t="shared" si="58"/>
        <v>0</v>
      </c>
      <c r="R243" s="72">
        <f>SUMIF('3.1.MTS A'!$F$7:$F$253,'3.2.MTS B (M1)'!B243,'3.1.MTS A'!$P$7:$P$253)</f>
        <v>0</v>
      </c>
      <c r="S243" s="72">
        <f>SUMIFS('MTS B Funnel (M1)'!$E$7:$E$251,'MTS B Funnel (M1)'!$B$7:$B$251,'3.2.MTS B (M1)'!$B243)</f>
        <v>0</v>
      </c>
      <c r="T243" s="72">
        <f>SUMIFS('MTS B Funnel (M1)'!$F$7:$F$251,'MTS B Funnel (M1)'!$B$7:$B$251,'3.2.MTS B (M1)'!$B243)</f>
        <v>0</v>
      </c>
      <c r="U243" s="72">
        <f>SUMIFS('MTS B Funnel (M1)'!$G$7:$G$251,'MTS B Funnel (M1)'!$B$7:$B$251,'3.2.MTS B (M1)'!$B243)</f>
        <v>0</v>
      </c>
      <c r="V243" s="72">
        <f>SUMIFS('MTS B Funnel (M1)'!$H$7:$H$251,'MTS B Funnel (M1)'!$B$7:$B$251,'3.2.MTS B (M1)'!$B243)</f>
        <v>0</v>
      </c>
      <c r="W243" s="72">
        <f t="shared" si="59"/>
        <v>0</v>
      </c>
      <c r="X243" s="72">
        <f t="shared" si="60"/>
        <v>0</v>
      </c>
      <c r="Y243" s="72">
        <f t="shared" si="70"/>
        <v>0</v>
      </c>
      <c r="Z243" s="72">
        <f t="shared" si="71"/>
        <v>0</v>
      </c>
      <c r="AA243" s="72">
        <f t="shared" si="72"/>
        <v>0</v>
      </c>
      <c r="AB243" s="72">
        <f>SUMIFS('MTS B Funnel (M1)'!$I$7:$I$251,'MTS B Funnel (M1)'!$B$7:$B$251,'3.2.MTS B (M1)'!$B243)</f>
        <v>0</v>
      </c>
      <c r="AC243" s="72">
        <f>SUMIFS('MTS B Funnel (M1)'!$J$7:$J$251,'MTS B Funnel (M1)'!$B$7:$B$251,'3.2.MTS B (M1)'!$B243)</f>
        <v>0</v>
      </c>
      <c r="AD243" s="72">
        <f t="shared" si="61"/>
        <v>0</v>
      </c>
      <c r="AE243" s="55"/>
      <c r="AF243" s="72">
        <f>SUMIF('3.1.MTS A'!$F$7:$F$253,'3.2.MTS B (M1)'!R243,'3.1.MTS A'!$U$7:$U$253)</f>
        <v>0</v>
      </c>
      <c r="AG243" s="72">
        <f>SUMIFS('MTS B Funnel (M1)'!$L$7:$L$251,'MTS B Funnel (M1)'!$B$7:$B$251,'3.2.MTS B (M1)'!$B243)</f>
        <v>0</v>
      </c>
      <c r="AH243" s="72">
        <f>SUMIFS('MTS B Funnel (M1)'!$M$7:$M$251,'MTS B Funnel (M1)'!$B$7:$B$251,'3.2.MTS B (M1)'!$B243)</f>
        <v>0</v>
      </c>
      <c r="AI243" s="72">
        <f>SUMIFS('MTS B Funnel (M1)'!$N$7:$N$251,'MTS B Funnel (M1)'!$B$7:$B$251,'3.2.MTS B (M1)'!$B243)</f>
        <v>0</v>
      </c>
      <c r="AJ243" s="72">
        <f>SUMIFS('MTS B Funnel (M1)'!$O$7:$O$251,'MTS B Funnel (M1)'!$B$7:$B$251,'3.2.MTS B (M1)'!$B243)</f>
        <v>0</v>
      </c>
      <c r="AK243" s="72">
        <f t="shared" si="62"/>
        <v>0</v>
      </c>
      <c r="AL243" s="72">
        <f t="shared" si="63"/>
        <v>0</v>
      </c>
      <c r="AM243" s="72">
        <f t="shared" si="64"/>
        <v>0</v>
      </c>
      <c r="AN243" s="72">
        <f t="shared" si="73"/>
        <v>0</v>
      </c>
      <c r="AO243" s="72">
        <f t="shared" si="74"/>
        <v>0</v>
      </c>
      <c r="AP243" s="55"/>
    </row>
    <row r="244" spans="1:42" x14ac:dyDescent="0.25">
      <c r="A244" s="144"/>
      <c r="B244" s="55"/>
      <c r="C244" s="55"/>
      <c r="D244" s="72">
        <f>SUMIF('3.1.MTS A'!$F$7:$F$253,'3.2.MTS B (M1)'!B244,'3.1.MTS A'!$J$7:$J$253)</f>
        <v>0</v>
      </c>
      <c r="E244" s="187">
        <f>SUMIF('Conv ratios (M1)'!$A$2:$A$51,'3.2.MTS B (M1)'!$B244,'Conv ratios (M1)'!$G$2:$G$51)</f>
        <v>0</v>
      </c>
      <c r="F244" s="187">
        <f>SUMIF('Conv ratios (M1)'!$A$2:$A$51,'3.2.MTS B (M1)'!$B244,'Conv ratios (M1)'!$F$2:$F$51)</f>
        <v>0</v>
      </c>
      <c r="G244" s="187">
        <f>SUMIF('Conv ratios (M1)'!$A$2:$A$51,'3.2.MTS B (M1)'!$B244,'Conv ratios (M1)'!$E$2:$E$51)</f>
        <v>0</v>
      </c>
      <c r="H244" s="55"/>
      <c r="I244" s="72">
        <f t="shared" si="65"/>
        <v>0</v>
      </c>
      <c r="J244" s="72">
        <f t="shared" si="66"/>
        <v>0</v>
      </c>
      <c r="K244" s="72">
        <f t="shared" si="67"/>
        <v>0</v>
      </c>
      <c r="L244" s="72">
        <f t="shared" si="68"/>
        <v>0</v>
      </c>
      <c r="M244" s="55"/>
      <c r="N244" s="72">
        <f t="shared" si="69"/>
        <v>0</v>
      </c>
      <c r="O244" s="55"/>
      <c r="P244" s="72">
        <f t="shared" si="57"/>
        <v>0</v>
      </c>
      <c r="Q244" s="72">
        <f t="shared" si="58"/>
        <v>0</v>
      </c>
      <c r="R244" s="72">
        <f>SUMIF('3.1.MTS A'!$F$7:$F$253,'3.2.MTS B (M1)'!B244,'3.1.MTS A'!$P$7:$P$253)</f>
        <v>0</v>
      </c>
      <c r="S244" s="72">
        <f>SUMIFS('MTS B Funnel (M1)'!$E$7:$E$251,'MTS B Funnel (M1)'!$B$7:$B$251,'3.2.MTS B (M1)'!$B244)</f>
        <v>0</v>
      </c>
      <c r="T244" s="72">
        <f>SUMIFS('MTS B Funnel (M1)'!$F$7:$F$251,'MTS B Funnel (M1)'!$B$7:$B$251,'3.2.MTS B (M1)'!$B244)</f>
        <v>0</v>
      </c>
      <c r="U244" s="72">
        <f>SUMIFS('MTS B Funnel (M1)'!$G$7:$G$251,'MTS B Funnel (M1)'!$B$7:$B$251,'3.2.MTS B (M1)'!$B244)</f>
        <v>0</v>
      </c>
      <c r="V244" s="72">
        <f>SUMIFS('MTS B Funnel (M1)'!$H$7:$H$251,'MTS B Funnel (M1)'!$B$7:$B$251,'3.2.MTS B (M1)'!$B244)</f>
        <v>0</v>
      </c>
      <c r="W244" s="72">
        <f t="shared" si="59"/>
        <v>0</v>
      </c>
      <c r="X244" s="72">
        <f t="shared" si="60"/>
        <v>0</v>
      </c>
      <c r="Y244" s="72">
        <f t="shared" si="70"/>
        <v>0</v>
      </c>
      <c r="Z244" s="72">
        <f t="shared" si="71"/>
        <v>0</v>
      </c>
      <c r="AA244" s="72">
        <f t="shared" si="72"/>
        <v>0</v>
      </c>
      <c r="AB244" s="72">
        <f>SUMIFS('MTS B Funnel (M1)'!$I$7:$I$251,'MTS B Funnel (M1)'!$B$7:$B$251,'3.2.MTS B (M1)'!$B244)</f>
        <v>0</v>
      </c>
      <c r="AC244" s="72">
        <f>SUMIFS('MTS B Funnel (M1)'!$J$7:$J$251,'MTS B Funnel (M1)'!$B$7:$B$251,'3.2.MTS B (M1)'!$B244)</f>
        <v>0</v>
      </c>
      <c r="AD244" s="72">
        <f t="shared" si="61"/>
        <v>0</v>
      </c>
      <c r="AE244" s="55"/>
      <c r="AF244" s="72">
        <f>SUMIF('3.1.MTS A'!$F$7:$F$253,'3.2.MTS B (M1)'!R244,'3.1.MTS A'!$U$7:$U$253)</f>
        <v>0</v>
      </c>
      <c r="AG244" s="72">
        <f>SUMIFS('MTS B Funnel (M1)'!$L$7:$L$251,'MTS B Funnel (M1)'!$B$7:$B$251,'3.2.MTS B (M1)'!$B244)</f>
        <v>0</v>
      </c>
      <c r="AH244" s="72">
        <f>SUMIFS('MTS B Funnel (M1)'!$M$7:$M$251,'MTS B Funnel (M1)'!$B$7:$B$251,'3.2.MTS B (M1)'!$B244)</f>
        <v>0</v>
      </c>
      <c r="AI244" s="72">
        <f>SUMIFS('MTS B Funnel (M1)'!$N$7:$N$251,'MTS B Funnel (M1)'!$B$7:$B$251,'3.2.MTS B (M1)'!$B244)</f>
        <v>0</v>
      </c>
      <c r="AJ244" s="72">
        <f>SUMIFS('MTS B Funnel (M1)'!$O$7:$O$251,'MTS B Funnel (M1)'!$B$7:$B$251,'3.2.MTS B (M1)'!$B244)</f>
        <v>0</v>
      </c>
      <c r="AK244" s="72">
        <f t="shared" si="62"/>
        <v>0</v>
      </c>
      <c r="AL244" s="72">
        <f t="shared" si="63"/>
        <v>0</v>
      </c>
      <c r="AM244" s="72">
        <f t="shared" si="64"/>
        <v>0</v>
      </c>
      <c r="AN244" s="72">
        <f t="shared" si="73"/>
        <v>0</v>
      </c>
      <c r="AO244" s="72">
        <f t="shared" si="74"/>
        <v>0</v>
      </c>
      <c r="AP244" s="55"/>
    </row>
    <row r="245" spans="1:42" x14ac:dyDescent="0.25">
      <c r="A245" s="144"/>
      <c r="B245" s="55"/>
      <c r="C245" s="55"/>
      <c r="D245" s="72">
        <f>SUMIF('3.1.MTS A'!$F$7:$F$253,'3.2.MTS B (M1)'!B245,'3.1.MTS A'!$J$7:$J$253)</f>
        <v>0</v>
      </c>
      <c r="E245" s="187">
        <f>SUMIF('Conv ratios (M1)'!$A$2:$A$51,'3.2.MTS B (M1)'!$B245,'Conv ratios (M1)'!$G$2:$G$51)</f>
        <v>0</v>
      </c>
      <c r="F245" s="187">
        <f>SUMIF('Conv ratios (M1)'!$A$2:$A$51,'3.2.MTS B (M1)'!$B245,'Conv ratios (M1)'!$F$2:$F$51)</f>
        <v>0</v>
      </c>
      <c r="G245" s="187">
        <f>SUMIF('Conv ratios (M1)'!$A$2:$A$51,'3.2.MTS B (M1)'!$B245,'Conv ratios (M1)'!$E$2:$E$51)</f>
        <v>0</v>
      </c>
      <c r="H245" s="55"/>
      <c r="I245" s="72">
        <f t="shared" si="65"/>
        <v>0</v>
      </c>
      <c r="J245" s="72">
        <f t="shared" si="66"/>
        <v>0</v>
      </c>
      <c r="K245" s="72">
        <f t="shared" si="67"/>
        <v>0</v>
      </c>
      <c r="L245" s="72">
        <f t="shared" si="68"/>
        <v>0</v>
      </c>
      <c r="M245" s="55"/>
      <c r="N245" s="72">
        <f t="shared" si="69"/>
        <v>0</v>
      </c>
      <c r="O245" s="55"/>
      <c r="P245" s="72">
        <f t="shared" si="57"/>
        <v>0</v>
      </c>
      <c r="Q245" s="72">
        <f t="shared" si="58"/>
        <v>0</v>
      </c>
      <c r="R245" s="72">
        <f>SUMIF('3.1.MTS A'!$F$7:$F$253,'3.2.MTS B (M1)'!B245,'3.1.MTS A'!$P$7:$P$253)</f>
        <v>0</v>
      </c>
      <c r="S245" s="72">
        <f>SUMIFS('MTS B Funnel (M1)'!$E$7:$E$251,'MTS B Funnel (M1)'!$B$7:$B$251,'3.2.MTS B (M1)'!$B245)</f>
        <v>0</v>
      </c>
      <c r="T245" s="72">
        <f>SUMIFS('MTS B Funnel (M1)'!$F$7:$F$251,'MTS B Funnel (M1)'!$B$7:$B$251,'3.2.MTS B (M1)'!$B245)</f>
        <v>0</v>
      </c>
      <c r="U245" s="72">
        <f>SUMIFS('MTS B Funnel (M1)'!$G$7:$G$251,'MTS B Funnel (M1)'!$B$7:$B$251,'3.2.MTS B (M1)'!$B245)</f>
        <v>0</v>
      </c>
      <c r="V245" s="72">
        <f>SUMIFS('MTS B Funnel (M1)'!$H$7:$H$251,'MTS B Funnel (M1)'!$B$7:$B$251,'3.2.MTS B (M1)'!$B245)</f>
        <v>0</v>
      </c>
      <c r="W245" s="72">
        <f t="shared" si="59"/>
        <v>0</v>
      </c>
      <c r="X245" s="72">
        <f t="shared" si="60"/>
        <v>0</v>
      </c>
      <c r="Y245" s="72">
        <f t="shared" si="70"/>
        <v>0</v>
      </c>
      <c r="Z245" s="72">
        <f t="shared" si="71"/>
        <v>0</v>
      </c>
      <c r="AA245" s="72">
        <f t="shared" si="72"/>
        <v>0</v>
      </c>
      <c r="AB245" s="72">
        <f>SUMIFS('MTS B Funnel (M1)'!$I$7:$I$251,'MTS B Funnel (M1)'!$B$7:$B$251,'3.2.MTS B (M1)'!$B245)</f>
        <v>0</v>
      </c>
      <c r="AC245" s="72">
        <f>SUMIFS('MTS B Funnel (M1)'!$J$7:$J$251,'MTS B Funnel (M1)'!$B$7:$B$251,'3.2.MTS B (M1)'!$B245)</f>
        <v>0</v>
      </c>
      <c r="AD245" s="72">
        <f t="shared" si="61"/>
        <v>0</v>
      </c>
      <c r="AE245" s="55"/>
      <c r="AF245" s="72">
        <f>SUMIF('3.1.MTS A'!$F$7:$F$253,'3.2.MTS B (M1)'!R245,'3.1.MTS A'!$U$7:$U$253)</f>
        <v>0</v>
      </c>
      <c r="AG245" s="72">
        <f>SUMIFS('MTS B Funnel (M1)'!$L$7:$L$251,'MTS B Funnel (M1)'!$B$7:$B$251,'3.2.MTS B (M1)'!$B245)</f>
        <v>0</v>
      </c>
      <c r="AH245" s="72">
        <f>SUMIFS('MTS B Funnel (M1)'!$M$7:$M$251,'MTS B Funnel (M1)'!$B$7:$B$251,'3.2.MTS B (M1)'!$B245)</f>
        <v>0</v>
      </c>
      <c r="AI245" s="72">
        <f>SUMIFS('MTS B Funnel (M1)'!$N$7:$N$251,'MTS B Funnel (M1)'!$B$7:$B$251,'3.2.MTS B (M1)'!$B245)</f>
        <v>0</v>
      </c>
      <c r="AJ245" s="72">
        <f>SUMIFS('MTS B Funnel (M1)'!$O$7:$O$251,'MTS B Funnel (M1)'!$B$7:$B$251,'3.2.MTS B (M1)'!$B245)</f>
        <v>0</v>
      </c>
      <c r="AK245" s="72">
        <f t="shared" si="62"/>
        <v>0</v>
      </c>
      <c r="AL245" s="72">
        <f t="shared" si="63"/>
        <v>0</v>
      </c>
      <c r="AM245" s="72">
        <f t="shared" si="64"/>
        <v>0</v>
      </c>
      <c r="AN245" s="72">
        <f t="shared" si="73"/>
        <v>0</v>
      </c>
      <c r="AO245" s="72">
        <f t="shared" si="74"/>
        <v>0</v>
      </c>
      <c r="AP245" s="55"/>
    </row>
    <row r="246" spans="1:42" x14ac:dyDescent="0.25">
      <c r="A246" s="144"/>
      <c r="B246" s="55"/>
      <c r="C246" s="55"/>
      <c r="D246" s="72">
        <f>SUMIF('3.1.MTS A'!$F$7:$F$253,'3.2.MTS B (M1)'!B246,'3.1.MTS A'!$J$7:$J$253)</f>
        <v>0</v>
      </c>
      <c r="E246" s="187">
        <f>SUMIF('Conv ratios (M1)'!$A$2:$A$51,'3.2.MTS B (M1)'!$B246,'Conv ratios (M1)'!$G$2:$G$51)</f>
        <v>0</v>
      </c>
      <c r="F246" s="187">
        <f>SUMIF('Conv ratios (M1)'!$A$2:$A$51,'3.2.MTS B (M1)'!$B246,'Conv ratios (M1)'!$F$2:$F$51)</f>
        <v>0</v>
      </c>
      <c r="G246" s="187">
        <f>SUMIF('Conv ratios (M1)'!$A$2:$A$51,'3.2.MTS B (M1)'!$B246,'Conv ratios (M1)'!$E$2:$E$51)</f>
        <v>0</v>
      </c>
      <c r="H246" s="55"/>
      <c r="I246" s="72">
        <f t="shared" si="65"/>
        <v>0</v>
      </c>
      <c r="J246" s="72">
        <f t="shared" si="66"/>
        <v>0</v>
      </c>
      <c r="K246" s="72">
        <f t="shared" si="67"/>
        <v>0</v>
      </c>
      <c r="L246" s="72">
        <f t="shared" si="68"/>
        <v>0</v>
      </c>
      <c r="M246" s="55"/>
      <c r="N246" s="72">
        <f t="shared" si="69"/>
        <v>0</v>
      </c>
      <c r="O246" s="55"/>
      <c r="P246" s="72">
        <f t="shared" si="57"/>
        <v>0</v>
      </c>
      <c r="Q246" s="72">
        <f t="shared" si="58"/>
        <v>0</v>
      </c>
      <c r="R246" s="72">
        <f>SUMIF('3.1.MTS A'!$F$7:$F$253,'3.2.MTS B (M1)'!B246,'3.1.MTS A'!$P$7:$P$253)</f>
        <v>0</v>
      </c>
      <c r="S246" s="72">
        <f>SUMIFS('MTS B Funnel (M1)'!$E$7:$E$251,'MTS B Funnel (M1)'!$B$7:$B$251,'3.2.MTS B (M1)'!$B246)</f>
        <v>0</v>
      </c>
      <c r="T246" s="72">
        <f>SUMIFS('MTS B Funnel (M1)'!$F$7:$F$251,'MTS B Funnel (M1)'!$B$7:$B$251,'3.2.MTS B (M1)'!$B246)</f>
        <v>0</v>
      </c>
      <c r="U246" s="72">
        <f>SUMIFS('MTS B Funnel (M1)'!$G$7:$G$251,'MTS B Funnel (M1)'!$B$7:$B$251,'3.2.MTS B (M1)'!$B246)</f>
        <v>0</v>
      </c>
      <c r="V246" s="72">
        <f>SUMIFS('MTS B Funnel (M1)'!$H$7:$H$251,'MTS B Funnel (M1)'!$B$7:$B$251,'3.2.MTS B (M1)'!$B246)</f>
        <v>0</v>
      </c>
      <c r="W246" s="72">
        <f t="shared" si="59"/>
        <v>0</v>
      </c>
      <c r="X246" s="72">
        <f t="shared" si="60"/>
        <v>0</v>
      </c>
      <c r="Y246" s="72">
        <f t="shared" si="70"/>
        <v>0</v>
      </c>
      <c r="Z246" s="72">
        <f t="shared" si="71"/>
        <v>0</v>
      </c>
      <c r="AA246" s="72">
        <f t="shared" si="72"/>
        <v>0</v>
      </c>
      <c r="AB246" s="72">
        <f>SUMIFS('MTS B Funnel (M1)'!$I$7:$I$251,'MTS B Funnel (M1)'!$B$7:$B$251,'3.2.MTS B (M1)'!$B246)</f>
        <v>0</v>
      </c>
      <c r="AC246" s="72">
        <f>SUMIFS('MTS B Funnel (M1)'!$J$7:$J$251,'MTS B Funnel (M1)'!$B$7:$B$251,'3.2.MTS B (M1)'!$B246)</f>
        <v>0</v>
      </c>
      <c r="AD246" s="72">
        <f t="shared" si="61"/>
        <v>0</v>
      </c>
      <c r="AE246" s="55"/>
      <c r="AF246" s="72">
        <f>SUMIF('3.1.MTS A'!$F$7:$F$253,'3.2.MTS B (M1)'!R246,'3.1.MTS A'!$U$7:$U$253)</f>
        <v>0</v>
      </c>
      <c r="AG246" s="72">
        <f>SUMIFS('MTS B Funnel (M1)'!$L$7:$L$251,'MTS B Funnel (M1)'!$B$7:$B$251,'3.2.MTS B (M1)'!$B246)</f>
        <v>0</v>
      </c>
      <c r="AH246" s="72">
        <f>SUMIFS('MTS B Funnel (M1)'!$M$7:$M$251,'MTS B Funnel (M1)'!$B$7:$B$251,'3.2.MTS B (M1)'!$B246)</f>
        <v>0</v>
      </c>
      <c r="AI246" s="72">
        <f>SUMIFS('MTS B Funnel (M1)'!$N$7:$N$251,'MTS B Funnel (M1)'!$B$7:$B$251,'3.2.MTS B (M1)'!$B246)</f>
        <v>0</v>
      </c>
      <c r="AJ246" s="72">
        <f>SUMIFS('MTS B Funnel (M1)'!$O$7:$O$251,'MTS B Funnel (M1)'!$B$7:$B$251,'3.2.MTS B (M1)'!$B246)</f>
        <v>0</v>
      </c>
      <c r="AK246" s="72">
        <f t="shared" si="62"/>
        <v>0</v>
      </c>
      <c r="AL246" s="72">
        <f t="shared" si="63"/>
        <v>0</v>
      </c>
      <c r="AM246" s="72">
        <f t="shared" si="64"/>
        <v>0</v>
      </c>
      <c r="AN246" s="72">
        <f t="shared" si="73"/>
        <v>0</v>
      </c>
      <c r="AO246" s="72">
        <f t="shared" si="74"/>
        <v>0</v>
      </c>
      <c r="AP246" s="55"/>
    </row>
    <row r="247" spans="1:42" x14ac:dyDescent="0.25">
      <c r="A247" s="144"/>
      <c r="B247" s="55"/>
      <c r="C247" s="55"/>
      <c r="D247" s="72">
        <f>SUMIF('3.1.MTS A'!$F$7:$F$253,'3.2.MTS B (M1)'!B247,'3.1.MTS A'!$J$7:$J$253)</f>
        <v>0</v>
      </c>
      <c r="E247" s="187">
        <f>SUMIF('Conv ratios (M1)'!$A$2:$A$51,'3.2.MTS B (M1)'!$B247,'Conv ratios (M1)'!$G$2:$G$51)</f>
        <v>0</v>
      </c>
      <c r="F247" s="187">
        <f>SUMIF('Conv ratios (M1)'!$A$2:$A$51,'3.2.MTS B (M1)'!$B247,'Conv ratios (M1)'!$F$2:$F$51)</f>
        <v>0</v>
      </c>
      <c r="G247" s="187">
        <f>SUMIF('Conv ratios (M1)'!$A$2:$A$51,'3.2.MTS B (M1)'!$B247,'Conv ratios (M1)'!$E$2:$E$51)</f>
        <v>0</v>
      </c>
      <c r="H247" s="55"/>
      <c r="I247" s="72">
        <f t="shared" si="65"/>
        <v>0</v>
      </c>
      <c r="J247" s="72">
        <f t="shared" si="66"/>
        <v>0</v>
      </c>
      <c r="K247" s="72">
        <f t="shared" si="67"/>
        <v>0</v>
      </c>
      <c r="L247" s="72">
        <f t="shared" si="68"/>
        <v>0</v>
      </c>
      <c r="M247" s="55"/>
      <c r="N247" s="72">
        <f t="shared" si="69"/>
        <v>0</v>
      </c>
      <c r="O247" s="55"/>
      <c r="P247" s="72">
        <f t="shared" si="57"/>
        <v>0</v>
      </c>
      <c r="Q247" s="72">
        <f t="shared" si="58"/>
        <v>0</v>
      </c>
      <c r="R247" s="72">
        <f>SUMIF('3.1.MTS A'!$F$7:$F$253,'3.2.MTS B (M1)'!B247,'3.1.MTS A'!$P$7:$P$253)</f>
        <v>0</v>
      </c>
      <c r="S247" s="72">
        <f>SUMIFS('MTS B Funnel (M1)'!$E$7:$E$251,'MTS B Funnel (M1)'!$B$7:$B$251,'3.2.MTS B (M1)'!$B247)</f>
        <v>0</v>
      </c>
      <c r="T247" s="72">
        <f>SUMIFS('MTS B Funnel (M1)'!$F$7:$F$251,'MTS B Funnel (M1)'!$B$7:$B$251,'3.2.MTS B (M1)'!$B247)</f>
        <v>0</v>
      </c>
      <c r="U247" s="72">
        <f>SUMIFS('MTS B Funnel (M1)'!$G$7:$G$251,'MTS B Funnel (M1)'!$B$7:$B$251,'3.2.MTS B (M1)'!$B247)</f>
        <v>0</v>
      </c>
      <c r="V247" s="72">
        <f>SUMIFS('MTS B Funnel (M1)'!$H$7:$H$251,'MTS B Funnel (M1)'!$B$7:$B$251,'3.2.MTS B (M1)'!$B247)</f>
        <v>0</v>
      </c>
      <c r="W247" s="72">
        <f t="shared" si="59"/>
        <v>0</v>
      </c>
      <c r="X247" s="72">
        <f t="shared" si="60"/>
        <v>0</v>
      </c>
      <c r="Y247" s="72">
        <f t="shared" si="70"/>
        <v>0</v>
      </c>
      <c r="Z247" s="72">
        <f t="shared" si="71"/>
        <v>0</v>
      </c>
      <c r="AA247" s="72">
        <f t="shared" si="72"/>
        <v>0</v>
      </c>
      <c r="AB247" s="72">
        <f>SUMIFS('MTS B Funnel (M1)'!$I$7:$I$251,'MTS B Funnel (M1)'!$B$7:$B$251,'3.2.MTS B (M1)'!$B247)</f>
        <v>0</v>
      </c>
      <c r="AC247" s="72">
        <f>SUMIFS('MTS B Funnel (M1)'!$J$7:$J$251,'MTS B Funnel (M1)'!$B$7:$B$251,'3.2.MTS B (M1)'!$B247)</f>
        <v>0</v>
      </c>
      <c r="AD247" s="72">
        <f t="shared" si="61"/>
        <v>0</v>
      </c>
      <c r="AE247" s="55"/>
      <c r="AF247" s="72">
        <f>SUMIF('3.1.MTS A'!$F$7:$F$253,'3.2.MTS B (M1)'!R247,'3.1.MTS A'!$U$7:$U$253)</f>
        <v>0</v>
      </c>
      <c r="AG247" s="72">
        <f>SUMIFS('MTS B Funnel (M1)'!$L$7:$L$251,'MTS B Funnel (M1)'!$B$7:$B$251,'3.2.MTS B (M1)'!$B247)</f>
        <v>0</v>
      </c>
      <c r="AH247" s="72">
        <f>SUMIFS('MTS B Funnel (M1)'!$M$7:$M$251,'MTS B Funnel (M1)'!$B$7:$B$251,'3.2.MTS B (M1)'!$B247)</f>
        <v>0</v>
      </c>
      <c r="AI247" s="72">
        <f>SUMIFS('MTS B Funnel (M1)'!$N$7:$N$251,'MTS B Funnel (M1)'!$B$7:$B$251,'3.2.MTS B (M1)'!$B247)</f>
        <v>0</v>
      </c>
      <c r="AJ247" s="72">
        <f>SUMIFS('MTS B Funnel (M1)'!$O$7:$O$251,'MTS B Funnel (M1)'!$B$7:$B$251,'3.2.MTS B (M1)'!$B247)</f>
        <v>0</v>
      </c>
      <c r="AK247" s="72">
        <f t="shared" si="62"/>
        <v>0</v>
      </c>
      <c r="AL247" s="72">
        <f t="shared" si="63"/>
        <v>0</v>
      </c>
      <c r="AM247" s="72">
        <f t="shared" si="64"/>
        <v>0</v>
      </c>
      <c r="AN247" s="72">
        <f t="shared" si="73"/>
        <v>0</v>
      </c>
      <c r="AO247" s="72">
        <f t="shared" si="74"/>
        <v>0</v>
      </c>
      <c r="AP247" s="55"/>
    </row>
    <row r="248" spans="1:42" x14ac:dyDescent="0.25">
      <c r="A248" s="144"/>
      <c r="B248" s="55"/>
      <c r="C248" s="55"/>
      <c r="D248" s="72">
        <f>SUMIF('3.1.MTS A'!$F$7:$F$253,'3.2.MTS B (M1)'!B248,'3.1.MTS A'!$J$7:$J$253)</f>
        <v>0</v>
      </c>
      <c r="E248" s="187">
        <f>SUMIF('Conv ratios (M1)'!$A$2:$A$51,'3.2.MTS B (M1)'!$B248,'Conv ratios (M1)'!$G$2:$G$51)</f>
        <v>0</v>
      </c>
      <c r="F248" s="187">
        <f>SUMIF('Conv ratios (M1)'!$A$2:$A$51,'3.2.MTS B (M1)'!$B248,'Conv ratios (M1)'!$F$2:$F$51)</f>
        <v>0</v>
      </c>
      <c r="G248" s="187">
        <f>SUMIF('Conv ratios (M1)'!$A$2:$A$51,'3.2.MTS B (M1)'!$B248,'Conv ratios (M1)'!$E$2:$E$51)</f>
        <v>0</v>
      </c>
      <c r="H248" s="55"/>
      <c r="I248" s="72">
        <f t="shared" si="65"/>
        <v>0</v>
      </c>
      <c r="J248" s="72">
        <f t="shared" si="66"/>
        <v>0</v>
      </c>
      <c r="K248" s="72">
        <f t="shared" si="67"/>
        <v>0</v>
      </c>
      <c r="L248" s="72">
        <f t="shared" si="68"/>
        <v>0</v>
      </c>
      <c r="M248" s="55"/>
      <c r="N248" s="72">
        <f t="shared" si="69"/>
        <v>0</v>
      </c>
      <c r="O248" s="55"/>
      <c r="P248" s="72">
        <f t="shared" si="57"/>
        <v>0</v>
      </c>
      <c r="Q248" s="72">
        <f t="shared" si="58"/>
        <v>0</v>
      </c>
      <c r="R248" s="72">
        <f>SUMIF('3.1.MTS A'!$F$7:$F$253,'3.2.MTS B (M1)'!B248,'3.1.MTS A'!$P$7:$P$253)</f>
        <v>0</v>
      </c>
      <c r="S248" s="72">
        <f>SUMIFS('MTS B Funnel (M1)'!$E$7:$E$251,'MTS B Funnel (M1)'!$B$7:$B$251,'3.2.MTS B (M1)'!$B248)</f>
        <v>0</v>
      </c>
      <c r="T248" s="72">
        <f>SUMIFS('MTS B Funnel (M1)'!$F$7:$F$251,'MTS B Funnel (M1)'!$B$7:$B$251,'3.2.MTS B (M1)'!$B248)</f>
        <v>0</v>
      </c>
      <c r="U248" s="72">
        <f>SUMIFS('MTS B Funnel (M1)'!$G$7:$G$251,'MTS B Funnel (M1)'!$B$7:$B$251,'3.2.MTS B (M1)'!$B248)</f>
        <v>0</v>
      </c>
      <c r="V248" s="72">
        <f>SUMIFS('MTS B Funnel (M1)'!$H$7:$H$251,'MTS B Funnel (M1)'!$B$7:$B$251,'3.2.MTS B (M1)'!$B248)</f>
        <v>0</v>
      </c>
      <c r="W248" s="72">
        <f t="shared" si="59"/>
        <v>0</v>
      </c>
      <c r="X248" s="72">
        <f t="shared" si="60"/>
        <v>0</v>
      </c>
      <c r="Y248" s="72">
        <f t="shared" si="70"/>
        <v>0</v>
      </c>
      <c r="Z248" s="72">
        <f t="shared" si="71"/>
        <v>0</v>
      </c>
      <c r="AA248" s="72">
        <f t="shared" si="72"/>
        <v>0</v>
      </c>
      <c r="AB248" s="72">
        <f>SUMIFS('MTS B Funnel (M1)'!$I$7:$I$251,'MTS B Funnel (M1)'!$B$7:$B$251,'3.2.MTS B (M1)'!$B248)</f>
        <v>0</v>
      </c>
      <c r="AC248" s="72">
        <f>SUMIFS('MTS B Funnel (M1)'!$J$7:$J$251,'MTS B Funnel (M1)'!$B$7:$B$251,'3.2.MTS B (M1)'!$B248)</f>
        <v>0</v>
      </c>
      <c r="AD248" s="72">
        <f t="shared" si="61"/>
        <v>0</v>
      </c>
      <c r="AE248" s="55"/>
      <c r="AF248" s="72">
        <f>SUMIF('3.1.MTS A'!$F$7:$F$253,'3.2.MTS B (M1)'!R248,'3.1.MTS A'!$U$7:$U$253)</f>
        <v>0</v>
      </c>
      <c r="AG248" s="72">
        <f>SUMIFS('MTS B Funnel (M1)'!$L$7:$L$251,'MTS B Funnel (M1)'!$B$7:$B$251,'3.2.MTS B (M1)'!$B248)</f>
        <v>0</v>
      </c>
      <c r="AH248" s="72">
        <f>SUMIFS('MTS B Funnel (M1)'!$M$7:$M$251,'MTS B Funnel (M1)'!$B$7:$B$251,'3.2.MTS B (M1)'!$B248)</f>
        <v>0</v>
      </c>
      <c r="AI248" s="72">
        <f>SUMIFS('MTS B Funnel (M1)'!$N$7:$N$251,'MTS B Funnel (M1)'!$B$7:$B$251,'3.2.MTS B (M1)'!$B248)</f>
        <v>0</v>
      </c>
      <c r="AJ248" s="72">
        <f>SUMIFS('MTS B Funnel (M1)'!$O$7:$O$251,'MTS B Funnel (M1)'!$B$7:$B$251,'3.2.MTS B (M1)'!$B248)</f>
        <v>0</v>
      </c>
      <c r="AK248" s="72">
        <f t="shared" si="62"/>
        <v>0</v>
      </c>
      <c r="AL248" s="72">
        <f t="shared" si="63"/>
        <v>0</v>
      </c>
      <c r="AM248" s="72">
        <f t="shared" si="64"/>
        <v>0</v>
      </c>
      <c r="AN248" s="72">
        <f t="shared" si="73"/>
        <v>0</v>
      </c>
      <c r="AO248" s="72">
        <f t="shared" si="74"/>
        <v>0</v>
      </c>
      <c r="AP248" s="55"/>
    </row>
    <row r="249" spans="1:42" x14ac:dyDescent="0.25">
      <c r="A249" s="144"/>
      <c r="B249" s="55"/>
      <c r="C249" s="55"/>
      <c r="D249" s="72">
        <f>SUMIF('3.1.MTS A'!$F$7:$F$253,'3.2.MTS B (M1)'!B249,'3.1.MTS A'!$J$7:$J$253)</f>
        <v>0</v>
      </c>
      <c r="E249" s="187">
        <f>SUMIF('Conv ratios (M1)'!$A$2:$A$51,'3.2.MTS B (M1)'!$B249,'Conv ratios (M1)'!$G$2:$G$51)</f>
        <v>0</v>
      </c>
      <c r="F249" s="187">
        <f>SUMIF('Conv ratios (M1)'!$A$2:$A$51,'3.2.MTS B (M1)'!$B249,'Conv ratios (M1)'!$F$2:$F$51)</f>
        <v>0</v>
      </c>
      <c r="G249" s="187">
        <f>SUMIF('Conv ratios (M1)'!$A$2:$A$51,'3.2.MTS B (M1)'!$B249,'Conv ratios (M1)'!$E$2:$E$51)</f>
        <v>0</v>
      </c>
      <c r="H249" s="55"/>
      <c r="I249" s="72">
        <f t="shared" si="65"/>
        <v>0</v>
      </c>
      <c r="J249" s="72">
        <f t="shared" si="66"/>
        <v>0</v>
      </c>
      <c r="K249" s="72">
        <f t="shared" si="67"/>
        <v>0</v>
      </c>
      <c r="L249" s="72">
        <f t="shared" si="68"/>
        <v>0</v>
      </c>
      <c r="M249" s="55"/>
      <c r="N249" s="72">
        <f t="shared" si="69"/>
        <v>0</v>
      </c>
      <c r="O249" s="55"/>
      <c r="P249" s="72">
        <f t="shared" si="57"/>
        <v>0</v>
      </c>
      <c r="Q249" s="72">
        <f t="shared" si="58"/>
        <v>0</v>
      </c>
      <c r="R249" s="72">
        <f>SUMIF('3.1.MTS A'!$F$7:$F$253,'3.2.MTS B (M1)'!B249,'3.1.MTS A'!$P$7:$P$253)</f>
        <v>0</v>
      </c>
      <c r="S249" s="72">
        <f>SUMIFS('MTS B Funnel (M1)'!$E$7:$E$251,'MTS B Funnel (M1)'!$B$7:$B$251,'3.2.MTS B (M1)'!$B249)</f>
        <v>0</v>
      </c>
      <c r="T249" s="72">
        <f>SUMIFS('MTS B Funnel (M1)'!$F$7:$F$251,'MTS B Funnel (M1)'!$B$7:$B$251,'3.2.MTS B (M1)'!$B249)</f>
        <v>0</v>
      </c>
      <c r="U249" s="72">
        <f>SUMIFS('MTS B Funnel (M1)'!$G$7:$G$251,'MTS B Funnel (M1)'!$B$7:$B$251,'3.2.MTS B (M1)'!$B249)</f>
        <v>0</v>
      </c>
      <c r="V249" s="72">
        <f>SUMIFS('MTS B Funnel (M1)'!$H$7:$H$251,'MTS B Funnel (M1)'!$B$7:$B$251,'3.2.MTS B (M1)'!$B249)</f>
        <v>0</v>
      </c>
      <c r="W249" s="72">
        <f t="shared" si="59"/>
        <v>0</v>
      </c>
      <c r="X249" s="72">
        <f t="shared" si="60"/>
        <v>0</v>
      </c>
      <c r="Y249" s="72">
        <f t="shared" si="70"/>
        <v>0</v>
      </c>
      <c r="Z249" s="72">
        <f t="shared" si="71"/>
        <v>0</v>
      </c>
      <c r="AA249" s="72">
        <f t="shared" si="72"/>
        <v>0</v>
      </c>
      <c r="AB249" s="72">
        <f>SUMIFS('MTS B Funnel (M1)'!$I$7:$I$251,'MTS B Funnel (M1)'!$B$7:$B$251,'3.2.MTS B (M1)'!$B249)</f>
        <v>0</v>
      </c>
      <c r="AC249" s="72">
        <f>SUMIFS('MTS B Funnel (M1)'!$J$7:$J$251,'MTS B Funnel (M1)'!$B$7:$B$251,'3.2.MTS B (M1)'!$B249)</f>
        <v>0</v>
      </c>
      <c r="AD249" s="72">
        <f t="shared" si="61"/>
        <v>0</v>
      </c>
      <c r="AE249" s="55"/>
      <c r="AF249" s="72">
        <f>SUMIF('3.1.MTS A'!$F$7:$F$253,'3.2.MTS B (M1)'!R249,'3.1.MTS A'!$U$7:$U$253)</f>
        <v>0</v>
      </c>
      <c r="AG249" s="72">
        <f>SUMIFS('MTS B Funnel (M1)'!$L$7:$L$251,'MTS B Funnel (M1)'!$B$7:$B$251,'3.2.MTS B (M1)'!$B249)</f>
        <v>0</v>
      </c>
      <c r="AH249" s="72">
        <f>SUMIFS('MTS B Funnel (M1)'!$M$7:$M$251,'MTS B Funnel (M1)'!$B$7:$B$251,'3.2.MTS B (M1)'!$B249)</f>
        <v>0</v>
      </c>
      <c r="AI249" s="72">
        <f>SUMIFS('MTS B Funnel (M1)'!$N$7:$N$251,'MTS B Funnel (M1)'!$B$7:$B$251,'3.2.MTS B (M1)'!$B249)</f>
        <v>0</v>
      </c>
      <c r="AJ249" s="72">
        <f>SUMIFS('MTS B Funnel (M1)'!$O$7:$O$251,'MTS B Funnel (M1)'!$B$7:$B$251,'3.2.MTS B (M1)'!$B249)</f>
        <v>0</v>
      </c>
      <c r="AK249" s="72">
        <f t="shared" si="62"/>
        <v>0</v>
      </c>
      <c r="AL249" s="72">
        <f t="shared" si="63"/>
        <v>0</v>
      </c>
      <c r="AM249" s="72">
        <f t="shared" si="64"/>
        <v>0</v>
      </c>
      <c r="AN249" s="72">
        <f t="shared" si="73"/>
        <v>0</v>
      </c>
      <c r="AO249" s="72">
        <f t="shared" si="74"/>
        <v>0</v>
      </c>
      <c r="AP249" s="55"/>
    </row>
    <row r="250" spans="1:42" x14ac:dyDescent="0.25">
      <c r="A250" s="144"/>
      <c r="B250" s="55"/>
      <c r="C250" s="55"/>
      <c r="D250" s="72">
        <f>SUMIF('3.1.MTS A'!$F$7:$F$253,'3.2.MTS B (M1)'!B250,'3.1.MTS A'!$J$7:$J$253)</f>
        <v>0</v>
      </c>
      <c r="E250" s="187">
        <f>SUMIF('Conv ratios (M1)'!$A$2:$A$51,'3.2.MTS B (M1)'!$B250,'Conv ratios (M1)'!$G$2:$G$51)</f>
        <v>0</v>
      </c>
      <c r="F250" s="187">
        <f>SUMIF('Conv ratios (M1)'!$A$2:$A$51,'3.2.MTS B (M1)'!$B250,'Conv ratios (M1)'!$F$2:$F$51)</f>
        <v>0</v>
      </c>
      <c r="G250" s="187">
        <f>SUMIF('Conv ratios (M1)'!$A$2:$A$51,'3.2.MTS B (M1)'!$B250,'Conv ratios (M1)'!$E$2:$E$51)</f>
        <v>0</v>
      </c>
      <c r="H250" s="55"/>
      <c r="I250" s="72">
        <f t="shared" si="65"/>
        <v>0</v>
      </c>
      <c r="J250" s="72">
        <f t="shared" si="66"/>
        <v>0</v>
      </c>
      <c r="K250" s="72">
        <f t="shared" si="67"/>
        <v>0</v>
      </c>
      <c r="L250" s="72">
        <f t="shared" si="68"/>
        <v>0</v>
      </c>
      <c r="M250" s="55"/>
      <c r="N250" s="72">
        <f t="shared" si="69"/>
        <v>0</v>
      </c>
      <c r="O250" s="55"/>
      <c r="P250" s="72">
        <f t="shared" si="57"/>
        <v>0</v>
      </c>
      <c r="Q250" s="72">
        <f t="shared" si="58"/>
        <v>0</v>
      </c>
      <c r="R250" s="72">
        <f>SUMIF('3.1.MTS A'!$F$7:$F$253,'3.2.MTS B (M1)'!B250,'3.1.MTS A'!$P$7:$P$253)</f>
        <v>0</v>
      </c>
      <c r="S250" s="72">
        <f>SUMIFS('MTS B Funnel (M1)'!$E$7:$E$251,'MTS B Funnel (M1)'!$B$7:$B$251,'3.2.MTS B (M1)'!$B250)</f>
        <v>0</v>
      </c>
      <c r="T250" s="72">
        <f>SUMIFS('MTS B Funnel (M1)'!$F$7:$F$251,'MTS B Funnel (M1)'!$B$7:$B$251,'3.2.MTS B (M1)'!$B250)</f>
        <v>0</v>
      </c>
      <c r="U250" s="72">
        <f>SUMIFS('MTS B Funnel (M1)'!$G$7:$G$251,'MTS B Funnel (M1)'!$B$7:$B$251,'3.2.MTS B (M1)'!$B250)</f>
        <v>0</v>
      </c>
      <c r="V250" s="72">
        <f>SUMIFS('MTS B Funnel (M1)'!$H$7:$H$251,'MTS B Funnel (M1)'!$B$7:$B$251,'3.2.MTS B (M1)'!$B250)</f>
        <v>0</v>
      </c>
      <c r="W250" s="72">
        <f t="shared" si="59"/>
        <v>0</v>
      </c>
      <c r="X250" s="72">
        <f t="shared" si="60"/>
        <v>0</v>
      </c>
      <c r="Y250" s="72">
        <f t="shared" si="70"/>
        <v>0</v>
      </c>
      <c r="Z250" s="72">
        <f t="shared" si="71"/>
        <v>0</v>
      </c>
      <c r="AA250" s="72">
        <f t="shared" si="72"/>
        <v>0</v>
      </c>
      <c r="AB250" s="72">
        <f>SUMIFS('MTS B Funnel (M1)'!$I$7:$I$251,'MTS B Funnel (M1)'!$B$7:$B$251,'3.2.MTS B (M1)'!$B250)</f>
        <v>0</v>
      </c>
      <c r="AC250" s="72">
        <f>SUMIFS('MTS B Funnel (M1)'!$J$7:$J$251,'MTS B Funnel (M1)'!$B$7:$B$251,'3.2.MTS B (M1)'!$B250)</f>
        <v>0</v>
      </c>
      <c r="AD250" s="72">
        <f t="shared" si="61"/>
        <v>0</v>
      </c>
      <c r="AE250" s="55"/>
      <c r="AF250" s="72">
        <f>SUMIF('3.1.MTS A'!$F$7:$F$253,'3.2.MTS B (M1)'!R250,'3.1.MTS A'!$U$7:$U$253)</f>
        <v>0</v>
      </c>
      <c r="AG250" s="72">
        <f>SUMIFS('MTS B Funnel (M1)'!$L$7:$L$251,'MTS B Funnel (M1)'!$B$7:$B$251,'3.2.MTS B (M1)'!$B250)</f>
        <v>0</v>
      </c>
      <c r="AH250" s="72">
        <f>SUMIFS('MTS B Funnel (M1)'!$M$7:$M$251,'MTS B Funnel (M1)'!$B$7:$B$251,'3.2.MTS B (M1)'!$B250)</f>
        <v>0</v>
      </c>
      <c r="AI250" s="72">
        <f>SUMIFS('MTS B Funnel (M1)'!$N$7:$N$251,'MTS B Funnel (M1)'!$B$7:$B$251,'3.2.MTS B (M1)'!$B250)</f>
        <v>0</v>
      </c>
      <c r="AJ250" s="72">
        <f>SUMIFS('MTS B Funnel (M1)'!$O$7:$O$251,'MTS B Funnel (M1)'!$B$7:$B$251,'3.2.MTS B (M1)'!$B250)</f>
        <v>0</v>
      </c>
      <c r="AK250" s="72">
        <f t="shared" si="62"/>
        <v>0</v>
      </c>
      <c r="AL250" s="72">
        <f t="shared" si="63"/>
        <v>0</v>
      </c>
      <c r="AM250" s="72">
        <f t="shared" si="64"/>
        <v>0</v>
      </c>
      <c r="AN250" s="72">
        <f t="shared" si="73"/>
        <v>0</v>
      </c>
      <c r="AO250" s="72">
        <f t="shared" si="74"/>
        <v>0</v>
      </c>
      <c r="AP250" s="55"/>
    </row>
    <row r="251" spans="1:42" x14ac:dyDescent="0.25">
      <c r="A251" s="144"/>
      <c r="B251" s="55"/>
      <c r="C251" s="55"/>
      <c r="D251" s="72">
        <f>SUMIF('3.1.MTS A'!$F$7:$F$253,'3.2.MTS B (M1)'!B251,'3.1.MTS A'!$J$7:$J$253)</f>
        <v>0</v>
      </c>
      <c r="E251" s="187">
        <f>SUMIF('Conv ratios (M1)'!$A$2:$A$51,'3.2.MTS B (M1)'!$B251,'Conv ratios (M1)'!$G$2:$G$51)</f>
        <v>0</v>
      </c>
      <c r="F251" s="187">
        <f>SUMIF('Conv ratios (M1)'!$A$2:$A$51,'3.2.MTS B (M1)'!$B251,'Conv ratios (M1)'!$F$2:$F$51)</f>
        <v>0</v>
      </c>
      <c r="G251" s="187">
        <f>SUMIF('Conv ratios (M1)'!$A$2:$A$51,'3.2.MTS B (M1)'!$B251,'Conv ratios (M1)'!$E$2:$E$51)</f>
        <v>0</v>
      </c>
      <c r="H251" s="55"/>
      <c r="I251" s="72">
        <f t="shared" si="65"/>
        <v>0</v>
      </c>
      <c r="J251" s="72">
        <f t="shared" si="66"/>
        <v>0</v>
      </c>
      <c r="K251" s="72">
        <f t="shared" si="67"/>
        <v>0</v>
      </c>
      <c r="L251" s="72">
        <f t="shared" si="68"/>
        <v>0</v>
      </c>
      <c r="M251" s="55"/>
      <c r="N251" s="72">
        <f t="shared" si="69"/>
        <v>0</v>
      </c>
      <c r="O251" s="55"/>
      <c r="P251" s="72">
        <f t="shared" si="57"/>
        <v>0</v>
      </c>
      <c r="Q251" s="72">
        <f t="shared" si="58"/>
        <v>0</v>
      </c>
      <c r="R251" s="72">
        <f>SUMIF('3.1.MTS A'!$F$7:$F$253,'3.2.MTS B (M1)'!B251,'3.1.MTS A'!$P$7:$P$253)</f>
        <v>0</v>
      </c>
      <c r="S251" s="72">
        <f>SUMIFS('MTS B Funnel (M1)'!$E$7:$E$251,'MTS B Funnel (M1)'!$B$7:$B$251,'3.2.MTS B (M1)'!$B251)</f>
        <v>0</v>
      </c>
      <c r="T251" s="72">
        <f>SUMIFS('MTS B Funnel (M1)'!$F$7:$F$251,'MTS B Funnel (M1)'!$B$7:$B$251,'3.2.MTS B (M1)'!$B251)</f>
        <v>0</v>
      </c>
      <c r="U251" s="72">
        <f>SUMIFS('MTS B Funnel (M1)'!$G$7:$G$251,'MTS B Funnel (M1)'!$B$7:$B$251,'3.2.MTS B (M1)'!$B251)</f>
        <v>0</v>
      </c>
      <c r="V251" s="72">
        <f>SUMIFS('MTS B Funnel (M1)'!$H$7:$H$251,'MTS B Funnel (M1)'!$B$7:$B$251,'3.2.MTS B (M1)'!$B251)</f>
        <v>0</v>
      </c>
      <c r="W251" s="72">
        <f t="shared" si="59"/>
        <v>0</v>
      </c>
      <c r="X251" s="72">
        <f t="shared" si="60"/>
        <v>0</v>
      </c>
      <c r="Y251" s="72">
        <f t="shared" si="70"/>
        <v>0</v>
      </c>
      <c r="Z251" s="72">
        <f t="shared" si="71"/>
        <v>0</v>
      </c>
      <c r="AA251" s="72">
        <f t="shared" si="72"/>
        <v>0</v>
      </c>
      <c r="AB251" s="72">
        <f>SUMIFS('MTS B Funnel (M1)'!$I$7:$I$251,'MTS B Funnel (M1)'!$B$7:$B$251,'3.2.MTS B (M1)'!$B251)</f>
        <v>0</v>
      </c>
      <c r="AC251" s="72">
        <f>SUMIFS('MTS B Funnel (M1)'!$J$7:$J$251,'MTS B Funnel (M1)'!$B$7:$B$251,'3.2.MTS B (M1)'!$B251)</f>
        <v>0</v>
      </c>
      <c r="AD251" s="72">
        <f t="shared" si="61"/>
        <v>0</v>
      </c>
      <c r="AE251" s="55"/>
      <c r="AF251" s="72">
        <f>SUMIF('3.1.MTS A'!$F$7:$F$253,'3.2.MTS B (M1)'!R251,'3.1.MTS A'!$U$7:$U$253)</f>
        <v>0</v>
      </c>
      <c r="AG251" s="72">
        <f>SUMIFS('MTS B Funnel (M1)'!$L$7:$L$251,'MTS B Funnel (M1)'!$B$7:$B$251,'3.2.MTS B (M1)'!$B251)</f>
        <v>0</v>
      </c>
      <c r="AH251" s="72">
        <f>SUMIFS('MTS B Funnel (M1)'!$M$7:$M$251,'MTS B Funnel (M1)'!$B$7:$B$251,'3.2.MTS B (M1)'!$B251)</f>
        <v>0</v>
      </c>
      <c r="AI251" s="72">
        <f>SUMIFS('MTS B Funnel (M1)'!$N$7:$N$251,'MTS B Funnel (M1)'!$B$7:$B$251,'3.2.MTS B (M1)'!$B251)</f>
        <v>0</v>
      </c>
      <c r="AJ251" s="72">
        <f>SUMIFS('MTS B Funnel (M1)'!$O$7:$O$251,'MTS B Funnel (M1)'!$B$7:$B$251,'3.2.MTS B (M1)'!$B251)</f>
        <v>0</v>
      </c>
      <c r="AK251" s="72">
        <f t="shared" si="62"/>
        <v>0</v>
      </c>
      <c r="AL251" s="72">
        <f t="shared" si="63"/>
        <v>0</v>
      </c>
      <c r="AM251" s="72">
        <f t="shared" si="64"/>
        <v>0</v>
      </c>
      <c r="AN251" s="72">
        <f t="shared" si="73"/>
        <v>0</v>
      </c>
      <c r="AO251" s="72">
        <f t="shared" si="74"/>
        <v>0</v>
      </c>
      <c r="AP251" s="55"/>
    </row>
    <row r="252" spans="1:42" x14ac:dyDescent="0.25">
      <c r="A252" s="65"/>
      <c r="B252" s="40"/>
      <c r="C252" s="40"/>
      <c r="D252" s="40"/>
      <c r="E252" s="40"/>
      <c r="F252" s="40"/>
      <c r="G252" s="40"/>
      <c r="H252" s="40"/>
      <c r="I252" s="40"/>
      <c r="J252" s="40"/>
      <c r="K252" s="40"/>
      <c r="L252" s="40"/>
      <c r="M252" s="55"/>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row>
    <row r="253" spans="1:42" x14ac:dyDescent="0.25">
      <c r="A253" s="65"/>
      <c r="B253" s="40"/>
      <c r="C253" s="40"/>
      <c r="D253" s="40"/>
      <c r="E253" s="40"/>
      <c r="F253" s="40"/>
      <c r="G253" s="40"/>
      <c r="H253" s="40"/>
      <c r="I253" s="40"/>
      <c r="J253" s="40"/>
      <c r="K253" s="40"/>
      <c r="L253" s="40"/>
      <c r="M253" s="55"/>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row>
    <row r="254" spans="1:42" x14ac:dyDescent="0.25">
      <c r="A254" s="65"/>
      <c r="B254" s="40"/>
      <c r="C254" s="40"/>
      <c r="D254" s="40"/>
      <c r="E254" s="40"/>
      <c r="F254" s="40"/>
      <c r="G254" s="40"/>
      <c r="H254" s="40"/>
      <c r="I254" s="40"/>
      <c r="J254" s="40"/>
      <c r="K254" s="40"/>
      <c r="L254" s="40"/>
      <c r="M254" s="55"/>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row>
    <row r="255" spans="1:42" x14ac:dyDescent="0.25">
      <c r="A255" s="65"/>
      <c r="B255" s="40"/>
      <c r="C255" s="40"/>
      <c r="D255" s="40"/>
      <c r="E255" s="40"/>
      <c r="F255" s="40"/>
      <c r="G255" s="40"/>
      <c r="H255" s="40"/>
      <c r="I255" s="40"/>
      <c r="J255" s="40"/>
      <c r="K255" s="40"/>
      <c r="L255" s="40"/>
      <c r="M255" s="55"/>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row>
    <row r="256" spans="1:42" x14ac:dyDescent="0.25">
      <c r="A256" s="65"/>
      <c r="B256" s="40"/>
      <c r="C256" s="40"/>
      <c r="D256" s="40"/>
      <c r="E256" s="40"/>
      <c r="F256" s="40"/>
      <c r="G256" s="40"/>
      <c r="H256" s="40"/>
      <c r="I256" s="40"/>
      <c r="J256" s="40"/>
      <c r="K256" s="40"/>
      <c r="L256" s="40"/>
      <c r="M256" s="55"/>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row>
    <row r="257" spans="1:42" x14ac:dyDescent="0.25">
      <c r="A257" s="65"/>
      <c r="B257" s="40"/>
      <c r="C257" s="40"/>
      <c r="D257" s="40"/>
      <c r="E257" s="40"/>
      <c r="F257" s="40"/>
      <c r="G257" s="40"/>
      <c r="H257" s="40"/>
      <c r="I257" s="40"/>
      <c r="J257" s="40"/>
      <c r="K257" s="40"/>
      <c r="L257" s="40"/>
      <c r="M257" s="55"/>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row>
    <row r="258" spans="1:42" x14ac:dyDescent="0.25">
      <c r="A258" s="65"/>
      <c r="B258" s="40"/>
      <c r="C258" s="40"/>
      <c r="D258" s="40"/>
      <c r="E258" s="40"/>
      <c r="F258" s="40"/>
      <c r="G258" s="40"/>
      <c r="H258" s="40"/>
      <c r="I258" s="40"/>
      <c r="J258" s="40"/>
      <c r="K258" s="40"/>
      <c r="L258" s="40"/>
      <c r="M258" s="55"/>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row>
    <row r="259" spans="1:42" x14ac:dyDescent="0.25">
      <c r="A259" s="65"/>
      <c r="B259" s="40"/>
      <c r="C259" s="40"/>
      <c r="D259" s="40"/>
      <c r="E259" s="40"/>
      <c r="F259" s="40"/>
      <c r="G259" s="40"/>
      <c r="H259" s="40"/>
      <c r="I259" s="40"/>
      <c r="J259" s="40"/>
      <c r="K259" s="40"/>
      <c r="L259" s="40"/>
      <c r="M259" s="55"/>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row>
    <row r="260" spans="1:42" x14ac:dyDescent="0.25">
      <c r="A260" s="65"/>
      <c r="B260" s="40"/>
      <c r="C260" s="40"/>
      <c r="D260" s="40"/>
      <c r="E260" s="40"/>
      <c r="F260" s="40"/>
      <c r="G260" s="40"/>
      <c r="H260" s="40"/>
      <c r="I260" s="40"/>
      <c r="J260" s="40"/>
      <c r="K260" s="40"/>
      <c r="L260" s="40"/>
      <c r="M260" s="55"/>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row>
    <row r="261" spans="1:42" x14ac:dyDescent="0.25">
      <c r="A261" s="65"/>
      <c r="B261" s="40"/>
      <c r="C261" s="40"/>
      <c r="D261" s="40"/>
      <c r="E261" s="40"/>
      <c r="F261" s="40"/>
      <c r="G261" s="40"/>
      <c r="H261" s="40"/>
      <c r="I261" s="40"/>
      <c r="J261" s="40"/>
      <c r="K261" s="40"/>
      <c r="L261" s="40"/>
      <c r="M261" s="55"/>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row>
    <row r="262" spans="1:42" x14ac:dyDescent="0.25">
      <c r="A262" s="65"/>
      <c r="B262" s="40"/>
      <c r="C262" s="40"/>
      <c r="D262" s="40"/>
      <c r="E262" s="40"/>
      <c r="F262" s="40"/>
      <c r="G262" s="40"/>
      <c r="H262" s="40"/>
      <c r="I262" s="40"/>
      <c r="J262" s="40"/>
      <c r="K262" s="40"/>
      <c r="L262" s="40"/>
      <c r="M262" s="55"/>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row>
    <row r="263" spans="1:42" x14ac:dyDescent="0.25">
      <c r="A263" s="65"/>
      <c r="B263" s="40"/>
      <c r="C263" s="40"/>
      <c r="D263" s="40"/>
      <c r="E263" s="40"/>
      <c r="F263" s="40"/>
      <c r="G263" s="40"/>
      <c r="H263" s="40"/>
      <c r="I263" s="40"/>
      <c r="J263" s="40"/>
      <c r="K263" s="40"/>
      <c r="L263" s="40"/>
      <c r="M263" s="55"/>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row>
    <row r="264" spans="1:42" x14ac:dyDescent="0.25">
      <c r="A264" s="65"/>
      <c r="B264" s="40"/>
      <c r="C264" s="40"/>
      <c r="D264" s="40"/>
      <c r="E264" s="40"/>
      <c r="F264" s="40"/>
      <c r="G264" s="40"/>
      <c r="H264" s="40"/>
      <c r="I264" s="40"/>
      <c r="J264" s="40"/>
      <c r="K264" s="40"/>
      <c r="L264" s="40"/>
      <c r="M264" s="55"/>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row>
    <row r="265" spans="1:42" x14ac:dyDescent="0.25">
      <c r="A265" s="65"/>
      <c r="B265" s="40"/>
      <c r="C265" s="40"/>
      <c r="D265" s="40"/>
      <c r="E265" s="40"/>
      <c r="F265" s="40"/>
      <c r="G265" s="40"/>
      <c r="H265" s="40"/>
      <c r="I265" s="40"/>
      <c r="J265" s="40"/>
      <c r="K265" s="40"/>
      <c r="L265" s="40"/>
      <c r="M265" s="55"/>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row>
    <row r="266" spans="1:42" x14ac:dyDescent="0.25">
      <c r="A266" s="65"/>
      <c r="B266" s="40"/>
      <c r="C266" s="40"/>
      <c r="D266" s="40"/>
      <c r="E266" s="40"/>
      <c r="F266" s="40"/>
      <c r="G266" s="40"/>
      <c r="H266" s="40"/>
      <c r="I266" s="40"/>
      <c r="J266" s="40"/>
      <c r="K266" s="40"/>
      <c r="L266" s="40"/>
      <c r="M266" s="55"/>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row>
    <row r="267" spans="1:42" x14ac:dyDescent="0.25">
      <c r="A267" s="65"/>
      <c r="B267" s="40"/>
      <c r="C267" s="40"/>
      <c r="D267" s="40"/>
      <c r="E267" s="40"/>
      <c r="F267" s="40"/>
      <c r="G267" s="40"/>
      <c r="H267" s="40"/>
      <c r="I267" s="40"/>
      <c r="J267" s="40"/>
      <c r="K267" s="40"/>
      <c r="L267" s="40"/>
      <c r="M267" s="55"/>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row>
    <row r="268" spans="1:42" x14ac:dyDescent="0.25">
      <c r="A268" s="65"/>
      <c r="B268" s="40"/>
      <c r="C268" s="40"/>
      <c r="D268" s="40"/>
      <c r="E268" s="40"/>
      <c r="F268" s="40"/>
      <c r="G268" s="40"/>
      <c r="H268" s="40"/>
      <c r="I268" s="40"/>
      <c r="J268" s="40"/>
      <c r="K268" s="40"/>
      <c r="L268" s="40"/>
      <c r="M268" s="55"/>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row>
    <row r="269" spans="1:42" x14ac:dyDescent="0.25">
      <c r="A269" s="65"/>
      <c r="B269" s="40"/>
      <c r="C269" s="40"/>
      <c r="D269" s="40"/>
      <c r="E269" s="40"/>
      <c r="F269" s="40"/>
      <c r="G269" s="40"/>
      <c r="H269" s="40"/>
      <c r="I269" s="40"/>
      <c r="J269" s="40"/>
      <c r="K269" s="40"/>
      <c r="L269" s="40"/>
      <c r="M269" s="55"/>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row>
    <row r="270" spans="1:42" x14ac:dyDescent="0.25">
      <c r="A270" s="65"/>
      <c r="B270" s="40"/>
      <c r="C270" s="40"/>
      <c r="D270" s="40"/>
      <c r="E270" s="40"/>
      <c r="F270" s="40"/>
      <c r="G270" s="40"/>
      <c r="H270" s="40"/>
      <c r="I270" s="40"/>
      <c r="J270" s="40"/>
      <c r="K270" s="40"/>
      <c r="L270" s="40"/>
      <c r="M270" s="55"/>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row>
    <row r="271" spans="1:42" x14ac:dyDescent="0.25">
      <c r="A271" s="65"/>
      <c r="B271" s="40"/>
      <c r="C271" s="40"/>
      <c r="D271" s="40"/>
      <c r="E271" s="40"/>
      <c r="F271" s="40"/>
      <c r="G271" s="40"/>
      <c r="H271" s="40"/>
      <c r="I271" s="40"/>
      <c r="J271" s="40"/>
      <c r="K271" s="40"/>
      <c r="L271" s="40"/>
      <c r="M271" s="55"/>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row>
    <row r="272" spans="1:42" x14ac:dyDescent="0.25">
      <c r="A272" s="65"/>
      <c r="B272" s="40"/>
      <c r="C272" s="40"/>
      <c r="D272" s="40"/>
      <c r="E272" s="40"/>
      <c r="F272" s="40"/>
      <c r="G272" s="40"/>
      <c r="H272" s="40"/>
      <c r="I272" s="40"/>
      <c r="J272" s="40"/>
      <c r="K272" s="40"/>
      <c r="L272" s="40"/>
      <c r="M272" s="55"/>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row>
    <row r="273" spans="1:42" x14ac:dyDescent="0.25">
      <c r="A273" s="65"/>
      <c r="B273" s="40"/>
      <c r="C273" s="40"/>
      <c r="D273" s="40"/>
      <c r="E273" s="40"/>
      <c r="F273" s="40"/>
      <c r="G273" s="40"/>
      <c r="H273" s="40"/>
      <c r="I273" s="40"/>
      <c r="J273" s="40"/>
      <c r="K273" s="40"/>
      <c r="L273" s="40"/>
      <c r="M273" s="55"/>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row>
    <row r="274" spans="1:42" x14ac:dyDescent="0.25">
      <c r="A274" s="65"/>
      <c r="B274" s="40"/>
      <c r="C274" s="40"/>
      <c r="D274" s="40"/>
      <c r="E274" s="40"/>
      <c r="F274" s="40"/>
      <c r="G274" s="40"/>
      <c r="H274" s="40"/>
      <c r="I274" s="40"/>
      <c r="J274" s="40"/>
      <c r="K274" s="40"/>
      <c r="L274" s="40"/>
      <c r="M274" s="55"/>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row>
    <row r="275" spans="1:42" x14ac:dyDescent="0.25">
      <c r="A275" s="65"/>
      <c r="B275" s="40"/>
      <c r="C275" s="40"/>
      <c r="D275" s="40"/>
      <c r="E275" s="40"/>
      <c r="F275" s="40"/>
      <c r="G275" s="40"/>
      <c r="H275" s="40"/>
      <c r="I275" s="40"/>
      <c r="J275" s="40"/>
      <c r="K275" s="40"/>
      <c r="L275" s="40"/>
      <c r="M275" s="55"/>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row>
    <row r="276" spans="1:42" x14ac:dyDescent="0.25">
      <c r="A276" s="65"/>
      <c r="B276" s="40"/>
      <c r="C276" s="40"/>
      <c r="D276" s="40"/>
      <c r="E276" s="40"/>
      <c r="F276" s="40"/>
      <c r="G276" s="40"/>
      <c r="H276" s="40"/>
      <c r="I276" s="40"/>
      <c r="J276" s="40"/>
      <c r="K276" s="40"/>
      <c r="L276" s="40"/>
      <c r="M276" s="55"/>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row>
    <row r="277" spans="1:42" x14ac:dyDescent="0.25">
      <c r="A277" s="65"/>
      <c r="B277" s="40"/>
      <c r="C277" s="40"/>
      <c r="D277" s="40"/>
      <c r="E277" s="40"/>
      <c r="F277" s="40"/>
      <c r="G277" s="40"/>
      <c r="H277" s="40"/>
      <c r="I277" s="40"/>
      <c r="J277" s="40"/>
      <c r="K277" s="40"/>
      <c r="L277" s="40"/>
      <c r="M277" s="55"/>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row>
    <row r="278" spans="1:42" x14ac:dyDescent="0.25">
      <c r="A278" s="65"/>
      <c r="B278" s="40"/>
      <c r="C278" s="40"/>
      <c r="D278" s="40"/>
      <c r="E278" s="40"/>
      <c r="F278" s="40"/>
      <c r="G278" s="40"/>
      <c r="H278" s="40"/>
      <c r="I278" s="40"/>
      <c r="J278" s="40"/>
      <c r="K278" s="40"/>
      <c r="L278" s="40"/>
      <c r="M278" s="55"/>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row>
    <row r="279" spans="1:42" x14ac:dyDescent="0.25">
      <c r="A279" s="65"/>
      <c r="B279" s="40"/>
      <c r="C279" s="40"/>
      <c r="D279" s="40"/>
      <c r="E279" s="40"/>
      <c r="F279" s="40"/>
      <c r="G279" s="40"/>
      <c r="H279" s="40"/>
      <c r="I279" s="40"/>
      <c r="J279" s="40"/>
      <c r="K279" s="40"/>
      <c r="L279" s="40"/>
      <c r="M279" s="55"/>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row>
    <row r="280" spans="1:42" x14ac:dyDescent="0.25">
      <c r="A280" s="65"/>
      <c r="B280" s="40"/>
      <c r="C280" s="40"/>
      <c r="D280" s="40"/>
      <c r="E280" s="40"/>
      <c r="F280" s="40"/>
      <c r="G280" s="40"/>
      <c r="H280" s="40"/>
      <c r="I280" s="40"/>
      <c r="J280" s="40"/>
      <c r="K280" s="40"/>
      <c r="L280" s="40"/>
      <c r="M280" s="55"/>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row>
    <row r="281" spans="1:42" x14ac:dyDescent="0.25">
      <c r="A281" s="65"/>
      <c r="B281" s="40"/>
      <c r="C281" s="40"/>
      <c r="D281" s="40"/>
      <c r="E281" s="40"/>
      <c r="F281" s="40"/>
      <c r="G281" s="40"/>
      <c r="H281" s="40"/>
      <c r="I281" s="40"/>
      <c r="J281" s="40"/>
      <c r="K281" s="40"/>
      <c r="L281" s="40"/>
      <c r="M281" s="55"/>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row>
    <row r="282" spans="1:42" x14ac:dyDescent="0.25">
      <c r="A282" s="65"/>
      <c r="B282" s="40"/>
      <c r="C282" s="40"/>
      <c r="D282" s="40"/>
      <c r="E282" s="40"/>
      <c r="F282" s="40"/>
      <c r="G282" s="40"/>
      <c r="H282" s="40"/>
      <c r="I282" s="40"/>
      <c r="J282" s="40"/>
      <c r="K282" s="40"/>
      <c r="L282" s="40"/>
      <c r="M282" s="55"/>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row>
    <row r="283" spans="1:42" x14ac:dyDescent="0.25">
      <c r="A283" s="65"/>
      <c r="B283" s="40"/>
      <c r="C283" s="40"/>
      <c r="D283" s="40"/>
      <c r="E283" s="40"/>
      <c r="F283" s="40"/>
      <c r="G283" s="40"/>
      <c r="H283" s="40"/>
      <c r="I283" s="40"/>
      <c r="J283" s="40"/>
      <c r="K283" s="40"/>
      <c r="L283" s="40"/>
      <c r="M283" s="55"/>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row>
    <row r="284" spans="1:42" x14ac:dyDescent="0.25">
      <c r="A284" s="65"/>
      <c r="B284" s="40"/>
      <c r="C284" s="40"/>
      <c r="D284" s="40"/>
      <c r="E284" s="40"/>
      <c r="F284" s="40"/>
      <c r="G284" s="40"/>
      <c r="H284" s="40"/>
      <c r="I284" s="40"/>
      <c r="J284" s="40"/>
      <c r="K284" s="40"/>
      <c r="L284" s="40"/>
      <c r="M284" s="55"/>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row>
    <row r="285" spans="1:42" x14ac:dyDescent="0.25">
      <c r="A285" s="65"/>
      <c r="B285" s="40"/>
      <c r="C285" s="40"/>
      <c r="D285" s="40"/>
      <c r="E285" s="40"/>
      <c r="F285" s="40"/>
      <c r="G285" s="40"/>
      <c r="H285" s="40"/>
      <c r="I285" s="40"/>
      <c r="J285" s="40"/>
      <c r="K285" s="40"/>
      <c r="L285" s="40"/>
      <c r="M285" s="55"/>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row>
    <row r="286" spans="1:42" x14ac:dyDescent="0.25">
      <c r="A286" s="65"/>
      <c r="B286" s="40"/>
      <c r="C286" s="40"/>
      <c r="D286" s="40"/>
      <c r="E286" s="40"/>
      <c r="F286" s="40"/>
      <c r="G286" s="40"/>
      <c r="H286" s="40"/>
      <c r="I286" s="40"/>
      <c r="J286" s="40"/>
      <c r="K286" s="40"/>
      <c r="L286" s="40"/>
      <c r="M286" s="55"/>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row>
    <row r="287" spans="1:42" x14ac:dyDescent="0.25">
      <c r="A287" s="65"/>
      <c r="B287" s="40"/>
      <c r="C287" s="40"/>
      <c r="D287" s="40"/>
      <c r="E287" s="40"/>
      <c r="F287" s="40"/>
      <c r="G287" s="40"/>
      <c r="H287" s="40"/>
      <c r="I287" s="40"/>
      <c r="J287" s="40"/>
      <c r="K287" s="40"/>
      <c r="L287" s="40"/>
      <c r="M287" s="55"/>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row>
    <row r="288" spans="1:42" x14ac:dyDescent="0.25">
      <c r="A288" s="65"/>
      <c r="B288" s="40"/>
      <c r="C288" s="40"/>
      <c r="D288" s="40"/>
      <c r="E288" s="40"/>
      <c r="F288" s="40"/>
      <c r="G288" s="40"/>
      <c r="H288" s="40"/>
      <c r="I288" s="40"/>
      <c r="J288" s="40"/>
      <c r="K288" s="40"/>
      <c r="L288" s="40"/>
      <c r="M288" s="55"/>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row>
    <row r="289" spans="1:42" x14ac:dyDescent="0.25">
      <c r="A289" s="65"/>
      <c r="B289" s="40"/>
      <c r="C289" s="40"/>
      <c r="D289" s="40"/>
      <c r="E289" s="40"/>
      <c r="F289" s="40"/>
      <c r="G289" s="40"/>
      <c r="H289" s="40"/>
      <c r="I289" s="40"/>
      <c r="J289" s="40"/>
      <c r="K289" s="40"/>
      <c r="L289" s="40"/>
      <c r="M289" s="55"/>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row>
    <row r="290" spans="1:42" x14ac:dyDescent="0.25">
      <c r="A290" s="65"/>
      <c r="B290" s="40"/>
      <c r="C290" s="40"/>
      <c r="D290" s="40"/>
      <c r="E290" s="40"/>
      <c r="F290" s="40"/>
      <c r="G290" s="40"/>
      <c r="H290" s="40"/>
      <c r="I290" s="40"/>
      <c r="J290" s="40"/>
      <c r="K290" s="40"/>
      <c r="L290" s="40"/>
      <c r="M290" s="55"/>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row>
    <row r="291" spans="1:42" x14ac:dyDescent="0.25">
      <c r="A291" s="65"/>
      <c r="B291" s="40"/>
      <c r="C291" s="40"/>
      <c r="D291" s="40"/>
      <c r="E291" s="40"/>
      <c r="F291" s="40"/>
      <c r="G291" s="40"/>
      <c r="H291" s="40"/>
      <c r="I291" s="40"/>
      <c r="J291" s="40"/>
      <c r="K291" s="40"/>
      <c r="L291" s="40"/>
      <c r="M291" s="55"/>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row>
    <row r="292" spans="1:42" x14ac:dyDescent="0.25">
      <c r="A292" s="65"/>
      <c r="B292" s="40"/>
      <c r="C292" s="40"/>
      <c r="D292" s="40"/>
      <c r="E292" s="40"/>
      <c r="F292" s="40"/>
      <c r="G292" s="40"/>
      <c r="H292" s="40"/>
      <c r="I292" s="40"/>
      <c r="J292" s="40"/>
      <c r="K292" s="40"/>
      <c r="L292" s="40"/>
      <c r="M292" s="55"/>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row>
    <row r="293" spans="1:42" x14ac:dyDescent="0.25">
      <c r="A293" s="65"/>
      <c r="B293" s="40"/>
      <c r="C293" s="40"/>
      <c r="D293" s="40"/>
      <c r="E293" s="40"/>
      <c r="F293" s="40"/>
      <c r="G293" s="40"/>
      <c r="H293" s="40"/>
      <c r="I293" s="40"/>
      <c r="J293" s="40"/>
      <c r="K293" s="40"/>
      <c r="L293" s="40"/>
      <c r="M293" s="55"/>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row>
    <row r="294" spans="1:42" x14ac:dyDescent="0.25">
      <c r="A294" s="65"/>
      <c r="B294" s="40"/>
      <c r="C294" s="40"/>
      <c r="D294" s="40"/>
      <c r="E294" s="40"/>
      <c r="F294" s="40"/>
      <c r="G294" s="40"/>
      <c r="H294" s="40"/>
      <c r="I294" s="40"/>
      <c r="J294" s="40"/>
      <c r="K294" s="40"/>
      <c r="L294" s="40"/>
      <c r="M294" s="55"/>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row>
    <row r="295" spans="1:42" x14ac:dyDescent="0.25">
      <c r="A295" s="65"/>
      <c r="B295" s="40"/>
      <c r="C295" s="40"/>
      <c r="D295" s="40"/>
      <c r="E295" s="40"/>
      <c r="F295" s="40"/>
      <c r="G295" s="40"/>
      <c r="H295" s="40"/>
      <c r="I295" s="40"/>
      <c r="J295" s="40"/>
      <c r="K295" s="40"/>
      <c r="L295" s="40"/>
      <c r="M295" s="55"/>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row>
    <row r="296" spans="1:42" x14ac:dyDescent="0.25">
      <c r="A296" s="65"/>
      <c r="B296" s="40"/>
      <c r="C296" s="40"/>
      <c r="D296" s="40"/>
      <c r="E296" s="40"/>
      <c r="F296" s="40"/>
      <c r="G296" s="40"/>
      <c r="H296" s="40"/>
      <c r="I296" s="40"/>
      <c r="J296" s="40"/>
      <c r="K296" s="40"/>
      <c r="L296" s="40"/>
      <c r="M296" s="55"/>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row>
    <row r="297" spans="1:42" x14ac:dyDescent="0.25">
      <c r="A297" s="65"/>
      <c r="B297" s="40"/>
      <c r="C297" s="40"/>
      <c r="D297" s="40"/>
      <c r="E297" s="40"/>
      <c r="F297" s="40"/>
      <c r="G297" s="40"/>
      <c r="H297" s="40"/>
      <c r="I297" s="40"/>
      <c r="J297" s="40"/>
      <c r="K297" s="40"/>
      <c r="L297" s="40"/>
      <c r="M297" s="55"/>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row>
    <row r="298" spans="1:42" x14ac:dyDescent="0.25">
      <c r="A298" s="65"/>
      <c r="B298" s="40"/>
      <c r="C298" s="40"/>
      <c r="D298" s="40"/>
      <c r="E298" s="40"/>
      <c r="F298" s="40"/>
      <c r="G298" s="40"/>
      <c r="H298" s="40"/>
      <c r="I298" s="40"/>
      <c r="J298" s="40"/>
      <c r="K298" s="40"/>
      <c r="L298" s="40"/>
      <c r="M298" s="55"/>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row>
    <row r="299" spans="1:42" x14ac:dyDescent="0.25">
      <c r="A299" s="65"/>
      <c r="B299" s="40"/>
      <c r="C299" s="40"/>
      <c r="D299" s="40"/>
      <c r="E299" s="40"/>
      <c r="F299" s="40"/>
      <c r="G299" s="40"/>
      <c r="H299" s="40"/>
      <c r="I299" s="40"/>
      <c r="J299" s="40"/>
      <c r="K299" s="40"/>
      <c r="L299" s="40"/>
      <c r="M299" s="55"/>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row>
    <row r="300" spans="1:42" x14ac:dyDescent="0.25">
      <c r="A300" s="65"/>
      <c r="B300" s="40"/>
      <c r="C300" s="40"/>
      <c r="D300" s="40"/>
      <c r="E300" s="40"/>
      <c r="F300" s="40"/>
      <c r="G300" s="40"/>
      <c r="H300" s="40"/>
      <c r="I300" s="40"/>
      <c r="J300" s="40"/>
      <c r="K300" s="40"/>
      <c r="L300" s="40"/>
      <c r="M300" s="55"/>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row>
    <row r="301" spans="1:42" x14ac:dyDescent="0.25">
      <c r="A301" s="65"/>
      <c r="B301" s="40"/>
      <c r="C301" s="40"/>
      <c r="D301" s="40"/>
      <c r="E301" s="40"/>
      <c r="F301" s="40"/>
      <c r="G301" s="40"/>
      <c r="H301" s="40"/>
      <c r="I301" s="40"/>
      <c r="J301" s="40"/>
      <c r="K301" s="40"/>
      <c r="L301" s="40"/>
      <c r="M301" s="55"/>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row>
    <row r="302" spans="1:42" x14ac:dyDescent="0.25">
      <c r="A302" s="65"/>
      <c r="B302" s="40"/>
      <c r="C302" s="40"/>
      <c r="D302" s="40"/>
      <c r="E302" s="40"/>
      <c r="F302" s="40"/>
      <c r="G302" s="40"/>
      <c r="H302" s="40"/>
      <c r="I302" s="40"/>
      <c r="J302" s="40"/>
      <c r="K302" s="40"/>
      <c r="L302" s="40"/>
      <c r="M302" s="55"/>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row>
    <row r="303" spans="1:42" x14ac:dyDescent="0.25">
      <c r="A303" s="65"/>
      <c r="B303" s="40"/>
      <c r="C303" s="40"/>
      <c r="D303" s="40"/>
      <c r="E303" s="40"/>
      <c r="F303" s="40"/>
      <c r="G303" s="40"/>
      <c r="H303" s="40"/>
      <c r="I303" s="40"/>
      <c r="J303" s="40"/>
      <c r="K303" s="40"/>
      <c r="L303" s="40"/>
      <c r="M303" s="55"/>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row>
    <row r="304" spans="1:42" x14ac:dyDescent="0.25">
      <c r="A304" s="65"/>
      <c r="B304" s="40"/>
      <c r="C304" s="40"/>
      <c r="D304" s="40"/>
      <c r="E304" s="40"/>
      <c r="F304" s="40"/>
      <c r="G304" s="40"/>
      <c r="H304" s="40"/>
      <c r="I304" s="40"/>
      <c r="J304" s="40"/>
      <c r="K304" s="40"/>
      <c r="L304" s="40"/>
      <c r="M304" s="55"/>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row>
    <row r="305" spans="1:42" x14ac:dyDescent="0.25">
      <c r="A305" s="65"/>
      <c r="B305" s="40"/>
      <c r="C305" s="40"/>
      <c r="D305" s="40"/>
      <c r="E305" s="40"/>
      <c r="F305" s="40"/>
      <c r="G305" s="40"/>
      <c r="H305" s="40"/>
      <c r="I305" s="40"/>
      <c r="J305" s="40"/>
      <c r="K305" s="40"/>
      <c r="L305" s="40"/>
      <c r="M305" s="55"/>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row>
    <row r="306" spans="1:42" x14ac:dyDescent="0.25">
      <c r="A306" s="65"/>
      <c r="B306" s="40"/>
      <c r="C306" s="40"/>
      <c r="D306" s="40"/>
      <c r="E306" s="40"/>
      <c r="F306" s="40"/>
      <c r="G306" s="40"/>
      <c r="H306" s="40"/>
      <c r="I306" s="40"/>
      <c r="J306" s="40"/>
      <c r="K306" s="40"/>
      <c r="L306" s="40"/>
      <c r="M306" s="55"/>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row>
    <row r="307" spans="1:42" x14ac:dyDescent="0.25">
      <c r="A307" s="65"/>
      <c r="B307" s="40"/>
      <c r="C307" s="40"/>
      <c r="D307" s="40"/>
      <c r="E307" s="40"/>
      <c r="F307" s="40"/>
      <c r="G307" s="40"/>
      <c r="H307" s="40"/>
      <c r="I307" s="40"/>
      <c r="J307" s="40"/>
      <c r="K307" s="40"/>
      <c r="L307" s="40"/>
      <c r="M307" s="55"/>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row>
    <row r="308" spans="1:42" x14ac:dyDescent="0.25">
      <c r="A308" s="65"/>
      <c r="B308" s="40"/>
      <c r="C308" s="40"/>
      <c r="D308" s="40"/>
      <c r="E308" s="40"/>
      <c r="F308" s="40"/>
      <c r="G308" s="40"/>
      <c r="H308" s="40"/>
      <c r="I308" s="40"/>
      <c r="J308" s="40"/>
      <c r="K308" s="40"/>
      <c r="L308" s="40"/>
      <c r="M308" s="55"/>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row>
    <row r="309" spans="1:42" x14ac:dyDescent="0.25">
      <c r="A309" s="65"/>
      <c r="B309" s="40"/>
      <c r="C309" s="40"/>
      <c r="D309" s="40"/>
      <c r="E309" s="40"/>
      <c r="F309" s="40"/>
      <c r="G309" s="40"/>
      <c r="H309" s="40"/>
      <c r="I309" s="40"/>
      <c r="J309" s="40"/>
      <c r="K309" s="40"/>
      <c r="L309" s="40"/>
      <c r="M309" s="55"/>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row>
    <row r="310" spans="1:42" x14ac:dyDescent="0.25">
      <c r="A310" s="65"/>
      <c r="B310" s="40"/>
      <c r="C310" s="40"/>
      <c r="D310" s="40"/>
      <c r="E310" s="40"/>
      <c r="F310" s="40"/>
      <c r="G310" s="40"/>
      <c r="H310" s="40"/>
      <c r="I310" s="40"/>
      <c r="J310" s="40"/>
      <c r="K310" s="40"/>
      <c r="L310" s="40"/>
      <c r="M310" s="55"/>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row>
    <row r="311" spans="1:42" x14ac:dyDescent="0.25">
      <c r="A311" s="65"/>
      <c r="B311" s="40"/>
      <c r="C311" s="40"/>
      <c r="D311" s="40"/>
      <c r="E311" s="40"/>
      <c r="F311" s="40"/>
      <c r="G311" s="40"/>
      <c r="H311" s="40"/>
      <c r="I311" s="40"/>
      <c r="J311" s="40"/>
      <c r="K311" s="40"/>
      <c r="L311" s="40"/>
      <c r="M311" s="55"/>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row>
    <row r="312" spans="1:42" x14ac:dyDescent="0.25">
      <c r="A312" s="65"/>
      <c r="B312" s="40"/>
      <c r="C312" s="40"/>
      <c r="D312" s="40"/>
      <c r="E312" s="40"/>
      <c r="F312" s="40"/>
      <c r="G312" s="40"/>
      <c r="H312" s="40"/>
      <c r="I312" s="40"/>
      <c r="J312" s="40"/>
      <c r="K312" s="40"/>
      <c r="L312" s="40"/>
      <c r="M312" s="55"/>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row>
    <row r="313" spans="1:42" x14ac:dyDescent="0.25">
      <c r="A313" s="65"/>
      <c r="B313" s="40"/>
      <c r="C313" s="40"/>
      <c r="D313" s="40"/>
      <c r="E313" s="40"/>
      <c r="F313" s="40"/>
      <c r="G313" s="40"/>
      <c r="H313" s="40"/>
      <c r="I313" s="40"/>
      <c r="J313" s="40"/>
      <c r="K313" s="40"/>
      <c r="L313" s="40"/>
      <c r="M313" s="55"/>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row>
    <row r="314" spans="1:42" x14ac:dyDescent="0.25">
      <c r="A314" s="65"/>
      <c r="B314" s="40"/>
      <c r="C314" s="40"/>
      <c r="D314" s="40"/>
      <c r="E314" s="40"/>
      <c r="F314" s="40"/>
      <c r="G314" s="40"/>
      <c r="H314" s="40"/>
      <c r="I314" s="40"/>
      <c r="J314" s="40"/>
      <c r="K314" s="40"/>
      <c r="L314" s="40"/>
      <c r="M314" s="55"/>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row>
    <row r="315" spans="1:42" x14ac:dyDescent="0.25">
      <c r="A315" s="65"/>
      <c r="B315" s="40"/>
      <c r="C315" s="40"/>
      <c r="D315" s="40"/>
      <c r="E315" s="40"/>
      <c r="F315" s="40"/>
      <c r="G315" s="40"/>
      <c r="H315" s="40"/>
      <c r="I315" s="40"/>
      <c r="J315" s="40"/>
      <c r="K315" s="40"/>
      <c r="L315" s="40"/>
      <c r="M315" s="55"/>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row>
    <row r="316" spans="1:42" x14ac:dyDescent="0.25">
      <c r="A316" s="65"/>
      <c r="B316" s="40"/>
      <c r="C316" s="40"/>
      <c r="D316" s="40"/>
      <c r="E316" s="40"/>
      <c r="F316" s="40"/>
      <c r="G316" s="40"/>
      <c r="H316" s="40"/>
      <c r="I316" s="40"/>
      <c r="J316" s="40"/>
      <c r="K316" s="40"/>
      <c r="L316" s="40"/>
      <c r="M316" s="55"/>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row>
    <row r="317" spans="1:42" x14ac:dyDescent="0.25">
      <c r="A317" s="65"/>
      <c r="B317" s="40"/>
      <c r="C317" s="40"/>
      <c r="D317" s="40"/>
      <c r="E317" s="40"/>
      <c r="F317" s="40"/>
      <c r="G317" s="40"/>
      <c r="H317" s="40"/>
      <c r="I317" s="40"/>
      <c r="J317" s="40"/>
      <c r="K317" s="40"/>
      <c r="L317" s="40"/>
      <c r="M317" s="55"/>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row>
    <row r="318" spans="1:42" x14ac:dyDescent="0.25">
      <c r="A318" s="65"/>
      <c r="B318" s="40"/>
      <c r="C318" s="40"/>
      <c r="D318" s="40"/>
      <c r="E318" s="40"/>
      <c r="F318" s="40"/>
      <c r="G318" s="40"/>
      <c r="H318" s="40"/>
      <c r="I318" s="40"/>
      <c r="J318" s="40"/>
      <c r="K318" s="40"/>
      <c r="L318" s="40"/>
      <c r="M318" s="55"/>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row>
    <row r="319" spans="1:42" x14ac:dyDescent="0.25">
      <c r="A319" s="65"/>
      <c r="B319" s="40"/>
      <c r="C319" s="40"/>
      <c r="D319" s="40"/>
      <c r="E319" s="40"/>
      <c r="F319" s="40"/>
      <c r="G319" s="40"/>
      <c r="H319" s="40"/>
      <c r="I319" s="40"/>
      <c r="J319" s="40"/>
      <c r="K319" s="40"/>
      <c r="L319" s="40"/>
      <c r="M319" s="55"/>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row>
    <row r="320" spans="1:42" x14ac:dyDescent="0.25">
      <c r="A320" s="65"/>
      <c r="B320" s="40"/>
      <c r="C320" s="40"/>
      <c r="D320" s="40"/>
      <c r="E320" s="40"/>
      <c r="F320" s="40"/>
      <c r="G320" s="40"/>
      <c r="H320" s="40"/>
      <c r="I320" s="40"/>
      <c r="J320" s="40"/>
      <c r="K320" s="40"/>
      <c r="L320" s="40"/>
      <c r="M320" s="55"/>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row>
    <row r="321" spans="1:42" x14ac:dyDescent="0.25">
      <c r="A321" s="65"/>
      <c r="B321" s="40"/>
      <c r="C321" s="40"/>
      <c r="D321" s="40"/>
      <c r="E321" s="40"/>
      <c r="F321" s="40"/>
      <c r="G321" s="40"/>
      <c r="H321" s="40"/>
      <c r="I321" s="40"/>
      <c r="J321" s="40"/>
      <c r="K321" s="40"/>
      <c r="L321" s="40"/>
      <c r="M321" s="55"/>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row>
    <row r="322" spans="1:42" x14ac:dyDescent="0.25">
      <c r="A322" s="65"/>
      <c r="B322" s="40"/>
      <c r="C322" s="40"/>
      <c r="D322" s="40"/>
      <c r="E322" s="40"/>
      <c r="F322" s="40"/>
      <c r="G322" s="40"/>
      <c r="H322" s="40"/>
      <c r="I322" s="40"/>
      <c r="J322" s="40"/>
      <c r="K322" s="40"/>
      <c r="L322" s="40"/>
      <c r="M322" s="55"/>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row>
    <row r="323" spans="1:42" x14ac:dyDescent="0.25">
      <c r="A323" s="65"/>
      <c r="B323" s="40"/>
      <c r="C323" s="40"/>
      <c r="D323" s="40"/>
      <c r="E323" s="40"/>
      <c r="F323" s="40"/>
      <c r="G323" s="40"/>
      <c r="H323" s="40"/>
      <c r="I323" s="40"/>
      <c r="J323" s="40"/>
      <c r="K323" s="40"/>
      <c r="L323" s="40"/>
      <c r="M323" s="55"/>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row>
    <row r="324" spans="1:42" x14ac:dyDescent="0.25">
      <c r="A324" s="65"/>
      <c r="B324" s="40"/>
      <c r="C324" s="40"/>
      <c r="D324" s="40"/>
      <c r="E324" s="40"/>
      <c r="F324" s="40"/>
      <c r="G324" s="40"/>
      <c r="H324" s="40"/>
      <c r="I324" s="40"/>
      <c r="J324" s="40"/>
      <c r="K324" s="40"/>
      <c r="L324" s="40"/>
      <c r="M324" s="55"/>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row>
    <row r="325" spans="1:42" x14ac:dyDescent="0.25">
      <c r="A325" s="65"/>
      <c r="B325" s="40"/>
      <c r="C325" s="40"/>
      <c r="D325" s="40"/>
      <c r="E325" s="40"/>
      <c r="F325" s="40"/>
      <c r="G325" s="40"/>
      <c r="H325" s="40"/>
      <c r="I325" s="40"/>
      <c r="J325" s="40"/>
      <c r="K325" s="40"/>
      <c r="L325" s="40"/>
      <c r="M325" s="55"/>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row>
    <row r="326" spans="1:42" x14ac:dyDescent="0.25">
      <c r="A326" s="65"/>
      <c r="B326" s="40"/>
      <c r="C326" s="40"/>
      <c r="D326" s="40"/>
      <c r="E326" s="40"/>
      <c r="F326" s="40"/>
      <c r="G326" s="40"/>
      <c r="H326" s="40"/>
      <c r="I326" s="40"/>
      <c r="J326" s="40"/>
      <c r="K326" s="40"/>
      <c r="L326" s="40"/>
      <c r="M326" s="55"/>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row>
    <row r="327" spans="1:42" x14ac:dyDescent="0.25">
      <c r="A327" s="65"/>
      <c r="B327" s="40"/>
      <c r="C327" s="40"/>
      <c r="D327" s="40"/>
      <c r="E327" s="40"/>
      <c r="F327" s="40"/>
      <c r="G327" s="40"/>
      <c r="H327" s="40"/>
      <c r="I327" s="40"/>
      <c r="J327" s="40"/>
      <c r="K327" s="40"/>
      <c r="L327" s="40"/>
      <c r="M327" s="55"/>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row>
    <row r="328" spans="1:42" x14ac:dyDescent="0.25">
      <c r="A328" s="65"/>
      <c r="B328" s="40"/>
      <c r="C328" s="40"/>
      <c r="D328" s="40"/>
      <c r="E328" s="40"/>
      <c r="F328" s="40"/>
      <c r="G328" s="40"/>
      <c r="H328" s="40"/>
      <c r="I328" s="40"/>
      <c r="J328" s="40"/>
      <c r="K328" s="40"/>
      <c r="L328" s="40"/>
      <c r="M328" s="55"/>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row>
    <row r="329" spans="1:42" x14ac:dyDescent="0.25">
      <c r="A329" s="65"/>
      <c r="B329" s="40"/>
      <c r="C329" s="40"/>
      <c r="D329" s="40"/>
      <c r="E329" s="40"/>
      <c r="F329" s="40"/>
      <c r="G329" s="40"/>
      <c r="H329" s="40"/>
      <c r="I329" s="40"/>
      <c r="J329" s="40"/>
      <c r="K329" s="40"/>
      <c r="L329" s="40"/>
      <c r="M329" s="55"/>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row>
    <row r="330" spans="1:42" x14ac:dyDescent="0.25">
      <c r="A330" s="65"/>
      <c r="B330" s="40"/>
      <c r="C330" s="40"/>
      <c r="D330" s="40"/>
      <c r="E330" s="40"/>
      <c r="F330" s="40"/>
      <c r="G330" s="40"/>
      <c r="H330" s="40"/>
      <c r="I330" s="40"/>
      <c r="J330" s="40"/>
      <c r="K330" s="40"/>
      <c r="L330" s="40"/>
      <c r="M330" s="55"/>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row>
    <row r="331" spans="1:42" x14ac:dyDescent="0.25">
      <c r="A331" s="65"/>
      <c r="B331" s="40"/>
      <c r="C331" s="40"/>
      <c r="D331" s="40"/>
      <c r="E331" s="40"/>
      <c r="F331" s="40"/>
      <c r="G331" s="40"/>
      <c r="H331" s="40"/>
      <c r="I331" s="40"/>
      <c r="J331" s="40"/>
      <c r="K331" s="40"/>
      <c r="L331" s="40"/>
      <c r="M331" s="55"/>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row>
    <row r="332" spans="1:42" x14ac:dyDescent="0.25">
      <c r="A332" s="65"/>
      <c r="B332" s="40"/>
      <c r="C332" s="40"/>
      <c r="D332" s="40"/>
      <c r="E332" s="40"/>
      <c r="F332" s="40"/>
      <c r="G332" s="40"/>
      <c r="H332" s="40"/>
      <c r="I332" s="40"/>
      <c r="J332" s="40"/>
      <c r="K332" s="40"/>
      <c r="L332" s="40"/>
      <c r="M332" s="55"/>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row>
    <row r="333" spans="1:42" x14ac:dyDescent="0.25">
      <c r="A333" s="65"/>
      <c r="B333" s="40"/>
      <c r="C333" s="40"/>
      <c r="D333" s="40"/>
      <c r="E333" s="40"/>
      <c r="F333" s="40"/>
      <c r="G333" s="40"/>
      <c r="H333" s="40"/>
      <c r="I333" s="40"/>
      <c r="J333" s="40"/>
      <c r="K333" s="40"/>
      <c r="L333" s="40"/>
      <c r="M333" s="55"/>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row>
    <row r="334" spans="1:42" x14ac:dyDescent="0.25">
      <c r="A334" s="65"/>
      <c r="B334" s="40"/>
      <c r="C334" s="40"/>
      <c r="D334" s="40"/>
      <c r="E334" s="40"/>
      <c r="F334" s="40"/>
      <c r="G334" s="40"/>
      <c r="H334" s="40"/>
      <c r="I334" s="40"/>
      <c r="J334" s="40"/>
      <c r="K334" s="40"/>
      <c r="L334" s="40"/>
      <c r="M334" s="55"/>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row>
    <row r="335" spans="1:42" x14ac:dyDescent="0.25">
      <c r="A335" s="65"/>
      <c r="B335" s="40"/>
      <c r="C335" s="40"/>
      <c r="D335" s="40"/>
      <c r="E335" s="40"/>
      <c r="F335" s="40"/>
      <c r="G335" s="40"/>
      <c r="H335" s="40"/>
      <c r="I335" s="40"/>
      <c r="J335" s="40"/>
      <c r="K335" s="40"/>
      <c r="L335" s="40"/>
      <c r="M335" s="55"/>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row>
    <row r="336" spans="1:42" x14ac:dyDescent="0.25">
      <c r="A336" s="65"/>
      <c r="B336" s="40"/>
      <c r="C336" s="40"/>
      <c r="D336" s="40"/>
      <c r="E336" s="40"/>
      <c r="F336" s="40"/>
      <c r="G336" s="40"/>
      <c r="H336" s="40"/>
      <c r="I336" s="40"/>
      <c r="J336" s="40"/>
      <c r="K336" s="40"/>
      <c r="L336" s="40"/>
      <c r="M336" s="55"/>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row>
    <row r="337" spans="1:42" x14ac:dyDescent="0.25">
      <c r="A337" s="65"/>
      <c r="B337" s="40"/>
      <c r="C337" s="40"/>
      <c r="D337" s="40"/>
      <c r="E337" s="40"/>
      <c r="F337" s="40"/>
      <c r="G337" s="40"/>
      <c r="H337" s="40"/>
      <c r="I337" s="40"/>
      <c r="J337" s="40"/>
      <c r="K337" s="40"/>
      <c r="L337" s="40"/>
      <c r="M337" s="55"/>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row>
    <row r="338" spans="1:42" x14ac:dyDescent="0.25">
      <c r="A338" s="65"/>
      <c r="B338" s="40"/>
      <c r="C338" s="40"/>
      <c r="D338" s="40"/>
      <c r="E338" s="40"/>
      <c r="F338" s="40"/>
      <c r="G338" s="40"/>
      <c r="H338" s="40"/>
      <c r="I338" s="40"/>
      <c r="J338" s="40"/>
      <c r="K338" s="40"/>
      <c r="L338" s="40"/>
      <c r="M338" s="55"/>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row>
    <row r="339" spans="1:42" x14ac:dyDescent="0.25">
      <c r="A339" s="65"/>
      <c r="B339" s="40"/>
      <c r="C339" s="40"/>
      <c r="D339" s="40"/>
      <c r="E339" s="40"/>
      <c r="F339" s="40"/>
      <c r="G339" s="40"/>
      <c r="H339" s="40"/>
      <c r="I339" s="40"/>
      <c r="J339" s="40"/>
      <c r="K339" s="40"/>
      <c r="L339" s="40"/>
      <c r="M339" s="55"/>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row>
    <row r="340" spans="1:42" x14ac:dyDescent="0.25">
      <c r="A340" s="65"/>
      <c r="B340" s="40"/>
      <c r="C340" s="40"/>
      <c r="D340" s="40"/>
      <c r="E340" s="40"/>
      <c r="F340" s="40"/>
      <c r="G340" s="40"/>
      <c r="H340" s="40"/>
      <c r="I340" s="40"/>
      <c r="J340" s="40"/>
      <c r="K340" s="40"/>
      <c r="L340" s="40"/>
      <c r="M340" s="55"/>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row>
    <row r="341" spans="1:42" x14ac:dyDescent="0.25">
      <c r="A341" s="65"/>
      <c r="B341" s="40"/>
      <c r="C341" s="40"/>
      <c r="D341" s="40"/>
      <c r="E341" s="40"/>
      <c r="F341" s="40"/>
      <c r="G341" s="40"/>
      <c r="H341" s="40"/>
      <c r="I341" s="40"/>
      <c r="J341" s="40"/>
      <c r="K341" s="40"/>
      <c r="L341" s="40"/>
      <c r="M341" s="55"/>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row>
    <row r="342" spans="1:42" x14ac:dyDescent="0.25">
      <c r="A342" s="65"/>
      <c r="B342" s="40"/>
      <c r="C342" s="40"/>
      <c r="D342" s="40"/>
      <c r="E342" s="40"/>
      <c r="F342" s="40"/>
      <c r="G342" s="40"/>
      <c r="H342" s="40"/>
      <c r="I342" s="40"/>
      <c r="J342" s="40"/>
      <c r="K342" s="40"/>
      <c r="L342" s="40"/>
      <c r="M342" s="55"/>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row>
    <row r="343" spans="1:42" x14ac:dyDescent="0.25">
      <c r="A343" s="65"/>
      <c r="B343" s="40"/>
      <c r="C343" s="40"/>
      <c r="D343" s="40"/>
      <c r="E343" s="40"/>
      <c r="F343" s="40"/>
      <c r="G343" s="40"/>
      <c r="H343" s="40"/>
      <c r="I343" s="40"/>
      <c r="J343" s="40"/>
      <c r="K343" s="40"/>
      <c r="L343" s="40"/>
      <c r="M343" s="55"/>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row>
    <row r="344" spans="1:42" x14ac:dyDescent="0.25">
      <c r="A344" s="65"/>
      <c r="B344" s="40"/>
      <c r="C344" s="40"/>
      <c r="D344" s="40"/>
      <c r="E344" s="40"/>
      <c r="F344" s="40"/>
      <c r="G344" s="40"/>
      <c r="H344" s="40"/>
      <c r="I344" s="40"/>
      <c r="J344" s="40"/>
      <c r="K344" s="40"/>
      <c r="L344" s="40"/>
      <c r="M344" s="55"/>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row>
    <row r="345" spans="1:42" x14ac:dyDescent="0.25">
      <c r="A345" s="65"/>
      <c r="B345" s="40"/>
      <c r="C345" s="40"/>
      <c r="D345" s="40"/>
      <c r="E345" s="40"/>
      <c r="F345" s="40"/>
      <c r="G345" s="40"/>
      <c r="H345" s="40"/>
      <c r="I345" s="40"/>
      <c r="J345" s="40"/>
      <c r="K345" s="40"/>
      <c r="L345" s="40"/>
      <c r="M345" s="55"/>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row>
    <row r="346" spans="1:42" x14ac:dyDescent="0.25">
      <c r="A346" s="65"/>
      <c r="B346" s="40"/>
      <c r="C346" s="40"/>
      <c r="D346" s="40"/>
      <c r="E346" s="40"/>
      <c r="F346" s="40"/>
      <c r="G346" s="40"/>
      <c r="H346" s="40"/>
      <c r="I346" s="40"/>
      <c r="J346" s="40"/>
      <c r="K346" s="40"/>
      <c r="L346" s="40"/>
      <c r="M346" s="55"/>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row>
    <row r="347" spans="1:42" x14ac:dyDescent="0.25">
      <c r="A347" s="65"/>
      <c r="B347" s="40"/>
      <c r="C347" s="40"/>
      <c r="D347" s="40"/>
      <c r="E347" s="40"/>
      <c r="F347" s="40"/>
      <c r="G347" s="40"/>
      <c r="H347" s="40"/>
      <c r="I347" s="40"/>
      <c r="J347" s="40"/>
      <c r="K347" s="40"/>
      <c r="L347" s="40"/>
      <c r="M347" s="55"/>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row>
  </sheetData>
  <autoFilter ref="A6:AJ6"/>
  <mergeCells count="6">
    <mergeCell ref="AK5:AP5"/>
    <mergeCell ref="E5:G5"/>
    <mergeCell ref="R5:V5"/>
    <mergeCell ref="H5:Q5"/>
    <mergeCell ref="AF5:AJ5"/>
    <mergeCell ref="W5:AE5"/>
  </mergeCells>
  <conditionalFormatting sqref="P7:P251">
    <cfRule type="cellIs" dxfId="12" priority="3" operator="lessThan">
      <formula>100</formula>
    </cfRule>
    <cfRule type="cellIs" dxfId="11" priority="4" operator="greaterThan">
      <formula>300</formula>
    </cfRule>
  </conditionalFormatting>
  <conditionalFormatting sqref="Z7:Z251">
    <cfRule type="cellIs" dxfId="10" priority="1" operator="lessThan">
      <formula>50</formula>
    </cfRule>
    <cfRule type="cellIs" dxfId="9" priority="2" operator="greaterThan">
      <formula>150</formula>
    </cfRule>
  </conditionalFormatting>
  <dataValidations count="2">
    <dataValidation type="list" allowBlank="1" showInputMessage="1" showErrorMessage="1" sqref="A7:A251">
      <formula1>teams</formula1>
    </dataValidation>
    <dataValidation type="list" allowBlank="1" showInputMessage="1" showErrorMessage="1" sqref="B7:B251">
      <formula1>DSE</formula1>
    </dataValidation>
  </dataValidations>
  <pageMargins left="0.70866141732283472" right="0.70866141732283472" top="0.74803149606299213" bottom="0.74803149606299213" header="0.31496062992125984" footer="0.31496062992125984"/>
  <pageSetup paperSize="8" scale="69"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I51"/>
  <sheetViews>
    <sheetView workbookViewId="0">
      <selection activeCell="K18" sqref="K18"/>
    </sheetView>
  </sheetViews>
  <sheetFormatPr defaultColWidth="9.140625" defaultRowHeight="16.5" x14ac:dyDescent="0.3"/>
  <cols>
    <col min="1" max="1" width="15" style="1" bestFit="1" customWidth="1"/>
    <col min="2" max="2" width="11.140625" style="1" bestFit="1" customWidth="1"/>
    <col min="3" max="3" width="15" style="1" bestFit="1" customWidth="1"/>
    <col min="4" max="4" width="10" style="1" bestFit="1" customWidth="1"/>
    <col min="5" max="5" width="9.85546875" style="1" bestFit="1" customWidth="1"/>
    <col min="6" max="6" width="10.7109375" style="1" bestFit="1" customWidth="1"/>
    <col min="7" max="7" width="10.140625" style="1" bestFit="1" customWidth="1"/>
    <col min="8" max="16384" width="9.140625" style="1"/>
  </cols>
  <sheetData>
    <row r="1" spans="1:9" ht="17.25" thickBot="1" x14ac:dyDescent="0.35">
      <c r="A1" s="172" t="s">
        <v>652</v>
      </c>
      <c r="B1" s="173" t="s">
        <v>653</v>
      </c>
      <c r="C1" s="173" t="s">
        <v>654</v>
      </c>
      <c r="D1" s="173" t="s">
        <v>655</v>
      </c>
      <c r="E1" s="174" t="s">
        <v>656</v>
      </c>
      <c r="F1" s="173" t="s">
        <v>657</v>
      </c>
      <c r="G1" s="175" t="s">
        <v>658</v>
      </c>
    </row>
    <row r="2" spans="1:9" x14ac:dyDescent="0.3">
      <c r="A2" s="176" t="s">
        <v>972</v>
      </c>
      <c r="B2" s="329">
        <v>6</v>
      </c>
      <c r="C2" s="333" t="s">
        <v>1133</v>
      </c>
      <c r="D2" s="329">
        <v>20</v>
      </c>
      <c r="E2" s="329">
        <v>6</v>
      </c>
      <c r="F2" s="329">
        <v>5</v>
      </c>
      <c r="G2" s="330">
        <v>3</v>
      </c>
      <c r="I2" s="199" t="s">
        <v>666</v>
      </c>
    </row>
    <row r="3" spans="1:9" x14ac:dyDescent="0.3">
      <c r="A3" s="178" t="s">
        <v>973</v>
      </c>
      <c r="B3" s="331">
        <v>6</v>
      </c>
      <c r="C3" s="334" t="s">
        <v>1133</v>
      </c>
      <c r="D3" s="329">
        <v>20</v>
      </c>
      <c r="E3" s="331">
        <v>5</v>
      </c>
      <c r="F3" s="331">
        <v>4</v>
      </c>
      <c r="G3" s="332">
        <v>4</v>
      </c>
    </row>
    <row r="4" spans="1:9" x14ac:dyDescent="0.3">
      <c r="A4" s="178" t="s">
        <v>1149</v>
      </c>
      <c r="B4" s="331">
        <v>3</v>
      </c>
      <c r="C4" s="334" t="s">
        <v>1133</v>
      </c>
      <c r="D4" s="329">
        <v>25</v>
      </c>
      <c r="E4" s="331">
        <v>7</v>
      </c>
      <c r="F4" s="331">
        <v>6</v>
      </c>
      <c r="G4" s="332">
        <v>4</v>
      </c>
    </row>
    <row r="5" spans="1:9" x14ac:dyDescent="0.3">
      <c r="A5" s="178" t="s">
        <v>974</v>
      </c>
      <c r="B5" s="331">
        <v>3</v>
      </c>
      <c r="C5" s="334" t="s">
        <v>1133</v>
      </c>
      <c r="D5" s="329">
        <v>25</v>
      </c>
      <c r="E5" s="331">
        <v>7</v>
      </c>
      <c r="F5" s="331">
        <v>6</v>
      </c>
      <c r="G5" s="332">
        <v>4</v>
      </c>
    </row>
    <row r="6" spans="1:9" x14ac:dyDescent="0.3">
      <c r="A6" s="178"/>
      <c r="B6" s="179"/>
      <c r="C6" s="180"/>
      <c r="D6" s="177"/>
      <c r="E6" s="179"/>
      <c r="F6" s="179"/>
      <c r="G6" s="181"/>
    </row>
    <row r="7" spans="1:9" x14ac:dyDescent="0.3">
      <c r="A7" s="178"/>
      <c r="B7" s="179"/>
      <c r="C7" s="180"/>
      <c r="D7" s="177"/>
      <c r="E7" s="179"/>
      <c r="F7" s="179"/>
      <c r="G7" s="181"/>
    </row>
    <row r="8" spans="1:9" x14ac:dyDescent="0.3">
      <c r="A8" s="178"/>
      <c r="B8" s="179"/>
      <c r="C8" s="180"/>
      <c r="D8" s="177"/>
      <c r="E8" s="179"/>
      <c r="F8" s="179"/>
      <c r="G8" s="181"/>
    </row>
    <row r="9" spans="1:9" x14ac:dyDescent="0.3">
      <c r="A9" s="178"/>
      <c r="B9" s="179"/>
      <c r="C9" s="180"/>
      <c r="D9" s="177"/>
      <c r="E9" s="179"/>
      <c r="F9" s="179"/>
      <c r="G9" s="181"/>
    </row>
    <row r="10" spans="1:9" x14ac:dyDescent="0.3">
      <c r="A10" s="178"/>
      <c r="B10" s="179"/>
      <c r="C10" s="180"/>
      <c r="D10" s="177"/>
      <c r="E10" s="179"/>
      <c r="F10" s="179"/>
      <c r="G10" s="181"/>
    </row>
    <row r="11" spans="1:9" x14ac:dyDescent="0.3">
      <c r="A11" s="178"/>
      <c r="B11" s="179"/>
      <c r="C11" s="180"/>
      <c r="D11" s="177"/>
      <c r="E11" s="179"/>
      <c r="F11" s="179"/>
      <c r="G11" s="181"/>
    </row>
    <row r="12" spans="1:9" x14ac:dyDescent="0.3">
      <c r="A12" s="178"/>
      <c r="B12" s="179"/>
      <c r="C12" s="180"/>
      <c r="D12" s="177"/>
      <c r="E12" s="179"/>
      <c r="F12" s="179"/>
      <c r="G12" s="181"/>
    </row>
    <row r="13" spans="1:9" x14ac:dyDescent="0.3">
      <c r="A13" s="178"/>
      <c r="B13" s="179"/>
      <c r="C13" s="180"/>
      <c r="D13" s="177"/>
      <c r="E13" s="179"/>
      <c r="F13" s="179"/>
      <c r="G13" s="181"/>
    </row>
    <row r="14" spans="1:9" x14ac:dyDescent="0.3">
      <c r="A14" s="178"/>
      <c r="B14" s="179"/>
      <c r="C14" s="180"/>
      <c r="D14" s="177"/>
      <c r="E14" s="179"/>
      <c r="F14" s="179"/>
      <c r="G14" s="181"/>
    </row>
    <row r="15" spans="1:9" x14ac:dyDescent="0.3">
      <c r="A15" s="178"/>
      <c r="B15" s="179"/>
      <c r="C15" s="180"/>
      <c r="D15" s="177"/>
      <c r="E15" s="179"/>
      <c r="F15" s="179"/>
      <c r="G15" s="181"/>
    </row>
    <row r="16" spans="1:9" x14ac:dyDescent="0.3">
      <c r="A16" s="178"/>
      <c r="B16" s="179"/>
      <c r="C16" s="180"/>
      <c r="D16" s="177"/>
      <c r="E16" s="179"/>
      <c r="F16" s="179"/>
      <c r="G16" s="181"/>
    </row>
    <row r="17" spans="1:7" x14ac:dyDescent="0.3">
      <c r="A17" s="178"/>
      <c r="B17" s="179"/>
      <c r="C17" s="180"/>
      <c r="D17" s="177"/>
      <c r="E17" s="179"/>
      <c r="F17" s="179"/>
      <c r="G17" s="181"/>
    </row>
    <row r="18" spans="1:7" x14ac:dyDescent="0.3">
      <c r="A18" s="178"/>
      <c r="B18" s="179"/>
      <c r="C18" s="180"/>
      <c r="D18" s="177"/>
      <c r="E18" s="179"/>
      <c r="F18" s="179"/>
      <c r="G18" s="181"/>
    </row>
    <row r="19" spans="1:7" x14ac:dyDescent="0.3">
      <c r="A19" s="178"/>
      <c r="B19" s="179"/>
      <c r="C19" s="180"/>
      <c r="D19" s="177"/>
      <c r="E19" s="179"/>
      <c r="F19" s="179"/>
      <c r="G19" s="181"/>
    </row>
    <row r="20" spans="1:7" x14ac:dyDescent="0.3">
      <c r="A20" s="178"/>
      <c r="B20" s="179"/>
      <c r="C20" s="180"/>
      <c r="D20" s="177"/>
      <c r="E20" s="179"/>
      <c r="F20" s="179"/>
      <c r="G20" s="181"/>
    </row>
    <row r="21" spans="1:7" x14ac:dyDescent="0.3">
      <c r="A21" s="178"/>
      <c r="B21" s="179"/>
      <c r="C21" s="180"/>
      <c r="D21" s="177"/>
      <c r="E21" s="179"/>
      <c r="F21" s="179"/>
      <c r="G21" s="181"/>
    </row>
    <row r="22" spans="1:7" x14ac:dyDescent="0.3">
      <c r="A22" s="178"/>
      <c r="B22" s="179"/>
      <c r="C22" s="180"/>
      <c r="D22" s="177"/>
      <c r="E22" s="179"/>
      <c r="F22" s="179"/>
      <c r="G22" s="181"/>
    </row>
    <row r="23" spans="1:7" x14ac:dyDescent="0.3">
      <c r="A23" s="178"/>
      <c r="B23" s="179"/>
      <c r="C23" s="180"/>
      <c r="D23" s="177"/>
      <c r="E23" s="179"/>
      <c r="F23" s="179"/>
      <c r="G23" s="181"/>
    </row>
    <row r="24" spans="1:7" x14ac:dyDescent="0.3">
      <c r="A24" s="178"/>
      <c r="B24" s="179"/>
      <c r="C24" s="180"/>
      <c r="D24" s="177"/>
      <c r="E24" s="179"/>
      <c r="F24" s="179"/>
      <c r="G24" s="181"/>
    </row>
    <row r="25" spans="1:7" x14ac:dyDescent="0.3">
      <c r="A25" s="178"/>
      <c r="B25" s="179"/>
      <c r="C25" s="180"/>
      <c r="D25" s="177"/>
      <c r="E25" s="179"/>
      <c r="F25" s="179"/>
      <c r="G25" s="181"/>
    </row>
    <row r="26" spans="1:7" x14ac:dyDescent="0.3">
      <c r="A26" s="178"/>
      <c r="B26" s="179"/>
      <c r="C26" s="180"/>
      <c r="D26" s="177"/>
      <c r="E26" s="179"/>
      <c r="F26" s="179"/>
      <c r="G26" s="181"/>
    </row>
    <row r="27" spans="1:7" x14ac:dyDescent="0.3">
      <c r="A27" s="178"/>
      <c r="B27" s="179"/>
      <c r="C27" s="180"/>
      <c r="D27" s="177"/>
      <c r="E27" s="179"/>
      <c r="F27" s="179"/>
      <c r="G27" s="181"/>
    </row>
    <row r="28" spans="1:7" x14ac:dyDescent="0.3">
      <c r="A28" s="178"/>
      <c r="B28" s="179"/>
      <c r="C28" s="180"/>
      <c r="D28" s="177"/>
      <c r="E28" s="179"/>
      <c r="F28" s="179"/>
      <c r="G28" s="181"/>
    </row>
    <row r="29" spans="1:7" x14ac:dyDescent="0.3">
      <c r="A29" s="178"/>
      <c r="B29" s="179"/>
      <c r="C29" s="180"/>
      <c r="D29" s="177"/>
      <c r="E29" s="179"/>
      <c r="F29" s="179"/>
      <c r="G29" s="181"/>
    </row>
    <row r="30" spans="1:7" x14ac:dyDescent="0.3">
      <c r="A30" s="178"/>
      <c r="B30" s="179"/>
      <c r="C30" s="180"/>
      <c r="D30" s="177"/>
      <c r="E30" s="179"/>
      <c r="F30" s="179"/>
      <c r="G30" s="181"/>
    </row>
    <row r="31" spans="1:7" x14ac:dyDescent="0.3">
      <c r="A31" s="178"/>
      <c r="B31" s="179"/>
      <c r="C31" s="180"/>
      <c r="D31" s="177"/>
      <c r="E31" s="179"/>
      <c r="F31" s="179"/>
      <c r="G31" s="181"/>
    </row>
    <row r="32" spans="1:7" x14ac:dyDescent="0.3">
      <c r="A32" s="178"/>
      <c r="B32" s="179"/>
      <c r="C32" s="180"/>
      <c r="D32" s="177"/>
      <c r="E32" s="179"/>
      <c r="F32" s="179"/>
      <c r="G32" s="181"/>
    </row>
    <row r="33" spans="1:7" x14ac:dyDescent="0.3">
      <c r="A33" s="178"/>
      <c r="B33" s="179"/>
      <c r="C33" s="180"/>
      <c r="D33" s="177"/>
      <c r="E33" s="179"/>
      <c r="F33" s="179"/>
      <c r="G33" s="181"/>
    </row>
    <row r="34" spans="1:7" x14ac:dyDescent="0.3">
      <c r="A34" s="178"/>
      <c r="B34" s="179"/>
      <c r="C34" s="180"/>
      <c r="D34" s="177"/>
      <c r="E34" s="179"/>
      <c r="F34" s="179"/>
      <c r="G34" s="181"/>
    </row>
    <row r="35" spans="1:7" x14ac:dyDescent="0.3">
      <c r="A35" s="178"/>
      <c r="B35" s="179"/>
      <c r="C35" s="180"/>
      <c r="D35" s="177"/>
      <c r="E35" s="179"/>
      <c r="F35" s="179"/>
      <c r="G35" s="181"/>
    </row>
    <row r="36" spans="1:7" x14ac:dyDescent="0.3">
      <c r="A36" s="178"/>
      <c r="B36" s="179"/>
      <c r="C36" s="180"/>
      <c r="D36" s="177"/>
      <c r="E36" s="179"/>
      <c r="F36" s="179"/>
      <c r="G36" s="181"/>
    </row>
    <row r="37" spans="1:7" x14ac:dyDescent="0.3">
      <c r="A37" s="178"/>
      <c r="B37" s="179"/>
      <c r="C37" s="180"/>
      <c r="D37" s="177"/>
      <c r="E37" s="179"/>
      <c r="F37" s="179"/>
      <c r="G37" s="181"/>
    </row>
    <row r="38" spans="1:7" x14ac:dyDescent="0.3">
      <c r="A38" s="178"/>
      <c r="B38" s="179"/>
      <c r="C38" s="180"/>
      <c r="D38" s="177"/>
      <c r="E38" s="179"/>
      <c r="F38" s="179"/>
      <c r="G38" s="181"/>
    </row>
    <row r="39" spans="1:7" x14ac:dyDescent="0.3">
      <c r="A39" s="178"/>
      <c r="B39" s="179"/>
      <c r="C39" s="180"/>
      <c r="D39" s="177"/>
      <c r="E39" s="179"/>
      <c r="F39" s="179"/>
      <c r="G39" s="181"/>
    </row>
    <row r="40" spans="1:7" x14ac:dyDescent="0.3">
      <c r="A40" s="178"/>
      <c r="B40" s="179"/>
      <c r="C40" s="180"/>
      <c r="D40" s="177"/>
      <c r="E40" s="179"/>
      <c r="F40" s="179"/>
      <c r="G40" s="181"/>
    </row>
    <row r="41" spans="1:7" x14ac:dyDescent="0.3">
      <c r="A41" s="178"/>
      <c r="B41" s="179"/>
      <c r="C41" s="180"/>
      <c r="D41" s="177"/>
      <c r="E41" s="179"/>
      <c r="F41" s="179"/>
      <c r="G41" s="181"/>
    </row>
    <row r="42" spans="1:7" x14ac:dyDescent="0.3">
      <c r="A42" s="178"/>
      <c r="B42" s="179"/>
      <c r="C42" s="180"/>
      <c r="D42" s="177"/>
      <c r="E42" s="179"/>
      <c r="F42" s="179"/>
      <c r="G42" s="181"/>
    </row>
    <row r="43" spans="1:7" x14ac:dyDescent="0.3">
      <c r="A43" s="178"/>
      <c r="B43" s="179"/>
      <c r="C43" s="180"/>
      <c r="D43" s="177"/>
      <c r="E43" s="179"/>
      <c r="F43" s="179"/>
      <c r="G43" s="181"/>
    </row>
    <row r="44" spans="1:7" x14ac:dyDescent="0.3">
      <c r="A44" s="178"/>
      <c r="B44" s="179"/>
      <c r="C44" s="180"/>
      <c r="D44" s="177"/>
      <c r="E44" s="179"/>
      <c r="F44" s="179"/>
      <c r="G44" s="181"/>
    </row>
    <row r="45" spans="1:7" x14ac:dyDescent="0.3">
      <c r="A45" s="178"/>
      <c r="B45" s="179"/>
      <c r="C45" s="180"/>
      <c r="D45" s="177"/>
      <c r="E45" s="179"/>
      <c r="F45" s="179"/>
      <c r="G45" s="181"/>
    </row>
    <row r="46" spans="1:7" x14ac:dyDescent="0.3">
      <c r="A46" s="178"/>
      <c r="B46" s="179"/>
      <c r="C46" s="180"/>
      <c r="D46" s="177"/>
      <c r="E46" s="179"/>
      <c r="F46" s="179"/>
      <c r="G46" s="181"/>
    </row>
    <row r="47" spans="1:7" x14ac:dyDescent="0.3">
      <c r="A47" s="178"/>
      <c r="B47" s="179"/>
      <c r="C47" s="180"/>
      <c r="D47" s="177"/>
      <c r="E47" s="179"/>
      <c r="F47" s="179"/>
      <c r="G47" s="181"/>
    </row>
    <row r="48" spans="1:7" x14ac:dyDescent="0.3">
      <c r="A48" s="178"/>
      <c r="B48" s="179"/>
      <c r="C48" s="180"/>
      <c r="D48" s="177"/>
      <c r="E48" s="179"/>
      <c r="F48" s="179"/>
      <c r="G48" s="181"/>
    </row>
    <row r="49" spans="1:7" x14ac:dyDescent="0.3">
      <c r="A49" s="178"/>
      <c r="B49" s="179"/>
      <c r="C49" s="180"/>
      <c r="D49" s="177"/>
      <c r="E49" s="179"/>
      <c r="F49" s="179"/>
      <c r="G49" s="181"/>
    </row>
    <row r="50" spans="1:7" x14ac:dyDescent="0.3">
      <c r="A50" s="178"/>
      <c r="B50" s="179"/>
      <c r="C50" s="180"/>
      <c r="D50" s="177"/>
      <c r="E50" s="179"/>
      <c r="F50" s="179"/>
      <c r="G50" s="181"/>
    </row>
    <row r="51" spans="1:7" ht="17.25" thickBot="1" x14ac:dyDescent="0.35">
      <c r="A51" s="182"/>
      <c r="B51" s="183"/>
      <c r="C51" s="184"/>
      <c r="D51" s="185"/>
      <c r="E51" s="183"/>
      <c r="F51" s="183"/>
      <c r="G51" s="186"/>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P347"/>
  <sheetViews>
    <sheetView zoomScale="80" zoomScaleNormal="80" workbookViewId="0">
      <selection activeCell="F15" sqref="F15"/>
    </sheetView>
  </sheetViews>
  <sheetFormatPr defaultColWidth="10.7109375" defaultRowHeight="16.5" x14ac:dyDescent="0.25"/>
  <cols>
    <col min="1" max="1" width="11.42578125" style="220" bestFit="1" customWidth="1"/>
    <col min="2" max="2" width="31.28515625" style="222" bestFit="1" customWidth="1"/>
    <col min="3" max="3" width="12.7109375" style="222" customWidth="1"/>
    <col min="4" max="4" width="7.28515625" style="222" customWidth="1"/>
    <col min="5" max="5" width="10.7109375" style="223" customWidth="1"/>
    <col min="6" max="7" width="8.7109375" style="223" customWidth="1"/>
    <col min="8" max="8" width="10.7109375" style="223"/>
    <col min="9" max="9" width="13.42578125" style="223" customWidth="1"/>
    <col min="10" max="10" width="11.140625" style="223" customWidth="1"/>
    <col min="11" max="12" width="10.7109375" style="223"/>
    <col min="13" max="13" width="10.7109375" style="235"/>
    <col min="14" max="19" width="10.7109375" style="223"/>
    <col min="20" max="23" width="10.7109375" style="223" customWidth="1"/>
    <col min="24" max="30" width="10.7109375" style="223"/>
    <col min="31" max="31" width="20.85546875" style="223" customWidth="1"/>
    <col min="32" max="33" width="10.7109375" style="223"/>
    <col min="34" max="34" width="10.5703125" style="223" customWidth="1"/>
    <col min="35" max="41" width="10.7109375" style="223"/>
    <col min="42" max="42" width="17.140625" style="223" customWidth="1"/>
    <col min="43" max="16384" width="10.7109375" style="222"/>
  </cols>
  <sheetData>
    <row r="1" spans="1:42" x14ac:dyDescent="0.25">
      <c r="A1" s="220" t="s">
        <v>285</v>
      </c>
      <c r="B1" s="221" t="s">
        <v>677</v>
      </c>
      <c r="M1" s="223"/>
    </row>
    <row r="2" spans="1:42" x14ac:dyDescent="0.25">
      <c r="A2" s="220" t="s">
        <v>229</v>
      </c>
      <c r="B2" s="221" t="s">
        <v>673</v>
      </c>
      <c r="M2" s="223"/>
    </row>
    <row r="3" spans="1:42" x14ac:dyDescent="0.25">
      <c r="A3" s="220" t="s">
        <v>672</v>
      </c>
      <c r="B3" s="221" t="s">
        <v>674</v>
      </c>
      <c r="M3" s="223"/>
    </row>
    <row r="4" spans="1:42" x14ac:dyDescent="0.25">
      <c r="A4" s="220" t="s">
        <v>713</v>
      </c>
      <c r="B4" s="224" t="s">
        <v>714</v>
      </c>
      <c r="D4" s="225"/>
      <c r="E4" s="225">
        <f t="shared" ref="E4:J4" si="0">SUM(E7:E251)</f>
        <v>0</v>
      </c>
      <c r="F4" s="225">
        <f t="shared" si="0"/>
        <v>0</v>
      </c>
      <c r="G4" s="225">
        <f t="shared" si="0"/>
        <v>0</v>
      </c>
      <c r="H4" s="225">
        <f t="shared" si="0"/>
        <v>0</v>
      </c>
      <c r="I4" s="225">
        <f t="shared" si="0"/>
        <v>0</v>
      </c>
      <c r="J4" s="225">
        <f t="shared" si="0"/>
        <v>0</v>
      </c>
      <c r="K4" s="225">
        <f t="shared" ref="K4:O4" si="1">SUM(K7:K251)</f>
        <v>6</v>
      </c>
      <c r="L4" s="225">
        <f t="shared" si="1"/>
        <v>6</v>
      </c>
      <c r="M4" s="225">
        <f t="shared" si="1"/>
        <v>22</v>
      </c>
      <c r="N4" s="225">
        <f t="shared" si="1"/>
        <v>652</v>
      </c>
      <c r="O4" s="225">
        <f t="shared" si="1"/>
        <v>0</v>
      </c>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row>
    <row r="5" spans="1:42" ht="31.9" customHeight="1" x14ac:dyDescent="0.25">
      <c r="A5" s="226"/>
      <c r="B5" s="227"/>
      <c r="C5" s="227"/>
      <c r="D5" s="364" t="s">
        <v>228</v>
      </c>
      <c r="E5" s="365"/>
      <c r="F5" s="365"/>
      <c r="G5" s="365"/>
      <c r="H5" s="366"/>
      <c r="I5" s="364" t="s">
        <v>254</v>
      </c>
      <c r="J5" s="366"/>
      <c r="K5" s="364" t="s">
        <v>230</v>
      </c>
      <c r="L5" s="365"/>
      <c r="M5" s="365"/>
      <c r="N5" s="365"/>
      <c r="O5" s="366"/>
      <c r="P5" s="222"/>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row>
    <row r="6" spans="1:42" ht="104.25" x14ac:dyDescent="0.25">
      <c r="A6" s="226" t="s">
        <v>172</v>
      </c>
      <c r="B6" s="228" t="s">
        <v>174</v>
      </c>
      <c r="C6" s="228" t="s">
        <v>175</v>
      </c>
      <c r="D6" s="229" t="s">
        <v>285</v>
      </c>
      <c r="E6" s="229" t="s">
        <v>687</v>
      </c>
      <c r="F6" s="229" t="s">
        <v>709</v>
      </c>
      <c r="G6" s="229" t="s">
        <v>670</v>
      </c>
      <c r="H6" s="229" t="s">
        <v>710</v>
      </c>
      <c r="I6" s="229" t="s">
        <v>688</v>
      </c>
      <c r="J6" s="229" t="s">
        <v>689</v>
      </c>
      <c r="K6" s="229" t="s">
        <v>285</v>
      </c>
      <c r="L6" s="229" t="s">
        <v>687</v>
      </c>
      <c r="M6" s="229" t="s">
        <v>709</v>
      </c>
      <c r="N6" s="229" t="s">
        <v>670</v>
      </c>
      <c r="O6" s="229" t="s">
        <v>710</v>
      </c>
      <c r="P6" s="222"/>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row>
    <row r="7" spans="1:42" ht="33" x14ac:dyDescent="0.25">
      <c r="A7" s="230" t="s">
        <v>1137</v>
      </c>
      <c r="B7" s="231" t="s">
        <v>1144</v>
      </c>
      <c r="C7" s="231"/>
      <c r="D7" s="232"/>
      <c r="E7" s="231"/>
      <c r="F7" s="231"/>
      <c r="G7" s="231"/>
      <c r="H7" s="231"/>
      <c r="I7" s="231"/>
      <c r="J7" s="231"/>
      <c r="K7" s="232">
        <v>0</v>
      </c>
      <c r="L7" s="231">
        <v>0</v>
      </c>
      <c r="M7" s="231">
        <v>3</v>
      </c>
      <c r="N7" s="231">
        <v>104</v>
      </c>
      <c r="O7" s="231"/>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row>
    <row r="8" spans="1:42" ht="33" x14ac:dyDescent="0.25">
      <c r="A8" s="230" t="s">
        <v>1137</v>
      </c>
      <c r="B8" s="231" t="s">
        <v>1130</v>
      </c>
      <c r="C8" s="231"/>
      <c r="D8" s="232"/>
      <c r="E8" s="231"/>
      <c r="F8" s="231"/>
      <c r="G8" s="231"/>
      <c r="H8" s="231"/>
      <c r="I8" s="231"/>
      <c r="J8" s="231"/>
      <c r="K8" s="232">
        <v>0</v>
      </c>
      <c r="L8" s="231">
        <v>0</v>
      </c>
      <c r="M8" s="231">
        <v>1</v>
      </c>
      <c r="N8" s="231">
        <v>39</v>
      </c>
      <c r="O8" s="231"/>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row>
    <row r="9" spans="1:42" ht="49.5" x14ac:dyDescent="0.25">
      <c r="A9" s="230" t="s">
        <v>1137</v>
      </c>
      <c r="B9" s="231" t="s">
        <v>1127</v>
      </c>
      <c r="C9" s="231"/>
      <c r="D9" s="232"/>
      <c r="E9" s="231"/>
      <c r="F9" s="231"/>
      <c r="G9" s="231"/>
      <c r="H9" s="231"/>
      <c r="I9" s="231"/>
      <c r="J9" s="231"/>
      <c r="K9" s="232">
        <v>3</v>
      </c>
      <c r="L9" s="231">
        <v>3</v>
      </c>
      <c r="M9" s="231">
        <v>11</v>
      </c>
      <c r="N9" s="231">
        <v>161</v>
      </c>
      <c r="O9" s="231"/>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row>
    <row r="10" spans="1:42" ht="49.5" x14ac:dyDescent="0.25">
      <c r="A10" s="230" t="s">
        <v>1137</v>
      </c>
      <c r="B10" s="231" t="s">
        <v>1124</v>
      </c>
      <c r="C10" s="231"/>
      <c r="D10" s="232"/>
      <c r="E10" s="231"/>
      <c r="F10" s="231"/>
      <c r="G10" s="231"/>
      <c r="H10" s="231"/>
      <c r="I10" s="231"/>
      <c r="J10" s="231"/>
      <c r="K10" s="232">
        <v>3</v>
      </c>
      <c r="L10" s="231">
        <v>3</v>
      </c>
      <c r="M10" s="231">
        <v>7</v>
      </c>
      <c r="N10" s="231">
        <v>348</v>
      </c>
      <c r="O10" s="231"/>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row>
    <row r="11" spans="1:42" x14ac:dyDescent="0.25">
      <c r="A11" s="230"/>
      <c r="B11" s="231"/>
      <c r="C11" s="231"/>
      <c r="D11" s="232"/>
      <c r="E11" s="231"/>
      <c r="F11" s="231"/>
      <c r="G11" s="231"/>
      <c r="H11" s="231"/>
      <c r="I11" s="231"/>
      <c r="J11" s="231"/>
      <c r="K11" s="232"/>
      <c r="L11" s="231"/>
      <c r="M11" s="231"/>
      <c r="N11" s="231"/>
      <c r="O11" s="231"/>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row>
    <row r="12" spans="1:42" x14ac:dyDescent="0.25">
      <c r="A12" s="230"/>
      <c r="B12" s="231"/>
      <c r="C12" s="231"/>
      <c r="D12" s="232"/>
      <c r="E12" s="231"/>
      <c r="F12" s="231"/>
      <c r="G12" s="231"/>
      <c r="H12" s="231"/>
      <c r="I12" s="231"/>
      <c r="J12" s="231"/>
      <c r="K12" s="232"/>
      <c r="L12" s="231"/>
      <c r="M12" s="231"/>
      <c r="N12" s="231"/>
      <c r="O12" s="231"/>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row>
    <row r="13" spans="1:42" x14ac:dyDescent="0.25">
      <c r="A13" s="230"/>
      <c r="B13" s="231"/>
      <c r="C13" s="231"/>
      <c r="D13" s="232"/>
      <c r="E13" s="231"/>
      <c r="F13" s="231"/>
      <c r="G13" s="231"/>
      <c r="H13" s="231"/>
      <c r="I13" s="231"/>
      <c r="J13" s="231"/>
      <c r="K13" s="232"/>
      <c r="L13" s="231"/>
      <c r="M13" s="231"/>
      <c r="N13" s="231"/>
      <c r="O13" s="231"/>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row>
    <row r="14" spans="1:42" x14ac:dyDescent="0.25">
      <c r="A14" s="230"/>
      <c r="B14" s="231"/>
      <c r="C14" s="231"/>
      <c r="D14" s="232"/>
      <c r="E14" s="231"/>
      <c r="F14" s="231"/>
      <c r="G14" s="231"/>
      <c r="H14" s="231"/>
      <c r="I14" s="231"/>
      <c r="J14" s="231"/>
      <c r="K14" s="232"/>
      <c r="L14" s="231"/>
      <c r="M14" s="231"/>
      <c r="N14" s="231"/>
      <c r="O14" s="231"/>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row>
    <row r="15" spans="1:42" x14ac:dyDescent="0.25">
      <c r="A15" s="230"/>
      <c r="B15" s="231"/>
      <c r="C15" s="231"/>
      <c r="D15" s="232"/>
      <c r="E15" s="231"/>
      <c r="F15" s="231"/>
      <c r="G15" s="231"/>
      <c r="H15" s="231"/>
      <c r="I15" s="231"/>
      <c r="J15" s="231"/>
      <c r="K15" s="232"/>
      <c r="L15" s="231"/>
      <c r="M15" s="231"/>
      <c r="N15" s="231"/>
      <c r="O15" s="231"/>
      <c r="P15" s="222"/>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row>
    <row r="16" spans="1:42" x14ac:dyDescent="0.25">
      <c r="A16" s="230"/>
      <c r="B16" s="231"/>
      <c r="C16" s="231"/>
      <c r="D16" s="232"/>
      <c r="E16" s="231"/>
      <c r="F16" s="231"/>
      <c r="G16" s="231"/>
      <c r="H16" s="231"/>
      <c r="I16" s="231"/>
      <c r="J16" s="231"/>
      <c r="K16" s="232"/>
      <c r="L16" s="231"/>
      <c r="M16" s="231"/>
      <c r="N16" s="231"/>
      <c r="O16" s="231"/>
      <c r="P16" s="222"/>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row>
    <row r="17" spans="1:42" x14ac:dyDescent="0.25">
      <c r="A17" s="230"/>
      <c r="B17" s="231"/>
      <c r="C17" s="231"/>
      <c r="D17" s="232"/>
      <c r="E17" s="231"/>
      <c r="F17" s="231"/>
      <c r="G17" s="231"/>
      <c r="H17" s="231"/>
      <c r="I17" s="231"/>
      <c r="J17" s="231"/>
      <c r="K17" s="232"/>
      <c r="L17" s="231"/>
      <c r="M17" s="231"/>
      <c r="N17" s="231"/>
      <c r="O17" s="231"/>
      <c r="P17" s="222"/>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row>
    <row r="18" spans="1:42" x14ac:dyDescent="0.25">
      <c r="A18" s="230"/>
      <c r="B18" s="231"/>
      <c r="C18" s="231"/>
      <c r="D18" s="232"/>
      <c r="E18" s="231"/>
      <c r="F18" s="231"/>
      <c r="G18" s="231"/>
      <c r="H18" s="231"/>
      <c r="I18" s="231"/>
      <c r="J18" s="231"/>
      <c r="K18" s="232"/>
      <c r="L18" s="231"/>
      <c r="M18" s="231"/>
      <c r="N18" s="231"/>
      <c r="O18" s="231"/>
      <c r="P18" s="222"/>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row>
    <row r="19" spans="1:42" x14ac:dyDescent="0.25">
      <c r="A19" s="230"/>
      <c r="B19" s="231"/>
      <c r="C19" s="231"/>
      <c r="D19" s="232"/>
      <c r="E19" s="231"/>
      <c r="F19" s="231"/>
      <c r="G19" s="231"/>
      <c r="H19" s="231"/>
      <c r="I19" s="231"/>
      <c r="J19" s="231"/>
      <c r="K19" s="232"/>
      <c r="L19" s="231"/>
      <c r="M19" s="231"/>
      <c r="N19" s="231"/>
      <c r="O19" s="231"/>
      <c r="P19" s="222"/>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row>
    <row r="20" spans="1:42" x14ac:dyDescent="0.25">
      <c r="A20" s="230"/>
      <c r="B20" s="231"/>
      <c r="C20" s="231"/>
      <c r="D20" s="232"/>
      <c r="E20" s="231"/>
      <c r="F20" s="231"/>
      <c r="G20" s="231"/>
      <c r="H20" s="231"/>
      <c r="I20" s="231"/>
      <c r="J20" s="231"/>
      <c r="K20" s="232"/>
      <c r="L20" s="231"/>
      <c r="M20" s="231"/>
      <c r="N20" s="231"/>
      <c r="O20" s="231"/>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row>
    <row r="21" spans="1:42" x14ac:dyDescent="0.25">
      <c r="A21" s="230"/>
      <c r="B21" s="231"/>
      <c r="C21" s="231"/>
      <c r="D21" s="232"/>
      <c r="E21" s="231"/>
      <c r="F21" s="231"/>
      <c r="G21" s="231"/>
      <c r="H21" s="231"/>
      <c r="I21" s="231"/>
      <c r="J21" s="231"/>
      <c r="K21" s="232"/>
      <c r="L21" s="231"/>
      <c r="M21" s="231"/>
      <c r="N21" s="231"/>
      <c r="O21" s="231"/>
      <c r="P21" s="222"/>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row>
    <row r="22" spans="1:42" x14ac:dyDescent="0.25">
      <c r="A22" s="230"/>
      <c r="B22" s="231"/>
      <c r="C22" s="231"/>
      <c r="D22" s="232"/>
      <c r="E22" s="231"/>
      <c r="F22" s="231"/>
      <c r="G22" s="231"/>
      <c r="H22" s="231"/>
      <c r="I22" s="231"/>
      <c r="J22" s="231"/>
      <c r="K22" s="232"/>
      <c r="L22" s="231"/>
      <c r="M22" s="231"/>
      <c r="N22" s="231"/>
      <c r="O22" s="231"/>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row>
    <row r="23" spans="1:42" x14ac:dyDescent="0.25">
      <c r="A23" s="230"/>
      <c r="B23" s="231"/>
      <c r="C23" s="231"/>
      <c r="D23" s="232"/>
      <c r="E23" s="231"/>
      <c r="F23" s="231"/>
      <c r="G23" s="231"/>
      <c r="H23" s="231"/>
      <c r="I23" s="231"/>
      <c r="J23" s="231"/>
      <c r="K23" s="232"/>
      <c r="L23" s="231"/>
      <c r="M23" s="231"/>
      <c r="N23" s="231"/>
      <c r="O23" s="231"/>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row>
    <row r="24" spans="1:42" x14ac:dyDescent="0.25">
      <c r="A24" s="230"/>
      <c r="B24" s="231"/>
      <c r="C24" s="231"/>
      <c r="D24" s="232"/>
      <c r="E24" s="231"/>
      <c r="F24" s="231"/>
      <c r="G24" s="231"/>
      <c r="H24" s="231"/>
      <c r="I24" s="231"/>
      <c r="J24" s="231"/>
      <c r="K24" s="232"/>
      <c r="L24" s="231"/>
      <c r="M24" s="231"/>
      <c r="N24" s="231"/>
      <c r="O24" s="231"/>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row>
    <row r="25" spans="1:42" x14ac:dyDescent="0.25">
      <c r="A25" s="230"/>
      <c r="B25" s="231"/>
      <c r="C25" s="231"/>
      <c r="D25" s="232"/>
      <c r="E25" s="231"/>
      <c r="F25" s="231"/>
      <c r="G25" s="231"/>
      <c r="H25" s="231"/>
      <c r="I25" s="231"/>
      <c r="J25" s="231"/>
      <c r="K25" s="232"/>
      <c r="L25" s="231"/>
      <c r="M25" s="231"/>
      <c r="N25" s="231"/>
      <c r="O25" s="231"/>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row>
    <row r="26" spans="1:42" x14ac:dyDescent="0.25">
      <c r="A26" s="230"/>
      <c r="B26" s="231"/>
      <c r="C26" s="231"/>
      <c r="D26" s="232"/>
      <c r="E26" s="231"/>
      <c r="F26" s="231"/>
      <c r="G26" s="231"/>
      <c r="H26" s="231"/>
      <c r="I26" s="231"/>
      <c r="J26" s="231"/>
      <c r="K26" s="232"/>
      <c r="L26" s="231"/>
      <c r="M26" s="231"/>
      <c r="N26" s="231"/>
      <c r="O26" s="231"/>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row>
    <row r="27" spans="1:42" x14ac:dyDescent="0.25">
      <c r="A27" s="230"/>
      <c r="B27" s="231"/>
      <c r="C27" s="231"/>
      <c r="D27" s="232"/>
      <c r="E27" s="231"/>
      <c r="F27" s="231"/>
      <c r="G27" s="231"/>
      <c r="H27" s="231"/>
      <c r="I27" s="231"/>
      <c r="J27" s="231"/>
      <c r="K27" s="232"/>
      <c r="L27" s="231"/>
      <c r="M27" s="231"/>
      <c r="N27" s="231"/>
      <c r="O27" s="231"/>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row>
    <row r="28" spans="1:42" x14ac:dyDescent="0.25">
      <c r="A28" s="230"/>
      <c r="B28" s="231"/>
      <c r="C28" s="231"/>
      <c r="D28" s="232"/>
      <c r="E28" s="231"/>
      <c r="F28" s="231"/>
      <c r="G28" s="231"/>
      <c r="H28" s="231"/>
      <c r="I28" s="231"/>
      <c r="J28" s="231"/>
      <c r="K28" s="232"/>
      <c r="L28" s="231"/>
      <c r="M28" s="231"/>
      <c r="N28" s="231"/>
      <c r="O28" s="231"/>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row>
    <row r="29" spans="1:42" x14ac:dyDescent="0.25">
      <c r="A29" s="230"/>
      <c r="B29" s="231"/>
      <c r="C29" s="231"/>
      <c r="D29" s="232"/>
      <c r="E29" s="231"/>
      <c r="F29" s="231"/>
      <c r="G29" s="231"/>
      <c r="H29" s="231"/>
      <c r="I29" s="231"/>
      <c r="J29" s="231"/>
      <c r="K29" s="232"/>
      <c r="L29" s="231"/>
      <c r="M29" s="231"/>
      <c r="N29" s="231"/>
      <c r="O29" s="231"/>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row>
    <row r="30" spans="1:42" x14ac:dyDescent="0.25">
      <c r="A30" s="230"/>
      <c r="B30" s="231"/>
      <c r="C30" s="231"/>
      <c r="D30" s="232"/>
      <c r="E30" s="231"/>
      <c r="F30" s="231"/>
      <c r="G30" s="231"/>
      <c r="H30" s="231"/>
      <c r="I30" s="231"/>
      <c r="J30" s="231"/>
      <c r="K30" s="232"/>
      <c r="L30" s="231"/>
      <c r="M30" s="231"/>
      <c r="N30" s="231"/>
      <c r="O30" s="231"/>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row>
    <row r="31" spans="1:42" x14ac:dyDescent="0.25">
      <c r="A31" s="230"/>
      <c r="B31" s="231"/>
      <c r="C31" s="231"/>
      <c r="D31" s="232"/>
      <c r="E31" s="231"/>
      <c r="F31" s="231"/>
      <c r="G31" s="231"/>
      <c r="H31" s="231"/>
      <c r="I31" s="231"/>
      <c r="J31" s="231"/>
      <c r="K31" s="232"/>
      <c r="L31" s="231"/>
      <c r="M31" s="231"/>
      <c r="N31" s="231"/>
      <c r="O31" s="231"/>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row>
    <row r="32" spans="1:42" x14ac:dyDescent="0.25">
      <c r="A32" s="230"/>
      <c r="B32" s="231"/>
      <c r="C32" s="231"/>
      <c r="D32" s="232"/>
      <c r="E32" s="231"/>
      <c r="F32" s="231"/>
      <c r="G32" s="231"/>
      <c r="H32" s="231"/>
      <c r="I32" s="231"/>
      <c r="J32" s="231"/>
      <c r="K32" s="232"/>
      <c r="L32" s="231"/>
      <c r="M32" s="231"/>
      <c r="N32" s="231"/>
      <c r="O32" s="231"/>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row>
    <row r="33" spans="1:42" x14ac:dyDescent="0.25">
      <c r="A33" s="230"/>
      <c r="B33" s="231"/>
      <c r="C33" s="231"/>
      <c r="D33" s="232"/>
      <c r="E33" s="231"/>
      <c r="F33" s="231"/>
      <c r="G33" s="231"/>
      <c r="H33" s="231"/>
      <c r="I33" s="231"/>
      <c r="J33" s="231"/>
      <c r="K33" s="232"/>
      <c r="L33" s="231"/>
      <c r="M33" s="231"/>
      <c r="N33" s="231"/>
      <c r="O33" s="231"/>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row>
    <row r="34" spans="1:42" x14ac:dyDescent="0.25">
      <c r="A34" s="230"/>
      <c r="B34" s="231"/>
      <c r="C34" s="231"/>
      <c r="D34" s="232"/>
      <c r="E34" s="231"/>
      <c r="F34" s="231"/>
      <c r="G34" s="231"/>
      <c r="H34" s="231"/>
      <c r="I34" s="231"/>
      <c r="J34" s="231"/>
      <c r="K34" s="232"/>
      <c r="L34" s="231"/>
      <c r="M34" s="231"/>
      <c r="N34" s="231"/>
      <c r="O34" s="231"/>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row>
    <row r="35" spans="1:42" x14ac:dyDescent="0.25">
      <c r="A35" s="230"/>
      <c r="B35" s="231"/>
      <c r="C35" s="231"/>
      <c r="D35" s="232"/>
      <c r="E35" s="231"/>
      <c r="F35" s="231"/>
      <c r="G35" s="231"/>
      <c r="H35" s="231"/>
      <c r="I35" s="231"/>
      <c r="J35" s="231"/>
      <c r="K35" s="232"/>
      <c r="L35" s="231"/>
      <c r="M35" s="231"/>
      <c r="N35" s="231"/>
      <c r="O35" s="231"/>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row>
    <row r="36" spans="1:42" x14ac:dyDescent="0.25">
      <c r="A36" s="230"/>
      <c r="B36" s="231"/>
      <c r="C36" s="231"/>
      <c r="D36" s="232"/>
      <c r="E36" s="231"/>
      <c r="F36" s="231"/>
      <c r="G36" s="231"/>
      <c r="H36" s="231"/>
      <c r="I36" s="231"/>
      <c r="J36" s="231"/>
      <c r="K36" s="232"/>
      <c r="L36" s="231"/>
      <c r="M36" s="231"/>
      <c r="N36" s="231"/>
      <c r="O36" s="231"/>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row>
    <row r="37" spans="1:42" x14ac:dyDescent="0.25">
      <c r="A37" s="230"/>
      <c r="B37" s="231"/>
      <c r="C37" s="231"/>
      <c r="D37" s="232"/>
      <c r="E37" s="231"/>
      <c r="F37" s="231"/>
      <c r="G37" s="231"/>
      <c r="H37" s="231"/>
      <c r="I37" s="231"/>
      <c r="J37" s="231"/>
      <c r="K37" s="232"/>
      <c r="L37" s="231"/>
      <c r="M37" s="231"/>
      <c r="N37" s="231"/>
      <c r="O37" s="231"/>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row>
    <row r="38" spans="1:42" x14ac:dyDescent="0.25">
      <c r="A38" s="230"/>
      <c r="B38" s="231"/>
      <c r="C38" s="231"/>
      <c r="D38" s="232"/>
      <c r="E38" s="231"/>
      <c r="F38" s="231"/>
      <c r="G38" s="231"/>
      <c r="H38" s="231"/>
      <c r="I38" s="231"/>
      <c r="J38" s="231"/>
      <c r="K38" s="232"/>
      <c r="L38" s="231"/>
      <c r="M38" s="231"/>
      <c r="N38" s="231"/>
      <c r="O38" s="231"/>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row>
    <row r="39" spans="1:42" x14ac:dyDescent="0.25">
      <c r="A39" s="230"/>
      <c r="B39" s="231"/>
      <c r="C39" s="231"/>
      <c r="D39" s="232"/>
      <c r="E39" s="231"/>
      <c r="F39" s="231"/>
      <c r="G39" s="231"/>
      <c r="H39" s="231"/>
      <c r="I39" s="231"/>
      <c r="J39" s="231"/>
      <c r="K39" s="232"/>
      <c r="L39" s="231"/>
      <c r="M39" s="231"/>
      <c r="N39" s="231"/>
      <c r="O39" s="231"/>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row>
    <row r="40" spans="1:42" x14ac:dyDescent="0.25">
      <c r="A40" s="230"/>
      <c r="B40" s="231"/>
      <c r="C40" s="231"/>
      <c r="D40" s="232"/>
      <c r="E40" s="231"/>
      <c r="F40" s="231"/>
      <c r="G40" s="231"/>
      <c r="H40" s="231"/>
      <c r="I40" s="231"/>
      <c r="J40" s="231"/>
      <c r="K40" s="232"/>
      <c r="L40" s="231"/>
      <c r="M40" s="231"/>
      <c r="N40" s="231"/>
      <c r="O40" s="231"/>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row>
    <row r="41" spans="1:42" x14ac:dyDescent="0.25">
      <c r="A41" s="230"/>
      <c r="B41" s="231"/>
      <c r="C41" s="231"/>
      <c r="D41" s="232"/>
      <c r="E41" s="231"/>
      <c r="F41" s="231"/>
      <c r="G41" s="231"/>
      <c r="H41" s="231"/>
      <c r="I41" s="231"/>
      <c r="J41" s="231"/>
      <c r="K41" s="232"/>
      <c r="L41" s="231"/>
      <c r="M41" s="231"/>
      <c r="N41" s="231"/>
      <c r="O41" s="231"/>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row>
    <row r="42" spans="1:42" x14ac:dyDescent="0.25">
      <c r="A42" s="230"/>
      <c r="B42" s="231"/>
      <c r="C42" s="231"/>
      <c r="D42" s="232"/>
      <c r="E42" s="231"/>
      <c r="F42" s="231"/>
      <c r="G42" s="231"/>
      <c r="H42" s="231"/>
      <c r="I42" s="231"/>
      <c r="J42" s="231"/>
      <c r="K42" s="232"/>
      <c r="L42" s="231"/>
      <c r="M42" s="231"/>
      <c r="N42" s="231"/>
      <c r="O42" s="231"/>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row>
    <row r="43" spans="1:42" x14ac:dyDescent="0.25">
      <c r="A43" s="230"/>
      <c r="B43" s="231"/>
      <c r="C43" s="231"/>
      <c r="D43" s="232"/>
      <c r="E43" s="231"/>
      <c r="F43" s="231"/>
      <c r="G43" s="231"/>
      <c r="H43" s="231"/>
      <c r="I43" s="231"/>
      <c r="J43" s="231"/>
      <c r="K43" s="232"/>
      <c r="L43" s="231"/>
      <c r="M43" s="231"/>
      <c r="N43" s="231"/>
      <c r="O43" s="231"/>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row>
    <row r="44" spans="1:42" x14ac:dyDescent="0.25">
      <c r="A44" s="230"/>
      <c r="B44" s="231"/>
      <c r="C44" s="231"/>
      <c r="D44" s="232"/>
      <c r="E44" s="231"/>
      <c r="F44" s="231"/>
      <c r="G44" s="231"/>
      <c r="H44" s="231"/>
      <c r="I44" s="231"/>
      <c r="J44" s="231"/>
      <c r="K44" s="232"/>
      <c r="L44" s="231"/>
      <c r="M44" s="231"/>
      <c r="N44" s="231"/>
      <c r="O44" s="231"/>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row>
    <row r="45" spans="1:42" x14ac:dyDescent="0.25">
      <c r="A45" s="230"/>
      <c r="B45" s="231"/>
      <c r="C45" s="231"/>
      <c r="D45" s="232"/>
      <c r="E45" s="231"/>
      <c r="F45" s="231"/>
      <c r="G45" s="231"/>
      <c r="H45" s="231"/>
      <c r="I45" s="231"/>
      <c r="J45" s="231"/>
      <c r="K45" s="232"/>
      <c r="L45" s="231"/>
      <c r="M45" s="231"/>
      <c r="N45" s="231"/>
      <c r="O45" s="231"/>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row>
    <row r="46" spans="1:42" x14ac:dyDescent="0.25">
      <c r="A46" s="230"/>
      <c r="B46" s="231"/>
      <c r="C46" s="231"/>
      <c r="D46" s="232"/>
      <c r="E46" s="231"/>
      <c r="F46" s="231"/>
      <c r="G46" s="231"/>
      <c r="H46" s="231"/>
      <c r="I46" s="231"/>
      <c r="J46" s="231"/>
      <c r="K46" s="232"/>
      <c r="L46" s="231"/>
      <c r="M46" s="231"/>
      <c r="N46" s="231"/>
      <c r="O46" s="231"/>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row>
    <row r="47" spans="1:42" x14ac:dyDescent="0.25">
      <c r="A47" s="230"/>
      <c r="B47" s="231"/>
      <c r="C47" s="231"/>
      <c r="D47" s="232"/>
      <c r="E47" s="231"/>
      <c r="F47" s="231"/>
      <c r="G47" s="231"/>
      <c r="H47" s="231"/>
      <c r="I47" s="231"/>
      <c r="J47" s="231"/>
      <c r="K47" s="232"/>
      <c r="L47" s="231"/>
      <c r="M47" s="231"/>
      <c r="N47" s="231"/>
      <c r="O47" s="231"/>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row>
    <row r="48" spans="1:42" x14ac:dyDescent="0.25">
      <c r="A48" s="230"/>
      <c r="B48" s="231"/>
      <c r="C48" s="231"/>
      <c r="D48" s="232"/>
      <c r="E48" s="231"/>
      <c r="F48" s="231"/>
      <c r="G48" s="231"/>
      <c r="H48" s="231"/>
      <c r="I48" s="231"/>
      <c r="J48" s="231"/>
      <c r="K48" s="232"/>
      <c r="L48" s="231"/>
      <c r="M48" s="231"/>
      <c r="N48" s="231"/>
      <c r="O48" s="231"/>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row>
    <row r="49" spans="1:42" x14ac:dyDescent="0.25">
      <c r="A49" s="230"/>
      <c r="B49" s="231"/>
      <c r="C49" s="231"/>
      <c r="D49" s="232"/>
      <c r="E49" s="231"/>
      <c r="F49" s="231"/>
      <c r="G49" s="231"/>
      <c r="H49" s="231"/>
      <c r="I49" s="231"/>
      <c r="J49" s="231"/>
      <c r="K49" s="232"/>
      <c r="L49" s="231"/>
      <c r="M49" s="231"/>
      <c r="N49" s="231"/>
      <c r="O49" s="231"/>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row>
    <row r="50" spans="1:42" x14ac:dyDescent="0.25">
      <c r="A50" s="230"/>
      <c r="B50" s="231"/>
      <c r="C50" s="231"/>
      <c r="D50" s="232"/>
      <c r="E50" s="231"/>
      <c r="F50" s="231"/>
      <c r="G50" s="231"/>
      <c r="H50" s="231"/>
      <c r="I50" s="231"/>
      <c r="J50" s="231"/>
      <c r="K50" s="232"/>
      <c r="L50" s="231"/>
      <c r="M50" s="231"/>
      <c r="N50" s="231"/>
      <c r="O50" s="231"/>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row>
    <row r="51" spans="1:42" x14ac:dyDescent="0.25">
      <c r="A51" s="230"/>
      <c r="B51" s="231"/>
      <c r="C51" s="231"/>
      <c r="D51" s="232"/>
      <c r="E51" s="231"/>
      <c r="F51" s="231"/>
      <c r="G51" s="231"/>
      <c r="H51" s="231"/>
      <c r="I51" s="231"/>
      <c r="J51" s="231"/>
      <c r="K51" s="232"/>
      <c r="L51" s="231"/>
      <c r="M51" s="231"/>
      <c r="N51" s="231"/>
      <c r="O51" s="231"/>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row>
    <row r="52" spans="1:42" x14ac:dyDescent="0.25">
      <c r="A52" s="230"/>
      <c r="B52" s="231"/>
      <c r="C52" s="231"/>
      <c r="D52" s="232"/>
      <c r="E52" s="231"/>
      <c r="F52" s="231"/>
      <c r="G52" s="231"/>
      <c r="H52" s="231"/>
      <c r="I52" s="231"/>
      <c r="J52" s="231"/>
      <c r="K52" s="232"/>
      <c r="L52" s="231"/>
      <c r="M52" s="231"/>
      <c r="N52" s="231"/>
      <c r="O52" s="231"/>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row>
    <row r="53" spans="1:42" x14ac:dyDescent="0.25">
      <c r="A53" s="230"/>
      <c r="B53" s="231"/>
      <c r="C53" s="231"/>
      <c r="D53" s="232"/>
      <c r="E53" s="231"/>
      <c r="F53" s="231"/>
      <c r="G53" s="231"/>
      <c r="H53" s="231"/>
      <c r="I53" s="231"/>
      <c r="J53" s="231"/>
      <c r="K53" s="232"/>
      <c r="L53" s="231"/>
      <c r="M53" s="231"/>
      <c r="N53" s="231"/>
      <c r="O53" s="231"/>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row>
    <row r="54" spans="1:42" x14ac:dyDescent="0.25">
      <c r="A54" s="230"/>
      <c r="B54" s="231"/>
      <c r="C54" s="231"/>
      <c r="D54" s="232"/>
      <c r="E54" s="231"/>
      <c r="F54" s="231"/>
      <c r="G54" s="231"/>
      <c r="H54" s="231"/>
      <c r="I54" s="231"/>
      <c r="J54" s="231"/>
      <c r="K54" s="232"/>
      <c r="L54" s="231"/>
      <c r="M54" s="231"/>
      <c r="N54" s="231"/>
      <c r="O54" s="231"/>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row>
    <row r="55" spans="1:42" x14ac:dyDescent="0.25">
      <c r="A55" s="230"/>
      <c r="B55" s="231"/>
      <c r="C55" s="231"/>
      <c r="D55" s="232"/>
      <c r="E55" s="231"/>
      <c r="F55" s="231"/>
      <c r="G55" s="231"/>
      <c r="H55" s="231"/>
      <c r="I55" s="231"/>
      <c r="J55" s="231"/>
      <c r="K55" s="232"/>
      <c r="L55" s="231"/>
      <c r="M55" s="231"/>
      <c r="N55" s="231"/>
      <c r="O55" s="231"/>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row>
    <row r="56" spans="1:42" x14ac:dyDescent="0.25">
      <c r="A56" s="230"/>
      <c r="B56" s="231"/>
      <c r="C56" s="231"/>
      <c r="D56" s="232"/>
      <c r="E56" s="231"/>
      <c r="F56" s="231"/>
      <c r="G56" s="231"/>
      <c r="H56" s="231"/>
      <c r="I56" s="231"/>
      <c r="J56" s="231"/>
      <c r="K56" s="232"/>
      <c r="L56" s="231"/>
      <c r="M56" s="231"/>
      <c r="N56" s="231"/>
      <c r="O56" s="231"/>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row>
    <row r="57" spans="1:42" x14ac:dyDescent="0.25">
      <c r="A57" s="230"/>
      <c r="B57" s="231"/>
      <c r="C57" s="231"/>
      <c r="D57" s="232"/>
      <c r="E57" s="231"/>
      <c r="F57" s="231"/>
      <c r="G57" s="231"/>
      <c r="H57" s="231"/>
      <c r="I57" s="231"/>
      <c r="J57" s="231"/>
      <c r="K57" s="232"/>
      <c r="L57" s="231"/>
      <c r="M57" s="231"/>
      <c r="N57" s="231"/>
      <c r="O57" s="231"/>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row>
    <row r="58" spans="1:42" x14ac:dyDescent="0.25">
      <c r="A58" s="230"/>
      <c r="B58" s="231"/>
      <c r="C58" s="231"/>
      <c r="D58" s="232"/>
      <c r="E58" s="231"/>
      <c r="F58" s="231"/>
      <c r="G58" s="231"/>
      <c r="H58" s="231"/>
      <c r="I58" s="231"/>
      <c r="J58" s="231"/>
      <c r="K58" s="232"/>
      <c r="L58" s="231"/>
      <c r="M58" s="231"/>
      <c r="N58" s="231"/>
      <c r="O58" s="231"/>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row>
    <row r="59" spans="1:42" x14ac:dyDescent="0.25">
      <c r="A59" s="230"/>
      <c r="B59" s="231"/>
      <c r="C59" s="231"/>
      <c r="D59" s="232"/>
      <c r="E59" s="231"/>
      <c r="F59" s="231"/>
      <c r="G59" s="231"/>
      <c r="H59" s="231"/>
      <c r="I59" s="231"/>
      <c r="J59" s="231"/>
      <c r="K59" s="232"/>
      <c r="L59" s="231"/>
      <c r="M59" s="231"/>
      <c r="N59" s="231"/>
      <c r="O59" s="231"/>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row>
    <row r="60" spans="1:42" x14ac:dyDescent="0.25">
      <c r="A60" s="230"/>
      <c r="B60" s="231"/>
      <c r="C60" s="231"/>
      <c r="D60" s="232"/>
      <c r="E60" s="231"/>
      <c r="F60" s="231"/>
      <c r="G60" s="231"/>
      <c r="H60" s="231"/>
      <c r="I60" s="231"/>
      <c r="J60" s="231"/>
      <c r="K60" s="232"/>
      <c r="L60" s="231"/>
      <c r="M60" s="231"/>
      <c r="N60" s="231"/>
      <c r="O60" s="231"/>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row>
    <row r="61" spans="1:42" x14ac:dyDescent="0.25">
      <c r="A61" s="230"/>
      <c r="B61" s="231"/>
      <c r="C61" s="231"/>
      <c r="D61" s="232"/>
      <c r="E61" s="231"/>
      <c r="F61" s="231"/>
      <c r="G61" s="231"/>
      <c r="H61" s="231"/>
      <c r="I61" s="231"/>
      <c r="J61" s="231"/>
      <c r="K61" s="232"/>
      <c r="L61" s="231"/>
      <c r="M61" s="231"/>
      <c r="N61" s="231"/>
      <c r="O61" s="231"/>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row>
    <row r="62" spans="1:42" x14ac:dyDescent="0.25">
      <c r="A62" s="230"/>
      <c r="B62" s="231"/>
      <c r="C62" s="231"/>
      <c r="D62" s="232"/>
      <c r="E62" s="231"/>
      <c r="F62" s="231"/>
      <c r="G62" s="231"/>
      <c r="H62" s="231"/>
      <c r="I62" s="231"/>
      <c r="J62" s="231"/>
      <c r="K62" s="232"/>
      <c r="L62" s="231"/>
      <c r="M62" s="231"/>
      <c r="N62" s="231"/>
      <c r="O62" s="231"/>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row>
    <row r="63" spans="1:42" x14ac:dyDescent="0.25">
      <c r="A63" s="230"/>
      <c r="B63" s="231"/>
      <c r="C63" s="231"/>
      <c r="D63" s="232"/>
      <c r="E63" s="231"/>
      <c r="F63" s="231"/>
      <c r="G63" s="231"/>
      <c r="H63" s="231"/>
      <c r="I63" s="231"/>
      <c r="J63" s="231"/>
      <c r="K63" s="232"/>
      <c r="L63" s="231"/>
      <c r="M63" s="231"/>
      <c r="N63" s="231"/>
      <c r="O63" s="231"/>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row>
    <row r="64" spans="1:42" x14ac:dyDescent="0.25">
      <c r="A64" s="230"/>
      <c r="B64" s="231"/>
      <c r="C64" s="231"/>
      <c r="D64" s="232"/>
      <c r="E64" s="231"/>
      <c r="F64" s="231"/>
      <c r="G64" s="231"/>
      <c r="H64" s="231"/>
      <c r="I64" s="231"/>
      <c r="J64" s="231"/>
      <c r="K64" s="232"/>
      <c r="L64" s="231"/>
      <c r="M64" s="231"/>
      <c r="N64" s="231"/>
      <c r="O64" s="231"/>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row>
    <row r="65" spans="1:42" x14ac:dyDescent="0.25">
      <c r="A65" s="230"/>
      <c r="B65" s="231"/>
      <c r="C65" s="231"/>
      <c r="D65" s="232"/>
      <c r="E65" s="231"/>
      <c r="F65" s="231"/>
      <c r="G65" s="231"/>
      <c r="H65" s="231"/>
      <c r="I65" s="231"/>
      <c r="J65" s="231"/>
      <c r="K65" s="232"/>
      <c r="L65" s="231"/>
      <c r="M65" s="231"/>
      <c r="N65" s="231"/>
      <c r="O65" s="231"/>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row>
    <row r="66" spans="1:42" x14ac:dyDescent="0.25">
      <c r="A66" s="230"/>
      <c r="B66" s="231"/>
      <c r="C66" s="231"/>
      <c r="D66" s="232"/>
      <c r="E66" s="231"/>
      <c r="F66" s="231"/>
      <c r="G66" s="231"/>
      <c r="H66" s="231"/>
      <c r="I66" s="231"/>
      <c r="J66" s="231"/>
      <c r="K66" s="232"/>
      <c r="L66" s="231"/>
      <c r="M66" s="231"/>
      <c r="N66" s="231"/>
      <c r="O66" s="231"/>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row>
    <row r="67" spans="1:42" x14ac:dyDescent="0.25">
      <c r="A67" s="230"/>
      <c r="B67" s="231"/>
      <c r="C67" s="231"/>
      <c r="D67" s="232"/>
      <c r="E67" s="231"/>
      <c r="F67" s="231"/>
      <c r="G67" s="231"/>
      <c r="H67" s="231"/>
      <c r="I67" s="231"/>
      <c r="J67" s="231"/>
      <c r="K67" s="232"/>
      <c r="L67" s="231"/>
      <c r="M67" s="231"/>
      <c r="N67" s="231"/>
      <c r="O67" s="231"/>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row>
    <row r="68" spans="1:42" x14ac:dyDescent="0.25">
      <c r="A68" s="230"/>
      <c r="B68" s="231"/>
      <c r="C68" s="231"/>
      <c r="D68" s="232"/>
      <c r="E68" s="231"/>
      <c r="F68" s="231"/>
      <c r="G68" s="231"/>
      <c r="H68" s="231"/>
      <c r="I68" s="231"/>
      <c r="J68" s="231"/>
      <c r="K68" s="232"/>
      <c r="L68" s="231"/>
      <c r="M68" s="231"/>
      <c r="N68" s="231"/>
      <c r="O68" s="231"/>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row>
    <row r="69" spans="1:42" x14ac:dyDescent="0.25">
      <c r="A69" s="230"/>
      <c r="B69" s="231"/>
      <c r="C69" s="231"/>
      <c r="D69" s="232"/>
      <c r="E69" s="231"/>
      <c r="F69" s="231"/>
      <c r="G69" s="231"/>
      <c r="H69" s="231"/>
      <c r="I69" s="231"/>
      <c r="J69" s="231"/>
      <c r="K69" s="232"/>
      <c r="L69" s="231"/>
      <c r="M69" s="231"/>
      <c r="N69" s="231"/>
      <c r="O69" s="231"/>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row>
    <row r="70" spans="1:42" x14ac:dyDescent="0.25">
      <c r="A70" s="230"/>
      <c r="B70" s="231"/>
      <c r="C70" s="231"/>
      <c r="D70" s="232"/>
      <c r="E70" s="231"/>
      <c r="F70" s="231"/>
      <c r="G70" s="231"/>
      <c r="H70" s="231"/>
      <c r="I70" s="231"/>
      <c r="J70" s="231"/>
      <c r="K70" s="232"/>
      <c r="L70" s="231"/>
      <c r="M70" s="231"/>
      <c r="N70" s="231"/>
      <c r="O70" s="231"/>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row>
    <row r="71" spans="1:42" x14ac:dyDescent="0.25">
      <c r="A71" s="230"/>
      <c r="B71" s="231"/>
      <c r="C71" s="231"/>
      <c r="D71" s="232"/>
      <c r="E71" s="231"/>
      <c r="F71" s="231"/>
      <c r="G71" s="231"/>
      <c r="H71" s="231"/>
      <c r="I71" s="231"/>
      <c r="J71" s="231"/>
      <c r="K71" s="232"/>
      <c r="L71" s="231"/>
      <c r="M71" s="231"/>
      <c r="N71" s="231"/>
      <c r="O71" s="231"/>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row>
    <row r="72" spans="1:42" x14ac:dyDescent="0.25">
      <c r="A72" s="230"/>
      <c r="B72" s="231"/>
      <c r="C72" s="231"/>
      <c r="D72" s="232"/>
      <c r="E72" s="231"/>
      <c r="F72" s="231"/>
      <c r="G72" s="231"/>
      <c r="H72" s="231"/>
      <c r="I72" s="231"/>
      <c r="J72" s="231"/>
      <c r="K72" s="232"/>
      <c r="L72" s="231"/>
      <c r="M72" s="231"/>
      <c r="N72" s="231"/>
      <c r="O72" s="231"/>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row>
    <row r="73" spans="1:42" x14ac:dyDescent="0.25">
      <c r="A73" s="230"/>
      <c r="B73" s="231"/>
      <c r="C73" s="231"/>
      <c r="D73" s="232"/>
      <c r="E73" s="231"/>
      <c r="F73" s="231"/>
      <c r="G73" s="231"/>
      <c r="H73" s="231"/>
      <c r="I73" s="231"/>
      <c r="J73" s="231"/>
      <c r="K73" s="232"/>
      <c r="L73" s="231"/>
      <c r="M73" s="231"/>
      <c r="N73" s="231"/>
      <c r="O73" s="231"/>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row>
    <row r="74" spans="1:42" x14ac:dyDescent="0.25">
      <c r="A74" s="230"/>
      <c r="B74" s="231"/>
      <c r="C74" s="231"/>
      <c r="D74" s="232"/>
      <c r="E74" s="231"/>
      <c r="F74" s="231"/>
      <c r="G74" s="231"/>
      <c r="H74" s="231"/>
      <c r="I74" s="231"/>
      <c r="J74" s="231"/>
      <c r="K74" s="232"/>
      <c r="L74" s="231"/>
      <c r="M74" s="231"/>
      <c r="N74" s="231"/>
      <c r="O74" s="231"/>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row>
    <row r="75" spans="1:42" x14ac:dyDescent="0.25">
      <c r="A75" s="230"/>
      <c r="B75" s="231"/>
      <c r="C75" s="231"/>
      <c r="D75" s="232"/>
      <c r="E75" s="231"/>
      <c r="F75" s="231"/>
      <c r="G75" s="231"/>
      <c r="H75" s="231"/>
      <c r="I75" s="231"/>
      <c r="J75" s="231"/>
      <c r="K75" s="232"/>
      <c r="L75" s="231"/>
      <c r="M75" s="231"/>
      <c r="N75" s="231"/>
      <c r="O75" s="231"/>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row>
    <row r="76" spans="1:42" x14ac:dyDescent="0.25">
      <c r="A76" s="230"/>
      <c r="B76" s="231"/>
      <c r="C76" s="231"/>
      <c r="D76" s="232"/>
      <c r="E76" s="231"/>
      <c r="F76" s="231"/>
      <c r="G76" s="231"/>
      <c r="H76" s="231"/>
      <c r="I76" s="231"/>
      <c r="J76" s="231"/>
      <c r="K76" s="232"/>
      <c r="L76" s="231"/>
      <c r="M76" s="231"/>
      <c r="N76" s="231"/>
      <c r="O76" s="231"/>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row>
    <row r="77" spans="1:42" x14ac:dyDescent="0.25">
      <c r="A77" s="230"/>
      <c r="B77" s="231"/>
      <c r="C77" s="231"/>
      <c r="D77" s="232"/>
      <c r="E77" s="231"/>
      <c r="F77" s="231"/>
      <c r="G77" s="231"/>
      <c r="H77" s="231"/>
      <c r="I77" s="231"/>
      <c r="J77" s="231"/>
      <c r="K77" s="232"/>
      <c r="L77" s="231"/>
      <c r="M77" s="231"/>
      <c r="N77" s="231"/>
      <c r="O77" s="231"/>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row>
    <row r="78" spans="1:42" x14ac:dyDescent="0.25">
      <c r="A78" s="230"/>
      <c r="B78" s="231"/>
      <c r="C78" s="231"/>
      <c r="D78" s="232"/>
      <c r="E78" s="231"/>
      <c r="F78" s="231"/>
      <c r="G78" s="231"/>
      <c r="H78" s="231"/>
      <c r="I78" s="231"/>
      <c r="J78" s="231"/>
      <c r="K78" s="232"/>
      <c r="L78" s="231"/>
      <c r="M78" s="231"/>
      <c r="N78" s="231"/>
      <c r="O78" s="231"/>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row>
    <row r="79" spans="1:42" x14ac:dyDescent="0.25">
      <c r="A79" s="230"/>
      <c r="B79" s="231"/>
      <c r="C79" s="231"/>
      <c r="D79" s="232"/>
      <c r="E79" s="231"/>
      <c r="F79" s="231"/>
      <c r="G79" s="231"/>
      <c r="H79" s="231"/>
      <c r="I79" s="231"/>
      <c r="J79" s="231"/>
      <c r="K79" s="232"/>
      <c r="L79" s="231"/>
      <c r="M79" s="231"/>
      <c r="N79" s="231"/>
      <c r="O79" s="231"/>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row>
    <row r="80" spans="1:42" x14ac:dyDescent="0.25">
      <c r="A80" s="230"/>
      <c r="B80" s="231"/>
      <c r="C80" s="231"/>
      <c r="D80" s="232"/>
      <c r="E80" s="231"/>
      <c r="F80" s="231"/>
      <c r="G80" s="231"/>
      <c r="H80" s="231"/>
      <c r="I80" s="231"/>
      <c r="J80" s="231"/>
      <c r="K80" s="232"/>
      <c r="L80" s="231"/>
      <c r="M80" s="231"/>
      <c r="N80" s="231"/>
      <c r="O80" s="231"/>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row>
    <row r="81" spans="1:42" x14ac:dyDescent="0.25">
      <c r="A81" s="230"/>
      <c r="B81" s="231"/>
      <c r="C81" s="231"/>
      <c r="D81" s="232"/>
      <c r="E81" s="231"/>
      <c r="F81" s="231"/>
      <c r="G81" s="231"/>
      <c r="H81" s="231"/>
      <c r="I81" s="231"/>
      <c r="J81" s="231"/>
      <c r="K81" s="232"/>
      <c r="L81" s="231"/>
      <c r="M81" s="231"/>
      <c r="N81" s="231"/>
      <c r="O81" s="231"/>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row>
    <row r="82" spans="1:42" x14ac:dyDescent="0.25">
      <c r="A82" s="230"/>
      <c r="B82" s="231"/>
      <c r="C82" s="231"/>
      <c r="D82" s="232"/>
      <c r="E82" s="231"/>
      <c r="F82" s="231"/>
      <c r="G82" s="231"/>
      <c r="H82" s="231"/>
      <c r="I82" s="231"/>
      <c r="J82" s="231"/>
      <c r="K82" s="232"/>
      <c r="L82" s="231"/>
      <c r="M82" s="231"/>
      <c r="N82" s="231"/>
      <c r="O82" s="231"/>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row>
    <row r="83" spans="1:42" x14ac:dyDescent="0.25">
      <c r="A83" s="230"/>
      <c r="B83" s="231"/>
      <c r="C83" s="231"/>
      <c r="D83" s="232"/>
      <c r="E83" s="231"/>
      <c r="F83" s="231"/>
      <c r="G83" s="231"/>
      <c r="H83" s="231"/>
      <c r="I83" s="231"/>
      <c r="J83" s="231"/>
      <c r="K83" s="232"/>
      <c r="L83" s="231"/>
      <c r="M83" s="231"/>
      <c r="N83" s="231"/>
      <c r="O83" s="231"/>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row>
    <row r="84" spans="1:42" x14ac:dyDescent="0.25">
      <c r="A84" s="230"/>
      <c r="B84" s="231"/>
      <c r="C84" s="231"/>
      <c r="D84" s="232"/>
      <c r="E84" s="231"/>
      <c r="F84" s="231"/>
      <c r="G84" s="231"/>
      <c r="H84" s="231"/>
      <c r="I84" s="231"/>
      <c r="J84" s="231"/>
      <c r="K84" s="232"/>
      <c r="L84" s="231"/>
      <c r="M84" s="231"/>
      <c r="N84" s="231"/>
      <c r="O84" s="231"/>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row>
    <row r="85" spans="1:42" x14ac:dyDescent="0.25">
      <c r="A85" s="230"/>
      <c r="B85" s="231"/>
      <c r="C85" s="231"/>
      <c r="D85" s="232"/>
      <c r="E85" s="231"/>
      <c r="F85" s="231"/>
      <c r="G85" s="231"/>
      <c r="H85" s="231"/>
      <c r="I85" s="231"/>
      <c r="J85" s="231"/>
      <c r="K85" s="232"/>
      <c r="L85" s="231"/>
      <c r="M85" s="231"/>
      <c r="N85" s="231"/>
      <c r="O85" s="231"/>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row>
    <row r="86" spans="1:42" x14ac:dyDescent="0.25">
      <c r="A86" s="230"/>
      <c r="B86" s="231"/>
      <c r="C86" s="231"/>
      <c r="D86" s="232"/>
      <c r="E86" s="231"/>
      <c r="F86" s="231"/>
      <c r="G86" s="231"/>
      <c r="H86" s="231"/>
      <c r="I86" s="231"/>
      <c r="J86" s="231"/>
      <c r="K86" s="232"/>
      <c r="L86" s="231"/>
      <c r="M86" s="231"/>
      <c r="N86" s="231"/>
      <c r="O86" s="231"/>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row>
    <row r="87" spans="1:42" x14ac:dyDescent="0.25">
      <c r="A87" s="230"/>
      <c r="B87" s="231"/>
      <c r="C87" s="231"/>
      <c r="D87" s="232"/>
      <c r="E87" s="231"/>
      <c r="F87" s="231"/>
      <c r="G87" s="231"/>
      <c r="H87" s="231"/>
      <c r="I87" s="231"/>
      <c r="J87" s="231"/>
      <c r="K87" s="232"/>
      <c r="L87" s="231"/>
      <c r="M87" s="231"/>
      <c r="N87" s="231"/>
      <c r="O87" s="231"/>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row>
    <row r="88" spans="1:42" x14ac:dyDescent="0.25">
      <c r="A88" s="230"/>
      <c r="B88" s="231"/>
      <c r="C88" s="231"/>
      <c r="D88" s="232"/>
      <c r="E88" s="231"/>
      <c r="F88" s="231"/>
      <c r="G88" s="231"/>
      <c r="H88" s="231"/>
      <c r="I88" s="231"/>
      <c r="J88" s="231"/>
      <c r="K88" s="232"/>
      <c r="L88" s="231"/>
      <c r="M88" s="231"/>
      <c r="N88" s="231"/>
      <c r="O88" s="231"/>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row>
    <row r="89" spans="1:42" x14ac:dyDescent="0.25">
      <c r="A89" s="230"/>
      <c r="B89" s="231"/>
      <c r="C89" s="231"/>
      <c r="D89" s="232"/>
      <c r="E89" s="231"/>
      <c r="F89" s="231"/>
      <c r="G89" s="231"/>
      <c r="H89" s="231"/>
      <c r="I89" s="231"/>
      <c r="J89" s="231"/>
      <c r="K89" s="232"/>
      <c r="L89" s="231"/>
      <c r="M89" s="231"/>
      <c r="N89" s="231"/>
      <c r="O89" s="231"/>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row>
    <row r="90" spans="1:42" x14ac:dyDescent="0.25">
      <c r="A90" s="230"/>
      <c r="B90" s="231"/>
      <c r="C90" s="231"/>
      <c r="D90" s="232"/>
      <c r="E90" s="231"/>
      <c r="F90" s="231"/>
      <c r="G90" s="231"/>
      <c r="H90" s="231"/>
      <c r="I90" s="231"/>
      <c r="J90" s="231"/>
      <c r="K90" s="232"/>
      <c r="L90" s="231"/>
      <c r="M90" s="231"/>
      <c r="N90" s="231"/>
      <c r="O90" s="231"/>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row>
    <row r="91" spans="1:42" x14ac:dyDescent="0.25">
      <c r="A91" s="230"/>
      <c r="B91" s="231"/>
      <c r="C91" s="231"/>
      <c r="D91" s="232"/>
      <c r="E91" s="231"/>
      <c r="F91" s="231"/>
      <c r="G91" s="231"/>
      <c r="H91" s="231"/>
      <c r="I91" s="231"/>
      <c r="J91" s="231"/>
      <c r="K91" s="232"/>
      <c r="L91" s="231"/>
      <c r="M91" s="231"/>
      <c r="N91" s="231"/>
      <c r="O91" s="231"/>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row>
    <row r="92" spans="1:42" x14ac:dyDescent="0.25">
      <c r="A92" s="230"/>
      <c r="B92" s="231"/>
      <c r="C92" s="231"/>
      <c r="D92" s="232"/>
      <c r="E92" s="231"/>
      <c r="F92" s="231"/>
      <c r="G92" s="231"/>
      <c r="H92" s="231"/>
      <c r="I92" s="231"/>
      <c r="J92" s="231"/>
      <c r="K92" s="232"/>
      <c r="L92" s="231"/>
      <c r="M92" s="231"/>
      <c r="N92" s="231"/>
      <c r="O92" s="231"/>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row>
    <row r="93" spans="1:42" x14ac:dyDescent="0.25">
      <c r="A93" s="230"/>
      <c r="B93" s="231"/>
      <c r="C93" s="231"/>
      <c r="D93" s="232"/>
      <c r="E93" s="231"/>
      <c r="F93" s="231"/>
      <c r="G93" s="231"/>
      <c r="H93" s="231"/>
      <c r="I93" s="231"/>
      <c r="J93" s="231"/>
      <c r="K93" s="232"/>
      <c r="L93" s="231"/>
      <c r="M93" s="231"/>
      <c r="N93" s="231"/>
      <c r="O93" s="231"/>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row>
    <row r="94" spans="1:42" x14ac:dyDescent="0.25">
      <c r="A94" s="230"/>
      <c r="B94" s="231"/>
      <c r="C94" s="231"/>
      <c r="D94" s="232"/>
      <c r="E94" s="231"/>
      <c r="F94" s="231"/>
      <c r="G94" s="231"/>
      <c r="H94" s="231"/>
      <c r="I94" s="231"/>
      <c r="J94" s="231"/>
      <c r="K94" s="232"/>
      <c r="L94" s="231"/>
      <c r="M94" s="231"/>
      <c r="N94" s="231"/>
      <c r="O94" s="231"/>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row>
    <row r="95" spans="1:42" x14ac:dyDescent="0.25">
      <c r="A95" s="230"/>
      <c r="B95" s="231"/>
      <c r="C95" s="231"/>
      <c r="D95" s="232"/>
      <c r="E95" s="231"/>
      <c r="F95" s="231"/>
      <c r="G95" s="231"/>
      <c r="H95" s="231"/>
      <c r="I95" s="231"/>
      <c r="J95" s="231"/>
      <c r="K95" s="232"/>
      <c r="L95" s="231"/>
      <c r="M95" s="231"/>
      <c r="N95" s="231"/>
      <c r="O95" s="231"/>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row>
    <row r="96" spans="1:42" x14ac:dyDescent="0.25">
      <c r="A96" s="230"/>
      <c r="B96" s="231"/>
      <c r="C96" s="231"/>
      <c r="D96" s="232"/>
      <c r="E96" s="231"/>
      <c r="F96" s="231"/>
      <c r="G96" s="231"/>
      <c r="H96" s="231"/>
      <c r="I96" s="231"/>
      <c r="J96" s="231"/>
      <c r="K96" s="232"/>
      <c r="L96" s="231"/>
      <c r="M96" s="231"/>
      <c r="N96" s="231"/>
      <c r="O96" s="231"/>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row>
    <row r="97" spans="1:42" x14ac:dyDescent="0.25">
      <c r="A97" s="230"/>
      <c r="B97" s="231"/>
      <c r="C97" s="231"/>
      <c r="D97" s="232"/>
      <c r="E97" s="231"/>
      <c r="F97" s="231"/>
      <c r="G97" s="231"/>
      <c r="H97" s="231"/>
      <c r="I97" s="231"/>
      <c r="J97" s="231"/>
      <c r="K97" s="232"/>
      <c r="L97" s="231"/>
      <c r="M97" s="231"/>
      <c r="N97" s="231"/>
      <c r="O97" s="231"/>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row>
    <row r="98" spans="1:42" x14ac:dyDescent="0.25">
      <c r="A98" s="230"/>
      <c r="B98" s="231"/>
      <c r="C98" s="231"/>
      <c r="D98" s="232"/>
      <c r="E98" s="231"/>
      <c r="F98" s="231"/>
      <c r="G98" s="231"/>
      <c r="H98" s="231"/>
      <c r="I98" s="231"/>
      <c r="J98" s="231"/>
      <c r="K98" s="232"/>
      <c r="L98" s="231"/>
      <c r="M98" s="231"/>
      <c r="N98" s="231"/>
      <c r="O98" s="231"/>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row>
    <row r="99" spans="1:42" x14ac:dyDescent="0.25">
      <c r="A99" s="230"/>
      <c r="B99" s="231"/>
      <c r="C99" s="231"/>
      <c r="D99" s="232"/>
      <c r="E99" s="231"/>
      <c r="F99" s="231"/>
      <c r="G99" s="231"/>
      <c r="H99" s="231"/>
      <c r="I99" s="231"/>
      <c r="J99" s="231"/>
      <c r="K99" s="232"/>
      <c r="L99" s="231"/>
      <c r="M99" s="231"/>
      <c r="N99" s="231"/>
      <c r="O99" s="231"/>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row>
    <row r="100" spans="1:42" x14ac:dyDescent="0.25">
      <c r="A100" s="230"/>
      <c r="B100" s="231"/>
      <c r="C100" s="231"/>
      <c r="D100" s="232"/>
      <c r="E100" s="231"/>
      <c r="F100" s="231"/>
      <c r="G100" s="231"/>
      <c r="H100" s="231"/>
      <c r="I100" s="231"/>
      <c r="J100" s="231"/>
      <c r="K100" s="232"/>
      <c r="L100" s="231"/>
      <c r="M100" s="231"/>
      <c r="N100" s="231"/>
      <c r="O100" s="231"/>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row>
    <row r="101" spans="1:42" x14ac:dyDescent="0.25">
      <c r="A101" s="230"/>
      <c r="B101" s="231"/>
      <c r="C101" s="231"/>
      <c r="D101" s="232"/>
      <c r="E101" s="231"/>
      <c r="F101" s="231"/>
      <c r="G101" s="231"/>
      <c r="H101" s="231"/>
      <c r="I101" s="231"/>
      <c r="J101" s="231"/>
      <c r="K101" s="232"/>
      <c r="L101" s="231"/>
      <c r="M101" s="231"/>
      <c r="N101" s="231"/>
      <c r="O101" s="231"/>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row>
    <row r="102" spans="1:42" x14ac:dyDescent="0.25">
      <c r="A102" s="230"/>
      <c r="B102" s="231"/>
      <c r="C102" s="231"/>
      <c r="D102" s="232"/>
      <c r="E102" s="231"/>
      <c r="F102" s="231"/>
      <c r="G102" s="231"/>
      <c r="H102" s="231"/>
      <c r="I102" s="231"/>
      <c r="J102" s="231"/>
      <c r="K102" s="232"/>
      <c r="L102" s="231"/>
      <c r="M102" s="231"/>
      <c r="N102" s="231"/>
      <c r="O102" s="231"/>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row>
    <row r="103" spans="1:42" x14ac:dyDescent="0.25">
      <c r="A103" s="230"/>
      <c r="B103" s="231"/>
      <c r="C103" s="231"/>
      <c r="D103" s="232"/>
      <c r="E103" s="231"/>
      <c r="F103" s="231"/>
      <c r="G103" s="231"/>
      <c r="H103" s="231"/>
      <c r="I103" s="231"/>
      <c r="J103" s="231"/>
      <c r="K103" s="232"/>
      <c r="L103" s="231"/>
      <c r="M103" s="231"/>
      <c r="N103" s="231"/>
      <c r="O103" s="231"/>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row>
    <row r="104" spans="1:42" x14ac:dyDescent="0.25">
      <c r="A104" s="230"/>
      <c r="B104" s="231"/>
      <c r="C104" s="231"/>
      <c r="D104" s="232"/>
      <c r="E104" s="231"/>
      <c r="F104" s="231"/>
      <c r="G104" s="231"/>
      <c r="H104" s="231"/>
      <c r="I104" s="231"/>
      <c r="J104" s="231"/>
      <c r="K104" s="232"/>
      <c r="L104" s="231"/>
      <c r="M104" s="231"/>
      <c r="N104" s="231"/>
      <c r="O104" s="231"/>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row>
    <row r="105" spans="1:42" x14ac:dyDescent="0.25">
      <c r="A105" s="230"/>
      <c r="B105" s="231"/>
      <c r="C105" s="231"/>
      <c r="D105" s="232"/>
      <c r="E105" s="231"/>
      <c r="F105" s="231"/>
      <c r="G105" s="231"/>
      <c r="H105" s="231"/>
      <c r="I105" s="231"/>
      <c r="J105" s="231"/>
      <c r="K105" s="232"/>
      <c r="L105" s="231"/>
      <c r="M105" s="231"/>
      <c r="N105" s="231"/>
      <c r="O105" s="231"/>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row>
    <row r="106" spans="1:42" x14ac:dyDescent="0.25">
      <c r="A106" s="230"/>
      <c r="B106" s="231"/>
      <c r="C106" s="231"/>
      <c r="D106" s="232"/>
      <c r="E106" s="231"/>
      <c r="F106" s="231"/>
      <c r="G106" s="231"/>
      <c r="H106" s="231"/>
      <c r="I106" s="231"/>
      <c r="J106" s="231"/>
      <c r="K106" s="232"/>
      <c r="L106" s="231"/>
      <c r="M106" s="231"/>
      <c r="N106" s="231"/>
      <c r="O106" s="231"/>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row>
    <row r="107" spans="1:42" x14ac:dyDescent="0.25">
      <c r="A107" s="230"/>
      <c r="B107" s="231"/>
      <c r="C107" s="231"/>
      <c r="D107" s="232"/>
      <c r="E107" s="231"/>
      <c r="F107" s="231"/>
      <c r="G107" s="231"/>
      <c r="H107" s="231"/>
      <c r="I107" s="231"/>
      <c r="J107" s="231"/>
      <c r="K107" s="232"/>
      <c r="L107" s="231"/>
      <c r="M107" s="231"/>
      <c r="N107" s="231"/>
      <c r="O107" s="231"/>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row>
    <row r="108" spans="1:42" x14ac:dyDescent="0.25">
      <c r="A108" s="230"/>
      <c r="B108" s="231"/>
      <c r="C108" s="231"/>
      <c r="D108" s="232"/>
      <c r="E108" s="231"/>
      <c r="F108" s="231"/>
      <c r="G108" s="231"/>
      <c r="H108" s="231"/>
      <c r="I108" s="231"/>
      <c r="J108" s="231"/>
      <c r="K108" s="232"/>
      <c r="L108" s="231"/>
      <c r="M108" s="231"/>
      <c r="N108" s="231"/>
      <c r="O108" s="231"/>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row>
    <row r="109" spans="1:42" x14ac:dyDescent="0.25">
      <c r="A109" s="230"/>
      <c r="B109" s="231"/>
      <c r="C109" s="231"/>
      <c r="D109" s="232"/>
      <c r="E109" s="231"/>
      <c r="F109" s="231"/>
      <c r="G109" s="231"/>
      <c r="H109" s="231"/>
      <c r="I109" s="231"/>
      <c r="J109" s="231"/>
      <c r="K109" s="232"/>
      <c r="L109" s="231"/>
      <c r="M109" s="231"/>
      <c r="N109" s="231"/>
      <c r="O109" s="231"/>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row>
    <row r="110" spans="1:42" x14ac:dyDescent="0.25">
      <c r="A110" s="230"/>
      <c r="B110" s="231"/>
      <c r="C110" s="231"/>
      <c r="D110" s="232"/>
      <c r="E110" s="231"/>
      <c r="F110" s="231"/>
      <c r="G110" s="231"/>
      <c r="H110" s="231"/>
      <c r="I110" s="231"/>
      <c r="J110" s="231"/>
      <c r="K110" s="232"/>
      <c r="L110" s="231"/>
      <c r="M110" s="231"/>
      <c r="N110" s="231"/>
      <c r="O110" s="231"/>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row>
    <row r="111" spans="1:42" x14ac:dyDescent="0.25">
      <c r="A111" s="230"/>
      <c r="B111" s="231"/>
      <c r="C111" s="231"/>
      <c r="D111" s="232"/>
      <c r="E111" s="231"/>
      <c r="F111" s="231"/>
      <c r="G111" s="231"/>
      <c r="H111" s="231"/>
      <c r="I111" s="231"/>
      <c r="J111" s="231"/>
      <c r="K111" s="232"/>
      <c r="L111" s="231"/>
      <c r="M111" s="231"/>
      <c r="N111" s="231"/>
      <c r="O111" s="231"/>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row>
    <row r="112" spans="1:42" x14ac:dyDescent="0.25">
      <c r="A112" s="230"/>
      <c r="B112" s="231"/>
      <c r="C112" s="231"/>
      <c r="D112" s="232"/>
      <c r="E112" s="231"/>
      <c r="F112" s="231"/>
      <c r="G112" s="231"/>
      <c r="H112" s="231"/>
      <c r="I112" s="231"/>
      <c r="J112" s="231"/>
      <c r="K112" s="232"/>
      <c r="L112" s="231"/>
      <c r="M112" s="231"/>
      <c r="N112" s="231"/>
      <c r="O112" s="231"/>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row>
    <row r="113" spans="1:42" x14ac:dyDescent="0.25">
      <c r="A113" s="230"/>
      <c r="B113" s="231"/>
      <c r="C113" s="231"/>
      <c r="D113" s="232"/>
      <c r="E113" s="231"/>
      <c r="F113" s="231"/>
      <c r="G113" s="231"/>
      <c r="H113" s="231"/>
      <c r="I113" s="231"/>
      <c r="J113" s="231"/>
      <c r="K113" s="232"/>
      <c r="L113" s="231"/>
      <c r="M113" s="231"/>
      <c r="N113" s="231"/>
      <c r="O113" s="231"/>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row>
    <row r="114" spans="1:42" x14ac:dyDescent="0.25">
      <c r="A114" s="230"/>
      <c r="B114" s="231"/>
      <c r="C114" s="231"/>
      <c r="D114" s="232"/>
      <c r="E114" s="231"/>
      <c r="F114" s="231"/>
      <c r="G114" s="231"/>
      <c r="H114" s="231"/>
      <c r="I114" s="231"/>
      <c r="J114" s="231"/>
      <c r="K114" s="232"/>
      <c r="L114" s="231"/>
      <c r="M114" s="231"/>
      <c r="N114" s="231"/>
      <c r="O114" s="231"/>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row>
    <row r="115" spans="1:42" x14ac:dyDescent="0.25">
      <c r="A115" s="230"/>
      <c r="B115" s="231"/>
      <c r="C115" s="231"/>
      <c r="D115" s="232"/>
      <c r="E115" s="231"/>
      <c r="F115" s="231"/>
      <c r="G115" s="231"/>
      <c r="H115" s="231"/>
      <c r="I115" s="231"/>
      <c r="J115" s="231"/>
      <c r="K115" s="232"/>
      <c r="L115" s="231"/>
      <c r="M115" s="231"/>
      <c r="N115" s="231"/>
      <c r="O115" s="231"/>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row>
    <row r="116" spans="1:42" x14ac:dyDescent="0.25">
      <c r="A116" s="230"/>
      <c r="B116" s="231"/>
      <c r="C116" s="231"/>
      <c r="D116" s="232"/>
      <c r="E116" s="231"/>
      <c r="F116" s="231"/>
      <c r="G116" s="231"/>
      <c r="H116" s="231"/>
      <c r="I116" s="231"/>
      <c r="J116" s="231"/>
      <c r="K116" s="232"/>
      <c r="L116" s="231"/>
      <c r="M116" s="231"/>
      <c r="N116" s="231"/>
      <c r="O116" s="231"/>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row>
    <row r="117" spans="1:42" x14ac:dyDescent="0.25">
      <c r="A117" s="230"/>
      <c r="B117" s="231"/>
      <c r="C117" s="231"/>
      <c r="D117" s="232"/>
      <c r="E117" s="231"/>
      <c r="F117" s="231"/>
      <c r="G117" s="231"/>
      <c r="H117" s="231"/>
      <c r="I117" s="231"/>
      <c r="J117" s="231"/>
      <c r="K117" s="232"/>
      <c r="L117" s="231"/>
      <c r="M117" s="231"/>
      <c r="N117" s="231"/>
      <c r="O117" s="231"/>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row>
    <row r="118" spans="1:42" x14ac:dyDescent="0.25">
      <c r="A118" s="230"/>
      <c r="B118" s="231"/>
      <c r="C118" s="231"/>
      <c r="D118" s="232"/>
      <c r="E118" s="231"/>
      <c r="F118" s="231"/>
      <c r="G118" s="231"/>
      <c r="H118" s="231"/>
      <c r="I118" s="231"/>
      <c r="J118" s="231"/>
      <c r="K118" s="232"/>
      <c r="L118" s="231"/>
      <c r="M118" s="231"/>
      <c r="N118" s="231"/>
      <c r="O118" s="231"/>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row>
    <row r="119" spans="1:42" x14ac:dyDescent="0.25">
      <c r="A119" s="230"/>
      <c r="B119" s="231"/>
      <c r="C119" s="231"/>
      <c r="D119" s="232"/>
      <c r="E119" s="231"/>
      <c r="F119" s="231"/>
      <c r="G119" s="231"/>
      <c r="H119" s="231"/>
      <c r="I119" s="231"/>
      <c r="J119" s="231"/>
      <c r="K119" s="232"/>
      <c r="L119" s="231"/>
      <c r="M119" s="231"/>
      <c r="N119" s="231"/>
      <c r="O119" s="231"/>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row>
    <row r="120" spans="1:42" x14ac:dyDescent="0.25">
      <c r="A120" s="230"/>
      <c r="B120" s="231"/>
      <c r="C120" s="231"/>
      <c r="D120" s="232"/>
      <c r="E120" s="231"/>
      <c r="F120" s="231"/>
      <c r="G120" s="231"/>
      <c r="H120" s="231"/>
      <c r="I120" s="231"/>
      <c r="J120" s="231"/>
      <c r="K120" s="232"/>
      <c r="L120" s="231"/>
      <c r="M120" s="231"/>
      <c r="N120" s="231"/>
      <c r="O120" s="231"/>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row>
    <row r="121" spans="1:42" x14ac:dyDescent="0.25">
      <c r="A121" s="230"/>
      <c r="B121" s="231"/>
      <c r="C121" s="231"/>
      <c r="D121" s="232"/>
      <c r="E121" s="231"/>
      <c r="F121" s="231"/>
      <c r="G121" s="231"/>
      <c r="H121" s="231"/>
      <c r="I121" s="231"/>
      <c r="J121" s="231"/>
      <c r="K121" s="232"/>
      <c r="L121" s="231"/>
      <c r="M121" s="231"/>
      <c r="N121" s="231"/>
      <c r="O121" s="231"/>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row>
    <row r="122" spans="1:42" x14ac:dyDescent="0.25">
      <c r="A122" s="230"/>
      <c r="B122" s="231"/>
      <c r="C122" s="231"/>
      <c r="D122" s="232"/>
      <c r="E122" s="231"/>
      <c r="F122" s="231"/>
      <c r="G122" s="231"/>
      <c r="H122" s="231"/>
      <c r="I122" s="231"/>
      <c r="J122" s="231"/>
      <c r="K122" s="232"/>
      <c r="L122" s="231"/>
      <c r="M122" s="231"/>
      <c r="N122" s="231"/>
      <c r="O122" s="231"/>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row>
    <row r="123" spans="1:42" x14ac:dyDescent="0.25">
      <c r="A123" s="230"/>
      <c r="B123" s="231"/>
      <c r="C123" s="231"/>
      <c r="D123" s="232"/>
      <c r="E123" s="231"/>
      <c r="F123" s="231"/>
      <c r="G123" s="231"/>
      <c r="H123" s="231"/>
      <c r="I123" s="231"/>
      <c r="J123" s="231"/>
      <c r="K123" s="232"/>
      <c r="L123" s="231"/>
      <c r="M123" s="231"/>
      <c r="N123" s="231"/>
      <c r="O123" s="231"/>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row>
    <row r="124" spans="1:42" x14ac:dyDescent="0.25">
      <c r="A124" s="230"/>
      <c r="B124" s="231"/>
      <c r="C124" s="231"/>
      <c r="D124" s="232"/>
      <c r="E124" s="231"/>
      <c r="F124" s="231"/>
      <c r="G124" s="231"/>
      <c r="H124" s="231"/>
      <c r="I124" s="231"/>
      <c r="J124" s="231"/>
      <c r="K124" s="232"/>
      <c r="L124" s="231"/>
      <c r="M124" s="231"/>
      <c r="N124" s="231"/>
      <c r="O124" s="231"/>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row>
    <row r="125" spans="1:42" x14ac:dyDescent="0.25">
      <c r="A125" s="230"/>
      <c r="B125" s="231"/>
      <c r="C125" s="231"/>
      <c r="D125" s="232"/>
      <c r="E125" s="231"/>
      <c r="F125" s="231"/>
      <c r="G125" s="231"/>
      <c r="H125" s="231"/>
      <c r="I125" s="231"/>
      <c r="J125" s="231"/>
      <c r="K125" s="232"/>
      <c r="L125" s="231"/>
      <c r="M125" s="231"/>
      <c r="N125" s="231"/>
      <c r="O125" s="231"/>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row>
    <row r="126" spans="1:42" x14ac:dyDescent="0.25">
      <c r="A126" s="230"/>
      <c r="B126" s="231"/>
      <c r="C126" s="231"/>
      <c r="D126" s="232"/>
      <c r="E126" s="231"/>
      <c r="F126" s="231"/>
      <c r="G126" s="231"/>
      <c r="H126" s="231"/>
      <c r="I126" s="231"/>
      <c r="J126" s="231"/>
      <c r="K126" s="232"/>
      <c r="L126" s="231"/>
      <c r="M126" s="231"/>
      <c r="N126" s="231"/>
      <c r="O126" s="231"/>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row>
    <row r="127" spans="1:42" x14ac:dyDescent="0.25">
      <c r="A127" s="230"/>
      <c r="B127" s="231"/>
      <c r="C127" s="231"/>
      <c r="D127" s="232"/>
      <c r="E127" s="231"/>
      <c r="F127" s="231"/>
      <c r="G127" s="231"/>
      <c r="H127" s="231"/>
      <c r="I127" s="231"/>
      <c r="J127" s="231"/>
      <c r="K127" s="232"/>
      <c r="L127" s="231"/>
      <c r="M127" s="231"/>
      <c r="N127" s="231"/>
      <c r="O127" s="231"/>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row>
    <row r="128" spans="1:42" x14ac:dyDescent="0.25">
      <c r="A128" s="230"/>
      <c r="B128" s="231"/>
      <c r="C128" s="231"/>
      <c r="D128" s="232"/>
      <c r="E128" s="231"/>
      <c r="F128" s="231"/>
      <c r="G128" s="231"/>
      <c r="H128" s="231"/>
      <c r="I128" s="231"/>
      <c r="J128" s="231"/>
      <c r="K128" s="232"/>
      <c r="L128" s="231"/>
      <c r="M128" s="231"/>
      <c r="N128" s="231"/>
      <c r="O128" s="231"/>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row>
    <row r="129" spans="1:42" x14ac:dyDescent="0.25">
      <c r="A129" s="230"/>
      <c r="B129" s="231"/>
      <c r="C129" s="231"/>
      <c r="D129" s="232"/>
      <c r="E129" s="231"/>
      <c r="F129" s="231"/>
      <c r="G129" s="231"/>
      <c r="H129" s="231"/>
      <c r="I129" s="231"/>
      <c r="J129" s="231"/>
      <c r="K129" s="232"/>
      <c r="L129" s="231"/>
      <c r="M129" s="231"/>
      <c r="N129" s="231"/>
      <c r="O129" s="231"/>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row>
    <row r="130" spans="1:42" x14ac:dyDescent="0.25">
      <c r="A130" s="230"/>
      <c r="B130" s="231"/>
      <c r="C130" s="231"/>
      <c r="D130" s="232"/>
      <c r="E130" s="231"/>
      <c r="F130" s="231"/>
      <c r="G130" s="231"/>
      <c r="H130" s="231"/>
      <c r="I130" s="231"/>
      <c r="J130" s="231"/>
      <c r="K130" s="232"/>
      <c r="L130" s="231"/>
      <c r="M130" s="231"/>
      <c r="N130" s="231"/>
      <c r="O130" s="231"/>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row>
    <row r="131" spans="1:42" x14ac:dyDescent="0.25">
      <c r="A131" s="230"/>
      <c r="B131" s="231"/>
      <c r="C131" s="231"/>
      <c r="D131" s="232"/>
      <c r="E131" s="231"/>
      <c r="F131" s="231"/>
      <c r="G131" s="231"/>
      <c r="H131" s="231"/>
      <c r="I131" s="231"/>
      <c r="J131" s="231"/>
      <c r="K131" s="232"/>
      <c r="L131" s="231"/>
      <c r="M131" s="231"/>
      <c r="N131" s="231"/>
      <c r="O131" s="231"/>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row>
    <row r="132" spans="1:42" x14ac:dyDescent="0.25">
      <c r="A132" s="230"/>
      <c r="B132" s="231"/>
      <c r="C132" s="231"/>
      <c r="D132" s="232"/>
      <c r="E132" s="231"/>
      <c r="F132" s="231"/>
      <c r="G132" s="231"/>
      <c r="H132" s="231"/>
      <c r="I132" s="231"/>
      <c r="J132" s="231"/>
      <c r="K132" s="232"/>
      <c r="L132" s="231"/>
      <c r="M132" s="231"/>
      <c r="N132" s="231"/>
      <c r="O132" s="231"/>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row>
    <row r="133" spans="1:42" x14ac:dyDescent="0.25">
      <c r="A133" s="230"/>
      <c r="B133" s="231"/>
      <c r="C133" s="231"/>
      <c r="D133" s="232"/>
      <c r="E133" s="231"/>
      <c r="F133" s="231"/>
      <c r="G133" s="231"/>
      <c r="H133" s="231"/>
      <c r="I133" s="231"/>
      <c r="J133" s="231"/>
      <c r="K133" s="232"/>
      <c r="L133" s="231"/>
      <c r="M133" s="231"/>
      <c r="N133" s="231"/>
      <c r="O133" s="231"/>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row>
    <row r="134" spans="1:42" x14ac:dyDescent="0.25">
      <c r="A134" s="230"/>
      <c r="B134" s="231"/>
      <c r="C134" s="231"/>
      <c r="D134" s="232"/>
      <c r="E134" s="231"/>
      <c r="F134" s="231"/>
      <c r="G134" s="231"/>
      <c r="H134" s="231"/>
      <c r="I134" s="231"/>
      <c r="J134" s="231"/>
      <c r="K134" s="232"/>
      <c r="L134" s="231"/>
      <c r="M134" s="231"/>
      <c r="N134" s="231"/>
      <c r="O134" s="231"/>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row>
    <row r="135" spans="1:42" x14ac:dyDescent="0.25">
      <c r="A135" s="230"/>
      <c r="B135" s="231"/>
      <c r="C135" s="231"/>
      <c r="D135" s="232"/>
      <c r="E135" s="231"/>
      <c r="F135" s="231"/>
      <c r="G135" s="231"/>
      <c r="H135" s="231"/>
      <c r="I135" s="231"/>
      <c r="J135" s="231"/>
      <c r="K135" s="232"/>
      <c r="L135" s="231"/>
      <c r="M135" s="231"/>
      <c r="N135" s="231"/>
      <c r="O135" s="231"/>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row>
    <row r="136" spans="1:42" x14ac:dyDescent="0.25">
      <c r="A136" s="230"/>
      <c r="B136" s="231"/>
      <c r="C136" s="231"/>
      <c r="D136" s="232"/>
      <c r="E136" s="231"/>
      <c r="F136" s="231"/>
      <c r="G136" s="231"/>
      <c r="H136" s="231"/>
      <c r="I136" s="231"/>
      <c r="J136" s="231"/>
      <c r="K136" s="232"/>
      <c r="L136" s="231"/>
      <c r="M136" s="231"/>
      <c r="N136" s="231"/>
      <c r="O136" s="231"/>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row>
    <row r="137" spans="1:42" x14ac:dyDescent="0.25">
      <c r="A137" s="230"/>
      <c r="B137" s="231"/>
      <c r="C137" s="231"/>
      <c r="D137" s="232"/>
      <c r="E137" s="231"/>
      <c r="F137" s="231"/>
      <c r="G137" s="231"/>
      <c r="H137" s="231"/>
      <c r="I137" s="231"/>
      <c r="J137" s="231"/>
      <c r="K137" s="232"/>
      <c r="L137" s="231"/>
      <c r="M137" s="231"/>
      <c r="N137" s="231"/>
      <c r="O137" s="231"/>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row>
    <row r="138" spans="1:42" x14ac:dyDescent="0.25">
      <c r="A138" s="230"/>
      <c r="B138" s="231"/>
      <c r="C138" s="231"/>
      <c r="D138" s="232"/>
      <c r="E138" s="231"/>
      <c r="F138" s="231"/>
      <c r="G138" s="231"/>
      <c r="H138" s="231"/>
      <c r="I138" s="231"/>
      <c r="J138" s="231"/>
      <c r="K138" s="232"/>
      <c r="L138" s="231"/>
      <c r="M138" s="231"/>
      <c r="N138" s="231"/>
      <c r="O138" s="231"/>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row>
    <row r="139" spans="1:42" x14ac:dyDescent="0.25">
      <c r="A139" s="230"/>
      <c r="B139" s="231"/>
      <c r="C139" s="231"/>
      <c r="D139" s="232"/>
      <c r="E139" s="231"/>
      <c r="F139" s="231"/>
      <c r="G139" s="231"/>
      <c r="H139" s="231"/>
      <c r="I139" s="231"/>
      <c r="J139" s="231"/>
      <c r="K139" s="232"/>
      <c r="L139" s="231"/>
      <c r="M139" s="231"/>
      <c r="N139" s="231"/>
      <c r="O139" s="231"/>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row>
    <row r="140" spans="1:42" x14ac:dyDescent="0.25">
      <c r="A140" s="230"/>
      <c r="B140" s="231"/>
      <c r="C140" s="231"/>
      <c r="D140" s="232"/>
      <c r="E140" s="231"/>
      <c r="F140" s="231"/>
      <c r="G140" s="231"/>
      <c r="H140" s="231"/>
      <c r="I140" s="231"/>
      <c r="J140" s="231"/>
      <c r="K140" s="232"/>
      <c r="L140" s="231"/>
      <c r="M140" s="231"/>
      <c r="N140" s="231"/>
      <c r="O140" s="231"/>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row>
    <row r="141" spans="1:42" x14ac:dyDescent="0.25">
      <c r="A141" s="230"/>
      <c r="B141" s="231"/>
      <c r="C141" s="231"/>
      <c r="D141" s="232"/>
      <c r="E141" s="231"/>
      <c r="F141" s="231"/>
      <c r="G141" s="231"/>
      <c r="H141" s="231"/>
      <c r="I141" s="231"/>
      <c r="J141" s="231"/>
      <c r="K141" s="232"/>
      <c r="L141" s="231"/>
      <c r="M141" s="231"/>
      <c r="N141" s="231"/>
      <c r="O141" s="231"/>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row>
    <row r="142" spans="1:42" x14ac:dyDescent="0.25">
      <c r="A142" s="230"/>
      <c r="B142" s="231"/>
      <c r="C142" s="231"/>
      <c r="D142" s="232"/>
      <c r="E142" s="231"/>
      <c r="F142" s="231"/>
      <c r="G142" s="231"/>
      <c r="H142" s="231"/>
      <c r="I142" s="231"/>
      <c r="J142" s="231"/>
      <c r="K142" s="232"/>
      <c r="L142" s="231"/>
      <c r="M142" s="231"/>
      <c r="N142" s="231"/>
      <c r="O142" s="231"/>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row>
    <row r="143" spans="1:42" x14ac:dyDescent="0.25">
      <c r="A143" s="230"/>
      <c r="B143" s="231"/>
      <c r="C143" s="231"/>
      <c r="D143" s="232"/>
      <c r="E143" s="231"/>
      <c r="F143" s="231"/>
      <c r="G143" s="231"/>
      <c r="H143" s="231"/>
      <c r="I143" s="231"/>
      <c r="J143" s="231"/>
      <c r="K143" s="232"/>
      <c r="L143" s="231"/>
      <c r="M143" s="231"/>
      <c r="N143" s="231"/>
      <c r="O143" s="231"/>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row>
    <row r="144" spans="1:42" x14ac:dyDescent="0.25">
      <c r="A144" s="230"/>
      <c r="B144" s="231"/>
      <c r="C144" s="231"/>
      <c r="D144" s="232"/>
      <c r="E144" s="231"/>
      <c r="F144" s="231"/>
      <c r="G144" s="231"/>
      <c r="H144" s="231"/>
      <c r="I144" s="231"/>
      <c r="J144" s="231"/>
      <c r="K144" s="232"/>
      <c r="L144" s="231"/>
      <c r="M144" s="231"/>
      <c r="N144" s="231"/>
      <c r="O144" s="231"/>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row>
    <row r="145" spans="1:42" x14ac:dyDescent="0.25">
      <c r="A145" s="230"/>
      <c r="B145" s="231"/>
      <c r="C145" s="231"/>
      <c r="D145" s="232"/>
      <c r="E145" s="231"/>
      <c r="F145" s="231"/>
      <c r="G145" s="231"/>
      <c r="H145" s="231"/>
      <c r="I145" s="231"/>
      <c r="J145" s="231"/>
      <c r="K145" s="232"/>
      <c r="L145" s="231"/>
      <c r="M145" s="231"/>
      <c r="N145" s="231"/>
      <c r="O145" s="231"/>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row>
    <row r="146" spans="1:42" x14ac:dyDescent="0.25">
      <c r="A146" s="230"/>
      <c r="B146" s="231"/>
      <c r="C146" s="231"/>
      <c r="D146" s="232"/>
      <c r="E146" s="231"/>
      <c r="F146" s="231"/>
      <c r="G146" s="231"/>
      <c r="H146" s="231"/>
      <c r="I146" s="231"/>
      <c r="J146" s="231"/>
      <c r="K146" s="232"/>
      <c r="L146" s="231"/>
      <c r="M146" s="231"/>
      <c r="N146" s="231"/>
      <c r="O146" s="231"/>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row>
    <row r="147" spans="1:42" x14ac:dyDescent="0.25">
      <c r="A147" s="230"/>
      <c r="B147" s="231"/>
      <c r="C147" s="231"/>
      <c r="D147" s="232"/>
      <c r="E147" s="231"/>
      <c r="F147" s="231"/>
      <c r="G147" s="231"/>
      <c r="H147" s="231"/>
      <c r="I147" s="231"/>
      <c r="J147" s="231"/>
      <c r="K147" s="232"/>
      <c r="L147" s="231"/>
      <c r="M147" s="231"/>
      <c r="N147" s="231"/>
      <c r="O147" s="231"/>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row>
    <row r="148" spans="1:42" x14ac:dyDescent="0.25">
      <c r="A148" s="230"/>
      <c r="B148" s="231"/>
      <c r="C148" s="231"/>
      <c r="D148" s="232"/>
      <c r="E148" s="231"/>
      <c r="F148" s="231"/>
      <c r="G148" s="231"/>
      <c r="H148" s="231"/>
      <c r="I148" s="231"/>
      <c r="J148" s="231"/>
      <c r="K148" s="232"/>
      <c r="L148" s="231"/>
      <c r="M148" s="231"/>
      <c r="N148" s="231"/>
      <c r="O148" s="231"/>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row>
    <row r="149" spans="1:42" x14ac:dyDescent="0.25">
      <c r="A149" s="230"/>
      <c r="B149" s="231"/>
      <c r="C149" s="231"/>
      <c r="D149" s="232"/>
      <c r="E149" s="231"/>
      <c r="F149" s="231"/>
      <c r="G149" s="231"/>
      <c r="H149" s="231"/>
      <c r="I149" s="231"/>
      <c r="J149" s="231"/>
      <c r="K149" s="232"/>
      <c r="L149" s="231"/>
      <c r="M149" s="231"/>
      <c r="N149" s="231"/>
      <c r="O149" s="231"/>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row>
    <row r="150" spans="1:42" x14ac:dyDescent="0.25">
      <c r="A150" s="230"/>
      <c r="B150" s="231"/>
      <c r="C150" s="231"/>
      <c r="D150" s="232"/>
      <c r="E150" s="231"/>
      <c r="F150" s="231"/>
      <c r="G150" s="231"/>
      <c r="H150" s="231"/>
      <c r="I150" s="231"/>
      <c r="J150" s="231"/>
      <c r="K150" s="232"/>
      <c r="L150" s="231"/>
      <c r="M150" s="231"/>
      <c r="N150" s="231"/>
      <c r="O150" s="231"/>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row>
    <row r="151" spans="1:42" x14ac:dyDescent="0.25">
      <c r="A151" s="230"/>
      <c r="B151" s="231"/>
      <c r="C151" s="231"/>
      <c r="D151" s="232"/>
      <c r="E151" s="231"/>
      <c r="F151" s="231"/>
      <c r="G151" s="231"/>
      <c r="H151" s="231"/>
      <c r="I151" s="231"/>
      <c r="J151" s="231"/>
      <c r="K151" s="232"/>
      <c r="L151" s="231"/>
      <c r="M151" s="231"/>
      <c r="N151" s="231"/>
      <c r="O151" s="231"/>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row>
    <row r="152" spans="1:42" x14ac:dyDescent="0.25">
      <c r="A152" s="230"/>
      <c r="B152" s="231"/>
      <c r="C152" s="231"/>
      <c r="D152" s="232"/>
      <c r="E152" s="231"/>
      <c r="F152" s="231"/>
      <c r="G152" s="231"/>
      <c r="H152" s="231"/>
      <c r="I152" s="231"/>
      <c r="J152" s="231"/>
      <c r="K152" s="232"/>
      <c r="L152" s="231"/>
      <c r="M152" s="231"/>
      <c r="N152" s="231"/>
      <c r="O152" s="231"/>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row>
    <row r="153" spans="1:42" x14ac:dyDescent="0.25">
      <c r="A153" s="230"/>
      <c r="B153" s="231"/>
      <c r="C153" s="231"/>
      <c r="D153" s="232"/>
      <c r="E153" s="231"/>
      <c r="F153" s="231"/>
      <c r="G153" s="231"/>
      <c r="H153" s="231"/>
      <c r="I153" s="231"/>
      <c r="J153" s="231"/>
      <c r="K153" s="232"/>
      <c r="L153" s="231"/>
      <c r="M153" s="231"/>
      <c r="N153" s="231"/>
      <c r="O153" s="231"/>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row>
    <row r="154" spans="1:42" x14ac:dyDescent="0.25">
      <c r="A154" s="230"/>
      <c r="B154" s="231"/>
      <c r="C154" s="231"/>
      <c r="D154" s="232"/>
      <c r="E154" s="231"/>
      <c r="F154" s="231"/>
      <c r="G154" s="231"/>
      <c r="H154" s="231"/>
      <c r="I154" s="231"/>
      <c r="J154" s="231"/>
      <c r="K154" s="232"/>
      <c r="L154" s="231"/>
      <c r="M154" s="231"/>
      <c r="N154" s="231"/>
      <c r="O154" s="231"/>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row>
    <row r="155" spans="1:42" x14ac:dyDescent="0.25">
      <c r="A155" s="230"/>
      <c r="B155" s="231"/>
      <c r="C155" s="231"/>
      <c r="D155" s="232"/>
      <c r="E155" s="231"/>
      <c r="F155" s="231"/>
      <c r="G155" s="231"/>
      <c r="H155" s="231"/>
      <c r="I155" s="231"/>
      <c r="J155" s="231"/>
      <c r="K155" s="232"/>
      <c r="L155" s="231"/>
      <c r="M155" s="231"/>
      <c r="N155" s="231"/>
      <c r="O155" s="231"/>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row>
    <row r="156" spans="1:42" x14ac:dyDescent="0.25">
      <c r="A156" s="230"/>
      <c r="B156" s="231"/>
      <c r="C156" s="231"/>
      <c r="D156" s="232"/>
      <c r="E156" s="231"/>
      <c r="F156" s="231"/>
      <c r="G156" s="231"/>
      <c r="H156" s="231"/>
      <c r="I156" s="231"/>
      <c r="J156" s="231"/>
      <c r="K156" s="232"/>
      <c r="L156" s="231"/>
      <c r="M156" s="231"/>
      <c r="N156" s="231"/>
      <c r="O156" s="231"/>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row>
    <row r="157" spans="1:42" x14ac:dyDescent="0.25">
      <c r="A157" s="230"/>
      <c r="B157" s="231"/>
      <c r="C157" s="231"/>
      <c r="D157" s="232"/>
      <c r="E157" s="231"/>
      <c r="F157" s="231"/>
      <c r="G157" s="231"/>
      <c r="H157" s="231"/>
      <c r="I157" s="231"/>
      <c r="J157" s="231"/>
      <c r="K157" s="232"/>
      <c r="L157" s="231"/>
      <c r="M157" s="231"/>
      <c r="N157" s="231"/>
      <c r="O157" s="231"/>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row>
    <row r="158" spans="1:42" x14ac:dyDescent="0.25">
      <c r="A158" s="230"/>
      <c r="B158" s="231"/>
      <c r="C158" s="231"/>
      <c r="D158" s="232"/>
      <c r="E158" s="231"/>
      <c r="F158" s="231"/>
      <c r="G158" s="231"/>
      <c r="H158" s="231"/>
      <c r="I158" s="231"/>
      <c r="J158" s="231"/>
      <c r="K158" s="232"/>
      <c r="L158" s="231"/>
      <c r="M158" s="231"/>
      <c r="N158" s="231"/>
      <c r="O158" s="231"/>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row>
    <row r="159" spans="1:42" x14ac:dyDescent="0.25">
      <c r="A159" s="230"/>
      <c r="B159" s="231"/>
      <c r="C159" s="231"/>
      <c r="D159" s="232"/>
      <c r="E159" s="231"/>
      <c r="F159" s="231"/>
      <c r="G159" s="231"/>
      <c r="H159" s="231"/>
      <c r="I159" s="231"/>
      <c r="J159" s="231"/>
      <c r="K159" s="232"/>
      <c r="L159" s="231"/>
      <c r="M159" s="231"/>
      <c r="N159" s="231"/>
      <c r="O159" s="231"/>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row>
    <row r="160" spans="1:42" x14ac:dyDescent="0.25">
      <c r="A160" s="230"/>
      <c r="B160" s="231"/>
      <c r="C160" s="231"/>
      <c r="D160" s="232"/>
      <c r="E160" s="231"/>
      <c r="F160" s="231"/>
      <c r="G160" s="231"/>
      <c r="H160" s="231"/>
      <c r="I160" s="231"/>
      <c r="J160" s="231"/>
      <c r="K160" s="232"/>
      <c r="L160" s="231"/>
      <c r="M160" s="231"/>
      <c r="N160" s="231"/>
      <c r="O160" s="231"/>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row>
    <row r="161" spans="1:42" x14ac:dyDescent="0.25">
      <c r="A161" s="230"/>
      <c r="B161" s="231"/>
      <c r="C161" s="231"/>
      <c r="D161" s="232"/>
      <c r="E161" s="231"/>
      <c r="F161" s="231"/>
      <c r="G161" s="231"/>
      <c r="H161" s="231"/>
      <c r="I161" s="231"/>
      <c r="J161" s="231"/>
      <c r="K161" s="232"/>
      <c r="L161" s="231"/>
      <c r="M161" s="231"/>
      <c r="N161" s="231"/>
      <c r="O161" s="231"/>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row>
    <row r="162" spans="1:42" x14ac:dyDescent="0.25">
      <c r="A162" s="230"/>
      <c r="B162" s="231"/>
      <c r="C162" s="231"/>
      <c r="D162" s="232"/>
      <c r="E162" s="231"/>
      <c r="F162" s="231"/>
      <c r="G162" s="231"/>
      <c r="H162" s="231"/>
      <c r="I162" s="231"/>
      <c r="J162" s="231"/>
      <c r="K162" s="232"/>
      <c r="L162" s="231"/>
      <c r="M162" s="231"/>
      <c r="N162" s="231"/>
      <c r="O162" s="231"/>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row>
    <row r="163" spans="1:42" x14ac:dyDescent="0.25">
      <c r="A163" s="230"/>
      <c r="B163" s="231"/>
      <c r="C163" s="231"/>
      <c r="D163" s="232"/>
      <c r="E163" s="231"/>
      <c r="F163" s="231"/>
      <c r="G163" s="231"/>
      <c r="H163" s="231"/>
      <c r="I163" s="231"/>
      <c r="J163" s="231"/>
      <c r="K163" s="232"/>
      <c r="L163" s="231"/>
      <c r="M163" s="231"/>
      <c r="N163" s="231"/>
      <c r="O163" s="231"/>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row>
    <row r="164" spans="1:42" x14ac:dyDescent="0.25">
      <c r="A164" s="230"/>
      <c r="B164" s="231"/>
      <c r="C164" s="231"/>
      <c r="D164" s="232"/>
      <c r="E164" s="231"/>
      <c r="F164" s="231"/>
      <c r="G164" s="231"/>
      <c r="H164" s="231"/>
      <c r="I164" s="231"/>
      <c r="J164" s="231"/>
      <c r="K164" s="232"/>
      <c r="L164" s="231"/>
      <c r="M164" s="231"/>
      <c r="N164" s="231"/>
      <c r="O164" s="231"/>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row>
    <row r="165" spans="1:42" x14ac:dyDescent="0.25">
      <c r="A165" s="230"/>
      <c r="B165" s="231"/>
      <c r="C165" s="231"/>
      <c r="D165" s="232"/>
      <c r="E165" s="231"/>
      <c r="F165" s="231"/>
      <c r="G165" s="231"/>
      <c r="H165" s="231"/>
      <c r="I165" s="231"/>
      <c r="J165" s="231"/>
      <c r="K165" s="232"/>
      <c r="L165" s="231"/>
      <c r="M165" s="231"/>
      <c r="N165" s="231"/>
      <c r="O165" s="231"/>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row>
    <row r="166" spans="1:42" x14ac:dyDescent="0.25">
      <c r="A166" s="230"/>
      <c r="B166" s="231"/>
      <c r="C166" s="231"/>
      <c r="D166" s="232"/>
      <c r="E166" s="231"/>
      <c r="F166" s="231"/>
      <c r="G166" s="231"/>
      <c r="H166" s="231"/>
      <c r="I166" s="231"/>
      <c r="J166" s="231"/>
      <c r="K166" s="232"/>
      <c r="L166" s="231"/>
      <c r="M166" s="231"/>
      <c r="N166" s="231"/>
      <c r="O166" s="231"/>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row>
    <row r="167" spans="1:42" x14ac:dyDescent="0.25">
      <c r="A167" s="230"/>
      <c r="B167" s="231"/>
      <c r="C167" s="231"/>
      <c r="D167" s="232"/>
      <c r="E167" s="231"/>
      <c r="F167" s="231"/>
      <c r="G167" s="231"/>
      <c r="H167" s="231"/>
      <c r="I167" s="231"/>
      <c r="J167" s="231"/>
      <c r="K167" s="232"/>
      <c r="L167" s="231"/>
      <c r="M167" s="231"/>
      <c r="N167" s="231"/>
      <c r="O167" s="231"/>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row>
    <row r="168" spans="1:42" x14ac:dyDescent="0.25">
      <c r="A168" s="230"/>
      <c r="B168" s="231"/>
      <c r="C168" s="231"/>
      <c r="D168" s="232"/>
      <c r="E168" s="231"/>
      <c r="F168" s="231"/>
      <c r="G168" s="231"/>
      <c r="H168" s="231"/>
      <c r="I168" s="231"/>
      <c r="J168" s="231"/>
      <c r="K168" s="232"/>
      <c r="L168" s="231"/>
      <c r="M168" s="231"/>
      <c r="N168" s="231"/>
      <c r="O168" s="231"/>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row>
    <row r="169" spans="1:42" x14ac:dyDescent="0.25">
      <c r="A169" s="230"/>
      <c r="B169" s="231"/>
      <c r="C169" s="231"/>
      <c r="D169" s="232"/>
      <c r="E169" s="231"/>
      <c r="F169" s="231"/>
      <c r="G169" s="231"/>
      <c r="H169" s="231"/>
      <c r="I169" s="231"/>
      <c r="J169" s="231"/>
      <c r="K169" s="232"/>
      <c r="L169" s="231"/>
      <c r="M169" s="231"/>
      <c r="N169" s="231"/>
      <c r="O169" s="231"/>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row>
    <row r="170" spans="1:42" x14ac:dyDescent="0.25">
      <c r="A170" s="230"/>
      <c r="B170" s="231"/>
      <c r="C170" s="231"/>
      <c r="D170" s="232"/>
      <c r="E170" s="231"/>
      <c r="F170" s="231"/>
      <c r="G170" s="231"/>
      <c r="H170" s="231"/>
      <c r="I170" s="231"/>
      <c r="J170" s="231"/>
      <c r="K170" s="232"/>
      <c r="L170" s="231"/>
      <c r="M170" s="231"/>
      <c r="N170" s="231"/>
      <c r="O170" s="231"/>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row>
    <row r="171" spans="1:42" x14ac:dyDescent="0.25">
      <c r="A171" s="230"/>
      <c r="B171" s="231"/>
      <c r="C171" s="231"/>
      <c r="D171" s="232"/>
      <c r="E171" s="231"/>
      <c r="F171" s="231"/>
      <c r="G171" s="231"/>
      <c r="H171" s="231"/>
      <c r="I171" s="231"/>
      <c r="J171" s="231"/>
      <c r="K171" s="232"/>
      <c r="L171" s="231"/>
      <c r="M171" s="231"/>
      <c r="N171" s="231"/>
      <c r="O171" s="231"/>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row>
    <row r="172" spans="1:42" x14ac:dyDescent="0.25">
      <c r="A172" s="230"/>
      <c r="B172" s="231"/>
      <c r="C172" s="231"/>
      <c r="D172" s="232"/>
      <c r="E172" s="231"/>
      <c r="F172" s="231"/>
      <c r="G172" s="231"/>
      <c r="H172" s="231"/>
      <c r="I172" s="231"/>
      <c r="J172" s="231"/>
      <c r="K172" s="232"/>
      <c r="L172" s="231"/>
      <c r="M172" s="231"/>
      <c r="N172" s="231"/>
      <c r="O172" s="231"/>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row>
    <row r="173" spans="1:42" x14ac:dyDescent="0.25">
      <c r="A173" s="230"/>
      <c r="B173" s="231"/>
      <c r="C173" s="231"/>
      <c r="D173" s="232"/>
      <c r="E173" s="231"/>
      <c r="F173" s="231"/>
      <c r="G173" s="231"/>
      <c r="H173" s="231"/>
      <c r="I173" s="231"/>
      <c r="J173" s="231"/>
      <c r="K173" s="232"/>
      <c r="L173" s="231"/>
      <c r="M173" s="231"/>
      <c r="N173" s="231"/>
      <c r="O173" s="231"/>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row>
    <row r="174" spans="1:42" x14ac:dyDescent="0.25">
      <c r="A174" s="230"/>
      <c r="B174" s="231"/>
      <c r="C174" s="231"/>
      <c r="D174" s="232"/>
      <c r="E174" s="231"/>
      <c r="F174" s="231"/>
      <c r="G174" s="231"/>
      <c r="H174" s="231"/>
      <c r="I174" s="231"/>
      <c r="J174" s="231"/>
      <c r="K174" s="232"/>
      <c r="L174" s="231"/>
      <c r="M174" s="231"/>
      <c r="N174" s="231"/>
      <c r="O174" s="231"/>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row>
    <row r="175" spans="1:42" x14ac:dyDescent="0.25">
      <c r="A175" s="230"/>
      <c r="B175" s="231"/>
      <c r="C175" s="231"/>
      <c r="D175" s="232"/>
      <c r="E175" s="231"/>
      <c r="F175" s="231"/>
      <c r="G175" s="231"/>
      <c r="H175" s="231"/>
      <c r="I175" s="231"/>
      <c r="J175" s="231"/>
      <c r="K175" s="232"/>
      <c r="L175" s="231"/>
      <c r="M175" s="231"/>
      <c r="N175" s="231"/>
      <c r="O175" s="231"/>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row>
    <row r="176" spans="1:42" x14ac:dyDescent="0.25">
      <c r="A176" s="230"/>
      <c r="B176" s="231"/>
      <c r="C176" s="231"/>
      <c r="D176" s="232"/>
      <c r="E176" s="231"/>
      <c r="F176" s="231"/>
      <c r="G176" s="231"/>
      <c r="H176" s="231"/>
      <c r="I176" s="231"/>
      <c r="J176" s="231"/>
      <c r="K176" s="232"/>
      <c r="L176" s="231"/>
      <c r="M176" s="231"/>
      <c r="N176" s="231"/>
      <c r="O176" s="231"/>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row>
    <row r="177" spans="1:42" x14ac:dyDescent="0.25">
      <c r="A177" s="230"/>
      <c r="B177" s="231"/>
      <c r="C177" s="231"/>
      <c r="D177" s="232"/>
      <c r="E177" s="231"/>
      <c r="F177" s="231"/>
      <c r="G177" s="231"/>
      <c r="H177" s="231"/>
      <c r="I177" s="231"/>
      <c r="J177" s="231"/>
      <c r="K177" s="232"/>
      <c r="L177" s="231"/>
      <c r="M177" s="231"/>
      <c r="N177" s="231"/>
      <c r="O177" s="231"/>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row>
    <row r="178" spans="1:42" x14ac:dyDescent="0.25">
      <c r="A178" s="230"/>
      <c r="B178" s="231"/>
      <c r="C178" s="231"/>
      <c r="D178" s="232"/>
      <c r="E178" s="231"/>
      <c r="F178" s="231"/>
      <c r="G178" s="231"/>
      <c r="H178" s="231"/>
      <c r="I178" s="231"/>
      <c r="J178" s="231"/>
      <c r="K178" s="232"/>
      <c r="L178" s="231"/>
      <c r="M178" s="231"/>
      <c r="N178" s="231"/>
      <c r="O178" s="231"/>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row>
    <row r="179" spans="1:42" x14ac:dyDescent="0.25">
      <c r="A179" s="230"/>
      <c r="B179" s="231"/>
      <c r="C179" s="231"/>
      <c r="D179" s="232"/>
      <c r="E179" s="231"/>
      <c r="F179" s="231"/>
      <c r="G179" s="231"/>
      <c r="H179" s="231"/>
      <c r="I179" s="231"/>
      <c r="J179" s="231"/>
      <c r="K179" s="232"/>
      <c r="L179" s="231"/>
      <c r="M179" s="231"/>
      <c r="N179" s="231"/>
      <c r="O179" s="231"/>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row>
    <row r="180" spans="1:42" x14ac:dyDescent="0.25">
      <c r="A180" s="230"/>
      <c r="B180" s="231"/>
      <c r="C180" s="231"/>
      <c r="D180" s="232"/>
      <c r="E180" s="231"/>
      <c r="F180" s="231"/>
      <c r="G180" s="231"/>
      <c r="H180" s="231"/>
      <c r="I180" s="231"/>
      <c r="J180" s="231"/>
      <c r="K180" s="232"/>
      <c r="L180" s="231"/>
      <c r="M180" s="231"/>
      <c r="N180" s="231"/>
      <c r="O180" s="231"/>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row>
    <row r="181" spans="1:42" x14ac:dyDescent="0.25">
      <c r="A181" s="230"/>
      <c r="B181" s="231"/>
      <c r="C181" s="231"/>
      <c r="D181" s="232"/>
      <c r="E181" s="231"/>
      <c r="F181" s="231"/>
      <c r="G181" s="231"/>
      <c r="H181" s="231"/>
      <c r="I181" s="231"/>
      <c r="J181" s="231"/>
      <c r="K181" s="232"/>
      <c r="L181" s="231"/>
      <c r="M181" s="231"/>
      <c r="N181" s="231"/>
      <c r="O181" s="231"/>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row>
    <row r="182" spans="1:42" x14ac:dyDescent="0.25">
      <c r="A182" s="230"/>
      <c r="B182" s="231"/>
      <c r="C182" s="231"/>
      <c r="D182" s="232"/>
      <c r="E182" s="231"/>
      <c r="F182" s="231"/>
      <c r="G182" s="231"/>
      <c r="H182" s="231"/>
      <c r="I182" s="231"/>
      <c r="J182" s="231"/>
      <c r="K182" s="232"/>
      <c r="L182" s="231"/>
      <c r="M182" s="231"/>
      <c r="N182" s="231"/>
      <c r="O182" s="231"/>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row>
    <row r="183" spans="1:42" x14ac:dyDescent="0.25">
      <c r="A183" s="230"/>
      <c r="B183" s="231"/>
      <c r="C183" s="231"/>
      <c r="D183" s="232"/>
      <c r="E183" s="231"/>
      <c r="F183" s="231"/>
      <c r="G183" s="231"/>
      <c r="H183" s="231"/>
      <c r="I183" s="231"/>
      <c r="J183" s="231"/>
      <c r="K183" s="232"/>
      <c r="L183" s="231"/>
      <c r="M183" s="231"/>
      <c r="N183" s="231"/>
      <c r="O183" s="231"/>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row>
    <row r="184" spans="1:42" x14ac:dyDescent="0.25">
      <c r="A184" s="230"/>
      <c r="B184" s="231"/>
      <c r="C184" s="231"/>
      <c r="D184" s="232"/>
      <c r="E184" s="231"/>
      <c r="F184" s="231"/>
      <c r="G184" s="231"/>
      <c r="H184" s="231"/>
      <c r="I184" s="231"/>
      <c r="J184" s="231"/>
      <c r="K184" s="232"/>
      <c r="L184" s="231"/>
      <c r="M184" s="231"/>
      <c r="N184" s="231"/>
      <c r="O184" s="231"/>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row>
    <row r="185" spans="1:42" x14ac:dyDescent="0.25">
      <c r="A185" s="230"/>
      <c r="B185" s="231"/>
      <c r="C185" s="231"/>
      <c r="D185" s="232"/>
      <c r="E185" s="231"/>
      <c r="F185" s="231"/>
      <c r="G185" s="231"/>
      <c r="H185" s="231"/>
      <c r="I185" s="231"/>
      <c r="J185" s="231"/>
      <c r="K185" s="232"/>
      <c r="L185" s="231"/>
      <c r="M185" s="231"/>
      <c r="N185" s="231"/>
      <c r="O185" s="231"/>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row>
    <row r="186" spans="1:42" x14ac:dyDescent="0.25">
      <c r="A186" s="230"/>
      <c r="B186" s="231"/>
      <c r="C186" s="231"/>
      <c r="D186" s="232"/>
      <c r="E186" s="231"/>
      <c r="F186" s="231"/>
      <c r="G186" s="231"/>
      <c r="H186" s="231"/>
      <c r="I186" s="231"/>
      <c r="J186" s="231"/>
      <c r="K186" s="232"/>
      <c r="L186" s="231"/>
      <c r="M186" s="231"/>
      <c r="N186" s="231"/>
      <c r="O186" s="231"/>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row>
    <row r="187" spans="1:42" x14ac:dyDescent="0.25">
      <c r="A187" s="230"/>
      <c r="B187" s="231"/>
      <c r="C187" s="231"/>
      <c r="D187" s="232"/>
      <c r="E187" s="231"/>
      <c r="F187" s="231"/>
      <c r="G187" s="231"/>
      <c r="H187" s="231"/>
      <c r="I187" s="231"/>
      <c r="J187" s="231"/>
      <c r="K187" s="232"/>
      <c r="L187" s="231"/>
      <c r="M187" s="231"/>
      <c r="N187" s="231"/>
      <c r="O187" s="231"/>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row>
    <row r="188" spans="1:42" x14ac:dyDescent="0.25">
      <c r="A188" s="230"/>
      <c r="B188" s="231"/>
      <c r="C188" s="231"/>
      <c r="D188" s="232"/>
      <c r="E188" s="231"/>
      <c r="F188" s="231"/>
      <c r="G188" s="231"/>
      <c r="H188" s="231"/>
      <c r="I188" s="231"/>
      <c r="J188" s="231"/>
      <c r="K188" s="232"/>
      <c r="L188" s="231"/>
      <c r="M188" s="231"/>
      <c r="N188" s="231"/>
      <c r="O188" s="231"/>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row>
    <row r="189" spans="1:42" x14ac:dyDescent="0.25">
      <c r="A189" s="230"/>
      <c r="B189" s="231"/>
      <c r="C189" s="231"/>
      <c r="D189" s="232"/>
      <c r="E189" s="231"/>
      <c r="F189" s="231"/>
      <c r="G189" s="231"/>
      <c r="H189" s="231"/>
      <c r="I189" s="231"/>
      <c r="J189" s="231"/>
      <c r="K189" s="232"/>
      <c r="L189" s="231"/>
      <c r="M189" s="231"/>
      <c r="N189" s="231"/>
      <c r="O189" s="231"/>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row>
    <row r="190" spans="1:42" x14ac:dyDescent="0.25">
      <c r="A190" s="230"/>
      <c r="B190" s="231"/>
      <c r="C190" s="231"/>
      <c r="D190" s="232"/>
      <c r="E190" s="231"/>
      <c r="F190" s="231"/>
      <c r="G190" s="231"/>
      <c r="H190" s="231"/>
      <c r="I190" s="231"/>
      <c r="J190" s="231"/>
      <c r="K190" s="232"/>
      <c r="L190" s="231"/>
      <c r="M190" s="231"/>
      <c r="N190" s="231"/>
      <c r="O190" s="231"/>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row>
    <row r="191" spans="1:42" x14ac:dyDescent="0.25">
      <c r="A191" s="230"/>
      <c r="B191" s="231"/>
      <c r="C191" s="231"/>
      <c r="D191" s="232"/>
      <c r="E191" s="231"/>
      <c r="F191" s="231"/>
      <c r="G191" s="231"/>
      <c r="H191" s="231"/>
      <c r="I191" s="231"/>
      <c r="J191" s="231"/>
      <c r="K191" s="232"/>
      <c r="L191" s="231"/>
      <c r="M191" s="231"/>
      <c r="N191" s="231"/>
      <c r="O191" s="231"/>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row>
    <row r="192" spans="1:42" x14ac:dyDescent="0.25">
      <c r="A192" s="230"/>
      <c r="B192" s="231"/>
      <c r="C192" s="231"/>
      <c r="D192" s="232"/>
      <c r="E192" s="231"/>
      <c r="F192" s="231"/>
      <c r="G192" s="231"/>
      <c r="H192" s="231"/>
      <c r="I192" s="231"/>
      <c r="J192" s="231"/>
      <c r="K192" s="232"/>
      <c r="L192" s="231"/>
      <c r="M192" s="231"/>
      <c r="N192" s="231"/>
      <c r="O192" s="231"/>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row>
    <row r="193" spans="1:42" x14ac:dyDescent="0.25">
      <c r="A193" s="230"/>
      <c r="B193" s="231"/>
      <c r="C193" s="231"/>
      <c r="D193" s="232"/>
      <c r="E193" s="231"/>
      <c r="F193" s="231"/>
      <c r="G193" s="231"/>
      <c r="H193" s="231"/>
      <c r="I193" s="231"/>
      <c r="J193" s="231"/>
      <c r="K193" s="232"/>
      <c r="L193" s="231"/>
      <c r="M193" s="231"/>
      <c r="N193" s="231"/>
      <c r="O193" s="231"/>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row>
    <row r="194" spans="1:42" x14ac:dyDescent="0.25">
      <c r="A194" s="230"/>
      <c r="B194" s="231"/>
      <c r="C194" s="231"/>
      <c r="D194" s="232"/>
      <c r="E194" s="231"/>
      <c r="F194" s="231"/>
      <c r="G194" s="231"/>
      <c r="H194" s="231"/>
      <c r="I194" s="231"/>
      <c r="J194" s="231"/>
      <c r="K194" s="232"/>
      <c r="L194" s="231"/>
      <c r="M194" s="231"/>
      <c r="N194" s="231"/>
      <c r="O194" s="231"/>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row>
    <row r="195" spans="1:42" x14ac:dyDescent="0.25">
      <c r="A195" s="230"/>
      <c r="B195" s="231"/>
      <c r="C195" s="231"/>
      <c r="D195" s="232"/>
      <c r="E195" s="231"/>
      <c r="F195" s="231"/>
      <c r="G195" s="231"/>
      <c r="H195" s="231"/>
      <c r="I195" s="231"/>
      <c r="J195" s="231"/>
      <c r="K195" s="232"/>
      <c r="L195" s="231"/>
      <c r="M195" s="231"/>
      <c r="N195" s="231"/>
      <c r="O195" s="231"/>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row>
    <row r="196" spans="1:42" x14ac:dyDescent="0.25">
      <c r="A196" s="230"/>
      <c r="B196" s="231"/>
      <c r="C196" s="231"/>
      <c r="D196" s="232"/>
      <c r="E196" s="231"/>
      <c r="F196" s="231"/>
      <c r="G196" s="231"/>
      <c r="H196" s="231"/>
      <c r="I196" s="231"/>
      <c r="J196" s="231"/>
      <c r="K196" s="232"/>
      <c r="L196" s="231"/>
      <c r="M196" s="231"/>
      <c r="N196" s="231"/>
      <c r="O196" s="231"/>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row>
    <row r="197" spans="1:42" x14ac:dyDescent="0.25">
      <c r="A197" s="230"/>
      <c r="B197" s="231"/>
      <c r="C197" s="231"/>
      <c r="D197" s="232"/>
      <c r="E197" s="231"/>
      <c r="F197" s="231"/>
      <c r="G197" s="231"/>
      <c r="H197" s="231"/>
      <c r="I197" s="231"/>
      <c r="J197" s="231"/>
      <c r="K197" s="232"/>
      <c r="L197" s="231"/>
      <c r="M197" s="231"/>
      <c r="N197" s="231"/>
      <c r="O197" s="231"/>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row>
    <row r="198" spans="1:42" x14ac:dyDescent="0.25">
      <c r="A198" s="230"/>
      <c r="B198" s="231"/>
      <c r="C198" s="231"/>
      <c r="D198" s="232"/>
      <c r="E198" s="231"/>
      <c r="F198" s="231"/>
      <c r="G198" s="231"/>
      <c r="H198" s="231"/>
      <c r="I198" s="231"/>
      <c r="J198" s="231"/>
      <c r="K198" s="232"/>
      <c r="L198" s="231"/>
      <c r="M198" s="231"/>
      <c r="N198" s="231"/>
      <c r="O198" s="231"/>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row>
    <row r="199" spans="1:42" x14ac:dyDescent="0.25">
      <c r="A199" s="230"/>
      <c r="B199" s="231"/>
      <c r="C199" s="231"/>
      <c r="D199" s="232"/>
      <c r="E199" s="231"/>
      <c r="F199" s="231"/>
      <c r="G199" s="231"/>
      <c r="H199" s="231"/>
      <c r="I199" s="231"/>
      <c r="J199" s="231"/>
      <c r="K199" s="232"/>
      <c r="L199" s="231"/>
      <c r="M199" s="231"/>
      <c r="N199" s="231"/>
      <c r="O199" s="231"/>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row>
    <row r="200" spans="1:42" x14ac:dyDescent="0.25">
      <c r="A200" s="230"/>
      <c r="B200" s="231"/>
      <c r="C200" s="231"/>
      <c r="D200" s="232"/>
      <c r="E200" s="231"/>
      <c r="F200" s="231"/>
      <c r="G200" s="231"/>
      <c r="H200" s="231"/>
      <c r="I200" s="231"/>
      <c r="J200" s="231"/>
      <c r="K200" s="232"/>
      <c r="L200" s="231"/>
      <c r="M200" s="231"/>
      <c r="N200" s="231"/>
      <c r="O200" s="231"/>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row>
    <row r="201" spans="1:42" x14ac:dyDescent="0.25">
      <c r="A201" s="230"/>
      <c r="B201" s="231"/>
      <c r="C201" s="231"/>
      <c r="D201" s="232"/>
      <c r="E201" s="231"/>
      <c r="F201" s="231"/>
      <c r="G201" s="231"/>
      <c r="H201" s="231"/>
      <c r="I201" s="231"/>
      <c r="J201" s="231"/>
      <c r="K201" s="232"/>
      <c r="L201" s="231"/>
      <c r="M201" s="231"/>
      <c r="N201" s="231"/>
      <c r="O201" s="231"/>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row>
    <row r="202" spans="1:42" x14ac:dyDescent="0.25">
      <c r="A202" s="230"/>
      <c r="B202" s="231"/>
      <c r="C202" s="231"/>
      <c r="D202" s="232"/>
      <c r="E202" s="231"/>
      <c r="F202" s="231"/>
      <c r="G202" s="231"/>
      <c r="H202" s="231"/>
      <c r="I202" s="231"/>
      <c r="J202" s="231"/>
      <c r="K202" s="232"/>
      <c r="L202" s="231"/>
      <c r="M202" s="231"/>
      <c r="N202" s="231"/>
      <c r="O202" s="231"/>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row>
    <row r="203" spans="1:42" x14ac:dyDescent="0.25">
      <c r="A203" s="230"/>
      <c r="B203" s="231"/>
      <c r="C203" s="231"/>
      <c r="D203" s="232"/>
      <c r="E203" s="231"/>
      <c r="F203" s="231"/>
      <c r="G203" s="231"/>
      <c r="H203" s="231"/>
      <c r="I203" s="231"/>
      <c r="J203" s="231"/>
      <c r="K203" s="232"/>
      <c r="L203" s="231"/>
      <c r="M203" s="231"/>
      <c r="N203" s="231"/>
      <c r="O203" s="231"/>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row>
    <row r="204" spans="1:42" x14ac:dyDescent="0.25">
      <c r="A204" s="230"/>
      <c r="B204" s="231"/>
      <c r="C204" s="231"/>
      <c r="D204" s="232"/>
      <c r="E204" s="231"/>
      <c r="F204" s="231"/>
      <c r="G204" s="231"/>
      <c r="H204" s="231"/>
      <c r="I204" s="231"/>
      <c r="J204" s="231"/>
      <c r="K204" s="232"/>
      <c r="L204" s="231"/>
      <c r="M204" s="231"/>
      <c r="N204" s="231"/>
      <c r="O204" s="231"/>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row>
    <row r="205" spans="1:42" x14ac:dyDescent="0.25">
      <c r="A205" s="230"/>
      <c r="B205" s="231"/>
      <c r="C205" s="231"/>
      <c r="D205" s="232"/>
      <c r="E205" s="231"/>
      <c r="F205" s="231"/>
      <c r="G205" s="231"/>
      <c r="H205" s="231"/>
      <c r="I205" s="231"/>
      <c r="J205" s="231"/>
      <c r="K205" s="232"/>
      <c r="L205" s="231"/>
      <c r="M205" s="231"/>
      <c r="N205" s="231"/>
      <c r="O205" s="231"/>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row>
    <row r="206" spans="1:42" x14ac:dyDescent="0.25">
      <c r="A206" s="230"/>
      <c r="B206" s="231"/>
      <c r="C206" s="231"/>
      <c r="D206" s="232"/>
      <c r="E206" s="231"/>
      <c r="F206" s="231"/>
      <c r="G206" s="231"/>
      <c r="H206" s="231"/>
      <c r="I206" s="231"/>
      <c r="J206" s="231"/>
      <c r="K206" s="232"/>
      <c r="L206" s="231"/>
      <c r="M206" s="231"/>
      <c r="N206" s="231"/>
      <c r="O206" s="231"/>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row>
    <row r="207" spans="1:42" x14ac:dyDescent="0.25">
      <c r="A207" s="230"/>
      <c r="B207" s="231"/>
      <c r="C207" s="231"/>
      <c r="D207" s="232"/>
      <c r="E207" s="231"/>
      <c r="F207" s="231"/>
      <c r="G207" s="231"/>
      <c r="H207" s="231"/>
      <c r="I207" s="231"/>
      <c r="J207" s="231"/>
      <c r="K207" s="232"/>
      <c r="L207" s="231"/>
      <c r="M207" s="231"/>
      <c r="N207" s="231"/>
      <c r="O207" s="231"/>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row>
    <row r="208" spans="1:42" x14ac:dyDescent="0.25">
      <c r="A208" s="230"/>
      <c r="B208" s="231"/>
      <c r="C208" s="231"/>
      <c r="D208" s="232"/>
      <c r="E208" s="231"/>
      <c r="F208" s="231"/>
      <c r="G208" s="231"/>
      <c r="H208" s="231"/>
      <c r="I208" s="231"/>
      <c r="J208" s="231"/>
      <c r="K208" s="232"/>
      <c r="L208" s="231"/>
      <c r="M208" s="231"/>
      <c r="N208" s="231"/>
      <c r="O208" s="231"/>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row>
    <row r="209" spans="1:42" x14ac:dyDescent="0.25">
      <c r="A209" s="230"/>
      <c r="B209" s="231"/>
      <c r="C209" s="231"/>
      <c r="D209" s="232"/>
      <c r="E209" s="231"/>
      <c r="F209" s="231"/>
      <c r="G209" s="231"/>
      <c r="H209" s="231"/>
      <c r="I209" s="231"/>
      <c r="J209" s="231"/>
      <c r="K209" s="232"/>
      <c r="L209" s="231"/>
      <c r="M209" s="231"/>
      <c r="N209" s="231"/>
      <c r="O209" s="231"/>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row>
    <row r="210" spans="1:42" x14ac:dyDescent="0.25">
      <c r="A210" s="230"/>
      <c r="B210" s="231"/>
      <c r="C210" s="231"/>
      <c r="D210" s="232"/>
      <c r="E210" s="231"/>
      <c r="F210" s="231"/>
      <c r="G210" s="231"/>
      <c r="H210" s="231"/>
      <c r="I210" s="231"/>
      <c r="J210" s="231"/>
      <c r="K210" s="232"/>
      <c r="L210" s="231"/>
      <c r="M210" s="231"/>
      <c r="N210" s="231"/>
      <c r="O210" s="231"/>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row>
    <row r="211" spans="1:42" x14ac:dyDescent="0.25">
      <c r="A211" s="230"/>
      <c r="B211" s="231"/>
      <c r="C211" s="231"/>
      <c r="D211" s="232"/>
      <c r="E211" s="231"/>
      <c r="F211" s="231"/>
      <c r="G211" s="231"/>
      <c r="H211" s="231"/>
      <c r="I211" s="231"/>
      <c r="J211" s="231"/>
      <c r="K211" s="232"/>
      <c r="L211" s="231"/>
      <c r="M211" s="231"/>
      <c r="N211" s="231"/>
      <c r="O211" s="231"/>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row>
    <row r="212" spans="1:42" x14ac:dyDescent="0.25">
      <c r="A212" s="230"/>
      <c r="B212" s="231"/>
      <c r="C212" s="231"/>
      <c r="D212" s="232"/>
      <c r="E212" s="231"/>
      <c r="F212" s="231"/>
      <c r="G212" s="231"/>
      <c r="H212" s="231"/>
      <c r="I212" s="231"/>
      <c r="J212" s="231"/>
      <c r="K212" s="232"/>
      <c r="L212" s="231"/>
      <c r="M212" s="231"/>
      <c r="N212" s="231"/>
      <c r="O212" s="231"/>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row>
    <row r="213" spans="1:42" x14ac:dyDescent="0.25">
      <c r="A213" s="230"/>
      <c r="B213" s="231"/>
      <c r="C213" s="231"/>
      <c r="D213" s="232"/>
      <c r="E213" s="231"/>
      <c r="F213" s="231"/>
      <c r="G213" s="231"/>
      <c r="H213" s="231"/>
      <c r="I213" s="231"/>
      <c r="J213" s="231"/>
      <c r="K213" s="232"/>
      <c r="L213" s="231"/>
      <c r="M213" s="231"/>
      <c r="N213" s="231"/>
      <c r="O213" s="231"/>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row>
    <row r="214" spans="1:42" x14ac:dyDescent="0.25">
      <c r="A214" s="230"/>
      <c r="B214" s="231"/>
      <c r="C214" s="231"/>
      <c r="D214" s="232"/>
      <c r="E214" s="231"/>
      <c r="F214" s="231"/>
      <c r="G214" s="231"/>
      <c r="H214" s="231"/>
      <c r="I214" s="231"/>
      <c r="J214" s="231"/>
      <c r="K214" s="232"/>
      <c r="L214" s="231"/>
      <c r="M214" s="231"/>
      <c r="N214" s="231"/>
      <c r="O214" s="231"/>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row>
    <row r="215" spans="1:42" x14ac:dyDescent="0.25">
      <c r="A215" s="230"/>
      <c r="B215" s="231"/>
      <c r="C215" s="231"/>
      <c r="D215" s="232"/>
      <c r="E215" s="231"/>
      <c r="F215" s="231"/>
      <c r="G215" s="231"/>
      <c r="H215" s="231"/>
      <c r="I215" s="231"/>
      <c r="J215" s="231"/>
      <c r="K215" s="232"/>
      <c r="L215" s="231"/>
      <c r="M215" s="231"/>
      <c r="N215" s="231"/>
      <c r="O215" s="231"/>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row>
    <row r="216" spans="1:42" x14ac:dyDescent="0.25">
      <c r="A216" s="230"/>
      <c r="B216" s="231"/>
      <c r="C216" s="231"/>
      <c r="D216" s="232"/>
      <c r="E216" s="231"/>
      <c r="F216" s="231"/>
      <c r="G216" s="231"/>
      <c r="H216" s="231"/>
      <c r="I216" s="231"/>
      <c r="J216" s="231"/>
      <c r="K216" s="232"/>
      <c r="L216" s="231"/>
      <c r="M216" s="231"/>
      <c r="N216" s="231"/>
      <c r="O216" s="231"/>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row>
    <row r="217" spans="1:42" x14ac:dyDescent="0.25">
      <c r="A217" s="230"/>
      <c r="B217" s="231"/>
      <c r="C217" s="231"/>
      <c r="D217" s="232"/>
      <c r="E217" s="231"/>
      <c r="F217" s="231"/>
      <c r="G217" s="231"/>
      <c r="H217" s="231"/>
      <c r="I217" s="231"/>
      <c r="J217" s="231"/>
      <c r="K217" s="232"/>
      <c r="L217" s="231"/>
      <c r="M217" s="231"/>
      <c r="N217" s="231"/>
      <c r="O217" s="231"/>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row>
    <row r="218" spans="1:42" x14ac:dyDescent="0.25">
      <c r="A218" s="230"/>
      <c r="B218" s="231"/>
      <c r="C218" s="231"/>
      <c r="D218" s="232"/>
      <c r="E218" s="231"/>
      <c r="F218" s="231"/>
      <c r="G218" s="231"/>
      <c r="H218" s="231"/>
      <c r="I218" s="231"/>
      <c r="J218" s="231"/>
      <c r="K218" s="232"/>
      <c r="L218" s="231"/>
      <c r="M218" s="231"/>
      <c r="N218" s="231"/>
      <c r="O218" s="231"/>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row>
    <row r="219" spans="1:42" x14ac:dyDescent="0.25">
      <c r="A219" s="230"/>
      <c r="B219" s="231"/>
      <c r="C219" s="231"/>
      <c r="D219" s="232"/>
      <c r="E219" s="231"/>
      <c r="F219" s="231"/>
      <c r="G219" s="231"/>
      <c r="H219" s="231"/>
      <c r="I219" s="231"/>
      <c r="J219" s="231"/>
      <c r="K219" s="232"/>
      <c r="L219" s="231"/>
      <c r="M219" s="231"/>
      <c r="N219" s="231"/>
      <c r="O219" s="231"/>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row>
    <row r="220" spans="1:42" x14ac:dyDescent="0.25">
      <c r="A220" s="230"/>
      <c r="B220" s="231"/>
      <c r="C220" s="231"/>
      <c r="D220" s="232"/>
      <c r="E220" s="231"/>
      <c r="F220" s="231"/>
      <c r="G220" s="231"/>
      <c r="H220" s="231"/>
      <c r="I220" s="231"/>
      <c r="J220" s="231"/>
      <c r="K220" s="232"/>
      <c r="L220" s="231"/>
      <c r="M220" s="231"/>
      <c r="N220" s="231"/>
      <c r="O220" s="231"/>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row>
    <row r="221" spans="1:42" x14ac:dyDescent="0.25">
      <c r="A221" s="230"/>
      <c r="B221" s="231"/>
      <c r="C221" s="231"/>
      <c r="D221" s="232"/>
      <c r="E221" s="231"/>
      <c r="F221" s="231"/>
      <c r="G221" s="231"/>
      <c r="H221" s="231"/>
      <c r="I221" s="231"/>
      <c r="J221" s="231"/>
      <c r="K221" s="232"/>
      <c r="L221" s="231"/>
      <c r="M221" s="231"/>
      <c r="N221" s="231"/>
      <c r="O221" s="231"/>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row>
    <row r="222" spans="1:42" x14ac:dyDescent="0.25">
      <c r="A222" s="230"/>
      <c r="B222" s="231"/>
      <c r="C222" s="231"/>
      <c r="D222" s="232"/>
      <c r="E222" s="231"/>
      <c r="F222" s="231"/>
      <c r="G222" s="231"/>
      <c r="H222" s="231"/>
      <c r="I222" s="231"/>
      <c r="J222" s="231"/>
      <c r="K222" s="232"/>
      <c r="L222" s="231"/>
      <c r="M222" s="231"/>
      <c r="N222" s="231"/>
      <c r="O222" s="231"/>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row>
    <row r="223" spans="1:42" x14ac:dyDescent="0.25">
      <c r="A223" s="230"/>
      <c r="B223" s="231"/>
      <c r="C223" s="231"/>
      <c r="D223" s="232"/>
      <c r="E223" s="231"/>
      <c r="F223" s="231"/>
      <c r="G223" s="231"/>
      <c r="H223" s="231"/>
      <c r="I223" s="231"/>
      <c r="J223" s="231"/>
      <c r="K223" s="232"/>
      <c r="L223" s="231"/>
      <c r="M223" s="231"/>
      <c r="N223" s="231"/>
      <c r="O223" s="231"/>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row>
    <row r="224" spans="1:42" x14ac:dyDescent="0.25">
      <c r="A224" s="230"/>
      <c r="B224" s="231"/>
      <c r="C224" s="231"/>
      <c r="D224" s="232"/>
      <c r="E224" s="231"/>
      <c r="F224" s="231"/>
      <c r="G224" s="231"/>
      <c r="H224" s="231"/>
      <c r="I224" s="231"/>
      <c r="J224" s="231"/>
      <c r="K224" s="232"/>
      <c r="L224" s="231"/>
      <c r="M224" s="231"/>
      <c r="N224" s="231"/>
      <c r="O224" s="231"/>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row>
    <row r="225" spans="1:42" x14ac:dyDescent="0.25">
      <c r="A225" s="230"/>
      <c r="B225" s="231"/>
      <c r="C225" s="231"/>
      <c r="D225" s="232"/>
      <c r="E225" s="231"/>
      <c r="F225" s="231"/>
      <c r="G225" s="231"/>
      <c r="H225" s="231"/>
      <c r="I225" s="231"/>
      <c r="J225" s="231"/>
      <c r="K225" s="232"/>
      <c r="L225" s="231"/>
      <c r="M225" s="231"/>
      <c r="N225" s="231"/>
      <c r="O225" s="231"/>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row>
    <row r="226" spans="1:42" x14ac:dyDescent="0.25">
      <c r="A226" s="230"/>
      <c r="B226" s="231"/>
      <c r="C226" s="231"/>
      <c r="D226" s="232"/>
      <c r="E226" s="231"/>
      <c r="F226" s="231"/>
      <c r="G226" s="231"/>
      <c r="H226" s="231"/>
      <c r="I226" s="231"/>
      <c r="J226" s="231"/>
      <c r="K226" s="232"/>
      <c r="L226" s="231"/>
      <c r="M226" s="231"/>
      <c r="N226" s="231"/>
      <c r="O226" s="231"/>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row>
    <row r="227" spans="1:42" x14ac:dyDescent="0.25">
      <c r="A227" s="230"/>
      <c r="B227" s="231"/>
      <c r="C227" s="231"/>
      <c r="D227" s="232"/>
      <c r="E227" s="231"/>
      <c r="F227" s="231"/>
      <c r="G227" s="231"/>
      <c r="H227" s="231"/>
      <c r="I227" s="231"/>
      <c r="J227" s="231"/>
      <c r="K227" s="232"/>
      <c r="L227" s="231"/>
      <c r="M227" s="231"/>
      <c r="N227" s="231"/>
      <c r="O227" s="231"/>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row>
    <row r="228" spans="1:42" x14ac:dyDescent="0.25">
      <c r="A228" s="230"/>
      <c r="B228" s="231"/>
      <c r="C228" s="231"/>
      <c r="D228" s="232"/>
      <c r="E228" s="231"/>
      <c r="F228" s="231"/>
      <c r="G228" s="231"/>
      <c r="H228" s="231"/>
      <c r="I228" s="231"/>
      <c r="J228" s="231"/>
      <c r="K228" s="232"/>
      <c r="L228" s="231"/>
      <c r="M228" s="231"/>
      <c r="N228" s="231"/>
      <c r="O228" s="231"/>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row>
    <row r="229" spans="1:42" x14ac:dyDescent="0.25">
      <c r="A229" s="230"/>
      <c r="B229" s="231"/>
      <c r="C229" s="231"/>
      <c r="D229" s="232"/>
      <c r="E229" s="231"/>
      <c r="F229" s="231"/>
      <c r="G229" s="231"/>
      <c r="H229" s="231"/>
      <c r="I229" s="231"/>
      <c r="J229" s="231"/>
      <c r="K229" s="232"/>
      <c r="L229" s="231"/>
      <c r="M229" s="231"/>
      <c r="N229" s="231"/>
      <c r="O229" s="231"/>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row>
    <row r="230" spans="1:42" x14ac:dyDescent="0.25">
      <c r="A230" s="230"/>
      <c r="B230" s="231"/>
      <c r="C230" s="231"/>
      <c r="D230" s="232"/>
      <c r="E230" s="231"/>
      <c r="F230" s="231"/>
      <c r="G230" s="231"/>
      <c r="H230" s="231"/>
      <c r="I230" s="231"/>
      <c r="J230" s="231"/>
      <c r="K230" s="232"/>
      <c r="L230" s="231"/>
      <c r="M230" s="231"/>
      <c r="N230" s="231"/>
      <c r="O230" s="231"/>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row>
    <row r="231" spans="1:42" x14ac:dyDescent="0.25">
      <c r="A231" s="230"/>
      <c r="B231" s="231"/>
      <c r="C231" s="231"/>
      <c r="D231" s="232"/>
      <c r="E231" s="231"/>
      <c r="F231" s="231"/>
      <c r="G231" s="231"/>
      <c r="H231" s="231"/>
      <c r="I231" s="231"/>
      <c r="J231" s="231"/>
      <c r="K231" s="232"/>
      <c r="L231" s="231"/>
      <c r="M231" s="231"/>
      <c r="N231" s="231"/>
      <c r="O231" s="231"/>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row>
    <row r="232" spans="1:42" x14ac:dyDescent="0.25">
      <c r="A232" s="230"/>
      <c r="B232" s="231"/>
      <c r="C232" s="231"/>
      <c r="D232" s="232"/>
      <c r="E232" s="231"/>
      <c r="F232" s="231"/>
      <c r="G232" s="231"/>
      <c r="H232" s="231"/>
      <c r="I232" s="231"/>
      <c r="J232" s="231"/>
      <c r="K232" s="232"/>
      <c r="L232" s="231"/>
      <c r="M232" s="231"/>
      <c r="N232" s="231"/>
      <c r="O232" s="231"/>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row>
    <row r="233" spans="1:42" x14ac:dyDescent="0.25">
      <c r="A233" s="230"/>
      <c r="B233" s="231"/>
      <c r="C233" s="231"/>
      <c r="D233" s="232"/>
      <c r="E233" s="231"/>
      <c r="F233" s="231"/>
      <c r="G233" s="231"/>
      <c r="H233" s="231"/>
      <c r="I233" s="231"/>
      <c r="J233" s="231"/>
      <c r="K233" s="232"/>
      <c r="L233" s="231"/>
      <c r="M233" s="231"/>
      <c r="N233" s="231"/>
      <c r="O233" s="231"/>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row>
    <row r="234" spans="1:42" x14ac:dyDescent="0.25">
      <c r="A234" s="230"/>
      <c r="B234" s="231"/>
      <c r="C234" s="231"/>
      <c r="D234" s="232"/>
      <c r="E234" s="231"/>
      <c r="F234" s="231"/>
      <c r="G234" s="231"/>
      <c r="H234" s="231"/>
      <c r="I234" s="231"/>
      <c r="J234" s="231"/>
      <c r="K234" s="232"/>
      <c r="L234" s="231"/>
      <c r="M234" s="231"/>
      <c r="N234" s="231"/>
      <c r="O234" s="231"/>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row>
    <row r="235" spans="1:42" x14ac:dyDescent="0.25">
      <c r="A235" s="230"/>
      <c r="B235" s="231"/>
      <c r="C235" s="231"/>
      <c r="D235" s="232"/>
      <c r="E235" s="231"/>
      <c r="F235" s="231"/>
      <c r="G235" s="231"/>
      <c r="H235" s="231"/>
      <c r="I235" s="231"/>
      <c r="J235" s="231"/>
      <c r="K235" s="232"/>
      <c r="L235" s="231"/>
      <c r="M235" s="231"/>
      <c r="N235" s="231"/>
      <c r="O235" s="231"/>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row>
    <row r="236" spans="1:42" x14ac:dyDescent="0.25">
      <c r="A236" s="230"/>
      <c r="B236" s="231"/>
      <c r="C236" s="231"/>
      <c r="D236" s="232"/>
      <c r="E236" s="231"/>
      <c r="F236" s="231"/>
      <c r="G236" s="231"/>
      <c r="H236" s="231"/>
      <c r="I236" s="231"/>
      <c r="J236" s="231"/>
      <c r="K236" s="232"/>
      <c r="L236" s="231"/>
      <c r="M236" s="231"/>
      <c r="N236" s="231"/>
      <c r="O236" s="231"/>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row>
    <row r="237" spans="1:42" x14ac:dyDescent="0.25">
      <c r="A237" s="230"/>
      <c r="B237" s="231"/>
      <c r="C237" s="231"/>
      <c r="D237" s="232"/>
      <c r="E237" s="231"/>
      <c r="F237" s="231"/>
      <c r="G237" s="231"/>
      <c r="H237" s="231"/>
      <c r="I237" s="231"/>
      <c r="J237" s="231"/>
      <c r="K237" s="232"/>
      <c r="L237" s="231"/>
      <c r="M237" s="231"/>
      <c r="N237" s="231"/>
      <c r="O237" s="231"/>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row>
    <row r="238" spans="1:42" x14ac:dyDescent="0.25">
      <c r="A238" s="230"/>
      <c r="B238" s="231"/>
      <c r="C238" s="231"/>
      <c r="D238" s="232"/>
      <c r="E238" s="231"/>
      <c r="F238" s="231"/>
      <c r="G238" s="231"/>
      <c r="H238" s="231"/>
      <c r="I238" s="231"/>
      <c r="J238" s="231"/>
      <c r="K238" s="232"/>
      <c r="L238" s="231"/>
      <c r="M238" s="231"/>
      <c r="N238" s="231"/>
      <c r="O238" s="231"/>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row>
    <row r="239" spans="1:42" x14ac:dyDescent="0.25">
      <c r="A239" s="230"/>
      <c r="B239" s="231"/>
      <c r="C239" s="231"/>
      <c r="D239" s="232"/>
      <c r="E239" s="231"/>
      <c r="F239" s="231"/>
      <c r="G239" s="231"/>
      <c r="H239" s="231"/>
      <c r="I239" s="231"/>
      <c r="J239" s="231"/>
      <c r="K239" s="232"/>
      <c r="L239" s="231"/>
      <c r="M239" s="231"/>
      <c r="N239" s="231"/>
      <c r="O239" s="231"/>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row>
    <row r="240" spans="1:42" x14ac:dyDescent="0.25">
      <c r="A240" s="230"/>
      <c r="B240" s="231"/>
      <c r="C240" s="231"/>
      <c r="D240" s="232"/>
      <c r="E240" s="231"/>
      <c r="F240" s="231"/>
      <c r="G240" s="231"/>
      <c r="H240" s="231"/>
      <c r="I240" s="231"/>
      <c r="J240" s="231"/>
      <c r="K240" s="232"/>
      <c r="L240" s="231"/>
      <c r="M240" s="231"/>
      <c r="N240" s="231"/>
      <c r="O240" s="231"/>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row>
    <row r="241" spans="1:42" x14ac:dyDescent="0.25">
      <c r="A241" s="230"/>
      <c r="B241" s="231"/>
      <c r="C241" s="231"/>
      <c r="D241" s="232"/>
      <c r="E241" s="231"/>
      <c r="F241" s="231"/>
      <c r="G241" s="231"/>
      <c r="H241" s="231"/>
      <c r="I241" s="231"/>
      <c r="J241" s="231"/>
      <c r="K241" s="232"/>
      <c r="L241" s="231"/>
      <c r="M241" s="231"/>
      <c r="N241" s="231"/>
      <c r="O241" s="231"/>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row>
    <row r="242" spans="1:42" x14ac:dyDescent="0.25">
      <c r="A242" s="230"/>
      <c r="B242" s="231"/>
      <c r="C242" s="231"/>
      <c r="D242" s="232"/>
      <c r="E242" s="231"/>
      <c r="F242" s="231"/>
      <c r="G242" s="231"/>
      <c r="H242" s="231"/>
      <c r="I242" s="231"/>
      <c r="J242" s="231"/>
      <c r="K242" s="232"/>
      <c r="L242" s="231"/>
      <c r="M242" s="231"/>
      <c r="N242" s="231"/>
      <c r="O242" s="231"/>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row>
    <row r="243" spans="1:42" x14ac:dyDescent="0.25">
      <c r="A243" s="230"/>
      <c r="B243" s="231"/>
      <c r="C243" s="231"/>
      <c r="D243" s="232"/>
      <c r="E243" s="231"/>
      <c r="F243" s="231"/>
      <c r="G243" s="231"/>
      <c r="H243" s="231"/>
      <c r="I243" s="231"/>
      <c r="J243" s="231"/>
      <c r="K243" s="232"/>
      <c r="L243" s="231"/>
      <c r="M243" s="231"/>
      <c r="N243" s="231"/>
      <c r="O243" s="231"/>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row>
    <row r="244" spans="1:42" x14ac:dyDescent="0.25">
      <c r="A244" s="230"/>
      <c r="B244" s="231"/>
      <c r="C244" s="231"/>
      <c r="D244" s="232"/>
      <c r="E244" s="231"/>
      <c r="F244" s="231"/>
      <c r="G244" s="231"/>
      <c r="H244" s="231"/>
      <c r="I244" s="231"/>
      <c r="J244" s="231"/>
      <c r="K244" s="232"/>
      <c r="L244" s="231"/>
      <c r="M244" s="231"/>
      <c r="N244" s="231"/>
      <c r="O244" s="231"/>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row>
    <row r="245" spans="1:42" x14ac:dyDescent="0.25">
      <c r="A245" s="230"/>
      <c r="B245" s="231"/>
      <c r="C245" s="231"/>
      <c r="D245" s="232"/>
      <c r="E245" s="231"/>
      <c r="F245" s="231"/>
      <c r="G245" s="231"/>
      <c r="H245" s="231"/>
      <c r="I245" s="231"/>
      <c r="J245" s="231"/>
      <c r="K245" s="232"/>
      <c r="L245" s="231"/>
      <c r="M245" s="231"/>
      <c r="N245" s="231"/>
      <c r="O245" s="231"/>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row>
    <row r="246" spans="1:42" x14ac:dyDescent="0.25">
      <c r="A246" s="230"/>
      <c r="B246" s="231"/>
      <c r="C246" s="231"/>
      <c r="D246" s="232"/>
      <c r="E246" s="231"/>
      <c r="F246" s="231"/>
      <c r="G246" s="231"/>
      <c r="H246" s="231"/>
      <c r="I246" s="231"/>
      <c r="J246" s="231"/>
      <c r="K246" s="232"/>
      <c r="L246" s="231"/>
      <c r="M246" s="231"/>
      <c r="N246" s="231"/>
      <c r="O246" s="231"/>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row>
    <row r="247" spans="1:42" x14ac:dyDescent="0.25">
      <c r="A247" s="230"/>
      <c r="B247" s="231"/>
      <c r="C247" s="231"/>
      <c r="D247" s="232"/>
      <c r="E247" s="231"/>
      <c r="F247" s="231"/>
      <c r="G247" s="231"/>
      <c r="H247" s="231"/>
      <c r="I247" s="231"/>
      <c r="J247" s="231"/>
      <c r="K247" s="232"/>
      <c r="L247" s="231"/>
      <c r="M247" s="231"/>
      <c r="N247" s="231"/>
      <c r="O247" s="231"/>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row>
    <row r="248" spans="1:42" x14ac:dyDescent="0.25">
      <c r="A248" s="230"/>
      <c r="B248" s="231"/>
      <c r="C248" s="231"/>
      <c r="D248" s="232"/>
      <c r="E248" s="231"/>
      <c r="F248" s="231"/>
      <c r="G248" s="231"/>
      <c r="H248" s="231"/>
      <c r="I248" s="231"/>
      <c r="J248" s="231"/>
      <c r="K248" s="232"/>
      <c r="L248" s="231"/>
      <c r="M248" s="231"/>
      <c r="N248" s="231"/>
      <c r="O248" s="231"/>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row>
    <row r="249" spans="1:42" x14ac:dyDescent="0.25">
      <c r="A249" s="230"/>
      <c r="B249" s="231"/>
      <c r="C249" s="231"/>
      <c r="D249" s="232"/>
      <c r="E249" s="231"/>
      <c r="F249" s="231"/>
      <c r="G249" s="231"/>
      <c r="H249" s="231"/>
      <c r="I249" s="231"/>
      <c r="J249" s="231"/>
      <c r="K249" s="232"/>
      <c r="L249" s="231"/>
      <c r="M249" s="231"/>
      <c r="N249" s="231"/>
      <c r="O249" s="231"/>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row>
    <row r="250" spans="1:42" x14ac:dyDescent="0.25">
      <c r="A250" s="230"/>
      <c r="B250" s="231"/>
      <c r="C250" s="231"/>
      <c r="D250" s="232"/>
      <c r="E250" s="231"/>
      <c r="F250" s="231"/>
      <c r="G250" s="231"/>
      <c r="H250" s="231"/>
      <c r="I250" s="231"/>
      <c r="J250" s="231"/>
      <c r="K250" s="232"/>
      <c r="L250" s="231"/>
      <c r="M250" s="231"/>
      <c r="N250" s="231"/>
      <c r="O250" s="231"/>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row>
    <row r="251" spans="1:42" x14ac:dyDescent="0.25">
      <c r="A251" s="230"/>
      <c r="B251" s="231"/>
      <c r="C251" s="231"/>
      <c r="D251" s="232"/>
      <c r="E251" s="231"/>
      <c r="F251" s="231"/>
      <c r="G251" s="231"/>
      <c r="H251" s="231"/>
      <c r="I251" s="231"/>
      <c r="J251" s="231"/>
      <c r="K251" s="232"/>
      <c r="L251" s="231"/>
      <c r="M251" s="231"/>
      <c r="N251" s="231"/>
      <c r="O251" s="231"/>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row>
    <row r="252" spans="1:42" x14ac:dyDescent="0.25">
      <c r="A252" s="233"/>
      <c r="B252" s="234"/>
      <c r="C252" s="234"/>
      <c r="D252" s="234"/>
      <c r="E252" s="234"/>
      <c r="F252" s="234"/>
      <c r="G252" s="234"/>
      <c r="H252" s="234"/>
      <c r="I252" s="234"/>
      <c r="J252" s="234"/>
      <c r="K252" s="234"/>
      <c r="L252" s="234"/>
      <c r="M252" s="231"/>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row>
    <row r="253" spans="1:42" x14ac:dyDescent="0.25">
      <c r="A253" s="233"/>
      <c r="B253" s="234"/>
      <c r="C253" s="234"/>
      <c r="D253" s="234"/>
      <c r="E253" s="234"/>
      <c r="F253" s="234"/>
      <c r="G253" s="234"/>
      <c r="H253" s="234"/>
      <c r="I253" s="234"/>
      <c r="J253" s="234"/>
      <c r="K253" s="234"/>
      <c r="L253" s="234"/>
      <c r="M253" s="231"/>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row>
    <row r="254" spans="1:42" x14ac:dyDescent="0.25">
      <c r="A254" s="233"/>
      <c r="B254" s="234"/>
      <c r="C254" s="234"/>
      <c r="D254" s="234"/>
      <c r="E254" s="234"/>
      <c r="F254" s="234"/>
      <c r="G254" s="234"/>
      <c r="H254" s="234"/>
      <c r="I254" s="234"/>
      <c r="J254" s="234"/>
      <c r="K254" s="234"/>
      <c r="L254" s="234"/>
      <c r="M254" s="231"/>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row>
    <row r="255" spans="1:42" x14ac:dyDescent="0.25">
      <c r="A255" s="233"/>
      <c r="B255" s="234"/>
      <c r="C255" s="234"/>
      <c r="D255" s="234"/>
      <c r="E255" s="234"/>
      <c r="F255" s="234"/>
      <c r="G255" s="234"/>
      <c r="H255" s="234"/>
      <c r="I255" s="234"/>
      <c r="J255" s="234"/>
      <c r="K255" s="234"/>
      <c r="L255" s="234"/>
      <c r="M255" s="231"/>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row>
    <row r="256" spans="1:42" x14ac:dyDescent="0.25">
      <c r="A256" s="233"/>
      <c r="B256" s="234"/>
      <c r="C256" s="234"/>
      <c r="D256" s="234"/>
      <c r="E256" s="234"/>
      <c r="F256" s="234"/>
      <c r="G256" s="234"/>
      <c r="H256" s="234"/>
      <c r="I256" s="234"/>
      <c r="J256" s="234"/>
      <c r="K256" s="234"/>
      <c r="L256" s="234"/>
      <c r="M256" s="231"/>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row>
    <row r="257" spans="1:42" x14ac:dyDescent="0.25">
      <c r="A257" s="233"/>
      <c r="B257" s="234"/>
      <c r="C257" s="234"/>
      <c r="D257" s="234"/>
      <c r="E257" s="234"/>
      <c r="F257" s="234"/>
      <c r="G257" s="234"/>
      <c r="H257" s="234"/>
      <c r="I257" s="234"/>
      <c r="J257" s="234"/>
      <c r="K257" s="234"/>
      <c r="L257" s="234"/>
      <c r="M257" s="231"/>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row>
    <row r="258" spans="1:42" x14ac:dyDescent="0.25">
      <c r="A258" s="233"/>
      <c r="B258" s="234"/>
      <c r="C258" s="234"/>
      <c r="D258" s="234"/>
      <c r="E258" s="234"/>
      <c r="F258" s="234"/>
      <c r="G258" s="234"/>
      <c r="H258" s="234"/>
      <c r="I258" s="234"/>
      <c r="J258" s="234"/>
      <c r="K258" s="234"/>
      <c r="L258" s="234"/>
      <c r="M258" s="231"/>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row>
    <row r="259" spans="1:42" x14ac:dyDescent="0.25">
      <c r="A259" s="233"/>
      <c r="B259" s="234"/>
      <c r="C259" s="234"/>
      <c r="D259" s="234"/>
      <c r="E259" s="234"/>
      <c r="F259" s="234"/>
      <c r="G259" s="234"/>
      <c r="H259" s="234"/>
      <c r="I259" s="234"/>
      <c r="J259" s="234"/>
      <c r="K259" s="234"/>
      <c r="L259" s="234"/>
      <c r="M259" s="231"/>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row>
    <row r="260" spans="1:42" x14ac:dyDescent="0.25">
      <c r="A260" s="233"/>
      <c r="B260" s="234"/>
      <c r="C260" s="234"/>
      <c r="D260" s="234"/>
      <c r="E260" s="234"/>
      <c r="F260" s="234"/>
      <c r="G260" s="234"/>
      <c r="H260" s="234"/>
      <c r="I260" s="234"/>
      <c r="J260" s="234"/>
      <c r="K260" s="234"/>
      <c r="L260" s="234"/>
      <c r="M260" s="231"/>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row>
    <row r="261" spans="1:42" x14ac:dyDescent="0.25">
      <c r="A261" s="233"/>
      <c r="B261" s="234"/>
      <c r="C261" s="234"/>
      <c r="D261" s="234"/>
      <c r="E261" s="234"/>
      <c r="F261" s="234"/>
      <c r="G261" s="234"/>
      <c r="H261" s="234"/>
      <c r="I261" s="234"/>
      <c r="J261" s="234"/>
      <c r="K261" s="234"/>
      <c r="L261" s="234"/>
      <c r="M261" s="231"/>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row>
    <row r="262" spans="1:42" x14ac:dyDescent="0.25">
      <c r="A262" s="233"/>
      <c r="B262" s="234"/>
      <c r="C262" s="234"/>
      <c r="D262" s="234"/>
      <c r="E262" s="234"/>
      <c r="F262" s="234"/>
      <c r="G262" s="234"/>
      <c r="H262" s="234"/>
      <c r="I262" s="234"/>
      <c r="J262" s="234"/>
      <c r="K262" s="234"/>
      <c r="L262" s="234"/>
      <c r="M262" s="231"/>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row>
    <row r="263" spans="1:42" x14ac:dyDescent="0.25">
      <c r="A263" s="233"/>
      <c r="B263" s="234"/>
      <c r="C263" s="234"/>
      <c r="D263" s="234"/>
      <c r="E263" s="234"/>
      <c r="F263" s="234"/>
      <c r="G263" s="234"/>
      <c r="H263" s="234"/>
      <c r="I263" s="234"/>
      <c r="J263" s="234"/>
      <c r="K263" s="234"/>
      <c r="L263" s="234"/>
      <c r="M263" s="231"/>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row>
    <row r="264" spans="1:42" x14ac:dyDescent="0.25">
      <c r="A264" s="233"/>
      <c r="B264" s="234"/>
      <c r="C264" s="234"/>
      <c r="D264" s="234"/>
      <c r="E264" s="234"/>
      <c r="F264" s="234"/>
      <c r="G264" s="234"/>
      <c r="H264" s="234"/>
      <c r="I264" s="234"/>
      <c r="J264" s="234"/>
      <c r="K264" s="234"/>
      <c r="L264" s="234"/>
      <c r="M264" s="231"/>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row>
    <row r="265" spans="1:42" x14ac:dyDescent="0.25">
      <c r="A265" s="233"/>
      <c r="B265" s="234"/>
      <c r="C265" s="234"/>
      <c r="D265" s="234"/>
      <c r="E265" s="234"/>
      <c r="F265" s="234"/>
      <c r="G265" s="234"/>
      <c r="H265" s="234"/>
      <c r="I265" s="234"/>
      <c r="J265" s="234"/>
      <c r="K265" s="234"/>
      <c r="L265" s="234"/>
      <c r="M265" s="231"/>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row>
    <row r="266" spans="1:42" x14ac:dyDescent="0.25">
      <c r="A266" s="233"/>
      <c r="B266" s="234"/>
      <c r="C266" s="234"/>
      <c r="D266" s="234"/>
      <c r="E266" s="234"/>
      <c r="F266" s="234"/>
      <c r="G266" s="234"/>
      <c r="H266" s="234"/>
      <c r="I266" s="234"/>
      <c r="J266" s="234"/>
      <c r="K266" s="234"/>
      <c r="L266" s="234"/>
      <c r="M266" s="231"/>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row>
    <row r="267" spans="1:42" x14ac:dyDescent="0.25">
      <c r="A267" s="233"/>
      <c r="B267" s="234"/>
      <c r="C267" s="234"/>
      <c r="D267" s="234"/>
      <c r="E267" s="234"/>
      <c r="F267" s="234"/>
      <c r="G267" s="234"/>
      <c r="H267" s="234"/>
      <c r="I267" s="234"/>
      <c r="J267" s="234"/>
      <c r="K267" s="234"/>
      <c r="L267" s="234"/>
      <c r="M267" s="231"/>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row>
    <row r="268" spans="1:42" x14ac:dyDescent="0.25">
      <c r="A268" s="233"/>
      <c r="B268" s="234"/>
      <c r="C268" s="234"/>
      <c r="D268" s="234"/>
      <c r="E268" s="234"/>
      <c r="F268" s="234"/>
      <c r="G268" s="234"/>
      <c r="H268" s="234"/>
      <c r="I268" s="234"/>
      <c r="J268" s="234"/>
      <c r="K268" s="234"/>
      <c r="L268" s="234"/>
      <c r="M268" s="231"/>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row>
    <row r="269" spans="1:42" x14ac:dyDescent="0.25">
      <c r="A269" s="233"/>
      <c r="B269" s="234"/>
      <c r="C269" s="234"/>
      <c r="D269" s="234"/>
      <c r="E269" s="234"/>
      <c r="F269" s="234"/>
      <c r="G269" s="234"/>
      <c r="H269" s="234"/>
      <c r="I269" s="234"/>
      <c r="J269" s="234"/>
      <c r="K269" s="234"/>
      <c r="L269" s="234"/>
      <c r="M269" s="231"/>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row>
    <row r="270" spans="1:42" x14ac:dyDescent="0.25">
      <c r="A270" s="233"/>
      <c r="B270" s="234"/>
      <c r="C270" s="234"/>
      <c r="D270" s="234"/>
      <c r="E270" s="234"/>
      <c r="F270" s="234"/>
      <c r="G270" s="234"/>
      <c r="H270" s="234"/>
      <c r="I270" s="234"/>
      <c r="J270" s="234"/>
      <c r="K270" s="234"/>
      <c r="L270" s="234"/>
      <c r="M270" s="231"/>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row>
    <row r="271" spans="1:42" x14ac:dyDescent="0.25">
      <c r="A271" s="233"/>
      <c r="B271" s="234"/>
      <c r="C271" s="234"/>
      <c r="D271" s="234"/>
      <c r="E271" s="234"/>
      <c r="F271" s="234"/>
      <c r="G271" s="234"/>
      <c r="H271" s="234"/>
      <c r="I271" s="234"/>
      <c r="J271" s="234"/>
      <c r="K271" s="234"/>
      <c r="L271" s="234"/>
      <c r="M271" s="231"/>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row>
    <row r="272" spans="1:42" x14ac:dyDescent="0.25">
      <c r="A272" s="233"/>
      <c r="B272" s="234"/>
      <c r="C272" s="234"/>
      <c r="D272" s="234"/>
      <c r="E272" s="234"/>
      <c r="F272" s="234"/>
      <c r="G272" s="234"/>
      <c r="H272" s="234"/>
      <c r="I272" s="234"/>
      <c r="J272" s="234"/>
      <c r="K272" s="234"/>
      <c r="L272" s="234"/>
      <c r="M272" s="231"/>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row>
    <row r="273" spans="1:42" x14ac:dyDescent="0.25">
      <c r="A273" s="233"/>
      <c r="B273" s="234"/>
      <c r="C273" s="234"/>
      <c r="D273" s="234"/>
      <c r="E273" s="234"/>
      <c r="F273" s="234"/>
      <c r="G273" s="234"/>
      <c r="H273" s="234"/>
      <c r="I273" s="234"/>
      <c r="J273" s="234"/>
      <c r="K273" s="234"/>
      <c r="L273" s="234"/>
      <c r="M273" s="231"/>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row>
    <row r="274" spans="1:42" x14ac:dyDescent="0.25">
      <c r="A274" s="233"/>
      <c r="B274" s="234"/>
      <c r="C274" s="234"/>
      <c r="D274" s="234"/>
      <c r="E274" s="234"/>
      <c r="F274" s="234"/>
      <c r="G274" s="234"/>
      <c r="H274" s="234"/>
      <c r="I274" s="234"/>
      <c r="J274" s="234"/>
      <c r="K274" s="234"/>
      <c r="L274" s="234"/>
      <c r="M274" s="231"/>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row>
    <row r="275" spans="1:42" x14ac:dyDescent="0.25">
      <c r="A275" s="233"/>
      <c r="B275" s="234"/>
      <c r="C275" s="234"/>
      <c r="D275" s="234"/>
      <c r="E275" s="234"/>
      <c r="F275" s="234"/>
      <c r="G275" s="234"/>
      <c r="H275" s="234"/>
      <c r="I275" s="234"/>
      <c r="J275" s="234"/>
      <c r="K275" s="234"/>
      <c r="L275" s="234"/>
      <c r="M275" s="231"/>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row>
    <row r="276" spans="1:42" x14ac:dyDescent="0.25">
      <c r="A276" s="233"/>
      <c r="B276" s="234"/>
      <c r="C276" s="234"/>
      <c r="D276" s="234"/>
      <c r="E276" s="234"/>
      <c r="F276" s="234"/>
      <c r="G276" s="234"/>
      <c r="H276" s="234"/>
      <c r="I276" s="234"/>
      <c r="J276" s="234"/>
      <c r="K276" s="234"/>
      <c r="L276" s="234"/>
      <c r="M276" s="231"/>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row>
    <row r="277" spans="1:42" x14ac:dyDescent="0.25">
      <c r="A277" s="233"/>
      <c r="B277" s="234"/>
      <c r="C277" s="234"/>
      <c r="D277" s="234"/>
      <c r="E277" s="234"/>
      <c r="F277" s="234"/>
      <c r="G277" s="234"/>
      <c r="H277" s="234"/>
      <c r="I277" s="234"/>
      <c r="J277" s="234"/>
      <c r="K277" s="234"/>
      <c r="L277" s="234"/>
      <c r="M277" s="231"/>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row>
    <row r="278" spans="1:42" x14ac:dyDescent="0.25">
      <c r="A278" s="233"/>
      <c r="B278" s="234"/>
      <c r="C278" s="234"/>
      <c r="D278" s="234"/>
      <c r="E278" s="234"/>
      <c r="F278" s="234"/>
      <c r="G278" s="234"/>
      <c r="H278" s="234"/>
      <c r="I278" s="234"/>
      <c r="J278" s="234"/>
      <c r="K278" s="234"/>
      <c r="L278" s="234"/>
      <c r="M278" s="231"/>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row>
    <row r="279" spans="1:42" x14ac:dyDescent="0.25">
      <c r="A279" s="233"/>
      <c r="B279" s="234"/>
      <c r="C279" s="234"/>
      <c r="D279" s="234"/>
      <c r="E279" s="234"/>
      <c r="F279" s="234"/>
      <c r="G279" s="234"/>
      <c r="H279" s="234"/>
      <c r="I279" s="234"/>
      <c r="J279" s="234"/>
      <c r="K279" s="234"/>
      <c r="L279" s="234"/>
      <c r="M279" s="231"/>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row>
    <row r="280" spans="1:42" x14ac:dyDescent="0.25">
      <c r="A280" s="233"/>
      <c r="B280" s="234"/>
      <c r="C280" s="234"/>
      <c r="D280" s="234"/>
      <c r="E280" s="234"/>
      <c r="F280" s="234"/>
      <c r="G280" s="234"/>
      <c r="H280" s="234"/>
      <c r="I280" s="234"/>
      <c r="J280" s="234"/>
      <c r="K280" s="234"/>
      <c r="L280" s="234"/>
      <c r="M280" s="231"/>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row>
    <row r="281" spans="1:42" x14ac:dyDescent="0.25">
      <c r="A281" s="233"/>
      <c r="B281" s="234"/>
      <c r="C281" s="234"/>
      <c r="D281" s="234"/>
      <c r="E281" s="234"/>
      <c r="F281" s="234"/>
      <c r="G281" s="234"/>
      <c r="H281" s="234"/>
      <c r="I281" s="234"/>
      <c r="J281" s="234"/>
      <c r="K281" s="234"/>
      <c r="L281" s="234"/>
      <c r="M281" s="231"/>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row>
    <row r="282" spans="1:42" x14ac:dyDescent="0.25">
      <c r="A282" s="233"/>
      <c r="B282" s="234"/>
      <c r="C282" s="234"/>
      <c r="D282" s="234"/>
      <c r="E282" s="234"/>
      <c r="F282" s="234"/>
      <c r="G282" s="234"/>
      <c r="H282" s="234"/>
      <c r="I282" s="234"/>
      <c r="J282" s="234"/>
      <c r="K282" s="234"/>
      <c r="L282" s="234"/>
      <c r="M282" s="231"/>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row>
    <row r="283" spans="1:42" x14ac:dyDescent="0.25">
      <c r="A283" s="233"/>
      <c r="B283" s="234"/>
      <c r="C283" s="234"/>
      <c r="D283" s="234"/>
      <c r="E283" s="234"/>
      <c r="F283" s="234"/>
      <c r="G283" s="234"/>
      <c r="H283" s="234"/>
      <c r="I283" s="234"/>
      <c r="J283" s="234"/>
      <c r="K283" s="234"/>
      <c r="L283" s="234"/>
      <c r="M283" s="231"/>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row>
    <row r="284" spans="1:42" x14ac:dyDescent="0.25">
      <c r="A284" s="233"/>
      <c r="B284" s="234"/>
      <c r="C284" s="234"/>
      <c r="D284" s="234"/>
      <c r="E284" s="234"/>
      <c r="F284" s="234"/>
      <c r="G284" s="234"/>
      <c r="H284" s="234"/>
      <c r="I284" s="234"/>
      <c r="J284" s="234"/>
      <c r="K284" s="234"/>
      <c r="L284" s="234"/>
      <c r="M284" s="231"/>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row>
    <row r="285" spans="1:42" x14ac:dyDescent="0.25">
      <c r="A285" s="233"/>
      <c r="B285" s="234"/>
      <c r="C285" s="234"/>
      <c r="D285" s="234"/>
      <c r="E285" s="234"/>
      <c r="F285" s="234"/>
      <c r="G285" s="234"/>
      <c r="H285" s="234"/>
      <c r="I285" s="234"/>
      <c r="J285" s="234"/>
      <c r="K285" s="234"/>
      <c r="L285" s="234"/>
      <c r="M285" s="231"/>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row>
    <row r="286" spans="1:42" x14ac:dyDescent="0.25">
      <c r="A286" s="233"/>
      <c r="B286" s="234"/>
      <c r="C286" s="234"/>
      <c r="D286" s="234"/>
      <c r="E286" s="234"/>
      <c r="F286" s="234"/>
      <c r="G286" s="234"/>
      <c r="H286" s="234"/>
      <c r="I286" s="234"/>
      <c r="J286" s="234"/>
      <c r="K286" s="234"/>
      <c r="L286" s="234"/>
      <c r="M286" s="231"/>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row>
    <row r="287" spans="1:42" x14ac:dyDescent="0.25">
      <c r="A287" s="233"/>
      <c r="B287" s="234"/>
      <c r="C287" s="234"/>
      <c r="D287" s="234"/>
      <c r="E287" s="234"/>
      <c r="F287" s="234"/>
      <c r="G287" s="234"/>
      <c r="H287" s="234"/>
      <c r="I287" s="234"/>
      <c r="J287" s="234"/>
      <c r="K287" s="234"/>
      <c r="L287" s="234"/>
      <c r="M287" s="231"/>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row>
    <row r="288" spans="1:42" x14ac:dyDescent="0.25">
      <c r="A288" s="233"/>
      <c r="B288" s="234"/>
      <c r="C288" s="234"/>
      <c r="D288" s="234"/>
      <c r="E288" s="234"/>
      <c r="F288" s="234"/>
      <c r="G288" s="234"/>
      <c r="H288" s="234"/>
      <c r="I288" s="234"/>
      <c r="J288" s="234"/>
      <c r="K288" s="234"/>
      <c r="L288" s="234"/>
      <c r="M288" s="231"/>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row>
    <row r="289" spans="1:42" x14ac:dyDescent="0.25">
      <c r="A289" s="233"/>
      <c r="B289" s="234"/>
      <c r="C289" s="234"/>
      <c r="D289" s="234"/>
      <c r="E289" s="234"/>
      <c r="F289" s="234"/>
      <c r="G289" s="234"/>
      <c r="H289" s="234"/>
      <c r="I289" s="234"/>
      <c r="J289" s="234"/>
      <c r="K289" s="234"/>
      <c r="L289" s="234"/>
      <c r="M289" s="231"/>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row>
    <row r="290" spans="1:42" x14ac:dyDescent="0.25">
      <c r="A290" s="233"/>
      <c r="B290" s="234"/>
      <c r="C290" s="234"/>
      <c r="D290" s="234"/>
      <c r="E290" s="234"/>
      <c r="F290" s="234"/>
      <c r="G290" s="234"/>
      <c r="H290" s="234"/>
      <c r="I290" s="234"/>
      <c r="J290" s="234"/>
      <c r="K290" s="234"/>
      <c r="L290" s="234"/>
      <c r="M290" s="231"/>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row>
    <row r="291" spans="1:42" x14ac:dyDescent="0.25">
      <c r="A291" s="233"/>
      <c r="B291" s="234"/>
      <c r="C291" s="234"/>
      <c r="D291" s="234"/>
      <c r="E291" s="234"/>
      <c r="F291" s="234"/>
      <c r="G291" s="234"/>
      <c r="H291" s="234"/>
      <c r="I291" s="234"/>
      <c r="J291" s="234"/>
      <c r="K291" s="234"/>
      <c r="L291" s="234"/>
      <c r="M291" s="231"/>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row>
    <row r="292" spans="1:42" x14ac:dyDescent="0.25">
      <c r="A292" s="233"/>
      <c r="B292" s="234"/>
      <c r="C292" s="234"/>
      <c r="D292" s="234"/>
      <c r="E292" s="234"/>
      <c r="F292" s="234"/>
      <c r="G292" s="234"/>
      <c r="H292" s="234"/>
      <c r="I292" s="234"/>
      <c r="J292" s="234"/>
      <c r="K292" s="234"/>
      <c r="L292" s="234"/>
      <c r="M292" s="231"/>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row>
    <row r="293" spans="1:42" x14ac:dyDescent="0.25">
      <c r="A293" s="233"/>
      <c r="B293" s="234"/>
      <c r="C293" s="234"/>
      <c r="D293" s="234"/>
      <c r="E293" s="234"/>
      <c r="F293" s="234"/>
      <c r="G293" s="234"/>
      <c r="H293" s="234"/>
      <c r="I293" s="234"/>
      <c r="J293" s="234"/>
      <c r="K293" s="234"/>
      <c r="L293" s="234"/>
      <c r="M293" s="231"/>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row>
    <row r="294" spans="1:42" x14ac:dyDescent="0.25">
      <c r="A294" s="233"/>
      <c r="B294" s="234"/>
      <c r="C294" s="234"/>
      <c r="D294" s="234"/>
      <c r="E294" s="234"/>
      <c r="F294" s="234"/>
      <c r="G294" s="234"/>
      <c r="H294" s="234"/>
      <c r="I294" s="234"/>
      <c r="J294" s="234"/>
      <c r="K294" s="234"/>
      <c r="L294" s="234"/>
      <c r="M294" s="231"/>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row>
    <row r="295" spans="1:42" x14ac:dyDescent="0.25">
      <c r="A295" s="233"/>
      <c r="B295" s="234"/>
      <c r="C295" s="234"/>
      <c r="D295" s="234"/>
      <c r="E295" s="234"/>
      <c r="F295" s="234"/>
      <c r="G295" s="234"/>
      <c r="H295" s="234"/>
      <c r="I295" s="234"/>
      <c r="J295" s="234"/>
      <c r="K295" s="234"/>
      <c r="L295" s="234"/>
      <c r="M295" s="231"/>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row>
    <row r="296" spans="1:42" x14ac:dyDescent="0.25">
      <c r="A296" s="233"/>
      <c r="B296" s="234"/>
      <c r="C296" s="234"/>
      <c r="D296" s="234"/>
      <c r="E296" s="234"/>
      <c r="F296" s="234"/>
      <c r="G296" s="234"/>
      <c r="H296" s="234"/>
      <c r="I296" s="234"/>
      <c r="J296" s="234"/>
      <c r="K296" s="234"/>
      <c r="L296" s="234"/>
      <c r="M296" s="231"/>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row>
    <row r="297" spans="1:42" x14ac:dyDescent="0.25">
      <c r="A297" s="233"/>
      <c r="B297" s="234"/>
      <c r="C297" s="234"/>
      <c r="D297" s="234"/>
      <c r="E297" s="234"/>
      <c r="F297" s="234"/>
      <c r="G297" s="234"/>
      <c r="H297" s="234"/>
      <c r="I297" s="234"/>
      <c r="J297" s="234"/>
      <c r="K297" s="234"/>
      <c r="L297" s="234"/>
      <c r="M297" s="231"/>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row>
    <row r="298" spans="1:42" x14ac:dyDescent="0.25">
      <c r="A298" s="233"/>
      <c r="B298" s="234"/>
      <c r="C298" s="234"/>
      <c r="D298" s="234"/>
      <c r="E298" s="234"/>
      <c r="F298" s="234"/>
      <c r="G298" s="234"/>
      <c r="H298" s="234"/>
      <c r="I298" s="234"/>
      <c r="J298" s="234"/>
      <c r="K298" s="234"/>
      <c r="L298" s="234"/>
      <c r="M298" s="231"/>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row>
    <row r="299" spans="1:42" x14ac:dyDescent="0.25">
      <c r="A299" s="233"/>
      <c r="B299" s="234"/>
      <c r="C299" s="234"/>
      <c r="D299" s="234"/>
      <c r="E299" s="234"/>
      <c r="F299" s="234"/>
      <c r="G299" s="234"/>
      <c r="H299" s="234"/>
      <c r="I299" s="234"/>
      <c r="J299" s="234"/>
      <c r="K299" s="234"/>
      <c r="L299" s="234"/>
      <c r="M299" s="231"/>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row>
    <row r="300" spans="1:42" x14ac:dyDescent="0.25">
      <c r="A300" s="233"/>
      <c r="B300" s="234"/>
      <c r="C300" s="234"/>
      <c r="D300" s="234"/>
      <c r="E300" s="234"/>
      <c r="F300" s="234"/>
      <c r="G300" s="234"/>
      <c r="H300" s="234"/>
      <c r="I300" s="234"/>
      <c r="J300" s="234"/>
      <c r="K300" s="234"/>
      <c r="L300" s="234"/>
      <c r="M300" s="231"/>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row>
    <row r="301" spans="1:42" x14ac:dyDescent="0.25">
      <c r="A301" s="233"/>
      <c r="B301" s="234"/>
      <c r="C301" s="234"/>
      <c r="D301" s="234"/>
      <c r="E301" s="234"/>
      <c r="F301" s="234"/>
      <c r="G301" s="234"/>
      <c r="H301" s="234"/>
      <c r="I301" s="234"/>
      <c r="J301" s="234"/>
      <c r="K301" s="234"/>
      <c r="L301" s="234"/>
      <c r="M301" s="231"/>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row>
    <row r="302" spans="1:42" x14ac:dyDescent="0.25">
      <c r="A302" s="233"/>
      <c r="B302" s="234"/>
      <c r="C302" s="234"/>
      <c r="D302" s="234"/>
      <c r="E302" s="234"/>
      <c r="F302" s="234"/>
      <c r="G302" s="234"/>
      <c r="H302" s="234"/>
      <c r="I302" s="234"/>
      <c r="J302" s="234"/>
      <c r="K302" s="234"/>
      <c r="L302" s="234"/>
      <c r="M302" s="231"/>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row>
    <row r="303" spans="1:42" x14ac:dyDescent="0.25">
      <c r="A303" s="233"/>
      <c r="B303" s="234"/>
      <c r="C303" s="234"/>
      <c r="D303" s="234"/>
      <c r="E303" s="234"/>
      <c r="F303" s="234"/>
      <c r="G303" s="234"/>
      <c r="H303" s="234"/>
      <c r="I303" s="234"/>
      <c r="J303" s="234"/>
      <c r="K303" s="234"/>
      <c r="L303" s="234"/>
      <c r="M303" s="231"/>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row>
    <row r="304" spans="1:42" x14ac:dyDescent="0.25">
      <c r="A304" s="233"/>
      <c r="B304" s="234"/>
      <c r="C304" s="234"/>
      <c r="D304" s="234"/>
      <c r="E304" s="234"/>
      <c r="F304" s="234"/>
      <c r="G304" s="234"/>
      <c r="H304" s="234"/>
      <c r="I304" s="234"/>
      <c r="J304" s="234"/>
      <c r="K304" s="234"/>
      <c r="L304" s="234"/>
      <c r="M304" s="231"/>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row>
    <row r="305" spans="1:42" x14ac:dyDescent="0.25">
      <c r="A305" s="233"/>
      <c r="B305" s="234"/>
      <c r="C305" s="234"/>
      <c r="D305" s="234"/>
      <c r="E305" s="234"/>
      <c r="F305" s="234"/>
      <c r="G305" s="234"/>
      <c r="H305" s="234"/>
      <c r="I305" s="234"/>
      <c r="J305" s="234"/>
      <c r="K305" s="234"/>
      <c r="L305" s="234"/>
      <c r="M305" s="231"/>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row>
    <row r="306" spans="1:42" x14ac:dyDescent="0.25">
      <c r="A306" s="233"/>
      <c r="B306" s="234"/>
      <c r="C306" s="234"/>
      <c r="D306" s="234"/>
      <c r="E306" s="234"/>
      <c r="F306" s="234"/>
      <c r="G306" s="234"/>
      <c r="H306" s="234"/>
      <c r="I306" s="234"/>
      <c r="J306" s="234"/>
      <c r="K306" s="234"/>
      <c r="L306" s="234"/>
      <c r="M306" s="231"/>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row>
    <row r="307" spans="1:42" x14ac:dyDescent="0.25">
      <c r="A307" s="233"/>
      <c r="B307" s="234"/>
      <c r="C307" s="234"/>
      <c r="D307" s="234"/>
      <c r="E307" s="234"/>
      <c r="F307" s="234"/>
      <c r="G307" s="234"/>
      <c r="H307" s="234"/>
      <c r="I307" s="234"/>
      <c r="J307" s="234"/>
      <c r="K307" s="234"/>
      <c r="L307" s="234"/>
      <c r="M307" s="231"/>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row>
    <row r="308" spans="1:42" x14ac:dyDescent="0.25">
      <c r="A308" s="233"/>
      <c r="B308" s="234"/>
      <c r="C308" s="234"/>
      <c r="D308" s="234"/>
      <c r="E308" s="234"/>
      <c r="F308" s="234"/>
      <c r="G308" s="234"/>
      <c r="H308" s="234"/>
      <c r="I308" s="234"/>
      <c r="J308" s="234"/>
      <c r="K308" s="234"/>
      <c r="L308" s="234"/>
      <c r="M308" s="231"/>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row>
    <row r="309" spans="1:42" x14ac:dyDescent="0.25">
      <c r="A309" s="233"/>
      <c r="B309" s="234"/>
      <c r="C309" s="234"/>
      <c r="D309" s="234"/>
      <c r="E309" s="234"/>
      <c r="F309" s="234"/>
      <c r="G309" s="234"/>
      <c r="H309" s="234"/>
      <c r="I309" s="234"/>
      <c r="J309" s="234"/>
      <c r="K309" s="234"/>
      <c r="L309" s="234"/>
      <c r="M309" s="231"/>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row>
    <row r="310" spans="1:42" x14ac:dyDescent="0.25">
      <c r="A310" s="233"/>
      <c r="B310" s="234"/>
      <c r="C310" s="234"/>
      <c r="D310" s="234"/>
      <c r="E310" s="234"/>
      <c r="F310" s="234"/>
      <c r="G310" s="234"/>
      <c r="H310" s="234"/>
      <c r="I310" s="234"/>
      <c r="J310" s="234"/>
      <c r="K310" s="234"/>
      <c r="L310" s="234"/>
      <c r="M310" s="231"/>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row>
    <row r="311" spans="1:42" x14ac:dyDescent="0.25">
      <c r="A311" s="233"/>
      <c r="B311" s="234"/>
      <c r="C311" s="234"/>
      <c r="D311" s="234"/>
      <c r="E311" s="234"/>
      <c r="F311" s="234"/>
      <c r="G311" s="234"/>
      <c r="H311" s="234"/>
      <c r="I311" s="234"/>
      <c r="J311" s="234"/>
      <c r="K311" s="234"/>
      <c r="L311" s="234"/>
      <c r="M311" s="231"/>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row>
    <row r="312" spans="1:42" x14ac:dyDescent="0.25">
      <c r="A312" s="233"/>
      <c r="B312" s="234"/>
      <c r="C312" s="234"/>
      <c r="D312" s="234"/>
      <c r="E312" s="234"/>
      <c r="F312" s="234"/>
      <c r="G312" s="234"/>
      <c r="H312" s="234"/>
      <c r="I312" s="234"/>
      <c r="J312" s="234"/>
      <c r="K312" s="234"/>
      <c r="L312" s="234"/>
      <c r="M312" s="231"/>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row>
    <row r="313" spans="1:42" x14ac:dyDescent="0.25">
      <c r="A313" s="233"/>
      <c r="B313" s="234"/>
      <c r="C313" s="234"/>
      <c r="D313" s="234"/>
      <c r="E313" s="234"/>
      <c r="F313" s="234"/>
      <c r="G313" s="234"/>
      <c r="H313" s="234"/>
      <c r="I313" s="234"/>
      <c r="J313" s="234"/>
      <c r="K313" s="234"/>
      <c r="L313" s="234"/>
      <c r="M313" s="231"/>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row>
    <row r="314" spans="1:42" x14ac:dyDescent="0.25">
      <c r="A314" s="233"/>
      <c r="B314" s="234"/>
      <c r="C314" s="234"/>
      <c r="D314" s="234"/>
      <c r="E314" s="234"/>
      <c r="F314" s="234"/>
      <c r="G314" s="234"/>
      <c r="H314" s="234"/>
      <c r="I314" s="234"/>
      <c r="J314" s="234"/>
      <c r="K314" s="234"/>
      <c r="L314" s="234"/>
      <c r="M314" s="231"/>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row>
    <row r="315" spans="1:42" x14ac:dyDescent="0.25">
      <c r="A315" s="233"/>
      <c r="B315" s="234"/>
      <c r="C315" s="234"/>
      <c r="D315" s="234"/>
      <c r="E315" s="234"/>
      <c r="F315" s="234"/>
      <c r="G315" s="234"/>
      <c r="H315" s="234"/>
      <c r="I315" s="234"/>
      <c r="J315" s="234"/>
      <c r="K315" s="234"/>
      <c r="L315" s="234"/>
      <c r="M315" s="231"/>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row>
    <row r="316" spans="1:42" x14ac:dyDescent="0.25">
      <c r="A316" s="233"/>
      <c r="B316" s="234"/>
      <c r="C316" s="234"/>
      <c r="D316" s="234"/>
      <c r="E316" s="234"/>
      <c r="F316" s="234"/>
      <c r="G316" s="234"/>
      <c r="H316" s="234"/>
      <c r="I316" s="234"/>
      <c r="J316" s="234"/>
      <c r="K316" s="234"/>
      <c r="L316" s="234"/>
      <c r="M316" s="231"/>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row>
    <row r="317" spans="1:42" x14ac:dyDescent="0.25">
      <c r="A317" s="233"/>
      <c r="B317" s="234"/>
      <c r="C317" s="234"/>
      <c r="D317" s="234"/>
      <c r="E317" s="234"/>
      <c r="F317" s="234"/>
      <c r="G317" s="234"/>
      <c r="H317" s="234"/>
      <c r="I317" s="234"/>
      <c r="J317" s="234"/>
      <c r="K317" s="234"/>
      <c r="L317" s="234"/>
      <c r="M317" s="231"/>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row>
    <row r="318" spans="1:42" x14ac:dyDescent="0.25">
      <c r="A318" s="233"/>
      <c r="B318" s="234"/>
      <c r="C318" s="234"/>
      <c r="D318" s="234"/>
      <c r="E318" s="234"/>
      <c r="F318" s="234"/>
      <c r="G318" s="234"/>
      <c r="H318" s="234"/>
      <c r="I318" s="234"/>
      <c r="J318" s="234"/>
      <c r="K318" s="234"/>
      <c r="L318" s="234"/>
      <c r="M318" s="231"/>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row>
    <row r="319" spans="1:42" x14ac:dyDescent="0.25">
      <c r="A319" s="233"/>
      <c r="B319" s="234"/>
      <c r="C319" s="234"/>
      <c r="D319" s="234"/>
      <c r="E319" s="234"/>
      <c r="F319" s="234"/>
      <c r="G319" s="234"/>
      <c r="H319" s="234"/>
      <c r="I319" s="234"/>
      <c r="J319" s="234"/>
      <c r="K319" s="234"/>
      <c r="L319" s="234"/>
      <c r="M319" s="231"/>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row>
    <row r="320" spans="1:42" x14ac:dyDescent="0.25">
      <c r="A320" s="233"/>
      <c r="B320" s="234"/>
      <c r="C320" s="234"/>
      <c r="D320" s="234"/>
      <c r="E320" s="234"/>
      <c r="F320" s="234"/>
      <c r="G320" s="234"/>
      <c r="H320" s="234"/>
      <c r="I320" s="234"/>
      <c r="J320" s="234"/>
      <c r="K320" s="234"/>
      <c r="L320" s="234"/>
      <c r="M320" s="231"/>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row>
    <row r="321" spans="1:42" x14ac:dyDescent="0.25">
      <c r="A321" s="233"/>
      <c r="B321" s="234"/>
      <c r="C321" s="234"/>
      <c r="D321" s="234"/>
      <c r="E321" s="234"/>
      <c r="F321" s="234"/>
      <c r="G321" s="234"/>
      <c r="H321" s="234"/>
      <c r="I321" s="234"/>
      <c r="J321" s="234"/>
      <c r="K321" s="234"/>
      <c r="L321" s="234"/>
      <c r="M321" s="231"/>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row>
    <row r="322" spans="1:42" x14ac:dyDescent="0.25">
      <c r="A322" s="233"/>
      <c r="B322" s="234"/>
      <c r="C322" s="234"/>
      <c r="D322" s="234"/>
      <c r="E322" s="234"/>
      <c r="F322" s="234"/>
      <c r="G322" s="234"/>
      <c r="H322" s="234"/>
      <c r="I322" s="234"/>
      <c r="J322" s="234"/>
      <c r="K322" s="234"/>
      <c r="L322" s="234"/>
      <c r="M322" s="231"/>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row>
    <row r="323" spans="1:42" x14ac:dyDescent="0.25">
      <c r="A323" s="233"/>
      <c r="B323" s="234"/>
      <c r="C323" s="234"/>
      <c r="D323" s="234"/>
      <c r="E323" s="234"/>
      <c r="F323" s="234"/>
      <c r="G323" s="234"/>
      <c r="H323" s="234"/>
      <c r="I323" s="234"/>
      <c r="J323" s="234"/>
      <c r="K323" s="234"/>
      <c r="L323" s="234"/>
      <c r="M323" s="231"/>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row>
    <row r="324" spans="1:42" x14ac:dyDescent="0.25">
      <c r="A324" s="233"/>
      <c r="B324" s="234"/>
      <c r="C324" s="234"/>
      <c r="D324" s="234"/>
      <c r="E324" s="234"/>
      <c r="F324" s="234"/>
      <c r="G324" s="234"/>
      <c r="H324" s="234"/>
      <c r="I324" s="234"/>
      <c r="J324" s="234"/>
      <c r="K324" s="234"/>
      <c r="L324" s="234"/>
      <c r="M324" s="231"/>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row>
    <row r="325" spans="1:42" x14ac:dyDescent="0.25">
      <c r="A325" s="233"/>
      <c r="B325" s="234"/>
      <c r="C325" s="234"/>
      <c r="D325" s="234"/>
      <c r="E325" s="234"/>
      <c r="F325" s="234"/>
      <c r="G325" s="234"/>
      <c r="H325" s="234"/>
      <c r="I325" s="234"/>
      <c r="J325" s="234"/>
      <c r="K325" s="234"/>
      <c r="L325" s="234"/>
      <c r="M325" s="231"/>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row>
    <row r="326" spans="1:42" x14ac:dyDescent="0.25">
      <c r="A326" s="233"/>
      <c r="B326" s="234"/>
      <c r="C326" s="234"/>
      <c r="D326" s="234"/>
      <c r="E326" s="234"/>
      <c r="F326" s="234"/>
      <c r="G326" s="234"/>
      <c r="H326" s="234"/>
      <c r="I326" s="234"/>
      <c r="J326" s="234"/>
      <c r="K326" s="234"/>
      <c r="L326" s="234"/>
      <c r="M326" s="231"/>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row>
    <row r="327" spans="1:42" x14ac:dyDescent="0.25">
      <c r="A327" s="233"/>
      <c r="B327" s="234"/>
      <c r="C327" s="234"/>
      <c r="D327" s="234"/>
      <c r="E327" s="234"/>
      <c r="F327" s="234"/>
      <c r="G327" s="234"/>
      <c r="H327" s="234"/>
      <c r="I327" s="234"/>
      <c r="J327" s="234"/>
      <c r="K327" s="234"/>
      <c r="L327" s="234"/>
      <c r="M327" s="231"/>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row>
    <row r="328" spans="1:42" x14ac:dyDescent="0.25">
      <c r="A328" s="233"/>
      <c r="B328" s="234"/>
      <c r="C328" s="234"/>
      <c r="D328" s="234"/>
      <c r="E328" s="234"/>
      <c r="F328" s="234"/>
      <c r="G328" s="234"/>
      <c r="H328" s="234"/>
      <c r="I328" s="234"/>
      <c r="J328" s="234"/>
      <c r="K328" s="234"/>
      <c r="L328" s="234"/>
      <c r="M328" s="231"/>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row>
    <row r="329" spans="1:42" x14ac:dyDescent="0.25">
      <c r="A329" s="233"/>
      <c r="B329" s="234"/>
      <c r="C329" s="234"/>
      <c r="D329" s="234"/>
      <c r="E329" s="234"/>
      <c r="F329" s="234"/>
      <c r="G329" s="234"/>
      <c r="H329" s="234"/>
      <c r="I329" s="234"/>
      <c r="J329" s="234"/>
      <c r="K329" s="234"/>
      <c r="L329" s="234"/>
      <c r="M329" s="231"/>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row>
    <row r="330" spans="1:42" x14ac:dyDescent="0.25">
      <c r="A330" s="233"/>
      <c r="B330" s="234"/>
      <c r="C330" s="234"/>
      <c r="D330" s="234"/>
      <c r="E330" s="234"/>
      <c r="F330" s="234"/>
      <c r="G330" s="234"/>
      <c r="H330" s="234"/>
      <c r="I330" s="234"/>
      <c r="J330" s="234"/>
      <c r="K330" s="234"/>
      <c r="L330" s="234"/>
      <c r="M330" s="231"/>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row>
    <row r="331" spans="1:42" x14ac:dyDescent="0.25">
      <c r="A331" s="233"/>
      <c r="B331" s="234"/>
      <c r="C331" s="234"/>
      <c r="D331" s="234"/>
      <c r="E331" s="234"/>
      <c r="F331" s="234"/>
      <c r="G331" s="234"/>
      <c r="H331" s="234"/>
      <c r="I331" s="234"/>
      <c r="J331" s="234"/>
      <c r="K331" s="234"/>
      <c r="L331" s="234"/>
      <c r="M331" s="231"/>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row>
    <row r="332" spans="1:42" x14ac:dyDescent="0.25">
      <c r="A332" s="233"/>
      <c r="B332" s="234"/>
      <c r="C332" s="234"/>
      <c r="D332" s="234"/>
      <c r="E332" s="234"/>
      <c r="F332" s="234"/>
      <c r="G332" s="234"/>
      <c r="H332" s="234"/>
      <c r="I332" s="234"/>
      <c r="J332" s="234"/>
      <c r="K332" s="234"/>
      <c r="L332" s="234"/>
      <c r="M332" s="231"/>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row>
    <row r="333" spans="1:42" x14ac:dyDescent="0.25">
      <c r="A333" s="233"/>
      <c r="B333" s="234"/>
      <c r="C333" s="234"/>
      <c r="D333" s="234"/>
      <c r="E333" s="234"/>
      <c r="F333" s="234"/>
      <c r="G333" s="234"/>
      <c r="H333" s="234"/>
      <c r="I333" s="234"/>
      <c r="J333" s="234"/>
      <c r="K333" s="234"/>
      <c r="L333" s="234"/>
      <c r="M333" s="231"/>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row>
    <row r="334" spans="1:42" x14ac:dyDescent="0.25">
      <c r="A334" s="233"/>
      <c r="B334" s="234"/>
      <c r="C334" s="234"/>
      <c r="D334" s="234"/>
      <c r="E334" s="234"/>
      <c r="F334" s="234"/>
      <c r="G334" s="234"/>
      <c r="H334" s="234"/>
      <c r="I334" s="234"/>
      <c r="J334" s="234"/>
      <c r="K334" s="234"/>
      <c r="L334" s="234"/>
      <c r="M334" s="231"/>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row>
    <row r="335" spans="1:42" x14ac:dyDescent="0.25">
      <c r="A335" s="233"/>
      <c r="B335" s="234"/>
      <c r="C335" s="234"/>
      <c r="D335" s="234"/>
      <c r="E335" s="234"/>
      <c r="F335" s="234"/>
      <c r="G335" s="234"/>
      <c r="H335" s="234"/>
      <c r="I335" s="234"/>
      <c r="J335" s="234"/>
      <c r="K335" s="234"/>
      <c r="L335" s="234"/>
      <c r="M335" s="231"/>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row>
    <row r="336" spans="1:42" x14ac:dyDescent="0.25">
      <c r="A336" s="233"/>
      <c r="B336" s="234"/>
      <c r="C336" s="234"/>
      <c r="D336" s="234"/>
      <c r="E336" s="234"/>
      <c r="F336" s="234"/>
      <c r="G336" s="234"/>
      <c r="H336" s="234"/>
      <c r="I336" s="234"/>
      <c r="J336" s="234"/>
      <c r="K336" s="234"/>
      <c r="L336" s="234"/>
      <c r="M336" s="231"/>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row>
    <row r="337" spans="1:42" x14ac:dyDescent="0.25">
      <c r="A337" s="233"/>
      <c r="B337" s="234"/>
      <c r="C337" s="234"/>
      <c r="D337" s="234"/>
      <c r="E337" s="234"/>
      <c r="F337" s="234"/>
      <c r="G337" s="234"/>
      <c r="H337" s="234"/>
      <c r="I337" s="234"/>
      <c r="J337" s="234"/>
      <c r="K337" s="234"/>
      <c r="L337" s="234"/>
      <c r="M337" s="231"/>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row>
    <row r="338" spans="1:42" x14ac:dyDescent="0.25">
      <c r="A338" s="233"/>
      <c r="B338" s="234"/>
      <c r="C338" s="234"/>
      <c r="D338" s="234"/>
      <c r="E338" s="234"/>
      <c r="F338" s="234"/>
      <c r="G338" s="234"/>
      <c r="H338" s="234"/>
      <c r="I338" s="234"/>
      <c r="J338" s="234"/>
      <c r="K338" s="234"/>
      <c r="L338" s="234"/>
      <c r="M338" s="231"/>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row>
    <row r="339" spans="1:42" x14ac:dyDescent="0.25">
      <c r="A339" s="233"/>
      <c r="B339" s="234"/>
      <c r="C339" s="234"/>
      <c r="D339" s="234"/>
      <c r="E339" s="234"/>
      <c r="F339" s="234"/>
      <c r="G339" s="234"/>
      <c r="H339" s="234"/>
      <c r="I339" s="234"/>
      <c r="J339" s="234"/>
      <c r="K339" s="234"/>
      <c r="L339" s="234"/>
      <c r="M339" s="231"/>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row>
    <row r="340" spans="1:42" x14ac:dyDescent="0.25">
      <c r="A340" s="233"/>
      <c r="B340" s="234"/>
      <c r="C340" s="234"/>
      <c r="D340" s="234"/>
      <c r="E340" s="234"/>
      <c r="F340" s="234"/>
      <c r="G340" s="234"/>
      <c r="H340" s="234"/>
      <c r="I340" s="234"/>
      <c r="J340" s="234"/>
      <c r="K340" s="234"/>
      <c r="L340" s="234"/>
      <c r="M340" s="231"/>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row>
    <row r="341" spans="1:42" x14ac:dyDescent="0.25">
      <c r="A341" s="233"/>
      <c r="B341" s="234"/>
      <c r="C341" s="234"/>
      <c r="D341" s="234"/>
      <c r="E341" s="234"/>
      <c r="F341" s="234"/>
      <c r="G341" s="234"/>
      <c r="H341" s="234"/>
      <c r="I341" s="234"/>
      <c r="J341" s="234"/>
      <c r="K341" s="234"/>
      <c r="L341" s="234"/>
      <c r="M341" s="231"/>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row>
    <row r="342" spans="1:42" x14ac:dyDescent="0.25">
      <c r="A342" s="233"/>
      <c r="B342" s="234"/>
      <c r="C342" s="234"/>
      <c r="D342" s="234"/>
      <c r="E342" s="234"/>
      <c r="F342" s="234"/>
      <c r="G342" s="234"/>
      <c r="H342" s="234"/>
      <c r="I342" s="234"/>
      <c r="J342" s="234"/>
      <c r="K342" s="234"/>
      <c r="L342" s="234"/>
      <c r="M342" s="231"/>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row>
    <row r="343" spans="1:42" x14ac:dyDescent="0.25">
      <c r="A343" s="233"/>
      <c r="B343" s="234"/>
      <c r="C343" s="234"/>
      <c r="D343" s="234"/>
      <c r="E343" s="234"/>
      <c r="F343" s="234"/>
      <c r="G343" s="234"/>
      <c r="H343" s="234"/>
      <c r="I343" s="234"/>
      <c r="J343" s="234"/>
      <c r="K343" s="234"/>
      <c r="L343" s="234"/>
      <c r="M343" s="231"/>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row>
    <row r="344" spans="1:42" x14ac:dyDescent="0.25">
      <c r="A344" s="233"/>
      <c r="B344" s="234"/>
      <c r="C344" s="234"/>
      <c r="D344" s="234"/>
      <c r="E344" s="234"/>
      <c r="F344" s="234"/>
      <c r="G344" s="234"/>
      <c r="H344" s="234"/>
      <c r="I344" s="234"/>
      <c r="J344" s="234"/>
      <c r="K344" s="234"/>
      <c r="L344" s="234"/>
      <c r="M344" s="231"/>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row>
    <row r="345" spans="1:42" x14ac:dyDescent="0.25">
      <c r="A345" s="233"/>
      <c r="B345" s="234"/>
      <c r="C345" s="234"/>
      <c r="D345" s="234"/>
      <c r="E345" s="234"/>
      <c r="F345" s="234"/>
      <c r="G345" s="234"/>
      <c r="H345" s="234"/>
      <c r="I345" s="234"/>
      <c r="J345" s="234"/>
      <c r="K345" s="234"/>
      <c r="L345" s="234"/>
      <c r="M345" s="231"/>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row>
    <row r="346" spans="1:42" x14ac:dyDescent="0.25">
      <c r="A346" s="233"/>
      <c r="B346" s="234"/>
      <c r="C346" s="234"/>
      <c r="D346" s="234"/>
      <c r="E346" s="234"/>
      <c r="F346" s="234"/>
      <c r="G346" s="234"/>
      <c r="H346" s="234"/>
      <c r="I346" s="234"/>
      <c r="J346" s="234"/>
      <c r="K346" s="234"/>
      <c r="L346" s="234"/>
      <c r="M346" s="231"/>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row>
    <row r="347" spans="1:42" x14ac:dyDescent="0.25">
      <c r="A347" s="233"/>
      <c r="B347" s="234"/>
      <c r="C347" s="234"/>
      <c r="D347" s="234"/>
      <c r="E347" s="234"/>
      <c r="F347" s="234"/>
      <c r="G347" s="234"/>
      <c r="H347" s="234"/>
      <c r="I347" s="234"/>
      <c r="J347" s="234"/>
      <c r="K347" s="234"/>
      <c r="L347" s="234"/>
      <c r="M347" s="231"/>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row>
  </sheetData>
  <mergeCells count="3">
    <mergeCell ref="D5:H5"/>
    <mergeCell ref="I5:J5"/>
    <mergeCell ref="K5:O5"/>
  </mergeCells>
  <dataValidations count="2">
    <dataValidation type="list" allowBlank="1" showInputMessage="1" showErrorMessage="1" sqref="A7:A251">
      <formula1>teams</formula1>
    </dataValidation>
    <dataValidation type="list" allowBlank="1" showInputMessage="1" showErrorMessage="1" sqref="B7:B251">
      <formula1>DSE</formula1>
    </dataValidation>
  </dataValidation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P347"/>
  <sheetViews>
    <sheetView zoomScale="80" zoomScaleNormal="80" workbookViewId="0">
      <pane xSplit="3" ySplit="6" topLeftCell="AF7" activePane="bottomRight" state="frozen"/>
      <selection activeCell="A15" sqref="A15"/>
      <selection pane="topRight" activeCell="A15" sqref="A15"/>
      <selection pane="bottomLeft" activeCell="A15" sqref="A15"/>
      <selection pane="bottomRight" activeCell="AK8" sqref="AK8"/>
    </sheetView>
  </sheetViews>
  <sheetFormatPr defaultColWidth="10.7109375" defaultRowHeight="16.5" outlineLevelCol="1" x14ac:dyDescent="0.25"/>
  <cols>
    <col min="1" max="1" width="19.85546875" style="66" bestFit="1" customWidth="1"/>
    <col min="2" max="2" width="21.5703125" style="39" customWidth="1"/>
    <col min="3" max="3" width="15" style="39" bestFit="1" customWidth="1"/>
    <col min="4" max="4" width="7.28515625" style="39" customWidth="1"/>
    <col min="5" max="5" width="10.7109375" style="41" customWidth="1"/>
    <col min="6" max="7" width="8.7109375" style="41" customWidth="1" outlineLevel="1"/>
    <col min="8" max="12" width="10.7109375" style="41" outlineLevel="1"/>
    <col min="13" max="13" width="10.7109375" style="90" outlineLevel="1"/>
    <col min="14" max="17" width="10.7109375" style="41" outlineLevel="1"/>
    <col min="18" max="19" width="10.7109375" style="41"/>
    <col min="20" max="23" width="10.7109375" style="41" outlineLevel="1"/>
    <col min="24" max="24" width="10.7109375" style="41"/>
    <col min="25" max="30" width="10.7109375" style="41" outlineLevel="1"/>
    <col min="31" max="31" width="20.7109375" style="41" customWidth="1" outlineLevel="1"/>
    <col min="32" max="34" width="10.7109375" style="41"/>
    <col min="35" max="36" width="10.7109375" style="41" outlineLevel="1"/>
    <col min="37" max="38" width="10.7109375" style="41"/>
    <col min="39" max="41" width="10.7109375" style="41" outlineLevel="1"/>
    <col min="42" max="42" width="20.7109375" style="41" customWidth="1" outlineLevel="1"/>
    <col min="43" max="16384" width="10.7109375" style="39"/>
  </cols>
  <sheetData>
    <row r="1" spans="1:42" x14ac:dyDescent="0.25">
      <c r="A1" s="66" t="s">
        <v>285</v>
      </c>
      <c r="B1" s="206" t="s">
        <v>677</v>
      </c>
      <c r="M1" s="41"/>
    </row>
    <row r="2" spans="1:42" x14ac:dyDescent="0.25">
      <c r="A2" s="66" t="s">
        <v>229</v>
      </c>
      <c r="B2" s="206" t="s">
        <v>673</v>
      </c>
      <c r="M2" s="41"/>
    </row>
    <row r="3" spans="1:42" x14ac:dyDescent="0.25">
      <c r="A3" s="66" t="s">
        <v>672</v>
      </c>
      <c r="B3" s="206" t="s">
        <v>674</v>
      </c>
      <c r="M3" s="41"/>
    </row>
    <row r="4" spans="1:42" x14ac:dyDescent="0.25">
      <c r="A4" s="66" t="s">
        <v>713</v>
      </c>
      <c r="B4" s="207" t="s">
        <v>714</v>
      </c>
      <c r="D4" s="95">
        <f>SUM(D7:D251)</f>
        <v>10</v>
      </c>
      <c r="H4" s="95">
        <f t="shared" ref="H4:O4" si="0">SUM(H7:H251)</f>
        <v>25</v>
      </c>
      <c r="I4" s="95">
        <f t="shared" si="0"/>
        <v>3</v>
      </c>
      <c r="J4" s="95">
        <f t="shared" si="0"/>
        <v>7</v>
      </c>
      <c r="K4" s="95">
        <f t="shared" si="0"/>
        <v>90</v>
      </c>
      <c r="L4" s="95">
        <f t="shared" si="0"/>
        <v>117</v>
      </c>
      <c r="M4" s="95">
        <f t="shared" si="0"/>
        <v>73</v>
      </c>
      <c r="N4" s="95">
        <f t="shared" si="0"/>
        <v>54</v>
      </c>
      <c r="O4" s="95">
        <f t="shared" si="0"/>
        <v>160</v>
      </c>
      <c r="P4" s="95">
        <f t="shared" ref="P4:AD4" si="1">SUM(P7:P251)</f>
        <v>380</v>
      </c>
      <c r="Q4" s="95">
        <f t="shared" si="1"/>
        <v>0</v>
      </c>
      <c r="R4" s="95">
        <f t="shared" si="1"/>
        <v>4</v>
      </c>
      <c r="S4" s="95">
        <f t="shared" si="1"/>
        <v>12</v>
      </c>
      <c r="T4" s="95">
        <f t="shared" si="1"/>
        <v>53</v>
      </c>
      <c r="U4" s="95">
        <f t="shared" si="1"/>
        <v>256</v>
      </c>
      <c r="V4" s="95">
        <f t="shared" si="1"/>
        <v>0</v>
      </c>
      <c r="W4" s="95">
        <f t="shared" si="1"/>
        <v>6</v>
      </c>
      <c r="X4" s="95">
        <f t="shared" si="1"/>
        <v>80</v>
      </c>
      <c r="Y4" s="95">
        <f t="shared" si="1"/>
        <v>107</v>
      </c>
      <c r="Z4" s="95">
        <f t="shared" si="1"/>
        <v>124</v>
      </c>
      <c r="AA4" s="95">
        <f t="shared" si="1"/>
        <v>0</v>
      </c>
      <c r="AB4" s="95">
        <f t="shared" si="1"/>
        <v>41</v>
      </c>
      <c r="AC4" s="95">
        <f t="shared" si="1"/>
        <v>8</v>
      </c>
      <c r="AD4" s="95">
        <f t="shared" si="1"/>
        <v>4</v>
      </c>
      <c r="AE4" s="142"/>
      <c r="AF4" s="95">
        <f t="shared" ref="AF4:AO4" si="2">SUM(AF7:AF251)</f>
        <v>10</v>
      </c>
      <c r="AG4" s="95">
        <f t="shared" si="2"/>
        <v>10</v>
      </c>
      <c r="AH4" s="95">
        <f t="shared" si="2"/>
        <v>50</v>
      </c>
      <c r="AI4" s="95">
        <f t="shared" si="2"/>
        <v>440</v>
      </c>
      <c r="AJ4" s="95">
        <f t="shared" si="2"/>
        <v>0</v>
      </c>
      <c r="AK4" s="95">
        <f t="shared" si="2"/>
        <v>1</v>
      </c>
      <c r="AL4" s="95">
        <f t="shared" si="2"/>
        <v>81</v>
      </c>
      <c r="AM4" s="95">
        <f t="shared" si="2"/>
        <v>83</v>
      </c>
      <c r="AN4" s="95">
        <f t="shared" si="2"/>
        <v>5</v>
      </c>
      <c r="AO4" s="95">
        <f t="shared" si="2"/>
        <v>0</v>
      </c>
    </row>
    <row r="5" spans="1:42" ht="32.25" customHeight="1" x14ac:dyDescent="0.25">
      <c r="A5" s="64"/>
      <c r="B5" s="42"/>
      <c r="C5" s="42"/>
      <c r="D5" s="203" t="s">
        <v>231</v>
      </c>
      <c r="E5" s="357" t="s">
        <v>169</v>
      </c>
      <c r="F5" s="357"/>
      <c r="G5" s="357"/>
      <c r="H5" s="361" t="s">
        <v>170</v>
      </c>
      <c r="I5" s="362"/>
      <c r="J5" s="362"/>
      <c r="K5" s="362"/>
      <c r="L5" s="362"/>
      <c r="M5" s="362"/>
      <c r="N5" s="362"/>
      <c r="O5" s="362"/>
      <c r="P5" s="362"/>
      <c r="Q5" s="363"/>
      <c r="R5" s="358" t="s">
        <v>228</v>
      </c>
      <c r="S5" s="359"/>
      <c r="T5" s="359"/>
      <c r="U5" s="359"/>
      <c r="V5" s="360"/>
      <c r="W5" s="358" t="s">
        <v>254</v>
      </c>
      <c r="X5" s="359"/>
      <c r="Y5" s="359"/>
      <c r="Z5" s="359"/>
      <c r="AA5" s="359"/>
      <c r="AB5" s="359"/>
      <c r="AC5" s="359"/>
      <c r="AD5" s="359"/>
      <c r="AE5" s="360"/>
      <c r="AF5" s="358" t="s">
        <v>230</v>
      </c>
      <c r="AG5" s="359"/>
      <c r="AH5" s="359"/>
      <c r="AI5" s="359"/>
      <c r="AJ5" s="360"/>
      <c r="AK5" s="355" t="s">
        <v>255</v>
      </c>
      <c r="AL5" s="355"/>
      <c r="AM5" s="355"/>
      <c r="AN5" s="355"/>
      <c r="AO5" s="355"/>
      <c r="AP5" s="355"/>
    </row>
    <row r="6" spans="1:42" ht="91.5" customHeight="1" x14ac:dyDescent="0.25">
      <c r="A6" s="64" t="s">
        <v>172</v>
      </c>
      <c r="B6" s="204" t="s">
        <v>174</v>
      </c>
      <c r="C6" s="204" t="s">
        <v>175</v>
      </c>
      <c r="D6" s="44" t="s">
        <v>4</v>
      </c>
      <c r="E6" s="44" t="s">
        <v>678</v>
      </c>
      <c r="F6" s="44" t="s">
        <v>679</v>
      </c>
      <c r="G6" s="44" t="s">
        <v>680</v>
      </c>
      <c r="H6" s="44" t="s">
        <v>681</v>
      </c>
      <c r="I6" s="44" t="s">
        <v>682</v>
      </c>
      <c r="J6" s="44" t="s">
        <v>286</v>
      </c>
      <c r="K6" s="44" t="s">
        <v>683</v>
      </c>
      <c r="L6" s="44" t="s">
        <v>684</v>
      </c>
      <c r="M6" s="44" t="s">
        <v>685</v>
      </c>
      <c r="N6" s="44" t="s">
        <v>686</v>
      </c>
      <c r="O6" s="44" t="s">
        <v>707</v>
      </c>
      <c r="P6" s="44" t="s">
        <v>675</v>
      </c>
      <c r="Q6" s="44" t="s">
        <v>708</v>
      </c>
      <c r="R6" s="44" t="s">
        <v>285</v>
      </c>
      <c r="S6" s="44" t="s">
        <v>687</v>
      </c>
      <c r="T6" s="44" t="s">
        <v>709</v>
      </c>
      <c r="U6" s="44" t="s">
        <v>670</v>
      </c>
      <c r="V6" s="44" t="s">
        <v>710</v>
      </c>
      <c r="W6" s="44" t="s">
        <v>285</v>
      </c>
      <c r="X6" s="44" t="s">
        <v>683</v>
      </c>
      <c r="Y6" s="44" t="s">
        <v>711</v>
      </c>
      <c r="Z6" s="44" t="s">
        <v>676</v>
      </c>
      <c r="AA6" s="44" t="s">
        <v>712</v>
      </c>
      <c r="AB6" s="44" t="s">
        <v>688</v>
      </c>
      <c r="AC6" s="44" t="s">
        <v>689</v>
      </c>
      <c r="AD6" s="44" t="s">
        <v>284</v>
      </c>
      <c r="AE6" s="44" t="s">
        <v>325</v>
      </c>
      <c r="AF6" s="44" t="s">
        <v>285</v>
      </c>
      <c r="AG6" s="44" t="s">
        <v>687</v>
      </c>
      <c r="AH6" s="44" t="s">
        <v>709</v>
      </c>
      <c r="AI6" s="44" t="s">
        <v>670</v>
      </c>
      <c r="AJ6" s="44" t="s">
        <v>710</v>
      </c>
      <c r="AK6" s="44" t="s">
        <v>285</v>
      </c>
      <c r="AL6" s="44" t="s">
        <v>229</v>
      </c>
      <c r="AM6" s="44" t="s">
        <v>711</v>
      </c>
      <c r="AN6" s="44" t="s">
        <v>671</v>
      </c>
      <c r="AO6" s="44" t="s">
        <v>712</v>
      </c>
      <c r="AP6" s="44" t="s">
        <v>325</v>
      </c>
    </row>
    <row r="7" spans="1:42" x14ac:dyDescent="0.25">
      <c r="A7" s="144" t="s">
        <v>971</v>
      </c>
      <c r="B7" s="55" t="s">
        <v>972</v>
      </c>
      <c r="C7" s="55">
        <v>3</v>
      </c>
      <c r="D7" s="72">
        <f>SUMIF('3.1.MTS A'!$F$7:$F$253,'3.2.MTS B (M2)'!B7,'3.1.MTS A'!$L$7:$L$253)</f>
        <v>4</v>
      </c>
      <c r="E7" s="187">
        <f>SUMIF('Conv ratios (M2)'!$A$2:$A$51,'3.2.MTS B (M2)'!$B7,'Conv ratios (M2)'!$G$2:$G$51)</f>
        <v>4.333333333333333</v>
      </c>
      <c r="F7" s="187">
        <f>SUMIF('Conv ratios (M2)'!$A$2:$A$51,'3.2.MTS B (M2)'!$B7,'Conv ratios (M2)'!$F$2:$F$51)</f>
        <v>1.2692307692307692</v>
      </c>
      <c r="G7" s="187">
        <f>SUMIF('Conv ratios (M2)'!$A$2:$A$51,'3.2.MTS B (M2)'!$B7,'Conv ratios (M2)'!$E$2:$E$51)</f>
        <v>1.6129032258064515</v>
      </c>
      <c r="H7" s="55">
        <v>12</v>
      </c>
      <c r="I7" s="72">
        <f>IFERROR(ROUND(MAX(H7/E7,0),0),0)</f>
        <v>3</v>
      </c>
      <c r="J7" s="72">
        <f>IFERROR(ROUND(MAX(D7-I7,0),0),0)</f>
        <v>1</v>
      </c>
      <c r="K7" s="72">
        <f>IFERROR(ROUND(J7*E7,0),0)</f>
        <v>4</v>
      </c>
      <c r="L7" s="72">
        <f>IFERROR(ROUND(MAX(K7*F7,0),0),0)</f>
        <v>5</v>
      </c>
      <c r="M7" s="55">
        <v>15</v>
      </c>
      <c r="N7" s="72">
        <f>IFERROR(ROUND(MAX(L7-M7,0),0),0)</f>
        <v>0</v>
      </c>
      <c r="O7" s="55">
        <v>70</v>
      </c>
      <c r="P7" s="72">
        <f>IFERROR(ROUND(O7*G7,0),0)</f>
        <v>113</v>
      </c>
      <c r="Q7" s="72">
        <f>IFERROR(ROUND(MAX(N7-O7,0),0),0)</f>
        <v>0</v>
      </c>
      <c r="R7" s="72">
        <f>SUMIF('3.1.MTS A'!$F$7:$F$253,'3.2.MTS B (M2)'!B7,'3.1.MTS A'!$Y$7:$Y$253)</f>
        <v>2</v>
      </c>
      <c r="S7" s="72">
        <f>SUMIFS('MTS B Funnel (M2)'!$E$7:$E$251,'MTS B Funnel (M2)'!$B$7:$B$251,'3.2.MTS B (M2)'!$B7)</f>
        <v>6</v>
      </c>
      <c r="T7" s="72">
        <f>SUMIFS('MTS B Funnel (M2)'!$F$7:$F$251,'MTS B Funnel (M2)'!$B$7:$B$251,'3.2.MTS B (M2)'!$B7)</f>
        <v>15</v>
      </c>
      <c r="U7" s="72">
        <f>SUMIFS('MTS B Funnel (M2)'!$G$7:$G$251,'MTS B Funnel (M2)'!$B$7:$B$251,'3.2.MTS B (M2)'!$B7)</f>
        <v>80</v>
      </c>
      <c r="V7" s="72">
        <f>SUMIFS('MTS B Funnel (M2)'!$H$7:$H$251,'MTS B Funnel (M2)'!$B$7:$B$251,'3.2.MTS B (M2)'!$B7)</f>
        <v>0</v>
      </c>
      <c r="W7" s="72">
        <f>IFERROR(ROUNDUP(MAX((D7-R7),0),0),0)</f>
        <v>2</v>
      </c>
      <c r="X7" s="72">
        <f>IFERROR(ROUND(MAX(K7-S7,0),0),0)</f>
        <v>0</v>
      </c>
      <c r="Y7" s="72">
        <f>IFERROR(ROUND(MAX(O7-T7,0),0),0)</f>
        <v>55</v>
      </c>
      <c r="Z7" s="72">
        <f>IFERROR(ROUND(MAX(P7-U7,0),0),0)</f>
        <v>33</v>
      </c>
      <c r="AA7" s="72">
        <f>IFERROR(ROUND(MAX(Q7-V7,0),0),0)</f>
        <v>0</v>
      </c>
      <c r="AB7" s="72">
        <f>SUMIFS('MTS B Funnel (M2)'!$I$7:$I$251,'MTS B Funnel (M2)'!$B$7:$B$251,'3.2.MTS B (M2)'!$B7)</f>
        <v>9</v>
      </c>
      <c r="AC7" s="72">
        <f>SUMIFS('MTS B Funnel (M2)'!$J$7:$J$251,'MTS B Funnel (M2)'!$B$7:$B$251,'3.2.MTS B (M2)'!$B7)</f>
        <v>4</v>
      </c>
      <c r="AD7" s="72">
        <f>IFERROR(ROUNDDOWN(MAX((AB7/E7)+(AC7/F7/E7),0),0),0)</f>
        <v>2</v>
      </c>
      <c r="AE7" s="55"/>
      <c r="AF7" s="72">
        <f>SUMIFS('MTS B Funnel (M2)'!$L$7:$L$251,'MTS B Funnel (M2)'!$B$7:$B$251,'3.2.MTS B (M2)'!$B7)</f>
        <v>5</v>
      </c>
      <c r="AG7" s="72">
        <f>SUMIFS('MTS B Funnel (M2)'!$L$7:$L$251,'MTS B Funnel (M2)'!$B$7:$B$251,'3.2.MTS B (M2)'!$B7)</f>
        <v>5</v>
      </c>
      <c r="AH7" s="72">
        <f>SUMIFS('MTS B Funnel (M2)'!$M$7:$M$251,'MTS B Funnel (M2)'!$B$7:$B$251,'3.2.MTS B (M2)'!$B7)</f>
        <v>21</v>
      </c>
      <c r="AI7" s="72">
        <f>SUMIFS('MTS B Funnel (M2)'!$N$7:$N$251,'MTS B Funnel (M2)'!$B$7:$B$251,'3.2.MTS B (M2)'!$B7)</f>
        <v>108</v>
      </c>
      <c r="AJ7" s="72">
        <f>SUMIFS('MTS B Funnel (M2)'!$O$7:$O$251,'MTS B Funnel (M2)'!$B$7:$B$251,'3.2.MTS B (M2)'!$B7)</f>
        <v>0</v>
      </c>
      <c r="AK7" s="72">
        <f>IFERROR(ROUND(MAX(J7-AF7,0),0),0)</f>
        <v>0</v>
      </c>
      <c r="AL7" s="72">
        <f>IFERROR(ROUND(MAX(K7-AG7,0),0),0)</f>
        <v>0</v>
      </c>
      <c r="AM7" s="72">
        <f>IFERROR(ROUND(MAX(L7-AH7,0),0),0)</f>
        <v>0</v>
      </c>
      <c r="AN7" s="72">
        <f>IFERROR(ROUND(MAX(P7-AI7,0),0),0)</f>
        <v>5</v>
      </c>
      <c r="AO7" s="72">
        <f>IFERROR(ROUND(MAX(Q7-AJ7,0),0),0)</f>
        <v>0</v>
      </c>
      <c r="AP7" s="55"/>
    </row>
    <row r="8" spans="1:42" x14ac:dyDescent="0.25">
      <c r="A8" s="144" t="s">
        <v>971</v>
      </c>
      <c r="B8" s="55" t="s">
        <v>973</v>
      </c>
      <c r="C8" s="55">
        <v>3</v>
      </c>
      <c r="D8" s="72">
        <f>SUMIF('3.1.MTS A'!$F$7:$F$253,'3.2.MTS B (M2)'!B8,'3.1.MTS A'!$L$7:$L$253)</f>
        <v>3</v>
      </c>
      <c r="E8" s="187">
        <f>SUMIF('Conv ratios (M2)'!$A$2:$A$51,'3.2.MTS B (M2)'!$B8,'Conv ratios (M2)'!$G$2:$G$51)</f>
        <v>21</v>
      </c>
      <c r="F8" s="187">
        <f>SUMIF('Conv ratios (M2)'!$A$2:$A$51,'3.2.MTS B (M2)'!$B8,'Conv ratios (M2)'!$F$2:$F$51)</f>
        <v>1.2857142857142858</v>
      </c>
      <c r="G8" s="187">
        <f>SUMIF('Conv ratios (M2)'!$A$2:$A$51,'3.2.MTS B (M2)'!$B8,'Conv ratios (M2)'!$E$2:$E$51)</f>
        <v>3.2222222222222223</v>
      </c>
      <c r="H8" s="55">
        <v>10</v>
      </c>
      <c r="I8" s="72">
        <f t="shared" ref="I8:I71" si="3">IFERROR(ROUND(MAX(H8/E8,0),0),0)</f>
        <v>0</v>
      </c>
      <c r="J8" s="72">
        <f t="shared" ref="J8:J71" si="4">IFERROR(ROUND(MAX(D8-I8,0),0),0)</f>
        <v>3</v>
      </c>
      <c r="K8" s="72">
        <f t="shared" ref="K8:K71" si="5">IFERROR(ROUND(J8*E8,0),0)</f>
        <v>63</v>
      </c>
      <c r="L8" s="72">
        <f t="shared" ref="L8:L71" si="6">IFERROR(ROUND(MAX(K8*F8,0),0),0)</f>
        <v>81</v>
      </c>
      <c r="M8" s="55">
        <v>35</v>
      </c>
      <c r="N8" s="72">
        <f t="shared" ref="N8:N71" si="7">IFERROR(ROUND(MAX(L8-M8,0),0),0)</f>
        <v>46</v>
      </c>
      <c r="O8" s="55">
        <v>50</v>
      </c>
      <c r="P8" s="72">
        <f t="shared" ref="P8:P71" si="8">IFERROR(ROUND(O8*G8,0),0)</f>
        <v>161</v>
      </c>
      <c r="Q8" s="72">
        <f t="shared" ref="Q8:Q71" si="9">IFERROR(ROUND(MAX(N8-O8,0),0),0)</f>
        <v>0</v>
      </c>
      <c r="R8" s="72">
        <f>SUMIF('3.1.MTS A'!$F$7:$F$253,'3.2.MTS B (M2)'!B8,'3.1.MTS A'!$Y$7:$Y$253)</f>
        <v>0</v>
      </c>
      <c r="S8" s="72">
        <f>SUMIFS('MTS B Funnel (M2)'!$E$7:$E$251,'MTS B Funnel (M2)'!$B$7:$B$251,'3.2.MTS B (M2)'!$B8)</f>
        <v>3</v>
      </c>
      <c r="T8" s="72">
        <f>SUMIFS('MTS B Funnel (M2)'!$F$7:$F$251,'MTS B Funnel (M2)'!$B$7:$B$251,'3.2.MTS B (M2)'!$B8)</f>
        <v>22</v>
      </c>
      <c r="U8" s="72">
        <f>SUMIFS('MTS B Funnel (M2)'!$G$7:$G$251,'MTS B Funnel (M2)'!$B$7:$B$251,'3.2.MTS B (M2)'!$B8)</f>
        <v>108</v>
      </c>
      <c r="V8" s="72">
        <f>SUMIFS('MTS B Funnel (M2)'!$H$7:$H$251,'MTS B Funnel (M2)'!$B$7:$B$251,'3.2.MTS B (M2)'!$B8)</f>
        <v>0</v>
      </c>
      <c r="W8" s="72">
        <f t="shared" ref="W8:W71" si="10">IFERROR(ROUNDUP(MAX((D8-R8),0),0),0)</f>
        <v>3</v>
      </c>
      <c r="X8" s="72">
        <f t="shared" ref="X8:X71" si="11">IFERROR(ROUND(MAX(K8-S8,0),0),0)</f>
        <v>60</v>
      </c>
      <c r="Y8" s="72">
        <f t="shared" ref="Y8:AA71" si="12">IFERROR(ROUND(MAX(O8-T8,0),0),0)</f>
        <v>28</v>
      </c>
      <c r="Z8" s="72">
        <f t="shared" si="12"/>
        <v>53</v>
      </c>
      <c r="AA8" s="72">
        <f t="shared" si="12"/>
        <v>0</v>
      </c>
      <c r="AB8" s="72">
        <f>SUMIFS('MTS B Funnel (M2)'!$I$7:$I$251,'MTS B Funnel (M2)'!$B$7:$B$251,'3.2.MTS B (M2)'!$B8)</f>
        <v>19</v>
      </c>
      <c r="AC8" s="72">
        <f>SUMIFS('MTS B Funnel (M2)'!$J$7:$J$251,'MTS B Funnel (M2)'!$B$7:$B$251,'3.2.MTS B (M2)'!$B8)</f>
        <v>3</v>
      </c>
      <c r="AD8" s="72">
        <f t="shared" ref="AD8:AD71" si="13">IFERROR(ROUNDDOWN(MAX((AB8/E8)+(AC8/F8/E8),0),0),0)</f>
        <v>1</v>
      </c>
      <c r="AE8" s="55"/>
      <c r="AF8" s="72">
        <f>SUMIFS('MTS B Funnel (M2)'!$L$7:$L$251,'MTS B Funnel (M2)'!$B$7:$B$251,'3.2.MTS B (M2)'!$B8)</f>
        <v>2</v>
      </c>
      <c r="AG8" s="72">
        <f>SUMIFS('MTS B Funnel (M2)'!$L$7:$L$251,'MTS B Funnel (M2)'!$B$7:$B$251,'3.2.MTS B (M2)'!$B8)</f>
        <v>2</v>
      </c>
      <c r="AH8" s="72">
        <f>SUMIFS('MTS B Funnel (M2)'!$M$7:$M$251,'MTS B Funnel (M2)'!$B$7:$B$251,'3.2.MTS B (M2)'!$B8)</f>
        <v>12</v>
      </c>
      <c r="AI8" s="72">
        <f>SUMIFS('MTS B Funnel (M2)'!$N$7:$N$251,'MTS B Funnel (M2)'!$B$7:$B$251,'3.2.MTS B (M2)'!$B8)</f>
        <v>221</v>
      </c>
      <c r="AJ8" s="72">
        <f>SUMIFS('MTS B Funnel (M2)'!$O$7:$O$251,'MTS B Funnel (M2)'!$B$7:$B$251,'3.2.MTS B (M2)'!$B8)</f>
        <v>0</v>
      </c>
      <c r="AK8" s="72">
        <f t="shared" ref="AK8:AK71" si="14">IFERROR(ROUND(MAX((D8-AF8),0),0),0)</f>
        <v>1</v>
      </c>
      <c r="AL8" s="72">
        <f t="shared" ref="AK8:AL71" si="15">IFERROR(ROUND(MAX(K8-AG8,0),0),0)</f>
        <v>61</v>
      </c>
      <c r="AM8" s="72">
        <f t="shared" ref="AM8:AM71" si="16">IFERROR(ROUND(MAX(L8-AH8,0),0),0)</f>
        <v>69</v>
      </c>
      <c r="AN8" s="72">
        <f t="shared" ref="AN8:AN71" si="17">IFERROR(ROUND(MAX(P8-AI8,0),0),0)</f>
        <v>0</v>
      </c>
      <c r="AO8" s="72">
        <f t="shared" ref="AO8:AO71" si="18">IFERROR(ROUND(MAX(Q8-AJ8,0),0),0)</f>
        <v>0</v>
      </c>
      <c r="AP8" s="55" t="s">
        <v>1150</v>
      </c>
    </row>
    <row r="9" spans="1:42" x14ac:dyDescent="0.25">
      <c r="A9" s="144" t="s">
        <v>971</v>
      </c>
      <c r="B9" s="55" t="s">
        <v>1149</v>
      </c>
      <c r="C9" s="55">
        <v>1</v>
      </c>
      <c r="D9" s="72">
        <f>SUMIF('3.1.MTS A'!$F$7:$F$253,'3.2.MTS B (M2)'!B9,'3.1.MTS A'!$L$7:$L$253)</f>
        <v>3</v>
      </c>
      <c r="E9" s="187">
        <f>SUMIF('Conv ratios (M2)'!$A$2:$A$51,'3.2.MTS B (M2)'!$B9,'Conv ratios (M2)'!$G$2:$G$51)</f>
        <v>7.666666666666667</v>
      </c>
      <c r="F9" s="187">
        <f>SUMIF('Conv ratios (M2)'!$A$2:$A$51,'3.2.MTS B (M2)'!$B9,'Conv ratios (M2)'!$F$2:$F$51)</f>
        <v>1.3478260869565217</v>
      </c>
      <c r="G9" s="187">
        <f>SUMIF('Conv ratios (M2)'!$A$2:$A$51,'3.2.MTS B (M2)'!$B9,'Conv ratios (M2)'!$E$2:$E$51)</f>
        <v>2.6451612903225805</v>
      </c>
      <c r="H9" s="55">
        <v>3</v>
      </c>
      <c r="I9" s="72">
        <f t="shared" si="3"/>
        <v>0</v>
      </c>
      <c r="J9" s="72">
        <f t="shared" si="4"/>
        <v>3</v>
      </c>
      <c r="K9" s="72">
        <f t="shared" si="5"/>
        <v>23</v>
      </c>
      <c r="L9" s="72">
        <f t="shared" si="6"/>
        <v>31</v>
      </c>
      <c r="M9" s="55">
        <v>23</v>
      </c>
      <c r="N9" s="72">
        <f t="shared" si="7"/>
        <v>8</v>
      </c>
      <c r="O9" s="55">
        <v>40</v>
      </c>
      <c r="P9" s="72">
        <f t="shared" si="8"/>
        <v>106</v>
      </c>
      <c r="Q9" s="72">
        <f t="shared" si="9"/>
        <v>0</v>
      </c>
      <c r="R9" s="72">
        <f>SUMIF('3.1.MTS A'!$F$7:$F$253,'3.2.MTS B (M2)'!B9,'3.1.MTS A'!$Y$7:$Y$253)</f>
        <v>2</v>
      </c>
      <c r="S9" s="72">
        <f>SUMIFS('MTS B Funnel (M2)'!$E$7:$E$251,'MTS B Funnel (M2)'!$B$7:$B$251,'3.2.MTS B (M2)'!$B9)</f>
        <v>3</v>
      </c>
      <c r="T9" s="72">
        <f>SUMIFS('MTS B Funnel (M2)'!$F$7:$F$251,'MTS B Funnel (M2)'!$B$7:$B$251,'3.2.MTS B (M2)'!$B9)</f>
        <v>16</v>
      </c>
      <c r="U9" s="72">
        <f>SUMIFS('MTS B Funnel (M2)'!$G$7:$G$251,'MTS B Funnel (M2)'!$B$7:$B$251,'3.2.MTS B (M2)'!$B9)</f>
        <v>68</v>
      </c>
      <c r="V9" s="72">
        <f>SUMIFS('MTS B Funnel (M2)'!$H$7:$H$251,'MTS B Funnel (M2)'!$B$7:$B$251,'3.2.MTS B (M2)'!$B9)</f>
        <v>0</v>
      </c>
      <c r="W9" s="72">
        <f t="shared" si="10"/>
        <v>1</v>
      </c>
      <c r="X9" s="72">
        <f t="shared" si="11"/>
        <v>20</v>
      </c>
      <c r="Y9" s="72">
        <f t="shared" si="12"/>
        <v>24</v>
      </c>
      <c r="Z9" s="72">
        <f t="shared" si="12"/>
        <v>38</v>
      </c>
      <c r="AA9" s="72">
        <f t="shared" si="12"/>
        <v>0</v>
      </c>
      <c r="AB9" s="72">
        <f>SUMIFS('MTS B Funnel (M2)'!$I$7:$I$251,'MTS B Funnel (M2)'!$B$7:$B$251,'3.2.MTS B (M2)'!$B9)</f>
        <v>13</v>
      </c>
      <c r="AC9" s="72">
        <f>SUMIFS('MTS B Funnel (M2)'!$J$7:$J$251,'MTS B Funnel (M2)'!$B$7:$B$251,'3.2.MTS B (M2)'!$B9)</f>
        <v>1</v>
      </c>
      <c r="AD9" s="72">
        <f t="shared" si="13"/>
        <v>1</v>
      </c>
      <c r="AE9" s="55"/>
      <c r="AF9" s="72">
        <f>SUMIFS('MTS B Funnel (M2)'!$L$7:$L$251,'MTS B Funnel (M2)'!$B$7:$B$251,'3.2.MTS B (M2)'!$B9)</f>
        <v>3</v>
      </c>
      <c r="AG9" s="72">
        <f>SUMIFS('MTS B Funnel (M2)'!$L$7:$L$251,'MTS B Funnel (M2)'!$B$7:$B$251,'3.2.MTS B (M2)'!$B9)</f>
        <v>3</v>
      </c>
      <c r="AH9" s="72">
        <f>SUMIFS('MTS B Funnel (M2)'!$M$7:$M$251,'MTS B Funnel (M2)'!$B$7:$B$251,'3.2.MTS B (M2)'!$B9)</f>
        <v>17</v>
      </c>
      <c r="AI9" s="72">
        <f>SUMIFS('MTS B Funnel (M2)'!$N$7:$N$251,'MTS B Funnel (M2)'!$B$7:$B$251,'3.2.MTS B (M2)'!$B9)</f>
        <v>111</v>
      </c>
      <c r="AJ9" s="72">
        <f>SUMIFS('MTS B Funnel (M2)'!$O$7:$O$251,'MTS B Funnel (M2)'!$B$7:$B$251,'3.2.MTS B (M2)'!$B9)</f>
        <v>0</v>
      </c>
      <c r="AK9" s="72">
        <f t="shared" si="15"/>
        <v>0</v>
      </c>
      <c r="AL9" s="72">
        <f t="shared" si="15"/>
        <v>20</v>
      </c>
      <c r="AM9" s="72">
        <f t="shared" si="16"/>
        <v>14</v>
      </c>
      <c r="AN9" s="72">
        <f t="shared" si="17"/>
        <v>0</v>
      </c>
      <c r="AO9" s="72">
        <f t="shared" si="18"/>
        <v>0</v>
      </c>
      <c r="AP9" s="55"/>
    </row>
    <row r="10" spans="1:42" x14ac:dyDescent="0.25">
      <c r="A10" s="144"/>
      <c r="B10" s="55"/>
      <c r="C10" s="55"/>
      <c r="D10" s="72">
        <f>SUMIF('3.1.MTS A'!$F$7:$F$253,'3.2.MTS B (M2)'!B10,'3.1.MTS A'!$L$7:$L$253)</f>
        <v>0</v>
      </c>
      <c r="E10" s="187">
        <f>SUMIF('Conv ratios (M2)'!$A$2:$A$51,'3.2.MTS B (M2)'!$B10,'Conv ratios (M2)'!$G$2:$G$51)</f>
        <v>0</v>
      </c>
      <c r="F10" s="187">
        <f>SUMIF('Conv ratios (M2)'!$A$2:$A$51,'3.2.MTS B (M2)'!$B10,'Conv ratios (M2)'!$F$2:$F$51)</f>
        <v>0</v>
      </c>
      <c r="G10" s="187">
        <f>SUMIF('Conv ratios (M2)'!$A$2:$A$51,'3.2.MTS B (M2)'!$B10,'Conv ratios (M2)'!$E$2:$E$51)</f>
        <v>0</v>
      </c>
      <c r="H10" s="55"/>
      <c r="I10" s="72">
        <f t="shared" si="3"/>
        <v>0</v>
      </c>
      <c r="J10" s="72">
        <f t="shared" si="4"/>
        <v>0</v>
      </c>
      <c r="K10" s="72">
        <f t="shared" si="5"/>
        <v>0</v>
      </c>
      <c r="L10" s="72">
        <f t="shared" si="6"/>
        <v>0</v>
      </c>
      <c r="M10" s="55"/>
      <c r="N10" s="72">
        <f t="shared" si="7"/>
        <v>0</v>
      </c>
      <c r="O10" s="55"/>
      <c r="P10" s="72">
        <f t="shared" si="8"/>
        <v>0</v>
      </c>
      <c r="Q10" s="72">
        <f t="shared" si="9"/>
        <v>0</v>
      </c>
      <c r="R10" s="72">
        <f>SUMIF('3.1.MTS A'!$F$7:$F$253,'3.2.MTS B (M2)'!B10,'3.1.MTS A'!$Y$7:$Y$253)</f>
        <v>0</v>
      </c>
      <c r="S10" s="72">
        <f>SUMIFS('MTS B Funnel (M2)'!$E$7:$E$251,'MTS B Funnel (M2)'!$B$7:$B$251,'3.2.MTS B (M2)'!$B10)</f>
        <v>0</v>
      </c>
      <c r="T10" s="72">
        <f>SUMIFS('MTS B Funnel (M2)'!$F$7:$F$251,'MTS B Funnel (M2)'!$B$7:$B$251,'3.2.MTS B (M2)'!$B10)</f>
        <v>0</v>
      </c>
      <c r="U10" s="72">
        <f>SUMIFS('MTS B Funnel (M2)'!$G$7:$G$251,'MTS B Funnel (M2)'!$B$7:$B$251,'3.2.MTS B (M2)'!$B10)</f>
        <v>0</v>
      </c>
      <c r="V10" s="72">
        <f>SUMIFS('MTS B Funnel (M2)'!$H$7:$H$251,'MTS B Funnel (M2)'!$B$7:$B$251,'3.2.MTS B (M2)'!$B10)</f>
        <v>0</v>
      </c>
      <c r="W10" s="72">
        <f t="shared" si="10"/>
        <v>0</v>
      </c>
      <c r="X10" s="72">
        <f t="shared" si="11"/>
        <v>0</v>
      </c>
      <c r="Y10" s="72">
        <f t="shared" si="12"/>
        <v>0</v>
      </c>
      <c r="Z10" s="72">
        <f t="shared" si="12"/>
        <v>0</v>
      </c>
      <c r="AA10" s="72">
        <f t="shared" si="12"/>
        <v>0</v>
      </c>
      <c r="AB10" s="72">
        <f>SUMIFS('MTS B Funnel (M2)'!$I$7:$I$251,'MTS B Funnel (M2)'!$B$7:$B$251,'3.2.MTS B (M2)'!$B10)</f>
        <v>0</v>
      </c>
      <c r="AC10" s="72">
        <f>SUMIFS('MTS B Funnel (M2)'!$J$7:$J$251,'MTS B Funnel (M2)'!$B$7:$B$251,'3.2.MTS B (M2)'!$B10)</f>
        <v>0</v>
      </c>
      <c r="AD10" s="72">
        <f t="shared" si="13"/>
        <v>0</v>
      </c>
      <c r="AE10" s="55"/>
      <c r="AF10" s="72">
        <f>SUMIF('3.1.MTS A'!$F$7:$F$253,'3.2.MTS B (M2)'!R10,'3.1.MTS A'!$AD$7:$AD$253)</f>
        <v>0</v>
      </c>
      <c r="AG10" s="72">
        <f>SUMIFS('MTS B Funnel (M2)'!$L$7:$L$251,'MTS B Funnel (M2)'!$B$7:$B$251,'3.2.MTS B (M2)'!$B10)</f>
        <v>0</v>
      </c>
      <c r="AH10" s="72">
        <f>SUMIFS('MTS B Funnel (M2)'!$M$7:$M$251,'MTS B Funnel (M2)'!$B$7:$B$251,'3.2.MTS B (M2)'!$B10)</f>
        <v>0</v>
      </c>
      <c r="AI10" s="72">
        <f>SUMIFS('MTS B Funnel (M2)'!$N$7:$N$251,'MTS B Funnel (M2)'!$B$7:$B$251,'3.2.MTS B (M2)'!$B10)</f>
        <v>0</v>
      </c>
      <c r="AJ10" s="72">
        <f>SUMIFS('MTS B Funnel (M2)'!$O$7:$O$251,'MTS B Funnel (M2)'!$B$7:$B$251,'3.2.MTS B (M2)'!$B10)</f>
        <v>0</v>
      </c>
      <c r="AK10" s="72">
        <f t="shared" si="14"/>
        <v>0</v>
      </c>
      <c r="AL10" s="72">
        <f t="shared" si="15"/>
        <v>0</v>
      </c>
      <c r="AM10" s="72">
        <f t="shared" si="16"/>
        <v>0</v>
      </c>
      <c r="AN10" s="72">
        <f t="shared" si="17"/>
        <v>0</v>
      </c>
      <c r="AO10" s="72">
        <f t="shared" si="18"/>
        <v>0</v>
      </c>
      <c r="AP10" s="55"/>
    </row>
    <row r="11" spans="1:42" x14ac:dyDescent="0.25">
      <c r="A11" s="144"/>
      <c r="B11" s="55"/>
      <c r="C11" s="55"/>
      <c r="D11" s="72">
        <f>SUMIF('3.1.MTS A'!$F$7:$F$253,'3.2.MTS B (M2)'!B11,'3.1.MTS A'!$L$7:$L$253)</f>
        <v>0</v>
      </c>
      <c r="E11" s="187">
        <f>SUMIF('Conv ratios (M2)'!$A$2:$A$51,'3.2.MTS B (M2)'!$B11,'Conv ratios (M2)'!$G$2:$G$51)</f>
        <v>0</v>
      </c>
      <c r="F11" s="187">
        <f>SUMIF('Conv ratios (M2)'!$A$2:$A$51,'3.2.MTS B (M2)'!$B11,'Conv ratios (M2)'!$F$2:$F$51)</f>
        <v>0</v>
      </c>
      <c r="G11" s="187">
        <f>SUMIF('Conv ratios (M2)'!$A$2:$A$51,'3.2.MTS B (M2)'!$B11,'Conv ratios (M2)'!$E$2:$E$51)</f>
        <v>0</v>
      </c>
      <c r="H11" s="55"/>
      <c r="I11" s="72">
        <f t="shared" si="3"/>
        <v>0</v>
      </c>
      <c r="J11" s="72">
        <f t="shared" si="4"/>
        <v>0</v>
      </c>
      <c r="K11" s="72">
        <f t="shared" si="5"/>
        <v>0</v>
      </c>
      <c r="L11" s="72">
        <f t="shared" si="6"/>
        <v>0</v>
      </c>
      <c r="M11" s="55"/>
      <c r="N11" s="72">
        <f t="shared" si="7"/>
        <v>0</v>
      </c>
      <c r="O11" s="55"/>
      <c r="P11" s="72">
        <f t="shared" si="8"/>
        <v>0</v>
      </c>
      <c r="Q11" s="72">
        <f t="shared" si="9"/>
        <v>0</v>
      </c>
      <c r="R11" s="72">
        <f>SUMIF('3.1.MTS A'!$F$7:$F$253,'3.2.MTS B (M2)'!B11,'3.1.MTS A'!$Y$7:$Y$253)</f>
        <v>0</v>
      </c>
      <c r="S11" s="72">
        <f>SUMIFS('MTS B Funnel (M2)'!$E$7:$E$251,'MTS B Funnel (M2)'!$B$7:$B$251,'3.2.MTS B (M2)'!$B11)</f>
        <v>0</v>
      </c>
      <c r="T11" s="72">
        <f>SUMIFS('MTS B Funnel (M2)'!$F$7:$F$251,'MTS B Funnel (M2)'!$B$7:$B$251,'3.2.MTS B (M2)'!$B11)</f>
        <v>0</v>
      </c>
      <c r="U11" s="72">
        <f>SUMIFS('MTS B Funnel (M2)'!$G$7:$G$251,'MTS B Funnel (M2)'!$B$7:$B$251,'3.2.MTS B (M2)'!$B11)</f>
        <v>0</v>
      </c>
      <c r="V11" s="72">
        <f>SUMIFS('MTS B Funnel (M2)'!$H$7:$H$251,'MTS B Funnel (M2)'!$B$7:$B$251,'3.2.MTS B (M2)'!$B11)</f>
        <v>0</v>
      </c>
      <c r="W11" s="72">
        <f t="shared" si="10"/>
        <v>0</v>
      </c>
      <c r="X11" s="72">
        <f t="shared" si="11"/>
        <v>0</v>
      </c>
      <c r="Y11" s="72">
        <f t="shared" si="12"/>
        <v>0</v>
      </c>
      <c r="Z11" s="72">
        <f t="shared" si="12"/>
        <v>0</v>
      </c>
      <c r="AA11" s="72">
        <f t="shared" si="12"/>
        <v>0</v>
      </c>
      <c r="AB11" s="72">
        <f>SUMIFS('MTS B Funnel (M2)'!$I$7:$I$251,'MTS B Funnel (M2)'!$B$7:$B$251,'3.2.MTS B (M2)'!$B11)</f>
        <v>0</v>
      </c>
      <c r="AC11" s="72">
        <f>SUMIFS('MTS B Funnel (M2)'!$J$7:$J$251,'MTS B Funnel (M2)'!$B$7:$B$251,'3.2.MTS B (M2)'!$B11)</f>
        <v>0</v>
      </c>
      <c r="AD11" s="72">
        <f t="shared" si="13"/>
        <v>0</v>
      </c>
      <c r="AE11" s="55"/>
      <c r="AF11" s="72">
        <f>SUMIF('3.1.MTS A'!$F$7:$F$253,'3.2.MTS B (M2)'!R11,'3.1.MTS A'!$AD$7:$AD$253)</f>
        <v>0</v>
      </c>
      <c r="AG11" s="72">
        <f>SUMIFS('MTS B Funnel (M2)'!$L$7:$L$251,'MTS B Funnel (M2)'!$B$7:$B$251,'3.2.MTS B (M2)'!$B11)</f>
        <v>0</v>
      </c>
      <c r="AH11" s="72">
        <f>SUMIFS('MTS B Funnel (M2)'!$M$7:$M$251,'MTS B Funnel (M2)'!$B$7:$B$251,'3.2.MTS B (M2)'!$B11)</f>
        <v>0</v>
      </c>
      <c r="AI11" s="72">
        <f>SUMIFS('MTS B Funnel (M2)'!$N$7:$N$251,'MTS B Funnel (M2)'!$B$7:$B$251,'3.2.MTS B (M2)'!$B11)</f>
        <v>0</v>
      </c>
      <c r="AJ11" s="72">
        <f>SUMIFS('MTS B Funnel (M2)'!$O$7:$O$251,'MTS B Funnel (M2)'!$B$7:$B$251,'3.2.MTS B (M2)'!$B11)</f>
        <v>0</v>
      </c>
      <c r="AK11" s="72">
        <f t="shared" si="14"/>
        <v>0</v>
      </c>
      <c r="AL11" s="72">
        <f t="shared" si="15"/>
        <v>0</v>
      </c>
      <c r="AM11" s="72">
        <f t="shared" si="16"/>
        <v>0</v>
      </c>
      <c r="AN11" s="72">
        <f t="shared" si="17"/>
        <v>0</v>
      </c>
      <c r="AO11" s="72">
        <f t="shared" si="18"/>
        <v>0</v>
      </c>
      <c r="AP11" s="55"/>
    </row>
    <row r="12" spans="1:42" x14ac:dyDescent="0.25">
      <c r="A12" s="144"/>
      <c r="B12" s="55"/>
      <c r="C12" s="55"/>
      <c r="D12" s="72">
        <f>SUMIF('3.1.MTS A'!$F$7:$F$253,'3.2.MTS B (M2)'!B12,'3.1.MTS A'!$L$7:$L$253)</f>
        <v>0</v>
      </c>
      <c r="E12" s="187">
        <f>SUMIF('Conv ratios (M2)'!$A$2:$A$51,'3.2.MTS B (M2)'!$B12,'Conv ratios (M2)'!$G$2:$G$51)</f>
        <v>0</v>
      </c>
      <c r="F12" s="187">
        <f>SUMIF('Conv ratios (M2)'!$A$2:$A$51,'3.2.MTS B (M2)'!$B12,'Conv ratios (M2)'!$F$2:$F$51)</f>
        <v>0</v>
      </c>
      <c r="G12" s="187">
        <f>SUMIF('Conv ratios (M2)'!$A$2:$A$51,'3.2.MTS B (M2)'!$B12,'Conv ratios (M2)'!$E$2:$E$51)</f>
        <v>0</v>
      </c>
      <c r="H12" s="55"/>
      <c r="I12" s="72">
        <f t="shared" si="3"/>
        <v>0</v>
      </c>
      <c r="J12" s="72">
        <f t="shared" si="4"/>
        <v>0</v>
      </c>
      <c r="K12" s="72">
        <f t="shared" si="5"/>
        <v>0</v>
      </c>
      <c r="L12" s="72">
        <f t="shared" si="6"/>
        <v>0</v>
      </c>
      <c r="M12" s="55"/>
      <c r="N12" s="72">
        <f t="shared" si="7"/>
        <v>0</v>
      </c>
      <c r="O12" s="55"/>
      <c r="P12" s="72">
        <f t="shared" si="8"/>
        <v>0</v>
      </c>
      <c r="Q12" s="72">
        <f t="shared" si="9"/>
        <v>0</v>
      </c>
      <c r="R12" s="72">
        <f>SUMIF('3.1.MTS A'!$F$7:$F$253,'3.2.MTS B (M2)'!B12,'3.1.MTS A'!$Y$7:$Y$253)</f>
        <v>0</v>
      </c>
      <c r="S12" s="72">
        <f>SUMIFS('MTS B Funnel (M2)'!$E$7:$E$251,'MTS B Funnel (M2)'!$B$7:$B$251,'3.2.MTS B (M2)'!$B12)</f>
        <v>0</v>
      </c>
      <c r="T12" s="72">
        <f>SUMIFS('MTS B Funnel (M2)'!$F$7:$F$251,'MTS B Funnel (M2)'!$B$7:$B$251,'3.2.MTS B (M2)'!$B12)</f>
        <v>0</v>
      </c>
      <c r="U12" s="72">
        <f>SUMIFS('MTS B Funnel (M2)'!$G$7:$G$251,'MTS B Funnel (M2)'!$B$7:$B$251,'3.2.MTS B (M2)'!$B12)</f>
        <v>0</v>
      </c>
      <c r="V12" s="72">
        <f>SUMIFS('MTS B Funnel (M2)'!$H$7:$H$251,'MTS B Funnel (M2)'!$B$7:$B$251,'3.2.MTS B (M2)'!$B12)</f>
        <v>0</v>
      </c>
      <c r="W12" s="72">
        <f t="shared" si="10"/>
        <v>0</v>
      </c>
      <c r="X12" s="72">
        <f t="shared" si="11"/>
        <v>0</v>
      </c>
      <c r="Y12" s="72">
        <f t="shared" si="12"/>
        <v>0</v>
      </c>
      <c r="Z12" s="72">
        <f t="shared" si="12"/>
        <v>0</v>
      </c>
      <c r="AA12" s="72">
        <f t="shared" si="12"/>
        <v>0</v>
      </c>
      <c r="AB12" s="72">
        <f>SUMIFS('MTS B Funnel (M2)'!$I$7:$I$251,'MTS B Funnel (M2)'!$B$7:$B$251,'3.2.MTS B (M2)'!$B12)</f>
        <v>0</v>
      </c>
      <c r="AC12" s="72">
        <f>SUMIFS('MTS B Funnel (M2)'!$J$7:$J$251,'MTS B Funnel (M2)'!$B$7:$B$251,'3.2.MTS B (M2)'!$B12)</f>
        <v>0</v>
      </c>
      <c r="AD12" s="72">
        <f t="shared" si="13"/>
        <v>0</v>
      </c>
      <c r="AE12" s="55"/>
      <c r="AF12" s="72">
        <f>SUMIF('3.1.MTS A'!$F$7:$F$253,'3.2.MTS B (M2)'!R12,'3.1.MTS A'!$AD$7:$AD$253)</f>
        <v>0</v>
      </c>
      <c r="AG12" s="72">
        <f>SUMIFS('MTS B Funnel (M2)'!$L$7:$L$251,'MTS B Funnel (M2)'!$B$7:$B$251,'3.2.MTS B (M2)'!$B12)</f>
        <v>0</v>
      </c>
      <c r="AH12" s="72">
        <f>SUMIFS('MTS B Funnel (M2)'!$M$7:$M$251,'MTS B Funnel (M2)'!$B$7:$B$251,'3.2.MTS B (M2)'!$B12)</f>
        <v>0</v>
      </c>
      <c r="AI12" s="72">
        <f>SUMIFS('MTS B Funnel (M2)'!$N$7:$N$251,'MTS B Funnel (M2)'!$B$7:$B$251,'3.2.MTS B (M2)'!$B12)</f>
        <v>0</v>
      </c>
      <c r="AJ12" s="72">
        <f>SUMIFS('MTS B Funnel (M2)'!$O$7:$O$251,'MTS B Funnel (M2)'!$B$7:$B$251,'3.2.MTS B (M2)'!$B12)</f>
        <v>0</v>
      </c>
      <c r="AK12" s="72">
        <f t="shared" si="14"/>
        <v>0</v>
      </c>
      <c r="AL12" s="72">
        <f t="shared" si="15"/>
        <v>0</v>
      </c>
      <c r="AM12" s="72">
        <f t="shared" si="16"/>
        <v>0</v>
      </c>
      <c r="AN12" s="72">
        <f t="shared" si="17"/>
        <v>0</v>
      </c>
      <c r="AO12" s="72">
        <f t="shared" si="18"/>
        <v>0</v>
      </c>
      <c r="AP12" s="55"/>
    </row>
    <row r="13" spans="1:42" x14ac:dyDescent="0.25">
      <c r="A13" s="144"/>
      <c r="B13" s="55"/>
      <c r="C13" s="55"/>
      <c r="D13" s="72">
        <f>SUMIF('3.1.MTS A'!$F$7:$F$253,'3.2.MTS B (M2)'!B13,'3.1.MTS A'!$L$7:$L$253)</f>
        <v>0</v>
      </c>
      <c r="E13" s="187">
        <f>SUMIF('Conv ratios (M2)'!$A$2:$A$51,'3.2.MTS B (M2)'!$B13,'Conv ratios (M2)'!$G$2:$G$51)</f>
        <v>0</v>
      </c>
      <c r="F13" s="187">
        <f>SUMIF('Conv ratios (M2)'!$A$2:$A$51,'3.2.MTS B (M2)'!$B13,'Conv ratios (M2)'!$F$2:$F$51)</f>
        <v>0</v>
      </c>
      <c r="G13" s="187">
        <f>SUMIF('Conv ratios (M2)'!$A$2:$A$51,'3.2.MTS B (M2)'!$B13,'Conv ratios (M2)'!$E$2:$E$51)</f>
        <v>0</v>
      </c>
      <c r="H13" s="55"/>
      <c r="I13" s="72">
        <f t="shared" si="3"/>
        <v>0</v>
      </c>
      <c r="J13" s="72">
        <f t="shared" si="4"/>
        <v>0</v>
      </c>
      <c r="K13" s="72">
        <f t="shared" si="5"/>
        <v>0</v>
      </c>
      <c r="L13" s="72">
        <f t="shared" si="6"/>
        <v>0</v>
      </c>
      <c r="M13" s="55"/>
      <c r="N13" s="72">
        <f t="shared" si="7"/>
        <v>0</v>
      </c>
      <c r="O13" s="55"/>
      <c r="P13" s="72">
        <f t="shared" si="8"/>
        <v>0</v>
      </c>
      <c r="Q13" s="72">
        <f t="shared" si="9"/>
        <v>0</v>
      </c>
      <c r="R13" s="72">
        <f>SUMIF('3.1.MTS A'!$F$7:$F$253,'3.2.MTS B (M2)'!B13,'3.1.MTS A'!$Y$7:$Y$253)</f>
        <v>0</v>
      </c>
      <c r="S13" s="72">
        <f>SUMIFS('MTS B Funnel (M2)'!$E$7:$E$251,'MTS B Funnel (M2)'!$B$7:$B$251,'3.2.MTS B (M2)'!$B13)</f>
        <v>0</v>
      </c>
      <c r="T13" s="72">
        <f>SUMIFS('MTS B Funnel (M2)'!$F$7:$F$251,'MTS B Funnel (M2)'!$B$7:$B$251,'3.2.MTS B (M2)'!$B13)</f>
        <v>0</v>
      </c>
      <c r="U13" s="72">
        <f>SUMIFS('MTS B Funnel (M2)'!$G$7:$G$251,'MTS B Funnel (M2)'!$B$7:$B$251,'3.2.MTS B (M2)'!$B13)</f>
        <v>0</v>
      </c>
      <c r="V13" s="72">
        <f>SUMIFS('MTS B Funnel (M2)'!$H$7:$H$251,'MTS B Funnel (M2)'!$B$7:$B$251,'3.2.MTS B (M2)'!$B13)</f>
        <v>0</v>
      </c>
      <c r="W13" s="72">
        <f t="shared" si="10"/>
        <v>0</v>
      </c>
      <c r="X13" s="72">
        <f t="shared" si="11"/>
        <v>0</v>
      </c>
      <c r="Y13" s="72">
        <f t="shared" si="12"/>
        <v>0</v>
      </c>
      <c r="Z13" s="72">
        <f t="shared" si="12"/>
        <v>0</v>
      </c>
      <c r="AA13" s="72">
        <f t="shared" si="12"/>
        <v>0</v>
      </c>
      <c r="AB13" s="72">
        <f>SUMIFS('MTS B Funnel (M2)'!$I$7:$I$251,'MTS B Funnel (M2)'!$B$7:$B$251,'3.2.MTS B (M2)'!$B13)</f>
        <v>0</v>
      </c>
      <c r="AC13" s="72">
        <f>SUMIFS('MTS B Funnel (M2)'!$J$7:$J$251,'MTS B Funnel (M2)'!$B$7:$B$251,'3.2.MTS B (M2)'!$B13)</f>
        <v>0</v>
      </c>
      <c r="AD13" s="72">
        <f t="shared" si="13"/>
        <v>0</v>
      </c>
      <c r="AE13" s="55"/>
      <c r="AF13" s="72">
        <f>SUMIF('3.1.MTS A'!$F$7:$F$253,'3.2.MTS B (M2)'!R13,'3.1.MTS A'!$AD$7:$AD$253)</f>
        <v>0</v>
      </c>
      <c r="AG13" s="72">
        <f>SUMIFS('MTS B Funnel (M2)'!$L$7:$L$251,'MTS B Funnel (M2)'!$B$7:$B$251,'3.2.MTS B (M2)'!$B13)</f>
        <v>0</v>
      </c>
      <c r="AH13" s="72">
        <f>SUMIFS('MTS B Funnel (M2)'!$M$7:$M$251,'MTS B Funnel (M2)'!$B$7:$B$251,'3.2.MTS B (M2)'!$B13)</f>
        <v>0</v>
      </c>
      <c r="AI13" s="72">
        <f>SUMIFS('MTS B Funnel (M2)'!$N$7:$N$251,'MTS B Funnel (M2)'!$B$7:$B$251,'3.2.MTS B (M2)'!$B13)</f>
        <v>0</v>
      </c>
      <c r="AJ13" s="72">
        <f>SUMIFS('MTS B Funnel (M2)'!$O$7:$O$251,'MTS B Funnel (M2)'!$B$7:$B$251,'3.2.MTS B (M2)'!$B13)</f>
        <v>0</v>
      </c>
      <c r="AK13" s="72">
        <f t="shared" si="14"/>
        <v>0</v>
      </c>
      <c r="AL13" s="72">
        <f t="shared" si="15"/>
        <v>0</v>
      </c>
      <c r="AM13" s="72">
        <f t="shared" si="16"/>
        <v>0</v>
      </c>
      <c r="AN13" s="72">
        <f t="shared" si="17"/>
        <v>0</v>
      </c>
      <c r="AO13" s="72">
        <f t="shared" si="18"/>
        <v>0</v>
      </c>
      <c r="AP13" s="55"/>
    </row>
    <row r="14" spans="1:42" x14ac:dyDescent="0.25">
      <c r="A14" s="144"/>
      <c r="B14" s="55"/>
      <c r="C14" s="55"/>
      <c r="D14" s="72">
        <f>SUMIF('3.1.MTS A'!$F$7:$F$253,'3.2.MTS B (M2)'!B14,'3.1.MTS A'!$L$7:$L$253)</f>
        <v>0</v>
      </c>
      <c r="E14" s="187">
        <f>SUMIF('Conv ratios (M2)'!$A$2:$A$51,'3.2.MTS B (M2)'!$B14,'Conv ratios (M2)'!$G$2:$G$51)</f>
        <v>0</v>
      </c>
      <c r="F14" s="187">
        <f>SUMIF('Conv ratios (M2)'!$A$2:$A$51,'3.2.MTS B (M2)'!$B14,'Conv ratios (M2)'!$F$2:$F$51)</f>
        <v>0</v>
      </c>
      <c r="G14" s="187">
        <f>SUMIF('Conv ratios (M2)'!$A$2:$A$51,'3.2.MTS B (M2)'!$B14,'Conv ratios (M2)'!$E$2:$E$51)</f>
        <v>0</v>
      </c>
      <c r="H14" s="55"/>
      <c r="I14" s="72">
        <f t="shared" si="3"/>
        <v>0</v>
      </c>
      <c r="J14" s="72">
        <f t="shared" si="4"/>
        <v>0</v>
      </c>
      <c r="K14" s="72">
        <f t="shared" si="5"/>
        <v>0</v>
      </c>
      <c r="L14" s="72">
        <f t="shared" si="6"/>
        <v>0</v>
      </c>
      <c r="M14" s="55"/>
      <c r="N14" s="72">
        <f t="shared" si="7"/>
        <v>0</v>
      </c>
      <c r="O14" s="55"/>
      <c r="P14" s="72">
        <f t="shared" si="8"/>
        <v>0</v>
      </c>
      <c r="Q14" s="72">
        <f t="shared" si="9"/>
        <v>0</v>
      </c>
      <c r="R14" s="72">
        <f>SUMIF('3.1.MTS A'!$F$7:$F$253,'3.2.MTS B (M2)'!B14,'3.1.MTS A'!$Y$7:$Y$253)</f>
        <v>0</v>
      </c>
      <c r="S14" s="72">
        <f>SUMIFS('MTS B Funnel (M2)'!$E$7:$E$251,'MTS B Funnel (M2)'!$B$7:$B$251,'3.2.MTS B (M2)'!$B14)</f>
        <v>0</v>
      </c>
      <c r="T14" s="72">
        <f>SUMIFS('MTS B Funnel (M2)'!$F$7:$F$251,'MTS B Funnel (M2)'!$B$7:$B$251,'3.2.MTS B (M2)'!$B14)</f>
        <v>0</v>
      </c>
      <c r="U14" s="72">
        <f>SUMIFS('MTS B Funnel (M2)'!$G$7:$G$251,'MTS B Funnel (M2)'!$B$7:$B$251,'3.2.MTS B (M2)'!$B14)</f>
        <v>0</v>
      </c>
      <c r="V14" s="72">
        <f>SUMIFS('MTS B Funnel (M2)'!$H$7:$H$251,'MTS B Funnel (M2)'!$B$7:$B$251,'3.2.MTS B (M2)'!$B14)</f>
        <v>0</v>
      </c>
      <c r="W14" s="72">
        <f t="shared" si="10"/>
        <v>0</v>
      </c>
      <c r="X14" s="72">
        <f t="shared" si="11"/>
        <v>0</v>
      </c>
      <c r="Y14" s="72">
        <f t="shared" si="12"/>
        <v>0</v>
      </c>
      <c r="Z14" s="72">
        <f t="shared" si="12"/>
        <v>0</v>
      </c>
      <c r="AA14" s="72">
        <f t="shared" si="12"/>
        <v>0</v>
      </c>
      <c r="AB14" s="72">
        <f>SUMIFS('MTS B Funnel (M2)'!$I$7:$I$251,'MTS B Funnel (M2)'!$B$7:$B$251,'3.2.MTS B (M2)'!$B14)</f>
        <v>0</v>
      </c>
      <c r="AC14" s="72">
        <f>SUMIFS('MTS B Funnel (M2)'!$J$7:$J$251,'MTS B Funnel (M2)'!$B$7:$B$251,'3.2.MTS B (M2)'!$B14)</f>
        <v>0</v>
      </c>
      <c r="AD14" s="72">
        <f t="shared" si="13"/>
        <v>0</v>
      </c>
      <c r="AE14" s="55"/>
      <c r="AF14" s="72">
        <f>SUMIF('3.1.MTS A'!$F$7:$F$253,'3.2.MTS B (M2)'!R14,'3.1.MTS A'!$AD$7:$AD$253)</f>
        <v>0</v>
      </c>
      <c r="AG14" s="72">
        <f>SUMIFS('MTS B Funnel (M2)'!$L$7:$L$251,'MTS B Funnel (M2)'!$B$7:$B$251,'3.2.MTS B (M2)'!$B14)</f>
        <v>0</v>
      </c>
      <c r="AH14" s="72">
        <f>SUMIFS('MTS B Funnel (M2)'!$M$7:$M$251,'MTS B Funnel (M2)'!$B$7:$B$251,'3.2.MTS B (M2)'!$B14)</f>
        <v>0</v>
      </c>
      <c r="AI14" s="72">
        <f>SUMIFS('MTS B Funnel (M2)'!$N$7:$N$251,'MTS B Funnel (M2)'!$B$7:$B$251,'3.2.MTS B (M2)'!$B14)</f>
        <v>0</v>
      </c>
      <c r="AJ14" s="72">
        <f>SUMIFS('MTS B Funnel (M2)'!$O$7:$O$251,'MTS B Funnel (M2)'!$B$7:$B$251,'3.2.MTS B (M2)'!$B14)</f>
        <v>0</v>
      </c>
      <c r="AK14" s="72">
        <f t="shared" si="14"/>
        <v>0</v>
      </c>
      <c r="AL14" s="72">
        <f t="shared" si="15"/>
        <v>0</v>
      </c>
      <c r="AM14" s="72">
        <f t="shared" si="16"/>
        <v>0</v>
      </c>
      <c r="AN14" s="72">
        <f t="shared" si="17"/>
        <v>0</v>
      </c>
      <c r="AO14" s="72">
        <f t="shared" si="18"/>
        <v>0</v>
      </c>
      <c r="AP14" s="55"/>
    </row>
    <row r="15" spans="1:42" x14ac:dyDescent="0.25">
      <c r="A15" s="144"/>
      <c r="B15" s="55"/>
      <c r="C15" s="55"/>
      <c r="D15" s="72">
        <f>SUMIF('3.1.MTS A'!$F$7:$F$253,'3.2.MTS B (M2)'!B15,'3.1.MTS A'!$L$7:$L$253)</f>
        <v>0</v>
      </c>
      <c r="E15" s="187">
        <f>SUMIF('Conv ratios (M2)'!$A$2:$A$51,'3.2.MTS B (M2)'!$B15,'Conv ratios (M2)'!$G$2:$G$51)</f>
        <v>0</v>
      </c>
      <c r="F15" s="187">
        <f>SUMIF('Conv ratios (M2)'!$A$2:$A$51,'3.2.MTS B (M2)'!$B15,'Conv ratios (M2)'!$F$2:$F$51)</f>
        <v>0</v>
      </c>
      <c r="G15" s="187">
        <f>SUMIF('Conv ratios (M2)'!$A$2:$A$51,'3.2.MTS B (M2)'!$B15,'Conv ratios (M2)'!$E$2:$E$51)</f>
        <v>0</v>
      </c>
      <c r="H15" s="55"/>
      <c r="I15" s="72">
        <f t="shared" si="3"/>
        <v>0</v>
      </c>
      <c r="J15" s="72">
        <f t="shared" si="4"/>
        <v>0</v>
      </c>
      <c r="K15" s="72">
        <f t="shared" si="5"/>
        <v>0</v>
      </c>
      <c r="L15" s="72">
        <f t="shared" si="6"/>
        <v>0</v>
      </c>
      <c r="M15" s="55"/>
      <c r="N15" s="72">
        <f t="shared" si="7"/>
        <v>0</v>
      </c>
      <c r="O15" s="55"/>
      <c r="P15" s="72">
        <f t="shared" si="8"/>
        <v>0</v>
      </c>
      <c r="Q15" s="72">
        <f t="shared" si="9"/>
        <v>0</v>
      </c>
      <c r="R15" s="72">
        <f>SUMIF('3.1.MTS A'!$F$7:$F$253,'3.2.MTS B (M2)'!B15,'3.1.MTS A'!$Y$7:$Y$253)</f>
        <v>0</v>
      </c>
      <c r="S15" s="72">
        <f>SUMIFS('MTS B Funnel (M2)'!$E$7:$E$251,'MTS B Funnel (M2)'!$B$7:$B$251,'3.2.MTS B (M2)'!$B15)</f>
        <v>0</v>
      </c>
      <c r="T15" s="72">
        <f>SUMIFS('MTS B Funnel (M2)'!$F$7:$F$251,'MTS B Funnel (M2)'!$B$7:$B$251,'3.2.MTS B (M2)'!$B15)</f>
        <v>0</v>
      </c>
      <c r="U15" s="72">
        <f>SUMIFS('MTS B Funnel (M2)'!$G$7:$G$251,'MTS B Funnel (M2)'!$B$7:$B$251,'3.2.MTS B (M2)'!$B15)</f>
        <v>0</v>
      </c>
      <c r="V15" s="72">
        <f>SUMIFS('MTS B Funnel (M2)'!$H$7:$H$251,'MTS B Funnel (M2)'!$B$7:$B$251,'3.2.MTS B (M2)'!$B15)</f>
        <v>0</v>
      </c>
      <c r="W15" s="72">
        <f t="shared" si="10"/>
        <v>0</v>
      </c>
      <c r="X15" s="72">
        <f t="shared" si="11"/>
        <v>0</v>
      </c>
      <c r="Y15" s="72">
        <f t="shared" si="12"/>
        <v>0</v>
      </c>
      <c r="Z15" s="72">
        <f t="shared" si="12"/>
        <v>0</v>
      </c>
      <c r="AA15" s="72">
        <f t="shared" si="12"/>
        <v>0</v>
      </c>
      <c r="AB15" s="72">
        <f>SUMIFS('MTS B Funnel (M2)'!$I$7:$I$251,'MTS B Funnel (M2)'!$B$7:$B$251,'3.2.MTS B (M2)'!$B15)</f>
        <v>0</v>
      </c>
      <c r="AC15" s="72">
        <f>SUMIFS('MTS B Funnel (M2)'!$J$7:$J$251,'MTS B Funnel (M2)'!$B$7:$B$251,'3.2.MTS B (M2)'!$B15)</f>
        <v>0</v>
      </c>
      <c r="AD15" s="72">
        <f t="shared" si="13"/>
        <v>0</v>
      </c>
      <c r="AE15" s="55"/>
      <c r="AF15" s="72">
        <f>SUMIF('3.1.MTS A'!$F$7:$F$253,'3.2.MTS B (M2)'!R15,'3.1.MTS A'!$AD$7:$AD$253)</f>
        <v>0</v>
      </c>
      <c r="AG15" s="72">
        <f>SUMIFS('MTS B Funnel (M2)'!$L$7:$L$251,'MTS B Funnel (M2)'!$B$7:$B$251,'3.2.MTS B (M2)'!$B15)</f>
        <v>0</v>
      </c>
      <c r="AH15" s="72">
        <f>SUMIFS('MTS B Funnel (M2)'!$M$7:$M$251,'MTS B Funnel (M2)'!$B$7:$B$251,'3.2.MTS B (M2)'!$B15)</f>
        <v>0</v>
      </c>
      <c r="AI15" s="72">
        <f>SUMIFS('MTS B Funnel (M2)'!$N$7:$N$251,'MTS B Funnel (M2)'!$B$7:$B$251,'3.2.MTS B (M2)'!$B15)</f>
        <v>0</v>
      </c>
      <c r="AJ15" s="72">
        <f>SUMIFS('MTS B Funnel (M2)'!$O$7:$O$251,'MTS B Funnel (M2)'!$B$7:$B$251,'3.2.MTS B (M2)'!$B15)</f>
        <v>0</v>
      </c>
      <c r="AK15" s="72">
        <f t="shared" si="14"/>
        <v>0</v>
      </c>
      <c r="AL15" s="72">
        <f t="shared" si="15"/>
        <v>0</v>
      </c>
      <c r="AM15" s="72">
        <f t="shared" si="16"/>
        <v>0</v>
      </c>
      <c r="AN15" s="72">
        <f t="shared" si="17"/>
        <v>0</v>
      </c>
      <c r="AO15" s="72">
        <f t="shared" si="18"/>
        <v>0</v>
      </c>
      <c r="AP15" s="55"/>
    </row>
    <row r="16" spans="1:42" x14ac:dyDescent="0.25">
      <c r="A16" s="144"/>
      <c r="B16" s="55"/>
      <c r="C16" s="55"/>
      <c r="D16" s="72">
        <f>SUMIF('3.1.MTS A'!$F$7:$F$253,'3.2.MTS B (M2)'!B16,'3.1.MTS A'!$L$7:$L$253)</f>
        <v>0</v>
      </c>
      <c r="E16" s="187">
        <f>SUMIF('Conv ratios (M2)'!$A$2:$A$51,'3.2.MTS B (M2)'!$B16,'Conv ratios (M2)'!$G$2:$G$51)</f>
        <v>0</v>
      </c>
      <c r="F16" s="187">
        <f>SUMIF('Conv ratios (M2)'!$A$2:$A$51,'3.2.MTS B (M2)'!$B16,'Conv ratios (M2)'!$F$2:$F$51)</f>
        <v>0</v>
      </c>
      <c r="G16" s="187">
        <f>SUMIF('Conv ratios (M2)'!$A$2:$A$51,'3.2.MTS B (M2)'!$B16,'Conv ratios (M2)'!$E$2:$E$51)</f>
        <v>0</v>
      </c>
      <c r="H16" s="55"/>
      <c r="I16" s="72">
        <f t="shared" si="3"/>
        <v>0</v>
      </c>
      <c r="J16" s="72">
        <f t="shared" si="4"/>
        <v>0</v>
      </c>
      <c r="K16" s="72">
        <f t="shared" si="5"/>
        <v>0</v>
      </c>
      <c r="L16" s="72">
        <f t="shared" si="6"/>
        <v>0</v>
      </c>
      <c r="M16" s="55"/>
      <c r="N16" s="72">
        <f t="shared" si="7"/>
        <v>0</v>
      </c>
      <c r="O16" s="55"/>
      <c r="P16" s="72">
        <f t="shared" si="8"/>
        <v>0</v>
      </c>
      <c r="Q16" s="72">
        <f t="shared" si="9"/>
        <v>0</v>
      </c>
      <c r="R16" s="72">
        <f>SUMIF('3.1.MTS A'!$F$7:$F$253,'3.2.MTS B (M2)'!B16,'3.1.MTS A'!$Y$7:$Y$253)</f>
        <v>0</v>
      </c>
      <c r="S16" s="72">
        <f>SUMIFS('MTS B Funnel (M2)'!$E$7:$E$251,'MTS B Funnel (M2)'!$B$7:$B$251,'3.2.MTS B (M2)'!$B16)</f>
        <v>0</v>
      </c>
      <c r="T16" s="72">
        <f>SUMIFS('MTS B Funnel (M2)'!$F$7:$F$251,'MTS B Funnel (M2)'!$B$7:$B$251,'3.2.MTS B (M2)'!$B16)</f>
        <v>0</v>
      </c>
      <c r="U16" s="72">
        <f>SUMIFS('MTS B Funnel (M2)'!$G$7:$G$251,'MTS B Funnel (M2)'!$B$7:$B$251,'3.2.MTS B (M2)'!$B16)</f>
        <v>0</v>
      </c>
      <c r="V16" s="72">
        <f>SUMIFS('MTS B Funnel (M2)'!$H$7:$H$251,'MTS B Funnel (M2)'!$B$7:$B$251,'3.2.MTS B (M2)'!$B16)</f>
        <v>0</v>
      </c>
      <c r="W16" s="72">
        <f t="shared" si="10"/>
        <v>0</v>
      </c>
      <c r="X16" s="72">
        <f t="shared" si="11"/>
        <v>0</v>
      </c>
      <c r="Y16" s="72">
        <f t="shared" si="12"/>
        <v>0</v>
      </c>
      <c r="Z16" s="72">
        <f t="shared" si="12"/>
        <v>0</v>
      </c>
      <c r="AA16" s="72">
        <f t="shared" si="12"/>
        <v>0</v>
      </c>
      <c r="AB16" s="72">
        <f>SUMIFS('MTS B Funnel (M2)'!$I$7:$I$251,'MTS B Funnel (M2)'!$B$7:$B$251,'3.2.MTS B (M2)'!$B16)</f>
        <v>0</v>
      </c>
      <c r="AC16" s="72">
        <f>SUMIFS('MTS B Funnel (M2)'!$J$7:$J$251,'MTS B Funnel (M2)'!$B$7:$B$251,'3.2.MTS B (M2)'!$B16)</f>
        <v>0</v>
      </c>
      <c r="AD16" s="72">
        <f t="shared" si="13"/>
        <v>0</v>
      </c>
      <c r="AE16" s="55"/>
      <c r="AF16" s="72">
        <f>SUMIF('3.1.MTS A'!$F$7:$F$253,'3.2.MTS B (M2)'!R16,'3.1.MTS A'!$AD$7:$AD$253)</f>
        <v>0</v>
      </c>
      <c r="AG16" s="72">
        <f>SUMIFS('MTS B Funnel (M2)'!$L$7:$L$251,'MTS B Funnel (M2)'!$B$7:$B$251,'3.2.MTS B (M2)'!$B16)</f>
        <v>0</v>
      </c>
      <c r="AH16" s="72">
        <f>SUMIFS('MTS B Funnel (M2)'!$M$7:$M$251,'MTS B Funnel (M2)'!$B$7:$B$251,'3.2.MTS B (M2)'!$B16)</f>
        <v>0</v>
      </c>
      <c r="AI16" s="72">
        <f>SUMIFS('MTS B Funnel (M2)'!$N$7:$N$251,'MTS B Funnel (M2)'!$B$7:$B$251,'3.2.MTS B (M2)'!$B16)</f>
        <v>0</v>
      </c>
      <c r="AJ16" s="72">
        <f>SUMIFS('MTS B Funnel (M2)'!$O$7:$O$251,'MTS B Funnel (M2)'!$B$7:$B$251,'3.2.MTS B (M2)'!$B16)</f>
        <v>0</v>
      </c>
      <c r="AK16" s="72">
        <f t="shared" si="14"/>
        <v>0</v>
      </c>
      <c r="AL16" s="72">
        <f t="shared" si="15"/>
        <v>0</v>
      </c>
      <c r="AM16" s="72">
        <f t="shared" si="16"/>
        <v>0</v>
      </c>
      <c r="AN16" s="72">
        <f t="shared" si="17"/>
        <v>0</v>
      </c>
      <c r="AO16" s="72">
        <f t="shared" si="18"/>
        <v>0</v>
      </c>
      <c r="AP16" s="55"/>
    </row>
    <row r="17" spans="1:42" x14ac:dyDescent="0.25">
      <c r="A17" s="144"/>
      <c r="B17" s="55"/>
      <c r="C17" s="55"/>
      <c r="D17" s="72">
        <f>SUMIF('3.1.MTS A'!$F$7:$F$253,'3.2.MTS B (M2)'!B17,'3.1.MTS A'!$L$7:$L$253)</f>
        <v>0</v>
      </c>
      <c r="E17" s="187">
        <f>SUMIF('Conv ratios (M2)'!$A$2:$A$51,'3.2.MTS B (M2)'!$B17,'Conv ratios (M2)'!$G$2:$G$51)</f>
        <v>0</v>
      </c>
      <c r="F17" s="187">
        <f>SUMIF('Conv ratios (M2)'!$A$2:$A$51,'3.2.MTS B (M2)'!$B17,'Conv ratios (M2)'!$F$2:$F$51)</f>
        <v>0</v>
      </c>
      <c r="G17" s="187">
        <f>SUMIF('Conv ratios (M2)'!$A$2:$A$51,'3.2.MTS B (M2)'!$B17,'Conv ratios (M2)'!$E$2:$E$51)</f>
        <v>0</v>
      </c>
      <c r="H17" s="55"/>
      <c r="I17" s="72">
        <f t="shared" si="3"/>
        <v>0</v>
      </c>
      <c r="J17" s="72">
        <f t="shared" si="4"/>
        <v>0</v>
      </c>
      <c r="K17" s="72">
        <f t="shared" si="5"/>
        <v>0</v>
      </c>
      <c r="L17" s="72">
        <f t="shared" si="6"/>
        <v>0</v>
      </c>
      <c r="M17" s="55"/>
      <c r="N17" s="72">
        <f t="shared" si="7"/>
        <v>0</v>
      </c>
      <c r="O17" s="55"/>
      <c r="P17" s="72">
        <f t="shared" si="8"/>
        <v>0</v>
      </c>
      <c r="Q17" s="72">
        <f t="shared" si="9"/>
        <v>0</v>
      </c>
      <c r="R17" s="72">
        <f>SUMIF('3.1.MTS A'!$F$7:$F$253,'3.2.MTS B (M2)'!B17,'3.1.MTS A'!$Y$7:$Y$253)</f>
        <v>0</v>
      </c>
      <c r="S17" s="72">
        <f>SUMIFS('MTS B Funnel (M2)'!$E$7:$E$251,'MTS B Funnel (M2)'!$B$7:$B$251,'3.2.MTS B (M2)'!$B17)</f>
        <v>0</v>
      </c>
      <c r="T17" s="72">
        <f>SUMIFS('MTS B Funnel (M2)'!$F$7:$F$251,'MTS B Funnel (M2)'!$B$7:$B$251,'3.2.MTS B (M2)'!$B17)</f>
        <v>0</v>
      </c>
      <c r="U17" s="72">
        <f>SUMIFS('MTS B Funnel (M2)'!$G$7:$G$251,'MTS B Funnel (M2)'!$B$7:$B$251,'3.2.MTS B (M2)'!$B17)</f>
        <v>0</v>
      </c>
      <c r="V17" s="72">
        <f>SUMIFS('MTS B Funnel (M2)'!$H$7:$H$251,'MTS B Funnel (M2)'!$B$7:$B$251,'3.2.MTS B (M2)'!$B17)</f>
        <v>0</v>
      </c>
      <c r="W17" s="72">
        <f t="shared" si="10"/>
        <v>0</v>
      </c>
      <c r="X17" s="72">
        <f t="shared" si="11"/>
        <v>0</v>
      </c>
      <c r="Y17" s="72">
        <f t="shared" si="12"/>
        <v>0</v>
      </c>
      <c r="Z17" s="72">
        <f t="shared" si="12"/>
        <v>0</v>
      </c>
      <c r="AA17" s="72">
        <f t="shared" si="12"/>
        <v>0</v>
      </c>
      <c r="AB17" s="72">
        <f>SUMIFS('MTS B Funnel (M2)'!$I$7:$I$251,'MTS B Funnel (M2)'!$B$7:$B$251,'3.2.MTS B (M2)'!$B17)</f>
        <v>0</v>
      </c>
      <c r="AC17" s="72">
        <f>SUMIFS('MTS B Funnel (M2)'!$J$7:$J$251,'MTS B Funnel (M2)'!$B$7:$B$251,'3.2.MTS B (M2)'!$B17)</f>
        <v>0</v>
      </c>
      <c r="AD17" s="72">
        <f t="shared" si="13"/>
        <v>0</v>
      </c>
      <c r="AE17" s="55"/>
      <c r="AF17" s="72">
        <f>SUMIF('3.1.MTS A'!$F$7:$F$253,'3.2.MTS B (M2)'!R17,'3.1.MTS A'!$AD$7:$AD$253)</f>
        <v>0</v>
      </c>
      <c r="AG17" s="72">
        <f>SUMIFS('MTS B Funnel (M2)'!$L$7:$L$251,'MTS B Funnel (M2)'!$B$7:$B$251,'3.2.MTS B (M2)'!$B17)</f>
        <v>0</v>
      </c>
      <c r="AH17" s="72">
        <f>SUMIFS('MTS B Funnel (M2)'!$M$7:$M$251,'MTS B Funnel (M2)'!$B$7:$B$251,'3.2.MTS B (M2)'!$B17)</f>
        <v>0</v>
      </c>
      <c r="AI17" s="72">
        <f>SUMIFS('MTS B Funnel (M2)'!$N$7:$N$251,'MTS B Funnel (M2)'!$B$7:$B$251,'3.2.MTS B (M2)'!$B17)</f>
        <v>0</v>
      </c>
      <c r="AJ17" s="72">
        <f>SUMIFS('MTS B Funnel (M2)'!$O$7:$O$251,'MTS B Funnel (M2)'!$B$7:$B$251,'3.2.MTS B (M2)'!$B17)</f>
        <v>0</v>
      </c>
      <c r="AK17" s="72">
        <f t="shared" si="14"/>
        <v>0</v>
      </c>
      <c r="AL17" s="72">
        <f t="shared" si="15"/>
        <v>0</v>
      </c>
      <c r="AM17" s="72">
        <f t="shared" si="16"/>
        <v>0</v>
      </c>
      <c r="AN17" s="72">
        <f t="shared" si="17"/>
        <v>0</v>
      </c>
      <c r="AO17" s="72">
        <f t="shared" si="18"/>
        <v>0</v>
      </c>
      <c r="AP17" s="55"/>
    </row>
    <row r="18" spans="1:42" x14ac:dyDescent="0.25">
      <c r="A18" s="144"/>
      <c r="B18" s="55"/>
      <c r="C18" s="55"/>
      <c r="D18" s="72">
        <f>SUMIF('3.1.MTS A'!$F$7:$F$253,'3.2.MTS B (M2)'!B18,'3.1.MTS A'!$L$7:$L$253)</f>
        <v>0</v>
      </c>
      <c r="E18" s="187">
        <f>SUMIF('Conv ratios (M2)'!$A$2:$A$51,'3.2.MTS B (M2)'!$B18,'Conv ratios (M2)'!$G$2:$G$51)</f>
        <v>0</v>
      </c>
      <c r="F18" s="187">
        <f>SUMIF('Conv ratios (M2)'!$A$2:$A$51,'3.2.MTS B (M2)'!$B18,'Conv ratios (M2)'!$F$2:$F$51)</f>
        <v>0</v>
      </c>
      <c r="G18" s="187">
        <f>SUMIF('Conv ratios (M2)'!$A$2:$A$51,'3.2.MTS B (M2)'!$B18,'Conv ratios (M2)'!$E$2:$E$51)</f>
        <v>0</v>
      </c>
      <c r="H18" s="55"/>
      <c r="I18" s="72">
        <f t="shared" si="3"/>
        <v>0</v>
      </c>
      <c r="J18" s="72">
        <f t="shared" si="4"/>
        <v>0</v>
      </c>
      <c r="K18" s="72">
        <f t="shared" si="5"/>
        <v>0</v>
      </c>
      <c r="L18" s="72">
        <f t="shared" si="6"/>
        <v>0</v>
      </c>
      <c r="M18" s="55"/>
      <c r="N18" s="72">
        <f t="shared" si="7"/>
        <v>0</v>
      </c>
      <c r="O18" s="55"/>
      <c r="P18" s="72">
        <f t="shared" si="8"/>
        <v>0</v>
      </c>
      <c r="Q18" s="72">
        <f t="shared" si="9"/>
        <v>0</v>
      </c>
      <c r="R18" s="72">
        <f>SUMIF('3.1.MTS A'!$F$7:$F$253,'3.2.MTS B (M2)'!B18,'3.1.MTS A'!$Y$7:$Y$253)</f>
        <v>0</v>
      </c>
      <c r="S18" s="72">
        <f>SUMIFS('MTS B Funnel (M2)'!$E$7:$E$251,'MTS B Funnel (M2)'!$B$7:$B$251,'3.2.MTS B (M2)'!$B18)</f>
        <v>0</v>
      </c>
      <c r="T18" s="72">
        <f>SUMIFS('MTS B Funnel (M2)'!$F$7:$F$251,'MTS B Funnel (M2)'!$B$7:$B$251,'3.2.MTS B (M2)'!$B18)</f>
        <v>0</v>
      </c>
      <c r="U18" s="72">
        <f>SUMIFS('MTS B Funnel (M2)'!$G$7:$G$251,'MTS B Funnel (M2)'!$B$7:$B$251,'3.2.MTS B (M2)'!$B18)</f>
        <v>0</v>
      </c>
      <c r="V18" s="72">
        <f>SUMIFS('MTS B Funnel (M2)'!$H$7:$H$251,'MTS B Funnel (M2)'!$B$7:$B$251,'3.2.MTS B (M2)'!$B18)</f>
        <v>0</v>
      </c>
      <c r="W18" s="72">
        <f t="shared" si="10"/>
        <v>0</v>
      </c>
      <c r="X18" s="72">
        <f t="shared" si="11"/>
        <v>0</v>
      </c>
      <c r="Y18" s="72">
        <f t="shared" si="12"/>
        <v>0</v>
      </c>
      <c r="Z18" s="72">
        <f t="shared" si="12"/>
        <v>0</v>
      </c>
      <c r="AA18" s="72">
        <f t="shared" si="12"/>
        <v>0</v>
      </c>
      <c r="AB18" s="72">
        <f>SUMIFS('MTS B Funnel (M2)'!$I$7:$I$251,'MTS B Funnel (M2)'!$B$7:$B$251,'3.2.MTS B (M2)'!$B18)</f>
        <v>0</v>
      </c>
      <c r="AC18" s="72">
        <f>SUMIFS('MTS B Funnel (M2)'!$J$7:$J$251,'MTS B Funnel (M2)'!$B$7:$B$251,'3.2.MTS B (M2)'!$B18)</f>
        <v>0</v>
      </c>
      <c r="AD18" s="72">
        <f t="shared" si="13"/>
        <v>0</v>
      </c>
      <c r="AE18" s="55"/>
      <c r="AF18" s="72">
        <f>SUMIF('3.1.MTS A'!$F$7:$F$253,'3.2.MTS B (M2)'!R18,'3.1.MTS A'!$AD$7:$AD$253)</f>
        <v>0</v>
      </c>
      <c r="AG18" s="72">
        <f>SUMIFS('MTS B Funnel (M2)'!$L$7:$L$251,'MTS B Funnel (M2)'!$B$7:$B$251,'3.2.MTS B (M2)'!$B18)</f>
        <v>0</v>
      </c>
      <c r="AH18" s="72">
        <f>SUMIFS('MTS B Funnel (M2)'!$M$7:$M$251,'MTS B Funnel (M2)'!$B$7:$B$251,'3.2.MTS B (M2)'!$B18)</f>
        <v>0</v>
      </c>
      <c r="AI18" s="72">
        <f>SUMIFS('MTS B Funnel (M2)'!$N$7:$N$251,'MTS B Funnel (M2)'!$B$7:$B$251,'3.2.MTS B (M2)'!$B18)</f>
        <v>0</v>
      </c>
      <c r="AJ18" s="72">
        <f>SUMIFS('MTS B Funnel (M2)'!$O$7:$O$251,'MTS B Funnel (M2)'!$B$7:$B$251,'3.2.MTS B (M2)'!$B18)</f>
        <v>0</v>
      </c>
      <c r="AK18" s="72">
        <f t="shared" si="14"/>
        <v>0</v>
      </c>
      <c r="AL18" s="72">
        <f t="shared" si="15"/>
        <v>0</v>
      </c>
      <c r="AM18" s="72">
        <f t="shared" si="16"/>
        <v>0</v>
      </c>
      <c r="AN18" s="72">
        <f t="shared" si="17"/>
        <v>0</v>
      </c>
      <c r="AO18" s="72">
        <f t="shared" si="18"/>
        <v>0</v>
      </c>
      <c r="AP18" s="55"/>
    </row>
    <row r="19" spans="1:42" x14ac:dyDescent="0.25">
      <c r="A19" s="144"/>
      <c r="B19" s="55"/>
      <c r="C19" s="55"/>
      <c r="D19" s="72">
        <f>SUMIF('3.1.MTS A'!$F$7:$F$253,'3.2.MTS B (M2)'!B19,'3.1.MTS A'!$L$7:$L$253)</f>
        <v>0</v>
      </c>
      <c r="E19" s="187">
        <f>SUMIF('Conv ratios (M2)'!$A$2:$A$51,'3.2.MTS B (M2)'!$B19,'Conv ratios (M2)'!$G$2:$G$51)</f>
        <v>0</v>
      </c>
      <c r="F19" s="187">
        <f>SUMIF('Conv ratios (M2)'!$A$2:$A$51,'3.2.MTS B (M2)'!$B19,'Conv ratios (M2)'!$F$2:$F$51)</f>
        <v>0</v>
      </c>
      <c r="G19" s="187">
        <f>SUMIF('Conv ratios (M2)'!$A$2:$A$51,'3.2.MTS B (M2)'!$B19,'Conv ratios (M2)'!$E$2:$E$51)</f>
        <v>0</v>
      </c>
      <c r="H19" s="55"/>
      <c r="I19" s="72">
        <f t="shared" si="3"/>
        <v>0</v>
      </c>
      <c r="J19" s="72">
        <f t="shared" si="4"/>
        <v>0</v>
      </c>
      <c r="K19" s="72">
        <f t="shared" si="5"/>
        <v>0</v>
      </c>
      <c r="L19" s="72">
        <f t="shared" si="6"/>
        <v>0</v>
      </c>
      <c r="M19" s="55"/>
      <c r="N19" s="72">
        <f t="shared" si="7"/>
        <v>0</v>
      </c>
      <c r="O19" s="55"/>
      <c r="P19" s="72">
        <f t="shared" si="8"/>
        <v>0</v>
      </c>
      <c r="Q19" s="72">
        <f t="shared" si="9"/>
        <v>0</v>
      </c>
      <c r="R19" s="72">
        <f>SUMIF('3.1.MTS A'!$F$7:$F$253,'3.2.MTS B (M2)'!B19,'3.1.MTS A'!$Y$7:$Y$253)</f>
        <v>0</v>
      </c>
      <c r="S19" s="72">
        <f>SUMIFS('MTS B Funnel (M2)'!$E$7:$E$251,'MTS B Funnel (M2)'!$B$7:$B$251,'3.2.MTS B (M2)'!$B19)</f>
        <v>0</v>
      </c>
      <c r="T19" s="72">
        <f>SUMIFS('MTS B Funnel (M2)'!$F$7:$F$251,'MTS B Funnel (M2)'!$B$7:$B$251,'3.2.MTS B (M2)'!$B19)</f>
        <v>0</v>
      </c>
      <c r="U19" s="72">
        <f>SUMIFS('MTS B Funnel (M2)'!$G$7:$G$251,'MTS B Funnel (M2)'!$B$7:$B$251,'3.2.MTS B (M2)'!$B19)</f>
        <v>0</v>
      </c>
      <c r="V19" s="72">
        <f>SUMIFS('MTS B Funnel (M2)'!$H$7:$H$251,'MTS B Funnel (M2)'!$B$7:$B$251,'3.2.MTS B (M2)'!$B19)</f>
        <v>0</v>
      </c>
      <c r="W19" s="72">
        <f t="shared" si="10"/>
        <v>0</v>
      </c>
      <c r="X19" s="72">
        <f t="shared" si="11"/>
        <v>0</v>
      </c>
      <c r="Y19" s="72">
        <f t="shared" si="12"/>
        <v>0</v>
      </c>
      <c r="Z19" s="72">
        <f t="shared" si="12"/>
        <v>0</v>
      </c>
      <c r="AA19" s="72">
        <f t="shared" si="12"/>
        <v>0</v>
      </c>
      <c r="AB19" s="72">
        <f>SUMIFS('MTS B Funnel (M2)'!$I$7:$I$251,'MTS B Funnel (M2)'!$B$7:$B$251,'3.2.MTS B (M2)'!$B19)</f>
        <v>0</v>
      </c>
      <c r="AC19" s="72">
        <f>SUMIFS('MTS B Funnel (M2)'!$J$7:$J$251,'MTS B Funnel (M2)'!$B$7:$B$251,'3.2.MTS B (M2)'!$B19)</f>
        <v>0</v>
      </c>
      <c r="AD19" s="72">
        <f t="shared" si="13"/>
        <v>0</v>
      </c>
      <c r="AE19" s="55"/>
      <c r="AF19" s="72">
        <f>SUMIF('3.1.MTS A'!$F$7:$F$253,'3.2.MTS B (M2)'!R19,'3.1.MTS A'!$AD$7:$AD$253)</f>
        <v>0</v>
      </c>
      <c r="AG19" s="72">
        <f>SUMIFS('MTS B Funnel (M2)'!$L$7:$L$251,'MTS B Funnel (M2)'!$B$7:$B$251,'3.2.MTS B (M2)'!$B19)</f>
        <v>0</v>
      </c>
      <c r="AH19" s="72">
        <f>SUMIFS('MTS B Funnel (M2)'!$M$7:$M$251,'MTS B Funnel (M2)'!$B$7:$B$251,'3.2.MTS B (M2)'!$B19)</f>
        <v>0</v>
      </c>
      <c r="AI19" s="72">
        <f>SUMIFS('MTS B Funnel (M2)'!$N$7:$N$251,'MTS B Funnel (M2)'!$B$7:$B$251,'3.2.MTS B (M2)'!$B19)</f>
        <v>0</v>
      </c>
      <c r="AJ19" s="72">
        <f>SUMIFS('MTS B Funnel (M2)'!$O$7:$O$251,'MTS B Funnel (M2)'!$B$7:$B$251,'3.2.MTS B (M2)'!$B19)</f>
        <v>0</v>
      </c>
      <c r="AK19" s="72">
        <f t="shared" si="14"/>
        <v>0</v>
      </c>
      <c r="AL19" s="72">
        <f t="shared" si="15"/>
        <v>0</v>
      </c>
      <c r="AM19" s="72">
        <f t="shared" si="16"/>
        <v>0</v>
      </c>
      <c r="AN19" s="72">
        <f t="shared" si="17"/>
        <v>0</v>
      </c>
      <c r="AO19" s="72">
        <f t="shared" si="18"/>
        <v>0</v>
      </c>
      <c r="AP19" s="55"/>
    </row>
    <row r="20" spans="1:42" x14ac:dyDescent="0.25">
      <c r="A20" s="144"/>
      <c r="B20" s="55"/>
      <c r="C20" s="55"/>
      <c r="D20" s="72">
        <f>SUMIF('3.1.MTS A'!$F$7:$F$253,'3.2.MTS B (M2)'!B20,'3.1.MTS A'!$L$7:$L$253)</f>
        <v>0</v>
      </c>
      <c r="E20" s="187">
        <f>SUMIF('Conv ratios (M2)'!$A$2:$A$51,'3.2.MTS B (M2)'!$B20,'Conv ratios (M2)'!$G$2:$G$51)</f>
        <v>0</v>
      </c>
      <c r="F20" s="187">
        <f>SUMIF('Conv ratios (M2)'!$A$2:$A$51,'3.2.MTS B (M2)'!$B20,'Conv ratios (M2)'!$F$2:$F$51)</f>
        <v>0</v>
      </c>
      <c r="G20" s="187">
        <f>SUMIF('Conv ratios (M2)'!$A$2:$A$51,'3.2.MTS B (M2)'!$B20,'Conv ratios (M2)'!$E$2:$E$51)</f>
        <v>0</v>
      </c>
      <c r="H20" s="55"/>
      <c r="I20" s="72">
        <f t="shared" si="3"/>
        <v>0</v>
      </c>
      <c r="J20" s="72">
        <f t="shared" si="4"/>
        <v>0</v>
      </c>
      <c r="K20" s="72">
        <f t="shared" si="5"/>
        <v>0</v>
      </c>
      <c r="L20" s="72">
        <f t="shared" si="6"/>
        <v>0</v>
      </c>
      <c r="M20" s="55"/>
      <c r="N20" s="72">
        <f t="shared" si="7"/>
        <v>0</v>
      </c>
      <c r="O20" s="55"/>
      <c r="P20" s="72">
        <f t="shared" si="8"/>
        <v>0</v>
      </c>
      <c r="Q20" s="72">
        <f t="shared" si="9"/>
        <v>0</v>
      </c>
      <c r="R20" s="72">
        <f>SUMIF('3.1.MTS A'!$F$7:$F$253,'3.2.MTS B (M2)'!B20,'3.1.MTS A'!$Y$7:$Y$253)</f>
        <v>0</v>
      </c>
      <c r="S20" s="72">
        <f>SUMIFS('MTS B Funnel (M2)'!$E$7:$E$251,'MTS B Funnel (M2)'!$B$7:$B$251,'3.2.MTS B (M2)'!$B20)</f>
        <v>0</v>
      </c>
      <c r="T20" s="72">
        <f>SUMIFS('MTS B Funnel (M2)'!$F$7:$F$251,'MTS B Funnel (M2)'!$B$7:$B$251,'3.2.MTS B (M2)'!$B20)</f>
        <v>0</v>
      </c>
      <c r="U20" s="72">
        <f>SUMIFS('MTS B Funnel (M2)'!$G$7:$G$251,'MTS B Funnel (M2)'!$B$7:$B$251,'3.2.MTS B (M2)'!$B20)</f>
        <v>0</v>
      </c>
      <c r="V20" s="72">
        <f>SUMIFS('MTS B Funnel (M2)'!$H$7:$H$251,'MTS B Funnel (M2)'!$B$7:$B$251,'3.2.MTS B (M2)'!$B20)</f>
        <v>0</v>
      </c>
      <c r="W20" s="72">
        <f t="shared" si="10"/>
        <v>0</v>
      </c>
      <c r="X20" s="72">
        <f t="shared" si="11"/>
        <v>0</v>
      </c>
      <c r="Y20" s="72">
        <f t="shared" si="12"/>
        <v>0</v>
      </c>
      <c r="Z20" s="72">
        <f t="shared" si="12"/>
        <v>0</v>
      </c>
      <c r="AA20" s="72">
        <f t="shared" si="12"/>
        <v>0</v>
      </c>
      <c r="AB20" s="72">
        <f>SUMIFS('MTS B Funnel (M2)'!$I$7:$I$251,'MTS B Funnel (M2)'!$B$7:$B$251,'3.2.MTS B (M2)'!$B20)</f>
        <v>0</v>
      </c>
      <c r="AC20" s="72">
        <f>SUMIFS('MTS B Funnel (M2)'!$J$7:$J$251,'MTS B Funnel (M2)'!$B$7:$B$251,'3.2.MTS B (M2)'!$B20)</f>
        <v>0</v>
      </c>
      <c r="AD20" s="72">
        <f t="shared" si="13"/>
        <v>0</v>
      </c>
      <c r="AE20" s="55"/>
      <c r="AF20" s="72">
        <f>SUMIF('3.1.MTS A'!$F$7:$F$253,'3.2.MTS B (M2)'!R20,'3.1.MTS A'!$AD$7:$AD$253)</f>
        <v>0</v>
      </c>
      <c r="AG20" s="72">
        <f>SUMIFS('MTS B Funnel (M2)'!$L$7:$L$251,'MTS B Funnel (M2)'!$B$7:$B$251,'3.2.MTS B (M2)'!$B20)</f>
        <v>0</v>
      </c>
      <c r="AH20" s="72">
        <f>SUMIFS('MTS B Funnel (M2)'!$M$7:$M$251,'MTS B Funnel (M2)'!$B$7:$B$251,'3.2.MTS B (M2)'!$B20)</f>
        <v>0</v>
      </c>
      <c r="AI20" s="72">
        <f>SUMIFS('MTS B Funnel (M2)'!$N$7:$N$251,'MTS B Funnel (M2)'!$B$7:$B$251,'3.2.MTS B (M2)'!$B20)</f>
        <v>0</v>
      </c>
      <c r="AJ20" s="72">
        <f>SUMIFS('MTS B Funnel (M2)'!$O$7:$O$251,'MTS B Funnel (M2)'!$B$7:$B$251,'3.2.MTS B (M2)'!$B20)</f>
        <v>0</v>
      </c>
      <c r="AK20" s="72">
        <f t="shared" si="14"/>
        <v>0</v>
      </c>
      <c r="AL20" s="72">
        <f t="shared" si="15"/>
        <v>0</v>
      </c>
      <c r="AM20" s="72">
        <f t="shared" si="16"/>
        <v>0</v>
      </c>
      <c r="AN20" s="72">
        <f t="shared" si="17"/>
        <v>0</v>
      </c>
      <c r="AO20" s="72">
        <f t="shared" si="18"/>
        <v>0</v>
      </c>
      <c r="AP20" s="55"/>
    </row>
    <row r="21" spans="1:42" x14ac:dyDescent="0.25">
      <c r="A21" s="144"/>
      <c r="B21" s="55"/>
      <c r="C21" s="55"/>
      <c r="D21" s="72">
        <f>SUMIF('3.1.MTS A'!$F$7:$F$253,'3.2.MTS B (M2)'!B21,'3.1.MTS A'!$L$7:$L$253)</f>
        <v>0</v>
      </c>
      <c r="E21" s="187">
        <f>SUMIF('Conv ratios (M2)'!$A$2:$A$51,'3.2.MTS B (M2)'!$B21,'Conv ratios (M2)'!$G$2:$G$51)</f>
        <v>0</v>
      </c>
      <c r="F21" s="187">
        <f>SUMIF('Conv ratios (M2)'!$A$2:$A$51,'3.2.MTS B (M2)'!$B21,'Conv ratios (M2)'!$F$2:$F$51)</f>
        <v>0</v>
      </c>
      <c r="G21" s="187">
        <f>SUMIF('Conv ratios (M2)'!$A$2:$A$51,'3.2.MTS B (M2)'!$B21,'Conv ratios (M2)'!$E$2:$E$51)</f>
        <v>0</v>
      </c>
      <c r="H21" s="55"/>
      <c r="I21" s="72">
        <f t="shared" si="3"/>
        <v>0</v>
      </c>
      <c r="J21" s="72">
        <f t="shared" si="4"/>
        <v>0</v>
      </c>
      <c r="K21" s="72">
        <f t="shared" si="5"/>
        <v>0</v>
      </c>
      <c r="L21" s="72">
        <f t="shared" si="6"/>
        <v>0</v>
      </c>
      <c r="M21" s="55"/>
      <c r="N21" s="72">
        <f t="shared" si="7"/>
        <v>0</v>
      </c>
      <c r="O21" s="55"/>
      <c r="P21" s="72">
        <f t="shared" si="8"/>
        <v>0</v>
      </c>
      <c r="Q21" s="72">
        <f t="shared" si="9"/>
        <v>0</v>
      </c>
      <c r="R21" s="72">
        <f>SUMIF('3.1.MTS A'!$F$7:$F$253,'3.2.MTS B (M2)'!B21,'3.1.MTS A'!$Y$7:$Y$253)</f>
        <v>0</v>
      </c>
      <c r="S21" s="72">
        <f>SUMIFS('MTS B Funnel (M2)'!$E$7:$E$251,'MTS B Funnel (M2)'!$B$7:$B$251,'3.2.MTS B (M2)'!$B21)</f>
        <v>0</v>
      </c>
      <c r="T21" s="72">
        <f>SUMIFS('MTS B Funnel (M2)'!$F$7:$F$251,'MTS B Funnel (M2)'!$B$7:$B$251,'3.2.MTS B (M2)'!$B21)</f>
        <v>0</v>
      </c>
      <c r="U21" s="72">
        <f>SUMIFS('MTS B Funnel (M2)'!$G$7:$G$251,'MTS B Funnel (M2)'!$B$7:$B$251,'3.2.MTS B (M2)'!$B21)</f>
        <v>0</v>
      </c>
      <c r="V21" s="72">
        <f>SUMIFS('MTS B Funnel (M2)'!$H$7:$H$251,'MTS B Funnel (M2)'!$B$7:$B$251,'3.2.MTS B (M2)'!$B21)</f>
        <v>0</v>
      </c>
      <c r="W21" s="72">
        <f t="shared" si="10"/>
        <v>0</v>
      </c>
      <c r="X21" s="72">
        <f t="shared" si="11"/>
        <v>0</v>
      </c>
      <c r="Y21" s="72">
        <f t="shared" si="12"/>
        <v>0</v>
      </c>
      <c r="Z21" s="72">
        <f t="shared" si="12"/>
        <v>0</v>
      </c>
      <c r="AA21" s="72">
        <f t="shared" si="12"/>
        <v>0</v>
      </c>
      <c r="AB21" s="72">
        <f>SUMIFS('MTS B Funnel (M2)'!$I$7:$I$251,'MTS B Funnel (M2)'!$B$7:$B$251,'3.2.MTS B (M2)'!$B21)</f>
        <v>0</v>
      </c>
      <c r="AC21" s="72">
        <f>SUMIFS('MTS B Funnel (M2)'!$J$7:$J$251,'MTS B Funnel (M2)'!$B$7:$B$251,'3.2.MTS B (M2)'!$B21)</f>
        <v>0</v>
      </c>
      <c r="AD21" s="72">
        <f t="shared" si="13"/>
        <v>0</v>
      </c>
      <c r="AE21" s="55"/>
      <c r="AF21" s="72">
        <f>SUMIF('3.1.MTS A'!$F$7:$F$253,'3.2.MTS B (M2)'!R21,'3.1.MTS A'!$AD$7:$AD$253)</f>
        <v>0</v>
      </c>
      <c r="AG21" s="72">
        <f>SUMIFS('MTS B Funnel (M2)'!$L$7:$L$251,'MTS B Funnel (M2)'!$B$7:$B$251,'3.2.MTS B (M2)'!$B21)</f>
        <v>0</v>
      </c>
      <c r="AH21" s="72">
        <f>SUMIFS('MTS B Funnel (M2)'!$M$7:$M$251,'MTS B Funnel (M2)'!$B$7:$B$251,'3.2.MTS B (M2)'!$B21)</f>
        <v>0</v>
      </c>
      <c r="AI21" s="72">
        <f>SUMIFS('MTS B Funnel (M2)'!$N$7:$N$251,'MTS B Funnel (M2)'!$B$7:$B$251,'3.2.MTS B (M2)'!$B21)</f>
        <v>0</v>
      </c>
      <c r="AJ21" s="72">
        <f>SUMIFS('MTS B Funnel (M2)'!$O$7:$O$251,'MTS B Funnel (M2)'!$B$7:$B$251,'3.2.MTS B (M2)'!$B21)</f>
        <v>0</v>
      </c>
      <c r="AK21" s="72">
        <f t="shared" si="14"/>
        <v>0</v>
      </c>
      <c r="AL21" s="72">
        <f t="shared" si="15"/>
        <v>0</v>
      </c>
      <c r="AM21" s="72">
        <f t="shared" si="16"/>
        <v>0</v>
      </c>
      <c r="AN21" s="72">
        <f t="shared" si="17"/>
        <v>0</v>
      </c>
      <c r="AO21" s="72">
        <f t="shared" si="18"/>
        <v>0</v>
      </c>
      <c r="AP21" s="55"/>
    </row>
    <row r="22" spans="1:42" x14ac:dyDescent="0.25">
      <c r="A22" s="144"/>
      <c r="B22" s="55"/>
      <c r="C22" s="55"/>
      <c r="D22" s="72">
        <f>SUMIF('3.1.MTS A'!$F$7:$F$253,'3.2.MTS B (M2)'!B22,'3.1.MTS A'!$L$7:$L$253)</f>
        <v>0</v>
      </c>
      <c r="E22" s="187">
        <f>SUMIF('Conv ratios (M2)'!$A$2:$A$51,'3.2.MTS B (M2)'!$B22,'Conv ratios (M2)'!$G$2:$G$51)</f>
        <v>0</v>
      </c>
      <c r="F22" s="187">
        <f>SUMIF('Conv ratios (M2)'!$A$2:$A$51,'3.2.MTS B (M2)'!$B22,'Conv ratios (M2)'!$F$2:$F$51)</f>
        <v>0</v>
      </c>
      <c r="G22" s="187">
        <f>SUMIF('Conv ratios (M2)'!$A$2:$A$51,'3.2.MTS B (M2)'!$B22,'Conv ratios (M2)'!$E$2:$E$51)</f>
        <v>0</v>
      </c>
      <c r="H22" s="55"/>
      <c r="I22" s="72">
        <f t="shared" si="3"/>
        <v>0</v>
      </c>
      <c r="J22" s="72">
        <f t="shared" si="4"/>
        <v>0</v>
      </c>
      <c r="K22" s="72">
        <f t="shared" si="5"/>
        <v>0</v>
      </c>
      <c r="L22" s="72">
        <f t="shared" si="6"/>
        <v>0</v>
      </c>
      <c r="M22" s="55"/>
      <c r="N22" s="72">
        <f t="shared" si="7"/>
        <v>0</v>
      </c>
      <c r="O22" s="55"/>
      <c r="P22" s="72">
        <f t="shared" si="8"/>
        <v>0</v>
      </c>
      <c r="Q22" s="72">
        <f t="shared" si="9"/>
        <v>0</v>
      </c>
      <c r="R22" s="72">
        <f>SUMIF('3.1.MTS A'!$F$7:$F$253,'3.2.MTS B (M2)'!B22,'3.1.MTS A'!$Y$7:$Y$253)</f>
        <v>0</v>
      </c>
      <c r="S22" s="72">
        <f>SUMIFS('MTS B Funnel (M2)'!$E$7:$E$251,'MTS B Funnel (M2)'!$B$7:$B$251,'3.2.MTS B (M2)'!$B22)</f>
        <v>0</v>
      </c>
      <c r="T22" s="72">
        <f>SUMIFS('MTS B Funnel (M2)'!$F$7:$F$251,'MTS B Funnel (M2)'!$B$7:$B$251,'3.2.MTS B (M2)'!$B22)</f>
        <v>0</v>
      </c>
      <c r="U22" s="72">
        <f>SUMIFS('MTS B Funnel (M2)'!$G$7:$G$251,'MTS B Funnel (M2)'!$B$7:$B$251,'3.2.MTS B (M2)'!$B22)</f>
        <v>0</v>
      </c>
      <c r="V22" s="72">
        <f>SUMIFS('MTS B Funnel (M2)'!$H$7:$H$251,'MTS B Funnel (M2)'!$B$7:$B$251,'3.2.MTS B (M2)'!$B22)</f>
        <v>0</v>
      </c>
      <c r="W22" s="72">
        <f t="shared" si="10"/>
        <v>0</v>
      </c>
      <c r="X22" s="72">
        <f t="shared" si="11"/>
        <v>0</v>
      </c>
      <c r="Y22" s="72">
        <f t="shared" si="12"/>
        <v>0</v>
      </c>
      <c r="Z22" s="72">
        <f t="shared" si="12"/>
        <v>0</v>
      </c>
      <c r="AA22" s="72">
        <f t="shared" si="12"/>
        <v>0</v>
      </c>
      <c r="AB22" s="72">
        <f>SUMIFS('MTS B Funnel (M2)'!$I$7:$I$251,'MTS B Funnel (M2)'!$B$7:$B$251,'3.2.MTS B (M2)'!$B22)</f>
        <v>0</v>
      </c>
      <c r="AC22" s="72">
        <f>SUMIFS('MTS B Funnel (M2)'!$J$7:$J$251,'MTS B Funnel (M2)'!$B$7:$B$251,'3.2.MTS B (M2)'!$B22)</f>
        <v>0</v>
      </c>
      <c r="AD22" s="72">
        <f t="shared" si="13"/>
        <v>0</v>
      </c>
      <c r="AE22" s="55"/>
      <c r="AF22" s="72">
        <f>SUMIF('3.1.MTS A'!$F$7:$F$253,'3.2.MTS B (M2)'!R22,'3.1.MTS A'!$AD$7:$AD$253)</f>
        <v>0</v>
      </c>
      <c r="AG22" s="72">
        <f>SUMIFS('MTS B Funnel (M2)'!$L$7:$L$251,'MTS B Funnel (M2)'!$B$7:$B$251,'3.2.MTS B (M2)'!$B22)</f>
        <v>0</v>
      </c>
      <c r="AH22" s="72">
        <f>SUMIFS('MTS B Funnel (M2)'!$M$7:$M$251,'MTS B Funnel (M2)'!$B$7:$B$251,'3.2.MTS B (M2)'!$B22)</f>
        <v>0</v>
      </c>
      <c r="AI22" s="72">
        <f>SUMIFS('MTS B Funnel (M2)'!$N$7:$N$251,'MTS B Funnel (M2)'!$B$7:$B$251,'3.2.MTS B (M2)'!$B22)</f>
        <v>0</v>
      </c>
      <c r="AJ22" s="72">
        <f>SUMIFS('MTS B Funnel (M2)'!$O$7:$O$251,'MTS B Funnel (M2)'!$B$7:$B$251,'3.2.MTS B (M2)'!$B22)</f>
        <v>0</v>
      </c>
      <c r="AK22" s="72">
        <f t="shared" si="14"/>
        <v>0</v>
      </c>
      <c r="AL22" s="72">
        <f t="shared" si="15"/>
        <v>0</v>
      </c>
      <c r="AM22" s="72">
        <f t="shared" si="16"/>
        <v>0</v>
      </c>
      <c r="AN22" s="72">
        <f t="shared" si="17"/>
        <v>0</v>
      </c>
      <c r="AO22" s="72">
        <f t="shared" si="18"/>
        <v>0</v>
      </c>
      <c r="AP22" s="55"/>
    </row>
    <row r="23" spans="1:42" x14ac:dyDescent="0.25">
      <c r="A23" s="144"/>
      <c r="B23" s="55"/>
      <c r="C23" s="55"/>
      <c r="D23" s="72">
        <f>SUMIF('3.1.MTS A'!$F$7:$F$253,'3.2.MTS B (M2)'!B23,'3.1.MTS A'!$L$7:$L$253)</f>
        <v>0</v>
      </c>
      <c r="E23" s="187">
        <f>SUMIF('Conv ratios (M2)'!$A$2:$A$51,'3.2.MTS B (M2)'!$B23,'Conv ratios (M2)'!$G$2:$G$51)</f>
        <v>0</v>
      </c>
      <c r="F23" s="187">
        <f>SUMIF('Conv ratios (M2)'!$A$2:$A$51,'3.2.MTS B (M2)'!$B23,'Conv ratios (M2)'!$F$2:$F$51)</f>
        <v>0</v>
      </c>
      <c r="G23" s="187">
        <f>SUMIF('Conv ratios (M2)'!$A$2:$A$51,'3.2.MTS B (M2)'!$B23,'Conv ratios (M2)'!$E$2:$E$51)</f>
        <v>0</v>
      </c>
      <c r="H23" s="55"/>
      <c r="I23" s="72">
        <f t="shared" si="3"/>
        <v>0</v>
      </c>
      <c r="J23" s="72">
        <f t="shared" si="4"/>
        <v>0</v>
      </c>
      <c r="K23" s="72">
        <f t="shared" si="5"/>
        <v>0</v>
      </c>
      <c r="L23" s="72">
        <f t="shared" si="6"/>
        <v>0</v>
      </c>
      <c r="M23" s="55"/>
      <c r="N23" s="72">
        <f t="shared" si="7"/>
        <v>0</v>
      </c>
      <c r="O23" s="55"/>
      <c r="P23" s="72">
        <f t="shared" si="8"/>
        <v>0</v>
      </c>
      <c r="Q23" s="72">
        <f t="shared" si="9"/>
        <v>0</v>
      </c>
      <c r="R23" s="72">
        <f>SUMIF('3.1.MTS A'!$F$7:$F$253,'3.2.MTS B (M2)'!B23,'3.1.MTS A'!$Y$7:$Y$253)</f>
        <v>0</v>
      </c>
      <c r="S23" s="72">
        <f>SUMIFS('MTS B Funnel (M2)'!$E$7:$E$251,'MTS B Funnel (M2)'!$B$7:$B$251,'3.2.MTS B (M2)'!$B23)</f>
        <v>0</v>
      </c>
      <c r="T23" s="72">
        <f>SUMIFS('MTS B Funnel (M2)'!$F$7:$F$251,'MTS B Funnel (M2)'!$B$7:$B$251,'3.2.MTS B (M2)'!$B23)</f>
        <v>0</v>
      </c>
      <c r="U23" s="72">
        <f>SUMIFS('MTS B Funnel (M2)'!$G$7:$G$251,'MTS B Funnel (M2)'!$B$7:$B$251,'3.2.MTS B (M2)'!$B23)</f>
        <v>0</v>
      </c>
      <c r="V23" s="72">
        <f>SUMIFS('MTS B Funnel (M2)'!$H$7:$H$251,'MTS B Funnel (M2)'!$B$7:$B$251,'3.2.MTS B (M2)'!$B23)</f>
        <v>0</v>
      </c>
      <c r="W23" s="72">
        <f t="shared" si="10"/>
        <v>0</v>
      </c>
      <c r="X23" s="72">
        <f t="shared" si="11"/>
        <v>0</v>
      </c>
      <c r="Y23" s="72">
        <f t="shared" si="12"/>
        <v>0</v>
      </c>
      <c r="Z23" s="72">
        <f t="shared" si="12"/>
        <v>0</v>
      </c>
      <c r="AA23" s="72">
        <f t="shared" si="12"/>
        <v>0</v>
      </c>
      <c r="AB23" s="72">
        <f>SUMIFS('MTS B Funnel (M2)'!$I$7:$I$251,'MTS B Funnel (M2)'!$B$7:$B$251,'3.2.MTS B (M2)'!$B23)</f>
        <v>0</v>
      </c>
      <c r="AC23" s="72">
        <f>SUMIFS('MTS B Funnel (M2)'!$J$7:$J$251,'MTS B Funnel (M2)'!$B$7:$B$251,'3.2.MTS B (M2)'!$B23)</f>
        <v>0</v>
      </c>
      <c r="AD23" s="72">
        <f t="shared" si="13"/>
        <v>0</v>
      </c>
      <c r="AE23" s="55"/>
      <c r="AF23" s="72">
        <f>SUMIF('3.1.MTS A'!$F$7:$F$253,'3.2.MTS B (M2)'!R23,'3.1.MTS A'!$AD$7:$AD$253)</f>
        <v>0</v>
      </c>
      <c r="AG23" s="72">
        <f>SUMIFS('MTS B Funnel (M2)'!$L$7:$L$251,'MTS B Funnel (M2)'!$B$7:$B$251,'3.2.MTS B (M2)'!$B23)</f>
        <v>0</v>
      </c>
      <c r="AH23" s="72">
        <f>SUMIFS('MTS B Funnel (M2)'!$M$7:$M$251,'MTS B Funnel (M2)'!$B$7:$B$251,'3.2.MTS B (M2)'!$B23)</f>
        <v>0</v>
      </c>
      <c r="AI23" s="72">
        <f>SUMIFS('MTS B Funnel (M2)'!$N$7:$N$251,'MTS B Funnel (M2)'!$B$7:$B$251,'3.2.MTS B (M2)'!$B23)</f>
        <v>0</v>
      </c>
      <c r="AJ23" s="72">
        <f>SUMIFS('MTS B Funnel (M2)'!$O$7:$O$251,'MTS B Funnel (M2)'!$B$7:$B$251,'3.2.MTS B (M2)'!$B23)</f>
        <v>0</v>
      </c>
      <c r="AK23" s="72">
        <f t="shared" si="14"/>
        <v>0</v>
      </c>
      <c r="AL23" s="72">
        <f t="shared" si="15"/>
        <v>0</v>
      </c>
      <c r="AM23" s="72">
        <f t="shared" si="16"/>
        <v>0</v>
      </c>
      <c r="AN23" s="72">
        <f t="shared" si="17"/>
        <v>0</v>
      </c>
      <c r="AO23" s="72">
        <f t="shared" si="18"/>
        <v>0</v>
      </c>
      <c r="AP23" s="55"/>
    </row>
    <row r="24" spans="1:42" x14ac:dyDescent="0.25">
      <c r="A24" s="144"/>
      <c r="B24" s="55"/>
      <c r="C24" s="55"/>
      <c r="D24" s="72">
        <f>SUMIF('3.1.MTS A'!$F$7:$F$253,'3.2.MTS B (M2)'!B24,'3.1.MTS A'!$L$7:$L$253)</f>
        <v>0</v>
      </c>
      <c r="E24" s="187">
        <f>SUMIF('Conv ratios (M2)'!$A$2:$A$51,'3.2.MTS B (M2)'!$B24,'Conv ratios (M2)'!$G$2:$G$51)</f>
        <v>0</v>
      </c>
      <c r="F24" s="187">
        <f>SUMIF('Conv ratios (M2)'!$A$2:$A$51,'3.2.MTS B (M2)'!$B24,'Conv ratios (M2)'!$F$2:$F$51)</f>
        <v>0</v>
      </c>
      <c r="G24" s="187">
        <f>SUMIF('Conv ratios (M2)'!$A$2:$A$51,'3.2.MTS B (M2)'!$B24,'Conv ratios (M2)'!$E$2:$E$51)</f>
        <v>0</v>
      </c>
      <c r="H24" s="55"/>
      <c r="I24" s="72">
        <f t="shared" si="3"/>
        <v>0</v>
      </c>
      <c r="J24" s="72">
        <f t="shared" si="4"/>
        <v>0</v>
      </c>
      <c r="K24" s="72">
        <f t="shared" si="5"/>
        <v>0</v>
      </c>
      <c r="L24" s="72">
        <f t="shared" si="6"/>
        <v>0</v>
      </c>
      <c r="M24" s="55"/>
      <c r="N24" s="72">
        <f t="shared" si="7"/>
        <v>0</v>
      </c>
      <c r="O24" s="55"/>
      <c r="P24" s="72">
        <f t="shared" si="8"/>
        <v>0</v>
      </c>
      <c r="Q24" s="72">
        <f t="shared" si="9"/>
        <v>0</v>
      </c>
      <c r="R24" s="72">
        <f>SUMIF('3.1.MTS A'!$F$7:$F$253,'3.2.MTS B (M2)'!B24,'3.1.MTS A'!$Y$7:$Y$253)</f>
        <v>0</v>
      </c>
      <c r="S24" s="72">
        <f>SUMIFS('MTS B Funnel (M2)'!$E$7:$E$251,'MTS B Funnel (M2)'!$B$7:$B$251,'3.2.MTS B (M2)'!$B24)</f>
        <v>0</v>
      </c>
      <c r="T24" s="72">
        <f>SUMIFS('MTS B Funnel (M2)'!$F$7:$F$251,'MTS B Funnel (M2)'!$B$7:$B$251,'3.2.MTS B (M2)'!$B24)</f>
        <v>0</v>
      </c>
      <c r="U24" s="72">
        <f>SUMIFS('MTS B Funnel (M2)'!$G$7:$G$251,'MTS B Funnel (M2)'!$B$7:$B$251,'3.2.MTS B (M2)'!$B24)</f>
        <v>0</v>
      </c>
      <c r="V24" s="72">
        <f>SUMIFS('MTS B Funnel (M2)'!$H$7:$H$251,'MTS B Funnel (M2)'!$B$7:$B$251,'3.2.MTS B (M2)'!$B24)</f>
        <v>0</v>
      </c>
      <c r="W24" s="72">
        <f t="shared" si="10"/>
        <v>0</v>
      </c>
      <c r="X24" s="72">
        <f t="shared" si="11"/>
        <v>0</v>
      </c>
      <c r="Y24" s="72">
        <f t="shared" si="12"/>
        <v>0</v>
      </c>
      <c r="Z24" s="72">
        <f t="shared" si="12"/>
        <v>0</v>
      </c>
      <c r="AA24" s="72">
        <f t="shared" si="12"/>
        <v>0</v>
      </c>
      <c r="AB24" s="72">
        <f>SUMIFS('MTS B Funnel (M2)'!$I$7:$I$251,'MTS B Funnel (M2)'!$B$7:$B$251,'3.2.MTS B (M2)'!$B24)</f>
        <v>0</v>
      </c>
      <c r="AC24" s="72">
        <f>SUMIFS('MTS B Funnel (M2)'!$J$7:$J$251,'MTS B Funnel (M2)'!$B$7:$B$251,'3.2.MTS B (M2)'!$B24)</f>
        <v>0</v>
      </c>
      <c r="AD24" s="72">
        <f t="shared" si="13"/>
        <v>0</v>
      </c>
      <c r="AE24" s="55"/>
      <c r="AF24" s="72">
        <f>SUMIF('3.1.MTS A'!$F$7:$F$253,'3.2.MTS B (M2)'!R24,'3.1.MTS A'!$AD$7:$AD$253)</f>
        <v>0</v>
      </c>
      <c r="AG24" s="72">
        <f>SUMIFS('MTS B Funnel (M2)'!$L$7:$L$251,'MTS B Funnel (M2)'!$B$7:$B$251,'3.2.MTS B (M2)'!$B24)</f>
        <v>0</v>
      </c>
      <c r="AH24" s="72">
        <f>SUMIFS('MTS B Funnel (M2)'!$M$7:$M$251,'MTS B Funnel (M2)'!$B$7:$B$251,'3.2.MTS B (M2)'!$B24)</f>
        <v>0</v>
      </c>
      <c r="AI24" s="72">
        <f>SUMIFS('MTS B Funnel (M2)'!$N$7:$N$251,'MTS B Funnel (M2)'!$B$7:$B$251,'3.2.MTS B (M2)'!$B24)</f>
        <v>0</v>
      </c>
      <c r="AJ24" s="72">
        <f>SUMIFS('MTS B Funnel (M2)'!$O$7:$O$251,'MTS B Funnel (M2)'!$B$7:$B$251,'3.2.MTS B (M2)'!$B24)</f>
        <v>0</v>
      </c>
      <c r="AK24" s="72">
        <f t="shared" si="14"/>
        <v>0</v>
      </c>
      <c r="AL24" s="72">
        <f t="shared" si="15"/>
        <v>0</v>
      </c>
      <c r="AM24" s="72">
        <f t="shared" si="16"/>
        <v>0</v>
      </c>
      <c r="AN24" s="72">
        <f t="shared" si="17"/>
        <v>0</v>
      </c>
      <c r="AO24" s="72">
        <f t="shared" si="18"/>
        <v>0</v>
      </c>
      <c r="AP24" s="55"/>
    </row>
    <row r="25" spans="1:42" x14ac:dyDescent="0.25">
      <c r="A25" s="144"/>
      <c r="B25" s="55"/>
      <c r="C25" s="55"/>
      <c r="D25" s="72">
        <f>SUMIF('3.1.MTS A'!$F$7:$F$253,'3.2.MTS B (M2)'!B25,'3.1.MTS A'!$L$7:$L$253)</f>
        <v>0</v>
      </c>
      <c r="E25" s="187">
        <f>SUMIF('Conv ratios (M2)'!$A$2:$A$51,'3.2.MTS B (M2)'!$B25,'Conv ratios (M2)'!$G$2:$G$51)</f>
        <v>0</v>
      </c>
      <c r="F25" s="187">
        <f>SUMIF('Conv ratios (M2)'!$A$2:$A$51,'3.2.MTS B (M2)'!$B25,'Conv ratios (M2)'!$F$2:$F$51)</f>
        <v>0</v>
      </c>
      <c r="G25" s="187">
        <f>SUMIF('Conv ratios (M2)'!$A$2:$A$51,'3.2.MTS B (M2)'!$B25,'Conv ratios (M2)'!$E$2:$E$51)</f>
        <v>0</v>
      </c>
      <c r="H25" s="55"/>
      <c r="I25" s="72">
        <f t="shared" si="3"/>
        <v>0</v>
      </c>
      <c r="J25" s="72">
        <f t="shared" si="4"/>
        <v>0</v>
      </c>
      <c r="K25" s="72">
        <f t="shared" si="5"/>
        <v>0</v>
      </c>
      <c r="L25" s="72">
        <f t="shared" si="6"/>
        <v>0</v>
      </c>
      <c r="M25" s="55"/>
      <c r="N25" s="72">
        <f t="shared" si="7"/>
        <v>0</v>
      </c>
      <c r="O25" s="55"/>
      <c r="P25" s="72">
        <f t="shared" si="8"/>
        <v>0</v>
      </c>
      <c r="Q25" s="72">
        <f t="shared" si="9"/>
        <v>0</v>
      </c>
      <c r="R25" s="72">
        <f>SUMIF('3.1.MTS A'!$F$7:$F$253,'3.2.MTS B (M2)'!B25,'3.1.MTS A'!$Y$7:$Y$253)</f>
        <v>0</v>
      </c>
      <c r="S25" s="72">
        <f>SUMIFS('MTS B Funnel (M2)'!$E$7:$E$251,'MTS B Funnel (M2)'!$B$7:$B$251,'3.2.MTS B (M2)'!$B25)</f>
        <v>0</v>
      </c>
      <c r="T25" s="72">
        <f>SUMIFS('MTS B Funnel (M2)'!$F$7:$F$251,'MTS B Funnel (M2)'!$B$7:$B$251,'3.2.MTS B (M2)'!$B25)</f>
        <v>0</v>
      </c>
      <c r="U25" s="72">
        <f>SUMIFS('MTS B Funnel (M2)'!$G$7:$G$251,'MTS B Funnel (M2)'!$B$7:$B$251,'3.2.MTS B (M2)'!$B25)</f>
        <v>0</v>
      </c>
      <c r="V25" s="72">
        <f>SUMIFS('MTS B Funnel (M2)'!$H$7:$H$251,'MTS B Funnel (M2)'!$B$7:$B$251,'3.2.MTS B (M2)'!$B25)</f>
        <v>0</v>
      </c>
      <c r="W25" s="72">
        <f t="shared" si="10"/>
        <v>0</v>
      </c>
      <c r="X25" s="72">
        <f t="shared" si="11"/>
        <v>0</v>
      </c>
      <c r="Y25" s="72">
        <f t="shared" si="12"/>
        <v>0</v>
      </c>
      <c r="Z25" s="72">
        <f t="shared" si="12"/>
        <v>0</v>
      </c>
      <c r="AA25" s="72">
        <f t="shared" si="12"/>
        <v>0</v>
      </c>
      <c r="AB25" s="72">
        <f>SUMIFS('MTS B Funnel (M2)'!$I$7:$I$251,'MTS B Funnel (M2)'!$B$7:$B$251,'3.2.MTS B (M2)'!$B25)</f>
        <v>0</v>
      </c>
      <c r="AC25" s="72">
        <f>SUMIFS('MTS B Funnel (M2)'!$J$7:$J$251,'MTS B Funnel (M2)'!$B$7:$B$251,'3.2.MTS B (M2)'!$B25)</f>
        <v>0</v>
      </c>
      <c r="AD25" s="72">
        <f t="shared" si="13"/>
        <v>0</v>
      </c>
      <c r="AE25" s="55"/>
      <c r="AF25" s="72">
        <f>SUMIF('3.1.MTS A'!$F$7:$F$253,'3.2.MTS B (M2)'!R25,'3.1.MTS A'!$AD$7:$AD$253)</f>
        <v>0</v>
      </c>
      <c r="AG25" s="72">
        <f>SUMIFS('MTS B Funnel (M2)'!$L$7:$L$251,'MTS B Funnel (M2)'!$B$7:$B$251,'3.2.MTS B (M2)'!$B25)</f>
        <v>0</v>
      </c>
      <c r="AH25" s="72">
        <f>SUMIFS('MTS B Funnel (M2)'!$M$7:$M$251,'MTS B Funnel (M2)'!$B$7:$B$251,'3.2.MTS B (M2)'!$B25)</f>
        <v>0</v>
      </c>
      <c r="AI25" s="72">
        <f>SUMIFS('MTS B Funnel (M2)'!$N$7:$N$251,'MTS B Funnel (M2)'!$B$7:$B$251,'3.2.MTS B (M2)'!$B25)</f>
        <v>0</v>
      </c>
      <c r="AJ25" s="72">
        <f>SUMIFS('MTS B Funnel (M2)'!$O$7:$O$251,'MTS B Funnel (M2)'!$B$7:$B$251,'3.2.MTS B (M2)'!$B25)</f>
        <v>0</v>
      </c>
      <c r="AK25" s="72">
        <f t="shared" si="14"/>
        <v>0</v>
      </c>
      <c r="AL25" s="72">
        <f t="shared" si="15"/>
        <v>0</v>
      </c>
      <c r="AM25" s="72">
        <f t="shared" si="16"/>
        <v>0</v>
      </c>
      <c r="AN25" s="72">
        <f t="shared" si="17"/>
        <v>0</v>
      </c>
      <c r="AO25" s="72">
        <f t="shared" si="18"/>
        <v>0</v>
      </c>
      <c r="AP25" s="55"/>
    </row>
    <row r="26" spans="1:42" x14ac:dyDescent="0.25">
      <c r="A26" s="144"/>
      <c r="B26" s="55"/>
      <c r="C26" s="55"/>
      <c r="D26" s="72">
        <f>SUMIF('3.1.MTS A'!$F$7:$F$253,'3.2.MTS B (M2)'!B26,'3.1.MTS A'!$L$7:$L$253)</f>
        <v>0</v>
      </c>
      <c r="E26" s="187">
        <f>SUMIF('Conv ratios (M2)'!$A$2:$A$51,'3.2.MTS B (M2)'!$B26,'Conv ratios (M2)'!$G$2:$G$51)</f>
        <v>0</v>
      </c>
      <c r="F26" s="187">
        <f>SUMIF('Conv ratios (M2)'!$A$2:$A$51,'3.2.MTS B (M2)'!$B26,'Conv ratios (M2)'!$F$2:$F$51)</f>
        <v>0</v>
      </c>
      <c r="G26" s="187">
        <f>SUMIF('Conv ratios (M2)'!$A$2:$A$51,'3.2.MTS B (M2)'!$B26,'Conv ratios (M2)'!$E$2:$E$51)</f>
        <v>0</v>
      </c>
      <c r="H26" s="55"/>
      <c r="I26" s="72">
        <f t="shared" si="3"/>
        <v>0</v>
      </c>
      <c r="J26" s="72">
        <f t="shared" si="4"/>
        <v>0</v>
      </c>
      <c r="K26" s="72">
        <f t="shared" si="5"/>
        <v>0</v>
      </c>
      <c r="L26" s="72">
        <f t="shared" si="6"/>
        <v>0</v>
      </c>
      <c r="M26" s="55"/>
      <c r="N26" s="72">
        <f t="shared" si="7"/>
        <v>0</v>
      </c>
      <c r="O26" s="55"/>
      <c r="P26" s="72">
        <f t="shared" si="8"/>
        <v>0</v>
      </c>
      <c r="Q26" s="72">
        <f t="shared" si="9"/>
        <v>0</v>
      </c>
      <c r="R26" s="72">
        <f>SUMIF('3.1.MTS A'!$F$7:$F$253,'3.2.MTS B (M2)'!B26,'3.1.MTS A'!$Y$7:$Y$253)</f>
        <v>0</v>
      </c>
      <c r="S26" s="72">
        <f>SUMIFS('MTS B Funnel (M2)'!$E$7:$E$251,'MTS B Funnel (M2)'!$B$7:$B$251,'3.2.MTS B (M2)'!$B26)</f>
        <v>0</v>
      </c>
      <c r="T26" s="72">
        <f>SUMIFS('MTS B Funnel (M2)'!$F$7:$F$251,'MTS B Funnel (M2)'!$B$7:$B$251,'3.2.MTS B (M2)'!$B26)</f>
        <v>0</v>
      </c>
      <c r="U26" s="72">
        <f>SUMIFS('MTS B Funnel (M2)'!$G$7:$G$251,'MTS B Funnel (M2)'!$B$7:$B$251,'3.2.MTS B (M2)'!$B26)</f>
        <v>0</v>
      </c>
      <c r="V26" s="72">
        <f>SUMIFS('MTS B Funnel (M2)'!$H$7:$H$251,'MTS B Funnel (M2)'!$B$7:$B$251,'3.2.MTS B (M2)'!$B26)</f>
        <v>0</v>
      </c>
      <c r="W26" s="72">
        <f t="shared" si="10"/>
        <v>0</v>
      </c>
      <c r="X26" s="72">
        <f t="shared" si="11"/>
        <v>0</v>
      </c>
      <c r="Y26" s="72">
        <f t="shared" si="12"/>
        <v>0</v>
      </c>
      <c r="Z26" s="72">
        <f t="shared" si="12"/>
        <v>0</v>
      </c>
      <c r="AA26" s="72">
        <f t="shared" si="12"/>
        <v>0</v>
      </c>
      <c r="AB26" s="72">
        <f>SUMIFS('MTS B Funnel (M2)'!$I$7:$I$251,'MTS B Funnel (M2)'!$B$7:$B$251,'3.2.MTS B (M2)'!$B26)</f>
        <v>0</v>
      </c>
      <c r="AC26" s="72">
        <f>SUMIFS('MTS B Funnel (M2)'!$J$7:$J$251,'MTS B Funnel (M2)'!$B$7:$B$251,'3.2.MTS B (M2)'!$B26)</f>
        <v>0</v>
      </c>
      <c r="AD26" s="72">
        <f t="shared" si="13"/>
        <v>0</v>
      </c>
      <c r="AE26" s="55"/>
      <c r="AF26" s="72">
        <f>SUMIF('3.1.MTS A'!$F$7:$F$253,'3.2.MTS B (M2)'!R26,'3.1.MTS A'!$AD$7:$AD$253)</f>
        <v>0</v>
      </c>
      <c r="AG26" s="72">
        <f>SUMIFS('MTS B Funnel (M2)'!$L$7:$L$251,'MTS B Funnel (M2)'!$B$7:$B$251,'3.2.MTS B (M2)'!$B26)</f>
        <v>0</v>
      </c>
      <c r="AH26" s="72">
        <f>SUMIFS('MTS B Funnel (M2)'!$M$7:$M$251,'MTS B Funnel (M2)'!$B$7:$B$251,'3.2.MTS B (M2)'!$B26)</f>
        <v>0</v>
      </c>
      <c r="AI26" s="72">
        <f>SUMIFS('MTS B Funnel (M2)'!$N$7:$N$251,'MTS B Funnel (M2)'!$B$7:$B$251,'3.2.MTS B (M2)'!$B26)</f>
        <v>0</v>
      </c>
      <c r="AJ26" s="72">
        <f>SUMIFS('MTS B Funnel (M2)'!$O$7:$O$251,'MTS B Funnel (M2)'!$B$7:$B$251,'3.2.MTS B (M2)'!$B26)</f>
        <v>0</v>
      </c>
      <c r="AK26" s="72">
        <f t="shared" si="14"/>
        <v>0</v>
      </c>
      <c r="AL26" s="72">
        <f t="shared" si="15"/>
        <v>0</v>
      </c>
      <c r="AM26" s="72">
        <f t="shared" si="16"/>
        <v>0</v>
      </c>
      <c r="AN26" s="72">
        <f t="shared" si="17"/>
        <v>0</v>
      </c>
      <c r="AO26" s="72">
        <f t="shared" si="18"/>
        <v>0</v>
      </c>
      <c r="AP26" s="55"/>
    </row>
    <row r="27" spans="1:42" x14ac:dyDescent="0.25">
      <c r="A27" s="144"/>
      <c r="B27" s="55"/>
      <c r="C27" s="55"/>
      <c r="D27" s="72">
        <f>SUMIF('3.1.MTS A'!$F$7:$F$253,'3.2.MTS B (M2)'!B27,'3.1.MTS A'!$L$7:$L$253)</f>
        <v>0</v>
      </c>
      <c r="E27" s="187">
        <f>SUMIF('Conv ratios (M2)'!$A$2:$A$51,'3.2.MTS B (M2)'!$B27,'Conv ratios (M2)'!$G$2:$G$51)</f>
        <v>0</v>
      </c>
      <c r="F27" s="187">
        <f>SUMIF('Conv ratios (M2)'!$A$2:$A$51,'3.2.MTS B (M2)'!$B27,'Conv ratios (M2)'!$F$2:$F$51)</f>
        <v>0</v>
      </c>
      <c r="G27" s="187">
        <f>SUMIF('Conv ratios (M2)'!$A$2:$A$51,'3.2.MTS B (M2)'!$B27,'Conv ratios (M2)'!$E$2:$E$51)</f>
        <v>0</v>
      </c>
      <c r="H27" s="55"/>
      <c r="I27" s="72">
        <f t="shared" si="3"/>
        <v>0</v>
      </c>
      <c r="J27" s="72">
        <f t="shared" si="4"/>
        <v>0</v>
      </c>
      <c r="K27" s="72">
        <f t="shared" si="5"/>
        <v>0</v>
      </c>
      <c r="L27" s="72">
        <f t="shared" si="6"/>
        <v>0</v>
      </c>
      <c r="M27" s="55"/>
      <c r="N27" s="72">
        <f t="shared" si="7"/>
        <v>0</v>
      </c>
      <c r="O27" s="55"/>
      <c r="P27" s="72">
        <f t="shared" si="8"/>
        <v>0</v>
      </c>
      <c r="Q27" s="72">
        <f t="shared" si="9"/>
        <v>0</v>
      </c>
      <c r="R27" s="72">
        <f>SUMIF('3.1.MTS A'!$F$7:$F$253,'3.2.MTS B (M2)'!B27,'3.1.MTS A'!$Y$7:$Y$253)</f>
        <v>0</v>
      </c>
      <c r="S27" s="72">
        <f>SUMIFS('MTS B Funnel (M2)'!$E$7:$E$251,'MTS B Funnel (M2)'!$B$7:$B$251,'3.2.MTS B (M2)'!$B27)</f>
        <v>0</v>
      </c>
      <c r="T27" s="72">
        <f>SUMIFS('MTS B Funnel (M2)'!$F$7:$F$251,'MTS B Funnel (M2)'!$B$7:$B$251,'3.2.MTS B (M2)'!$B27)</f>
        <v>0</v>
      </c>
      <c r="U27" s="72">
        <f>SUMIFS('MTS B Funnel (M2)'!$G$7:$G$251,'MTS B Funnel (M2)'!$B$7:$B$251,'3.2.MTS B (M2)'!$B27)</f>
        <v>0</v>
      </c>
      <c r="V27" s="72">
        <f>SUMIFS('MTS B Funnel (M2)'!$H$7:$H$251,'MTS B Funnel (M2)'!$B$7:$B$251,'3.2.MTS B (M2)'!$B27)</f>
        <v>0</v>
      </c>
      <c r="W27" s="72">
        <f t="shared" si="10"/>
        <v>0</v>
      </c>
      <c r="X27" s="72">
        <f t="shared" si="11"/>
        <v>0</v>
      </c>
      <c r="Y27" s="72">
        <f t="shared" si="12"/>
        <v>0</v>
      </c>
      <c r="Z27" s="72">
        <f t="shared" si="12"/>
        <v>0</v>
      </c>
      <c r="AA27" s="72">
        <f t="shared" si="12"/>
        <v>0</v>
      </c>
      <c r="AB27" s="72">
        <f>SUMIFS('MTS B Funnel (M2)'!$I$7:$I$251,'MTS B Funnel (M2)'!$B$7:$B$251,'3.2.MTS B (M2)'!$B27)</f>
        <v>0</v>
      </c>
      <c r="AC27" s="72">
        <f>SUMIFS('MTS B Funnel (M2)'!$J$7:$J$251,'MTS B Funnel (M2)'!$B$7:$B$251,'3.2.MTS B (M2)'!$B27)</f>
        <v>0</v>
      </c>
      <c r="AD27" s="72">
        <f t="shared" si="13"/>
        <v>0</v>
      </c>
      <c r="AE27" s="55"/>
      <c r="AF27" s="72">
        <f>SUMIF('3.1.MTS A'!$F$7:$F$253,'3.2.MTS B (M2)'!R27,'3.1.MTS A'!$AD$7:$AD$253)</f>
        <v>0</v>
      </c>
      <c r="AG27" s="72">
        <f>SUMIFS('MTS B Funnel (M2)'!$L$7:$L$251,'MTS B Funnel (M2)'!$B$7:$B$251,'3.2.MTS B (M2)'!$B27)</f>
        <v>0</v>
      </c>
      <c r="AH27" s="72">
        <f>SUMIFS('MTS B Funnel (M2)'!$M$7:$M$251,'MTS B Funnel (M2)'!$B$7:$B$251,'3.2.MTS B (M2)'!$B27)</f>
        <v>0</v>
      </c>
      <c r="AI27" s="72">
        <f>SUMIFS('MTS B Funnel (M2)'!$N$7:$N$251,'MTS B Funnel (M2)'!$B$7:$B$251,'3.2.MTS B (M2)'!$B27)</f>
        <v>0</v>
      </c>
      <c r="AJ27" s="72">
        <f>SUMIFS('MTS B Funnel (M2)'!$O$7:$O$251,'MTS B Funnel (M2)'!$B$7:$B$251,'3.2.MTS B (M2)'!$B27)</f>
        <v>0</v>
      </c>
      <c r="AK27" s="72">
        <f t="shared" si="14"/>
        <v>0</v>
      </c>
      <c r="AL27" s="72">
        <f t="shared" si="15"/>
        <v>0</v>
      </c>
      <c r="AM27" s="72">
        <f t="shared" si="16"/>
        <v>0</v>
      </c>
      <c r="AN27" s="72">
        <f t="shared" si="17"/>
        <v>0</v>
      </c>
      <c r="AO27" s="72">
        <f t="shared" si="18"/>
        <v>0</v>
      </c>
      <c r="AP27" s="55"/>
    </row>
    <row r="28" spans="1:42" x14ac:dyDescent="0.25">
      <c r="A28" s="144"/>
      <c r="B28" s="55"/>
      <c r="C28" s="55"/>
      <c r="D28" s="72">
        <f>SUMIF('3.1.MTS A'!$F$7:$F$253,'3.2.MTS B (M2)'!B28,'3.1.MTS A'!$L$7:$L$253)</f>
        <v>0</v>
      </c>
      <c r="E28" s="187">
        <f>SUMIF('Conv ratios (M2)'!$A$2:$A$51,'3.2.MTS B (M2)'!$B28,'Conv ratios (M2)'!$G$2:$G$51)</f>
        <v>0</v>
      </c>
      <c r="F28" s="187">
        <f>SUMIF('Conv ratios (M2)'!$A$2:$A$51,'3.2.MTS B (M2)'!$B28,'Conv ratios (M2)'!$F$2:$F$51)</f>
        <v>0</v>
      </c>
      <c r="G28" s="187">
        <f>SUMIF('Conv ratios (M2)'!$A$2:$A$51,'3.2.MTS B (M2)'!$B28,'Conv ratios (M2)'!$E$2:$E$51)</f>
        <v>0</v>
      </c>
      <c r="H28" s="55"/>
      <c r="I28" s="72">
        <f t="shared" si="3"/>
        <v>0</v>
      </c>
      <c r="J28" s="72">
        <f t="shared" si="4"/>
        <v>0</v>
      </c>
      <c r="K28" s="72">
        <f t="shared" si="5"/>
        <v>0</v>
      </c>
      <c r="L28" s="72">
        <f t="shared" si="6"/>
        <v>0</v>
      </c>
      <c r="M28" s="55"/>
      <c r="N28" s="72">
        <f t="shared" si="7"/>
        <v>0</v>
      </c>
      <c r="O28" s="55"/>
      <c r="P28" s="72">
        <f t="shared" si="8"/>
        <v>0</v>
      </c>
      <c r="Q28" s="72">
        <f t="shared" si="9"/>
        <v>0</v>
      </c>
      <c r="R28" s="72">
        <f>SUMIF('3.1.MTS A'!$F$7:$F$253,'3.2.MTS B (M2)'!B28,'3.1.MTS A'!$Y$7:$Y$253)</f>
        <v>0</v>
      </c>
      <c r="S28" s="72">
        <f>SUMIFS('MTS B Funnel (M2)'!$E$7:$E$251,'MTS B Funnel (M2)'!$B$7:$B$251,'3.2.MTS B (M2)'!$B28)</f>
        <v>0</v>
      </c>
      <c r="T28" s="72">
        <f>SUMIFS('MTS B Funnel (M2)'!$F$7:$F$251,'MTS B Funnel (M2)'!$B$7:$B$251,'3.2.MTS B (M2)'!$B28)</f>
        <v>0</v>
      </c>
      <c r="U28" s="72">
        <f>SUMIFS('MTS B Funnel (M2)'!$G$7:$G$251,'MTS B Funnel (M2)'!$B$7:$B$251,'3.2.MTS B (M2)'!$B28)</f>
        <v>0</v>
      </c>
      <c r="V28" s="72">
        <f>SUMIFS('MTS B Funnel (M2)'!$H$7:$H$251,'MTS B Funnel (M2)'!$B$7:$B$251,'3.2.MTS B (M2)'!$B28)</f>
        <v>0</v>
      </c>
      <c r="W28" s="72">
        <f t="shared" si="10"/>
        <v>0</v>
      </c>
      <c r="X28" s="72">
        <f t="shared" si="11"/>
        <v>0</v>
      </c>
      <c r="Y28" s="72">
        <f t="shared" si="12"/>
        <v>0</v>
      </c>
      <c r="Z28" s="72">
        <f t="shared" si="12"/>
        <v>0</v>
      </c>
      <c r="AA28" s="72">
        <f t="shared" si="12"/>
        <v>0</v>
      </c>
      <c r="AB28" s="72">
        <f>SUMIFS('MTS B Funnel (M2)'!$I$7:$I$251,'MTS B Funnel (M2)'!$B$7:$B$251,'3.2.MTS B (M2)'!$B28)</f>
        <v>0</v>
      </c>
      <c r="AC28" s="72">
        <f>SUMIFS('MTS B Funnel (M2)'!$J$7:$J$251,'MTS B Funnel (M2)'!$B$7:$B$251,'3.2.MTS B (M2)'!$B28)</f>
        <v>0</v>
      </c>
      <c r="AD28" s="72">
        <f t="shared" si="13"/>
        <v>0</v>
      </c>
      <c r="AE28" s="55"/>
      <c r="AF28" s="72">
        <f>SUMIF('3.1.MTS A'!$F$7:$F$253,'3.2.MTS B (M2)'!R28,'3.1.MTS A'!$AD$7:$AD$253)</f>
        <v>0</v>
      </c>
      <c r="AG28" s="72">
        <f>SUMIFS('MTS B Funnel (M2)'!$L$7:$L$251,'MTS B Funnel (M2)'!$B$7:$B$251,'3.2.MTS B (M2)'!$B28)</f>
        <v>0</v>
      </c>
      <c r="AH28" s="72">
        <f>SUMIFS('MTS B Funnel (M2)'!$M$7:$M$251,'MTS B Funnel (M2)'!$B$7:$B$251,'3.2.MTS B (M2)'!$B28)</f>
        <v>0</v>
      </c>
      <c r="AI28" s="72">
        <f>SUMIFS('MTS B Funnel (M2)'!$N$7:$N$251,'MTS B Funnel (M2)'!$B$7:$B$251,'3.2.MTS B (M2)'!$B28)</f>
        <v>0</v>
      </c>
      <c r="AJ28" s="72">
        <f>SUMIFS('MTS B Funnel (M2)'!$O$7:$O$251,'MTS B Funnel (M2)'!$B$7:$B$251,'3.2.MTS B (M2)'!$B28)</f>
        <v>0</v>
      </c>
      <c r="AK28" s="72">
        <f t="shared" si="14"/>
        <v>0</v>
      </c>
      <c r="AL28" s="72">
        <f t="shared" si="15"/>
        <v>0</v>
      </c>
      <c r="AM28" s="72">
        <f t="shared" si="16"/>
        <v>0</v>
      </c>
      <c r="AN28" s="72">
        <f t="shared" si="17"/>
        <v>0</v>
      </c>
      <c r="AO28" s="72">
        <f t="shared" si="18"/>
        <v>0</v>
      </c>
      <c r="AP28" s="55"/>
    </row>
    <row r="29" spans="1:42" x14ac:dyDescent="0.25">
      <c r="A29" s="144"/>
      <c r="B29" s="55"/>
      <c r="C29" s="55"/>
      <c r="D29" s="72">
        <f>SUMIF('3.1.MTS A'!$F$7:$F$253,'3.2.MTS B (M2)'!B29,'3.1.MTS A'!$L$7:$L$253)</f>
        <v>0</v>
      </c>
      <c r="E29" s="187">
        <f>SUMIF('Conv ratios (M2)'!$A$2:$A$51,'3.2.MTS B (M2)'!$B29,'Conv ratios (M2)'!$G$2:$G$51)</f>
        <v>0</v>
      </c>
      <c r="F29" s="187">
        <f>SUMIF('Conv ratios (M2)'!$A$2:$A$51,'3.2.MTS B (M2)'!$B29,'Conv ratios (M2)'!$F$2:$F$51)</f>
        <v>0</v>
      </c>
      <c r="G29" s="187">
        <f>SUMIF('Conv ratios (M2)'!$A$2:$A$51,'3.2.MTS B (M2)'!$B29,'Conv ratios (M2)'!$E$2:$E$51)</f>
        <v>0</v>
      </c>
      <c r="H29" s="55"/>
      <c r="I29" s="72">
        <f t="shared" si="3"/>
        <v>0</v>
      </c>
      <c r="J29" s="72">
        <f t="shared" si="4"/>
        <v>0</v>
      </c>
      <c r="K29" s="72">
        <f t="shared" si="5"/>
        <v>0</v>
      </c>
      <c r="L29" s="72">
        <f t="shared" si="6"/>
        <v>0</v>
      </c>
      <c r="M29" s="55"/>
      <c r="N29" s="72">
        <f t="shared" si="7"/>
        <v>0</v>
      </c>
      <c r="O29" s="55"/>
      <c r="P29" s="72">
        <f t="shared" si="8"/>
        <v>0</v>
      </c>
      <c r="Q29" s="72">
        <f t="shared" si="9"/>
        <v>0</v>
      </c>
      <c r="R29" s="72">
        <f>SUMIF('3.1.MTS A'!$F$7:$F$253,'3.2.MTS B (M2)'!B29,'3.1.MTS A'!$Y$7:$Y$253)</f>
        <v>0</v>
      </c>
      <c r="S29" s="72">
        <f>SUMIFS('MTS B Funnel (M2)'!$E$7:$E$251,'MTS B Funnel (M2)'!$B$7:$B$251,'3.2.MTS B (M2)'!$B29)</f>
        <v>0</v>
      </c>
      <c r="T29" s="72">
        <f>SUMIFS('MTS B Funnel (M2)'!$F$7:$F$251,'MTS B Funnel (M2)'!$B$7:$B$251,'3.2.MTS B (M2)'!$B29)</f>
        <v>0</v>
      </c>
      <c r="U29" s="72">
        <f>SUMIFS('MTS B Funnel (M2)'!$G$7:$G$251,'MTS B Funnel (M2)'!$B$7:$B$251,'3.2.MTS B (M2)'!$B29)</f>
        <v>0</v>
      </c>
      <c r="V29" s="72">
        <f>SUMIFS('MTS B Funnel (M2)'!$H$7:$H$251,'MTS B Funnel (M2)'!$B$7:$B$251,'3.2.MTS B (M2)'!$B29)</f>
        <v>0</v>
      </c>
      <c r="W29" s="72">
        <f t="shared" si="10"/>
        <v>0</v>
      </c>
      <c r="X29" s="72">
        <f t="shared" si="11"/>
        <v>0</v>
      </c>
      <c r="Y29" s="72">
        <f t="shared" si="12"/>
        <v>0</v>
      </c>
      <c r="Z29" s="72">
        <f t="shared" si="12"/>
        <v>0</v>
      </c>
      <c r="AA29" s="72">
        <f t="shared" si="12"/>
        <v>0</v>
      </c>
      <c r="AB29" s="72">
        <f>SUMIFS('MTS B Funnel (M2)'!$I$7:$I$251,'MTS B Funnel (M2)'!$B$7:$B$251,'3.2.MTS B (M2)'!$B29)</f>
        <v>0</v>
      </c>
      <c r="AC29" s="72">
        <f>SUMIFS('MTS B Funnel (M2)'!$J$7:$J$251,'MTS B Funnel (M2)'!$B$7:$B$251,'3.2.MTS B (M2)'!$B29)</f>
        <v>0</v>
      </c>
      <c r="AD29" s="72">
        <f t="shared" si="13"/>
        <v>0</v>
      </c>
      <c r="AE29" s="55"/>
      <c r="AF29" s="72">
        <f>SUMIF('3.1.MTS A'!$F$7:$F$253,'3.2.MTS B (M2)'!R29,'3.1.MTS A'!$AD$7:$AD$253)</f>
        <v>0</v>
      </c>
      <c r="AG29" s="72">
        <f>SUMIFS('MTS B Funnel (M2)'!$L$7:$L$251,'MTS B Funnel (M2)'!$B$7:$B$251,'3.2.MTS B (M2)'!$B29)</f>
        <v>0</v>
      </c>
      <c r="AH29" s="72">
        <f>SUMIFS('MTS B Funnel (M2)'!$M$7:$M$251,'MTS B Funnel (M2)'!$B$7:$B$251,'3.2.MTS B (M2)'!$B29)</f>
        <v>0</v>
      </c>
      <c r="AI29" s="72">
        <f>SUMIFS('MTS B Funnel (M2)'!$N$7:$N$251,'MTS B Funnel (M2)'!$B$7:$B$251,'3.2.MTS B (M2)'!$B29)</f>
        <v>0</v>
      </c>
      <c r="AJ29" s="72">
        <f>SUMIFS('MTS B Funnel (M2)'!$O$7:$O$251,'MTS B Funnel (M2)'!$B$7:$B$251,'3.2.MTS B (M2)'!$B29)</f>
        <v>0</v>
      </c>
      <c r="AK29" s="72">
        <f t="shared" si="14"/>
        <v>0</v>
      </c>
      <c r="AL29" s="72">
        <f t="shared" si="15"/>
        <v>0</v>
      </c>
      <c r="AM29" s="72">
        <f t="shared" si="16"/>
        <v>0</v>
      </c>
      <c r="AN29" s="72">
        <f t="shared" si="17"/>
        <v>0</v>
      </c>
      <c r="AO29" s="72">
        <f t="shared" si="18"/>
        <v>0</v>
      </c>
      <c r="AP29" s="55"/>
    </row>
    <row r="30" spans="1:42" x14ac:dyDescent="0.25">
      <c r="A30" s="144"/>
      <c r="B30" s="55"/>
      <c r="C30" s="55"/>
      <c r="D30" s="72">
        <f>SUMIF('3.1.MTS A'!$F$7:$F$253,'3.2.MTS B (M2)'!B30,'3.1.MTS A'!$L$7:$L$253)</f>
        <v>0</v>
      </c>
      <c r="E30" s="187">
        <f>SUMIF('Conv ratios (M2)'!$A$2:$A$51,'3.2.MTS B (M2)'!$B30,'Conv ratios (M2)'!$G$2:$G$51)</f>
        <v>0</v>
      </c>
      <c r="F30" s="187">
        <f>SUMIF('Conv ratios (M2)'!$A$2:$A$51,'3.2.MTS B (M2)'!$B30,'Conv ratios (M2)'!$F$2:$F$51)</f>
        <v>0</v>
      </c>
      <c r="G30" s="187">
        <f>SUMIF('Conv ratios (M2)'!$A$2:$A$51,'3.2.MTS B (M2)'!$B30,'Conv ratios (M2)'!$E$2:$E$51)</f>
        <v>0</v>
      </c>
      <c r="H30" s="55"/>
      <c r="I30" s="72">
        <f t="shared" si="3"/>
        <v>0</v>
      </c>
      <c r="J30" s="72">
        <f t="shared" si="4"/>
        <v>0</v>
      </c>
      <c r="K30" s="72">
        <f t="shared" si="5"/>
        <v>0</v>
      </c>
      <c r="L30" s="72">
        <f t="shared" si="6"/>
        <v>0</v>
      </c>
      <c r="M30" s="55"/>
      <c r="N30" s="72">
        <f t="shared" si="7"/>
        <v>0</v>
      </c>
      <c r="O30" s="55"/>
      <c r="P30" s="72">
        <f t="shared" si="8"/>
        <v>0</v>
      </c>
      <c r="Q30" s="72">
        <f t="shared" si="9"/>
        <v>0</v>
      </c>
      <c r="R30" s="72">
        <f>SUMIF('3.1.MTS A'!$F$7:$F$253,'3.2.MTS B (M2)'!B30,'3.1.MTS A'!$Y$7:$Y$253)</f>
        <v>0</v>
      </c>
      <c r="S30" s="72">
        <f>SUMIFS('MTS B Funnel (M2)'!$E$7:$E$251,'MTS B Funnel (M2)'!$B$7:$B$251,'3.2.MTS B (M2)'!$B30)</f>
        <v>0</v>
      </c>
      <c r="T30" s="72">
        <f>SUMIFS('MTS B Funnel (M2)'!$F$7:$F$251,'MTS B Funnel (M2)'!$B$7:$B$251,'3.2.MTS B (M2)'!$B30)</f>
        <v>0</v>
      </c>
      <c r="U30" s="72">
        <f>SUMIFS('MTS B Funnel (M2)'!$G$7:$G$251,'MTS B Funnel (M2)'!$B$7:$B$251,'3.2.MTS B (M2)'!$B30)</f>
        <v>0</v>
      </c>
      <c r="V30" s="72">
        <f>SUMIFS('MTS B Funnel (M2)'!$H$7:$H$251,'MTS B Funnel (M2)'!$B$7:$B$251,'3.2.MTS B (M2)'!$B30)</f>
        <v>0</v>
      </c>
      <c r="W30" s="72">
        <f t="shared" si="10"/>
        <v>0</v>
      </c>
      <c r="X30" s="72">
        <f t="shared" si="11"/>
        <v>0</v>
      </c>
      <c r="Y30" s="72">
        <f t="shared" si="12"/>
        <v>0</v>
      </c>
      <c r="Z30" s="72">
        <f t="shared" si="12"/>
        <v>0</v>
      </c>
      <c r="AA30" s="72">
        <f t="shared" si="12"/>
        <v>0</v>
      </c>
      <c r="AB30" s="72">
        <f>SUMIFS('MTS B Funnel (M2)'!$I$7:$I$251,'MTS B Funnel (M2)'!$B$7:$B$251,'3.2.MTS B (M2)'!$B30)</f>
        <v>0</v>
      </c>
      <c r="AC30" s="72">
        <f>SUMIFS('MTS B Funnel (M2)'!$J$7:$J$251,'MTS B Funnel (M2)'!$B$7:$B$251,'3.2.MTS B (M2)'!$B30)</f>
        <v>0</v>
      </c>
      <c r="AD30" s="72">
        <f t="shared" si="13"/>
        <v>0</v>
      </c>
      <c r="AE30" s="55"/>
      <c r="AF30" s="72">
        <f>SUMIF('3.1.MTS A'!$F$7:$F$253,'3.2.MTS B (M2)'!R30,'3.1.MTS A'!$AD$7:$AD$253)</f>
        <v>0</v>
      </c>
      <c r="AG30" s="72">
        <f>SUMIFS('MTS B Funnel (M2)'!$L$7:$L$251,'MTS B Funnel (M2)'!$B$7:$B$251,'3.2.MTS B (M2)'!$B30)</f>
        <v>0</v>
      </c>
      <c r="AH30" s="72">
        <f>SUMIFS('MTS B Funnel (M2)'!$M$7:$M$251,'MTS B Funnel (M2)'!$B$7:$B$251,'3.2.MTS B (M2)'!$B30)</f>
        <v>0</v>
      </c>
      <c r="AI30" s="72">
        <f>SUMIFS('MTS B Funnel (M2)'!$N$7:$N$251,'MTS B Funnel (M2)'!$B$7:$B$251,'3.2.MTS B (M2)'!$B30)</f>
        <v>0</v>
      </c>
      <c r="AJ30" s="72">
        <f>SUMIFS('MTS B Funnel (M2)'!$O$7:$O$251,'MTS B Funnel (M2)'!$B$7:$B$251,'3.2.MTS B (M2)'!$B30)</f>
        <v>0</v>
      </c>
      <c r="AK30" s="72">
        <f t="shared" si="14"/>
        <v>0</v>
      </c>
      <c r="AL30" s="72">
        <f t="shared" si="15"/>
        <v>0</v>
      </c>
      <c r="AM30" s="72">
        <f t="shared" si="16"/>
        <v>0</v>
      </c>
      <c r="AN30" s="72">
        <f t="shared" si="17"/>
        <v>0</v>
      </c>
      <c r="AO30" s="72">
        <f t="shared" si="18"/>
        <v>0</v>
      </c>
      <c r="AP30" s="55"/>
    </row>
    <row r="31" spans="1:42" x14ac:dyDescent="0.25">
      <c r="A31" s="144"/>
      <c r="B31" s="55"/>
      <c r="C31" s="55"/>
      <c r="D31" s="72">
        <f>SUMIF('3.1.MTS A'!$F$7:$F$253,'3.2.MTS B (M2)'!B31,'3.1.MTS A'!$L$7:$L$253)</f>
        <v>0</v>
      </c>
      <c r="E31" s="187">
        <f>SUMIF('Conv ratios (M2)'!$A$2:$A$51,'3.2.MTS B (M2)'!$B31,'Conv ratios (M2)'!$G$2:$G$51)</f>
        <v>0</v>
      </c>
      <c r="F31" s="187">
        <f>SUMIF('Conv ratios (M2)'!$A$2:$A$51,'3.2.MTS B (M2)'!$B31,'Conv ratios (M2)'!$F$2:$F$51)</f>
        <v>0</v>
      </c>
      <c r="G31" s="187">
        <f>SUMIF('Conv ratios (M2)'!$A$2:$A$51,'3.2.MTS B (M2)'!$B31,'Conv ratios (M2)'!$E$2:$E$51)</f>
        <v>0</v>
      </c>
      <c r="H31" s="55"/>
      <c r="I31" s="72">
        <f t="shared" si="3"/>
        <v>0</v>
      </c>
      <c r="J31" s="72">
        <f t="shared" si="4"/>
        <v>0</v>
      </c>
      <c r="K31" s="72">
        <f t="shared" si="5"/>
        <v>0</v>
      </c>
      <c r="L31" s="72">
        <f t="shared" si="6"/>
        <v>0</v>
      </c>
      <c r="M31" s="55"/>
      <c r="N31" s="72">
        <f t="shared" si="7"/>
        <v>0</v>
      </c>
      <c r="O31" s="55"/>
      <c r="P31" s="72">
        <f t="shared" si="8"/>
        <v>0</v>
      </c>
      <c r="Q31" s="72">
        <f t="shared" si="9"/>
        <v>0</v>
      </c>
      <c r="R31" s="72">
        <f>SUMIF('3.1.MTS A'!$F$7:$F$253,'3.2.MTS B (M2)'!B31,'3.1.MTS A'!$Y$7:$Y$253)</f>
        <v>0</v>
      </c>
      <c r="S31" s="72">
        <f>SUMIFS('MTS B Funnel (M2)'!$E$7:$E$251,'MTS B Funnel (M2)'!$B$7:$B$251,'3.2.MTS B (M2)'!$B31)</f>
        <v>0</v>
      </c>
      <c r="T31" s="72">
        <f>SUMIFS('MTS B Funnel (M2)'!$F$7:$F$251,'MTS B Funnel (M2)'!$B$7:$B$251,'3.2.MTS B (M2)'!$B31)</f>
        <v>0</v>
      </c>
      <c r="U31" s="72">
        <f>SUMIFS('MTS B Funnel (M2)'!$G$7:$G$251,'MTS B Funnel (M2)'!$B$7:$B$251,'3.2.MTS B (M2)'!$B31)</f>
        <v>0</v>
      </c>
      <c r="V31" s="72">
        <f>SUMIFS('MTS B Funnel (M2)'!$H$7:$H$251,'MTS B Funnel (M2)'!$B$7:$B$251,'3.2.MTS B (M2)'!$B31)</f>
        <v>0</v>
      </c>
      <c r="W31" s="72">
        <f t="shared" si="10"/>
        <v>0</v>
      </c>
      <c r="X31" s="72">
        <f t="shared" si="11"/>
        <v>0</v>
      </c>
      <c r="Y31" s="72">
        <f t="shared" si="12"/>
        <v>0</v>
      </c>
      <c r="Z31" s="72">
        <f t="shared" si="12"/>
        <v>0</v>
      </c>
      <c r="AA31" s="72">
        <f t="shared" si="12"/>
        <v>0</v>
      </c>
      <c r="AB31" s="72">
        <f>SUMIFS('MTS B Funnel (M2)'!$I$7:$I$251,'MTS B Funnel (M2)'!$B$7:$B$251,'3.2.MTS B (M2)'!$B31)</f>
        <v>0</v>
      </c>
      <c r="AC31" s="72">
        <f>SUMIFS('MTS B Funnel (M2)'!$J$7:$J$251,'MTS B Funnel (M2)'!$B$7:$B$251,'3.2.MTS B (M2)'!$B31)</f>
        <v>0</v>
      </c>
      <c r="AD31" s="72">
        <f t="shared" si="13"/>
        <v>0</v>
      </c>
      <c r="AE31" s="55"/>
      <c r="AF31" s="72">
        <f>SUMIF('3.1.MTS A'!$F$7:$F$253,'3.2.MTS B (M2)'!R31,'3.1.MTS A'!$AD$7:$AD$253)</f>
        <v>0</v>
      </c>
      <c r="AG31" s="72">
        <f>SUMIFS('MTS B Funnel (M2)'!$L$7:$L$251,'MTS B Funnel (M2)'!$B$7:$B$251,'3.2.MTS B (M2)'!$B31)</f>
        <v>0</v>
      </c>
      <c r="AH31" s="72">
        <f>SUMIFS('MTS B Funnel (M2)'!$M$7:$M$251,'MTS B Funnel (M2)'!$B$7:$B$251,'3.2.MTS B (M2)'!$B31)</f>
        <v>0</v>
      </c>
      <c r="AI31" s="72">
        <f>SUMIFS('MTS B Funnel (M2)'!$N$7:$N$251,'MTS B Funnel (M2)'!$B$7:$B$251,'3.2.MTS B (M2)'!$B31)</f>
        <v>0</v>
      </c>
      <c r="AJ31" s="72">
        <f>SUMIFS('MTS B Funnel (M2)'!$O$7:$O$251,'MTS B Funnel (M2)'!$B$7:$B$251,'3.2.MTS B (M2)'!$B31)</f>
        <v>0</v>
      </c>
      <c r="AK31" s="72">
        <f t="shared" si="14"/>
        <v>0</v>
      </c>
      <c r="AL31" s="72">
        <f t="shared" si="15"/>
        <v>0</v>
      </c>
      <c r="AM31" s="72">
        <f t="shared" si="16"/>
        <v>0</v>
      </c>
      <c r="AN31" s="72">
        <f t="shared" si="17"/>
        <v>0</v>
      </c>
      <c r="AO31" s="72">
        <f t="shared" si="18"/>
        <v>0</v>
      </c>
      <c r="AP31" s="55"/>
    </row>
    <row r="32" spans="1:42" x14ac:dyDescent="0.25">
      <c r="A32" s="144"/>
      <c r="B32" s="55"/>
      <c r="C32" s="55"/>
      <c r="D32" s="72">
        <f>SUMIF('3.1.MTS A'!$F$7:$F$253,'3.2.MTS B (M2)'!B32,'3.1.MTS A'!$L$7:$L$253)</f>
        <v>0</v>
      </c>
      <c r="E32" s="187">
        <f>SUMIF('Conv ratios (M2)'!$A$2:$A$51,'3.2.MTS B (M2)'!$B32,'Conv ratios (M2)'!$G$2:$G$51)</f>
        <v>0</v>
      </c>
      <c r="F32" s="187">
        <f>SUMIF('Conv ratios (M2)'!$A$2:$A$51,'3.2.MTS B (M2)'!$B32,'Conv ratios (M2)'!$F$2:$F$51)</f>
        <v>0</v>
      </c>
      <c r="G32" s="187">
        <f>SUMIF('Conv ratios (M2)'!$A$2:$A$51,'3.2.MTS B (M2)'!$B32,'Conv ratios (M2)'!$E$2:$E$51)</f>
        <v>0</v>
      </c>
      <c r="H32" s="55"/>
      <c r="I32" s="72">
        <f t="shared" si="3"/>
        <v>0</v>
      </c>
      <c r="J32" s="72">
        <f t="shared" si="4"/>
        <v>0</v>
      </c>
      <c r="K32" s="72">
        <f t="shared" si="5"/>
        <v>0</v>
      </c>
      <c r="L32" s="72">
        <f t="shared" si="6"/>
        <v>0</v>
      </c>
      <c r="M32" s="55"/>
      <c r="N32" s="72">
        <f t="shared" si="7"/>
        <v>0</v>
      </c>
      <c r="O32" s="55"/>
      <c r="P32" s="72">
        <f t="shared" si="8"/>
        <v>0</v>
      </c>
      <c r="Q32" s="72">
        <f t="shared" si="9"/>
        <v>0</v>
      </c>
      <c r="R32" s="72">
        <f>SUMIF('3.1.MTS A'!$F$7:$F$253,'3.2.MTS B (M2)'!B32,'3.1.MTS A'!$Y$7:$Y$253)</f>
        <v>0</v>
      </c>
      <c r="S32" s="72">
        <f>SUMIFS('MTS B Funnel (M2)'!$E$7:$E$251,'MTS B Funnel (M2)'!$B$7:$B$251,'3.2.MTS B (M2)'!$B32)</f>
        <v>0</v>
      </c>
      <c r="T32" s="72">
        <f>SUMIFS('MTS B Funnel (M2)'!$F$7:$F$251,'MTS B Funnel (M2)'!$B$7:$B$251,'3.2.MTS B (M2)'!$B32)</f>
        <v>0</v>
      </c>
      <c r="U32" s="72">
        <f>SUMIFS('MTS B Funnel (M2)'!$G$7:$G$251,'MTS B Funnel (M2)'!$B$7:$B$251,'3.2.MTS B (M2)'!$B32)</f>
        <v>0</v>
      </c>
      <c r="V32" s="72">
        <f>SUMIFS('MTS B Funnel (M2)'!$H$7:$H$251,'MTS B Funnel (M2)'!$B$7:$B$251,'3.2.MTS B (M2)'!$B32)</f>
        <v>0</v>
      </c>
      <c r="W32" s="72">
        <f t="shared" si="10"/>
        <v>0</v>
      </c>
      <c r="X32" s="72">
        <f t="shared" si="11"/>
        <v>0</v>
      </c>
      <c r="Y32" s="72">
        <f t="shared" si="12"/>
        <v>0</v>
      </c>
      <c r="Z32" s="72">
        <f t="shared" si="12"/>
        <v>0</v>
      </c>
      <c r="AA32" s="72">
        <f t="shared" si="12"/>
        <v>0</v>
      </c>
      <c r="AB32" s="72">
        <f>SUMIFS('MTS B Funnel (M2)'!$I$7:$I$251,'MTS B Funnel (M2)'!$B$7:$B$251,'3.2.MTS B (M2)'!$B32)</f>
        <v>0</v>
      </c>
      <c r="AC32" s="72">
        <f>SUMIFS('MTS B Funnel (M2)'!$J$7:$J$251,'MTS B Funnel (M2)'!$B$7:$B$251,'3.2.MTS B (M2)'!$B32)</f>
        <v>0</v>
      </c>
      <c r="AD32" s="72">
        <f t="shared" si="13"/>
        <v>0</v>
      </c>
      <c r="AE32" s="55"/>
      <c r="AF32" s="72">
        <f>SUMIF('3.1.MTS A'!$F$7:$F$253,'3.2.MTS B (M2)'!R32,'3.1.MTS A'!$AD$7:$AD$253)</f>
        <v>0</v>
      </c>
      <c r="AG32" s="72">
        <f>SUMIFS('MTS B Funnel (M2)'!$L$7:$L$251,'MTS B Funnel (M2)'!$B$7:$B$251,'3.2.MTS B (M2)'!$B32)</f>
        <v>0</v>
      </c>
      <c r="AH32" s="72">
        <f>SUMIFS('MTS B Funnel (M2)'!$M$7:$M$251,'MTS B Funnel (M2)'!$B$7:$B$251,'3.2.MTS B (M2)'!$B32)</f>
        <v>0</v>
      </c>
      <c r="AI32" s="72">
        <f>SUMIFS('MTS B Funnel (M2)'!$N$7:$N$251,'MTS B Funnel (M2)'!$B$7:$B$251,'3.2.MTS B (M2)'!$B32)</f>
        <v>0</v>
      </c>
      <c r="AJ32" s="72">
        <f>SUMIFS('MTS B Funnel (M2)'!$O$7:$O$251,'MTS B Funnel (M2)'!$B$7:$B$251,'3.2.MTS B (M2)'!$B32)</f>
        <v>0</v>
      </c>
      <c r="AK32" s="72">
        <f t="shared" si="14"/>
        <v>0</v>
      </c>
      <c r="AL32" s="72">
        <f t="shared" si="15"/>
        <v>0</v>
      </c>
      <c r="AM32" s="72">
        <f t="shared" si="16"/>
        <v>0</v>
      </c>
      <c r="AN32" s="72">
        <f t="shared" si="17"/>
        <v>0</v>
      </c>
      <c r="AO32" s="72">
        <f t="shared" si="18"/>
        <v>0</v>
      </c>
      <c r="AP32" s="55"/>
    </row>
    <row r="33" spans="1:42" x14ac:dyDescent="0.25">
      <c r="A33" s="144"/>
      <c r="B33" s="55"/>
      <c r="C33" s="55"/>
      <c r="D33" s="72">
        <f>SUMIF('3.1.MTS A'!$F$7:$F$253,'3.2.MTS B (M2)'!B33,'3.1.MTS A'!$L$7:$L$253)</f>
        <v>0</v>
      </c>
      <c r="E33" s="187">
        <f>SUMIF('Conv ratios (M2)'!$A$2:$A$51,'3.2.MTS B (M2)'!$B33,'Conv ratios (M2)'!$G$2:$G$51)</f>
        <v>0</v>
      </c>
      <c r="F33" s="187">
        <f>SUMIF('Conv ratios (M2)'!$A$2:$A$51,'3.2.MTS B (M2)'!$B33,'Conv ratios (M2)'!$F$2:$F$51)</f>
        <v>0</v>
      </c>
      <c r="G33" s="187">
        <f>SUMIF('Conv ratios (M2)'!$A$2:$A$51,'3.2.MTS B (M2)'!$B33,'Conv ratios (M2)'!$E$2:$E$51)</f>
        <v>0</v>
      </c>
      <c r="H33" s="55"/>
      <c r="I33" s="72">
        <f t="shared" si="3"/>
        <v>0</v>
      </c>
      <c r="J33" s="72">
        <f t="shared" si="4"/>
        <v>0</v>
      </c>
      <c r="K33" s="72">
        <f t="shared" si="5"/>
        <v>0</v>
      </c>
      <c r="L33" s="72">
        <f t="shared" si="6"/>
        <v>0</v>
      </c>
      <c r="M33" s="55"/>
      <c r="N33" s="72">
        <f t="shared" si="7"/>
        <v>0</v>
      </c>
      <c r="O33" s="55"/>
      <c r="P33" s="72">
        <f t="shared" si="8"/>
        <v>0</v>
      </c>
      <c r="Q33" s="72">
        <f t="shared" si="9"/>
        <v>0</v>
      </c>
      <c r="R33" s="72">
        <f>SUMIF('3.1.MTS A'!$F$7:$F$253,'3.2.MTS B (M2)'!B33,'3.1.MTS A'!$Y$7:$Y$253)</f>
        <v>0</v>
      </c>
      <c r="S33" s="72">
        <f>SUMIFS('MTS B Funnel (M2)'!$E$7:$E$251,'MTS B Funnel (M2)'!$B$7:$B$251,'3.2.MTS B (M2)'!$B33)</f>
        <v>0</v>
      </c>
      <c r="T33" s="72">
        <f>SUMIFS('MTS B Funnel (M2)'!$F$7:$F$251,'MTS B Funnel (M2)'!$B$7:$B$251,'3.2.MTS B (M2)'!$B33)</f>
        <v>0</v>
      </c>
      <c r="U33" s="72">
        <f>SUMIFS('MTS B Funnel (M2)'!$G$7:$G$251,'MTS B Funnel (M2)'!$B$7:$B$251,'3.2.MTS B (M2)'!$B33)</f>
        <v>0</v>
      </c>
      <c r="V33" s="72">
        <f>SUMIFS('MTS B Funnel (M2)'!$H$7:$H$251,'MTS B Funnel (M2)'!$B$7:$B$251,'3.2.MTS B (M2)'!$B33)</f>
        <v>0</v>
      </c>
      <c r="W33" s="72">
        <f t="shared" si="10"/>
        <v>0</v>
      </c>
      <c r="X33" s="72">
        <f t="shared" si="11"/>
        <v>0</v>
      </c>
      <c r="Y33" s="72">
        <f t="shared" si="12"/>
        <v>0</v>
      </c>
      <c r="Z33" s="72">
        <f t="shared" si="12"/>
        <v>0</v>
      </c>
      <c r="AA33" s="72">
        <f t="shared" si="12"/>
        <v>0</v>
      </c>
      <c r="AB33" s="72">
        <f>SUMIFS('MTS B Funnel (M2)'!$I$7:$I$251,'MTS B Funnel (M2)'!$B$7:$B$251,'3.2.MTS B (M2)'!$B33)</f>
        <v>0</v>
      </c>
      <c r="AC33" s="72">
        <f>SUMIFS('MTS B Funnel (M2)'!$J$7:$J$251,'MTS B Funnel (M2)'!$B$7:$B$251,'3.2.MTS B (M2)'!$B33)</f>
        <v>0</v>
      </c>
      <c r="AD33" s="72">
        <f t="shared" si="13"/>
        <v>0</v>
      </c>
      <c r="AE33" s="55"/>
      <c r="AF33" s="72">
        <f>SUMIF('3.1.MTS A'!$F$7:$F$253,'3.2.MTS B (M2)'!R33,'3.1.MTS A'!$AD$7:$AD$253)</f>
        <v>0</v>
      </c>
      <c r="AG33" s="72">
        <f>SUMIFS('MTS B Funnel (M2)'!$L$7:$L$251,'MTS B Funnel (M2)'!$B$7:$B$251,'3.2.MTS B (M2)'!$B33)</f>
        <v>0</v>
      </c>
      <c r="AH33" s="72">
        <f>SUMIFS('MTS B Funnel (M2)'!$M$7:$M$251,'MTS B Funnel (M2)'!$B$7:$B$251,'3.2.MTS B (M2)'!$B33)</f>
        <v>0</v>
      </c>
      <c r="AI33" s="72">
        <f>SUMIFS('MTS B Funnel (M2)'!$N$7:$N$251,'MTS B Funnel (M2)'!$B$7:$B$251,'3.2.MTS B (M2)'!$B33)</f>
        <v>0</v>
      </c>
      <c r="AJ33" s="72">
        <f>SUMIFS('MTS B Funnel (M2)'!$O$7:$O$251,'MTS B Funnel (M2)'!$B$7:$B$251,'3.2.MTS B (M2)'!$B33)</f>
        <v>0</v>
      </c>
      <c r="AK33" s="72">
        <f t="shared" si="14"/>
        <v>0</v>
      </c>
      <c r="AL33" s="72">
        <f t="shared" si="15"/>
        <v>0</v>
      </c>
      <c r="AM33" s="72">
        <f t="shared" si="16"/>
        <v>0</v>
      </c>
      <c r="AN33" s="72">
        <f t="shared" si="17"/>
        <v>0</v>
      </c>
      <c r="AO33" s="72">
        <f t="shared" si="18"/>
        <v>0</v>
      </c>
      <c r="AP33" s="55"/>
    </row>
    <row r="34" spans="1:42" x14ac:dyDescent="0.25">
      <c r="A34" s="144"/>
      <c r="B34" s="55"/>
      <c r="C34" s="55"/>
      <c r="D34" s="72">
        <f>SUMIF('3.1.MTS A'!$F$7:$F$253,'3.2.MTS B (M2)'!B34,'3.1.MTS A'!$L$7:$L$253)</f>
        <v>0</v>
      </c>
      <c r="E34" s="187">
        <f>SUMIF('Conv ratios (M2)'!$A$2:$A$51,'3.2.MTS B (M2)'!$B34,'Conv ratios (M2)'!$G$2:$G$51)</f>
        <v>0</v>
      </c>
      <c r="F34" s="187">
        <f>SUMIF('Conv ratios (M2)'!$A$2:$A$51,'3.2.MTS B (M2)'!$B34,'Conv ratios (M2)'!$F$2:$F$51)</f>
        <v>0</v>
      </c>
      <c r="G34" s="187">
        <f>SUMIF('Conv ratios (M2)'!$A$2:$A$51,'3.2.MTS B (M2)'!$B34,'Conv ratios (M2)'!$E$2:$E$51)</f>
        <v>0</v>
      </c>
      <c r="H34" s="55"/>
      <c r="I34" s="72">
        <f t="shared" si="3"/>
        <v>0</v>
      </c>
      <c r="J34" s="72">
        <f t="shared" si="4"/>
        <v>0</v>
      </c>
      <c r="K34" s="72">
        <f t="shared" si="5"/>
        <v>0</v>
      </c>
      <c r="L34" s="72">
        <f t="shared" si="6"/>
        <v>0</v>
      </c>
      <c r="M34" s="55"/>
      <c r="N34" s="72">
        <f t="shared" si="7"/>
        <v>0</v>
      </c>
      <c r="O34" s="55"/>
      <c r="P34" s="72">
        <f t="shared" si="8"/>
        <v>0</v>
      </c>
      <c r="Q34" s="72">
        <f t="shared" si="9"/>
        <v>0</v>
      </c>
      <c r="R34" s="72">
        <f>SUMIF('3.1.MTS A'!$F$7:$F$253,'3.2.MTS B (M2)'!B34,'3.1.MTS A'!$Y$7:$Y$253)</f>
        <v>0</v>
      </c>
      <c r="S34" s="72">
        <f>SUMIFS('MTS B Funnel (M2)'!$E$7:$E$251,'MTS B Funnel (M2)'!$B$7:$B$251,'3.2.MTS B (M2)'!$B34)</f>
        <v>0</v>
      </c>
      <c r="T34" s="72">
        <f>SUMIFS('MTS B Funnel (M2)'!$F$7:$F$251,'MTS B Funnel (M2)'!$B$7:$B$251,'3.2.MTS B (M2)'!$B34)</f>
        <v>0</v>
      </c>
      <c r="U34" s="72">
        <f>SUMIFS('MTS B Funnel (M2)'!$G$7:$G$251,'MTS B Funnel (M2)'!$B$7:$B$251,'3.2.MTS B (M2)'!$B34)</f>
        <v>0</v>
      </c>
      <c r="V34" s="72">
        <f>SUMIFS('MTS B Funnel (M2)'!$H$7:$H$251,'MTS B Funnel (M2)'!$B$7:$B$251,'3.2.MTS B (M2)'!$B34)</f>
        <v>0</v>
      </c>
      <c r="W34" s="72">
        <f t="shared" si="10"/>
        <v>0</v>
      </c>
      <c r="X34" s="72">
        <f t="shared" si="11"/>
        <v>0</v>
      </c>
      <c r="Y34" s="72">
        <f t="shared" si="12"/>
        <v>0</v>
      </c>
      <c r="Z34" s="72">
        <f t="shared" si="12"/>
        <v>0</v>
      </c>
      <c r="AA34" s="72">
        <f t="shared" si="12"/>
        <v>0</v>
      </c>
      <c r="AB34" s="72">
        <f>SUMIFS('MTS B Funnel (M2)'!$I$7:$I$251,'MTS B Funnel (M2)'!$B$7:$B$251,'3.2.MTS B (M2)'!$B34)</f>
        <v>0</v>
      </c>
      <c r="AC34" s="72">
        <f>SUMIFS('MTS B Funnel (M2)'!$J$7:$J$251,'MTS B Funnel (M2)'!$B$7:$B$251,'3.2.MTS B (M2)'!$B34)</f>
        <v>0</v>
      </c>
      <c r="AD34" s="72">
        <f t="shared" si="13"/>
        <v>0</v>
      </c>
      <c r="AE34" s="55"/>
      <c r="AF34" s="72">
        <f>SUMIF('3.1.MTS A'!$F$7:$F$253,'3.2.MTS B (M2)'!R34,'3.1.MTS A'!$AD$7:$AD$253)</f>
        <v>0</v>
      </c>
      <c r="AG34" s="72">
        <f>SUMIFS('MTS B Funnel (M2)'!$L$7:$L$251,'MTS B Funnel (M2)'!$B$7:$B$251,'3.2.MTS B (M2)'!$B34)</f>
        <v>0</v>
      </c>
      <c r="AH34" s="72">
        <f>SUMIFS('MTS B Funnel (M2)'!$M$7:$M$251,'MTS B Funnel (M2)'!$B$7:$B$251,'3.2.MTS B (M2)'!$B34)</f>
        <v>0</v>
      </c>
      <c r="AI34" s="72">
        <f>SUMIFS('MTS B Funnel (M2)'!$N$7:$N$251,'MTS B Funnel (M2)'!$B$7:$B$251,'3.2.MTS B (M2)'!$B34)</f>
        <v>0</v>
      </c>
      <c r="AJ34" s="72">
        <f>SUMIFS('MTS B Funnel (M2)'!$O$7:$O$251,'MTS B Funnel (M2)'!$B$7:$B$251,'3.2.MTS B (M2)'!$B34)</f>
        <v>0</v>
      </c>
      <c r="AK34" s="72">
        <f t="shared" si="14"/>
        <v>0</v>
      </c>
      <c r="AL34" s="72">
        <f t="shared" si="15"/>
        <v>0</v>
      </c>
      <c r="AM34" s="72">
        <f t="shared" si="16"/>
        <v>0</v>
      </c>
      <c r="AN34" s="72">
        <f t="shared" si="17"/>
        <v>0</v>
      </c>
      <c r="AO34" s="72">
        <f t="shared" si="18"/>
        <v>0</v>
      </c>
      <c r="AP34" s="55"/>
    </row>
    <row r="35" spans="1:42" x14ac:dyDescent="0.25">
      <c r="A35" s="144"/>
      <c r="B35" s="55"/>
      <c r="C35" s="55"/>
      <c r="D35" s="72">
        <f>SUMIF('3.1.MTS A'!$F$7:$F$253,'3.2.MTS B (M2)'!B35,'3.1.MTS A'!$L$7:$L$253)</f>
        <v>0</v>
      </c>
      <c r="E35" s="187">
        <f>SUMIF('Conv ratios (M2)'!$A$2:$A$51,'3.2.MTS B (M2)'!$B35,'Conv ratios (M2)'!$G$2:$G$51)</f>
        <v>0</v>
      </c>
      <c r="F35" s="187">
        <f>SUMIF('Conv ratios (M2)'!$A$2:$A$51,'3.2.MTS B (M2)'!$B35,'Conv ratios (M2)'!$F$2:$F$51)</f>
        <v>0</v>
      </c>
      <c r="G35" s="187">
        <f>SUMIF('Conv ratios (M2)'!$A$2:$A$51,'3.2.MTS B (M2)'!$B35,'Conv ratios (M2)'!$E$2:$E$51)</f>
        <v>0</v>
      </c>
      <c r="H35" s="55"/>
      <c r="I35" s="72">
        <f t="shared" si="3"/>
        <v>0</v>
      </c>
      <c r="J35" s="72">
        <f t="shared" si="4"/>
        <v>0</v>
      </c>
      <c r="K35" s="72">
        <f t="shared" si="5"/>
        <v>0</v>
      </c>
      <c r="L35" s="72">
        <f t="shared" si="6"/>
        <v>0</v>
      </c>
      <c r="M35" s="55"/>
      <c r="N35" s="72">
        <f t="shared" si="7"/>
        <v>0</v>
      </c>
      <c r="O35" s="55"/>
      <c r="P35" s="72">
        <f t="shared" si="8"/>
        <v>0</v>
      </c>
      <c r="Q35" s="72">
        <f t="shared" si="9"/>
        <v>0</v>
      </c>
      <c r="R35" s="72">
        <f>SUMIF('3.1.MTS A'!$F$7:$F$253,'3.2.MTS B (M2)'!B35,'3.1.MTS A'!$Y$7:$Y$253)</f>
        <v>0</v>
      </c>
      <c r="S35" s="72">
        <f>SUMIFS('MTS B Funnel (M2)'!$E$7:$E$251,'MTS B Funnel (M2)'!$B$7:$B$251,'3.2.MTS B (M2)'!$B35)</f>
        <v>0</v>
      </c>
      <c r="T35" s="72">
        <f>SUMIFS('MTS B Funnel (M2)'!$F$7:$F$251,'MTS B Funnel (M2)'!$B$7:$B$251,'3.2.MTS B (M2)'!$B35)</f>
        <v>0</v>
      </c>
      <c r="U35" s="72">
        <f>SUMIFS('MTS B Funnel (M2)'!$G$7:$G$251,'MTS B Funnel (M2)'!$B$7:$B$251,'3.2.MTS B (M2)'!$B35)</f>
        <v>0</v>
      </c>
      <c r="V35" s="72">
        <f>SUMIFS('MTS B Funnel (M2)'!$H$7:$H$251,'MTS B Funnel (M2)'!$B$7:$B$251,'3.2.MTS B (M2)'!$B35)</f>
        <v>0</v>
      </c>
      <c r="W35" s="72">
        <f t="shared" si="10"/>
        <v>0</v>
      </c>
      <c r="X35" s="72">
        <f t="shared" si="11"/>
        <v>0</v>
      </c>
      <c r="Y35" s="72">
        <f t="shared" si="12"/>
        <v>0</v>
      </c>
      <c r="Z35" s="72">
        <f t="shared" si="12"/>
        <v>0</v>
      </c>
      <c r="AA35" s="72">
        <f t="shared" si="12"/>
        <v>0</v>
      </c>
      <c r="AB35" s="72">
        <f>SUMIFS('MTS B Funnel (M2)'!$I$7:$I$251,'MTS B Funnel (M2)'!$B$7:$B$251,'3.2.MTS B (M2)'!$B35)</f>
        <v>0</v>
      </c>
      <c r="AC35" s="72">
        <f>SUMIFS('MTS B Funnel (M2)'!$J$7:$J$251,'MTS B Funnel (M2)'!$B$7:$B$251,'3.2.MTS B (M2)'!$B35)</f>
        <v>0</v>
      </c>
      <c r="AD35" s="72">
        <f t="shared" si="13"/>
        <v>0</v>
      </c>
      <c r="AE35" s="55"/>
      <c r="AF35" s="72">
        <f>SUMIF('3.1.MTS A'!$F$7:$F$253,'3.2.MTS B (M2)'!R35,'3.1.MTS A'!$AD$7:$AD$253)</f>
        <v>0</v>
      </c>
      <c r="AG35" s="72">
        <f>SUMIFS('MTS B Funnel (M2)'!$L$7:$L$251,'MTS B Funnel (M2)'!$B$7:$B$251,'3.2.MTS B (M2)'!$B35)</f>
        <v>0</v>
      </c>
      <c r="AH35" s="72">
        <f>SUMIFS('MTS B Funnel (M2)'!$M$7:$M$251,'MTS B Funnel (M2)'!$B$7:$B$251,'3.2.MTS B (M2)'!$B35)</f>
        <v>0</v>
      </c>
      <c r="AI35" s="72">
        <f>SUMIFS('MTS B Funnel (M2)'!$N$7:$N$251,'MTS B Funnel (M2)'!$B$7:$B$251,'3.2.MTS B (M2)'!$B35)</f>
        <v>0</v>
      </c>
      <c r="AJ35" s="72">
        <f>SUMIFS('MTS B Funnel (M2)'!$O$7:$O$251,'MTS B Funnel (M2)'!$B$7:$B$251,'3.2.MTS B (M2)'!$B35)</f>
        <v>0</v>
      </c>
      <c r="AK35" s="72">
        <f t="shared" si="14"/>
        <v>0</v>
      </c>
      <c r="AL35" s="72">
        <f t="shared" si="15"/>
        <v>0</v>
      </c>
      <c r="AM35" s="72">
        <f t="shared" si="16"/>
        <v>0</v>
      </c>
      <c r="AN35" s="72">
        <f t="shared" si="17"/>
        <v>0</v>
      </c>
      <c r="AO35" s="72">
        <f t="shared" si="18"/>
        <v>0</v>
      </c>
      <c r="AP35" s="55"/>
    </row>
    <row r="36" spans="1:42" x14ac:dyDescent="0.25">
      <c r="A36" s="144"/>
      <c r="B36" s="55"/>
      <c r="C36" s="55"/>
      <c r="D36" s="72">
        <f>SUMIF('3.1.MTS A'!$F$7:$F$253,'3.2.MTS B (M2)'!B36,'3.1.MTS A'!$L$7:$L$253)</f>
        <v>0</v>
      </c>
      <c r="E36" s="187">
        <f>SUMIF('Conv ratios (M2)'!$A$2:$A$51,'3.2.MTS B (M2)'!$B36,'Conv ratios (M2)'!$G$2:$G$51)</f>
        <v>0</v>
      </c>
      <c r="F36" s="187">
        <f>SUMIF('Conv ratios (M2)'!$A$2:$A$51,'3.2.MTS B (M2)'!$B36,'Conv ratios (M2)'!$F$2:$F$51)</f>
        <v>0</v>
      </c>
      <c r="G36" s="187">
        <f>SUMIF('Conv ratios (M2)'!$A$2:$A$51,'3.2.MTS B (M2)'!$B36,'Conv ratios (M2)'!$E$2:$E$51)</f>
        <v>0</v>
      </c>
      <c r="H36" s="55"/>
      <c r="I36" s="72">
        <f t="shared" si="3"/>
        <v>0</v>
      </c>
      <c r="J36" s="72">
        <f t="shared" si="4"/>
        <v>0</v>
      </c>
      <c r="K36" s="72">
        <f t="shared" si="5"/>
        <v>0</v>
      </c>
      <c r="L36" s="72">
        <f t="shared" si="6"/>
        <v>0</v>
      </c>
      <c r="M36" s="55"/>
      <c r="N36" s="72">
        <f t="shared" si="7"/>
        <v>0</v>
      </c>
      <c r="O36" s="55"/>
      <c r="P36" s="72">
        <f t="shared" si="8"/>
        <v>0</v>
      </c>
      <c r="Q36" s="72">
        <f t="shared" si="9"/>
        <v>0</v>
      </c>
      <c r="R36" s="72">
        <f>SUMIF('3.1.MTS A'!$F$7:$F$253,'3.2.MTS B (M2)'!B36,'3.1.MTS A'!$Y$7:$Y$253)</f>
        <v>0</v>
      </c>
      <c r="S36" s="72">
        <f>SUMIFS('MTS B Funnel (M2)'!$E$7:$E$251,'MTS B Funnel (M2)'!$B$7:$B$251,'3.2.MTS B (M2)'!$B36)</f>
        <v>0</v>
      </c>
      <c r="T36" s="72">
        <f>SUMIFS('MTS B Funnel (M2)'!$F$7:$F$251,'MTS B Funnel (M2)'!$B$7:$B$251,'3.2.MTS B (M2)'!$B36)</f>
        <v>0</v>
      </c>
      <c r="U36" s="72">
        <f>SUMIFS('MTS B Funnel (M2)'!$G$7:$G$251,'MTS B Funnel (M2)'!$B$7:$B$251,'3.2.MTS B (M2)'!$B36)</f>
        <v>0</v>
      </c>
      <c r="V36" s="72">
        <f>SUMIFS('MTS B Funnel (M2)'!$H$7:$H$251,'MTS B Funnel (M2)'!$B$7:$B$251,'3.2.MTS B (M2)'!$B36)</f>
        <v>0</v>
      </c>
      <c r="W36" s="72">
        <f t="shared" si="10"/>
        <v>0</v>
      </c>
      <c r="X36" s="72">
        <f t="shared" si="11"/>
        <v>0</v>
      </c>
      <c r="Y36" s="72">
        <f t="shared" si="12"/>
        <v>0</v>
      </c>
      <c r="Z36" s="72">
        <f t="shared" si="12"/>
        <v>0</v>
      </c>
      <c r="AA36" s="72">
        <f t="shared" si="12"/>
        <v>0</v>
      </c>
      <c r="AB36" s="72">
        <f>SUMIFS('MTS B Funnel (M2)'!$I$7:$I$251,'MTS B Funnel (M2)'!$B$7:$B$251,'3.2.MTS B (M2)'!$B36)</f>
        <v>0</v>
      </c>
      <c r="AC36" s="72">
        <f>SUMIFS('MTS B Funnel (M2)'!$J$7:$J$251,'MTS B Funnel (M2)'!$B$7:$B$251,'3.2.MTS B (M2)'!$B36)</f>
        <v>0</v>
      </c>
      <c r="AD36" s="72">
        <f t="shared" si="13"/>
        <v>0</v>
      </c>
      <c r="AE36" s="55"/>
      <c r="AF36" s="72">
        <f>SUMIF('3.1.MTS A'!$F$7:$F$253,'3.2.MTS B (M2)'!R36,'3.1.MTS A'!$AD$7:$AD$253)</f>
        <v>0</v>
      </c>
      <c r="AG36" s="72">
        <f>SUMIFS('MTS B Funnel (M2)'!$L$7:$L$251,'MTS B Funnel (M2)'!$B$7:$B$251,'3.2.MTS B (M2)'!$B36)</f>
        <v>0</v>
      </c>
      <c r="AH36" s="72">
        <f>SUMIFS('MTS B Funnel (M2)'!$M$7:$M$251,'MTS B Funnel (M2)'!$B$7:$B$251,'3.2.MTS B (M2)'!$B36)</f>
        <v>0</v>
      </c>
      <c r="AI36" s="72">
        <f>SUMIFS('MTS B Funnel (M2)'!$N$7:$N$251,'MTS B Funnel (M2)'!$B$7:$B$251,'3.2.MTS B (M2)'!$B36)</f>
        <v>0</v>
      </c>
      <c r="AJ36" s="72">
        <f>SUMIFS('MTS B Funnel (M2)'!$O$7:$O$251,'MTS B Funnel (M2)'!$B$7:$B$251,'3.2.MTS B (M2)'!$B36)</f>
        <v>0</v>
      </c>
      <c r="AK36" s="72">
        <f t="shared" si="14"/>
        <v>0</v>
      </c>
      <c r="AL36" s="72">
        <f t="shared" si="15"/>
        <v>0</v>
      </c>
      <c r="AM36" s="72">
        <f t="shared" si="16"/>
        <v>0</v>
      </c>
      <c r="AN36" s="72">
        <f t="shared" si="17"/>
        <v>0</v>
      </c>
      <c r="AO36" s="72">
        <f t="shared" si="18"/>
        <v>0</v>
      </c>
      <c r="AP36" s="55"/>
    </row>
    <row r="37" spans="1:42" x14ac:dyDescent="0.25">
      <c r="A37" s="144"/>
      <c r="B37" s="55"/>
      <c r="C37" s="55"/>
      <c r="D37" s="72">
        <f>SUMIF('3.1.MTS A'!$F$7:$F$253,'3.2.MTS B (M2)'!B37,'3.1.MTS A'!$L$7:$L$253)</f>
        <v>0</v>
      </c>
      <c r="E37" s="187">
        <f>SUMIF('Conv ratios (M2)'!$A$2:$A$51,'3.2.MTS B (M2)'!$B37,'Conv ratios (M2)'!$G$2:$G$51)</f>
        <v>0</v>
      </c>
      <c r="F37" s="187">
        <f>SUMIF('Conv ratios (M2)'!$A$2:$A$51,'3.2.MTS B (M2)'!$B37,'Conv ratios (M2)'!$F$2:$F$51)</f>
        <v>0</v>
      </c>
      <c r="G37" s="187">
        <f>SUMIF('Conv ratios (M2)'!$A$2:$A$51,'3.2.MTS B (M2)'!$B37,'Conv ratios (M2)'!$E$2:$E$51)</f>
        <v>0</v>
      </c>
      <c r="H37" s="55"/>
      <c r="I37" s="72">
        <f t="shared" si="3"/>
        <v>0</v>
      </c>
      <c r="J37" s="72">
        <f t="shared" si="4"/>
        <v>0</v>
      </c>
      <c r="K37" s="72">
        <f t="shared" si="5"/>
        <v>0</v>
      </c>
      <c r="L37" s="72">
        <f t="shared" si="6"/>
        <v>0</v>
      </c>
      <c r="M37" s="55"/>
      <c r="N37" s="72">
        <f t="shared" si="7"/>
        <v>0</v>
      </c>
      <c r="O37" s="55"/>
      <c r="P37" s="72">
        <f t="shared" si="8"/>
        <v>0</v>
      </c>
      <c r="Q37" s="72">
        <f t="shared" si="9"/>
        <v>0</v>
      </c>
      <c r="R37" s="72">
        <f>SUMIF('3.1.MTS A'!$F$7:$F$253,'3.2.MTS B (M2)'!B37,'3.1.MTS A'!$Y$7:$Y$253)</f>
        <v>0</v>
      </c>
      <c r="S37" s="72">
        <f>SUMIFS('MTS B Funnel (M2)'!$E$7:$E$251,'MTS B Funnel (M2)'!$B$7:$B$251,'3.2.MTS B (M2)'!$B37)</f>
        <v>0</v>
      </c>
      <c r="T37" s="72">
        <f>SUMIFS('MTS B Funnel (M2)'!$F$7:$F$251,'MTS B Funnel (M2)'!$B$7:$B$251,'3.2.MTS B (M2)'!$B37)</f>
        <v>0</v>
      </c>
      <c r="U37" s="72">
        <f>SUMIFS('MTS B Funnel (M2)'!$G$7:$G$251,'MTS B Funnel (M2)'!$B$7:$B$251,'3.2.MTS B (M2)'!$B37)</f>
        <v>0</v>
      </c>
      <c r="V37" s="72">
        <f>SUMIFS('MTS B Funnel (M2)'!$H$7:$H$251,'MTS B Funnel (M2)'!$B$7:$B$251,'3.2.MTS B (M2)'!$B37)</f>
        <v>0</v>
      </c>
      <c r="W37" s="72">
        <f t="shared" si="10"/>
        <v>0</v>
      </c>
      <c r="X37" s="72">
        <f t="shared" si="11"/>
        <v>0</v>
      </c>
      <c r="Y37" s="72">
        <f t="shared" si="12"/>
        <v>0</v>
      </c>
      <c r="Z37" s="72">
        <f t="shared" si="12"/>
        <v>0</v>
      </c>
      <c r="AA37" s="72">
        <f t="shared" si="12"/>
        <v>0</v>
      </c>
      <c r="AB37" s="72">
        <f>SUMIFS('MTS B Funnel (M2)'!$I$7:$I$251,'MTS B Funnel (M2)'!$B$7:$B$251,'3.2.MTS B (M2)'!$B37)</f>
        <v>0</v>
      </c>
      <c r="AC37" s="72">
        <f>SUMIFS('MTS B Funnel (M2)'!$J$7:$J$251,'MTS B Funnel (M2)'!$B$7:$B$251,'3.2.MTS B (M2)'!$B37)</f>
        <v>0</v>
      </c>
      <c r="AD37" s="72">
        <f t="shared" si="13"/>
        <v>0</v>
      </c>
      <c r="AE37" s="55"/>
      <c r="AF37" s="72">
        <f>SUMIF('3.1.MTS A'!$F$7:$F$253,'3.2.MTS B (M2)'!R37,'3.1.MTS A'!$AD$7:$AD$253)</f>
        <v>0</v>
      </c>
      <c r="AG37" s="72">
        <f>SUMIFS('MTS B Funnel (M2)'!$L$7:$L$251,'MTS B Funnel (M2)'!$B$7:$B$251,'3.2.MTS B (M2)'!$B37)</f>
        <v>0</v>
      </c>
      <c r="AH37" s="72">
        <f>SUMIFS('MTS B Funnel (M2)'!$M$7:$M$251,'MTS B Funnel (M2)'!$B$7:$B$251,'3.2.MTS B (M2)'!$B37)</f>
        <v>0</v>
      </c>
      <c r="AI37" s="72">
        <f>SUMIFS('MTS B Funnel (M2)'!$N$7:$N$251,'MTS B Funnel (M2)'!$B$7:$B$251,'3.2.MTS B (M2)'!$B37)</f>
        <v>0</v>
      </c>
      <c r="AJ37" s="72">
        <f>SUMIFS('MTS B Funnel (M2)'!$O$7:$O$251,'MTS B Funnel (M2)'!$B$7:$B$251,'3.2.MTS B (M2)'!$B37)</f>
        <v>0</v>
      </c>
      <c r="AK37" s="72">
        <f t="shared" si="14"/>
        <v>0</v>
      </c>
      <c r="AL37" s="72">
        <f t="shared" si="15"/>
        <v>0</v>
      </c>
      <c r="AM37" s="72">
        <f t="shared" si="16"/>
        <v>0</v>
      </c>
      <c r="AN37" s="72">
        <f t="shared" si="17"/>
        <v>0</v>
      </c>
      <c r="AO37" s="72">
        <f t="shared" si="18"/>
        <v>0</v>
      </c>
      <c r="AP37" s="55"/>
    </row>
    <row r="38" spans="1:42" x14ac:dyDescent="0.25">
      <c r="A38" s="144"/>
      <c r="B38" s="55"/>
      <c r="C38" s="55"/>
      <c r="D38" s="72">
        <f>SUMIF('3.1.MTS A'!$F$7:$F$253,'3.2.MTS B (M2)'!B38,'3.1.MTS A'!$L$7:$L$253)</f>
        <v>0</v>
      </c>
      <c r="E38" s="187">
        <f>SUMIF('Conv ratios (M2)'!$A$2:$A$51,'3.2.MTS B (M2)'!$B38,'Conv ratios (M2)'!$G$2:$G$51)</f>
        <v>0</v>
      </c>
      <c r="F38" s="187">
        <f>SUMIF('Conv ratios (M2)'!$A$2:$A$51,'3.2.MTS B (M2)'!$B38,'Conv ratios (M2)'!$F$2:$F$51)</f>
        <v>0</v>
      </c>
      <c r="G38" s="187">
        <f>SUMIF('Conv ratios (M2)'!$A$2:$A$51,'3.2.MTS B (M2)'!$B38,'Conv ratios (M2)'!$E$2:$E$51)</f>
        <v>0</v>
      </c>
      <c r="H38" s="55"/>
      <c r="I38" s="72">
        <f t="shared" si="3"/>
        <v>0</v>
      </c>
      <c r="J38" s="72">
        <f t="shared" si="4"/>
        <v>0</v>
      </c>
      <c r="K38" s="72">
        <f t="shared" si="5"/>
        <v>0</v>
      </c>
      <c r="L38" s="72">
        <f t="shared" si="6"/>
        <v>0</v>
      </c>
      <c r="M38" s="55"/>
      <c r="N38" s="72">
        <f t="shared" si="7"/>
        <v>0</v>
      </c>
      <c r="O38" s="55"/>
      <c r="P38" s="72">
        <f t="shared" si="8"/>
        <v>0</v>
      </c>
      <c r="Q38" s="72">
        <f t="shared" si="9"/>
        <v>0</v>
      </c>
      <c r="R38" s="72">
        <f>SUMIF('3.1.MTS A'!$F$7:$F$253,'3.2.MTS B (M2)'!B38,'3.1.MTS A'!$Y$7:$Y$253)</f>
        <v>0</v>
      </c>
      <c r="S38" s="72">
        <f>SUMIFS('MTS B Funnel (M2)'!$E$7:$E$251,'MTS B Funnel (M2)'!$B$7:$B$251,'3.2.MTS B (M2)'!$B38)</f>
        <v>0</v>
      </c>
      <c r="T38" s="72">
        <f>SUMIFS('MTS B Funnel (M2)'!$F$7:$F$251,'MTS B Funnel (M2)'!$B$7:$B$251,'3.2.MTS B (M2)'!$B38)</f>
        <v>0</v>
      </c>
      <c r="U38" s="72">
        <f>SUMIFS('MTS B Funnel (M2)'!$G$7:$G$251,'MTS B Funnel (M2)'!$B$7:$B$251,'3.2.MTS B (M2)'!$B38)</f>
        <v>0</v>
      </c>
      <c r="V38" s="72">
        <f>SUMIFS('MTS B Funnel (M2)'!$H$7:$H$251,'MTS B Funnel (M2)'!$B$7:$B$251,'3.2.MTS B (M2)'!$B38)</f>
        <v>0</v>
      </c>
      <c r="W38" s="72">
        <f t="shared" si="10"/>
        <v>0</v>
      </c>
      <c r="X38" s="72">
        <f t="shared" si="11"/>
        <v>0</v>
      </c>
      <c r="Y38" s="72">
        <f t="shared" si="12"/>
        <v>0</v>
      </c>
      <c r="Z38" s="72">
        <f t="shared" si="12"/>
        <v>0</v>
      </c>
      <c r="AA38" s="72">
        <f t="shared" si="12"/>
        <v>0</v>
      </c>
      <c r="AB38" s="72">
        <f>SUMIFS('MTS B Funnel (M2)'!$I$7:$I$251,'MTS B Funnel (M2)'!$B$7:$B$251,'3.2.MTS B (M2)'!$B38)</f>
        <v>0</v>
      </c>
      <c r="AC38" s="72">
        <f>SUMIFS('MTS B Funnel (M2)'!$J$7:$J$251,'MTS B Funnel (M2)'!$B$7:$B$251,'3.2.MTS B (M2)'!$B38)</f>
        <v>0</v>
      </c>
      <c r="AD38" s="72">
        <f t="shared" si="13"/>
        <v>0</v>
      </c>
      <c r="AE38" s="55"/>
      <c r="AF38" s="72">
        <f>SUMIF('3.1.MTS A'!$F$7:$F$253,'3.2.MTS B (M2)'!R38,'3.1.MTS A'!$AD$7:$AD$253)</f>
        <v>0</v>
      </c>
      <c r="AG38" s="72">
        <f>SUMIFS('MTS B Funnel (M2)'!$L$7:$L$251,'MTS B Funnel (M2)'!$B$7:$B$251,'3.2.MTS B (M2)'!$B38)</f>
        <v>0</v>
      </c>
      <c r="AH38" s="72">
        <f>SUMIFS('MTS B Funnel (M2)'!$M$7:$M$251,'MTS B Funnel (M2)'!$B$7:$B$251,'3.2.MTS B (M2)'!$B38)</f>
        <v>0</v>
      </c>
      <c r="AI38" s="72">
        <f>SUMIFS('MTS B Funnel (M2)'!$N$7:$N$251,'MTS B Funnel (M2)'!$B$7:$B$251,'3.2.MTS B (M2)'!$B38)</f>
        <v>0</v>
      </c>
      <c r="AJ38" s="72">
        <f>SUMIFS('MTS B Funnel (M2)'!$O$7:$O$251,'MTS B Funnel (M2)'!$B$7:$B$251,'3.2.MTS B (M2)'!$B38)</f>
        <v>0</v>
      </c>
      <c r="AK38" s="72">
        <f t="shared" si="14"/>
        <v>0</v>
      </c>
      <c r="AL38" s="72">
        <f t="shared" si="15"/>
        <v>0</v>
      </c>
      <c r="AM38" s="72">
        <f t="shared" si="16"/>
        <v>0</v>
      </c>
      <c r="AN38" s="72">
        <f t="shared" si="17"/>
        <v>0</v>
      </c>
      <c r="AO38" s="72">
        <f t="shared" si="18"/>
        <v>0</v>
      </c>
      <c r="AP38" s="55"/>
    </row>
    <row r="39" spans="1:42" x14ac:dyDescent="0.25">
      <c r="A39" s="144"/>
      <c r="B39" s="55"/>
      <c r="C39" s="55"/>
      <c r="D39" s="72">
        <f>SUMIF('3.1.MTS A'!$F$7:$F$253,'3.2.MTS B (M2)'!B39,'3.1.MTS A'!$L$7:$L$253)</f>
        <v>0</v>
      </c>
      <c r="E39" s="187">
        <f>SUMIF('Conv ratios (M2)'!$A$2:$A$51,'3.2.MTS B (M2)'!$B39,'Conv ratios (M2)'!$G$2:$G$51)</f>
        <v>0</v>
      </c>
      <c r="F39" s="187">
        <f>SUMIF('Conv ratios (M2)'!$A$2:$A$51,'3.2.MTS B (M2)'!$B39,'Conv ratios (M2)'!$F$2:$F$51)</f>
        <v>0</v>
      </c>
      <c r="G39" s="187">
        <f>SUMIF('Conv ratios (M2)'!$A$2:$A$51,'3.2.MTS B (M2)'!$B39,'Conv ratios (M2)'!$E$2:$E$51)</f>
        <v>0</v>
      </c>
      <c r="H39" s="55"/>
      <c r="I39" s="72">
        <f t="shared" si="3"/>
        <v>0</v>
      </c>
      <c r="J39" s="72">
        <f t="shared" si="4"/>
        <v>0</v>
      </c>
      <c r="K39" s="72">
        <f t="shared" si="5"/>
        <v>0</v>
      </c>
      <c r="L39" s="72">
        <f t="shared" si="6"/>
        <v>0</v>
      </c>
      <c r="M39" s="55"/>
      <c r="N39" s="72">
        <f t="shared" si="7"/>
        <v>0</v>
      </c>
      <c r="O39" s="55"/>
      <c r="P39" s="72">
        <f t="shared" si="8"/>
        <v>0</v>
      </c>
      <c r="Q39" s="72">
        <f t="shared" si="9"/>
        <v>0</v>
      </c>
      <c r="R39" s="72">
        <f>SUMIF('3.1.MTS A'!$F$7:$F$253,'3.2.MTS B (M2)'!B39,'3.1.MTS A'!$Y$7:$Y$253)</f>
        <v>0</v>
      </c>
      <c r="S39" s="72">
        <f>SUMIFS('MTS B Funnel (M2)'!$E$7:$E$251,'MTS B Funnel (M2)'!$B$7:$B$251,'3.2.MTS B (M2)'!$B39)</f>
        <v>0</v>
      </c>
      <c r="T39" s="72">
        <f>SUMIFS('MTS B Funnel (M2)'!$F$7:$F$251,'MTS B Funnel (M2)'!$B$7:$B$251,'3.2.MTS B (M2)'!$B39)</f>
        <v>0</v>
      </c>
      <c r="U39" s="72">
        <f>SUMIFS('MTS B Funnel (M2)'!$G$7:$G$251,'MTS B Funnel (M2)'!$B$7:$B$251,'3.2.MTS B (M2)'!$B39)</f>
        <v>0</v>
      </c>
      <c r="V39" s="72">
        <f>SUMIFS('MTS B Funnel (M2)'!$H$7:$H$251,'MTS B Funnel (M2)'!$B$7:$B$251,'3.2.MTS B (M2)'!$B39)</f>
        <v>0</v>
      </c>
      <c r="W39" s="72">
        <f t="shared" si="10"/>
        <v>0</v>
      </c>
      <c r="X39" s="72">
        <f t="shared" si="11"/>
        <v>0</v>
      </c>
      <c r="Y39" s="72">
        <f t="shared" si="12"/>
        <v>0</v>
      </c>
      <c r="Z39" s="72">
        <f t="shared" si="12"/>
        <v>0</v>
      </c>
      <c r="AA39" s="72">
        <f t="shared" si="12"/>
        <v>0</v>
      </c>
      <c r="AB39" s="72">
        <f>SUMIFS('MTS B Funnel (M2)'!$I$7:$I$251,'MTS B Funnel (M2)'!$B$7:$B$251,'3.2.MTS B (M2)'!$B39)</f>
        <v>0</v>
      </c>
      <c r="AC39" s="72">
        <f>SUMIFS('MTS B Funnel (M2)'!$J$7:$J$251,'MTS B Funnel (M2)'!$B$7:$B$251,'3.2.MTS B (M2)'!$B39)</f>
        <v>0</v>
      </c>
      <c r="AD39" s="72">
        <f t="shared" si="13"/>
        <v>0</v>
      </c>
      <c r="AE39" s="55"/>
      <c r="AF39" s="72">
        <f>SUMIF('3.1.MTS A'!$F$7:$F$253,'3.2.MTS B (M2)'!R39,'3.1.MTS A'!$AD$7:$AD$253)</f>
        <v>0</v>
      </c>
      <c r="AG39" s="72">
        <f>SUMIFS('MTS B Funnel (M2)'!$L$7:$L$251,'MTS B Funnel (M2)'!$B$7:$B$251,'3.2.MTS B (M2)'!$B39)</f>
        <v>0</v>
      </c>
      <c r="AH39" s="72">
        <f>SUMIFS('MTS B Funnel (M2)'!$M$7:$M$251,'MTS B Funnel (M2)'!$B$7:$B$251,'3.2.MTS B (M2)'!$B39)</f>
        <v>0</v>
      </c>
      <c r="AI39" s="72">
        <f>SUMIFS('MTS B Funnel (M2)'!$N$7:$N$251,'MTS B Funnel (M2)'!$B$7:$B$251,'3.2.MTS B (M2)'!$B39)</f>
        <v>0</v>
      </c>
      <c r="AJ39" s="72">
        <f>SUMIFS('MTS B Funnel (M2)'!$O$7:$O$251,'MTS B Funnel (M2)'!$B$7:$B$251,'3.2.MTS B (M2)'!$B39)</f>
        <v>0</v>
      </c>
      <c r="AK39" s="72">
        <f t="shared" si="14"/>
        <v>0</v>
      </c>
      <c r="AL39" s="72">
        <f t="shared" si="15"/>
        <v>0</v>
      </c>
      <c r="AM39" s="72">
        <f t="shared" si="16"/>
        <v>0</v>
      </c>
      <c r="AN39" s="72">
        <f t="shared" si="17"/>
        <v>0</v>
      </c>
      <c r="AO39" s="72">
        <f t="shared" si="18"/>
        <v>0</v>
      </c>
      <c r="AP39" s="55"/>
    </row>
    <row r="40" spans="1:42" x14ac:dyDescent="0.25">
      <c r="A40" s="144"/>
      <c r="B40" s="55"/>
      <c r="C40" s="55"/>
      <c r="D40" s="72">
        <f>SUMIF('3.1.MTS A'!$F$7:$F$253,'3.2.MTS B (M2)'!B40,'3.1.MTS A'!$L$7:$L$253)</f>
        <v>0</v>
      </c>
      <c r="E40" s="187">
        <f>SUMIF('Conv ratios (M2)'!$A$2:$A$51,'3.2.MTS B (M2)'!$B40,'Conv ratios (M2)'!$G$2:$G$51)</f>
        <v>0</v>
      </c>
      <c r="F40" s="187">
        <f>SUMIF('Conv ratios (M2)'!$A$2:$A$51,'3.2.MTS B (M2)'!$B40,'Conv ratios (M2)'!$F$2:$F$51)</f>
        <v>0</v>
      </c>
      <c r="G40" s="187">
        <f>SUMIF('Conv ratios (M2)'!$A$2:$A$51,'3.2.MTS B (M2)'!$B40,'Conv ratios (M2)'!$E$2:$E$51)</f>
        <v>0</v>
      </c>
      <c r="H40" s="55"/>
      <c r="I40" s="72">
        <f t="shared" si="3"/>
        <v>0</v>
      </c>
      <c r="J40" s="72">
        <f t="shared" si="4"/>
        <v>0</v>
      </c>
      <c r="K40" s="72">
        <f t="shared" si="5"/>
        <v>0</v>
      </c>
      <c r="L40" s="72">
        <f t="shared" si="6"/>
        <v>0</v>
      </c>
      <c r="M40" s="55"/>
      <c r="N40" s="72">
        <f t="shared" si="7"/>
        <v>0</v>
      </c>
      <c r="O40" s="55"/>
      <c r="P40" s="72">
        <f t="shared" si="8"/>
        <v>0</v>
      </c>
      <c r="Q40" s="72">
        <f t="shared" si="9"/>
        <v>0</v>
      </c>
      <c r="R40" s="72">
        <f>SUMIF('3.1.MTS A'!$F$7:$F$253,'3.2.MTS B (M2)'!B40,'3.1.MTS A'!$Y$7:$Y$253)</f>
        <v>0</v>
      </c>
      <c r="S40" s="72">
        <f>SUMIFS('MTS B Funnel (M2)'!$E$7:$E$251,'MTS B Funnel (M2)'!$B$7:$B$251,'3.2.MTS B (M2)'!$B40)</f>
        <v>0</v>
      </c>
      <c r="T40" s="72">
        <f>SUMIFS('MTS B Funnel (M2)'!$F$7:$F$251,'MTS B Funnel (M2)'!$B$7:$B$251,'3.2.MTS B (M2)'!$B40)</f>
        <v>0</v>
      </c>
      <c r="U40" s="72">
        <f>SUMIFS('MTS B Funnel (M2)'!$G$7:$G$251,'MTS B Funnel (M2)'!$B$7:$B$251,'3.2.MTS B (M2)'!$B40)</f>
        <v>0</v>
      </c>
      <c r="V40" s="72">
        <f>SUMIFS('MTS B Funnel (M2)'!$H$7:$H$251,'MTS B Funnel (M2)'!$B$7:$B$251,'3.2.MTS B (M2)'!$B40)</f>
        <v>0</v>
      </c>
      <c r="W40" s="72">
        <f t="shared" si="10"/>
        <v>0</v>
      </c>
      <c r="X40" s="72">
        <f t="shared" si="11"/>
        <v>0</v>
      </c>
      <c r="Y40" s="72">
        <f t="shared" si="12"/>
        <v>0</v>
      </c>
      <c r="Z40" s="72">
        <f t="shared" si="12"/>
        <v>0</v>
      </c>
      <c r="AA40" s="72">
        <f t="shared" si="12"/>
        <v>0</v>
      </c>
      <c r="AB40" s="72">
        <f>SUMIFS('MTS B Funnel (M2)'!$I$7:$I$251,'MTS B Funnel (M2)'!$B$7:$B$251,'3.2.MTS B (M2)'!$B40)</f>
        <v>0</v>
      </c>
      <c r="AC40" s="72">
        <f>SUMIFS('MTS B Funnel (M2)'!$J$7:$J$251,'MTS B Funnel (M2)'!$B$7:$B$251,'3.2.MTS B (M2)'!$B40)</f>
        <v>0</v>
      </c>
      <c r="AD40" s="72">
        <f t="shared" si="13"/>
        <v>0</v>
      </c>
      <c r="AE40" s="55"/>
      <c r="AF40" s="72">
        <f>SUMIF('3.1.MTS A'!$F$7:$F$253,'3.2.MTS B (M2)'!R40,'3.1.MTS A'!$AD$7:$AD$253)</f>
        <v>0</v>
      </c>
      <c r="AG40" s="72">
        <f>SUMIFS('MTS B Funnel (M2)'!$L$7:$L$251,'MTS B Funnel (M2)'!$B$7:$B$251,'3.2.MTS B (M2)'!$B40)</f>
        <v>0</v>
      </c>
      <c r="AH40" s="72">
        <f>SUMIFS('MTS B Funnel (M2)'!$M$7:$M$251,'MTS B Funnel (M2)'!$B$7:$B$251,'3.2.MTS B (M2)'!$B40)</f>
        <v>0</v>
      </c>
      <c r="AI40" s="72">
        <f>SUMIFS('MTS B Funnel (M2)'!$N$7:$N$251,'MTS B Funnel (M2)'!$B$7:$B$251,'3.2.MTS B (M2)'!$B40)</f>
        <v>0</v>
      </c>
      <c r="AJ40" s="72">
        <f>SUMIFS('MTS B Funnel (M2)'!$O$7:$O$251,'MTS B Funnel (M2)'!$B$7:$B$251,'3.2.MTS B (M2)'!$B40)</f>
        <v>0</v>
      </c>
      <c r="AK40" s="72">
        <f t="shared" si="14"/>
        <v>0</v>
      </c>
      <c r="AL40" s="72">
        <f t="shared" si="15"/>
        <v>0</v>
      </c>
      <c r="AM40" s="72">
        <f t="shared" si="16"/>
        <v>0</v>
      </c>
      <c r="AN40" s="72">
        <f t="shared" si="17"/>
        <v>0</v>
      </c>
      <c r="AO40" s="72">
        <f t="shared" si="18"/>
        <v>0</v>
      </c>
      <c r="AP40" s="55"/>
    </row>
    <row r="41" spans="1:42" x14ac:dyDescent="0.25">
      <c r="A41" s="144"/>
      <c r="B41" s="55"/>
      <c r="C41" s="55"/>
      <c r="D41" s="72">
        <f>SUMIF('3.1.MTS A'!$F$7:$F$253,'3.2.MTS B (M2)'!B41,'3.1.MTS A'!$L$7:$L$253)</f>
        <v>0</v>
      </c>
      <c r="E41" s="187">
        <f>SUMIF('Conv ratios (M2)'!$A$2:$A$51,'3.2.MTS B (M2)'!$B41,'Conv ratios (M2)'!$G$2:$G$51)</f>
        <v>0</v>
      </c>
      <c r="F41" s="187">
        <f>SUMIF('Conv ratios (M2)'!$A$2:$A$51,'3.2.MTS B (M2)'!$B41,'Conv ratios (M2)'!$F$2:$F$51)</f>
        <v>0</v>
      </c>
      <c r="G41" s="187">
        <f>SUMIF('Conv ratios (M2)'!$A$2:$A$51,'3.2.MTS B (M2)'!$B41,'Conv ratios (M2)'!$E$2:$E$51)</f>
        <v>0</v>
      </c>
      <c r="H41" s="55"/>
      <c r="I41" s="72">
        <f t="shared" si="3"/>
        <v>0</v>
      </c>
      <c r="J41" s="72">
        <f t="shared" si="4"/>
        <v>0</v>
      </c>
      <c r="K41" s="72">
        <f t="shared" si="5"/>
        <v>0</v>
      </c>
      <c r="L41" s="72">
        <f t="shared" si="6"/>
        <v>0</v>
      </c>
      <c r="M41" s="55"/>
      <c r="N41" s="72">
        <f t="shared" si="7"/>
        <v>0</v>
      </c>
      <c r="O41" s="55"/>
      <c r="P41" s="72">
        <f t="shared" si="8"/>
        <v>0</v>
      </c>
      <c r="Q41" s="72">
        <f t="shared" si="9"/>
        <v>0</v>
      </c>
      <c r="R41" s="72">
        <f>SUMIF('3.1.MTS A'!$F$7:$F$253,'3.2.MTS B (M2)'!B41,'3.1.MTS A'!$Y$7:$Y$253)</f>
        <v>0</v>
      </c>
      <c r="S41" s="72">
        <f>SUMIFS('MTS B Funnel (M2)'!$E$7:$E$251,'MTS B Funnel (M2)'!$B$7:$B$251,'3.2.MTS B (M2)'!$B41)</f>
        <v>0</v>
      </c>
      <c r="T41" s="72">
        <f>SUMIFS('MTS B Funnel (M2)'!$F$7:$F$251,'MTS B Funnel (M2)'!$B$7:$B$251,'3.2.MTS B (M2)'!$B41)</f>
        <v>0</v>
      </c>
      <c r="U41" s="72">
        <f>SUMIFS('MTS B Funnel (M2)'!$G$7:$G$251,'MTS B Funnel (M2)'!$B$7:$B$251,'3.2.MTS B (M2)'!$B41)</f>
        <v>0</v>
      </c>
      <c r="V41" s="72">
        <f>SUMIFS('MTS B Funnel (M2)'!$H$7:$H$251,'MTS B Funnel (M2)'!$B$7:$B$251,'3.2.MTS B (M2)'!$B41)</f>
        <v>0</v>
      </c>
      <c r="W41" s="72">
        <f t="shared" si="10"/>
        <v>0</v>
      </c>
      <c r="X41" s="72">
        <f t="shared" si="11"/>
        <v>0</v>
      </c>
      <c r="Y41" s="72">
        <f t="shared" si="12"/>
        <v>0</v>
      </c>
      <c r="Z41" s="72">
        <f t="shared" si="12"/>
        <v>0</v>
      </c>
      <c r="AA41" s="72">
        <f t="shared" si="12"/>
        <v>0</v>
      </c>
      <c r="AB41" s="72">
        <f>SUMIFS('MTS B Funnel (M2)'!$I$7:$I$251,'MTS B Funnel (M2)'!$B$7:$B$251,'3.2.MTS B (M2)'!$B41)</f>
        <v>0</v>
      </c>
      <c r="AC41" s="72">
        <f>SUMIFS('MTS B Funnel (M2)'!$J$7:$J$251,'MTS B Funnel (M2)'!$B$7:$B$251,'3.2.MTS B (M2)'!$B41)</f>
        <v>0</v>
      </c>
      <c r="AD41" s="72">
        <f t="shared" si="13"/>
        <v>0</v>
      </c>
      <c r="AE41" s="55"/>
      <c r="AF41" s="72">
        <f>SUMIF('3.1.MTS A'!$F$7:$F$253,'3.2.MTS B (M2)'!R41,'3.1.MTS A'!$AD$7:$AD$253)</f>
        <v>0</v>
      </c>
      <c r="AG41" s="72">
        <f>SUMIFS('MTS B Funnel (M2)'!$L$7:$L$251,'MTS B Funnel (M2)'!$B$7:$B$251,'3.2.MTS B (M2)'!$B41)</f>
        <v>0</v>
      </c>
      <c r="AH41" s="72">
        <f>SUMIFS('MTS B Funnel (M2)'!$M$7:$M$251,'MTS B Funnel (M2)'!$B$7:$B$251,'3.2.MTS B (M2)'!$B41)</f>
        <v>0</v>
      </c>
      <c r="AI41" s="72">
        <f>SUMIFS('MTS B Funnel (M2)'!$N$7:$N$251,'MTS B Funnel (M2)'!$B$7:$B$251,'3.2.MTS B (M2)'!$B41)</f>
        <v>0</v>
      </c>
      <c r="AJ41" s="72">
        <f>SUMIFS('MTS B Funnel (M2)'!$O$7:$O$251,'MTS B Funnel (M2)'!$B$7:$B$251,'3.2.MTS B (M2)'!$B41)</f>
        <v>0</v>
      </c>
      <c r="AK41" s="72">
        <f t="shared" si="14"/>
        <v>0</v>
      </c>
      <c r="AL41" s="72">
        <f t="shared" si="15"/>
        <v>0</v>
      </c>
      <c r="AM41" s="72">
        <f t="shared" si="16"/>
        <v>0</v>
      </c>
      <c r="AN41" s="72">
        <f t="shared" si="17"/>
        <v>0</v>
      </c>
      <c r="AO41" s="72">
        <f t="shared" si="18"/>
        <v>0</v>
      </c>
      <c r="AP41" s="55"/>
    </row>
    <row r="42" spans="1:42" x14ac:dyDescent="0.25">
      <c r="A42" s="144"/>
      <c r="B42" s="55"/>
      <c r="C42" s="55"/>
      <c r="D42" s="72">
        <f>SUMIF('3.1.MTS A'!$F$7:$F$253,'3.2.MTS B (M2)'!B42,'3.1.MTS A'!$L$7:$L$253)</f>
        <v>0</v>
      </c>
      <c r="E42" s="187">
        <f>SUMIF('Conv ratios (M2)'!$A$2:$A$51,'3.2.MTS B (M2)'!$B42,'Conv ratios (M2)'!$G$2:$G$51)</f>
        <v>0</v>
      </c>
      <c r="F42" s="187">
        <f>SUMIF('Conv ratios (M2)'!$A$2:$A$51,'3.2.MTS B (M2)'!$B42,'Conv ratios (M2)'!$F$2:$F$51)</f>
        <v>0</v>
      </c>
      <c r="G42" s="187">
        <f>SUMIF('Conv ratios (M2)'!$A$2:$A$51,'3.2.MTS B (M2)'!$B42,'Conv ratios (M2)'!$E$2:$E$51)</f>
        <v>0</v>
      </c>
      <c r="H42" s="55"/>
      <c r="I42" s="72">
        <f t="shared" si="3"/>
        <v>0</v>
      </c>
      <c r="J42" s="72">
        <f t="shared" si="4"/>
        <v>0</v>
      </c>
      <c r="K42" s="72">
        <f t="shared" si="5"/>
        <v>0</v>
      </c>
      <c r="L42" s="72">
        <f t="shared" si="6"/>
        <v>0</v>
      </c>
      <c r="M42" s="55"/>
      <c r="N42" s="72">
        <f t="shared" si="7"/>
        <v>0</v>
      </c>
      <c r="O42" s="55"/>
      <c r="P42" s="72">
        <f t="shared" si="8"/>
        <v>0</v>
      </c>
      <c r="Q42" s="72">
        <f t="shared" si="9"/>
        <v>0</v>
      </c>
      <c r="R42" s="72">
        <f>SUMIF('3.1.MTS A'!$F$7:$F$253,'3.2.MTS B (M2)'!B42,'3.1.MTS A'!$Y$7:$Y$253)</f>
        <v>0</v>
      </c>
      <c r="S42" s="72">
        <f>SUMIFS('MTS B Funnel (M2)'!$E$7:$E$251,'MTS B Funnel (M2)'!$B$7:$B$251,'3.2.MTS B (M2)'!$B42)</f>
        <v>0</v>
      </c>
      <c r="T42" s="72">
        <f>SUMIFS('MTS B Funnel (M2)'!$F$7:$F$251,'MTS B Funnel (M2)'!$B$7:$B$251,'3.2.MTS B (M2)'!$B42)</f>
        <v>0</v>
      </c>
      <c r="U42" s="72">
        <f>SUMIFS('MTS B Funnel (M2)'!$G$7:$G$251,'MTS B Funnel (M2)'!$B$7:$B$251,'3.2.MTS B (M2)'!$B42)</f>
        <v>0</v>
      </c>
      <c r="V42" s="72">
        <f>SUMIFS('MTS B Funnel (M2)'!$H$7:$H$251,'MTS B Funnel (M2)'!$B$7:$B$251,'3.2.MTS B (M2)'!$B42)</f>
        <v>0</v>
      </c>
      <c r="W42" s="72">
        <f t="shared" si="10"/>
        <v>0</v>
      </c>
      <c r="X42" s="72">
        <f t="shared" si="11"/>
        <v>0</v>
      </c>
      <c r="Y42" s="72">
        <f t="shared" si="12"/>
        <v>0</v>
      </c>
      <c r="Z42" s="72">
        <f t="shared" si="12"/>
        <v>0</v>
      </c>
      <c r="AA42" s="72">
        <f t="shared" si="12"/>
        <v>0</v>
      </c>
      <c r="AB42" s="72">
        <f>SUMIFS('MTS B Funnel (M2)'!$I$7:$I$251,'MTS B Funnel (M2)'!$B$7:$B$251,'3.2.MTS B (M2)'!$B42)</f>
        <v>0</v>
      </c>
      <c r="AC42" s="72">
        <f>SUMIFS('MTS B Funnel (M2)'!$J$7:$J$251,'MTS B Funnel (M2)'!$B$7:$B$251,'3.2.MTS B (M2)'!$B42)</f>
        <v>0</v>
      </c>
      <c r="AD42" s="72">
        <f t="shared" si="13"/>
        <v>0</v>
      </c>
      <c r="AE42" s="55"/>
      <c r="AF42" s="72">
        <f>SUMIF('3.1.MTS A'!$F$7:$F$253,'3.2.MTS B (M2)'!R42,'3.1.MTS A'!$AD$7:$AD$253)</f>
        <v>0</v>
      </c>
      <c r="AG42" s="72">
        <f>SUMIFS('MTS B Funnel (M2)'!$L$7:$L$251,'MTS B Funnel (M2)'!$B$7:$B$251,'3.2.MTS B (M2)'!$B42)</f>
        <v>0</v>
      </c>
      <c r="AH42" s="72">
        <f>SUMIFS('MTS B Funnel (M2)'!$M$7:$M$251,'MTS B Funnel (M2)'!$B$7:$B$251,'3.2.MTS B (M2)'!$B42)</f>
        <v>0</v>
      </c>
      <c r="AI42" s="72">
        <f>SUMIFS('MTS B Funnel (M2)'!$N$7:$N$251,'MTS B Funnel (M2)'!$B$7:$B$251,'3.2.MTS B (M2)'!$B42)</f>
        <v>0</v>
      </c>
      <c r="AJ42" s="72">
        <f>SUMIFS('MTS B Funnel (M2)'!$O$7:$O$251,'MTS B Funnel (M2)'!$B$7:$B$251,'3.2.MTS B (M2)'!$B42)</f>
        <v>0</v>
      </c>
      <c r="AK42" s="72">
        <f t="shared" si="14"/>
        <v>0</v>
      </c>
      <c r="AL42" s="72">
        <f t="shared" si="15"/>
        <v>0</v>
      </c>
      <c r="AM42" s="72">
        <f t="shared" si="16"/>
        <v>0</v>
      </c>
      <c r="AN42" s="72">
        <f t="shared" si="17"/>
        <v>0</v>
      </c>
      <c r="AO42" s="72">
        <f t="shared" si="18"/>
        <v>0</v>
      </c>
      <c r="AP42" s="55"/>
    </row>
    <row r="43" spans="1:42" x14ac:dyDescent="0.25">
      <c r="A43" s="144"/>
      <c r="B43" s="55"/>
      <c r="C43" s="55"/>
      <c r="D43" s="72">
        <f>SUMIF('3.1.MTS A'!$F$7:$F$253,'3.2.MTS B (M2)'!B43,'3.1.MTS A'!$L$7:$L$253)</f>
        <v>0</v>
      </c>
      <c r="E43" s="187">
        <f>SUMIF('Conv ratios (M2)'!$A$2:$A$51,'3.2.MTS B (M2)'!$B43,'Conv ratios (M2)'!$G$2:$G$51)</f>
        <v>0</v>
      </c>
      <c r="F43" s="187">
        <f>SUMIF('Conv ratios (M2)'!$A$2:$A$51,'3.2.MTS B (M2)'!$B43,'Conv ratios (M2)'!$F$2:$F$51)</f>
        <v>0</v>
      </c>
      <c r="G43" s="187">
        <f>SUMIF('Conv ratios (M2)'!$A$2:$A$51,'3.2.MTS B (M2)'!$B43,'Conv ratios (M2)'!$E$2:$E$51)</f>
        <v>0</v>
      </c>
      <c r="H43" s="55"/>
      <c r="I43" s="72">
        <f t="shared" si="3"/>
        <v>0</v>
      </c>
      <c r="J43" s="72">
        <f t="shared" si="4"/>
        <v>0</v>
      </c>
      <c r="K43" s="72">
        <f t="shared" si="5"/>
        <v>0</v>
      </c>
      <c r="L43" s="72">
        <f t="shared" si="6"/>
        <v>0</v>
      </c>
      <c r="M43" s="55"/>
      <c r="N43" s="72">
        <f t="shared" si="7"/>
        <v>0</v>
      </c>
      <c r="O43" s="55"/>
      <c r="P43" s="72">
        <f t="shared" si="8"/>
        <v>0</v>
      </c>
      <c r="Q43" s="72">
        <f t="shared" si="9"/>
        <v>0</v>
      </c>
      <c r="R43" s="72">
        <f>SUMIF('3.1.MTS A'!$F$7:$F$253,'3.2.MTS B (M2)'!B43,'3.1.MTS A'!$Y$7:$Y$253)</f>
        <v>0</v>
      </c>
      <c r="S43" s="72">
        <f>SUMIFS('MTS B Funnel (M2)'!$E$7:$E$251,'MTS B Funnel (M2)'!$B$7:$B$251,'3.2.MTS B (M2)'!$B43)</f>
        <v>0</v>
      </c>
      <c r="T43" s="72">
        <f>SUMIFS('MTS B Funnel (M2)'!$F$7:$F$251,'MTS B Funnel (M2)'!$B$7:$B$251,'3.2.MTS B (M2)'!$B43)</f>
        <v>0</v>
      </c>
      <c r="U43" s="72">
        <f>SUMIFS('MTS B Funnel (M2)'!$G$7:$G$251,'MTS B Funnel (M2)'!$B$7:$B$251,'3.2.MTS B (M2)'!$B43)</f>
        <v>0</v>
      </c>
      <c r="V43" s="72">
        <f>SUMIFS('MTS B Funnel (M2)'!$H$7:$H$251,'MTS B Funnel (M2)'!$B$7:$B$251,'3.2.MTS B (M2)'!$B43)</f>
        <v>0</v>
      </c>
      <c r="W43" s="72">
        <f t="shared" si="10"/>
        <v>0</v>
      </c>
      <c r="X43" s="72">
        <f t="shared" si="11"/>
        <v>0</v>
      </c>
      <c r="Y43" s="72">
        <f t="shared" si="12"/>
        <v>0</v>
      </c>
      <c r="Z43" s="72">
        <f t="shared" si="12"/>
        <v>0</v>
      </c>
      <c r="AA43" s="72">
        <f t="shared" si="12"/>
        <v>0</v>
      </c>
      <c r="AB43" s="72">
        <f>SUMIFS('MTS B Funnel (M2)'!$I$7:$I$251,'MTS B Funnel (M2)'!$B$7:$B$251,'3.2.MTS B (M2)'!$B43)</f>
        <v>0</v>
      </c>
      <c r="AC43" s="72">
        <f>SUMIFS('MTS B Funnel (M2)'!$J$7:$J$251,'MTS B Funnel (M2)'!$B$7:$B$251,'3.2.MTS B (M2)'!$B43)</f>
        <v>0</v>
      </c>
      <c r="AD43" s="72">
        <f t="shared" si="13"/>
        <v>0</v>
      </c>
      <c r="AE43" s="55"/>
      <c r="AF43" s="72">
        <f>SUMIF('3.1.MTS A'!$F$7:$F$253,'3.2.MTS B (M2)'!R43,'3.1.MTS A'!$AD$7:$AD$253)</f>
        <v>0</v>
      </c>
      <c r="AG43" s="72">
        <f>SUMIFS('MTS B Funnel (M2)'!$L$7:$L$251,'MTS B Funnel (M2)'!$B$7:$B$251,'3.2.MTS B (M2)'!$B43)</f>
        <v>0</v>
      </c>
      <c r="AH43" s="72">
        <f>SUMIFS('MTS B Funnel (M2)'!$M$7:$M$251,'MTS B Funnel (M2)'!$B$7:$B$251,'3.2.MTS B (M2)'!$B43)</f>
        <v>0</v>
      </c>
      <c r="AI43" s="72">
        <f>SUMIFS('MTS B Funnel (M2)'!$N$7:$N$251,'MTS B Funnel (M2)'!$B$7:$B$251,'3.2.MTS B (M2)'!$B43)</f>
        <v>0</v>
      </c>
      <c r="AJ43" s="72">
        <f>SUMIFS('MTS B Funnel (M2)'!$O$7:$O$251,'MTS B Funnel (M2)'!$B$7:$B$251,'3.2.MTS B (M2)'!$B43)</f>
        <v>0</v>
      </c>
      <c r="AK43" s="72">
        <f t="shared" si="14"/>
        <v>0</v>
      </c>
      <c r="AL43" s="72">
        <f t="shared" si="15"/>
        <v>0</v>
      </c>
      <c r="AM43" s="72">
        <f t="shared" si="16"/>
        <v>0</v>
      </c>
      <c r="AN43" s="72">
        <f t="shared" si="17"/>
        <v>0</v>
      </c>
      <c r="AO43" s="72">
        <f t="shared" si="18"/>
        <v>0</v>
      </c>
      <c r="AP43" s="55"/>
    </row>
    <row r="44" spans="1:42" x14ac:dyDescent="0.25">
      <c r="A44" s="144"/>
      <c r="B44" s="55"/>
      <c r="C44" s="55"/>
      <c r="D44" s="72">
        <f>SUMIF('3.1.MTS A'!$F$7:$F$253,'3.2.MTS B (M2)'!B44,'3.1.MTS A'!$L$7:$L$253)</f>
        <v>0</v>
      </c>
      <c r="E44" s="187">
        <f>SUMIF('Conv ratios (M2)'!$A$2:$A$51,'3.2.MTS B (M2)'!$B44,'Conv ratios (M2)'!$G$2:$G$51)</f>
        <v>0</v>
      </c>
      <c r="F44" s="187">
        <f>SUMIF('Conv ratios (M2)'!$A$2:$A$51,'3.2.MTS B (M2)'!$B44,'Conv ratios (M2)'!$F$2:$F$51)</f>
        <v>0</v>
      </c>
      <c r="G44" s="187">
        <f>SUMIF('Conv ratios (M2)'!$A$2:$A$51,'3.2.MTS B (M2)'!$B44,'Conv ratios (M2)'!$E$2:$E$51)</f>
        <v>0</v>
      </c>
      <c r="H44" s="55"/>
      <c r="I44" s="72">
        <f t="shared" si="3"/>
        <v>0</v>
      </c>
      <c r="J44" s="72">
        <f t="shared" si="4"/>
        <v>0</v>
      </c>
      <c r="K44" s="72">
        <f t="shared" si="5"/>
        <v>0</v>
      </c>
      <c r="L44" s="72">
        <f t="shared" si="6"/>
        <v>0</v>
      </c>
      <c r="M44" s="55"/>
      <c r="N44" s="72">
        <f t="shared" si="7"/>
        <v>0</v>
      </c>
      <c r="O44" s="55"/>
      <c r="P44" s="72">
        <f t="shared" si="8"/>
        <v>0</v>
      </c>
      <c r="Q44" s="72">
        <f t="shared" si="9"/>
        <v>0</v>
      </c>
      <c r="R44" s="72">
        <f>SUMIF('3.1.MTS A'!$F$7:$F$253,'3.2.MTS B (M2)'!B44,'3.1.MTS A'!$Y$7:$Y$253)</f>
        <v>0</v>
      </c>
      <c r="S44" s="72">
        <f>SUMIFS('MTS B Funnel (M2)'!$E$7:$E$251,'MTS B Funnel (M2)'!$B$7:$B$251,'3.2.MTS B (M2)'!$B44)</f>
        <v>0</v>
      </c>
      <c r="T44" s="72">
        <f>SUMIFS('MTS B Funnel (M2)'!$F$7:$F$251,'MTS B Funnel (M2)'!$B$7:$B$251,'3.2.MTS B (M2)'!$B44)</f>
        <v>0</v>
      </c>
      <c r="U44" s="72">
        <f>SUMIFS('MTS B Funnel (M2)'!$G$7:$G$251,'MTS B Funnel (M2)'!$B$7:$B$251,'3.2.MTS B (M2)'!$B44)</f>
        <v>0</v>
      </c>
      <c r="V44" s="72">
        <f>SUMIFS('MTS B Funnel (M2)'!$H$7:$H$251,'MTS B Funnel (M2)'!$B$7:$B$251,'3.2.MTS B (M2)'!$B44)</f>
        <v>0</v>
      </c>
      <c r="W44" s="72">
        <f t="shared" si="10"/>
        <v>0</v>
      </c>
      <c r="X44" s="72">
        <f t="shared" si="11"/>
        <v>0</v>
      </c>
      <c r="Y44" s="72">
        <f t="shared" si="12"/>
        <v>0</v>
      </c>
      <c r="Z44" s="72">
        <f t="shared" si="12"/>
        <v>0</v>
      </c>
      <c r="AA44" s="72">
        <f t="shared" si="12"/>
        <v>0</v>
      </c>
      <c r="AB44" s="72">
        <f>SUMIFS('MTS B Funnel (M2)'!$I$7:$I$251,'MTS B Funnel (M2)'!$B$7:$B$251,'3.2.MTS B (M2)'!$B44)</f>
        <v>0</v>
      </c>
      <c r="AC44" s="72">
        <f>SUMIFS('MTS B Funnel (M2)'!$J$7:$J$251,'MTS B Funnel (M2)'!$B$7:$B$251,'3.2.MTS B (M2)'!$B44)</f>
        <v>0</v>
      </c>
      <c r="AD44" s="72">
        <f t="shared" si="13"/>
        <v>0</v>
      </c>
      <c r="AE44" s="55"/>
      <c r="AF44" s="72">
        <f>SUMIF('3.1.MTS A'!$F$7:$F$253,'3.2.MTS B (M2)'!R44,'3.1.MTS A'!$AD$7:$AD$253)</f>
        <v>0</v>
      </c>
      <c r="AG44" s="72">
        <f>SUMIFS('MTS B Funnel (M2)'!$L$7:$L$251,'MTS B Funnel (M2)'!$B$7:$B$251,'3.2.MTS B (M2)'!$B44)</f>
        <v>0</v>
      </c>
      <c r="AH44" s="72">
        <f>SUMIFS('MTS B Funnel (M2)'!$M$7:$M$251,'MTS B Funnel (M2)'!$B$7:$B$251,'3.2.MTS B (M2)'!$B44)</f>
        <v>0</v>
      </c>
      <c r="AI44" s="72">
        <f>SUMIFS('MTS B Funnel (M2)'!$N$7:$N$251,'MTS B Funnel (M2)'!$B$7:$B$251,'3.2.MTS B (M2)'!$B44)</f>
        <v>0</v>
      </c>
      <c r="AJ44" s="72">
        <f>SUMIFS('MTS B Funnel (M2)'!$O$7:$O$251,'MTS B Funnel (M2)'!$B$7:$B$251,'3.2.MTS B (M2)'!$B44)</f>
        <v>0</v>
      </c>
      <c r="AK44" s="72">
        <f t="shared" si="14"/>
        <v>0</v>
      </c>
      <c r="AL44" s="72">
        <f t="shared" si="15"/>
        <v>0</v>
      </c>
      <c r="AM44" s="72">
        <f t="shared" si="16"/>
        <v>0</v>
      </c>
      <c r="AN44" s="72">
        <f t="shared" si="17"/>
        <v>0</v>
      </c>
      <c r="AO44" s="72">
        <f t="shared" si="18"/>
        <v>0</v>
      </c>
      <c r="AP44" s="55"/>
    </row>
    <row r="45" spans="1:42" x14ac:dyDescent="0.25">
      <c r="A45" s="144"/>
      <c r="B45" s="55"/>
      <c r="C45" s="55"/>
      <c r="D45" s="72">
        <f>SUMIF('3.1.MTS A'!$F$7:$F$253,'3.2.MTS B (M2)'!B45,'3.1.MTS A'!$L$7:$L$253)</f>
        <v>0</v>
      </c>
      <c r="E45" s="187">
        <f>SUMIF('Conv ratios (M2)'!$A$2:$A$51,'3.2.MTS B (M2)'!$B45,'Conv ratios (M2)'!$G$2:$G$51)</f>
        <v>0</v>
      </c>
      <c r="F45" s="187">
        <f>SUMIF('Conv ratios (M2)'!$A$2:$A$51,'3.2.MTS B (M2)'!$B45,'Conv ratios (M2)'!$F$2:$F$51)</f>
        <v>0</v>
      </c>
      <c r="G45" s="187">
        <f>SUMIF('Conv ratios (M2)'!$A$2:$A$51,'3.2.MTS B (M2)'!$B45,'Conv ratios (M2)'!$E$2:$E$51)</f>
        <v>0</v>
      </c>
      <c r="H45" s="55"/>
      <c r="I45" s="72">
        <f t="shared" si="3"/>
        <v>0</v>
      </c>
      <c r="J45" s="72">
        <f t="shared" si="4"/>
        <v>0</v>
      </c>
      <c r="K45" s="72">
        <f t="shared" si="5"/>
        <v>0</v>
      </c>
      <c r="L45" s="72">
        <f t="shared" si="6"/>
        <v>0</v>
      </c>
      <c r="M45" s="55"/>
      <c r="N45" s="72">
        <f t="shared" si="7"/>
        <v>0</v>
      </c>
      <c r="O45" s="55"/>
      <c r="P45" s="72">
        <f t="shared" si="8"/>
        <v>0</v>
      </c>
      <c r="Q45" s="72">
        <f t="shared" si="9"/>
        <v>0</v>
      </c>
      <c r="R45" s="72">
        <f>SUMIF('3.1.MTS A'!$F$7:$F$253,'3.2.MTS B (M2)'!B45,'3.1.MTS A'!$Y$7:$Y$253)</f>
        <v>0</v>
      </c>
      <c r="S45" s="72">
        <f>SUMIFS('MTS B Funnel (M2)'!$E$7:$E$251,'MTS B Funnel (M2)'!$B$7:$B$251,'3.2.MTS B (M2)'!$B45)</f>
        <v>0</v>
      </c>
      <c r="T45" s="72">
        <f>SUMIFS('MTS B Funnel (M2)'!$F$7:$F$251,'MTS B Funnel (M2)'!$B$7:$B$251,'3.2.MTS B (M2)'!$B45)</f>
        <v>0</v>
      </c>
      <c r="U45" s="72">
        <f>SUMIFS('MTS B Funnel (M2)'!$G$7:$G$251,'MTS B Funnel (M2)'!$B$7:$B$251,'3.2.MTS B (M2)'!$B45)</f>
        <v>0</v>
      </c>
      <c r="V45" s="72">
        <f>SUMIFS('MTS B Funnel (M2)'!$H$7:$H$251,'MTS B Funnel (M2)'!$B$7:$B$251,'3.2.MTS B (M2)'!$B45)</f>
        <v>0</v>
      </c>
      <c r="W45" s="72">
        <f t="shared" si="10"/>
        <v>0</v>
      </c>
      <c r="X45" s="72">
        <f t="shared" si="11"/>
        <v>0</v>
      </c>
      <c r="Y45" s="72">
        <f t="shared" si="12"/>
        <v>0</v>
      </c>
      <c r="Z45" s="72">
        <f t="shared" si="12"/>
        <v>0</v>
      </c>
      <c r="AA45" s="72">
        <f t="shared" si="12"/>
        <v>0</v>
      </c>
      <c r="AB45" s="72">
        <f>SUMIFS('MTS B Funnel (M2)'!$I$7:$I$251,'MTS B Funnel (M2)'!$B$7:$B$251,'3.2.MTS B (M2)'!$B45)</f>
        <v>0</v>
      </c>
      <c r="AC45" s="72">
        <f>SUMIFS('MTS B Funnel (M2)'!$J$7:$J$251,'MTS B Funnel (M2)'!$B$7:$B$251,'3.2.MTS B (M2)'!$B45)</f>
        <v>0</v>
      </c>
      <c r="AD45" s="72">
        <f t="shared" si="13"/>
        <v>0</v>
      </c>
      <c r="AE45" s="55"/>
      <c r="AF45" s="72">
        <f>SUMIF('3.1.MTS A'!$F$7:$F$253,'3.2.MTS B (M2)'!R45,'3.1.MTS A'!$AD$7:$AD$253)</f>
        <v>0</v>
      </c>
      <c r="AG45" s="72">
        <f>SUMIFS('MTS B Funnel (M2)'!$L$7:$L$251,'MTS B Funnel (M2)'!$B$7:$B$251,'3.2.MTS B (M2)'!$B45)</f>
        <v>0</v>
      </c>
      <c r="AH45" s="72">
        <f>SUMIFS('MTS B Funnel (M2)'!$M$7:$M$251,'MTS B Funnel (M2)'!$B$7:$B$251,'3.2.MTS B (M2)'!$B45)</f>
        <v>0</v>
      </c>
      <c r="AI45" s="72">
        <f>SUMIFS('MTS B Funnel (M2)'!$N$7:$N$251,'MTS B Funnel (M2)'!$B$7:$B$251,'3.2.MTS B (M2)'!$B45)</f>
        <v>0</v>
      </c>
      <c r="AJ45" s="72">
        <f>SUMIFS('MTS B Funnel (M2)'!$O$7:$O$251,'MTS B Funnel (M2)'!$B$7:$B$251,'3.2.MTS B (M2)'!$B45)</f>
        <v>0</v>
      </c>
      <c r="AK45" s="72">
        <f t="shared" si="14"/>
        <v>0</v>
      </c>
      <c r="AL45" s="72">
        <f t="shared" si="15"/>
        <v>0</v>
      </c>
      <c r="AM45" s="72">
        <f t="shared" si="16"/>
        <v>0</v>
      </c>
      <c r="AN45" s="72">
        <f t="shared" si="17"/>
        <v>0</v>
      </c>
      <c r="AO45" s="72">
        <f t="shared" si="18"/>
        <v>0</v>
      </c>
      <c r="AP45" s="55"/>
    </row>
    <row r="46" spans="1:42" x14ac:dyDescent="0.25">
      <c r="A46" s="144"/>
      <c r="B46" s="55"/>
      <c r="C46" s="55"/>
      <c r="D46" s="72">
        <f>SUMIF('3.1.MTS A'!$F$7:$F$253,'3.2.MTS B (M2)'!B46,'3.1.MTS A'!$L$7:$L$253)</f>
        <v>0</v>
      </c>
      <c r="E46" s="187">
        <f>SUMIF('Conv ratios (M2)'!$A$2:$A$51,'3.2.MTS B (M2)'!$B46,'Conv ratios (M2)'!$G$2:$G$51)</f>
        <v>0</v>
      </c>
      <c r="F46" s="187">
        <f>SUMIF('Conv ratios (M2)'!$A$2:$A$51,'3.2.MTS B (M2)'!$B46,'Conv ratios (M2)'!$F$2:$F$51)</f>
        <v>0</v>
      </c>
      <c r="G46" s="187">
        <f>SUMIF('Conv ratios (M2)'!$A$2:$A$51,'3.2.MTS B (M2)'!$B46,'Conv ratios (M2)'!$E$2:$E$51)</f>
        <v>0</v>
      </c>
      <c r="H46" s="55"/>
      <c r="I46" s="72">
        <f t="shared" si="3"/>
        <v>0</v>
      </c>
      <c r="J46" s="72">
        <f t="shared" si="4"/>
        <v>0</v>
      </c>
      <c r="K46" s="72">
        <f t="shared" si="5"/>
        <v>0</v>
      </c>
      <c r="L46" s="72">
        <f t="shared" si="6"/>
        <v>0</v>
      </c>
      <c r="M46" s="55"/>
      <c r="N46" s="72">
        <f t="shared" si="7"/>
        <v>0</v>
      </c>
      <c r="O46" s="55"/>
      <c r="P46" s="72">
        <f t="shared" si="8"/>
        <v>0</v>
      </c>
      <c r="Q46" s="72">
        <f t="shared" si="9"/>
        <v>0</v>
      </c>
      <c r="R46" s="72">
        <f>SUMIF('3.1.MTS A'!$F$7:$F$253,'3.2.MTS B (M2)'!B46,'3.1.MTS A'!$Y$7:$Y$253)</f>
        <v>0</v>
      </c>
      <c r="S46" s="72">
        <f>SUMIFS('MTS B Funnel (M2)'!$E$7:$E$251,'MTS B Funnel (M2)'!$B$7:$B$251,'3.2.MTS B (M2)'!$B46)</f>
        <v>0</v>
      </c>
      <c r="T46" s="72">
        <f>SUMIFS('MTS B Funnel (M2)'!$F$7:$F$251,'MTS B Funnel (M2)'!$B$7:$B$251,'3.2.MTS B (M2)'!$B46)</f>
        <v>0</v>
      </c>
      <c r="U46" s="72">
        <f>SUMIFS('MTS B Funnel (M2)'!$G$7:$G$251,'MTS B Funnel (M2)'!$B$7:$B$251,'3.2.MTS B (M2)'!$B46)</f>
        <v>0</v>
      </c>
      <c r="V46" s="72">
        <f>SUMIFS('MTS B Funnel (M2)'!$H$7:$H$251,'MTS B Funnel (M2)'!$B$7:$B$251,'3.2.MTS B (M2)'!$B46)</f>
        <v>0</v>
      </c>
      <c r="W46" s="72">
        <f t="shared" si="10"/>
        <v>0</v>
      </c>
      <c r="X46" s="72">
        <f t="shared" si="11"/>
        <v>0</v>
      </c>
      <c r="Y46" s="72">
        <f t="shared" si="12"/>
        <v>0</v>
      </c>
      <c r="Z46" s="72">
        <f t="shared" si="12"/>
        <v>0</v>
      </c>
      <c r="AA46" s="72">
        <f t="shared" si="12"/>
        <v>0</v>
      </c>
      <c r="AB46" s="72">
        <f>SUMIFS('MTS B Funnel (M2)'!$I$7:$I$251,'MTS B Funnel (M2)'!$B$7:$B$251,'3.2.MTS B (M2)'!$B46)</f>
        <v>0</v>
      </c>
      <c r="AC46" s="72">
        <f>SUMIFS('MTS B Funnel (M2)'!$J$7:$J$251,'MTS B Funnel (M2)'!$B$7:$B$251,'3.2.MTS B (M2)'!$B46)</f>
        <v>0</v>
      </c>
      <c r="AD46" s="72">
        <f t="shared" si="13"/>
        <v>0</v>
      </c>
      <c r="AE46" s="55"/>
      <c r="AF46" s="72">
        <f>SUMIF('3.1.MTS A'!$F$7:$F$253,'3.2.MTS B (M2)'!R46,'3.1.MTS A'!$AD$7:$AD$253)</f>
        <v>0</v>
      </c>
      <c r="AG46" s="72">
        <f>SUMIFS('MTS B Funnel (M2)'!$L$7:$L$251,'MTS B Funnel (M2)'!$B$7:$B$251,'3.2.MTS B (M2)'!$B46)</f>
        <v>0</v>
      </c>
      <c r="AH46" s="72">
        <f>SUMIFS('MTS B Funnel (M2)'!$M$7:$M$251,'MTS B Funnel (M2)'!$B$7:$B$251,'3.2.MTS B (M2)'!$B46)</f>
        <v>0</v>
      </c>
      <c r="AI46" s="72">
        <f>SUMIFS('MTS B Funnel (M2)'!$N$7:$N$251,'MTS B Funnel (M2)'!$B$7:$B$251,'3.2.MTS B (M2)'!$B46)</f>
        <v>0</v>
      </c>
      <c r="AJ46" s="72">
        <f>SUMIFS('MTS B Funnel (M2)'!$O$7:$O$251,'MTS B Funnel (M2)'!$B$7:$B$251,'3.2.MTS B (M2)'!$B46)</f>
        <v>0</v>
      </c>
      <c r="AK46" s="72">
        <f t="shared" si="14"/>
        <v>0</v>
      </c>
      <c r="AL46" s="72">
        <f t="shared" si="15"/>
        <v>0</v>
      </c>
      <c r="AM46" s="72">
        <f t="shared" si="16"/>
        <v>0</v>
      </c>
      <c r="AN46" s="72">
        <f t="shared" si="17"/>
        <v>0</v>
      </c>
      <c r="AO46" s="72">
        <f t="shared" si="18"/>
        <v>0</v>
      </c>
      <c r="AP46" s="55"/>
    </row>
    <row r="47" spans="1:42" x14ac:dyDescent="0.25">
      <c r="A47" s="144"/>
      <c r="B47" s="55"/>
      <c r="C47" s="55"/>
      <c r="D47" s="72">
        <f>SUMIF('3.1.MTS A'!$F$7:$F$253,'3.2.MTS B (M2)'!B47,'3.1.MTS A'!$L$7:$L$253)</f>
        <v>0</v>
      </c>
      <c r="E47" s="187">
        <f>SUMIF('Conv ratios (M2)'!$A$2:$A$51,'3.2.MTS B (M2)'!$B47,'Conv ratios (M2)'!$G$2:$G$51)</f>
        <v>0</v>
      </c>
      <c r="F47" s="187">
        <f>SUMIF('Conv ratios (M2)'!$A$2:$A$51,'3.2.MTS B (M2)'!$B47,'Conv ratios (M2)'!$F$2:$F$51)</f>
        <v>0</v>
      </c>
      <c r="G47" s="187">
        <f>SUMIF('Conv ratios (M2)'!$A$2:$A$51,'3.2.MTS B (M2)'!$B47,'Conv ratios (M2)'!$E$2:$E$51)</f>
        <v>0</v>
      </c>
      <c r="H47" s="55"/>
      <c r="I47" s="72">
        <f t="shared" si="3"/>
        <v>0</v>
      </c>
      <c r="J47" s="72">
        <f t="shared" si="4"/>
        <v>0</v>
      </c>
      <c r="K47" s="72">
        <f t="shared" si="5"/>
        <v>0</v>
      </c>
      <c r="L47" s="72">
        <f t="shared" si="6"/>
        <v>0</v>
      </c>
      <c r="M47" s="55"/>
      <c r="N47" s="72">
        <f t="shared" si="7"/>
        <v>0</v>
      </c>
      <c r="O47" s="55"/>
      <c r="P47" s="72">
        <f t="shared" si="8"/>
        <v>0</v>
      </c>
      <c r="Q47" s="72">
        <f t="shared" si="9"/>
        <v>0</v>
      </c>
      <c r="R47" s="72">
        <f>SUMIF('3.1.MTS A'!$F$7:$F$253,'3.2.MTS B (M2)'!B47,'3.1.MTS A'!$Y$7:$Y$253)</f>
        <v>0</v>
      </c>
      <c r="S47" s="72">
        <f>SUMIFS('MTS B Funnel (M2)'!$E$7:$E$251,'MTS B Funnel (M2)'!$B$7:$B$251,'3.2.MTS B (M2)'!$B47)</f>
        <v>0</v>
      </c>
      <c r="T47" s="72">
        <f>SUMIFS('MTS B Funnel (M2)'!$F$7:$F$251,'MTS B Funnel (M2)'!$B$7:$B$251,'3.2.MTS B (M2)'!$B47)</f>
        <v>0</v>
      </c>
      <c r="U47" s="72">
        <f>SUMIFS('MTS B Funnel (M2)'!$G$7:$G$251,'MTS B Funnel (M2)'!$B$7:$B$251,'3.2.MTS B (M2)'!$B47)</f>
        <v>0</v>
      </c>
      <c r="V47" s="72">
        <f>SUMIFS('MTS B Funnel (M2)'!$H$7:$H$251,'MTS B Funnel (M2)'!$B$7:$B$251,'3.2.MTS B (M2)'!$B47)</f>
        <v>0</v>
      </c>
      <c r="W47" s="72">
        <f t="shared" si="10"/>
        <v>0</v>
      </c>
      <c r="X47" s="72">
        <f t="shared" si="11"/>
        <v>0</v>
      </c>
      <c r="Y47" s="72">
        <f t="shared" si="12"/>
        <v>0</v>
      </c>
      <c r="Z47" s="72">
        <f t="shared" si="12"/>
        <v>0</v>
      </c>
      <c r="AA47" s="72">
        <f t="shared" si="12"/>
        <v>0</v>
      </c>
      <c r="AB47" s="72">
        <f>SUMIFS('MTS B Funnel (M2)'!$I$7:$I$251,'MTS B Funnel (M2)'!$B$7:$B$251,'3.2.MTS B (M2)'!$B47)</f>
        <v>0</v>
      </c>
      <c r="AC47" s="72">
        <f>SUMIFS('MTS B Funnel (M2)'!$J$7:$J$251,'MTS B Funnel (M2)'!$B$7:$B$251,'3.2.MTS B (M2)'!$B47)</f>
        <v>0</v>
      </c>
      <c r="AD47" s="72">
        <f t="shared" si="13"/>
        <v>0</v>
      </c>
      <c r="AE47" s="55"/>
      <c r="AF47" s="72">
        <f>SUMIF('3.1.MTS A'!$F$7:$F$253,'3.2.MTS B (M2)'!R47,'3.1.MTS A'!$AD$7:$AD$253)</f>
        <v>0</v>
      </c>
      <c r="AG47" s="72">
        <f>SUMIFS('MTS B Funnel (M2)'!$L$7:$L$251,'MTS B Funnel (M2)'!$B$7:$B$251,'3.2.MTS B (M2)'!$B47)</f>
        <v>0</v>
      </c>
      <c r="AH47" s="72">
        <f>SUMIFS('MTS B Funnel (M2)'!$M$7:$M$251,'MTS B Funnel (M2)'!$B$7:$B$251,'3.2.MTS B (M2)'!$B47)</f>
        <v>0</v>
      </c>
      <c r="AI47" s="72">
        <f>SUMIFS('MTS B Funnel (M2)'!$N$7:$N$251,'MTS B Funnel (M2)'!$B$7:$B$251,'3.2.MTS B (M2)'!$B47)</f>
        <v>0</v>
      </c>
      <c r="AJ47" s="72">
        <f>SUMIFS('MTS B Funnel (M2)'!$O$7:$O$251,'MTS B Funnel (M2)'!$B$7:$B$251,'3.2.MTS B (M2)'!$B47)</f>
        <v>0</v>
      </c>
      <c r="AK47" s="72">
        <f t="shared" si="14"/>
        <v>0</v>
      </c>
      <c r="AL47" s="72">
        <f t="shared" si="15"/>
        <v>0</v>
      </c>
      <c r="AM47" s="72">
        <f t="shared" si="16"/>
        <v>0</v>
      </c>
      <c r="AN47" s="72">
        <f t="shared" si="17"/>
        <v>0</v>
      </c>
      <c r="AO47" s="72">
        <f t="shared" si="18"/>
        <v>0</v>
      </c>
      <c r="AP47" s="55"/>
    </row>
    <row r="48" spans="1:42" x14ac:dyDescent="0.25">
      <c r="A48" s="144"/>
      <c r="B48" s="55"/>
      <c r="C48" s="55"/>
      <c r="D48" s="72">
        <f>SUMIF('3.1.MTS A'!$F$7:$F$253,'3.2.MTS B (M2)'!B48,'3.1.MTS A'!$L$7:$L$253)</f>
        <v>0</v>
      </c>
      <c r="E48" s="187">
        <f>SUMIF('Conv ratios (M2)'!$A$2:$A$51,'3.2.MTS B (M2)'!$B48,'Conv ratios (M2)'!$G$2:$G$51)</f>
        <v>0</v>
      </c>
      <c r="F48" s="187">
        <f>SUMIF('Conv ratios (M2)'!$A$2:$A$51,'3.2.MTS B (M2)'!$B48,'Conv ratios (M2)'!$F$2:$F$51)</f>
        <v>0</v>
      </c>
      <c r="G48" s="187">
        <f>SUMIF('Conv ratios (M2)'!$A$2:$A$51,'3.2.MTS B (M2)'!$B48,'Conv ratios (M2)'!$E$2:$E$51)</f>
        <v>0</v>
      </c>
      <c r="H48" s="55"/>
      <c r="I48" s="72">
        <f t="shared" si="3"/>
        <v>0</v>
      </c>
      <c r="J48" s="72">
        <f t="shared" si="4"/>
        <v>0</v>
      </c>
      <c r="K48" s="72">
        <f t="shared" si="5"/>
        <v>0</v>
      </c>
      <c r="L48" s="72">
        <f t="shared" si="6"/>
        <v>0</v>
      </c>
      <c r="M48" s="55"/>
      <c r="N48" s="72">
        <f t="shared" si="7"/>
        <v>0</v>
      </c>
      <c r="O48" s="55"/>
      <c r="P48" s="72">
        <f t="shared" si="8"/>
        <v>0</v>
      </c>
      <c r="Q48" s="72">
        <f t="shared" si="9"/>
        <v>0</v>
      </c>
      <c r="R48" s="72">
        <f>SUMIF('3.1.MTS A'!$F$7:$F$253,'3.2.MTS B (M2)'!B48,'3.1.MTS A'!$Y$7:$Y$253)</f>
        <v>0</v>
      </c>
      <c r="S48" s="72">
        <f>SUMIFS('MTS B Funnel (M2)'!$E$7:$E$251,'MTS B Funnel (M2)'!$B$7:$B$251,'3.2.MTS B (M2)'!$B48)</f>
        <v>0</v>
      </c>
      <c r="T48" s="72">
        <f>SUMIFS('MTS B Funnel (M2)'!$F$7:$F$251,'MTS B Funnel (M2)'!$B$7:$B$251,'3.2.MTS B (M2)'!$B48)</f>
        <v>0</v>
      </c>
      <c r="U48" s="72">
        <f>SUMIFS('MTS B Funnel (M2)'!$G$7:$G$251,'MTS B Funnel (M2)'!$B$7:$B$251,'3.2.MTS B (M2)'!$B48)</f>
        <v>0</v>
      </c>
      <c r="V48" s="72">
        <f>SUMIFS('MTS B Funnel (M2)'!$H$7:$H$251,'MTS B Funnel (M2)'!$B$7:$B$251,'3.2.MTS B (M2)'!$B48)</f>
        <v>0</v>
      </c>
      <c r="W48" s="72">
        <f t="shared" si="10"/>
        <v>0</v>
      </c>
      <c r="X48" s="72">
        <f t="shared" si="11"/>
        <v>0</v>
      </c>
      <c r="Y48" s="72">
        <f t="shared" si="12"/>
        <v>0</v>
      </c>
      <c r="Z48" s="72">
        <f t="shared" si="12"/>
        <v>0</v>
      </c>
      <c r="AA48" s="72">
        <f t="shared" si="12"/>
        <v>0</v>
      </c>
      <c r="AB48" s="72">
        <f>SUMIFS('MTS B Funnel (M2)'!$I$7:$I$251,'MTS B Funnel (M2)'!$B$7:$B$251,'3.2.MTS B (M2)'!$B48)</f>
        <v>0</v>
      </c>
      <c r="AC48" s="72">
        <f>SUMIFS('MTS B Funnel (M2)'!$J$7:$J$251,'MTS B Funnel (M2)'!$B$7:$B$251,'3.2.MTS B (M2)'!$B48)</f>
        <v>0</v>
      </c>
      <c r="AD48" s="72">
        <f t="shared" si="13"/>
        <v>0</v>
      </c>
      <c r="AE48" s="55"/>
      <c r="AF48" s="72">
        <f>SUMIF('3.1.MTS A'!$F$7:$F$253,'3.2.MTS B (M2)'!R48,'3.1.MTS A'!$AD$7:$AD$253)</f>
        <v>0</v>
      </c>
      <c r="AG48" s="72">
        <f>SUMIFS('MTS B Funnel (M2)'!$L$7:$L$251,'MTS B Funnel (M2)'!$B$7:$B$251,'3.2.MTS B (M2)'!$B48)</f>
        <v>0</v>
      </c>
      <c r="AH48" s="72">
        <f>SUMIFS('MTS B Funnel (M2)'!$M$7:$M$251,'MTS B Funnel (M2)'!$B$7:$B$251,'3.2.MTS B (M2)'!$B48)</f>
        <v>0</v>
      </c>
      <c r="AI48" s="72">
        <f>SUMIFS('MTS B Funnel (M2)'!$N$7:$N$251,'MTS B Funnel (M2)'!$B$7:$B$251,'3.2.MTS B (M2)'!$B48)</f>
        <v>0</v>
      </c>
      <c r="AJ48" s="72">
        <f>SUMIFS('MTS B Funnel (M2)'!$O$7:$O$251,'MTS B Funnel (M2)'!$B$7:$B$251,'3.2.MTS B (M2)'!$B48)</f>
        <v>0</v>
      </c>
      <c r="AK48" s="72">
        <f t="shared" si="14"/>
        <v>0</v>
      </c>
      <c r="AL48" s="72">
        <f t="shared" si="15"/>
        <v>0</v>
      </c>
      <c r="AM48" s="72">
        <f t="shared" si="16"/>
        <v>0</v>
      </c>
      <c r="AN48" s="72">
        <f t="shared" si="17"/>
        <v>0</v>
      </c>
      <c r="AO48" s="72">
        <f t="shared" si="18"/>
        <v>0</v>
      </c>
      <c r="AP48" s="55"/>
    </row>
    <row r="49" spans="1:42" x14ac:dyDescent="0.25">
      <c r="A49" s="144"/>
      <c r="B49" s="55"/>
      <c r="C49" s="55"/>
      <c r="D49" s="72">
        <f>SUMIF('3.1.MTS A'!$F$7:$F$253,'3.2.MTS B (M2)'!B49,'3.1.MTS A'!$L$7:$L$253)</f>
        <v>0</v>
      </c>
      <c r="E49" s="187">
        <f>SUMIF('Conv ratios (M2)'!$A$2:$A$51,'3.2.MTS B (M2)'!$B49,'Conv ratios (M2)'!$G$2:$G$51)</f>
        <v>0</v>
      </c>
      <c r="F49" s="187">
        <f>SUMIF('Conv ratios (M2)'!$A$2:$A$51,'3.2.MTS B (M2)'!$B49,'Conv ratios (M2)'!$F$2:$F$51)</f>
        <v>0</v>
      </c>
      <c r="G49" s="187">
        <f>SUMIF('Conv ratios (M2)'!$A$2:$A$51,'3.2.MTS B (M2)'!$B49,'Conv ratios (M2)'!$E$2:$E$51)</f>
        <v>0</v>
      </c>
      <c r="H49" s="55"/>
      <c r="I49" s="72">
        <f t="shared" si="3"/>
        <v>0</v>
      </c>
      <c r="J49" s="72">
        <f t="shared" si="4"/>
        <v>0</v>
      </c>
      <c r="K49" s="72">
        <f t="shared" si="5"/>
        <v>0</v>
      </c>
      <c r="L49" s="72">
        <f t="shared" si="6"/>
        <v>0</v>
      </c>
      <c r="M49" s="55"/>
      <c r="N49" s="72">
        <f t="shared" si="7"/>
        <v>0</v>
      </c>
      <c r="O49" s="55"/>
      <c r="P49" s="72">
        <f t="shared" si="8"/>
        <v>0</v>
      </c>
      <c r="Q49" s="72">
        <f t="shared" si="9"/>
        <v>0</v>
      </c>
      <c r="R49" s="72">
        <f>SUMIF('3.1.MTS A'!$F$7:$F$253,'3.2.MTS B (M2)'!B49,'3.1.MTS A'!$Y$7:$Y$253)</f>
        <v>0</v>
      </c>
      <c r="S49" s="72">
        <f>SUMIFS('MTS B Funnel (M2)'!$E$7:$E$251,'MTS B Funnel (M2)'!$B$7:$B$251,'3.2.MTS B (M2)'!$B49)</f>
        <v>0</v>
      </c>
      <c r="T49" s="72">
        <f>SUMIFS('MTS B Funnel (M2)'!$F$7:$F$251,'MTS B Funnel (M2)'!$B$7:$B$251,'3.2.MTS B (M2)'!$B49)</f>
        <v>0</v>
      </c>
      <c r="U49" s="72">
        <f>SUMIFS('MTS B Funnel (M2)'!$G$7:$G$251,'MTS B Funnel (M2)'!$B$7:$B$251,'3.2.MTS B (M2)'!$B49)</f>
        <v>0</v>
      </c>
      <c r="V49" s="72">
        <f>SUMIFS('MTS B Funnel (M2)'!$H$7:$H$251,'MTS B Funnel (M2)'!$B$7:$B$251,'3.2.MTS B (M2)'!$B49)</f>
        <v>0</v>
      </c>
      <c r="W49" s="72">
        <f t="shared" si="10"/>
        <v>0</v>
      </c>
      <c r="X49" s="72">
        <f t="shared" si="11"/>
        <v>0</v>
      </c>
      <c r="Y49" s="72">
        <f t="shared" si="12"/>
        <v>0</v>
      </c>
      <c r="Z49" s="72">
        <f t="shared" si="12"/>
        <v>0</v>
      </c>
      <c r="AA49" s="72">
        <f t="shared" si="12"/>
        <v>0</v>
      </c>
      <c r="AB49" s="72">
        <f>SUMIFS('MTS B Funnel (M2)'!$I$7:$I$251,'MTS B Funnel (M2)'!$B$7:$B$251,'3.2.MTS B (M2)'!$B49)</f>
        <v>0</v>
      </c>
      <c r="AC49" s="72">
        <f>SUMIFS('MTS B Funnel (M2)'!$J$7:$J$251,'MTS B Funnel (M2)'!$B$7:$B$251,'3.2.MTS B (M2)'!$B49)</f>
        <v>0</v>
      </c>
      <c r="AD49" s="72">
        <f t="shared" si="13"/>
        <v>0</v>
      </c>
      <c r="AE49" s="55"/>
      <c r="AF49" s="72">
        <f>SUMIF('3.1.MTS A'!$F$7:$F$253,'3.2.MTS B (M2)'!R49,'3.1.MTS A'!$AD$7:$AD$253)</f>
        <v>0</v>
      </c>
      <c r="AG49" s="72">
        <f>SUMIFS('MTS B Funnel (M2)'!$L$7:$L$251,'MTS B Funnel (M2)'!$B$7:$B$251,'3.2.MTS B (M2)'!$B49)</f>
        <v>0</v>
      </c>
      <c r="AH49" s="72">
        <f>SUMIFS('MTS B Funnel (M2)'!$M$7:$M$251,'MTS B Funnel (M2)'!$B$7:$B$251,'3.2.MTS B (M2)'!$B49)</f>
        <v>0</v>
      </c>
      <c r="AI49" s="72">
        <f>SUMIFS('MTS B Funnel (M2)'!$N$7:$N$251,'MTS B Funnel (M2)'!$B$7:$B$251,'3.2.MTS B (M2)'!$B49)</f>
        <v>0</v>
      </c>
      <c r="AJ49" s="72">
        <f>SUMIFS('MTS B Funnel (M2)'!$O$7:$O$251,'MTS B Funnel (M2)'!$B$7:$B$251,'3.2.MTS B (M2)'!$B49)</f>
        <v>0</v>
      </c>
      <c r="AK49" s="72">
        <f t="shared" si="14"/>
        <v>0</v>
      </c>
      <c r="AL49" s="72">
        <f t="shared" si="15"/>
        <v>0</v>
      </c>
      <c r="AM49" s="72">
        <f t="shared" si="16"/>
        <v>0</v>
      </c>
      <c r="AN49" s="72">
        <f t="shared" si="17"/>
        <v>0</v>
      </c>
      <c r="AO49" s="72">
        <f t="shared" si="18"/>
        <v>0</v>
      </c>
      <c r="AP49" s="55"/>
    </row>
    <row r="50" spans="1:42" x14ac:dyDescent="0.25">
      <c r="A50" s="144"/>
      <c r="B50" s="55"/>
      <c r="C50" s="55"/>
      <c r="D50" s="72">
        <f>SUMIF('3.1.MTS A'!$F$7:$F$253,'3.2.MTS B (M2)'!B50,'3.1.MTS A'!$L$7:$L$253)</f>
        <v>0</v>
      </c>
      <c r="E50" s="187">
        <f>SUMIF('Conv ratios (M2)'!$A$2:$A$51,'3.2.MTS B (M2)'!$B50,'Conv ratios (M2)'!$G$2:$G$51)</f>
        <v>0</v>
      </c>
      <c r="F50" s="187">
        <f>SUMIF('Conv ratios (M2)'!$A$2:$A$51,'3.2.MTS B (M2)'!$B50,'Conv ratios (M2)'!$F$2:$F$51)</f>
        <v>0</v>
      </c>
      <c r="G50" s="187">
        <f>SUMIF('Conv ratios (M2)'!$A$2:$A$51,'3.2.MTS B (M2)'!$B50,'Conv ratios (M2)'!$E$2:$E$51)</f>
        <v>0</v>
      </c>
      <c r="H50" s="55"/>
      <c r="I50" s="72">
        <f t="shared" si="3"/>
        <v>0</v>
      </c>
      <c r="J50" s="72">
        <f t="shared" si="4"/>
        <v>0</v>
      </c>
      <c r="K50" s="72">
        <f t="shared" si="5"/>
        <v>0</v>
      </c>
      <c r="L50" s="72">
        <f t="shared" si="6"/>
        <v>0</v>
      </c>
      <c r="M50" s="55"/>
      <c r="N50" s="72">
        <f t="shared" si="7"/>
        <v>0</v>
      </c>
      <c r="O50" s="55"/>
      <c r="P50" s="72">
        <f t="shared" si="8"/>
        <v>0</v>
      </c>
      <c r="Q50" s="72">
        <f t="shared" si="9"/>
        <v>0</v>
      </c>
      <c r="R50" s="72">
        <f>SUMIF('3.1.MTS A'!$F$7:$F$253,'3.2.MTS B (M2)'!B50,'3.1.MTS A'!$Y$7:$Y$253)</f>
        <v>0</v>
      </c>
      <c r="S50" s="72">
        <f>SUMIFS('MTS B Funnel (M2)'!$E$7:$E$251,'MTS B Funnel (M2)'!$B$7:$B$251,'3.2.MTS B (M2)'!$B50)</f>
        <v>0</v>
      </c>
      <c r="T50" s="72">
        <f>SUMIFS('MTS B Funnel (M2)'!$F$7:$F$251,'MTS B Funnel (M2)'!$B$7:$B$251,'3.2.MTS B (M2)'!$B50)</f>
        <v>0</v>
      </c>
      <c r="U50" s="72">
        <f>SUMIFS('MTS B Funnel (M2)'!$G$7:$G$251,'MTS B Funnel (M2)'!$B$7:$B$251,'3.2.MTS B (M2)'!$B50)</f>
        <v>0</v>
      </c>
      <c r="V50" s="72">
        <f>SUMIFS('MTS B Funnel (M2)'!$H$7:$H$251,'MTS B Funnel (M2)'!$B$7:$B$251,'3.2.MTS B (M2)'!$B50)</f>
        <v>0</v>
      </c>
      <c r="W50" s="72">
        <f t="shared" si="10"/>
        <v>0</v>
      </c>
      <c r="X50" s="72">
        <f t="shared" si="11"/>
        <v>0</v>
      </c>
      <c r="Y50" s="72">
        <f t="shared" si="12"/>
        <v>0</v>
      </c>
      <c r="Z50" s="72">
        <f t="shared" si="12"/>
        <v>0</v>
      </c>
      <c r="AA50" s="72">
        <f t="shared" si="12"/>
        <v>0</v>
      </c>
      <c r="AB50" s="72">
        <f>SUMIFS('MTS B Funnel (M2)'!$I$7:$I$251,'MTS B Funnel (M2)'!$B$7:$B$251,'3.2.MTS B (M2)'!$B50)</f>
        <v>0</v>
      </c>
      <c r="AC50" s="72">
        <f>SUMIFS('MTS B Funnel (M2)'!$J$7:$J$251,'MTS B Funnel (M2)'!$B$7:$B$251,'3.2.MTS B (M2)'!$B50)</f>
        <v>0</v>
      </c>
      <c r="AD50" s="72">
        <f t="shared" si="13"/>
        <v>0</v>
      </c>
      <c r="AE50" s="55"/>
      <c r="AF50" s="72">
        <f>SUMIF('3.1.MTS A'!$F$7:$F$253,'3.2.MTS B (M2)'!R50,'3.1.MTS A'!$AD$7:$AD$253)</f>
        <v>0</v>
      </c>
      <c r="AG50" s="72">
        <f>SUMIFS('MTS B Funnel (M2)'!$L$7:$L$251,'MTS B Funnel (M2)'!$B$7:$B$251,'3.2.MTS B (M2)'!$B50)</f>
        <v>0</v>
      </c>
      <c r="AH50" s="72">
        <f>SUMIFS('MTS B Funnel (M2)'!$M$7:$M$251,'MTS B Funnel (M2)'!$B$7:$B$251,'3.2.MTS B (M2)'!$B50)</f>
        <v>0</v>
      </c>
      <c r="AI50" s="72">
        <f>SUMIFS('MTS B Funnel (M2)'!$N$7:$N$251,'MTS B Funnel (M2)'!$B$7:$B$251,'3.2.MTS B (M2)'!$B50)</f>
        <v>0</v>
      </c>
      <c r="AJ50" s="72">
        <f>SUMIFS('MTS B Funnel (M2)'!$O$7:$O$251,'MTS B Funnel (M2)'!$B$7:$B$251,'3.2.MTS B (M2)'!$B50)</f>
        <v>0</v>
      </c>
      <c r="AK50" s="72">
        <f t="shared" si="14"/>
        <v>0</v>
      </c>
      <c r="AL50" s="72">
        <f t="shared" si="15"/>
        <v>0</v>
      </c>
      <c r="AM50" s="72">
        <f t="shared" si="16"/>
        <v>0</v>
      </c>
      <c r="AN50" s="72">
        <f t="shared" si="17"/>
        <v>0</v>
      </c>
      <c r="AO50" s="72">
        <f t="shared" si="18"/>
        <v>0</v>
      </c>
      <c r="AP50" s="55"/>
    </row>
    <row r="51" spans="1:42" x14ac:dyDescent="0.25">
      <c r="A51" s="144"/>
      <c r="B51" s="55"/>
      <c r="C51" s="55"/>
      <c r="D51" s="72">
        <f>SUMIF('3.1.MTS A'!$F$7:$F$253,'3.2.MTS B (M2)'!B51,'3.1.MTS A'!$L$7:$L$253)</f>
        <v>0</v>
      </c>
      <c r="E51" s="187">
        <f>SUMIF('Conv ratios (M2)'!$A$2:$A$51,'3.2.MTS B (M2)'!$B51,'Conv ratios (M2)'!$G$2:$G$51)</f>
        <v>0</v>
      </c>
      <c r="F51" s="187">
        <f>SUMIF('Conv ratios (M2)'!$A$2:$A$51,'3.2.MTS B (M2)'!$B51,'Conv ratios (M2)'!$F$2:$F$51)</f>
        <v>0</v>
      </c>
      <c r="G51" s="187">
        <f>SUMIF('Conv ratios (M2)'!$A$2:$A$51,'3.2.MTS B (M2)'!$B51,'Conv ratios (M2)'!$E$2:$E$51)</f>
        <v>0</v>
      </c>
      <c r="H51" s="55"/>
      <c r="I51" s="72">
        <f t="shared" si="3"/>
        <v>0</v>
      </c>
      <c r="J51" s="72">
        <f t="shared" si="4"/>
        <v>0</v>
      </c>
      <c r="K51" s="72">
        <f t="shared" si="5"/>
        <v>0</v>
      </c>
      <c r="L51" s="72">
        <f t="shared" si="6"/>
        <v>0</v>
      </c>
      <c r="M51" s="55"/>
      <c r="N51" s="72">
        <f t="shared" si="7"/>
        <v>0</v>
      </c>
      <c r="O51" s="55"/>
      <c r="P51" s="72">
        <f t="shared" si="8"/>
        <v>0</v>
      </c>
      <c r="Q51" s="72">
        <f t="shared" si="9"/>
        <v>0</v>
      </c>
      <c r="R51" s="72">
        <f>SUMIF('3.1.MTS A'!$F$7:$F$253,'3.2.MTS B (M2)'!B51,'3.1.MTS A'!$Y$7:$Y$253)</f>
        <v>0</v>
      </c>
      <c r="S51" s="72">
        <f>SUMIFS('MTS B Funnel (M2)'!$E$7:$E$251,'MTS B Funnel (M2)'!$B$7:$B$251,'3.2.MTS B (M2)'!$B51)</f>
        <v>0</v>
      </c>
      <c r="T51" s="72">
        <f>SUMIFS('MTS B Funnel (M2)'!$F$7:$F$251,'MTS B Funnel (M2)'!$B$7:$B$251,'3.2.MTS B (M2)'!$B51)</f>
        <v>0</v>
      </c>
      <c r="U51" s="72">
        <f>SUMIFS('MTS B Funnel (M2)'!$G$7:$G$251,'MTS B Funnel (M2)'!$B$7:$B$251,'3.2.MTS B (M2)'!$B51)</f>
        <v>0</v>
      </c>
      <c r="V51" s="72">
        <f>SUMIFS('MTS B Funnel (M2)'!$H$7:$H$251,'MTS B Funnel (M2)'!$B$7:$B$251,'3.2.MTS B (M2)'!$B51)</f>
        <v>0</v>
      </c>
      <c r="W51" s="72">
        <f t="shared" si="10"/>
        <v>0</v>
      </c>
      <c r="X51" s="72">
        <f t="shared" si="11"/>
        <v>0</v>
      </c>
      <c r="Y51" s="72">
        <f t="shared" si="12"/>
        <v>0</v>
      </c>
      <c r="Z51" s="72">
        <f t="shared" si="12"/>
        <v>0</v>
      </c>
      <c r="AA51" s="72">
        <f t="shared" si="12"/>
        <v>0</v>
      </c>
      <c r="AB51" s="72">
        <f>SUMIFS('MTS B Funnel (M2)'!$I$7:$I$251,'MTS B Funnel (M2)'!$B$7:$B$251,'3.2.MTS B (M2)'!$B51)</f>
        <v>0</v>
      </c>
      <c r="AC51" s="72">
        <f>SUMIFS('MTS B Funnel (M2)'!$J$7:$J$251,'MTS B Funnel (M2)'!$B$7:$B$251,'3.2.MTS B (M2)'!$B51)</f>
        <v>0</v>
      </c>
      <c r="AD51" s="72">
        <f t="shared" si="13"/>
        <v>0</v>
      </c>
      <c r="AE51" s="55"/>
      <c r="AF51" s="72">
        <f>SUMIF('3.1.MTS A'!$F$7:$F$253,'3.2.MTS B (M2)'!R51,'3.1.MTS A'!$AD$7:$AD$253)</f>
        <v>0</v>
      </c>
      <c r="AG51" s="72">
        <f>SUMIFS('MTS B Funnel (M2)'!$L$7:$L$251,'MTS B Funnel (M2)'!$B$7:$B$251,'3.2.MTS B (M2)'!$B51)</f>
        <v>0</v>
      </c>
      <c r="AH51" s="72">
        <f>SUMIFS('MTS B Funnel (M2)'!$M$7:$M$251,'MTS B Funnel (M2)'!$B$7:$B$251,'3.2.MTS B (M2)'!$B51)</f>
        <v>0</v>
      </c>
      <c r="AI51" s="72">
        <f>SUMIFS('MTS B Funnel (M2)'!$N$7:$N$251,'MTS B Funnel (M2)'!$B$7:$B$251,'3.2.MTS B (M2)'!$B51)</f>
        <v>0</v>
      </c>
      <c r="AJ51" s="72">
        <f>SUMIFS('MTS B Funnel (M2)'!$O$7:$O$251,'MTS B Funnel (M2)'!$B$7:$B$251,'3.2.MTS B (M2)'!$B51)</f>
        <v>0</v>
      </c>
      <c r="AK51" s="72">
        <f t="shared" si="14"/>
        <v>0</v>
      </c>
      <c r="AL51" s="72">
        <f t="shared" si="15"/>
        <v>0</v>
      </c>
      <c r="AM51" s="72">
        <f t="shared" si="16"/>
        <v>0</v>
      </c>
      <c r="AN51" s="72">
        <f t="shared" si="17"/>
        <v>0</v>
      </c>
      <c r="AO51" s="72">
        <f t="shared" si="18"/>
        <v>0</v>
      </c>
      <c r="AP51" s="55"/>
    </row>
    <row r="52" spans="1:42" x14ac:dyDescent="0.25">
      <c r="A52" s="144"/>
      <c r="B52" s="55"/>
      <c r="C52" s="55"/>
      <c r="D52" s="72">
        <f>SUMIF('3.1.MTS A'!$F$7:$F$253,'3.2.MTS B (M2)'!B52,'3.1.MTS A'!$L$7:$L$253)</f>
        <v>0</v>
      </c>
      <c r="E52" s="187">
        <f>SUMIF('Conv ratios (M2)'!$A$2:$A$51,'3.2.MTS B (M2)'!$B52,'Conv ratios (M2)'!$G$2:$G$51)</f>
        <v>0</v>
      </c>
      <c r="F52" s="187">
        <f>SUMIF('Conv ratios (M2)'!$A$2:$A$51,'3.2.MTS B (M2)'!$B52,'Conv ratios (M2)'!$F$2:$F$51)</f>
        <v>0</v>
      </c>
      <c r="G52" s="187">
        <f>SUMIF('Conv ratios (M2)'!$A$2:$A$51,'3.2.MTS B (M2)'!$B52,'Conv ratios (M2)'!$E$2:$E$51)</f>
        <v>0</v>
      </c>
      <c r="H52" s="55"/>
      <c r="I52" s="72">
        <f t="shared" si="3"/>
        <v>0</v>
      </c>
      <c r="J52" s="72">
        <f t="shared" si="4"/>
        <v>0</v>
      </c>
      <c r="K52" s="72">
        <f t="shared" si="5"/>
        <v>0</v>
      </c>
      <c r="L52" s="72">
        <f t="shared" si="6"/>
        <v>0</v>
      </c>
      <c r="M52" s="55"/>
      <c r="N52" s="72">
        <f t="shared" si="7"/>
        <v>0</v>
      </c>
      <c r="O52" s="55"/>
      <c r="P52" s="72">
        <f t="shared" si="8"/>
        <v>0</v>
      </c>
      <c r="Q52" s="72">
        <f t="shared" si="9"/>
        <v>0</v>
      </c>
      <c r="R52" s="72">
        <f>SUMIF('3.1.MTS A'!$F$7:$F$253,'3.2.MTS B (M2)'!B52,'3.1.MTS A'!$Y$7:$Y$253)</f>
        <v>0</v>
      </c>
      <c r="S52" s="72">
        <f>SUMIFS('MTS B Funnel (M2)'!$E$7:$E$251,'MTS B Funnel (M2)'!$B$7:$B$251,'3.2.MTS B (M2)'!$B52)</f>
        <v>0</v>
      </c>
      <c r="T52" s="72">
        <f>SUMIFS('MTS B Funnel (M2)'!$F$7:$F$251,'MTS B Funnel (M2)'!$B$7:$B$251,'3.2.MTS B (M2)'!$B52)</f>
        <v>0</v>
      </c>
      <c r="U52" s="72">
        <f>SUMIFS('MTS B Funnel (M2)'!$G$7:$G$251,'MTS B Funnel (M2)'!$B$7:$B$251,'3.2.MTS B (M2)'!$B52)</f>
        <v>0</v>
      </c>
      <c r="V52" s="72">
        <f>SUMIFS('MTS B Funnel (M2)'!$H$7:$H$251,'MTS B Funnel (M2)'!$B$7:$B$251,'3.2.MTS B (M2)'!$B52)</f>
        <v>0</v>
      </c>
      <c r="W52" s="72">
        <f t="shared" si="10"/>
        <v>0</v>
      </c>
      <c r="X52" s="72">
        <f t="shared" si="11"/>
        <v>0</v>
      </c>
      <c r="Y52" s="72">
        <f t="shared" si="12"/>
        <v>0</v>
      </c>
      <c r="Z52" s="72">
        <f t="shared" si="12"/>
        <v>0</v>
      </c>
      <c r="AA52" s="72">
        <f t="shared" si="12"/>
        <v>0</v>
      </c>
      <c r="AB52" s="72">
        <f>SUMIFS('MTS B Funnel (M2)'!$I$7:$I$251,'MTS B Funnel (M2)'!$B$7:$B$251,'3.2.MTS B (M2)'!$B52)</f>
        <v>0</v>
      </c>
      <c r="AC52" s="72">
        <f>SUMIFS('MTS B Funnel (M2)'!$J$7:$J$251,'MTS B Funnel (M2)'!$B$7:$B$251,'3.2.MTS B (M2)'!$B52)</f>
        <v>0</v>
      </c>
      <c r="AD52" s="72">
        <f t="shared" si="13"/>
        <v>0</v>
      </c>
      <c r="AE52" s="55"/>
      <c r="AF52" s="72">
        <f>SUMIF('3.1.MTS A'!$F$7:$F$253,'3.2.MTS B (M2)'!R52,'3.1.MTS A'!$AD$7:$AD$253)</f>
        <v>0</v>
      </c>
      <c r="AG52" s="72">
        <f>SUMIFS('MTS B Funnel (M2)'!$L$7:$L$251,'MTS B Funnel (M2)'!$B$7:$B$251,'3.2.MTS B (M2)'!$B52)</f>
        <v>0</v>
      </c>
      <c r="AH52" s="72">
        <f>SUMIFS('MTS B Funnel (M2)'!$M$7:$M$251,'MTS B Funnel (M2)'!$B$7:$B$251,'3.2.MTS B (M2)'!$B52)</f>
        <v>0</v>
      </c>
      <c r="AI52" s="72">
        <f>SUMIFS('MTS B Funnel (M2)'!$N$7:$N$251,'MTS B Funnel (M2)'!$B$7:$B$251,'3.2.MTS B (M2)'!$B52)</f>
        <v>0</v>
      </c>
      <c r="AJ52" s="72">
        <f>SUMIFS('MTS B Funnel (M2)'!$O$7:$O$251,'MTS B Funnel (M2)'!$B$7:$B$251,'3.2.MTS B (M2)'!$B52)</f>
        <v>0</v>
      </c>
      <c r="AK52" s="72">
        <f t="shared" si="14"/>
        <v>0</v>
      </c>
      <c r="AL52" s="72">
        <f t="shared" si="15"/>
        <v>0</v>
      </c>
      <c r="AM52" s="72">
        <f t="shared" si="16"/>
        <v>0</v>
      </c>
      <c r="AN52" s="72">
        <f t="shared" si="17"/>
        <v>0</v>
      </c>
      <c r="AO52" s="72">
        <f t="shared" si="18"/>
        <v>0</v>
      </c>
      <c r="AP52" s="55"/>
    </row>
    <row r="53" spans="1:42" x14ac:dyDescent="0.25">
      <c r="A53" s="144"/>
      <c r="B53" s="55"/>
      <c r="C53" s="55"/>
      <c r="D53" s="72">
        <f>SUMIF('3.1.MTS A'!$F$7:$F$253,'3.2.MTS B (M2)'!B53,'3.1.MTS A'!$L$7:$L$253)</f>
        <v>0</v>
      </c>
      <c r="E53" s="187">
        <f>SUMIF('Conv ratios (M2)'!$A$2:$A$51,'3.2.MTS B (M2)'!$B53,'Conv ratios (M2)'!$G$2:$G$51)</f>
        <v>0</v>
      </c>
      <c r="F53" s="187">
        <f>SUMIF('Conv ratios (M2)'!$A$2:$A$51,'3.2.MTS B (M2)'!$B53,'Conv ratios (M2)'!$F$2:$F$51)</f>
        <v>0</v>
      </c>
      <c r="G53" s="187">
        <f>SUMIF('Conv ratios (M2)'!$A$2:$A$51,'3.2.MTS B (M2)'!$B53,'Conv ratios (M2)'!$E$2:$E$51)</f>
        <v>0</v>
      </c>
      <c r="H53" s="55"/>
      <c r="I53" s="72">
        <f t="shared" si="3"/>
        <v>0</v>
      </c>
      <c r="J53" s="72">
        <f t="shared" si="4"/>
        <v>0</v>
      </c>
      <c r="K53" s="72">
        <f t="shared" si="5"/>
        <v>0</v>
      </c>
      <c r="L53" s="72">
        <f t="shared" si="6"/>
        <v>0</v>
      </c>
      <c r="M53" s="55"/>
      <c r="N53" s="72">
        <f t="shared" si="7"/>
        <v>0</v>
      </c>
      <c r="O53" s="55"/>
      <c r="P53" s="72">
        <f t="shared" si="8"/>
        <v>0</v>
      </c>
      <c r="Q53" s="72">
        <f t="shared" si="9"/>
        <v>0</v>
      </c>
      <c r="R53" s="72">
        <f>SUMIF('3.1.MTS A'!$F$7:$F$253,'3.2.MTS B (M2)'!B53,'3.1.MTS A'!$Y$7:$Y$253)</f>
        <v>0</v>
      </c>
      <c r="S53" s="72">
        <f>SUMIFS('MTS B Funnel (M2)'!$E$7:$E$251,'MTS B Funnel (M2)'!$B$7:$B$251,'3.2.MTS B (M2)'!$B53)</f>
        <v>0</v>
      </c>
      <c r="T53" s="72">
        <f>SUMIFS('MTS B Funnel (M2)'!$F$7:$F$251,'MTS B Funnel (M2)'!$B$7:$B$251,'3.2.MTS B (M2)'!$B53)</f>
        <v>0</v>
      </c>
      <c r="U53" s="72">
        <f>SUMIFS('MTS B Funnel (M2)'!$G$7:$G$251,'MTS B Funnel (M2)'!$B$7:$B$251,'3.2.MTS B (M2)'!$B53)</f>
        <v>0</v>
      </c>
      <c r="V53" s="72">
        <f>SUMIFS('MTS B Funnel (M2)'!$H$7:$H$251,'MTS B Funnel (M2)'!$B$7:$B$251,'3.2.MTS B (M2)'!$B53)</f>
        <v>0</v>
      </c>
      <c r="W53" s="72">
        <f t="shared" si="10"/>
        <v>0</v>
      </c>
      <c r="X53" s="72">
        <f t="shared" si="11"/>
        <v>0</v>
      </c>
      <c r="Y53" s="72">
        <f t="shared" si="12"/>
        <v>0</v>
      </c>
      <c r="Z53" s="72">
        <f t="shared" si="12"/>
        <v>0</v>
      </c>
      <c r="AA53" s="72">
        <f t="shared" si="12"/>
        <v>0</v>
      </c>
      <c r="AB53" s="72">
        <f>SUMIFS('MTS B Funnel (M2)'!$I$7:$I$251,'MTS B Funnel (M2)'!$B$7:$B$251,'3.2.MTS B (M2)'!$B53)</f>
        <v>0</v>
      </c>
      <c r="AC53" s="72">
        <f>SUMIFS('MTS B Funnel (M2)'!$J$7:$J$251,'MTS B Funnel (M2)'!$B$7:$B$251,'3.2.MTS B (M2)'!$B53)</f>
        <v>0</v>
      </c>
      <c r="AD53" s="72">
        <f t="shared" si="13"/>
        <v>0</v>
      </c>
      <c r="AE53" s="55"/>
      <c r="AF53" s="72">
        <f>SUMIF('3.1.MTS A'!$F$7:$F$253,'3.2.MTS B (M2)'!R53,'3.1.MTS A'!$AD$7:$AD$253)</f>
        <v>0</v>
      </c>
      <c r="AG53" s="72">
        <f>SUMIFS('MTS B Funnel (M2)'!$L$7:$L$251,'MTS B Funnel (M2)'!$B$7:$B$251,'3.2.MTS B (M2)'!$B53)</f>
        <v>0</v>
      </c>
      <c r="AH53" s="72">
        <f>SUMIFS('MTS B Funnel (M2)'!$M$7:$M$251,'MTS B Funnel (M2)'!$B$7:$B$251,'3.2.MTS B (M2)'!$B53)</f>
        <v>0</v>
      </c>
      <c r="AI53" s="72">
        <f>SUMIFS('MTS B Funnel (M2)'!$N$7:$N$251,'MTS B Funnel (M2)'!$B$7:$B$251,'3.2.MTS B (M2)'!$B53)</f>
        <v>0</v>
      </c>
      <c r="AJ53" s="72">
        <f>SUMIFS('MTS B Funnel (M2)'!$O$7:$O$251,'MTS B Funnel (M2)'!$B$7:$B$251,'3.2.MTS B (M2)'!$B53)</f>
        <v>0</v>
      </c>
      <c r="AK53" s="72">
        <f t="shared" si="14"/>
        <v>0</v>
      </c>
      <c r="AL53" s="72">
        <f t="shared" si="15"/>
        <v>0</v>
      </c>
      <c r="AM53" s="72">
        <f t="shared" si="16"/>
        <v>0</v>
      </c>
      <c r="AN53" s="72">
        <f t="shared" si="17"/>
        <v>0</v>
      </c>
      <c r="AO53" s="72">
        <f t="shared" si="18"/>
        <v>0</v>
      </c>
      <c r="AP53" s="55"/>
    </row>
    <row r="54" spans="1:42" x14ac:dyDescent="0.25">
      <c r="A54" s="144"/>
      <c r="B54" s="55"/>
      <c r="C54" s="55"/>
      <c r="D54" s="72">
        <f>SUMIF('3.1.MTS A'!$F$7:$F$253,'3.2.MTS B (M2)'!B54,'3.1.MTS A'!$L$7:$L$253)</f>
        <v>0</v>
      </c>
      <c r="E54" s="187">
        <f>SUMIF('Conv ratios (M2)'!$A$2:$A$51,'3.2.MTS B (M2)'!$B54,'Conv ratios (M2)'!$G$2:$G$51)</f>
        <v>0</v>
      </c>
      <c r="F54" s="187">
        <f>SUMIF('Conv ratios (M2)'!$A$2:$A$51,'3.2.MTS B (M2)'!$B54,'Conv ratios (M2)'!$F$2:$F$51)</f>
        <v>0</v>
      </c>
      <c r="G54" s="187">
        <f>SUMIF('Conv ratios (M2)'!$A$2:$A$51,'3.2.MTS B (M2)'!$B54,'Conv ratios (M2)'!$E$2:$E$51)</f>
        <v>0</v>
      </c>
      <c r="H54" s="55"/>
      <c r="I54" s="72">
        <f t="shared" si="3"/>
        <v>0</v>
      </c>
      <c r="J54" s="72">
        <f t="shared" si="4"/>
        <v>0</v>
      </c>
      <c r="K54" s="72">
        <f t="shared" si="5"/>
        <v>0</v>
      </c>
      <c r="L54" s="72">
        <f t="shared" si="6"/>
        <v>0</v>
      </c>
      <c r="M54" s="55"/>
      <c r="N54" s="72">
        <f t="shared" si="7"/>
        <v>0</v>
      </c>
      <c r="O54" s="55"/>
      <c r="P54" s="72">
        <f t="shared" si="8"/>
        <v>0</v>
      </c>
      <c r="Q54" s="72">
        <f t="shared" si="9"/>
        <v>0</v>
      </c>
      <c r="R54" s="72">
        <f>SUMIF('3.1.MTS A'!$F$7:$F$253,'3.2.MTS B (M2)'!B54,'3.1.MTS A'!$Y$7:$Y$253)</f>
        <v>0</v>
      </c>
      <c r="S54" s="72">
        <f>SUMIFS('MTS B Funnel (M2)'!$E$7:$E$251,'MTS B Funnel (M2)'!$B$7:$B$251,'3.2.MTS B (M2)'!$B54)</f>
        <v>0</v>
      </c>
      <c r="T54" s="72">
        <f>SUMIFS('MTS B Funnel (M2)'!$F$7:$F$251,'MTS B Funnel (M2)'!$B$7:$B$251,'3.2.MTS B (M2)'!$B54)</f>
        <v>0</v>
      </c>
      <c r="U54" s="72">
        <f>SUMIFS('MTS B Funnel (M2)'!$G$7:$G$251,'MTS B Funnel (M2)'!$B$7:$B$251,'3.2.MTS B (M2)'!$B54)</f>
        <v>0</v>
      </c>
      <c r="V54" s="72">
        <f>SUMIFS('MTS B Funnel (M2)'!$H$7:$H$251,'MTS B Funnel (M2)'!$B$7:$B$251,'3.2.MTS B (M2)'!$B54)</f>
        <v>0</v>
      </c>
      <c r="W54" s="72">
        <f t="shared" si="10"/>
        <v>0</v>
      </c>
      <c r="X54" s="72">
        <f t="shared" si="11"/>
        <v>0</v>
      </c>
      <c r="Y54" s="72">
        <f t="shared" si="12"/>
        <v>0</v>
      </c>
      <c r="Z54" s="72">
        <f t="shared" si="12"/>
        <v>0</v>
      </c>
      <c r="AA54" s="72">
        <f t="shared" si="12"/>
        <v>0</v>
      </c>
      <c r="AB54" s="72">
        <f>SUMIFS('MTS B Funnel (M2)'!$I$7:$I$251,'MTS B Funnel (M2)'!$B$7:$B$251,'3.2.MTS B (M2)'!$B54)</f>
        <v>0</v>
      </c>
      <c r="AC54" s="72">
        <f>SUMIFS('MTS B Funnel (M2)'!$J$7:$J$251,'MTS B Funnel (M2)'!$B$7:$B$251,'3.2.MTS B (M2)'!$B54)</f>
        <v>0</v>
      </c>
      <c r="AD54" s="72">
        <f t="shared" si="13"/>
        <v>0</v>
      </c>
      <c r="AE54" s="55"/>
      <c r="AF54" s="72">
        <f>SUMIF('3.1.MTS A'!$F$7:$F$253,'3.2.MTS B (M2)'!R54,'3.1.MTS A'!$AD$7:$AD$253)</f>
        <v>0</v>
      </c>
      <c r="AG54" s="72">
        <f>SUMIFS('MTS B Funnel (M2)'!$L$7:$L$251,'MTS B Funnel (M2)'!$B$7:$B$251,'3.2.MTS B (M2)'!$B54)</f>
        <v>0</v>
      </c>
      <c r="AH54" s="72">
        <f>SUMIFS('MTS B Funnel (M2)'!$M$7:$M$251,'MTS B Funnel (M2)'!$B$7:$B$251,'3.2.MTS B (M2)'!$B54)</f>
        <v>0</v>
      </c>
      <c r="AI54" s="72">
        <f>SUMIFS('MTS B Funnel (M2)'!$N$7:$N$251,'MTS B Funnel (M2)'!$B$7:$B$251,'3.2.MTS B (M2)'!$B54)</f>
        <v>0</v>
      </c>
      <c r="AJ54" s="72">
        <f>SUMIFS('MTS B Funnel (M2)'!$O$7:$O$251,'MTS B Funnel (M2)'!$B$7:$B$251,'3.2.MTS B (M2)'!$B54)</f>
        <v>0</v>
      </c>
      <c r="AK54" s="72">
        <f t="shared" si="14"/>
        <v>0</v>
      </c>
      <c r="AL54" s="72">
        <f t="shared" si="15"/>
        <v>0</v>
      </c>
      <c r="AM54" s="72">
        <f t="shared" si="16"/>
        <v>0</v>
      </c>
      <c r="AN54" s="72">
        <f t="shared" si="17"/>
        <v>0</v>
      </c>
      <c r="AO54" s="72">
        <f t="shared" si="18"/>
        <v>0</v>
      </c>
      <c r="AP54" s="55"/>
    </row>
    <row r="55" spans="1:42" x14ac:dyDescent="0.25">
      <c r="A55" s="144"/>
      <c r="B55" s="55"/>
      <c r="C55" s="55"/>
      <c r="D55" s="72">
        <f>SUMIF('3.1.MTS A'!$F$7:$F$253,'3.2.MTS B (M2)'!B55,'3.1.MTS A'!$L$7:$L$253)</f>
        <v>0</v>
      </c>
      <c r="E55" s="187">
        <f>SUMIF('Conv ratios (M2)'!$A$2:$A$51,'3.2.MTS B (M2)'!$B55,'Conv ratios (M2)'!$G$2:$G$51)</f>
        <v>0</v>
      </c>
      <c r="F55" s="187">
        <f>SUMIF('Conv ratios (M2)'!$A$2:$A$51,'3.2.MTS B (M2)'!$B55,'Conv ratios (M2)'!$F$2:$F$51)</f>
        <v>0</v>
      </c>
      <c r="G55" s="187">
        <f>SUMIF('Conv ratios (M2)'!$A$2:$A$51,'3.2.MTS B (M2)'!$B55,'Conv ratios (M2)'!$E$2:$E$51)</f>
        <v>0</v>
      </c>
      <c r="H55" s="55"/>
      <c r="I55" s="72">
        <f t="shared" si="3"/>
        <v>0</v>
      </c>
      <c r="J55" s="72">
        <f t="shared" si="4"/>
        <v>0</v>
      </c>
      <c r="K55" s="72">
        <f t="shared" si="5"/>
        <v>0</v>
      </c>
      <c r="L55" s="72">
        <f t="shared" si="6"/>
        <v>0</v>
      </c>
      <c r="M55" s="55"/>
      <c r="N55" s="72">
        <f t="shared" si="7"/>
        <v>0</v>
      </c>
      <c r="O55" s="55"/>
      <c r="P55" s="72">
        <f t="shared" si="8"/>
        <v>0</v>
      </c>
      <c r="Q55" s="72">
        <f t="shared" si="9"/>
        <v>0</v>
      </c>
      <c r="R55" s="72">
        <f>SUMIF('3.1.MTS A'!$F$7:$F$253,'3.2.MTS B (M2)'!B55,'3.1.MTS A'!$Y$7:$Y$253)</f>
        <v>0</v>
      </c>
      <c r="S55" s="72">
        <f>SUMIFS('MTS B Funnel (M2)'!$E$7:$E$251,'MTS B Funnel (M2)'!$B$7:$B$251,'3.2.MTS B (M2)'!$B55)</f>
        <v>0</v>
      </c>
      <c r="T55" s="72">
        <f>SUMIFS('MTS B Funnel (M2)'!$F$7:$F$251,'MTS B Funnel (M2)'!$B$7:$B$251,'3.2.MTS B (M2)'!$B55)</f>
        <v>0</v>
      </c>
      <c r="U55" s="72">
        <f>SUMIFS('MTS B Funnel (M2)'!$G$7:$G$251,'MTS B Funnel (M2)'!$B$7:$B$251,'3.2.MTS B (M2)'!$B55)</f>
        <v>0</v>
      </c>
      <c r="V55" s="72">
        <f>SUMIFS('MTS B Funnel (M2)'!$H$7:$H$251,'MTS B Funnel (M2)'!$B$7:$B$251,'3.2.MTS B (M2)'!$B55)</f>
        <v>0</v>
      </c>
      <c r="W55" s="72">
        <f t="shared" si="10"/>
        <v>0</v>
      </c>
      <c r="X55" s="72">
        <f t="shared" si="11"/>
        <v>0</v>
      </c>
      <c r="Y55" s="72">
        <f t="shared" si="12"/>
        <v>0</v>
      </c>
      <c r="Z55" s="72">
        <f t="shared" si="12"/>
        <v>0</v>
      </c>
      <c r="AA55" s="72">
        <f t="shared" si="12"/>
        <v>0</v>
      </c>
      <c r="AB55" s="72">
        <f>SUMIFS('MTS B Funnel (M2)'!$I$7:$I$251,'MTS B Funnel (M2)'!$B$7:$B$251,'3.2.MTS B (M2)'!$B55)</f>
        <v>0</v>
      </c>
      <c r="AC55" s="72">
        <f>SUMIFS('MTS B Funnel (M2)'!$J$7:$J$251,'MTS B Funnel (M2)'!$B$7:$B$251,'3.2.MTS B (M2)'!$B55)</f>
        <v>0</v>
      </c>
      <c r="AD55" s="72">
        <f t="shared" si="13"/>
        <v>0</v>
      </c>
      <c r="AE55" s="55"/>
      <c r="AF55" s="72">
        <f>SUMIF('3.1.MTS A'!$F$7:$F$253,'3.2.MTS B (M2)'!R55,'3.1.MTS A'!$AD$7:$AD$253)</f>
        <v>0</v>
      </c>
      <c r="AG55" s="72">
        <f>SUMIFS('MTS B Funnel (M2)'!$L$7:$L$251,'MTS B Funnel (M2)'!$B$7:$B$251,'3.2.MTS B (M2)'!$B55)</f>
        <v>0</v>
      </c>
      <c r="AH55" s="72">
        <f>SUMIFS('MTS B Funnel (M2)'!$M$7:$M$251,'MTS B Funnel (M2)'!$B$7:$B$251,'3.2.MTS B (M2)'!$B55)</f>
        <v>0</v>
      </c>
      <c r="AI55" s="72">
        <f>SUMIFS('MTS B Funnel (M2)'!$N$7:$N$251,'MTS B Funnel (M2)'!$B$7:$B$251,'3.2.MTS B (M2)'!$B55)</f>
        <v>0</v>
      </c>
      <c r="AJ55" s="72">
        <f>SUMIFS('MTS B Funnel (M2)'!$O$7:$O$251,'MTS B Funnel (M2)'!$B$7:$B$251,'3.2.MTS B (M2)'!$B55)</f>
        <v>0</v>
      </c>
      <c r="AK55" s="72">
        <f t="shared" si="14"/>
        <v>0</v>
      </c>
      <c r="AL55" s="72">
        <f t="shared" si="15"/>
        <v>0</v>
      </c>
      <c r="AM55" s="72">
        <f t="shared" si="16"/>
        <v>0</v>
      </c>
      <c r="AN55" s="72">
        <f t="shared" si="17"/>
        <v>0</v>
      </c>
      <c r="AO55" s="72">
        <f t="shared" si="18"/>
        <v>0</v>
      </c>
      <c r="AP55" s="55"/>
    </row>
    <row r="56" spans="1:42" x14ac:dyDescent="0.25">
      <c r="A56" s="144"/>
      <c r="B56" s="55"/>
      <c r="C56" s="55"/>
      <c r="D56" s="72">
        <f>SUMIF('3.1.MTS A'!$F$7:$F$253,'3.2.MTS B (M2)'!B56,'3.1.MTS A'!$L$7:$L$253)</f>
        <v>0</v>
      </c>
      <c r="E56" s="187">
        <f>SUMIF('Conv ratios (M2)'!$A$2:$A$51,'3.2.MTS B (M2)'!$B56,'Conv ratios (M2)'!$G$2:$G$51)</f>
        <v>0</v>
      </c>
      <c r="F56" s="187">
        <f>SUMIF('Conv ratios (M2)'!$A$2:$A$51,'3.2.MTS B (M2)'!$B56,'Conv ratios (M2)'!$F$2:$F$51)</f>
        <v>0</v>
      </c>
      <c r="G56" s="187">
        <f>SUMIF('Conv ratios (M2)'!$A$2:$A$51,'3.2.MTS B (M2)'!$B56,'Conv ratios (M2)'!$E$2:$E$51)</f>
        <v>0</v>
      </c>
      <c r="H56" s="55"/>
      <c r="I56" s="72">
        <f t="shared" si="3"/>
        <v>0</v>
      </c>
      <c r="J56" s="72">
        <f t="shared" si="4"/>
        <v>0</v>
      </c>
      <c r="K56" s="72">
        <f t="shared" si="5"/>
        <v>0</v>
      </c>
      <c r="L56" s="72">
        <f t="shared" si="6"/>
        <v>0</v>
      </c>
      <c r="M56" s="55"/>
      <c r="N56" s="72">
        <f t="shared" si="7"/>
        <v>0</v>
      </c>
      <c r="O56" s="55"/>
      <c r="P56" s="72">
        <f t="shared" si="8"/>
        <v>0</v>
      </c>
      <c r="Q56" s="72">
        <f t="shared" si="9"/>
        <v>0</v>
      </c>
      <c r="R56" s="72">
        <f>SUMIF('3.1.MTS A'!$F$7:$F$253,'3.2.MTS B (M2)'!B56,'3.1.MTS A'!$Y$7:$Y$253)</f>
        <v>0</v>
      </c>
      <c r="S56" s="72">
        <f>SUMIFS('MTS B Funnel (M2)'!$E$7:$E$251,'MTS B Funnel (M2)'!$B$7:$B$251,'3.2.MTS B (M2)'!$B56)</f>
        <v>0</v>
      </c>
      <c r="T56" s="72">
        <f>SUMIFS('MTS B Funnel (M2)'!$F$7:$F$251,'MTS B Funnel (M2)'!$B$7:$B$251,'3.2.MTS B (M2)'!$B56)</f>
        <v>0</v>
      </c>
      <c r="U56" s="72">
        <f>SUMIFS('MTS B Funnel (M2)'!$G$7:$G$251,'MTS B Funnel (M2)'!$B$7:$B$251,'3.2.MTS B (M2)'!$B56)</f>
        <v>0</v>
      </c>
      <c r="V56" s="72">
        <f>SUMIFS('MTS B Funnel (M2)'!$H$7:$H$251,'MTS B Funnel (M2)'!$B$7:$B$251,'3.2.MTS B (M2)'!$B56)</f>
        <v>0</v>
      </c>
      <c r="W56" s="72">
        <f t="shared" si="10"/>
        <v>0</v>
      </c>
      <c r="X56" s="72">
        <f t="shared" si="11"/>
        <v>0</v>
      </c>
      <c r="Y56" s="72">
        <f t="shared" si="12"/>
        <v>0</v>
      </c>
      <c r="Z56" s="72">
        <f t="shared" si="12"/>
        <v>0</v>
      </c>
      <c r="AA56" s="72">
        <f t="shared" si="12"/>
        <v>0</v>
      </c>
      <c r="AB56" s="72">
        <f>SUMIFS('MTS B Funnel (M2)'!$I$7:$I$251,'MTS B Funnel (M2)'!$B$7:$B$251,'3.2.MTS B (M2)'!$B56)</f>
        <v>0</v>
      </c>
      <c r="AC56" s="72">
        <f>SUMIFS('MTS B Funnel (M2)'!$J$7:$J$251,'MTS B Funnel (M2)'!$B$7:$B$251,'3.2.MTS B (M2)'!$B56)</f>
        <v>0</v>
      </c>
      <c r="AD56" s="72">
        <f t="shared" si="13"/>
        <v>0</v>
      </c>
      <c r="AE56" s="55"/>
      <c r="AF56" s="72">
        <f>SUMIF('3.1.MTS A'!$F$7:$F$253,'3.2.MTS B (M2)'!R56,'3.1.MTS A'!$AD$7:$AD$253)</f>
        <v>0</v>
      </c>
      <c r="AG56" s="72">
        <f>SUMIFS('MTS B Funnel (M2)'!$L$7:$L$251,'MTS B Funnel (M2)'!$B$7:$B$251,'3.2.MTS B (M2)'!$B56)</f>
        <v>0</v>
      </c>
      <c r="AH56" s="72">
        <f>SUMIFS('MTS B Funnel (M2)'!$M$7:$M$251,'MTS B Funnel (M2)'!$B$7:$B$251,'3.2.MTS B (M2)'!$B56)</f>
        <v>0</v>
      </c>
      <c r="AI56" s="72">
        <f>SUMIFS('MTS B Funnel (M2)'!$N$7:$N$251,'MTS B Funnel (M2)'!$B$7:$B$251,'3.2.MTS B (M2)'!$B56)</f>
        <v>0</v>
      </c>
      <c r="AJ56" s="72">
        <f>SUMIFS('MTS B Funnel (M2)'!$O$7:$O$251,'MTS B Funnel (M2)'!$B$7:$B$251,'3.2.MTS B (M2)'!$B56)</f>
        <v>0</v>
      </c>
      <c r="AK56" s="72">
        <f t="shared" si="14"/>
        <v>0</v>
      </c>
      <c r="AL56" s="72">
        <f t="shared" si="15"/>
        <v>0</v>
      </c>
      <c r="AM56" s="72">
        <f t="shared" si="16"/>
        <v>0</v>
      </c>
      <c r="AN56" s="72">
        <f t="shared" si="17"/>
        <v>0</v>
      </c>
      <c r="AO56" s="72">
        <f t="shared" si="18"/>
        <v>0</v>
      </c>
      <c r="AP56" s="55"/>
    </row>
    <row r="57" spans="1:42" x14ac:dyDescent="0.25">
      <c r="A57" s="144"/>
      <c r="B57" s="55"/>
      <c r="C57" s="55"/>
      <c r="D57" s="72">
        <f>SUMIF('3.1.MTS A'!$F$7:$F$253,'3.2.MTS B (M2)'!B57,'3.1.MTS A'!$L$7:$L$253)</f>
        <v>0</v>
      </c>
      <c r="E57" s="187">
        <f>SUMIF('Conv ratios (M2)'!$A$2:$A$51,'3.2.MTS B (M2)'!$B57,'Conv ratios (M2)'!$G$2:$G$51)</f>
        <v>0</v>
      </c>
      <c r="F57" s="187">
        <f>SUMIF('Conv ratios (M2)'!$A$2:$A$51,'3.2.MTS B (M2)'!$B57,'Conv ratios (M2)'!$F$2:$F$51)</f>
        <v>0</v>
      </c>
      <c r="G57" s="187">
        <f>SUMIF('Conv ratios (M2)'!$A$2:$A$51,'3.2.MTS B (M2)'!$B57,'Conv ratios (M2)'!$E$2:$E$51)</f>
        <v>0</v>
      </c>
      <c r="H57" s="55"/>
      <c r="I57" s="72">
        <f t="shared" si="3"/>
        <v>0</v>
      </c>
      <c r="J57" s="72">
        <f t="shared" si="4"/>
        <v>0</v>
      </c>
      <c r="K57" s="72">
        <f t="shared" si="5"/>
        <v>0</v>
      </c>
      <c r="L57" s="72">
        <f t="shared" si="6"/>
        <v>0</v>
      </c>
      <c r="M57" s="55"/>
      <c r="N57" s="72">
        <f t="shared" si="7"/>
        <v>0</v>
      </c>
      <c r="O57" s="55"/>
      <c r="P57" s="72">
        <f t="shared" si="8"/>
        <v>0</v>
      </c>
      <c r="Q57" s="72">
        <f t="shared" si="9"/>
        <v>0</v>
      </c>
      <c r="R57" s="72">
        <f>SUMIF('3.1.MTS A'!$F$7:$F$253,'3.2.MTS B (M2)'!B57,'3.1.MTS A'!$Y$7:$Y$253)</f>
        <v>0</v>
      </c>
      <c r="S57" s="72">
        <f>SUMIFS('MTS B Funnel (M2)'!$E$7:$E$251,'MTS B Funnel (M2)'!$B$7:$B$251,'3.2.MTS B (M2)'!$B57)</f>
        <v>0</v>
      </c>
      <c r="T57" s="72">
        <f>SUMIFS('MTS B Funnel (M2)'!$F$7:$F$251,'MTS B Funnel (M2)'!$B$7:$B$251,'3.2.MTS B (M2)'!$B57)</f>
        <v>0</v>
      </c>
      <c r="U57" s="72">
        <f>SUMIFS('MTS B Funnel (M2)'!$G$7:$G$251,'MTS B Funnel (M2)'!$B$7:$B$251,'3.2.MTS B (M2)'!$B57)</f>
        <v>0</v>
      </c>
      <c r="V57" s="72">
        <f>SUMIFS('MTS B Funnel (M2)'!$H$7:$H$251,'MTS B Funnel (M2)'!$B$7:$B$251,'3.2.MTS B (M2)'!$B57)</f>
        <v>0</v>
      </c>
      <c r="W57" s="72">
        <f t="shared" si="10"/>
        <v>0</v>
      </c>
      <c r="X57" s="72">
        <f t="shared" si="11"/>
        <v>0</v>
      </c>
      <c r="Y57" s="72">
        <f t="shared" si="12"/>
        <v>0</v>
      </c>
      <c r="Z57" s="72">
        <f t="shared" si="12"/>
        <v>0</v>
      </c>
      <c r="AA57" s="72">
        <f t="shared" si="12"/>
        <v>0</v>
      </c>
      <c r="AB57" s="72">
        <f>SUMIFS('MTS B Funnel (M2)'!$I$7:$I$251,'MTS B Funnel (M2)'!$B$7:$B$251,'3.2.MTS B (M2)'!$B57)</f>
        <v>0</v>
      </c>
      <c r="AC57" s="72">
        <f>SUMIFS('MTS B Funnel (M2)'!$J$7:$J$251,'MTS B Funnel (M2)'!$B$7:$B$251,'3.2.MTS B (M2)'!$B57)</f>
        <v>0</v>
      </c>
      <c r="AD57" s="72">
        <f t="shared" si="13"/>
        <v>0</v>
      </c>
      <c r="AE57" s="55"/>
      <c r="AF57" s="72">
        <f>SUMIF('3.1.MTS A'!$F$7:$F$253,'3.2.MTS B (M2)'!R57,'3.1.MTS A'!$AD$7:$AD$253)</f>
        <v>0</v>
      </c>
      <c r="AG57" s="72">
        <f>SUMIFS('MTS B Funnel (M2)'!$L$7:$L$251,'MTS B Funnel (M2)'!$B$7:$B$251,'3.2.MTS B (M2)'!$B57)</f>
        <v>0</v>
      </c>
      <c r="AH57" s="72">
        <f>SUMIFS('MTS B Funnel (M2)'!$M$7:$M$251,'MTS B Funnel (M2)'!$B$7:$B$251,'3.2.MTS B (M2)'!$B57)</f>
        <v>0</v>
      </c>
      <c r="AI57" s="72">
        <f>SUMIFS('MTS B Funnel (M2)'!$N$7:$N$251,'MTS B Funnel (M2)'!$B$7:$B$251,'3.2.MTS B (M2)'!$B57)</f>
        <v>0</v>
      </c>
      <c r="AJ57" s="72">
        <f>SUMIFS('MTS B Funnel (M2)'!$O$7:$O$251,'MTS B Funnel (M2)'!$B$7:$B$251,'3.2.MTS B (M2)'!$B57)</f>
        <v>0</v>
      </c>
      <c r="AK57" s="72">
        <f t="shared" si="14"/>
        <v>0</v>
      </c>
      <c r="AL57" s="72">
        <f t="shared" si="15"/>
        <v>0</v>
      </c>
      <c r="AM57" s="72">
        <f t="shared" si="16"/>
        <v>0</v>
      </c>
      <c r="AN57" s="72">
        <f t="shared" si="17"/>
        <v>0</v>
      </c>
      <c r="AO57" s="72">
        <f t="shared" si="18"/>
        <v>0</v>
      </c>
      <c r="AP57" s="55"/>
    </row>
    <row r="58" spans="1:42" x14ac:dyDescent="0.25">
      <c r="A58" s="144"/>
      <c r="B58" s="55"/>
      <c r="C58" s="55"/>
      <c r="D58" s="72">
        <f>SUMIF('3.1.MTS A'!$F$7:$F$253,'3.2.MTS B (M2)'!B58,'3.1.MTS A'!$L$7:$L$253)</f>
        <v>0</v>
      </c>
      <c r="E58" s="187">
        <f>SUMIF('Conv ratios (M2)'!$A$2:$A$51,'3.2.MTS B (M2)'!$B58,'Conv ratios (M2)'!$G$2:$G$51)</f>
        <v>0</v>
      </c>
      <c r="F58" s="187">
        <f>SUMIF('Conv ratios (M2)'!$A$2:$A$51,'3.2.MTS B (M2)'!$B58,'Conv ratios (M2)'!$F$2:$F$51)</f>
        <v>0</v>
      </c>
      <c r="G58" s="187">
        <f>SUMIF('Conv ratios (M2)'!$A$2:$A$51,'3.2.MTS B (M2)'!$B58,'Conv ratios (M2)'!$E$2:$E$51)</f>
        <v>0</v>
      </c>
      <c r="H58" s="55"/>
      <c r="I58" s="72">
        <f t="shared" si="3"/>
        <v>0</v>
      </c>
      <c r="J58" s="72">
        <f t="shared" si="4"/>
        <v>0</v>
      </c>
      <c r="K58" s="72">
        <f t="shared" si="5"/>
        <v>0</v>
      </c>
      <c r="L58" s="72">
        <f t="shared" si="6"/>
        <v>0</v>
      </c>
      <c r="M58" s="55"/>
      <c r="N58" s="72">
        <f t="shared" si="7"/>
        <v>0</v>
      </c>
      <c r="O58" s="55"/>
      <c r="P58" s="72">
        <f t="shared" si="8"/>
        <v>0</v>
      </c>
      <c r="Q58" s="72">
        <f t="shared" si="9"/>
        <v>0</v>
      </c>
      <c r="R58" s="72">
        <f>SUMIF('3.1.MTS A'!$F$7:$F$253,'3.2.MTS B (M2)'!B58,'3.1.MTS A'!$Y$7:$Y$253)</f>
        <v>0</v>
      </c>
      <c r="S58" s="72">
        <f>SUMIFS('MTS B Funnel (M2)'!$E$7:$E$251,'MTS B Funnel (M2)'!$B$7:$B$251,'3.2.MTS B (M2)'!$B58)</f>
        <v>0</v>
      </c>
      <c r="T58" s="72">
        <f>SUMIFS('MTS B Funnel (M2)'!$F$7:$F$251,'MTS B Funnel (M2)'!$B$7:$B$251,'3.2.MTS B (M2)'!$B58)</f>
        <v>0</v>
      </c>
      <c r="U58" s="72">
        <f>SUMIFS('MTS B Funnel (M2)'!$G$7:$G$251,'MTS B Funnel (M2)'!$B$7:$B$251,'3.2.MTS B (M2)'!$B58)</f>
        <v>0</v>
      </c>
      <c r="V58" s="72">
        <f>SUMIFS('MTS B Funnel (M2)'!$H$7:$H$251,'MTS B Funnel (M2)'!$B$7:$B$251,'3.2.MTS B (M2)'!$B58)</f>
        <v>0</v>
      </c>
      <c r="W58" s="72">
        <f t="shared" si="10"/>
        <v>0</v>
      </c>
      <c r="X58" s="72">
        <f t="shared" si="11"/>
        <v>0</v>
      </c>
      <c r="Y58" s="72">
        <f t="shared" si="12"/>
        <v>0</v>
      </c>
      <c r="Z58" s="72">
        <f t="shared" si="12"/>
        <v>0</v>
      </c>
      <c r="AA58" s="72">
        <f t="shared" si="12"/>
        <v>0</v>
      </c>
      <c r="AB58" s="72">
        <f>SUMIFS('MTS B Funnel (M2)'!$I$7:$I$251,'MTS B Funnel (M2)'!$B$7:$B$251,'3.2.MTS B (M2)'!$B58)</f>
        <v>0</v>
      </c>
      <c r="AC58" s="72">
        <f>SUMIFS('MTS B Funnel (M2)'!$J$7:$J$251,'MTS B Funnel (M2)'!$B$7:$B$251,'3.2.MTS B (M2)'!$B58)</f>
        <v>0</v>
      </c>
      <c r="AD58" s="72">
        <f t="shared" si="13"/>
        <v>0</v>
      </c>
      <c r="AE58" s="55"/>
      <c r="AF58" s="72">
        <f>SUMIF('3.1.MTS A'!$F$7:$F$253,'3.2.MTS B (M2)'!R58,'3.1.MTS A'!$AD$7:$AD$253)</f>
        <v>0</v>
      </c>
      <c r="AG58" s="72">
        <f>SUMIFS('MTS B Funnel (M2)'!$L$7:$L$251,'MTS B Funnel (M2)'!$B$7:$B$251,'3.2.MTS B (M2)'!$B58)</f>
        <v>0</v>
      </c>
      <c r="AH58" s="72">
        <f>SUMIFS('MTS B Funnel (M2)'!$M$7:$M$251,'MTS B Funnel (M2)'!$B$7:$B$251,'3.2.MTS B (M2)'!$B58)</f>
        <v>0</v>
      </c>
      <c r="AI58" s="72">
        <f>SUMIFS('MTS B Funnel (M2)'!$N$7:$N$251,'MTS B Funnel (M2)'!$B$7:$B$251,'3.2.MTS B (M2)'!$B58)</f>
        <v>0</v>
      </c>
      <c r="AJ58" s="72">
        <f>SUMIFS('MTS B Funnel (M2)'!$O$7:$O$251,'MTS B Funnel (M2)'!$B$7:$B$251,'3.2.MTS B (M2)'!$B58)</f>
        <v>0</v>
      </c>
      <c r="AK58" s="72">
        <f t="shared" si="14"/>
        <v>0</v>
      </c>
      <c r="AL58" s="72">
        <f t="shared" si="15"/>
        <v>0</v>
      </c>
      <c r="AM58" s="72">
        <f t="shared" si="16"/>
        <v>0</v>
      </c>
      <c r="AN58" s="72">
        <f t="shared" si="17"/>
        <v>0</v>
      </c>
      <c r="AO58" s="72">
        <f t="shared" si="18"/>
        <v>0</v>
      </c>
      <c r="AP58" s="55"/>
    </row>
    <row r="59" spans="1:42" x14ac:dyDescent="0.25">
      <c r="A59" s="144"/>
      <c r="B59" s="55"/>
      <c r="C59" s="55"/>
      <c r="D59" s="72">
        <f>SUMIF('3.1.MTS A'!$F$7:$F$253,'3.2.MTS B (M2)'!B59,'3.1.MTS A'!$L$7:$L$253)</f>
        <v>0</v>
      </c>
      <c r="E59" s="187">
        <f>SUMIF('Conv ratios (M2)'!$A$2:$A$51,'3.2.MTS B (M2)'!$B59,'Conv ratios (M2)'!$G$2:$G$51)</f>
        <v>0</v>
      </c>
      <c r="F59" s="187">
        <f>SUMIF('Conv ratios (M2)'!$A$2:$A$51,'3.2.MTS B (M2)'!$B59,'Conv ratios (M2)'!$F$2:$F$51)</f>
        <v>0</v>
      </c>
      <c r="G59" s="187">
        <f>SUMIF('Conv ratios (M2)'!$A$2:$A$51,'3.2.MTS B (M2)'!$B59,'Conv ratios (M2)'!$E$2:$E$51)</f>
        <v>0</v>
      </c>
      <c r="H59" s="55"/>
      <c r="I59" s="72">
        <f t="shared" si="3"/>
        <v>0</v>
      </c>
      <c r="J59" s="72">
        <f t="shared" si="4"/>
        <v>0</v>
      </c>
      <c r="K59" s="72">
        <f t="shared" si="5"/>
        <v>0</v>
      </c>
      <c r="L59" s="72">
        <f t="shared" si="6"/>
        <v>0</v>
      </c>
      <c r="M59" s="55"/>
      <c r="N59" s="72">
        <f t="shared" si="7"/>
        <v>0</v>
      </c>
      <c r="O59" s="55"/>
      <c r="P59" s="72">
        <f t="shared" si="8"/>
        <v>0</v>
      </c>
      <c r="Q59" s="72">
        <f t="shared" si="9"/>
        <v>0</v>
      </c>
      <c r="R59" s="72">
        <f>SUMIF('3.1.MTS A'!$F$7:$F$253,'3.2.MTS B (M2)'!B59,'3.1.MTS A'!$Y$7:$Y$253)</f>
        <v>0</v>
      </c>
      <c r="S59" s="72">
        <f>SUMIFS('MTS B Funnel (M2)'!$E$7:$E$251,'MTS B Funnel (M2)'!$B$7:$B$251,'3.2.MTS B (M2)'!$B59)</f>
        <v>0</v>
      </c>
      <c r="T59" s="72">
        <f>SUMIFS('MTS B Funnel (M2)'!$F$7:$F$251,'MTS B Funnel (M2)'!$B$7:$B$251,'3.2.MTS B (M2)'!$B59)</f>
        <v>0</v>
      </c>
      <c r="U59" s="72">
        <f>SUMIFS('MTS B Funnel (M2)'!$G$7:$G$251,'MTS B Funnel (M2)'!$B$7:$B$251,'3.2.MTS B (M2)'!$B59)</f>
        <v>0</v>
      </c>
      <c r="V59" s="72">
        <f>SUMIFS('MTS B Funnel (M2)'!$H$7:$H$251,'MTS B Funnel (M2)'!$B$7:$B$251,'3.2.MTS B (M2)'!$B59)</f>
        <v>0</v>
      </c>
      <c r="W59" s="72">
        <f t="shared" si="10"/>
        <v>0</v>
      </c>
      <c r="X59" s="72">
        <f t="shared" si="11"/>
        <v>0</v>
      </c>
      <c r="Y59" s="72">
        <f t="shared" si="12"/>
        <v>0</v>
      </c>
      <c r="Z59" s="72">
        <f t="shared" si="12"/>
        <v>0</v>
      </c>
      <c r="AA59" s="72">
        <f t="shared" si="12"/>
        <v>0</v>
      </c>
      <c r="AB59" s="72">
        <f>SUMIFS('MTS B Funnel (M2)'!$I$7:$I$251,'MTS B Funnel (M2)'!$B$7:$B$251,'3.2.MTS B (M2)'!$B59)</f>
        <v>0</v>
      </c>
      <c r="AC59" s="72">
        <f>SUMIFS('MTS B Funnel (M2)'!$J$7:$J$251,'MTS B Funnel (M2)'!$B$7:$B$251,'3.2.MTS B (M2)'!$B59)</f>
        <v>0</v>
      </c>
      <c r="AD59" s="72">
        <f t="shared" si="13"/>
        <v>0</v>
      </c>
      <c r="AE59" s="55"/>
      <c r="AF59" s="72">
        <f>SUMIF('3.1.MTS A'!$F$7:$F$253,'3.2.MTS B (M2)'!R59,'3.1.MTS A'!$AD$7:$AD$253)</f>
        <v>0</v>
      </c>
      <c r="AG59" s="72">
        <f>SUMIFS('MTS B Funnel (M2)'!$L$7:$L$251,'MTS B Funnel (M2)'!$B$7:$B$251,'3.2.MTS B (M2)'!$B59)</f>
        <v>0</v>
      </c>
      <c r="AH59" s="72">
        <f>SUMIFS('MTS B Funnel (M2)'!$M$7:$M$251,'MTS B Funnel (M2)'!$B$7:$B$251,'3.2.MTS B (M2)'!$B59)</f>
        <v>0</v>
      </c>
      <c r="AI59" s="72">
        <f>SUMIFS('MTS B Funnel (M2)'!$N$7:$N$251,'MTS B Funnel (M2)'!$B$7:$B$251,'3.2.MTS B (M2)'!$B59)</f>
        <v>0</v>
      </c>
      <c r="AJ59" s="72">
        <f>SUMIFS('MTS B Funnel (M2)'!$O$7:$O$251,'MTS B Funnel (M2)'!$B$7:$B$251,'3.2.MTS B (M2)'!$B59)</f>
        <v>0</v>
      </c>
      <c r="AK59" s="72">
        <f t="shared" si="14"/>
        <v>0</v>
      </c>
      <c r="AL59" s="72">
        <f t="shared" si="15"/>
        <v>0</v>
      </c>
      <c r="AM59" s="72">
        <f t="shared" si="16"/>
        <v>0</v>
      </c>
      <c r="AN59" s="72">
        <f t="shared" si="17"/>
        <v>0</v>
      </c>
      <c r="AO59" s="72">
        <f t="shared" si="18"/>
        <v>0</v>
      </c>
      <c r="AP59" s="55"/>
    </row>
    <row r="60" spans="1:42" x14ac:dyDescent="0.25">
      <c r="A60" s="144"/>
      <c r="B60" s="55"/>
      <c r="C60" s="55"/>
      <c r="D60" s="72">
        <f>SUMIF('3.1.MTS A'!$F$7:$F$253,'3.2.MTS B (M2)'!B60,'3.1.MTS A'!$L$7:$L$253)</f>
        <v>0</v>
      </c>
      <c r="E60" s="187">
        <f>SUMIF('Conv ratios (M2)'!$A$2:$A$51,'3.2.MTS B (M2)'!$B60,'Conv ratios (M2)'!$G$2:$G$51)</f>
        <v>0</v>
      </c>
      <c r="F60" s="187">
        <f>SUMIF('Conv ratios (M2)'!$A$2:$A$51,'3.2.MTS B (M2)'!$B60,'Conv ratios (M2)'!$F$2:$F$51)</f>
        <v>0</v>
      </c>
      <c r="G60" s="187">
        <f>SUMIF('Conv ratios (M2)'!$A$2:$A$51,'3.2.MTS B (M2)'!$B60,'Conv ratios (M2)'!$E$2:$E$51)</f>
        <v>0</v>
      </c>
      <c r="H60" s="55"/>
      <c r="I60" s="72">
        <f t="shared" si="3"/>
        <v>0</v>
      </c>
      <c r="J60" s="72">
        <f t="shared" si="4"/>
        <v>0</v>
      </c>
      <c r="K60" s="72">
        <f t="shared" si="5"/>
        <v>0</v>
      </c>
      <c r="L60" s="72">
        <f t="shared" si="6"/>
        <v>0</v>
      </c>
      <c r="M60" s="55"/>
      <c r="N60" s="72">
        <f t="shared" si="7"/>
        <v>0</v>
      </c>
      <c r="O60" s="55"/>
      <c r="P60" s="72">
        <f t="shared" si="8"/>
        <v>0</v>
      </c>
      <c r="Q60" s="72">
        <f t="shared" si="9"/>
        <v>0</v>
      </c>
      <c r="R60" s="72">
        <f>SUMIF('3.1.MTS A'!$F$7:$F$253,'3.2.MTS B (M2)'!B60,'3.1.MTS A'!$Y$7:$Y$253)</f>
        <v>0</v>
      </c>
      <c r="S60" s="72">
        <f>SUMIFS('MTS B Funnel (M2)'!$E$7:$E$251,'MTS B Funnel (M2)'!$B$7:$B$251,'3.2.MTS B (M2)'!$B60)</f>
        <v>0</v>
      </c>
      <c r="T60" s="72">
        <f>SUMIFS('MTS B Funnel (M2)'!$F$7:$F$251,'MTS B Funnel (M2)'!$B$7:$B$251,'3.2.MTS B (M2)'!$B60)</f>
        <v>0</v>
      </c>
      <c r="U60" s="72">
        <f>SUMIFS('MTS B Funnel (M2)'!$G$7:$G$251,'MTS B Funnel (M2)'!$B$7:$B$251,'3.2.MTS B (M2)'!$B60)</f>
        <v>0</v>
      </c>
      <c r="V60" s="72">
        <f>SUMIFS('MTS B Funnel (M2)'!$H$7:$H$251,'MTS B Funnel (M2)'!$B$7:$B$251,'3.2.MTS B (M2)'!$B60)</f>
        <v>0</v>
      </c>
      <c r="W60" s="72">
        <f t="shared" si="10"/>
        <v>0</v>
      </c>
      <c r="X60" s="72">
        <f t="shared" si="11"/>
        <v>0</v>
      </c>
      <c r="Y60" s="72">
        <f t="shared" si="12"/>
        <v>0</v>
      </c>
      <c r="Z60" s="72">
        <f t="shared" si="12"/>
        <v>0</v>
      </c>
      <c r="AA60" s="72">
        <f t="shared" si="12"/>
        <v>0</v>
      </c>
      <c r="AB60" s="72">
        <f>SUMIFS('MTS B Funnel (M2)'!$I$7:$I$251,'MTS B Funnel (M2)'!$B$7:$B$251,'3.2.MTS B (M2)'!$B60)</f>
        <v>0</v>
      </c>
      <c r="AC60" s="72">
        <f>SUMIFS('MTS B Funnel (M2)'!$J$7:$J$251,'MTS B Funnel (M2)'!$B$7:$B$251,'3.2.MTS B (M2)'!$B60)</f>
        <v>0</v>
      </c>
      <c r="AD60" s="72">
        <f t="shared" si="13"/>
        <v>0</v>
      </c>
      <c r="AE60" s="55"/>
      <c r="AF60" s="72">
        <f>SUMIF('3.1.MTS A'!$F$7:$F$253,'3.2.MTS B (M2)'!R60,'3.1.MTS A'!$AD$7:$AD$253)</f>
        <v>0</v>
      </c>
      <c r="AG60" s="72">
        <f>SUMIFS('MTS B Funnel (M2)'!$L$7:$L$251,'MTS B Funnel (M2)'!$B$7:$B$251,'3.2.MTS B (M2)'!$B60)</f>
        <v>0</v>
      </c>
      <c r="AH60" s="72">
        <f>SUMIFS('MTS B Funnel (M2)'!$M$7:$M$251,'MTS B Funnel (M2)'!$B$7:$B$251,'3.2.MTS B (M2)'!$B60)</f>
        <v>0</v>
      </c>
      <c r="AI60" s="72">
        <f>SUMIFS('MTS B Funnel (M2)'!$N$7:$N$251,'MTS B Funnel (M2)'!$B$7:$B$251,'3.2.MTS B (M2)'!$B60)</f>
        <v>0</v>
      </c>
      <c r="AJ60" s="72">
        <f>SUMIFS('MTS B Funnel (M2)'!$O$7:$O$251,'MTS B Funnel (M2)'!$B$7:$B$251,'3.2.MTS B (M2)'!$B60)</f>
        <v>0</v>
      </c>
      <c r="AK60" s="72">
        <f t="shared" si="14"/>
        <v>0</v>
      </c>
      <c r="AL60" s="72">
        <f t="shared" si="15"/>
        <v>0</v>
      </c>
      <c r="AM60" s="72">
        <f t="shared" si="16"/>
        <v>0</v>
      </c>
      <c r="AN60" s="72">
        <f t="shared" si="17"/>
        <v>0</v>
      </c>
      <c r="AO60" s="72">
        <f t="shared" si="18"/>
        <v>0</v>
      </c>
      <c r="AP60" s="55"/>
    </row>
    <row r="61" spans="1:42" x14ac:dyDescent="0.25">
      <c r="A61" s="144"/>
      <c r="B61" s="55"/>
      <c r="C61" s="55"/>
      <c r="D61" s="72">
        <f>SUMIF('3.1.MTS A'!$F$7:$F$253,'3.2.MTS B (M2)'!B61,'3.1.MTS A'!$L$7:$L$253)</f>
        <v>0</v>
      </c>
      <c r="E61" s="187">
        <f>SUMIF('Conv ratios (M2)'!$A$2:$A$51,'3.2.MTS B (M2)'!$B61,'Conv ratios (M2)'!$G$2:$G$51)</f>
        <v>0</v>
      </c>
      <c r="F61" s="187">
        <f>SUMIF('Conv ratios (M2)'!$A$2:$A$51,'3.2.MTS B (M2)'!$B61,'Conv ratios (M2)'!$F$2:$F$51)</f>
        <v>0</v>
      </c>
      <c r="G61" s="187">
        <f>SUMIF('Conv ratios (M2)'!$A$2:$A$51,'3.2.MTS B (M2)'!$B61,'Conv ratios (M2)'!$E$2:$E$51)</f>
        <v>0</v>
      </c>
      <c r="H61" s="55"/>
      <c r="I61" s="72">
        <f t="shared" si="3"/>
        <v>0</v>
      </c>
      <c r="J61" s="72">
        <f t="shared" si="4"/>
        <v>0</v>
      </c>
      <c r="K61" s="72">
        <f t="shared" si="5"/>
        <v>0</v>
      </c>
      <c r="L61" s="72">
        <f t="shared" si="6"/>
        <v>0</v>
      </c>
      <c r="M61" s="55"/>
      <c r="N61" s="72">
        <f t="shared" si="7"/>
        <v>0</v>
      </c>
      <c r="O61" s="55"/>
      <c r="P61" s="72">
        <f t="shared" si="8"/>
        <v>0</v>
      </c>
      <c r="Q61" s="72">
        <f t="shared" si="9"/>
        <v>0</v>
      </c>
      <c r="R61" s="72">
        <f>SUMIF('3.1.MTS A'!$F$7:$F$253,'3.2.MTS B (M2)'!B61,'3.1.MTS A'!$Y$7:$Y$253)</f>
        <v>0</v>
      </c>
      <c r="S61" s="72">
        <f>SUMIFS('MTS B Funnel (M2)'!$E$7:$E$251,'MTS B Funnel (M2)'!$B$7:$B$251,'3.2.MTS B (M2)'!$B61)</f>
        <v>0</v>
      </c>
      <c r="T61" s="72">
        <f>SUMIFS('MTS B Funnel (M2)'!$F$7:$F$251,'MTS B Funnel (M2)'!$B$7:$B$251,'3.2.MTS B (M2)'!$B61)</f>
        <v>0</v>
      </c>
      <c r="U61" s="72">
        <f>SUMIFS('MTS B Funnel (M2)'!$G$7:$G$251,'MTS B Funnel (M2)'!$B$7:$B$251,'3.2.MTS B (M2)'!$B61)</f>
        <v>0</v>
      </c>
      <c r="V61" s="72">
        <f>SUMIFS('MTS B Funnel (M2)'!$H$7:$H$251,'MTS B Funnel (M2)'!$B$7:$B$251,'3.2.MTS B (M2)'!$B61)</f>
        <v>0</v>
      </c>
      <c r="W61" s="72">
        <f t="shared" si="10"/>
        <v>0</v>
      </c>
      <c r="X61" s="72">
        <f t="shared" si="11"/>
        <v>0</v>
      </c>
      <c r="Y61" s="72">
        <f t="shared" si="12"/>
        <v>0</v>
      </c>
      <c r="Z61" s="72">
        <f t="shared" si="12"/>
        <v>0</v>
      </c>
      <c r="AA61" s="72">
        <f t="shared" si="12"/>
        <v>0</v>
      </c>
      <c r="AB61" s="72">
        <f>SUMIFS('MTS B Funnel (M2)'!$I$7:$I$251,'MTS B Funnel (M2)'!$B$7:$B$251,'3.2.MTS B (M2)'!$B61)</f>
        <v>0</v>
      </c>
      <c r="AC61" s="72">
        <f>SUMIFS('MTS B Funnel (M2)'!$J$7:$J$251,'MTS B Funnel (M2)'!$B$7:$B$251,'3.2.MTS B (M2)'!$B61)</f>
        <v>0</v>
      </c>
      <c r="AD61" s="72">
        <f t="shared" si="13"/>
        <v>0</v>
      </c>
      <c r="AE61" s="55"/>
      <c r="AF61" s="72">
        <f>SUMIF('3.1.MTS A'!$F$7:$F$253,'3.2.MTS B (M2)'!R61,'3.1.MTS A'!$AD$7:$AD$253)</f>
        <v>0</v>
      </c>
      <c r="AG61" s="72">
        <f>SUMIFS('MTS B Funnel (M2)'!$L$7:$L$251,'MTS B Funnel (M2)'!$B$7:$B$251,'3.2.MTS B (M2)'!$B61)</f>
        <v>0</v>
      </c>
      <c r="AH61" s="72">
        <f>SUMIFS('MTS B Funnel (M2)'!$M$7:$M$251,'MTS B Funnel (M2)'!$B$7:$B$251,'3.2.MTS B (M2)'!$B61)</f>
        <v>0</v>
      </c>
      <c r="AI61" s="72">
        <f>SUMIFS('MTS B Funnel (M2)'!$N$7:$N$251,'MTS B Funnel (M2)'!$B$7:$B$251,'3.2.MTS B (M2)'!$B61)</f>
        <v>0</v>
      </c>
      <c r="AJ61" s="72">
        <f>SUMIFS('MTS B Funnel (M2)'!$O$7:$O$251,'MTS B Funnel (M2)'!$B$7:$B$251,'3.2.MTS B (M2)'!$B61)</f>
        <v>0</v>
      </c>
      <c r="AK61" s="72">
        <f t="shared" si="14"/>
        <v>0</v>
      </c>
      <c r="AL61" s="72">
        <f t="shared" si="15"/>
        <v>0</v>
      </c>
      <c r="AM61" s="72">
        <f t="shared" si="16"/>
        <v>0</v>
      </c>
      <c r="AN61" s="72">
        <f t="shared" si="17"/>
        <v>0</v>
      </c>
      <c r="AO61" s="72">
        <f t="shared" si="18"/>
        <v>0</v>
      </c>
      <c r="AP61" s="55"/>
    </row>
    <row r="62" spans="1:42" x14ac:dyDescent="0.25">
      <c r="A62" s="144"/>
      <c r="B62" s="55"/>
      <c r="C62" s="55"/>
      <c r="D62" s="72">
        <f>SUMIF('3.1.MTS A'!$F$7:$F$253,'3.2.MTS B (M2)'!B62,'3.1.MTS A'!$L$7:$L$253)</f>
        <v>0</v>
      </c>
      <c r="E62" s="187">
        <f>SUMIF('Conv ratios (M2)'!$A$2:$A$51,'3.2.MTS B (M2)'!$B62,'Conv ratios (M2)'!$G$2:$G$51)</f>
        <v>0</v>
      </c>
      <c r="F62" s="187">
        <f>SUMIF('Conv ratios (M2)'!$A$2:$A$51,'3.2.MTS B (M2)'!$B62,'Conv ratios (M2)'!$F$2:$F$51)</f>
        <v>0</v>
      </c>
      <c r="G62" s="187">
        <f>SUMIF('Conv ratios (M2)'!$A$2:$A$51,'3.2.MTS B (M2)'!$B62,'Conv ratios (M2)'!$E$2:$E$51)</f>
        <v>0</v>
      </c>
      <c r="H62" s="55"/>
      <c r="I62" s="72">
        <f t="shared" si="3"/>
        <v>0</v>
      </c>
      <c r="J62" s="72">
        <f t="shared" si="4"/>
        <v>0</v>
      </c>
      <c r="K62" s="72">
        <f t="shared" si="5"/>
        <v>0</v>
      </c>
      <c r="L62" s="72">
        <f t="shared" si="6"/>
        <v>0</v>
      </c>
      <c r="M62" s="55"/>
      <c r="N62" s="72">
        <f t="shared" si="7"/>
        <v>0</v>
      </c>
      <c r="O62" s="55"/>
      <c r="P62" s="72">
        <f t="shared" si="8"/>
        <v>0</v>
      </c>
      <c r="Q62" s="72">
        <f t="shared" si="9"/>
        <v>0</v>
      </c>
      <c r="R62" s="72">
        <f>SUMIF('3.1.MTS A'!$F$7:$F$253,'3.2.MTS B (M2)'!B62,'3.1.MTS A'!$Y$7:$Y$253)</f>
        <v>0</v>
      </c>
      <c r="S62" s="72">
        <f>SUMIFS('MTS B Funnel (M2)'!$E$7:$E$251,'MTS B Funnel (M2)'!$B$7:$B$251,'3.2.MTS B (M2)'!$B62)</f>
        <v>0</v>
      </c>
      <c r="T62" s="72">
        <f>SUMIFS('MTS B Funnel (M2)'!$F$7:$F$251,'MTS B Funnel (M2)'!$B$7:$B$251,'3.2.MTS B (M2)'!$B62)</f>
        <v>0</v>
      </c>
      <c r="U62" s="72">
        <f>SUMIFS('MTS B Funnel (M2)'!$G$7:$G$251,'MTS B Funnel (M2)'!$B$7:$B$251,'3.2.MTS B (M2)'!$B62)</f>
        <v>0</v>
      </c>
      <c r="V62" s="72">
        <f>SUMIFS('MTS B Funnel (M2)'!$H$7:$H$251,'MTS B Funnel (M2)'!$B$7:$B$251,'3.2.MTS B (M2)'!$B62)</f>
        <v>0</v>
      </c>
      <c r="W62" s="72">
        <f t="shared" si="10"/>
        <v>0</v>
      </c>
      <c r="X62" s="72">
        <f t="shared" si="11"/>
        <v>0</v>
      </c>
      <c r="Y62" s="72">
        <f t="shared" si="12"/>
        <v>0</v>
      </c>
      <c r="Z62" s="72">
        <f t="shared" si="12"/>
        <v>0</v>
      </c>
      <c r="AA62" s="72">
        <f t="shared" si="12"/>
        <v>0</v>
      </c>
      <c r="AB62" s="72">
        <f>SUMIFS('MTS B Funnel (M2)'!$I$7:$I$251,'MTS B Funnel (M2)'!$B$7:$B$251,'3.2.MTS B (M2)'!$B62)</f>
        <v>0</v>
      </c>
      <c r="AC62" s="72">
        <f>SUMIFS('MTS B Funnel (M2)'!$J$7:$J$251,'MTS B Funnel (M2)'!$B$7:$B$251,'3.2.MTS B (M2)'!$B62)</f>
        <v>0</v>
      </c>
      <c r="AD62" s="72">
        <f t="shared" si="13"/>
        <v>0</v>
      </c>
      <c r="AE62" s="55"/>
      <c r="AF62" s="72">
        <f>SUMIF('3.1.MTS A'!$F$7:$F$253,'3.2.MTS B (M2)'!R62,'3.1.MTS A'!$AD$7:$AD$253)</f>
        <v>0</v>
      </c>
      <c r="AG62" s="72">
        <f>SUMIFS('MTS B Funnel (M2)'!$L$7:$L$251,'MTS B Funnel (M2)'!$B$7:$B$251,'3.2.MTS B (M2)'!$B62)</f>
        <v>0</v>
      </c>
      <c r="AH62" s="72">
        <f>SUMIFS('MTS B Funnel (M2)'!$M$7:$M$251,'MTS B Funnel (M2)'!$B$7:$B$251,'3.2.MTS B (M2)'!$B62)</f>
        <v>0</v>
      </c>
      <c r="AI62" s="72">
        <f>SUMIFS('MTS B Funnel (M2)'!$N$7:$N$251,'MTS B Funnel (M2)'!$B$7:$B$251,'3.2.MTS B (M2)'!$B62)</f>
        <v>0</v>
      </c>
      <c r="AJ62" s="72">
        <f>SUMIFS('MTS B Funnel (M2)'!$O$7:$O$251,'MTS B Funnel (M2)'!$B$7:$B$251,'3.2.MTS B (M2)'!$B62)</f>
        <v>0</v>
      </c>
      <c r="AK62" s="72">
        <f t="shared" si="14"/>
        <v>0</v>
      </c>
      <c r="AL62" s="72">
        <f t="shared" si="15"/>
        <v>0</v>
      </c>
      <c r="AM62" s="72">
        <f t="shared" si="16"/>
        <v>0</v>
      </c>
      <c r="AN62" s="72">
        <f t="shared" si="17"/>
        <v>0</v>
      </c>
      <c r="AO62" s="72">
        <f t="shared" si="18"/>
        <v>0</v>
      </c>
      <c r="AP62" s="55"/>
    </row>
    <row r="63" spans="1:42" x14ac:dyDescent="0.25">
      <c r="A63" s="144"/>
      <c r="B63" s="55"/>
      <c r="C63" s="55"/>
      <c r="D63" s="72">
        <f>SUMIF('3.1.MTS A'!$F$7:$F$253,'3.2.MTS B (M2)'!B63,'3.1.MTS A'!$L$7:$L$253)</f>
        <v>0</v>
      </c>
      <c r="E63" s="187">
        <f>SUMIF('Conv ratios (M2)'!$A$2:$A$51,'3.2.MTS B (M2)'!$B63,'Conv ratios (M2)'!$G$2:$G$51)</f>
        <v>0</v>
      </c>
      <c r="F63" s="187">
        <f>SUMIF('Conv ratios (M2)'!$A$2:$A$51,'3.2.MTS B (M2)'!$B63,'Conv ratios (M2)'!$F$2:$F$51)</f>
        <v>0</v>
      </c>
      <c r="G63" s="187">
        <f>SUMIF('Conv ratios (M2)'!$A$2:$A$51,'3.2.MTS B (M2)'!$B63,'Conv ratios (M2)'!$E$2:$E$51)</f>
        <v>0</v>
      </c>
      <c r="H63" s="55"/>
      <c r="I63" s="72">
        <f t="shared" si="3"/>
        <v>0</v>
      </c>
      <c r="J63" s="72">
        <f t="shared" si="4"/>
        <v>0</v>
      </c>
      <c r="K63" s="72">
        <f t="shared" si="5"/>
        <v>0</v>
      </c>
      <c r="L63" s="72">
        <f t="shared" si="6"/>
        <v>0</v>
      </c>
      <c r="M63" s="55"/>
      <c r="N63" s="72">
        <f t="shared" si="7"/>
        <v>0</v>
      </c>
      <c r="O63" s="55"/>
      <c r="P63" s="72">
        <f t="shared" si="8"/>
        <v>0</v>
      </c>
      <c r="Q63" s="72">
        <f t="shared" si="9"/>
        <v>0</v>
      </c>
      <c r="R63" s="72">
        <f>SUMIF('3.1.MTS A'!$F$7:$F$253,'3.2.MTS B (M2)'!B63,'3.1.MTS A'!$Y$7:$Y$253)</f>
        <v>0</v>
      </c>
      <c r="S63" s="72">
        <f>SUMIFS('MTS B Funnel (M2)'!$E$7:$E$251,'MTS B Funnel (M2)'!$B$7:$B$251,'3.2.MTS B (M2)'!$B63)</f>
        <v>0</v>
      </c>
      <c r="T63" s="72">
        <f>SUMIFS('MTS B Funnel (M2)'!$F$7:$F$251,'MTS B Funnel (M2)'!$B$7:$B$251,'3.2.MTS B (M2)'!$B63)</f>
        <v>0</v>
      </c>
      <c r="U63" s="72">
        <f>SUMIFS('MTS B Funnel (M2)'!$G$7:$G$251,'MTS B Funnel (M2)'!$B$7:$B$251,'3.2.MTS B (M2)'!$B63)</f>
        <v>0</v>
      </c>
      <c r="V63" s="72">
        <f>SUMIFS('MTS B Funnel (M2)'!$H$7:$H$251,'MTS B Funnel (M2)'!$B$7:$B$251,'3.2.MTS B (M2)'!$B63)</f>
        <v>0</v>
      </c>
      <c r="W63" s="72">
        <f t="shared" si="10"/>
        <v>0</v>
      </c>
      <c r="X63" s="72">
        <f t="shared" si="11"/>
        <v>0</v>
      </c>
      <c r="Y63" s="72">
        <f t="shared" si="12"/>
        <v>0</v>
      </c>
      <c r="Z63" s="72">
        <f t="shared" si="12"/>
        <v>0</v>
      </c>
      <c r="AA63" s="72">
        <f t="shared" si="12"/>
        <v>0</v>
      </c>
      <c r="AB63" s="72">
        <f>SUMIFS('MTS B Funnel (M2)'!$I$7:$I$251,'MTS B Funnel (M2)'!$B$7:$B$251,'3.2.MTS B (M2)'!$B63)</f>
        <v>0</v>
      </c>
      <c r="AC63" s="72">
        <f>SUMIFS('MTS B Funnel (M2)'!$J$7:$J$251,'MTS B Funnel (M2)'!$B$7:$B$251,'3.2.MTS B (M2)'!$B63)</f>
        <v>0</v>
      </c>
      <c r="AD63" s="72">
        <f t="shared" si="13"/>
        <v>0</v>
      </c>
      <c r="AE63" s="55"/>
      <c r="AF63" s="72">
        <f>SUMIF('3.1.MTS A'!$F$7:$F$253,'3.2.MTS B (M2)'!R63,'3.1.MTS A'!$AD$7:$AD$253)</f>
        <v>0</v>
      </c>
      <c r="AG63" s="72">
        <f>SUMIFS('MTS B Funnel (M2)'!$L$7:$L$251,'MTS B Funnel (M2)'!$B$7:$B$251,'3.2.MTS B (M2)'!$B63)</f>
        <v>0</v>
      </c>
      <c r="AH63" s="72">
        <f>SUMIFS('MTS B Funnel (M2)'!$M$7:$M$251,'MTS B Funnel (M2)'!$B$7:$B$251,'3.2.MTS B (M2)'!$B63)</f>
        <v>0</v>
      </c>
      <c r="AI63" s="72">
        <f>SUMIFS('MTS B Funnel (M2)'!$N$7:$N$251,'MTS B Funnel (M2)'!$B$7:$B$251,'3.2.MTS B (M2)'!$B63)</f>
        <v>0</v>
      </c>
      <c r="AJ63" s="72">
        <f>SUMIFS('MTS B Funnel (M2)'!$O$7:$O$251,'MTS B Funnel (M2)'!$B$7:$B$251,'3.2.MTS B (M2)'!$B63)</f>
        <v>0</v>
      </c>
      <c r="AK63" s="72">
        <f t="shared" si="14"/>
        <v>0</v>
      </c>
      <c r="AL63" s="72">
        <f t="shared" si="15"/>
        <v>0</v>
      </c>
      <c r="AM63" s="72">
        <f t="shared" si="16"/>
        <v>0</v>
      </c>
      <c r="AN63" s="72">
        <f t="shared" si="17"/>
        <v>0</v>
      </c>
      <c r="AO63" s="72">
        <f t="shared" si="18"/>
        <v>0</v>
      </c>
      <c r="AP63" s="55"/>
    </row>
    <row r="64" spans="1:42" x14ac:dyDescent="0.25">
      <c r="A64" s="144"/>
      <c r="B64" s="55"/>
      <c r="C64" s="55"/>
      <c r="D64" s="72">
        <f>SUMIF('3.1.MTS A'!$F$7:$F$253,'3.2.MTS B (M2)'!B64,'3.1.MTS A'!$L$7:$L$253)</f>
        <v>0</v>
      </c>
      <c r="E64" s="187">
        <f>SUMIF('Conv ratios (M2)'!$A$2:$A$51,'3.2.MTS B (M2)'!$B64,'Conv ratios (M2)'!$G$2:$G$51)</f>
        <v>0</v>
      </c>
      <c r="F64" s="187">
        <f>SUMIF('Conv ratios (M2)'!$A$2:$A$51,'3.2.MTS B (M2)'!$B64,'Conv ratios (M2)'!$F$2:$F$51)</f>
        <v>0</v>
      </c>
      <c r="G64" s="187">
        <f>SUMIF('Conv ratios (M2)'!$A$2:$A$51,'3.2.MTS B (M2)'!$B64,'Conv ratios (M2)'!$E$2:$E$51)</f>
        <v>0</v>
      </c>
      <c r="H64" s="55"/>
      <c r="I64" s="72">
        <f t="shared" si="3"/>
        <v>0</v>
      </c>
      <c r="J64" s="72">
        <f t="shared" si="4"/>
        <v>0</v>
      </c>
      <c r="K64" s="72">
        <f t="shared" si="5"/>
        <v>0</v>
      </c>
      <c r="L64" s="72">
        <f t="shared" si="6"/>
        <v>0</v>
      </c>
      <c r="M64" s="55"/>
      <c r="N64" s="72">
        <f t="shared" si="7"/>
        <v>0</v>
      </c>
      <c r="O64" s="55"/>
      <c r="P64" s="72">
        <f t="shared" si="8"/>
        <v>0</v>
      </c>
      <c r="Q64" s="72">
        <f t="shared" si="9"/>
        <v>0</v>
      </c>
      <c r="R64" s="72">
        <f>SUMIF('3.1.MTS A'!$F$7:$F$253,'3.2.MTS B (M2)'!B64,'3.1.MTS A'!$Y$7:$Y$253)</f>
        <v>0</v>
      </c>
      <c r="S64" s="72">
        <f>SUMIFS('MTS B Funnel (M2)'!$E$7:$E$251,'MTS B Funnel (M2)'!$B$7:$B$251,'3.2.MTS B (M2)'!$B64)</f>
        <v>0</v>
      </c>
      <c r="T64" s="72">
        <f>SUMIFS('MTS B Funnel (M2)'!$F$7:$F$251,'MTS B Funnel (M2)'!$B$7:$B$251,'3.2.MTS B (M2)'!$B64)</f>
        <v>0</v>
      </c>
      <c r="U64" s="72">
        <f>SUMIFS('MTS B Funnel (M2)'!$G$7:$G$251,'MTS B Funnel (M2)'!$B$7:$B$251,'3.2.MTS B (M2)'!$B64)</f>
        <v>0</v>
      </c>
      <c r="V64" s="72">
        <f>SUMIFS('MTS B Funnel (M2)'!$H$7:$H$251,'MTS B Funnel (M2)'!$B$7:$B$251,'3.2.MTS B (M2)'!$B64)</f>
        <v>0</v>
      </c>
      <c r="W64" s="72">
        <f t="shared" si="10"/>
        <v>0</v>
      </c>
      <c r="X64" s="72">
        <f t="shared" si="11"/>
        <v>0</v>
      </c>
      <c r="Y64" s="72">
        <f t="shared" si="12"/>
        <v>0</v>
      </c>
      <c r="Z64" s="72">
        <f t="shared" si="12"/>
        <v>0</v>
      </c>
      <c r="AA64" s="72">
        <f t="shared" si="12"/>
        <v>0</v>
      </c>
      <c r="AB64" s="72">
        <f>SUMIFS('MTS B Funnel (M2)'!$I$7:$I$251,'MTS B Funnel (M2)'!$B$7:$B$251,'3.2.MTS B (M2)'!$B64)</f>
        <v>0</v>
      </c>
      <c r="AC64" s="72">
        <f>SUMIFS('MTS B Funnel (M2)'!$J$7:$J$251,'MTS B Funnel (M2)'!$B$7:$B$251,'3.2.MTS B (M2)'!$B64)</f>
        <v>0</v>
      </c>
      <c r="AD64" s="72">
        <f t="shared" si="13"/>
        <v>0</v>
      </c>
      <c r="AE64" s="55"/>
      <c r="AF64" s="72">
        <f>SUMIF('3.1.MTS A'!$F$7:$F$253,'3.2.MTS B (M2)'!R64,'3.1.MTS A'!$AD$7:$AD$253)</f>
        <v>0</v>
      </c>
      <c r="AG64" s="72">
        <f>SUMIFS('MTS B Funnel (M2)'!$L$7:$L$251,'MTS B Funnel (M2)'!$B$7:$B$251,'3.2.MTS B (M2)'!$B64)</f>
        <v>0</v>
      </c>
      <c r="AH64" s="72">
        <f>SUMIFS('MTS B Funnel (M2)'!$M$7:$M$251,'MTS B Funnel (M2)'!$B$7:$B$251,'3.2.MTS B (M2)'!$B64)</f>
        <v>0</v>
      </c>
      <c r="AI64" s="72">
        <f>SUMIFS('MTS B Funnel (M2)'!$N$7:$N$251,'MTS B Funnel (M2)'!$B$7:$B$251,'3.2.MTS B (M2)'!$B64)</f>
        <v>0</v>
      </c>
      <c r="AJ64" s="72">
        <f>SUMIFS('MTS B Funnel (M2)'!$O$7:$O$251,'MTS B Funnel (M2)'!$B$7:$B$251,'3.2.MTS B (M2)'!$B64)</f>
        <v>0</v>
      </c>
      <c r="AK64" s="72">
        <f t="shared" si="14"/>
        <v>0</v>
      </c>
      <c r="AL64" s="72">
        <f t="shared" si="15"/>
        <v>0</v>
      </c>
      <c r="AM64" s="72">
        <f t="shared" si="16"/>
        <v>0</v>
      </c>
      <c r="AN64" s="72">
        <f t="shared" si="17"/>
        <v>0</v>
      </c>
      <c r="AO64" s="72">
        <f t="shared" si="18"/>
        <v>0</v>
      </c>
      <c r="AP64" s="55"/>
    </row>
    <row r="65" spans="1:42" x14ac:dyDescent="0.25">
      <c r="A65" s="144"/>
      <c r="B65" s="55"/>
      <c r="C65" s="55"/>
      <c r="D65" s="72">
        <f>SUMIF('3.1.MTS A'!$F$7:$F$253,'3.2.MTS B (M2)'!B65,'3.1.MTS A'!$L$7:$L$253)</f>
        <v>0</v>
      </c>
      <c r="E65" s="187">
        <f>SUMIF('Conv ratios (M2)'!$A$2:$A$51,'3.2.MTS B (M2)'!$B65,'Conv ratios (M2)'!$G$2:$G$51)</f>
        <v>0</v>
      </c>
      <c r="F65" s="187">
        <f>SUMIF('Conv ratios (M2)'!$A$2:$A$51,'3.2.MTS B (M2)'!$B65,'Conv ratios (M2)'!$F$2:$F$51)</f>
        <v>0</v>
      </c>
      <c r="G65" s="187">
        <f>SUMIF('Conv ratios (M2)'!$A$2:$A$51,'3.2.MTS B (M2)'!$B65,'Conv ratios (M2)'!$E$2:$E$51)</f>
        <v>0</v>
      </c>
      <c r="H65" s="55"/>
      <c r="I65" s="72">
        <f t="shared" si="3"/>
        <v>0</v>
      </c>
      <c r="J65" s="72">
        <f t="shared" si="4"/>
        <v>0</v>
      </c>
      <c r="K65" s="72">
        <f t="shared" si="5"/>
        <v>0</v>
      </c>
      <c r="L65" s="72">
        <f t="shared" si="6"/>
        <v>0</v>
      </c>
      <c r="M65" s="55"/>
      <c r="N65" s="72">
        <f t="shared" si="7"/>
        <v>0</v>
      </c>
      <c r="O65" s="55"/>
      <c r="P65" s="72">
        <f t="shared" si="8"/>
        <v>0</v>
      </c>
      <c r="Q65" s="72">
        <f t="shared" si="9"/>
        <v>0</v>
      </c>
      <c r="R65" s="72">
        <f>SUMIF('3.1.MTS A'!$F$7:$F$253,'3.2.MTS B (M2)'!B65,'3.1.MTS A'!$Y$7:$Y$253)</f>
        <v>0</v>
      </c>
      <c r="S65" s="72">
        <f>SUMIFS('MTS B Funnel (M2)'!$E$7:$E$251,'MTS B Funnel (M2)'!$B$7:$B$251,'3.2.MTS B (M2)'!$B65)</f>
        <v>0</v>
      </c>
      <c r="T65" s="72">
        <f>SUMIFS('MTS B Funnel (M2)'!$F$7:$F$251,'MTS B Funnel (M2)'!$B$7:$B$251,'3.2.MTS B (M2)'!$B65)</f>
        <v>0</v>
      </c>
      <c r="U65" s="72">
        <f>SUMIFS('MTS B Funnel (M2)'!$G$7:$G$251,'MTS B Funnel (M2)'!$B$7:$B$251,'3.2.MTS B (M2)'!$B65)</f>
        <v>0</v>
      </c>
      <c r="V65" s="72">
        <f>SUMIFS('MTS B Funnel (M2)'!$H$7:$H$251,'MTS B Funnel (M2)'!$B$7:$B$251,'3.2.MTS B (M2)'!$B65)</f>
        <v>0</v>
      </c>
      <c r="W65" s="72">
        <f t="shared" si="10"/>
        <v>0</v>
      </c>
      <c r="X65" s="72">
        <f t="shared" si="11"/>
        <v>0</v>
      </c>
      <c r="Y65" s="72">
        <f t="shared" si="12"/>
        <v>0</v>
      </c>
      <c r="Z65" s="72">
        <f t="shared" si="12"/>
        <v>0</v>
      </c>
      <c r="AA65" s="72">
        <f t="shared" si="12"/>
        <v>0</v>
      </c>
      <c r="AB65" s="72">
        <f>SUMIFS('MTS B Funnel (M2)'!$I$7:$I$251,'MTS B Funnel (M2)'!$B$7:$B$251,'3.2.MTS B (M2)'!$B65)</f>
        <v>0</v>
      </c>
      <c r="AC65" s="72">
        <f>SUMIFS('MTS B Funnel (M2)'!$J$7:$J$251,'MTS B Funnel (M2)'!$B$7:$B$251,'3.2.MTS B (M2)'!$B65)</f>
        <v>0</v>
      </c>
      <c r="AD65" s="72">
        <f t="shared" si="13"/>
        <v>0</v>
      </c>
      <c r="AE65" s="55"/>
      <c r="AF65" s="72">
        <f>SUMIF('3.1.MTS A'!$F$7:$F$253,'3.2.MTS B (M2)'!R65,'3.1.MTS A'!$AD$7:$AD$253)</f>
        <v>0</v>
      </c>
      <c r="AG65" s="72">
        <f>SUMIFS('MTS B Funnel (M2)'!$L$7:$L$251,'MTS B Funnel (M2)'!$B$7:$B$251,'3.2.MTS B (M2)'!$B65)</f>
        <v>0</v>
      </c>
      <c r="AH65" s="72">
        <f>SUMIFS('MTS B Funnel (M2)'!$M$7:$M$251,'MTS B Funnel (M2)'!$B$7:$B$251,'3.2.MTS B (M2)'!$B65)</f>
        <v>0</v>
      </c>
      <c r="AI65" s="72">
        <f>SUMIFS('MTS B Funnel (M2)'!$N$7:$N$251,'MTS B Funnel (M2)'!$B$7:$B$251,'3.2.MTS B (M2)'!$B65)</f>
        <v>0</v>
      </c>
      <c r="AJ65" s="72">
        <f>SUMIFS('MTS B Funnel (M2)'!$O$7:$O$251,'MTS B Funnel (M2)'!$B$7:$B$251,'3.2.MTS B (M2)'!$B65)</f>
        <v>0</v>
      </c>
      <c r="AK65" s="72">
        <f t="shared" si="14"/>
        <v>0</v>
      </c>
      <c r="AL65" s="72">
        <f t="shared" si="15"/>
        <v>0</v>
      </c>
      <c r="AM65" s="72">
        <f t="shared" si="16"/>
        <v>0</v>
      </c>
      <c r="AN65" s="72">
        <f t="shared" si="17"/>
        <v>0</v>
      </c>
      <c r="AO65" s="72">
        <f t="shared" si="18"/>
        <v>0</v>
      </c>
      <c r="AP65" s="55"/>
    </row>
    <row r="66" spans="1:42" x14ac:dyDescent="0.25">
      <c r="A66" s="144"/>
      <c r="B66" s="55"/>
      <c r="C66" s="55"/>
      <c r="D66" s="72">
        <f>SUMIF('3.1.MTS A'!$F$7:$F$253,'3.2.MTS B (M2)'!B66,'3.1.MTS A'!$L$7:$L$253)</f>
        <v>0</v>
      </c>
      <c r="E66" s="187">
        <f>SUMIF('Conv ratios (M2)'!$A$2:$A$51,'3.2.MTS B (M2)'!$B66,'Conv ratios (M2)'!$G$2:$G$51)</f>
        <v>0</v>
      </c>
      <c r="F66" s="187">
        <f>SUMIF('Conv ratios (M2)'!$A$2:$A$51,'3.2.MTS B (M2)'!$B66,'Conv ratios (M2)'!$F$2:$F$51)</f>
        <v>0</v>
      </c>
      <c r="G66" s="187">
        <f>SUMIF('Conv ratios (M2)'!$A$2:$A$51,'3.2.MTS B (M2)'!$B66,'Conv ratios (M2)'!$E$2:$E$51)</f>
        <v>0</v>
      </c>
      <c r="H66" s="55"/>
      <c r="I66" s="72">
        <f t="shared" si="3"/>
        <v>0</v>
      </c>
      <c r="J66" s="72">
        <f t="shared" si="4"/>
        <v>0</v>
      </c>
      <c r="K66" s="72">
        <f t="shared" si="5"/>
        <v>0</v>
      </c>
      <c r="L66" s="72">
        <f t="shared" si="6"/>
        <v>0</v>
      </c>
      <c r="M66" s="55"/>
      <c r="N66" s="72">
        <f t="shared" si="7"/>
        <v>0</v>
      </c>
      <c r="O66" s="55"/>
      <c r="P66" s="72">
        <f t="shared" si="8"/>
        <v>0</v>
      </c>
      <c r="Q66" s="72">
        <f t="shared" si="9"/>
        <v>0</v>
      </c>
      <c r="R66" s="72">
        <f>SUMIF('3.1.MTS A'!$F$7:$F$253,'3.2.MTS B (M2)'!B66,'3.1.MTS A'!$Y$7:$Y$253)</f>
        <v>0</v>
      </c>
      <c r="S66" s="72">
        <f>SUMIFS('MTS B Funnel (M2)'!$E$7:$E$251,'MTS B Funnel (M2)'!$B$7:$B$251,'3.2.MTS B (M2)'!$B66)</f>
        <v>0</v>
      </c>
      <c r="T66" s="72">
        <f>SUMIFS('MTS B Funnel (M2)'!$F$7:$F$251,'MTS B Funnel (M2)'!$B$7:$B$251,'3.2.MTS B (M2)'!$B66)</f>
        <v>0</v>
      </c>
      <c r="U66" s="72">
        <f>SUMIFS('MTS B Funnel (M2)'!$G$7:$G$251,'MTS B Funnel (M2)'!$B$7:$B$251,'3.2.MTS B (M2)'!$B66)</f>
        <v>0</v>
      </c>
      <c r="V66" s="72">
        <f>SUMIFS('MTS B Funnel (M2)'!$H$7:$H$251,'MTS B Funnel (M2)'!$B$7:$B$251,'3.2.MTS B (M2)'!$B66)</f>
        <v>0</v>
      </c>
      <c r="W66" s="72">
        <f t="shared" si="10"/>
        <v>0</v>
      </c>
      <c r="X66" s="72">
        <f t="shared" si="11"/>
        <v>0</v>
      </c>
      <c r="Y66" s="72">
        <f t="shared" si="12"/>
        <v>0</v>
      </c>
      <c r="Z66" s="72">
        <f t="shared" si="12"/>
        <v>0</v>
      </c>
      <c r="AA66" s="72">
        <f t="shared" si="12"/>
        <v>0</v>
      </c>
      <c r="AB66" s="72">
        <f>SUMIFS('MTS B Funnel (M2)'!$I$7:$I$251,'MTS B Funnel (M2)'!$B$7:$B$251,'3.2.MTS B (M2)'!$B66)</f>
        <v>0</v>
      </c>
      <c r="AC66" s="72">
        <f>SUMIFS('MTS B Funnel (M2)'!$J$7:$J$251,'MTS B Funnel (M2)'!$B$7:$B$251,'3.2.MTS B (M2)'!$B66)</f>
        <v>0</v>
      </c>
      <c r="AD66" s="72">
        <f t="shared" si="13"/>
        <v>0</v>
      </c>
      <c r="AE66" s="55"/>
      <c r="AF66" s="72">
        <f>SUMIF('3.1.MTS A'!$F$7:$F$253,'3.2.MTS B (M2)'!R66,'3.1.MTS A'!$AD$7:$AD$253)</f>
        <v>0</v>
      </c>
      <c r="AG66" s="72">
        <f>SUMIFS('MTS B Funnel (M2)'!$L$7:$L$251,'MTS B Funnel (M2)'!$B$7:$B$251,'3.2.MTS B (M2)'!$B66)</f>
        <v>0</v>
      </c>
      <c r="AH66" s="72">
        <f>SUMIFS('MTS B Funnel (M2)'!$M$7:$M$251,'MTS B Funnel (M2)'!$B$7:$B$251,'3.2.MTS B (M2)'!$B66)</f>
        <v>0</v>
      </c>
      <c r="AI66" s="72">
        <f>SUMIFS('MTS B Funnel (M2)'!$N$7:$N$251,'MTS B Funnel (M2)'!$B$7:$B$251,'3.2.MTS B (M2)'!$B66)</f>
        <v>0</v>
      </c>
      <c r="AJ66" s="72">
        <f>SUMIFS('MTS B Funnel (M2)'!$O$7:$O$251,'MTS B Funnel (M2)'!$B$7:$B$251,'3.2.MTS B (M2)'!$B66)</f>
        <v>0</v>
      </c>
      <c r="AK66" s="72">
        <f t="shared" si="14"/>
        <v>0</v>
      </c>
      <c r="AL66" s="72">
        <f t="shared" si="15"/>
        <v>0</v>
      </c>
      <c r="AM66" s="72">
        <f t="shared" si="16"/>
        <v>0</v>
      </c>
      <c r="AN66" s="72">
        <f t="shared" si="17"/>
        <v>0</v>
      </c>
      <c r="AO66" s="72">
        <f t="shared" si="18"/>
        <v>0</v>
      </c>
      <c r="AP66" s="55"/>
    </row>
    <row r="67" spans="1:42" x14ac:dyDescent="0.25">
      <c r="A67" s="144"/>
      <c r="B67" s="55"/>
      <c r="C67" s="55"/>
      <c r="D67" s="72">
        <f>SUMIF('3.1.MTS A'!$F$7:$F$253,'3.2.MTS B (M2)'!B67,'3.1.MTS A'!$L$7:$L$253)</f>
        <v>0</v>
      </c>
      <c r="E67" s="187">
        <f>SUMIF('Conv ratios (M2)'!$A$2:$A$51,'3.2.MTS B (M2)'!$B67,'Conv ratios (M2)'!$G$2:$G$51)</f>
        <v>0</v>
      </c>
      <c r="F67" s="187">
        <f>SUMIF('Conv ratios (M2)'!$A$2:$A$51,'3.2.MTS B (M2)'!$B67,'Conv ratios (M2)'!$F$2:$F$51)</f>
        <v>0</v>
      </c>
      <c r="G67" s="187">
        <f>SUMIF('Conv ratios (M2)'!$A$2:$A$51,'3.2.MTS B (M2)'!$B67,'Conv ratios (M2)'!$E$2:$E$51)</f>
        <v>0</v>
      </c>
      <c r="H67" s="55"/>
      <c r="I67" s="72">
        <f t="shared" si="3"/>
        <v>0</v>
      </c>
      <c r="J67" s="72">
        <f t="shared" si="4"/>
        <v>0</v>
      </c>
      <c r="K67" s="72">
        <f t="shared" si="5"/>
        <v>0</v>
      </c>
      <c r="L67" s="72">
        <f t="shared" si="6"/>
        <v>0</v>
      </c>
      <c r="M67" s="55"/>
      <c r="N67" s="72">
        <f t="shared" si="7"/>
        <v>0</v>
      </c>
      <c r="O67" s="55"/>
      <c r="P67" s="72">
        <f t="shared" si="8"/>
        <v>0</v>
      </c>
      <c r="Q67" s="72">
        <f t="shared" si="9"/>
        <v>0</v>
      </c>
      <c r="R67" s="72">
        <f>SUMIF('3.1.MTS A'!$F$7:$F$253,'3.2.MTS B (M2)'!B67,'3.1.MTS A'!$Y$7:$Y$253)</f>
        <v>0</v>
      </c>
      <c r="S67" s="72">
        <f>SUMIFS('MTS B Funnel (M2)'!$E$7:$E$251,'MTS B Funnel (M2)'!$B$7:$B$251,'3.2.MTS B (M2)'!$B67)</f>
        <v>0</v>
      </c>
      <c r="T67" s="72">
        <f>SUMIFS('MTS B Funnel (M2)'!$F$7:$F$251,'MTS B Funnel (M2)'!$B$7:$B$251,'3.2.MTS B (M2)'!$B67)</f>
        <v>0</v>
      </c>
      <c r="U67" s="72">
        <f>SUMIFS('MTS B Funnel (M2)'!$G$7:$G$251,'MTS B Funnel (M2)'!$B$7:$B$251,'3.2.MTS B (M2)'!$B67)</f>
        <v>0</v>
      </c>
      <c r="V67" s="72">
        <f>SUMIFS('MTS B Funnel (M2)'!$H$7:$H$251,'MTS B Funnel (M2)'!$B$7:$B$251,'3.2.MTS B (M2)'!$B67)</f>
        <v>0</v>
      </c>
      <c r="W67" s="72">
        <f t="shared" si="10"/>
        <v>0</v>
      </c>
      <c r="X67" s="72">
        <f t="shared" si="11"/>
        <v>0</v>
      </c>
      <c r="Y67" s="72">
        <f t="shared" si="12"/>
        <v>0</v>
      </c>
      <c r="Z67" s="72">
        <f t="shared" si="12"/>
        <v>0</v>
      </c>
      <c r="AA67" s="72">
        <f t="shared" si="12"/>
        <v>0</v>
      </c>
      <c r="AB67" s="72">
        <f>SUMIFS('MTS B Funnel (M2)'!$I$7:$I$251,'MTS B Funnel (M2)'!$B$7:$B$251,'3.2.MTS B (M2)'!$B67)</f>
        <v>0</v>
      </c>
      <c r="AC67" s="72">
        <f>SUMIFS('MTS B Funnel (M2)'!$J$7:$J$251,'MTS B Funnel (M2)'!$B$7:$B$251,'3.2.MTS B (M2)'!$B67)</f>
        <v>0</v>
      </c>
      <c r="AD67" s="72">
        <f t="shared" si="13"/>
        <v>0</v>
      </c>
      <c r="AE67" s="55"/>
      <c r="AF67" s="72">
        <f>SUMIF('3.1.MTS A'!$F$7:$F$253,'3.2.MTS B (M2)'!R67,'3.1.MTS A'!$AD$7:$AD$253)</f>
        <v>0</v>
      </c>
      <c r="AG67" s="72">
        <f>SUMIFS('MTS B Funnel (M2)'!$L$7:$L$251,'MTS B Funnel (M2)'!$B$7:$B$251,'3.2.MTS B (M2)'!$B67)</f>
        <v>0</v>
      </c>
      <c r="AH67" s="72">
        <f>SUMIFS('MTS B Funnel (M2)'!$M$7:$M$251,'MTS B Funnel (M2)'!$B$7:$B$251,'3.2.MTS B (M2)'!$B67)</f>
        <v>0</v>
      </c>
      <c r="AI67" s="72">
        <f>SUMIFS('MTS B Funnel (M2)'!$N$7:$N$251,'MTS B Funnel (M2)'!$B$7:$B$251,'3.2.MTS B (M2)'!$B67)</f>
        <v>0</v>
      </c>
      <c r="AJ67" s="72">
        <f>SUMIFS('MTS B Funnel (M2)'!$O$7:$O$251,'MTS B Funnel (M2)'!$B$7:$B$251,'3.2.MTS B (M2)'!$B67)</f>
        <v>0</v>
      </c>
      <c r="AK67" s="72">
        <f t="shared" si="14"/>
        <v>0</v>
      </c>
      <c r="AL67" s="72">
        <f t="shared" si="15"/>
        <v>0</v>
      </c>
      <c r="AM67" s="72">
        <f t="shared" si="16"/>
        <v>0</v>
      </c>
      <c r="AN67" s="72">
        <f t="shared" si="17"/>
        <v>0</v>
      </c>
      <c r="AO67" s="72">
        <f t="shared" si="18"/>
        <v>0</v>
      </c>
      <c r="AP67" s="55"/>
    </row>
    <row r="68" spans="1:42" x14ac:dyDescent="0.25">
      <c r="A68" s="144"/>
      <c r="B68" s="55"/>
      <c r="C68" s="55"/>
      <c r="D68" s="72">
        <f>SUMIF('3.1.MTS A'!$F$7:$F$253,'3.2.MTS B (M2)'!B68,'3.1.MTS A'!$L$7:$L$253)</f>
        <v>0</v>
      </c>
      <c r="E68" s="187">
        <f>SUMIF('Conv ratios (M2)'!$A$2:$A$51,'3.2.MTS B (M2)'!$B68,'Conv ratios (M2)'!$G$2:$G$51)</f>
        <v>0</v>
      </c>
      <c r="F68" s="187">
        <f>SUMIF('Conv ratios (M2)'!$A$2:$A$51,'3.2.MTS B (M2)'!$B68,'Conv ratios (M2)'!$F$2:$F$51)</f>
        <v>0</v>
      </c>
      <c r="G68" s="187">
        <f>SUMIF('Conv ratios (M2)'!$A$2:$A$51,'3.2.MTS B (M2)'!$B68,'Conv ratios (M2)'!$E$2:$E$51)</f>
        <v>0</v>
      </c>
      <c r="H68" s="55"/>
      <c r="I68" s="72">
        <f t="shared" si="3"/>
        <v>0</v>
      </c>
      <c r="J68" s="72">
        <f t="shared" si="4"/>
        <v>0</v>
      </c>
      <c r="K68" s="72">
        <f t="shared" si="5"/>
        <v>0</v>
      </c>
      <c r="L68" s="72">
        <f t="shared" si="6"/>
        <v>0</v>
      </c>
      <c r="M68" s="55"/>
      <c r="N68" s="72">
        <f t="shared" si="7"/>
        <v>0</v>
      </c>
      <c r="O68" s="55"/>
      <c r="P68" s="72">
        <f t="shared" si="8"/>
        <v>0</v>
      </c>
      <c r="Q68" s="72">
        <f t="shared" si="9"/>
        <v>0</v>
      </c>
      <c r="R68" s="72">
        <f>SUMIF('3.1.MTS A'!$F$7:$F$253,'3.2.MTS B (M2)'!B68,'3.1.MTS A'!$Y$7:$Y$253)</f>
        <v>0</v>
      </c>
      <c r="S68" s="72">
        <f>SUMIFS('MTS B Funnel (M2)'!$E$7:$E$251,'MTS B Funnel (M2)'!$B$7:$B$251,'3.2.MTS B (M2)'!$B68)</f>
        <v>0</v>
      </c>
      <c r="T68" s="72">
        <f>SUMIFS('MTS B Funnel (M2)'!$F$7:$F$251,'MTS B Funnel (M2)'!$B$7:$B$251,'3.2.MTS B (M2)'!$B68)</f>
        <v>0</v>
      </c>
      <c r="U68" s="72">
        <f>SUMIFS('MTS B Funnel (M2)'!$G$7:$G$251,'MTS B Funnel (M2)'!$B$7:$B$251,'3.2.MTS B (M2)'!$B68)</f>
        <v>0</v>
      </c>
      <c r="V68" s="72">
        <f>SUMIFS('MTS B Funnel (M2)'!$H$7:$H$251,'MTS B Funnel (M2)'!$B$7:$B$251,'3.2.MTS B (M2)'!$B68)</f>
        <v>0</v>
      </c>
      <c r="W68" s="72">
        <f t="shared" si="10"/>
        <v>0</v>
      </c>
      <c r="X68" s="72">
        <f t="shared" si="11"/>
        <v>0</v>
      </c>
      <c r="Y68" s="72">
        <f t="shared" si="12"/>
        <v>0</v>
      </c>
      <c r="Z68" s="72">
        <f t="shared" si="12"/>
        <v>0</v>
      </c>
      <c r="AA68" s="72">
        <f t="shared" si="12"/>
        <v>0</v>
      </c>
      <c r="AB68" s="72">
        <f>SUMIFS('MTS B Funnel (M2)'!$I$7:$I$251,'MTS B Funnel (M2)'!$B$7:$B$251,'3.2.MTS B (M2)'!$B68)</f>
        <v>0</v>
      </c>
      <c r="AC68" s="72">
        <f>SUMIFS('MTS B Funnel (M2)'!$J$7:$J$251,'MTS B Funnel (M2)'!$B$7:$B$251,'3.2.MTS B (M2)'!$B68)</f>
        <v>0</v>
      </c>
      <c r="AD68" s="72">
        <f t="shared" si="13"/>
        <v>0</v>
      </c>
      <c r="AE68" s="55"/>
      <c r="AF68" s="72">
        <f>SUMIF('3.1.MTS A'!$F$7:$F$253,'3.2.MTS B (M2)'!R68,'3.1.MTS A'!$AD$7:$AD$253)</f>
        <v>0</v>
      </c>
      <c r="AG68" s="72">
        <f>SUMIFS('MTS B Funnel (M2)'!$L$7:$L$251,'MTS B Funnel (M2)'!$B$7:$B$251,'3.2.MTS B (M2)'!$B68)</f>
        <v>0</v>
      </c>
      <c r="AH68" s="72">
        <f>SUMIFS('MTS B Funnel (M2)'!$M$7:$M$251,'MTS B Funnel (M2)'!$B$7:$B$251,'3.2.MTS B (M2)'!$B68)</f>
        <v>0</v>
      </c>
      <c r="AI68" s="72">
        <f>SUMIFS('MTS B Funnel (M2)'!$N$7:$N$251,'MTS B Funnel (M2)'!$B$7:$B$251,'3.2.MTS B (M2)'!$B68)</f>
        <v>0</v>
      </c>
      <c r="AJ68" s="72">
        <f>SUMIFS('MTS B Funnel (M2)'!$O$7:$O$251,'MTS B Funnel (M2)'!$B$7:$B$251,'3.2.MTS B (M2)'!$B68)</f>
        <v>0</v>
      </c>
      <c r="AK68" s="72">
        <f t="shared" si="14"/>
        <v>0</v>
      </c>
      <c r="AL68" s="72">
        <f t="shared" si="15"/>
        <v>0</v>
      </c>
      <c r="AM68" s="72">
        <f t="shared" si="16"/>
        <v>0</v>
      </c>
      <c r="AN68" s="72">
        <f t="shared" si="17"/>
        <v>0</v>
      </c>
      <c r="AO68" s="72">
        <f t="shared" si="18"/>
        <v>0</v>
      </c>
      <c r="AP68" s="55"/>
    </row>
    <row r="69" spans="1:42" x14ac:dyDescent="0.25">
      <c r="A69" s="144"/>
      <c r="B69" s="55"/>
      <c r="C69" s="55"/>
      <c r="D69" s="72">
        <f>SUMIF('3.1.MTS A'!$F$7:$F$253,'3.2.MTS B (M2)'!B69,'3.1.MTS A'!$L$7:$L$253)</f>
        <v>0</v>
      </c>
      <c r="E69" s="187">
        <f>SUMIF('Conv ratios (M2)'!$A$2:$A$51,'3.2.MTS B (M2)'!$B69,'Conv ratios (M2)'!$G$2:$G$51)</f>
        <v>0</v>
      </c>
      <c r="F69" s="187">
        <f>SUMIF('Conv ratios (M2)'!$A$2:$A$51,'3.2.MTS B (M2)'!$B69,'Conv ratios (M2)'!$F$2:$F$51)</f>
        <v>0</v>
      </c>
      <c r="G69" s="187">
        <f>SUMIF('Conv ratios (M2)'!$A$2:$A$51,'3.2.MTS B (M2)'!$B69,'Conv ratios (M2)'!$E$2:$E$51)</f>
        <v>0</v>
      </c>
      <c r="H69" s="55"/>
      <c r="I69" s="72">
        <f t="shared" si="3"/>
        <v>0</v>
      </c>
      <c r="J69" s="72">
        <f t="shared" si="4"/>
        <v>0</v>
      </c>
      <c r="K69" s="72">
        <f t="shared" si="5"/>
        <v>0</v>
      </c>
      <c r="L69" s="72">
        <f t="shared" si="6"/>
        <v>0</v>
      </c>
      <c r="M69" s="55"/>
      <c r="N69" s="72">
        <f t="shared" si="7"/>
        <v>0</v>
      </c>
      <c r="O69" s="55"/>
      <c r="P69" s="72">
        <f t="shared" si="8"/>
        <v>0</v>
      </c>
      <c r="Q69" s="72">
        <f t="shared" si="9"/>
        <v>0</v>
      </c>
      <c r="R69" s="72">
        <f>SUMIF('3.1.MTS A'!$F$7:$F$253,'3.2.MTS B (M2)'!B69,'3.1.MTS A'!$Y$7:$Y$253)</f>
        <v>0</v>
      </c>
      <c r="S69" s="72">
        <f>SUMIFS('MTS B Funnel (M2)'!$E$7:$E$251,'MTS B Funnel (M2)'!$B$7:$B$251,'3.2.MTS B (M2)'!$B69)</f>
        <v>0</v>
      </c>
      <c r="T69" s="72">
        <f>SUMIFS('MTS B Funnel (M2)'!$F$7:$F$251,'MTS B Funnel (M2)'!$B$7:$B$251,'3.2.MTS B (M2)'!$B69)</f>
        <v>0</v>
      </c>
      <c r="U69" s="72">
        <f>SUMIFS('MTS B Funnel (M2)'!$G$7:$G$251,'MTS B Funnel (M2)'!$B$7:$B$251,'3.2.MTS B (M2)'!$B69)</f>
        <v>0</v>
      </c>
      <c r="V69" s="72">
        <f>SUMIFS('MTS B Funnel (M2)'!$H$7:$H$251,'MTS B Funnel (M2)'!$B$7:$B$251,'3.2.MTS B (M2)'!$B69)</f>
        <v>0</v>
      </c>
      <c r="W69" s="72">
        <f t="shared" si="10"/>
        <v>0</v>
      </c>
      <c r="X69" s="72">
        <f t="shared" si="11"/>
        <v>0</v>
      </c>
      <c r="Y69" s="72">
        <f t="shared" si="12"/>
        <v>0</v>
      </c>
      <c r="Z69" s="72">
        <f t="shared" si="12"/>
        <v>0</v>
      </c>
      <c r="AA69" s="72">
        <f t="shared" si="12"/>
        <v>0</v>
      </c>
      <c r="AB69" s="72">
        <f>SUMIFS('MTS B Funnel (M2)'!$I$7:$I$251,'MTS B Funnel (M2)'!$B$7:$B$251,'3.2.MTS B (M2)'!$B69)</f>
        <v>0</v>
      </c>
      <c r="AC69" s="72">
        <f>SUMIFS('MTS B Funnel (M2)'!$J$7:$J$251,'MTS B Funnel (M2)'!$B$7:$B$251,'3.2.MTS B (M2)'!$B69)</f>
        <v>0</v>
      </c>
      <c r="AD69" s="72">
        <f t="shared" si="13"/>
        <v>0</v>
      </c>
      <c r="AE69" s="55"/>
      <c r="AF69" s="72">
        <f>SUMIF('3.1.MTS A'!$F$7:$F$253,'3.2.MTS B (M2)'!R69,'3.1.MTS A'!$AD$7:$AD$253)</f>
        <v>0</v>
      </c>
      <c r="AG69" s="72">
        <f>SUMIFS('MTS B Funnel (M2)'!$L$7:$L$251,'MTS B Funnel (M2)'!$B$7:$B$251,'3.2.MTS B (M2)'!$B69)</f>
        <v>0</v>
      </c>
      <c r="AH69" s="72">
        <f>SUMIFS('MTS B Funnel (M2)'!$M$7:$M$251,'MTS B Funnel (M2)'!$B$7:$B$251,'3.2.MTS B (M2)'!$B69)</f>
        <v>0</v>
      </c>
      <c r="AI69" s="72">
        <f>SUMIFS('MTS B Funnel (M2)'!$N$7:$N$251,'MTS B Funnel (M2)'!$B$7:$B$251,'3.2.MTS B (M2)'!$B69)</f>
        <v>0</v>
      </c>
      <c r="AJ69" s="72">
        <f>SUMIFS('MTS B Funnel (M2)'!$O$7:$O$251,'MTS B Funnel (M2)'!$B$7:$B$251,'3.2.MTS B (M2)'!$B69)</f>
        <v>0</v>
      </c>
      <c r="AK69" s="72">
        <f t="shared" si="14"/>
        <v>0</v>
      </c>
      <c r="AL69" s="72">
        <f t="shared" si="15"/>
        <v>0</v>
      </c>
      <c r="AM69" s="72">
        <f t="shared" si="16"/>
        <v>0</v>
      </c>
      <c r="AN69" s="72">
        <f t="shared" si="17"/>
        <v>0</v>
      </c>
      <c r="AO69" s="72">
        <f t="shared" si="18"/>
        <v>0</v>
      </c>
      <c r="AP69" s="55"/>
    </row>
    <row r="70" spans="1:42" x14ac:dyDescent="0.25">
      <c r="A70" s="144"/>
      <c r="B70" s="55"/>
      <c r="C70" s="55"/>
      <c r="D70" s="72">
        <f>SUMIF('3.1.MTS A'!$F$7:$F$253,'3.2.MTS B (M2)'!B70,'3.1.MTS A'!$L$7:$L$253)</f>
        <v>0</v>
      </c>
      <c r="E70" s="187">
        <f>SUMIF('Conv ratios (M2)'!$A$2:$A$51,'3.2.MTS B (M2)'!$B70,'Conv ratios (M2)'!$G$2:$G$51)</f>
        <v>0</v>
      </c>
      <c r="F70" s="187">
        <f>SUMIF('Conv ratios (M2)'!$A$2:$A$51,'3.2.MTS B (M2)'!$B70,'Conv ratios (M2)'!$F$2:$F$51)</f>
        <v>0</v>
      </c>
      <c r="G70" s="187">
        <f>SUMIF('Conv ratios (M2)'!$A$2:$A$51,'3.2.MTS B (M2)'!$B70,'Conv ratios (M2)'!$E$2:$E$51)</f>
        <v>0</v>
      </c>
      <c r="H70" s="55"/>
      <c r="I70" s="72">
        <f t="shared" si="3"/>
        <v>0</v>
      </c>
      <c r="J70" s="72">
        <f t="shared" si="4"/>
        <v>0</v>
      </c>
      <c r="K70" s="72">
        <f t="shared" si="5"/>
        <v>0</v>
      </c>
      <c r="L70" s="72">
        <f t="shared" si="6"/>
        <v>0</v>
      </c>
      <c r="M70" s="55"/>
      <c r="N70" s="72">
        <f t="shared" si="7"/>
        <v>0</v>
      </c>
      <c r="O70" s="55"/>
      <c r="P70" s="72">
        <f t="shared" si="8"/>
        <v>0</v>
      </c>
      <c r="Q70" s="72">
        <f t="shared" si="9"/>
        <v>0</v>
      </c>
      <c r="R70" s="72">
        <f>SUMIF('3.1.MTS A'!$F$7:$F$253,'3.2.MTS B (M2)'!B70,'3.1.MTS A'!$Y$7:$Y$253)</f>
        <v>0</v>
      </c>
      <c r="S70" s="72">
        <f>SUMIFS('MTS B Funnel (M2)'!$E$7:$E$251,'MTS B Funnel (M2)'!$B$7:$B$251,'3.2.MTS B (M2)'!$B70)</f>
        <v>0</v>
      </c>
      <c r="T70" s="72">
        <f>SUMIFS('MTS B Funnel (M2)'!$F$7:$F$251,'MTS B Funnel (M2)'!$B$7:$B$251,'3.2.MTS B (M2)'!$B70)</f>
        <v>0</v>
      </c>
      <c r="U70" s="72">
        <f>SUMIFS('MTS B Funnel (M2)'!$G$7:$G$251,'MTS B Funnel (M2)'!$B$7:$B$251,'3.2.MTS B (M2)'!$B70)</f>
        <v>0</v>
      </c>
      <c r="V70" s="72">
        <f>SUMIFS('MTS B Funnel (M2)'!$H$7:$H$251,'MTS B Funnel (M2)'!$B$7:$B$251,'3.2.MTS B (M2)'!$B70)</f>
        <v>0</v>
      </c>
      <c r="W70" s="72">
        <f t="shared" si="10"/>
        <v>0</v>
      </c>
      <c r="X70" s="72">
        <f t="shared" si="11"/>
        <v>0</v>
      </c>
      <c r="Y70" s="72">
        <f t="shared" si="12"/>
        <v>0</v>
      </c>
      <c r="Z70" s="72">
        <f t="shared" si="12"/>
        <v>0</v>
      </c>
      <c r="AA70" s="72">
        <f t="shared" si="12"/>
        <v>0</v>
      </c>
      <c r="AB70" s="72">
        <f>SUMIFS('MTS B Funnel (M2)'!$I$7:$I$251,'MTS B Funnel (M2)'!$B$7:$B$251,'3.2.MTS B (M2)'!$B70)</f>
        <v>0</v>
      </c>
      <c r="AC70" s="72">
        <f>SUMIFS('MTS B Funnel (M2)'!$J$7:$J$251,'MTS B Funnel (M2)'!$B$7:$B$251,'3.2.MTS B (M2)'!$B70)</f>
        <v>0</v>
      </c>
      <c r="AD70" s="72">
        <f t="shared" si="13"/>
        <v>0</v>
      </c>
      <c r="AE70" s="55"/>
      <c r="AF70" s="72">
        <f>SUMIF('3.1.MTS A'!$F$7:$F$253,'3.2.MTS B (M2)'!R70,'3.1.MTS A'!$AD$7:$AD$253)</f>
        <v>0</v>
      </c>
      <c r="AG70" s="72">
        <f>SUMIFS('MTS B Funnel (M2)'!$L$7:$L$251,'MTS B Funnel (M2)'!$B$7:$B$251,'3.2.MTS B (M2)'!$B70)</f>
        <v>0</v>
      </c>
      <c r="AH70" s="72">
        <f>SUMIFS('MTS B Funnel (M2)'!$M$7:$M$251,'MTS B Funnel (M2)'!$B$7:$B$251,'3.2.MTS B (M2)'!$B70)</f>
        <v>0</v>
      </c>
      <c r="AI70" s="72">
        <f>SUMIFS('MTS B Funnel (M2)'!$N$7:$N$251,'MTS B Funnel (M2)'!$B$7:$B$251,'3.2.MTS B (M2)'!$B70)</f>
        <v>0</v>
      </c>
      <c r="AJ70" s="72">
        <f>SUMIFS('MTS B Funnel (M2)'!$O$7:$O$251,'MTS B Funnel (M2)'!$B$7:$B$251,'3.2.MTS B (M2)'!$B70)</f>
        <v>0</v>
      </c>
      <c r="AK70" s="72">
        <f t="shared" si="14"/>
        <v>0</v>
      </c>
      <c r="AL70" s="72">
        <f t="shared" si="15"/>
        <v>0</v>
      </c>
      <c r="AM70" s="72">
        <f t="shared" si="16"/>
        <v>0</v>
      </c>
      <c r="AN70" s="72">
        <f t="shared" si="17"/>
        <v>0</v>
      </c>
      <c r="AO70" s="72">
        <f t="shared" si="18"/>
        <v>0</v>
      </c>
      <c r="AP70" s="55"/>
    </row>
    <row r="71" spans="1:42" x14ac:dyDescent="0.25">
      <c r="A71" s="144"/>
      <c r="B71" s="55"/>
      <c r="C71" s="55"/>
      <c r="D71" s="72">
        <f>SUMIF('3.1.MTS A'!$F$7:$F$253,'3.2.MTS B (M2)'!B71,'3.1.MTS A'!$L$7:$L$253)</f>
        <v>0</v>
      </c>
      <c r="E71" s="187">
        <f>SUMIF('Conv ratios (M2)'!$A$2:$A$51,'3.2.MTS B (M2)'!$B71,'Conv ratios (M2)'!$G$2:$G$51)</f>
        <v>0</v>
      </c>
      <c r="F71" s="187">
        <f>SUMIF('Conv ratios (M2)'!$A$2:$A$51,'3.2.MTS B (M2)'!$B71,'Conv ratios (M2)'!$F$2:$F$51)</f>
        <v>0</v>
      </c>
      <c r="G71" s="187">
        <f>SUMIF('Conv ratios (M2)'!$A$2:$A$51,'3.2.MTS B (M2)'!$B71,'Conv ratios (M2)'!$E$2:$E$51)</f>
        <v>0</v>
      </c>
      <c r="H71" s="55"/>
      <c r="I71" s="72">
        <f t="shared" si="3"/>
        <v>0</v>
      </c>
      <c r="J71" s="72">
        <f t="shared" si="4"/>
        <v>0</v>
      </c>
      <c r="K71" s="72">
        <f t="shared" si="5"/>
        <v>0</v>
      </c>
      <c r="L71" s="72">
        <f t="shared" si="6"/>
        <v>0</v>
      </c>
      <c r="M71" s="55"/>
      <c r="N71" s="72">
        <f t="shared" si="7"/>
        <v>0</v>
      </c>
      <c r="O71" s="55"/>
      <c r="P71" s="72">
        <f t="shared" si="8"/>
        <v>0</v>
      </c>
      <c r="Q71" s="72">
        <f t="shared" si="9"/>
        <v>0</v>
      </c>
      <c r="R71" s="72">
        <f>SUMIF('3.1.MTS A'!$F$7:$F$253,'3.2.MTS B (M2)'!B71,'3.1.MTS A'!$Y$7:$Y$253)</f>
        <v>0</v>
      </c>
      <c r="S71" s="72">
        <f>SUMIFS('MTS B Funnel (M2)'!$E$7:$E$251,'MTS B Funnel (M2)'!$B$7:$B$251,'3.2.MTS B (M2)'!$B71)</f>
        <v>0</v>
      </c>
      <c r="T71" s="72">
        <f>SUMIFS('MTS B Funnel (M2)'!$F$7:$F$251,'MTS B Funnel (M2)'!$B$7:$B$251,'3.2.MTS B (M2)'!$B71)</f>
        <v>0</v>
      </c>
      <c r="U71" s="72">
        <f>SUMIFS('MTS B Funnel (M2)'!$G$7:$G$251,'MTS B Funnel (M2)'!$B$7:$B$251,'3.2.MTS B (M2)'!$B71)</f>
        <v>0</v>
      </c>
      <c r="V71" s="72">
        <f>SUMIFS('MTS B Funnel (M2)'!$H$7:$H$251,'MTS B Funnel (M2)'!$B$7:$B$251,'3.2.MTS B (M2)'!$B71)</f>
        <v>0</v>
      </c>
      <c r="W71" s="72">
        <f t="shared" si="10"/>
        <v>0</v>
      </c>
      <c r="X71" s="72">
        <f t="shared" si="11"/>
        <v>0</v>
      </c>
      <c r="Y71" s="72">
        <f t="shared" si="12"/>
        <v>0</v>
      </c>
      <c r="Z71" s="72">
        <f t="shared" si="12"/>
        <v>0</v>
      </c>
      <c r="AA71" s="72">
        <f t="shared" si="12"/>
        <v>0</v>
      </c>
      <c r="AB71" s="72">
        <f>SUMIFS('MTS B Funnel (M2)'!$I$7:$I$251,'MTS B Funnel (M2)'!$B$7:$B$251,'3.2.MTS B (M2)'!$B71)</f>
        <v>0</v>
      </c>
      <c r="AC71" s="72">
        <f>SUMIFS('MTS B Funnel (M2)'!$J$7:$J$251,'MTS B Funnel (M2)'!$B$7:$B$251,'3.2.MTS B (M2)'!$B71)</f>
        <v>0</v>
      </c>
      <c r="AD71" s="72">
        <f t="shared" si="13"/>
        <v>0</v>
      </c>
      <c r="AE71" s="55"/>
      <c r="AF71" s="72">
        <f>SUMIF('3.1.MTS A'!$F$7:$F$253,'3.2.MTS B (M2)'!R71,'3.1.MTS A'!$AD$7:$AD$253)</f>
        <v>0</v>
      </c>
      <c r="AG71" s="72">
        <f>SUMIFS('MTS B Funnel (M2)'!$L$7:$L$251,'MTS B Funnel (M2)'!$B$7:$B$251,'3.2.MTS B (M2)'!$B71)</f>
        <v>0</v>
      </c>
      <c r="AH71" s="72">
        <f>SUMIFS('MTS B Funnel (M2)'!$M$7:$M$251,'MTS B Funnel (M2)'!$B$7:$B$251,'3.2.MTS B (M2)'!$B71)</f>
        <v>0</v>
      </c>
      <c r="AI71" s="72">
        <f>SUMIFS('MTS B Funnel (M2)'!$N$7:$N$251,'MTS B Funnel (M2)'!$B$7:$B$251,'3.2.MTS B (M2)'!$B71)</f>
        <v>0</v>
      </c>
      <c r="AJ71" s="72">
        <f>SUMIFS('MTS B Funnel (M2)'!$O$7:$O$251,'MTS B Funnel (M2)'!$B$7:$B$251,'3.2.MTS B (M2)'!$B71)</f>
        <v>0</v>
      </c>
      <c r="AK71" s="72">
        <f t="shared" si="14"/>
        <v>0</v>
      </c>
      <c r="AL71" s="72">
        <f t="shared" si="15"/>
        <v>0</v>
      </c>
      <c r="AM71" s="72">
        <f t="shared" si="16"/>
        <v>0</v>
      </c>
      <c r="AN71" s="72">
        <f t="shared" si="17"/>
        <v>0</v>
      </c>
      <c r="AO71" s="72">
        <f t="shared" si="18"/>
        <v>0</v>
      </c>
      <c r="AP71" s="55"/>
    </row>
    <row r="72" spans="1:42" x14ac:dyDescent="0.25">
      <c r="A72" s="144"/>
      <c r="B72" s="55"/>
      <c r="C72" s="55"/>
      <c r="D72" s="72">
        <f>SUMIF('3.1.MTS A'!$F$7:$F$253,'3.2.MTS B (M2)'!B72,'3.1.MTS A'!$L$7:$L$253)</f>
        <v>0</v>
      </c>
      <c r="E72" s="187">
        <f>SUMIF('Conv ratios (M2)'!$A$2:$A$51,'3.2.MTS B (M2)'!$B72,'Conv ratios (M2)'!$G$2:$G$51)</f>
        <v>0</v>
      </c>
      <c r="F72" s="187">
        <f>SUMIF('Conv ratios (M2)'!$A$2:$A$51,'3.2.MTS B (M2)'!$B72,'Conv ratios (M2)'!$F$2:$F$51)</f>
        <v>0</v>
      </c>
      <c r="G72" s="187">
        <f>SUMIF('Conv ratios (M2)'!$A$2:$A$51,'3.2.MTS B (M2)'!$B72,'Conv ratios (M2)'!$E$2:$E$51)</f>
        <v>0</v>
      </c>
      <c r="H72" s="55"/>
      <c r="I72" s="72">
        <f t="shared" ref="I72:I135" si="19">IFERROR(ROUND(MAX(H72/E72,0),0),0)</f>
        <v>0</v>
      </c>
      <c r="J72" s="72">
        <f t="shared" ref="J72:J135" si="20">IFERROR(ROUND(MAX(D72-I72,0),0),0)</f>
        <v>0</v>
      </c>
      <c r="K72" s="72">
        <f t="shared" ref="K72:K135" si="21">IFERROR(ROUND(J72*E72,0),0)</f>
        <v>0</v>
      </c>
      <c r="L72" s="72">
        <f t="shared" ref="L72:L135" si="22">IFERROR(ROUND(MAX(K72*F72,0),0),0)</f>
        <v>0</v>
      </c>
      <c r="M72" s="55"/>
      <c r="N72" s="72">
        <f t="shared" ref="N72:N135" si="23">IFERROR(ROUND(MAX(L72-M72,0),0),0)</f>
        <v>0</v>
      </c>
      <c r="O72" s="55"/>
      <c r="P72" s="72">
        <f t="shared" ref="P72:P135" si="24">IFERROR(ROUND(O72*G72,0),0)</f>
        <v>0</v>
      </c>
      <c r="Q72" s="72">
        <f t="shared" ref="Q72:Q135" si="25">IFERROR(ROUND(MAX(N72-O72,0),0),0)</f>
        <v>0</v>
      </c>
      <c r="R72" s="72">
        <f>SUMIF('3.1.MTS A'!$F$7:$F$253,'3.2.MTS B (M2)'!B72,'3.1.MTS A'!$Y$7:$Y$253)</f>
        <v>0</v>
      </c>
      <c r="S72" s="72">
        <f>SUMIFS('MTS B Funnel (M2)'!$E$7:$E$251,'MTS B Funnel (M2)'!$B$7:$B$251,'3.2.MTS B (M2)'!$B72)</f>
        <v>0</v>
      </c>
      <c r="T72" s="72">
        <f>SUMIFS('MTS B Funnel (M2)'!$F$7:$F$251,'MTS B Funnel (M2)'!$B$7:$B$251,'3.2.MTS B (M2)'!$B72)</f>
        <v>0</v>
      </c>
      <c r="U72" s="72">
        <f>SUMIFS('MTS B Funnel (M2)'!$G$7:$G$251,'MTS B Funnel (M2)'!$B$7:$B$251,'3.2.MTS B (M2)'!$B72)</f>
        <v>0</v>
      </c>
      <c r="V72" s="72">
        <f>SUMIFS('MTS B Funnel (M2)'!$H$7:$H$251,'MTS B Funnel (M2)'!$B$7:$B$251,'3.2.MTS B (M2)'!$B72)</f>
        <v>0</v>
      </c>
      <c r="W72" s="72">
        <f t="shared" ref="W72:W135" si="26">IFERROR(ROUNDUP(MAX((D72-R72),0),0),0)</f>
        <v>0</v>
      </c>
      <c r="X72" s="72">
        <f t="shared" ref="X72:X135" si="27">IFERROR(ROUND(MAX(K72-S72,0),0),0)</f>
        <v>0</v>
      </c>
      <c r="Y72" s="72">
        <f t="shared" ref="Y72:AA135" si="28">IFERROR(ROUND(MAX(O72-T72,0),0),0)</f>
        <v>0</v>
      </c>
      <c r="Z72" s="72">
        <f t="shared" si="28"/>
        <v>0</v>
      </c>
      <c r="AA72" s="72">
        <f t="shared" si="28"/>
        <v>0</v>
      </c>
      <c r="AB72" s="72">
        <f>SUMIFS('MTS B Funnel (M2)'!$I$7:$I$251,'MTS B Funnel (M2)'!$B$7:$B$251,'3.2.MTS B (M2)'!$B72)</f>
        <v>0</v>
      </c>
      <c r="AC72" s="72">
        <f>SUMIFS('MTS B Funnel (M2)'!$J$7:$J$251,'MTS B Funnel (M2)'!$B$7:$B$251,'3.2.MTS B (M2)'!$B72)</f>
        <v>0</v>
      </c>
      <c r="AD72" s="72">
        <f t="shared" ref="AD72:AD135" si="29">IFERROR(ROUNDDOWN(MAX((AB72/E72)+(AC72/F72/E72),0),0),0)</f>
        <v>0</v>
      </c>
      <c r="AE72" s="55"/>
      <c r="AF72" s="72">
        <f>SUMIF('3.1.MTS A'!$F$7:$F$253,'3.2.MTS B (M2)'!R72,'3.1.MTS A'!$AD$7:$AD$253)</f>
        <v>0</v>
      </c>
      <c r="AG72" s="72">
        <f>SUMIFS('MTS B Funnel (M2)'!$L$7:$L$251,'MTS B Funnel (M2)'!$B$7:$B$251,'3.2.MTS B (M2)'!$B72)</f>
        <v>0</v>
      </c>
      <c r="AH72" s="72">
        <f>SUMIFS('MTS B Funnel (M2)'!$M$7:$M$251,'MTS B Funnel (M2)'!$B$7:$B$251,'3.2.MTS B (M2)'!$B72)</f>
        <v>0</v>
      </c>
      <c r="AI72" s="72">
        <f>SUMIFS('MTS B Funnel (M2)'!$N$7:$N$251,'MTS B Funnel (M2)'!$B$7:$B$251,'3.2.MTS B (M2)'!$B72)</f>
        <v>0</v>
      </c>
      <c r="AJ72" s="72">
        <f>SUMIFS('MTS B Funnel (M2)'!$O$7:$O$251,'MTS B Funnel (M2)'!$B$7:$B$251,'3.2.MTS B (M2)'!$B72)</f>
        <v>0</v>
      </c>
      <c r="AK72" s="72">
        <f t="shared" ref="AK72:AK135" si="30">IFERROR(ROUND(MAX((D72-AF72),0),0),0)</f>
        <v>0</v>
      </c>
      <c r="AL72" s="72">
        <f t="shared" ref="AL72:AL135" si="31">IFERROR(ROUND(MAX(K72-AG72,0),0),0)</f>
        <v>0</v>
      </c>
      <c r="AM72" s="72">
        <f t="shared" ref="AM72:AM135" si="32">IFERROR(ROUND(MAX(L72-AH72,0),0),0)</f>
        <v>0</v>
      </c>
      <c r="AN72" s="72">
        <f t="shared" ref="AN72:AN135" si="33">IFERROR(ROUND(MAX(P72-AI72,0),0),0)</f>
        <v>0</v>
      </c>
      <c r="AO72" s="72">
        <f t="shared" ref="AO72:AO135" si="34">IFERROR(ROUND(MAX(Q72-AJ72,0),0),0)</f>
        <v>0</v>
      </c>
      <c r="AP72" s="55"/>
    </row>
    <row r="73" spans="1:42" x14ac:dyDescent="0.25">
      <c r="A73" s="144"/>
      <c r="B73" s="55"/>
      <c r="C73" s="55"/>
      <c r="D73" s="72">
        <f>SUMIF('3.1.MTS A'!$F$7:$F$253,'3.2.MTS B (M2)'!B73,'3.1.MTS A'!$L$7:$L$253)</f>
        <v>0</v>
      </c>
      <c r="E73" s="187">
        <f>SUMIF('Conv ratios (M2)'!$A$2:$A$51,'3.2.MTS B (M2)'!$B73,'Conv ratios (M2)'!$G$2:$G$51)</f>
        <v>0</v>
      </c>
      <c r="F73" s="187">
        <f>SUMIF('Conv ratios (M2)'!$A$2:$A$51,'3.2.MTS B (M2)'!$B73,'Conv ratios (M2)'!$F$2:$F$51)</f>
        <v>0</v>
      </c>
      <c r="G73" s="187">
        <f>SUMIF('Conv ratios (M2)'!$A$2:$A$51,'3.2.MTS B (M2)'!$B73,'Conv ratios (M2)'!$E$2:$E$51)</f>
        <v>0</v>
      </c>
      <c r="H73" s="55"/>
      <c r="I73" s="72">
        <f t="shared" si="19"/>
        <v>0</v>
      </c>
      <c r="J73" s="72">
        <f t="shared" si="20"/>
        <v>0</v>
      </c>
      <c r="K73" s="72">
        <f t="shared" si="21"/>
        <v>0</v>
      </c>
      <c r="L73" s="72">
        <f t="shared" si="22"/>
        <v>0</v>
      </c>
      <c r="M73" s="55"/>
      <c r="N73" s="72">
        <f t="shared" si="23"/>
        <v>0</v>
      </c>
      <c r="O73" s="55"/>
      <c r="P73" s="72">
        <f t="shared" si="24"/>
        <v>0</v>
      </c>
      <c r="Q73" s="72">
        <f t="shared" si="25"/>
        <v>0</v>
      </c>
      <c r="R73" s="72">
        <f>SUMIF('3.1.MTS A'!$F$7:$F$253,'3.2.MTS B (M2)'!B73,'3.1.MTS A'!$Y$7:$Y$253)</f>
        <v>0</v>
      </c>
      <c r="S73" s="72">
        <f>SUMIFS('MTS B Funnel (M2)'!$E$7:$E$251,'MTS B Funnel (M2)'!$B$7:$B$251,'3.2.MTS B (M2)'!$B73)</f>
        <v>0</v>
      </c>
      <c r="T73" s="72">
        <f>SUMIFS('MTS B Funnel (M2)'!$F$7:$F$251,'MTS B Funnel (M2)'!$B$7:$B$251,'3.2.MTS B (M2)'!$B73)</f>
        <v>0</v>
      </c>
      <c r="U73" s="72">
        <f>SUMIFS('MTS B Funnel (M2)'!$G$7:$G$251,'MTS B Funnel (M2)'!$B$7:$B$251,'3.2.MTS B (M2)'!$B73)</f>
        <v>0</v>
      </c>
      <c r="V73" s="72">
        <f>SUMIFS('MTS B Funnel (M2)'!$H$7:$H$251,'MTS B Funnel (M2)'!$B$7:$B$251,'3.2.MTS B (M2)'!$B73)</f>
        <v>0</v>
      </c>
      <c r="W73" s="72">
        <f t="shared" si="26"/>
        <v>0</v>
      </c>
      <c r="X73" s="72">
        <f t="shared" si="27"/>
        <v>0</v>
      </c>
      <c r="Y73" s="72">
        <f t="shared" si="28"/>
        <v>0</v>
      </c>
      <c r="Z73" s="72">
        <f t="shared" si="28"/>
        <v>0</v>
      </c>
      <c r="AA73" s="72">
        <f t="shared" si="28"/>
        <v>0</v>
      </c>
      <c r="AB73" s="72">
        <f>SUMIFS('MTS B Funnel (M2)'!$I$7:$I$251,'MTS B Funnel (M2)'!$B$7:$B$251,'3.2.MTS B (M2)'!$B73)</f>
        <v>0</v>
      </c>
      <c r="AC73" s="72">
        <f>SUMIFS('MTS B Funnel (M2)'!$J$7:$J$251,'MTS B Funnel (M2)'!$B$7:$B$251,'3.2.MTS B (M2)'!$B73)</f>
        <v>0</v>
      </c>
      <c r="AD73" s="72">
        <f t="shared" si="29"/>
        <v>0</v>
      </c>
      <c r="AE73" s="55"/>
      <c r="AF73" s="72">
        <f>SUMIF('3.1.MTS A'!$F$7:$F$253,'3.2.MTS B (M2)'!R73,'3.1.MTS A'!$AD$7:$AD$253)</f>
        <v>0</v>
      </c>
      <c r="AG73" s="72">
        <f>SUMIFS('MTS B Funnel (M2)'!$L$7:$L$251,'MTS B Funnel (M2)'!$B$7:$B$251,'3.2.MTS B (M2)'!$B73)</f>
        <v>0</v>
      </c>
      <c r="AH73" s="72">
        <f>SUMIFS('MTS B Funnel (M2)'!$M$7:$M$251,'MTS B Funnel (M2)'!$B$7:$B$251,'3.2.MTS B (M2)'!$B73)</f>
        <v>0</v>
      </c>
      <c r="AI73" s="72">
        <f>SUMIFS('MTS B Funnel (M2)'!$N$7:$N$251,'MTS B Funnel (M2)'!$B$7:$B$251,'3.2.MTS B (M2)'!$B73)</f>
        <v>0</v>
      </c>
      <c r="AJ73" s="72">
        <f>SUMIFS('MTS B Funnel (M2)'!$O$7:$O$251,'MTS B Funnel (M2)'!$B$7:$B$251,'3.2.MTS B (M2)'!$B73)</f>
        <v>0</v>
      </c>
      <c r="AK73" s="72">
        <f t="shared" si="30"/>
        <v>0</v>
      </c>
      <c r="AL73" s="72">
        <f t="shared" si="31"/>
        <v>0</v>
      </c>
      <c r="AM73" s="72">
        <f t="shared" si="32"/>
        <v>0</v>
      </c>
      <c r="AN73" s="72">
        <f t="shared" si="33"/>
        <v>0</v>
      </c>
      <c r="AO73" s="72">
        <f t="shared" si="34"/>
        <v>0</v>
      </c>
      <c r="AP73" s="55"/>
    </row>
    <row r="74" spans="1:42" x14ac:dyDescent="0.25">
      <c r="A74" s="144"/>
      <c r="B74" s="55"/>
      <c r="C74" s="55"/>
      <c r="D74" s="72">
        <f>SUMIF('3.1.MTS A'!$F$7:$F$253,'3.2.MTS B (M2)'!B74,'3.1.MTS A'!$L$7:$L$253)</f>
        <v>0</v>
      </c>
      <c r="E74" s="187">
        <f>SUMIF('Conv ratios (M2)'!$A$2:$A$51,'3.2.MTS B (M2)'!$B74,'Conv ratios (M2)'!$G$2:$G$51)</f>
        <v>0</v>
      </c>
      <c r="F74" s="187">
        <f>SUMIF('Conv ratios (M2)'!$A$2:$A$51,'3.2.MTS B (M2)'!$B74,'Conv ratios (M2)'!$F$2:$F$51)</f>
        <v>0</v>
      </c>
      <c r="G74" s="187">
        <f>SUMIF('Conv ratios (M2)'!$A$2:$A$51,'3.2.MTS B (M2)'!$B74,'Conv ratios (M2)'!$E$2:$E$51)</f>
        <v>0</v>
      </c>
      <c r="H74" s="55"/>
      <c r="I74" s="72">
        <f t="shared" si="19"/>
        <v>0</v>
      </c>
      <c r="J74" s="72">
        <f t="shared" si="20"/>
        <v>0</v>
      </c>
      <c r="K74" s="72">
        <f t="shared" si="21"/>
        <v>0</v>
      </c>
      <c r="L74" s="72">
        <f t="shared" si="22"/>
        <v>0</v>
      </c>
      <c r="M74" s="55"/>
      <c r="N74" s="72">
        <f t="shared" si="23"/>
        <v>0</v>
      </c>
      <c r="O74" s="55"/>
      <c r="P74" s="72">
        <f t="shared" si="24"/>
        <v>0</v>
      </c>
      <c r="Q74" s="72">
        <f t="shared" si="25"/>
        <v>0</v>
      </c>
      <c r="R74" s="72">
        <f>SUMIF('3.1.MTS A'!$F$7:$F$253,'3.2.MTS B (M2)'!B74,'3.1.MTS A'!$Y$7:$Y$253)</f>
        <v>0</v>
      </c>
      <c r="S74" s="72">
        <f>SUMIFS('MTS B Funnel (M2)'!$E$7:$E$251,'MTS B Funnel (M2)'!$B$7:$B$251,'3.2.MTS B (M2)'!$B74)</f>
        <v>0</v>
      </c>
      <c r="T74" s="72">
        <f>SUMIFS('MTS B Funnel (M2)'!$F$7:$F$251,'MTS B Funnel (M2)'!$B$7:$B$251,'3.2.MTS B (M2)'!$B74)</f>
        <v>0</v>
      </c>
      <c r="U74" s="72">
        <f>SUMIFS('MTS B Funnel (M2)'!$G$7:$G$251,'MTS B Funnel (M2)'!$B$7:$B$251,'3.2.MTS B (M2)'!$B74)</f>
        <v>0</v>
      </c>
      <c r="V74" s="72">
        <f>SUMIFS('MTS B Funnel (M2)'!$H$7:$H$251,'MTS B Funnel (M2)'!$B$7:$B$251,'3.2.MTS B (M2)'!$B74)</f>
        <v>0</v>
      </c>
      <c r="W74" s="72">
        <f t="shared" si="26"/>
        <v>0</v>
      </c>
      <c r="X74" s="72">
        <f t="shared" si="27"/>
        <v>0</v>
      </c>
      <c r="Y74" s="72">
        <f t="shared" si="28"/>
        <v>0</v>
      </c>
      <c r="Z74" s="72">
        <f t="shared" si="28"/>
        <v>0</v>
      </c>
      <c r="AA74" s="72">
        <f t="shared" si="28"/>
        <v>0</v>
      </c>
      <c r="AB74" s="72">
        <f>SUMIFS('MTS B Funnel (M2)'!$I$7:$I$251,'MTS B Funnel (M2)'!$B$7:$B$251,'3.2.MTS B (M2)'!$B74)</f>
        <v>0</v>
      </c>
      <c r="AC74" s="72">
        <f>SUMIFS('MTS B Funnel (M2)'!$J$7:$J$251,'MTS B Funnel (M2)'!$B$7:$B$251,'3.2.MTS B (M2)'!$B74)</f>
        <v>0</v>
      </c>
      <c r="AD74" s="72">
        <f t="shared" si="29"/>
        <v>0</v>
      </c>
      <c r="AE74" s="55"/>
      <c r="AF74" s="72">
        <f>SUMIF('3.1.MTS A'!$F$7:$F$253,'3.2.MTS B (M2)'!R74,'3.1.MTS A'!$AD$7:$AD$253)</f>
        <v>0</v>
      </c>
      <c r="AG74" s="72">
        <f>SUMIFS('MTS B Funnel (M2)'!$L$7:$L$251,'MTS B Funnel (M2)'!$B$7:$B$251,'3.2.MTS B (M2)'!$B74)</f>
        <v>0</v>
      </c>
      <c r="AH74" s="72">
        <f>SUMIFS('MTS B Funnel (M2)'!$M$7:$M$251,'MTS B Funnel (M2)'!$B$7:$B$251,'3.2.MTS B (M2)'!$B74)</f>
        <v>0</v>
      </c>
      <c r="AI74" s="72">
        <f>SUMIFS('MTS B Funnel (M2)'!$N$7:$N$251,'MTS B Funnel (M2)'!$B$7:$B$251,'3.2.MTS B (M2)'!$B74)</f>
        <v>0</v>
      </c>
      <c r="AJ74" s="72">
        <f>SUMIFS('MTS B Funnel (M2)'!$O$7:$O$251,'MTS B Funnel (M2)'!$B$7:$B$251,'3.2.MTS B (M2)'!$B74)</f>
        <v>0</v>
      </c>
      <c r="AK74" s="72">
        <f t="shared" si="30"/>
        <v>0</v>
      </c>
      <c r="AL74" s="72">
        <f t="shared" si="31"/>
        <v>0</v>
      </c>
      <c r="AM74" s="72">
        <f t="shared" si="32"/>
        <v>0</v>
      </c>
      <c r="AN74" s="72">
        <f t="shared" si="33"/>
        <v>0</v>
      </c>
      <c r="AO74" s="72">
        <f t="shared" si="34"/>
        <v>0</v>
      </c>
      <c r="AP74" s="55"/>
    </row>
    <row r="75" spans="1:42" x14ac:dyDescent="0.25">
      <c r="A75" s="144"/>
      <c r="B75" s="55"/>
      <c r="C75" s="55"/>
      <c r="D75" s="72">
        <f>SUMIF('3.1.MTS A'!$F$7:$F$253,'3.2.MTS B (M2)'!B75,'3.1.MTS A'!$L$7:$L$253)</f>
        <v>0</v>
      </c>
      <c r="E75" s="187">
        <f>SUMIF('Conv ratios (M2)'!$A$2:$A$51,'3.2.MTS B (M2)'!$B75,'Conv ratios (M2)'!$G$2:$G$51)</f>
        <v>0</v>
      </c>
      <c r="F75" s="187">
        <f>SUMIF('Conv ratios (M2)'!$A$2:$A$51,'3.2.MTS B (M2)'!$B75,'Conv ratios (M2)'!$F$2:$F$51)</f>
        <v>0</v>
      </c>
      <c r="G75" s="187">
        <f>SUMIF('Conv ratios (M2)'!$A$2:$A$51,'3.2.MTS B (M2)'!$B75,'Conv ratios (M2)'!$E$2:$E$51)</f>
        <v>0</v>
      </c>
      <c r="H75" s="55"/>
      <c r="I75" s="72">
        <f t="shared" si="19"/>
        <v>0</v>
      </c>
      <c r="J75" s="72">
        <f t="shared" si="20"/>
        <v>0</v>
      </c>
      <c r="K75" s="72">
        <f t="shared" si="21"/>
        <v>0</v>
      </c>
      <c r="L75" s="72">
        <f t="shared" si="22"/>
        <v>0</v>
      </c>
      <c r="M75" s="55"/>
      <c r="N75" s="72">
        <f t="shared" si="23"/>
        <v>0</v>
      </c>
      <c r="O75" s="55"/>
      <c r="P75" s="72">
        <f t="shared" si="24"/>
        <v>0</v>
      </c>
      <c r="Q75" s="72">
        <f t="shared" si="25"/>
        <v>0</v>
      </c>
      <c r="R75" s="72">
        <f>SUMIF('3.1.MTS A'!$F$7:$F$253,'3.2.MTS B (M2)'!B75,'3.1.MTS A'!$Y$7:$Y$253)</f>
        <v>0</v>
      </c>
      <c r="S75" s="72">
        <f>SUMIFS('MTS B Funnel (M2)'!$E$7:$E$251,'MTS B Funnel (M2)'!$B$7:$B$251,'3.2.MTS B (M2)'!$B75)</f>
        <v>0</v>
      </c>
      <c r="T75" s="72">
        <f>SUMIFS('MTS B Funnel (M2)'!$F$7:$F$251,'MTS B Funnel (M2)'!$B$7:$B$251,'3.2.MTS B (M2)'!$B75)</f>
        <v>0</v>
      </c>
      <c r="U75" s="72">
        <f>SUMIFS('MTS B Funnel (M2)'!$G$7:$G$251,'MTS B Funnel (M2)'!$B$7:$B$251,'3.2.MTS B (M2)'!$B75)</f>
        <v>0</v>
      </c>
      <c r="V75" s="72">
        <f>SUMIFS('MTS B Funnel (M2)'!$H$7:$H$251,'MTS B Funnel (M2)'!$B$7:$B$251,'3.2.MTS B (M2)'!$B75)</f>
        <v>0</v>
      </c>
      <c r="W75" s="72">
        <f t="shared" si="26"/>
        <v>0</v>
      </c>
      <c r="X75" s="72">
        <f t="shared" si="27"/>
        <v>0</v>
      </c>
      <c r="Y75" s="72">
        <f t="shared" si="28"/>
        <v>0</v>
      </c>
      <c r="Z75" s="72">
        <f t="shared" si="28"/>
        <v>0</v>
      </c>
      <c r="AA75" s="72">
        <f t="shared" si="28"/>
        <v>0</v>
      </c>
      <c r="AB75" s="72">
        <f>SUMIFS('MTS B Funnel (M2)'!$I$7:$I$251,'MTS B Funnel (M2)'!$B$7:$B$251,'3.2.MTS B (M2)'!$B75)</f>
        <v>0</v>
      </c>
      <c r="AC75" s="72">
        <f>SUMIFS('MTS B Funnel (M2)'!$J$7:$J$251,'MTS B Funnel (M2)'!$B$7:$B$251,'3.2.MTS B (M2)'!$B75)</f>
        <v>0</v>
      </c>
      <c r="AD75" s="72">
        <f t="shared" si="29"/>
        <v>0</v>
      </c>
      <c r="AE75" s="55"/>
      <c r="AF75" s="72">
        <f>SUMIF('3.1.MTS A'!$F$7:$F$253,'3.2.MTS B (M2)'!R75,'3.1.MTS A'!$AD$7:$AD$253)</f>
        <v>0</v>
      </c>
      <c r="AG75" s="72">
        <f>SUMIFS('MTS B Funnel (M2)'!$L$7:$L$251,'MTS B Funnel (M2)'!$B$7:$B$251,'3.2.MTS B (M2)'!$B75)</f>
        <v>0</v>
      </c>
      <c r="AH75" s="72">
        <f>SUMIFS('MTS B Funnel (M2)'!$M$7:$M$251,'MTS B Funnel (M2)'!$B$7:$B$251,'3.2.MTS B (M2)'!$B75)</f>
        <v>0</v>
      </c>
      <c r="AI75" s="72">
        <f>SUMIFS('MTS B Funnel (M2)'!$N$7:$N$251,'MTS B Funnel (M2)'!$B$7:$B$251,'3.2.MTS B (M2)'!$B75)</f>
        <v>0</v>
      </c>
      <c r="AJ75" s="72">
        <f>SUMIFS('MTS B Funnel (M2)'!$O$7:$O$251,'MTS B Funnel (M2)'!$B$7:$B$251,'3.2.MTS B (M2)'!$B75)</f>
        <v>0</v>
      </c>
      <c r="AK75" s="72">
        <f t="shared" si="30"/>
        <v>0</v>
      </c>
      <c r="AL75" s="72">
        <f t="shared" si="31"/>
        <v>0</v>
      </c>
      <c r="AM75" s="72">
        <f t="shared" si="32"/>
        <v>0</v>
      </c>
      <c r="AN75" s="72">
        <f t="shared" si="33"/>
        <v>0</v>
      </c>
      <c r="AO75" s="72">
        <f t="shared" si="34"/>
        <v>0</v>
      </c>
      <c r="AP75" s="55"/>
    </row>
    <row r="76" spans="1:42" x14ac:dyDescent="0.25">
      <c r="A76" s="144"/>
      <c r="B76" s="55"/>
      <c r="C76" s="55"/>
      <c r="D76" s="72">
        <f>SUMIF('3.1.MTS A'!$F$7:$F$253,'3.2.MTS B (M2)'!B76,'3.1.MTS A'!$L$7:$L$253)</f>
        <v>0</v>
      </c>
      <c r="E76" s="187">
        <f>SUMIF('Conv ratios (M2)'!$A$2:$A$51,'3.2.MTS B (M2)'!$B76,'Conv ratios (M2)'!$G$2:$G$51)</f>
        <v>0</v>
      </c>
      <c r="F76" s="187">
        <f>SUMIF('Conv ratios (M2)'!$A$2:$A$51,'3.2.MTS B (M2)'!$B76,'Conv ratios (M2)'!$F$2:$F$51)</f>
        <v>0</v>
      </c>
      <c r="G76" s="187">
        <f>SUMIF('Conv ratios (M2)'!$A$2:$A$51,'3.2.MTS B (M2)'!$B76,'Conv ratios (M2)'!$E$2:$E$51)</f>
        <v>0</v>
      </c>
      <c r="H76" s="55"/>
      <c r="I76" s="72">
        <f t="shared" si="19"/>
        <v>0</v>
      </c>
      <c r="J76" s="72">
        <f t="shared" si="20"/>
        <v>0</v>
      </c>
      <c r="K76" s="72">
        <f t="shared" si="21"/>
        <v>0</v>
      </c>
      <c r="L76" s="72">
        <f t="shared" si="22"/>
        <v>0</v>
      </c>
      <c r="M76" s="55"/>
      <c r="N76" s="72">
        <f t="shared" si="23"/>
        <v>0</v>
      </c>
      <c r="O76" s="55"/>
      <c r="P76" s="72">
        <f t="shared" si="24"/>
        <v>0</v>
      </c>
      <c r="Q76" s="72">
        <f t="shared" si="25"/>
        <v>0</v>
      </c>
      <c r="R76" s="72">
        <f>SUMIF('3.1.MTS A'!$F$7:$F$253,'3.2.MTS B (M2)'!B76,'3.1.MTS A'!$Y$7:$Y$253)</f>
        <v>0</v>
      </c>
      <c r="S76" s="72">
        <f>SUMIFS('MTS B Funnel (M2)'!$E$7:$E$251,'MTS B Funnel (M2)'!$B$7:$B$251,'3.2.MTS B (M2)'!$B76)</f>
        <v>0</v>
      </c>
      <c r="T76" s="72">
        <f>SUMIFS('MTS B Funnel (M2)'!$F$7:$F$251,'MTS B Funnel (M2)'!$B$7:$B$251,'3.2.MTS B (M2)'!$B76)</f>
        <v>0</v>
      </c>
      <c r="U76" s="72">
        <f>SUMIFS('MTS B Funnel (M2)'!$G$7:$G$251,'MTS B Funnel (M2)'!$B$7:$B$251,'3.2.MTS B (M2)'!$B76)</f>
        <v>0</v>
      </c>
      <c r="V76" s="72">
        <f>SUMIFS('MTS B Funnel (M2)'!$H$7:$H$251,'MTS B Funnel (M2)'!$B$7:$B$251,'3.2.MTS B (M2)'!$B76)</f>
        <v>0</v>
      </c>
      <c r="W76" s="72">
        <f t="shared" si="26"/>
        <v>0</v>
      </c>
      <c r="X76" s="72">
        <f t="shared" si="27"/>
        <v>0</v>
      </c>
      <c r="Y76" s="72">
        <f t="shared" si="28"/>
        <v>0</v>
      </c>
      <c r="Z76" s="72">
        <f t="shared" si="28"/>
        <v>0</v>
      </c>
      <c r="AA76" s="72">
        <f t="shared" si="28"/>
        <v>0</v>
      </c>
      <c r="AB76" s="72">
        <f>SUMIFS('MTS B Funnel (M2)'!$I$7:$I$251,'MTS B Funnel (M2)'!$B$7:$B$251,'3.2.MTS B (M2)'!$B76)</f>
        <v>0</v>
      </c>
      <c r="AC76" s="72">
        <f>SUMIFS('MTS B Funnel (M2)'!$J$7:$J$251,'MTS B Funnel (M2)'!$B$7:$B$251,'3.2.MTS B (M2)'!$B76)</f>
        <v>0</v>
      </c>
      <c r="AD76" s="72">
        <f t="shared" si="29"/>
        <v>0</v>
      </c>
      <c r="AE76" s="55"/>
      <c r="AF76" s="72">
        <f>SUMIF('3.1.MTS A'!$F$7:$F$253,'3.2.MTS B (M2)'!R76,'3.1.MTS A'!$AD$7:$AD$253)</f>
        <v>0</v>
      </c>
      <c r="AG76" s="72">
        <f>SUMIFS('MTS B Funnel (M2)'!$L$7:$L$251,'MTS B Funnel (M2)'!$B$7:$B$251,'3.2.MTS B (M2)'!$B76)</f>
        <v>0</v>
      </c>
      <c r="AH76" s="72">
        <f>SUMIFS('MTS B Funnel (M2)'!$M$7:$M$251,'MTS B Funnel (M2)'!$B$7:$B$251,'3.2.MTS B (M2)'!$B76)</f>
        <v>0</v>
      </c>
      <c r="AI76" s="72">
        <f>SUMIFS('MTS B Funnel (M2)'!$N$7:$N$251,'MTS B Funnel (M2)'!$B$7:$B$251,'3.2.MTS B (M2)'!$B76)</f>
        <v>0</v>
      </c>
      <c r="AJ76" s="72">
        <f>SUMIFS('MTS B Funnel (M2)'!$O$7:$O$251,'MTS B Funnel (M2)'!$B$7:$B$251,'3.2.MTS B (M2)'!$B76)</f>
        <v>0</v>
      </c>
      <c r="AK76" s="72">
        <f t="shared" si="30"/>
        <v>0</v>
      </c>
      <c r="AL76" s="72">
        <f t="shared" si="31"/>
        <v>0</v>
      </c>
      <c r="AM76" s="72">
        <f t="shared" si="32"/>
        <v>0</v>
      </c>
      <c r="AN76" s="72">
        <f t="shared" si="33"/>
        <v>0</v>
      </c>
      <c r="AO76" s="72">
        <f t="shared" si="34"/>
        <v>0</v>
      </c>
      <c r="AP76" s="55"/>
    </row>
    <row r="77" spans="1:42" x14ac:dyDescent="0.25">
      <c r="A77" s="144"/>
      <c r="B77" s="55"/>
      <c r="C77" s="55"/>
      <c r="D77" s="72">
        <f>SUMIF('3.1.MTS A'!$F$7:$F$253,'3.2.MTS B (M2)'!B77,'3.1.MTS A'!$L$7:$L$253)</f>
        <v>0</v>
      </c>
      <c r="E77" s="187">
        <f>SUMIF('Conv ratios (M2)'!$A$2:$A$51,'3.2.MTS B (M2)'!$B77,'Conv ratios (M2)'!$G$2:$G$51)</f>
        <v>0</v>
      </c>
      <c r="F77" s="187">
        <f>SUMIF('Conv ratios (M2)'!$A$2:$A$51,'3.2.MTS B (M2)'!$B77,'Conv ratios (M2)'!$F$2:$F$51)</f>
        <v>0</v>
      </c>
      <c r="G77" s="187">
        <f>SUMIF('Conv ratios (M2)'!$A$2:$A$51,'3.2.MTS B (M2)'!$B77,'Conv ratios (M2)'!$E$2:$E$51)</f>
        <v>0</v>
      </c>
      <c r="H77" s="55"/>
      <c r="I77" s="72">
        <f t="shared" si="19"/>
        <v>0</v>
      </c>
      <c r="J77" s="72">
        <f t="shared" si="20"/>
        <v>0</v>
      </c>
      <c r="K77" s="72">
        <f t="shared" si="21"/>
        <v>0</v>
      </c>
      <c r="L77" s="72">
        <f t="shared" si="22"/>
        <v>0</v>
      </c>
      <c r="M77" s="55"/>
      <c r="N77" s="72">
        <f t="shared" si="23"/>
        <v>0</v>
      </c>
      <c r="O77" s="55"/>
      <c r="P77" s="72">
        <f t="shared" si="24"/>
        <v>0</v>
      </c>
      <c r="Q77" s="72">
        <f t="shared" si="25"/>
        <v>0</v>
      </c>
      <c r="R77" s="72">
        <f>SUMIF('3.1.MTS A'!$F$7:$F$253,'3.2.MTS B (M2)'!B77,'3.1.MTS A'!$Y$7:$Y$253)</f>
        <v>0</v>
      </c>
      <c r="S77" s="72">
        <f>SUMIFS('MTS B Funnel (M2)'!$E$7:$E$251,'MTS B Funnel (M2)'!$B$7:$B$251,'3.2.MTS B (M2)'!$B77)</f>
        <v>0</v>
      </c>
      <c r="T77" s="72">
        <f>SUMIFS('MTS B Funnel (M2)'!$F$7:$F$251,'MTS B Funnel (M2)'!$B$7:$B$251,'3.2.MTS B (M2)'!$B77)</f>
        <v>0</v>
      </c>
      <c r="U77" s="72">
        <f>SUMIFS('MTS B Funnel (M2)'!$G$7:$G$251,'MTS B Funnel (M2)'!$B$7:$B$251,'3.2.MTS B (M2)'!$B77)</f>
        <v>0</v>
      </c>
      <c r="V77" s="72">
        <f>SUMIFS('MTS B Funnel (M2)'!$H$7:$H$251,'MTS B Funnel (M2)'!$B$7:$B$251,'3.2.MTS B (M2)'!$B77)</f>
        <v>0</v>
      </c>
      <c r="W77" s="72">
        <f t="shared" si="26"/>
        <v>0</v>
      </c>
      <c r="X77" s="72">
        <f t="shared" si="27"/>
        <v>0</v>
      </c>
      <c r="Y77" s="72">
        <f t="shared" si="28"/>
        <v>0</v>
      </c>
      <c r="Z77" s="72">
        <f t="shared" si="28"/>
        <v>0</v>
      </c>
      <c r="AA77" s="72">
        <f t="shared" si="28"/>
        <v>0</v>
      </c>
      <c r="AB77" s="72">
        <f>SUMIFS('MTS B Funnel (M2)'!$I$7:$I$251,'MTS B Funnel (M2)'!$B$7:$B$251,'3.2.MTS B (M2)'!$B77)</f>
        <v>0</v>
      </c>
      <c r="AC77" s="72">
        <f>SUMIFS('MTS B Funnel (M2)'!$J$7:$J$251,'MTS B Funnel (M2)'!$B$7:$B$251,'3.2.MTS B (M2)'!$B77)</f>
        <v>0</v>
      </c>
      <c r="AD77" s="72">
        <f t="shared" si="29"/>
        <v>0</v>
      </c>
      <c r="AE77" s="55"/>
      <c r="AF77" s="72">
        <f>SUMIF('3.1.MTS A'!$F$7:$F$253,'3.2.MTS B (M2)'!R77,'3.1.MTS A'!$AD$7:$AD$253)</f>
        <v>0</v>
      </c>
      <c r="AG77" s="72">
        <f>SUMIFS('MTS B Funnel (M2)'!$L$7:$L$251,'MTS B Funnel (M2)'!$B$7:$B$251,'3.2.MTS B (M2)'!$B77)</f>
        <v>0</v>
      </c>
      <c r="AH77" s="72">
        <f>SUMIFS('MTS B Funnel (M2)'!$M$7:$M$251,'MTS B Funnel (M2)'!$B$7:$B$251,'3.2.MTS B (M2)'!$B77)</f>
        <v>0</v>
      </c>
      <c r="AI77" s="72">
        <f>SUMIFS('MTS B Funnel (M2)'!$N$7:$N$251,'MTS B Funnel (M2)'!$B$7:$B$251,'3.2.MTS B (M2)'!$B77)</f>
        <v>0</v>
      </c>
      <c r="AJ77" s="72">
        <f>SUMIFS('MTS B Funnel (M2)'!$O$7:$O$251,'MTS B Funnel (M2)'!$B$7:$B$251,'3.2.MTS B (M2)'!$B77)</f>
        <v>0</v>
      </c>
      <c r="AK77" s="72">
        <f t="shared" si="30"/>
        <v>0</v>
      </c>
      <c r="AL77" s="72">
        <f t="shared" si="31"/>
        <v>0</v>
      </c>
      <c r="AM77" s="72">
        <f t="shared" si="32"/>
        <v>0</v>
      </c>
      <c r="AN77" s="72">
        <f t="shared" si="33"/>
        <v>0</v>
      </c>
      <c r="AO77" s="72">
        <f t="shared" si="34"/>
        <v>0</v>
      </c>
      <c r="AP77" s="55"/>
    </row>
    <row r="78" spans="1:42" x14ac:dyDescent="0.25">
      <c r="A78" s="144"/>
      <c r="B78" s="55"/>
      <c r="C78" s="55"/>
      <c r="D78" s="72">
        <f>SUMIF('3.1.MTS A'!$F$7:$F$253,'3.2.MTS B (M2)'!B78,'3.1.MTS A'!$L$7:$L$253)</f>
        <v>0</v>
      </c>
      <c r="E78" s="187">
        <f>SUMIF('Conv ratios (M2)'!$A$2:$A$51,'3.2.MTS B (M2)'!$B78,'Conv ratios (M2)'!$G$2:$G$51)</f>
        <v>0</v>
      </c>
      <c r="F78" s="187">
        <f>SUMIF('Conv ratios (M2)'!$A$2:$A$51,'3.2.MTS B (M2)'!$B78,'Conv ratios (M2)'!$F$2:$F$51)</f>
        <v>0</v>
      </c>
      <c r="G78" s="187">
        <f>SUMIF('Conv ratios (M2)'!$A$2:$A$51,'3.2.MTS B (M2)'!$B78,'Conv ratios (M2)'!$E$2:$E$51)</f>
        <v>0</v>
      </c>
      <c r="H78" s="55"/>
      <c r="I78" s="72">
        <f t="shared" si="19"/>
        <v>0</v>
      </c>
      <c r="J78" s="72">
        <f t="shared" si="20"/>
        <v>0</v>
      </c>
      <c r="K78" s="72">
        <f t="shared" si="21"/>
        <v>0</v>
      </c>
      <c r="L78" s="72">
        <f t="shared" si="22"/>
        <v>0</v>
      </c>
      <c r="M78" s="55"/>
      <c r="N78" s="72">
        <f t="shared" si="23"/>
        <v>0</v>
      </c>
      <c r="O78" s="55"/>
      <c r="P78" s="72">
        <f t="shared" si="24"/>
        <v>0</v>
      </c>
      <c r="Q78" s="72">
        <f t="shared" si="25"/>
        <v>0</v>
      </c>
      <c r="R78" s="72">
        <f>SUMIF('3.1.MTS A'!$F$7:$F$253,'3.2.MTS B (M2)'!B78,'3.1.MTS A'!$Y$7:$Y$253)</f>
        <v>0</v>
      </c>
      <c r="S78" s="72">
        <f>SUMIFS('MTS B Funnel (M2)'!$E$7:$E$251,'MTS B Funnel (M2)'!$B$7:$B$251,'3.2.MTS B (M2)'!$B78)</f>
        <v>0</v>
      </c>
      <c r="T78" s="72">
        <f>SUMIFS('MTS B Funnel (M2)'!$F$7:$F$251,'MTS B Funnel (M2)'!$B$7:$B$251,'3.2.MTS B (M2)'!$B78)</f>
        <v>0</v>
      </c>
      <c r="U78" s="72">
        <f>SUMIFS('MTS B Funnel (M2)'!$G$7:$G$251,'MTS B Funnel (M2)'!$B$7:$B$251,'3.2.MTS B (M2)'!$B78)</f>
        <v>0</v>
      </c>
      <c r="V78" s="72">
        <f>SUMIFS('MTS B Funnel (M2)'!$H$7:$H$251,'MTS B Funnel (M2)'!$B$7:$B$251,'3.2.MTS B (M2)'!$B78)</f>
        <v>0</v>
      </c>
      <c r="W78" s="72">
        <f t="shared" si="26"/>
        <v>0</v>
      </c>
      <c r="X78" s="72">
        <f t="shared" si="27"/>
        <v>0</v>
      </c>
      <c r="Y78" s="72">
        <f t="shared" si="28"/>
        <v>0</v>
      </c>
      <c r="Z78" s="72">
        <f t="shared" si="28"/>
        <v>0</v>
      </c>
      <c r="AA78" s="72">
        <f t="shared" si="28"/>
        <v>0</v>
      </c>
      <c r="AB78" s="72">
        <f>SUMIFS('MTS B Funnel (M2)'!$I$7:$I$251,'MTS B Funnel (M2)'!$B$7:$B$251,'3.2.MTS B (M2)'!$B78)</f>
        <v>0</v>
      </c>
      <c r="AC78" s="72">
        <f>SUMIFS('MTS B Funnel (M2)'!$J$7:$J$251,'MTS B Funnel (M2)'!$B$7:$B$251,'3.2.MTS B (M2)'!$B78)</f>
        <v>0</v>
      </c>
      <c r="AD78" s="72">
        <f t="shared" si="29"/>
        <v>0</v>
      </c>
      <c r="AE78" s="55"/>
      <c r="AF78" s="72">
        <f>SUMIF('3.1.MTS A'!$F$7:$F$253,'3.2.MTS B (M2)'!R78,'3.1.MTS A'!$AD$7:$AD$253)</f>
        <v>0</v>
      </c>
      <c r="AG78" s="72">
        <f>SUMIFS('MTS B Funnel (M2)'!$L$7:$L$251,'MTS B Funnel (M2)'!$B$7:$B$251,'3.2.MTS B (M2)'!$B78)</f>
        <v>0</v>
      </c>
      <c r="AH78" s="72">
        <f>SUMIFS('MTS B Funnel (M2)'!$M$7:$M$251,'MTS B Funnel (M2)'!$B$7:$B$251,'3.2.MTS B (M2)'!$B78)</f>
        <v>0</v>
      </c>
      <c r="AI78" s="72">
        <f>SUMIFS('MTS B Funnel (M2)'!$N$7:$N$251,'MTS B Funnel (M2)'!$B$7:$B$251,'3.2.MTS B (M2)'!$B78)</f>
        <v>0</v>
      </c>
      <c r="AJ78" s="72">
        <f>SUMIFS('MTS B Funnel (M2)'!$O$7:$O$251,'MTS B Funnel (M2)'!$B$7:$B$251,'3.2.MTS B (M2)'!$B78)</f>
        <v>0</v>
      </c>
      <c r="AK78" s="72">
        <f t="shared" si="30"/>
        <v>0</v>
      </c>
      <c r="AL78" s="72">
        <f t="shared" si="31"/>
        <v>0</v>
      </c>
      <c r="AM78" s="72">
        <f t="shared" si="32"/>
        <v>0</v>
      </c>
      <c r="AN78" s="72">
        <f t="shared" si="33"/>
        <v>0</v>
      </c>
      <c r="AO78" s="72">
        <f t="shared" si="34"/>
        <v>0</v>
      </c>
      <c r="AP78" s="55"/>
    </row>
    <row r="79" spans="1:42" x14ac:dyDescent="0.25">
      <c r="A79" s="144"/>
      <c r="B79" s="55"/>
      <c r="C79" s="55"/>
      <c r="D79" s="72">
        <f>SUMIF('3.1.MTS A'!$F$7:$F$253,'3.2.MTS B (M2)'!B79,'3.1.MTS A'!$L$7:$L$253)</f>
        <v>0</v>
      </c>
      <c r="E79" s="187">
        <f>SUMIF('Conv ratios (M2)'!$A$2:$A$51,'3.2.MTS B (M2)'!$B79,'Conv ratios (M2)'!$G$2:$G$51)</f>
        <v>0</v>
      </c>
      <c r="F79" s="187">
        <f>SUMIF('Conv ratios (M2)'!$A$2:$A$51,'3.2.MTS B (M2)'!$B79,'Conv ratios (M2)'!$F$2:$F$51)</f>
        <v>0</v>
      </c>
      <c r="G79" s="187">
        <f>SUMIF('Conv ratios (M2)'!$A$2:$A$51,'3.2.MTS B (M2)'!$B79,'Conv ratios (M2)'!$E$2:$E$51)</f>
        <v>0</v>
      </c>
      <c r="H79" s="55"/>
      <c r="I79" s="72">
        <f t="shared" si="19"/>
        <v>0</v>
      </c>
      <c r="J79" s="72">
        <f t="shared" si="20"/>
        <v>0</v>
      </c>
      <c r="K79" s="72">
        <f t="shared" si="21"/>
        <v>0</v>
      </c>
      <c r="L79" s="72">
        <f t="shared" si="22"/>
        <v>0</v>
      </c>
      <c r="M79" s="55"/>
      <c r="N79" s="72">
        <f t="shared" si="23"/>
        <v>0</v>
      </c>
      <c r="O79" s="55"/>
      <c r="P79" s="72">
        <f t="shared" si="24"/>
        <v>0</v>
      </c>
      <c r="Q79" s="72">
        <f t="shared" si="25"/>
        <v>0</v>
      </c>
      <c r="R79" s="72">
        <f>SUMIF('3.1.MTS A'!$F$7:$F$253,'3.2.MTS B (M2)'!B79,'3.1.MTS A'!$Y$7:$Y$253)</f>
        <v>0</v>
      </c>
      <c r="S79" s="72">
        <f>SUMIFS('MTS B Funnel (M2)'!$E$7:$E$251,'MTS B Funnel (M2)'!$B$7:$B$251,'3.2.MTS B (M2)'!$B79)</f>
        <v>0</v>
      </c>
      <c r="T79" s="72">
        <f>SUMIFS('MTS B Funnel (M2)'!$F$7:$F$251,'MTS B Funnel (M2)'!$B$7:$B$251,'3.2.MTS B (M2)'!$B79)</f>
        <v>0</v>
      </c>
      <c r="U79" s="72">
        <f>SUMIFS('MTS B Funnel (M2)'!$G$7:$G$251,'MTS B Funnel (M2)'!$B$7:$B$251,'3.2.MTS B (M2)'!$B79)</f>
        <v>0</v>
      </c>
      <c r="V79" s="72">
        <f>SUMIFS('MTS B Funnel (M2)'!$H$7:$H$251,'MTS B Funnel (M2)'!$B$7:$B$251,'3.2.MTS B (M2)'!$B79)</f>
        <v>0</v>
      </c>
      <c r="W79" s="72">
        <f t="shared" si="26"/>
        <v>0</v>
      </c>
      <c r="X79" s="72">
        <f t="shared" si="27"/>
        <v>0</v>
      </c>
      <c r="Y79" s="72">
        <f t="shared" si="28"/>
        <v>0</v>
      </c>
      <c r="Z79" s="72">
        <f t="shared" si="28"/>
        <v>0</v>
      </c>
      <c r="AA79" s="72">
        <f t="shared" si="28"/>
        <v>0</v>
      </c>
      <c r="AB79" s="72">
        <f>SUMIFS('MTS B Funnel (M2)'!$I$7:$I$251,'MTS B Funnel (M2)'!$B$7:$B$251,'3.2.MTS B (M2)'!$B79)</f>
        <v>0</v>
      </c>
      <c r="AC79" s="72">
        <f>SUMIFS('MTS B Funnel (M2)'!$J$7:$J$251,'MTS B Funnel (M2)'!$B$7:$B$251,'3.2.MTS B (M2)'!$B79)</f>
        <v>0</v>
      </c>
      <c r="AD79" s="72">
        <f t="shared" si="29"/>
        <v>0</v>
      </c>
      <c r="AE79" s="55"/>
      <c r="AF79" s="72">
        <f>SUMIF('3.1.MTS A'!$F$7:$F$253,'3.2.MTS B (M2)'!R79,'3.1.MTS A'!$AD$7:$AD$253)</f>
        <v>0</v>
      </c>
      <c r="AG79" s="72">
        <f>SUMIFS('MTS B Funnel (M2)'!$L$7:$L$251,'MTS B Funnel (M2)'!$B$7:$B$251,'3.2.MTS B (M2)'!$B79)</f>
        <v>0</v>
      </c>
      <c r="AH79" s="72">
        <f>SUMIFS('MTS B Funnel (M2)'!$M$7:$M$251,'MTS B Funnel (M2)'!$B$7:$B$251,'3.2.MTS B (M2)'!$B79)</f>
        <v>0</v>
      </c>
      <c r="AI79" s="72">
        <f>SUMIFS('MTS B Funnel (M2)'!$N$7:$N$251,'MTS B Funnel (M2)'!$B$7:$B$251,'3.2.MTS B (M2)'!$B79)</f>
        <v>0</v>
      </c>
      <c r="AJ79" s="72">
        <f>SUMIFS('MTS B Funnel (M2)'!$O$7:$O$251,'MTS B Funnel (M2)'!$B$7:$B$251,'3.2.MTS B (M2)'!$B79)</f>
        <v>0</v>
      </c>
      <c r="AK79" s="72">
        <f t="shared" si="30"/>
        <v>0</v>
      </c>
      <c r="AL79" s="72">
        <f t="shared" si="31"/>
        <v>0</v>
      </c>
      <c r="AM79" s="72">
        <f t="shared" si="32"/>
        <v>0</v>
      </c>
      <c r="AN79" s="72">
        <f t="shared" si="33"/>
        <v>0</v>
      </c>
      <c r="AO79" s="72">
        <f t="shared" si="34"/>
        <v>0</v>
      </c>
      <c r="AP79" s="55"/>
    </row>
    <row r="80" spans="1:42" x14ac:dyDescent="0.25">
      <c r="A80" s="144"/>
      <c r="B80" s="55"/>
      <c r="C80" s="55"/>
      <c r="D80" s="72">
        <f>SUMIF('3.1.MTS A'!$F$7:$F$253,'3.2.MTS B (M2)'!B80,'3.1.MTS A'!$L$7:$L$253)</f>
        <v>0</v>
      </c>
      <c r="E80" s="187">
        <f>SUMIF('Conv ratios (M2)'!$A$2:$A$51,'3.2.MTS B (M2)'!$B80,'Conv ratios (M2)'!$G$2:$G$51)</f>
        <v>0</v>
      </c>
      <c r="F80" s="187">
        <f>SUMIF('Conv ratios (M2)'!$A$2:$A$51,'3.2.MTS B (M2)'!$B80,'Conv ratios (M2)'!$F$2:$F$51)</f>
        <v>0</v>
      </c>
      <c r="G80" s="187">
        <f>SUMIF('Conv ratios (M2)'!$A$2:$A$51,'3.2.MTS B (M2)'!$B80,'Conv ratios (M2)'!$E$2:$E$51)</f>
        <v>0</v>
      </c>
      <c r="H80" s="55"/>
      <c r="I80" s="72">
        <f t="shared" si="19"/>
        <v>0</v>
      </c>
      <c r="J80" s="72">
        <f t="shared" si="20"/>
        <v>0</v>
      </c>
      <c r="K80" s="72">
        <f t="shared" si="21"/>
        <v>0</v>
      </c>
      <c r="L80" s="72">
        <f t="shared" si="22"/>
        <v>0</v>
      </c>
      <c r="M80" s="55"/>
      <c r="N80" s="72">
        <f t="shared" si="23"/>
        <v>0</v>
      </c>
      <c r="O80" s="55"/>
      <c r="P80" s="72">
        <f t="shared" si="24"/>
        <v>0</v>
      </c>
      <c r="Q80" s="72">
        <f t="shared" si="25"/>
        <v>0</v>
      </c>
      <c r="R80" s="72">
        <f>SUMIF('3.1.MTS A'!$F$7:$F$253,'3.2.MTS B (M2)'!B80,'3.1.MTS A'!$Y$7:$Y$253)</f>
        <v>0</v>
      </c>
      <c r="S80" s="72">
        <f>SUMIFS('MTS B Funnel (M2)'!$E$7:$E$251,'MTS B Funnel (M2)'!$B$7:$B$251,'3.2.MTS B (M2)'!$B80)</f>
        <v>0</v>
      </c>
      <c r="T80" s="72">
        <f>SUMIFS('MTS B Funnel (M2)'!$F$7:$F$251,'MTS B Funnel (M2)'!$B$7:$B$251,'3.2.MTS B (M2)'!$B80)</f>
        <v>0</v>
      </c>
      <c r="U80" s="72">
        <f>SUMIFS('MTS B Funnel (M2)'!$G$7:$G$251,'MTS B Funnel (M2)'!$B$7:$B$251,'3.2.MTS B (M2)'!$B80)</f>
        <v>0</v>
      </c>
      <c r="V80" s="72">
        <f>SUMIFS('MTS B Funnel (M2)'!$H$7:$H$251,'MTS B Funnel (M2)'!$B$7:$B$251,'3.2.MTS B (M2)'!$B80)</f>
        <v>0</v>
      </c>
      <c r="W80" s="72">
        <f t="shared" si="26"/>
        <v>0</v>
      </c>
      <c r="X80" s="72">
        <f t="shared" si="27"/>
        <v>0</v>
      </c>
      <c r="Y80" s="72">
        <f t="shared" si="28"/>
        <v>0</v>
      </c>
      <c r="Z80" s="72">
        <f t="shared" si="28"/>
        <v>0</v>
      </c>
      <c r="AA80" s="72">
        <f t="shared" si="28"/>
        <v>0</v>
      </c>
      <c r="AB80" s="72">
        <f>SUMIFS('MTS B Funnel (M2)'!$I$7:$I$251,'MTS B Funnel (M2)'!$B$7:$B$251,'3.2.MTS B (M2)'!$B80)</f>
        <v>0</v>
      </c>
      <c r="AC80" s="72">
        <f>SUMIFS('MTS B Funnel (M2)'!$J$7:$J$251,'MTS B Funnel (M2)'!$B$7:$B$251,'3.2.MTS B (M2)'!$B80)</f>
        <v>0</v>
      </c>
      <c r="AD80" s="72">
        <f t="shared" si="29"/>
        <v>0</v>
      </c>
      <c r="AE80" s="55"/>
      <c r="AF80" s="72">
        <f>SUMIF('3.1.MTS A'!$F$7:$F$253,'3.2.MTS B (M2)'!R80,'3.1.MTS A'!$AD$7:$AD$253)</f>
        <v>0</v>
      </c>
      <c r="AG80" s="72">
        <f>SUMIFS('MTS B Funnel (M2)'!$L$7:$L$251,'MTS B Funnel (M2)'!$B$7:$B$251,'3.2.MTS B (M2)'!$B80)</f>
        <v>0</v>
      </c>
      <c r="AH80" s="72">
        <f>SUMIFS('MTS B Funnel (M2)'!$M$7:$M$251,'MTS B Funnel (M2)'!$B$7:$B$251,'3.2.MTS B (M2)'!$B80)</f>
        <v>0</v>
      </c>
      <c r="AI80" s="72">
        <f>SUMIFS('MTS B Funnel (M2)'!$N$7:$N$251,'MTS B Funnel (M2)'!$B$7:$B$251,'3.2.MTS B (M2)'!$B80)</f>
        <v>0</v>
      </c>
      <c r="AJ80" s="72">
        <f>SUMIFS('MTS B Funnel (M2)'!$O$7:$O$251,'MTS B Funnel (M2)'!$B$7:$B$251,'3.2.MTS B (M2)'!$B80)</f>
        <v>0</v>
      </c>
      <c r="AK80" s="72">
        <f t="shared" si="30"/>
        <v>0</v>
      </c>
      <c r="AL80" s="72">
        <f t="shared" si="31"/>
        <v>0</v>
      </c>
      <c r="AM80" s="72">
        <f t="shared" si="32"/>
        <v>0</v>
      </c>
      <c r="AN80" s="72">
        <f t="shared" si="33"/>
        <v>0</v>
      </c>
      <c r="AO80" s="72">
        <f t="shared" si="34"/>
        <v>0</v>
      </c>
      <c r="AP80" s="55"/>
    </row>
    <row r="81" spans="1:42" x14ac:dyDescent="0.25">
      <c r="A81" s="144"/>
      <c r="B81" s="55"/>
      <c r="C81" s="55"/>
      <c r="D81" s="72">
        <f>SUMIF('3.1.MTS A'!$F$7:$F$253,'3.2.MTS B (M2)'!B81,'3.1.MTS A'!$L$7:$L$253)</f>
        <v>0</v>
      </c>
      <c r="E81" s="187">
        <f>SUMIF('Conv ratios (M2)'!$A$2:$A$51,'3.2.MTS B (M2)'!$B81,'Conv ratios (M2)'!$G$2:$G$51)</f>
        <v>0</v>
      </c>
      <c r="F81" s="187">
        <f>SUMIF('Conv ratios (M2)'!$A$2:$A$51,'3.2.MTS B (M2)'!$B81,'Conv ratios (M2)'!$F$2:$F$51)</f>
        <v>0</v>
      </c>
      <c r="G81" s="187">
        <f>SUMIF('Conv ratios (M2)'!$A$2:$A$51,'3.2.MTS B (M2)'!$B81,'Conv ratios (M2)'!$E$2:$E$51)</f>
        <v>0</v>
      </c>
      <c r="H81" s="55"/>
      <c r="I81" s="72">
        <f t="shared" si="19"/>
        <v>0</v>
      </c>
      <c r="J81" s="72">
        <f t="shared" si="20"/>
        <v>0</v>
      </c>
      <c r="K81" s="72">
        <f t="shared" si="21"/>
        <v>0</v>
      </c>
      <c r="L81" s="72">
        <f t="shared" si="22"/>
        <v>0</v>
      </c>
      <c r="M81" s="55"/>
      <c r="N81" s="72">
        <f t="shared" si="23"/>
        <v>0</v>
      </c>
      <c r="O81" s="55"/>
      <c r="P81" s="72">
        <f t="shared" si="24"/>
        <v>0</v>
      </c>
      <c r="Q81" s="72">
        <f t="shared" si="25"/>
        <v>0</v>
      </c>
      <c r="R81" s="72">
        <f>SUMIF('3.1.MTS A'!$F$7:$F$253,'3.2.MTS B (M2)'!B81,'3.1.MTS A'!$Y$7:$Y$253)</f>
        <v>0</v>
      </c>
      <c r="S81" s="72">
        <f>SUMIFS('MTS B Funnel (M2)'!$E$7:$E$251,'MTS B Funnel (M2)'!$B$7:$B$251,'3.2.MTS B (M2)'!$B81)</f>
        <v>0</v>
      </c>
      <c r="T81" s="72">
        <f>SUMIFS('MTS B Funnel (M2)'!$F$7:$F$251,'MTS B Funnel (M2)'!$B$7:$B$251,'3.2.MTS B (M2)'!$B81)</f>
        <v>0</v>
      </c>
      <c r="U81" s="72">
        <f>SUMIFS('MTS B Funnel (M2)'!$G$7:$G$251,'MTS B Funnel (M2)'!$B$7:$B$251,'3.2.MTS B (M2)'!$B81)</f>
        <v>0</v>
      </c>
      <c r="V81" s="72">
        <f>SUMIFS('MTS B Funnel (M2)'!$H$7:$H$251,'MTS B Funnel (M2)'!$B$7:$B$251,'3.2.MTS B (M2)'!$B81)</f>
        <v>0</v>
      </c>
      <c r="W81" s="72">
        <f t="shared" si="26"/>
        <v>0</v>
      </c>
      <c r="X81" s="72">
        <f t="shared" si="27"/>
        <v>0</v>
      </c>
      <c r="Y81" s="72">
        <f t="shared" si="28"/>
        <v>0</v>
      </c>
      <c r="Z81" s="72">
        <f t="shared" si="28"/>
        <v>0</v>
      </c>
      <c r="AA81" s="72">
        <f t="shared" si="28"/>
        <v>0</v>
      </c>
      <c r="AB81" s="72">
        <f>SUMIFS('MTS B Funnel (M2)'!$I$7:$I$251,'MTS B Funnel (M2)'!$B$7:$B$251,'3.2.MTS B (M2)'!$B81)</f>
        <v>0</v>
      </c>
      <c r="AC81" s="72">
        <f>SUMIFS('MTS B Funnel (M2)'!$J$7:$J$251,'MTS B Funnel (M2)'!$B$7:$B$251,'3.2.MTS B (M2)'!$B81)</f>
        <v>0</v>
      </c>
      <c r="AD81" s="72">
        <f t="shared" si="29"/>
        <v>0</v>
      </c>
      <c r="AE81" s="55"/>
      <c r="AF81" s="72">
        <f>SUMIF('3.1.MTS A'!$F$7:$F$253,'3.2.MTS B (M2)'!R81,'3.1.MTS A'!$AD$7:$AD$253)</f>
        <v>0</v>
      </c>
      <c r="AG81" s="72">
        <f>SUMIFS('MTS B Funnel (M2)'!$L$7:$L$251,'MTS B Funnel (M2)'!$B$7:$B$251,'3.2.MTS B (M2)'!$B81)</f>
        <v>0</v>
      </c>
      <c r="AH81" s="72">
        <f>SUMIFS('MTS B Funnel (M2)'!$M$7:$M$251,'MTS B Funnel (M2)'!$B$7:$B$251,'3.2.MTS B (M2)'!$B81)</f>
        <v>0</v>
      </c>
      <c r="AI81" s="72">
        <f>SUMIFS('MTS B Funnel (M2)'!$N$7:$N$251,'MTS B Funnel (M2)'!$B$7:$B$251,'3.2.MTS B (M2)'!$B81)</f>
        <v>0</v>
      </c>
      <c r="AJ81" s="72">
        <f>SUMIFS('MTS B Funnel (M2)'!$O$7:$O$251,'MTS B Funnel (M2)'!$B$7:$B$251,'3.2.MTS B (M2)'!$B81)</f>
        <v>0</v>
      </c>
      <c r="AK81" s="72">
        <f t="shared" si="30"/>
        <v>0</v>
      </c>
      <c r="AL81" s="72">
        <f t="shared" si="31"/>
        <v>0</v>
      </c>
      <c r="AM81" s="72">
        <f t="shared" si="32"/>
        <v>0</v>
      </c>
      <c r="AN81" s="72">
        <f t="shared" si="33"/>
        <v>0</v>
      </c>
      <c r="AO81" s="72">
        <f t="shared" si="34"/>
        <v>0</v>
      </c>
      <c r="AP81" s="55"/>
    </row>
    <row r="82" spans="1:42" x14ac:dyDescent="0.25">
      <c r="A82" s="144"/>
      <c r="B82" s="55"/>
      <c r="C82" s="55"/>
      <c r="D82" s="72">
        <f>SUMIF('3.1.MTS A'!$F$7:$F$253,'3.2.MTS B (M2)'!B82,'3.1.MTS A'!$L$7:$L$253)</f>
        <v>0</v>
      </c>
      <c r="E82" s="187">
        <f>SUMIF('Conv ratios (M2)'!$A$2:$A$51,'3.2.MTS B (M2)'!$B82,'Conv ratios (M2)'!$G$2:$G$51)</f>
        <v>0</v>
      </c>
      <c r="F82" s="187">
        <f>SUMIF('Conv ratios (M2)'!$A$2:$A$51,'3.2.MTS B (M2)'!$B82,'Conv ratios (M2)'!$F$2:$F$51)</f>
        <v>0</v>
      </c>
      <c r="G82" s="187">
        <f>SUMIF('Conv ratios (M2)'!$A$2:$A$51,'3.2.MTS B (M2)'!$B82,'Conv ratios (M2)'!$E$2:$E$51)</f>
        <v>0</v>
      </c>
      <c r="H82" s="55"/>
      <c r="I82" s="72">
        <f t="shared" si="19"/>
        <v>0</v>
      </c>
      <c r="J82" s="72">
        <f t="shared" si="20"/>
        <v>0</v>
      </c>
      <c r="K82" s="72">
        <f t="shared" si="21"/>
        <v>0</v>
      </c>
      <c r="L82" s="72">
        <f t="shared" si="22"/>
        <v>0</v>
      </c>
      <c r="M82" s="55"/>
      <c r="N82" s="72">
        <f t="shared" si="23"/>
        <v>0</v>
      </c>
      <c r="O82" s="55"/>
      <c r="P82" s="72">
        <f t="shared" si="24"/>
        <v>0</v>
      </c>
      <c r="Q82" s="72">
        <f t="shared" si="25"/>
        <v>0</v>
      </c>
      <c r="R82" s="72">
        <f>SUMIF('3.1.MTS A'!$F$7:$F$253,'3.2.MTS B (M2)'!B82,'3.1.MTS A'!$Y$7:$Y$253)</f>
        <v>0</v>
      </c>
      <c r="S82" s="72">
        <f>SUMIFS('MTS B Funnel (M2)'!$E$7:$E$251,'MTS B Funnel (M2)'!$B$7:$B$251,'3.2.MTS B (M2)'!$B82)</f>
        <v>0</v>
      </c>
      <c r="T82" s="72">
        <f>SUMIFS('MTS B Funnel (M2)'!$F$7:$F$251,'MTS B Funnel (M2)'!$B$7:$B$251,'3.2.MTS B (M2)'!$B82)</f>
        <v>0</v>
      </c>
      <c r="U82" s="72">
        <f>SUMIFS('MTS B Funnel (M2)'!$G$7:$G$251,'MTS B Funnel (M2)'!$B$7:$B$251,'3.2.MTS B (M2)'!$B82)</f>
        <v>0</v>
      </c>
      <c r="V82" s="72">
        <f>SUMIFS('MTS B Funnel (M2)'!$H$7:$H$251,'MTS B Funnel (M2)'!$B$7:$B$251,'3.2.MTS B (M2)'!$B82)</f>
        <v>0</v>
      </c>
      <c r="W82" s="72">
        <f t="shared" si="26"/>
        <v>0</v>
      </c>
      <c r="X82" s="72">
        <f t="shared" si="27"/>
        <v>0</v>
      </c>
      <c r="Y82" s="72">
        <f t="shared" si="28"/>
        <v>0</v>
      </c>
      <c r="Z82" s="72">
        <f t="shared" si="28"/>
        <v>0</v>
      </c>
      <c r="AA82" s="72">
        <f t="shared" si="28"/>
        <v>0</v>
      </c>
      <c r="AB82" s="72">
        <f>SUMIFS('MTS B Funnel (M2)'!$I$7:$I$251,'MTS B Funnel (M2)'!$B$7:$B$251,'3.2.MTS B (M2)'!$B82)</f>
        <v>0</v>
      </c>
      <c r="AC82" s="72">
        <f>SUMIFS('MTS B Funnel (M2)'!$J$7:$J$251,'MTS B Funnel (M2)'!$B$7:$B$251,'3.2.MTS B (M2)'!$B82)</f>
        <v>0</v>
      </c>
      <c r="AD82" s="72">
        <f t="shared" si="29"/>
        <v>0</v>
      </c>
      <c r="AE82" s="55"/>
      <c r="AF82" s="72">
        <f>SUMIF('3.1.MTS A'!$F$7:$F$253,'3.2.MTS B (M2)'!R82,'3.1.MTS A'!$AD$7:$AD$253)</f>
        <v>0</v>
      </c>
      <c r="AG82" s="72">
        <f>SUMIFS('MTS B Funnel (M2)'!$L$7:$L$251,'MTS B Funnel (M2)'!$B$7:$B$251,'3.2.MTS B (M2)'!$B82)</f>
        <v>0</v>
      </c>
      <c r="AH82" s="72">
        <f>SUMIFS('MTS B Funnel (M2)'!$M$7:$M$251,'MTS B Funnel (M2)'!$B$7:$B$251,'3.2.MTS B (M2)'!$B82)</f>
        <v>0</v>
      </c>
      <c r="AI82" s="72">
        <f>SUMIFS('MTS B Funnel (M2)'!$N$7:$N$251,'MTS B Funnel (M2)'!$B$7:$B$251,'3.2.MTS B (M2)'!$B82)</f>
        <v>0</v>
      </c>
      <c r="AJ82" s="72">
        <f>SUMIFS('MTS B Funnel (M2)'!$O$7:$O$251,'MTS B Funnel (M2)'!$B$7:$B$251,'3.2.MTS B (M2)'!$B82)</f>
        <v>0</v>
      </c>
      <c r="AK82" s="72">
        <f t="shared" si="30"/>
        <v>0</v>
      </c>
      <c r="AL82" s="72">
        <f t="shared" si="31"/>
        <v>0</v>
      </c>
      <c r="AM82" s="72">
        <f t="shared" si="32"/>
        <v>0</v>
      </c>
      <c r="AN82" s="72">
        <f t="shared" si="33"/>
        <v>0</v>
      </c>
      <c r="AO82" s="72">
        <f t="shared" si="34"/>
        <v>0</v>
      </c>
      <c r="AP82" s="55"/>
    </row>
    <row r="83" spans="1:42" x14ac:dyDescent="0.25">
      <c r="A83" s="144"/>
      <c r="B83" s="55"/>
      <c r="C83" s="55"/>
      <c r="D83" s="72">
        <f>SUMIF('3.1.MTS A'!$F$7:$F$253,'3.2.MTS B (M2)'!B83,'3.1.MTS A'!$L$7:$L$253)</f>
        <v>0</v>
      </c>
      <c r="E83" s="187">
        <f>SUMIF('Conv ratios (M2)'!$A$2:$A$51,'3.2.MTS B (M2)'!$B83,'Conv ratios (M2)'!$G$2:$G$51)</f>
        <v>0</v>
      </c>
      <c r="F83" s="187">
        <f>SUMIF('Conv ratios (M2)'!$A$2:$A$51,'3.2.MTS B (M2)'!$B83,'Conv ratios (M2)'!$F$2:$F$51)</f>
        <v>0</v>
      </c>
      <c r="G83" s="187">
        <f>SUMIF('Conv ratios (M2)'!$A$2:$A$51,'3.2.MTS B (M2)'!$B83,'Conv ratios (M2)'!$E$2:$E$51)</f>
        <v>0</v>
      </c>
      <c r="H83" s="55"/>
      <c r="I83" s="72">
        <f t="shared" si="19"/>
        <v>0</v>
      </c>
      <c r="J83" s="72">
        <f t="shared" si="20"/>
        <v>0</v>
      </c>
      <c r="K83" s="72">
        <f t="shared" si="21"/>
        <v>0</v>
      </c>
      <c r="L83" s="72">
        <f t="shared" si="22"/>
        <v>0</v>
      </c>
      <c r="M83" s="55"/>
      <c r="N83" s="72">
        <f t="shared" si="23"/>
        <v>0</v>
      </c>
      <c r="O83" s="55"/>
      <c r="P83" s="72">
        <f t="shared" si="24"/>
        <v>0</v>
      </c>
      <c r="Q83" s="72">
        <f t="shared" si="25"/>
        <v>0</v>
      </c>
      <c r="R83" s="72">
        <f>SUMIF('3.1.MTS A'!$F$7:$F$253,'3.2.MTS B (M2)'!B83,'3.1.MTS A'!$Y$7:$Y$253)</f>
        <v>0</v>
      </c>
      <c r="S83" s="72">
        <f>SUMIFS('MTS B Funnel (M2)'!$E$7:$E$251,'MTS B Funnel (M2)'!$B$7:$B$251,'3.2.MTS B (M2)'!$B83)</f>
        <v>0</v>
      </c>
      <c r="T83" s="72">
        <f>SUMIFS('MTS B Funnel (M2)'!$F$7:$F$251,'MTS B Funnel (M2)'!$B$7:$B$251,'3.2.MTS B (M2)'!$B83)</f>
        <v>0</v>
      </c>
      <c r="U83" s="72">
        <f>SUMIFS('MTS B Funnel (M2)'!$G$7:$G$251,'MTS B Funnel (M2)'!$B$7:$B$251,'3.2.MTS B (M2)'!$B83)</f>
        <v>0</v>
      </c>
      <c r="V83" s="72">
        <f>SUMIFS('MTS B Funnel (M2)'!$H$7:$H$251,'MTS B Funnel (M2)'!$B$7:$B$251,'3.2.MTS B (M2)'!$B83)</f>
        <v>0</v>
      </c>
      <c r="W83" s="72">
        <f t="shared" si="26"/>
        <v>0</v>
      </c>
      <c r="X83" s="72">
        <f t="shared" si="27"/>
        <v>0</v>
      </c>
      <c r="Y83" s="72">
        <f t="shared" si="28"/>
        <v>0</v>
      </c>
      <c r="Z83" s="72">
        <f t="shared" si="28"/>
        <v>0</v>
      </c>
      <c r="AA83" s="72">
        <f t="shared" si="28"/>
        <v>0</v>
      </c>
      <c r="AB83" s="72">
        <f>SUMIFS('MTS B Funnel (M2)'!$I$7:$I$251,'MTS B Funnel (M2)'!$B$7:$B$251,'3.2.MTS B (M2)'!$B83)</f>
        <v>0</v>
      </c>
      <c r="AC83" s="72">
        <f>SUMIFS('MTS B Funnel (M2)'!$J$7:$J$251,'MTS B Funnel (M2)'!$B$7:$B$251,'3.2.MTS B (M2)'!$B83)</f>
        <v>0</v>
      </c>
      <c r="AD83" s="72">
        <f t="shared" si="29"/>
        <v>0</v>
      </c>
      <c r="AE83" s="55"/>
      <c r="AF83" s="72">
        <f>SUMIF('3.1.MTS A'!$F$7:$F$253,'3.2.MTS B (M2)'!R83,'3.1.MTS A'!$AD$7:$AD$253)</f>
        <v>0</v>
      </c>
      <c r="AG83" s="72">
        <f>SUMIFS('MTS B Funnel (M2)'!$L$7:$L$251,'MTS B Funnel (M2)'!$B$7:$B$251,'3.2.MTS B (M2)'!$B83)</f>
        <v>0</v>
      </c>
      <c r="AH83" s="72">
        <f>SUMIFS('MTS B Funnel (M2)'!$M$7:$M$251,'MTS B Funnel (M2)'!$B$7:$B$251,'3.2.MTS B (M2)'!$B83)</f>
        <v>0</v>
      </c>
      <c r="AI83" s="72">
        <f>SUMIFS('MTS B Funnel (M2)'!$N$7:$N$251,'MTS B Funnel (M2)'!$B$7:$B$251,'3.2.MTS B (M2)'!$B83)</f>
        <v>0</v>
      </c>
      <c r="AJ83" s="72">
        <f>SUMIFS('MTS B Funnel (M2)'!$O$7:$O$251,'MTS B Funnel (M2)'!$B$7:$B$251,'3.2.MTS B (M2)'!$B83)</f>
        <v>0</v>
      </c>
      <c r="AK83" s="72">
        <f t="shared" si="30"/>
        <v>0</v>
      </c>
      <c r="AL83" s="72">
        <f t="shared" si="31"/>
        <v>0</v>
      </c>
      <c r="AM83" s="72">
        <f t="shared" si="32"/>
        <v>0</v>
      </c>
      <c r="AN83" s="72">
        <f t="shared" si="33"/>
        <v>0</v>
      </c>
      <c r="AO83" s="72">
        <f t="shared" si="34"/>
        <v>0</v>
      </c>
      <c r="AP83" s="55"/>
    </row>
    <row r="84" spans="1:42" x14ac:dyDescent="0.25">
      <c r="A84" s="144"/>
      <c r="B84" s="55"/>
      <c r="C84" s="55"/>
      <c r="D84" s="72">
        <f>SUMIF('3.1.MTS A'!$F$7:$F$253,'3.2.MTS B (M2)'!B84,'3.1.MTS A'!$L$7:$L$253)</f>
        <v>0</v>
      </c>
      <c r="E84" s="187">
        <f>SUMIF('Conv ratios (M2)'!$A$2:$A$51,'3.2.MTS B (M2)'!$B84,'Conv ratios (M2)'!$G$2:$G$51)</f>
        <v>0</v>
      </c>
      <c r="F84" s="187">
        <f>SUMIF('Conv ratios (M2)'!$A$2:$A$51,'3.2.MTS B (M2)'!$B84,'Conv ratios (M2)'!$F$2:$F$51)</f>
        <v>0</v>
      </c>
      <c r="G84" s="187">
        <f>SUMIF('Conv ratios (M2)'!$A$2:$A$51,'3.2.MTS B (M2)'!$B84,'Conv ratios (M2)'!$E$2:$E$51)</f>
        <v>0</v>
      </c>
      <c r="H84" s="55"/>
      <c r="I84" s="72">
        <f t="shared" si="19"/>
        <v>0</v>
      </c>
      <c r="J84" s="72">
        <f t="shared" si="20"/>
        <v>0</v>
      </c>
      <c r="K84" s="72">
        <f t="shared" si="21"/>
        <v>0</v>
      </c>
      <c r="L84" s="72">
        <f t="shared" si="22"/>
        <v>0</v>
      </c>
      <c r="M84" s="55"/>
      <c r="N84" s="72">
        <f t="shared" si="23"/>
        <v>0</v>
      </c>
      <c r="O84" s="55"/>
      <c r="P84" s="72">
        <f t="shared" si="24"/>
        <v>0</v>
      </c>
      <c r="Q84" s="72">
        <f t="shared" si="25"/>
        <v>0</v>
      </c>
      <c r="R84" s="72">
        <f>SUMIF('3.1.MTS A'!$F$7:$F$253,'3.2.MTS B (M2)'!B84,'3.1.MTS A'!$Y$7:$Y$253)</f>
        <v>0</v>
      </c>
      <c r="S84" s="72">
        <f>SUMIFS('MTS B Funnel (M2)'!$E$7:$E$251,'MTS B Funnel (M2)'!$B$7:$B$251,'3.2.MTS B (M2)'!$B84)</f>
        <v>0</v>
      </c>
      <c r="T84" s="72">
        <f>SUMIFS('MTS B Funnel (M2)'!$F$7:$F$251,'MTS B Funnel (M2)'!$B$7:$B$251,'3.2.MTS B (M2)'!$B84)</f>
        <v>0</v>
      </c>
      <c r="U84" s="72">
        <f>SUMIFS('MTS B Funnel (M2)'!$G$7:$G$251,'MTS B Funnel (M2)'!$B$7:$B$251,'3.2.MTS B (M2)'!$B84)</f>
        <v>0</v>
      </c>
      <c r="V84" s="72">
        <f>SUMIFS('MTS B Funnel (M2)'!$H$7:$H$251,'MTS B Funnel (M2)'!$B$7:$B$251,'3.2.MTS B (M2)'!$B84)</f>
        <v>0</v>
      </c>
      <c r="W84" s="72">
        <f t="shared" si="26"/>
        <v>0</v>
      </c>
      <c r="X84" s="72">
        <f t="shared" si="27"/>
        <v>0</v>
      </c>
      <c r="Y84" s="72">
        <f t="shared" si="28"/>
        <v>0</v>
      </c>
      <c r="Z84" s="72">
        <f t="shared" si="28"/>
        <v>0</v>
      </c>
      <c r="AA84" s="72">
        <f t="shared" si="28"/>
        <v>0</v>
      </c>
      <c r="AB84" s="72">
        <f>SUMIFS('MTS B Funnel (M2)'!$I$7:$I$251,'MTS B Funnel (M2)'!$B$7:$B$251,'3.2.MTS B (M2)'!$B84)</f>
        <v>0</v>
      </c>
      <c r="AC84" s="72">
        <f>SUMIFS('MTS B Funnel (M2)'!$J$7:$J$251,'MTS B Funnel (M2)'!$B$7:$B$251,'3.2.MTS B (M2)'!$B84)</f>
        <v>0</v>
      </c>
      <c r="AD84" s="72">
        <f t="shared" si="29"/>
        <v>0</v>
      </c>
      <c r="AE84" s="55"/>
      <c r="AF84" s="72">
        <f>SUMIF('3.1.MTS A'!$F$7:$F$253,'3.2.MTS B (M2)'!R84,'3.1.MTS A'!$AD$7:$AD$253)</f>
        <v>0</v>
      </c>
      <c r="AG84" s="72">
        <f>SUMIFS('MTS B Funnel (M2)'!$L$7:$L$251,'MTS B Funnel (M2)'!$B$7:$B$251,'3.2.MTS B (M2)'!$B84)</f>
        <v>0</v>
      </c>
      <c r="AH84" s="72">
        <f>SUMIFS('MTS B Funnel (M2)'!$M$7:$M$251,'MTS B Funnel (M2)'!$B$7:$B$251,'3.2.MTS B (M2)'!$B84)</f>
        <v>0</v>
      </c>
      <c r="AI84" s="72">
        <f>SUMIFS('MTS B Funnel (M2)'!$N$7:$N$251,'MTS B Funnel (M2)'!$B$7:$B$251,'3.2.MTS B (M2)'!$B84)</f>
        <v>0</v>
      </c>
      <c r="AJ84" s="72">
        <f>SUMIFS('MTS B Funnel (M2)'!$O$7:$O$251,'MTS B Funnel (M2)'!$B$7:$B$251,'3.2.MTS B (M2)'!$B84)</f>
        <v>0</v>
      </c>
      <c r="AK84" s="72">
        <f t="shared" si="30"/>
        <v>0</v>
      </c>
      <c r="AL84" s="72">
        <f t="shared" si="31"/>
        <v>0</v>
      </c>
      <c r="AM84" s="72">
        <f t="shared" si="32"/>
        <v>0</v>
      </c>
      <c r="AN84" s="72">
        <f t="shared" si="33"/>
        <v>0</v>
      </c>
      <c r="AO84" s="72">
        <f t="shared" si="34"/>
        <v>0</v>
      </c>
      <c r="AP84" s="55"/>
    </row>
    <row r="85" spans="1:42" x14ac:dyDescent="0.25">
      <c r="A85" s="144"/>
      <c r="B85" s="55"/>
      <c r="C85" s="55"/>
      <c r="D85" s="72">
        <f>SUMIF('3.1.MTS A'!$F$7:$F$253,'3.2.MTS B (M2)'!B85,'3.1.MTS A'!$L$7:$L$253)</f>
        <v>0</v>
      </c>
      <c r="E85" s="187">
        <f>SUMIF('Conv ratios (M2)'!$A$2:$A$51,'3.2.MTS B (M2)'!$B85,'Conv ratios (M2)'!$G$2:$G$51)</f>
        <v>0</v>
      </c>
      <c r="F85" s="187">
        <f>SUMIF('Conv ratios (M2)'!$A$2:$A$51,'3.2.MTS B (M2)'!$B85,'Conv ratios (M2)'!$F$2:$F$51)</f>
        <v>0</v>
      </c>
      <c r="G85" s="187">
        <f>SUMIF('Conv ratios (M2)'!$A$2:$A$51,'3.2.MTS B (M2)'!$B85,'Conv ratios (M2)'!$E$2:$E$51)</f>
        <v>0</v>
      </c>
      <c r="H85" s="55"/>
      <c r="I85" s="72">
        <f t="shared" si="19"/>
        <v>0</v>
      </c>
      <c r="J85" s="72">
        <f t="shared" si="20"/>
        <v>0</v>
      </c>
      <c r="K85" s="72">
        <f t="shared" si="21"/>
        <v>0</v>
      </c>
      <c r="L85" s="72">
        <f t="shared" si="22"/>
        <v>0</v>
      </c>
      <c r="M85" s="55"/>
      <c r="N85" s="72">
        <f t="shared" si="23"/>
        <v>0</v>
      </c>
      <c r="O85" s="55"/>
      <c r="P85" s="72">
        <f t="shared" si="24"/>
        <v>0</v>
      </c>
      <c r="Q85" s="72">
        <f t="shared" si="25"/>
        <v>0</v>
      </c>
      <c r="R85" s="72">
        <f>SUMIF('3.1.MTS A'!$F$7:$F$253,'3.2.MTS B (M2)'!B85,'3.1.MTS A'!$Y$7:$Y$253)</f>
        <v>0</v>
      </c>
      <c r="S85" s="72">
        <f>SUMIFS('MTS B Funnel (M2)'!$E$7:$E$251,'MTS B Funnel (M2)'!$B$7:$B$251,'3.2.MTS B (M2)'!$B85)</f>
        <v>0</v>
      </c>
      <c r="T85" s="72">
        <f>SUMIFS('MTS B Funnel (M2)'!$F$7:$F$251,'MTS B Funnel (M2)'!$B$7:$B$251,'3.2.MTS B (M2)'!$B85)</f>
        <v>0</v>
      </c>
      <c r="U85" s="72">
        <f>SUMIFS('MTS B Funnel (M2)'!$G$7:$G$251,'MTS B Funnel (M2)'!$B$7:$B$251,'3.2.MTS B (M2)'!$B85)</f>
        <v>0</v>
      </c>
      <c r="V85" s="72">
        <f>SUMIFS('MTS B Funnel (M2)'!$H$7:$H$251,'MTS B Funnel (M2)'!$B$7:$B$251,'3.2.MTS B (M2)'!$B85)</f>
        <v>0</v>
      </c>
      <c r="W85" s="72">
        <f t="shared" si="26"/>
        <v>0</v>
      </c>
      <c r="X85" s="72">
        <f t="shared" si="27"/>
        <v>0</v>
      </c>
      <c r="Y85" s="72">
        <f t="shared" si="28"/>
        <v>0</v>
      </c>
      <c r="Z85" s="72">
        <f t="shared" si="28"/>
        <v>0</v>
      </c>
      <c r="AA85" s="72">
        <f t="shared" si="28"/>
        <v>0</v>
      </c>
      <c r="AB85" s="72">
        <f>SUMIFS('MTS B Funnel (M2)'!$I$7:$I$251,'MTS B Funnel (M2)'!$B$7:$B$251,'3.2.MTS B (M2)'!$B85)</f>
        <v>0</v>
      </c>
      <c r="AC85" s="72">
        <f>SUMIFS('MTS B Funnel (M2)'!$J$7:$J$251,'MTS B Funnel (M2)'!$B$7:$B$251,'3.2.MTS B (M2)'!$B85)</f>
        <v>0</v>
      </c>
      <c r="AD85" s="72">
        <f t="shared" si="29"/>
        <v>0</v>
      </c>
      <c r="AE85" s="55"/>
      <c r="AF85" s="72">
        <f>SUMIF('3.1.MTS A'!$F$7:$F$253,'3.2.MTS B (M2)'!R85,'3.1.MTS A'!$AD$7:$AD$253)</f>
        <v>0</v>
      </c>
      <c r="AG85" s="72">
        <f>SUMIFS('MTS B Funnel (M2)'!$L$7:$L$251,'MTS B Funnel (M2)'!$B$7:$B$251,'3.2.MTS B (M2)'!$B85)</f>
        <v>0</v>
      </c>
      <c r="AH85" s="72">
        <f>SUMIFS('MTS B Funnel (M2)'!$M$7:$M$251,'MTS B Funnel (M2)'!$B$7:$B$251,'3.2.MTS B (M2)'!$B85)</f>
        <v>0</v>
      </c>
      <c r="AI85" s="72">
        <f>SUMIFS('MTS B Funnel (M2)'!$N$7:$N$251,'MTS B Funnel (M2)'!$B$7:$B$251,'3.2.MTS B (M2)'!$B85)</f>
        <v>0</v>
      </c>
      <c r="AJ85" s="72">
        <f>SUMIFS('MTS B Funnel (M2)'!$O$7:$O$251,'MTS B Funnel (M2)'!$B$7:$B$251,'3.2.MTS B (M2)'!$B85)</f>
        <v>0</v>
      </c>
      <c r="AK85" s="72">
        <f t="shared" si="30"/>
        <v>0</v>
      </c>
      <c r="AL85" s="72">
        <f t="shared" si="31"/>
        <v>0</v>
      </c>
      <c r="AM85" s="72">
        <f t="shared" si="32"/>
        <v>0</v>
      </c>
      <c r="AN85" s="72">
        <f t="shared" si="33"/>
        <v>0</v>
      </c>
      <c r="AO85" s="72">
        <f t="shared" si="34"/>
        <v>0</v>
      </c>
      <c r="AP85" s="55"/>
    </row>
    <row r="86" spans="1:42" x14ac:dyDescent="0.25">
      <c r="A86" s="144"/>
      <c r="B86" s="55"/>
      <c r="C86" s="55"/>
      <c r="D86" s="72">
        <f>SUMIF('3.1.MTS A'!$F$7:$F$253,'3.2.MTS B (M2)'!B86,'3.1.MTS A'!$L$7:$L$253)</f>
        <v>0</v>
      </c>
      <c r="E86" s="187">
        <f>SUMIF('Conv ratios (M2)'!$A$2:$A$51,'3.2.MTS B (M2)'!$B86,'Conv ratios (M2)'!$G$2:$G$51)</f>
        <v>0</v>
      </c>
      <c r="F86" s="187">
        <f>SUMIF('Conv ratios (M2)'!$A$2:$A$51,'3.2.MTS B (M2)'!$B86,'Conv ratios (M2)'!$F$2:$F$51)</f>
        <v>0</v>
      </c>
      <c r="G86" s="187">
        <f>SUMIF('Conv ratios (M2)'!$A$2:$A$51,'3.2.MTS B (M2)'!$B86,'Conv ratios (M2)'!$E$2:$E$51)</f>
        <v>0</v>
      </c>
      <c r="H86" s="55"/>
      <c r="I86" s="72">
        <f t="shared" si="19"/>
        <v>0</v>
      </c>
      <c r="J86" s="72">
        <f t="shared" si="20"/>
        <v>0</v>
      </c>
      <c r="K86" s="72">
        <f t="shared" si="21"/>
        <v>0</v>
      </c>
      <c r="L86" s="72">
        <f t="shared" si="22"/>
        <v>0</v>
      </c>
      <c r="M86" s="55"/>
      <c r="N86" s="72">
        <f t="shared" si="23"/>
        <v>0</v>
      </c>
      <c r="O86" s="55"/>
      <c r="P86" s="72">
        <f t="shared" si="24"/>
        <v>0</v>
      </c>
      <c r="Q86" s="72">
        <f t="shared" si="25"/>
        <v>0</v>
      </c>
      <c r="R86" s="72">
        <f>SUMIF('3.1.MTS A'!$F$7:$F$253,'3.2.MTS B (M2)'!B86,'3.1.MTS A'!$Y$7:$Y$253)</f>
        <v>0</v>
      </c>
      <c r="S86" s="72">
        <f>SUMIFS('MTS B Funnel (M2)'!$E$7:$E$251,'MTS B Funnel (M2)'!$B$7:$B$251,'3.2.MTS B (M2)'!$B86)</f>
        <v>0</v>
      </c>
      <c r="T86" s="72">
        <f>SUMIFS('MTS B Funnel (M2)'!$F$7:$F$251,'MTS B Funnel (M2)'!$B$7:$B$251,'3.2.MTS B (M2)'!$B86)</f>
        <v>0</v>
      </c>
      <c r="U86" s="72">
        <f>SUMIFS('MTS B Funnel (M2)'!$G$7:$G$251,'MTS B Funnel (M2)'!$B$7:$B$251,'3.2.MTS B (M2)'!$B86)</f>
        <v>0</v>
      </c>
      <c r="V86" s="72">
        <f>SUMIFS('MTS B Funnel (M2)'!$H$7:$H$251,'MTS B Funnel (M2)'!$B$7:$B$251,'3.2.MTS B (M2)'!$B86)</f>
        <v>0</v>
      </c>
      <c r="W86" s="72">
        <f t="shared" si="26"/>
        <v>0</v>
      </c>
      <c r="X86" s="72">
        <f t="shared" si="27"/>
        <v>0</v>
      </c>
      <c r="Y86" s="72">
        <f t="shared" si="28"/>
        <v>0</v>
      </c>
      <c r="Z86" s="72">
        <f t="shared" si="28"/>
        <v>0</v>
      </c>
      <c r="AA86" s="72">
        <f t="shared" si="28"/>
        <v>0</v>
      </c>
      <c r="AB86" s="72">
        <f>SUMIFS('MTS B Funnel (M2)'!$I$7:$I$251,'MTS B Funnel (M2)'!$B$7:$B$251,'3.2.MTS B (M2)'!$B86)</f>
        <v>0</v>
      </c>
      <c r="AC86" s="72">
        <f>SUMIFS('MTS B Funnel (M2)'!$J$7:$J$251,'MTS B Funnel (M2)'!$B$7:$B$251,'3.2.MTS B (M2)'!$B86)</f>
        <v>0</v>
      </c>
      <c r="AD86" s="72">
        <f t="shared" si="29"/>
        <v>0</v>
      </c>
      <c r="AE86" s="55"/>
      <c r="AF86" s="72">
        <f>SUMIF('3.1.MTS A'!$F$7:$F$253,'3.2.MTS B (M2)'!R86,'3.1.MTS A'!$AD$7:$AD$253)</f>
        <v>0</v>
      </c>
      <c r="AG86" s="72">
        <f>SUMIFS('MTS B Funnel (M2)'!$L$7:$L$251,'MTS B Funnel (M2)'!$B$7:$B$251,'3.2.MTS B (M2)'!$B86)</f>
        <v>0</v>
      </c>
      <c r="AH86" s="72">
        <f>SUMIFS('MTS B Funnel (M2)'!$M$7:$M$251,'MTS B Funnel (M2)'!$B$7:$B$251,'3.2.MTS B (M2)'!$B86)</f>
        <v>0</v>
      </c>
      <c r="AI86" s="72">
        <f>SUMIFS('MTS B Funnel (M2)'!$N$7:$N$251,'MTS B Funnel (M2)'!$B$7:$B$251,'3.2.MTS B (M2)'!$B86)</f>
        <v>0</v>
      </c>
      <c r="AJ86" s="72">
        <f>SUMIFS('MTS B Funnel (M2)'!$O$7:$O$251,'MTS B Funnel (M2)'!$B$7:$B$251,'3.2.MTS B (M2)'!$B86)</f>
        <v>0</v>
      </c>
      <c r="AK86" s="72">
        <f t="shared" si="30"/>
        <v>0</v>
      </c>
      <c r="AL86" s="72">
        <f t="shared" si="31"/>
        <v>0</v>
      </c>
      <c r="AM86" s="72">
        <f t="shared" si="32"/>
        <v>0</v>
      </c>
      <c r="AN86" s="72">
        <f t="shared" si="33"/>
        <v>0</v>
      </c>
      <c r="AO86" s="72">
        <f t="shared" si="34"/>
        <v>0</v>
      </c>
      <c r="AP86" s="55"/>
    </row>
    <row r="87" spans="1:42" x14ac:dyDescent="0.25">
      <c r="A87" s="144"/>
      <c r="B87" s="55"/>
      <c r="C87" s="55"/>
      <c r="D87" s="72">
        <f>SUMIF('3.1.MTS A'!$F$7:$F$253,'3.2.MTS B (M2)'!B87,'3.1.MTS A'!$L$7:$L$253)</f>
        <v>0</v>
      </c>
      <c r="E87" s="187">
        <f>SUMIF('Conv ratios (M2)'!$A$2:$A$51,'3.2.MTS B (M2)'!$B87,'Conv ratios (M2)'!$G$2:$G$51)</f>
        <v>0</v>
      </c>
      <c r="F87" s="187">
        <f>SUMIF('Conv ratios (M2)'!$A$2:$A$51,'3.2.MTS B (M2)'!$B87,'Conv ratios (M2)'!$F$2:$F$51)</f>
        <v>0</v>
      </c>
      <c r="G87" s="187">
        <f>SUMIF('Conv ratios (M2)'!$A$2:$A$51,'3.2.MTS B (M2)'!$B87,'Conv ratios (M2)'!$E$2:$E$51)</f>
        <v>0</v>
      </c>
      <c r="H87" s="55"/>
      <c r="I87" s="72">
        <f t="shared" si="19"/>
        <v>0</v>
      </c>
      <c r="J87" s="72">
        <f t="shared" si="20"/>
        <v>0</v>
      </c>
      <c r="K87" s="72">
        <f t="shared" si="21"/>
        <v>0</v>
      </c>
      <c r="L87" s="72">
        <f t="shared" si="22"/>
        <v>0</v>
      </c>
      <c r="M87" s="55"/>
      <c r="N87" s="72">
        <f t="shared" si="23"/>
        <v>0</v>
      </c>
      <c r="O87" s="55"/>
      <c r="P87" s="72">
        <f t="shared" si="24"/>
        <v>0</v>
      </c>
      <c r="Q87" s="72">
        <f t="shared" si="25"/>
        <v>0</v>
      </c>
      <c r="R87" s="72">
        <f>SUMIF('3.1.MTS A'!$F$7:$F$253,'3.2.MTS B (M2)'!B87,'3.1.MTS A'!$Y$7:$Y$253)</f>
        <v>0</v>
      </c>
      <c r="S87" s="72">
        <f>SUMIFS('MTS B Funnel (M2)'!$E$7:$E$251,'MTS B Funnel (M2)'!$B$7:$B$251,'3.2.MTS B (M2)'!$B87)</f>
        <v>0</v>
      </c>
      <c r="T87" s="72">
        <f>SUMIFS('MTS B Funnel (M2)'!$F$7:$F$251,'MTS B Funnel (M2)'!$B$7:$B$251,'3.2.MTS B (M2)'!$B87)</f>
        <v>0</v>
      </c>
      <c r="U87" s="72">
        <f>SUMIFS('MTS B Funnel (M2)'!$G$7:$G$251,'MTS B Funnel (M2)'!$B$7:$B$251,'3.2.MTS B (M2)'!$B87)</f>
        <v>0</v>
      </c>
      <c r="V87" s="72">
        <f>SUMIFS('MTS B Funnel (M2)'!$H$7:$H$251,'MTS B Funnel (M2)'!$B$7:$B$251,'3.2.MTS B (M2)'!$B87)</f>
        <v>0</v>
      </c>
      <c r="W87" s="72">
        <f t="shared" si="26"/>
        <v>0</v>
      </c>
      <c r="X87" s="72">
        <f t="shared" si="27"/>
        <v>0</v>
      </c>
      <c r="Y87" s="72">
        <f t="shared" si="28"/>
        <v>0</v>
      </c>
      <c r="Z87" s="72">
        <f t="shared" si="28"/>
        <v>0</v>
      </c>
      <c r="AA87" s="72">
        <f t="shared" si="28"/>
        <v>0</v>
      </c>
      <c r="AB87" s="72">
        <f>SUMIFS('MTS B Funnel (M2)'!$I$7:$I$251,'MTS B Funnel (M2)'!$B$7:$B$251,'3.2.MTS B (M2)'!$B87)</f>
        <v>0</v>
      </c>
      <c r="AC87" s="72">
        <f>SUMIFS('MTS B Funnel (M2)'!$J$7:$J$251,'MTS B Funnel (M2)'!$B$7:$B$251,'3.2.MTS B (M2)'!$B87)</f>
        <v>0</v>
      </c>
      <c r="AD87" s="72">
        <f t="shared" si="29"/>
        <v>0</v>
      </c>
      <c r="AE87" s="55"/>
      <c r="AF87" s="72">
        <f>SUMIF('3.1.MTS A'!$F$7:$F$253,'3.2.MTS B (M2)'!R87,'3.1.MTS A'!$AD$7:$AD$253)</f>
        <v>0</v>
      </c>
      <c r="AG87" s="72">
        <f>SUMIFS('MTS B Funnel (M2)'!$L$7:$L$251,'MTS B Funnel (M2)'!$B$7:$B$251,'3.2.MTS B (M2)'!$B87)</f>
        <v>0</v>
      </c>
      <c r="AH87" s="72">
        <f>SUMIFS('MTS B Funnel (M2)'!$M$7:$M$251,'MTS B Funnel (M2)'!$B$7:$B$251,'3.2.MTS B (M2)'!$B87)</f>
        <v>0</v>
      </c>
      <c r="AI87" s="72">
        <f>SUMIFS('MTS B Funnel (M2)'!$N$7:$N$251,'MTS B Funnel (M2)'!$B$7:$B$251,'3.2.MTS B (M2)'!$B87)</f>
        <v>0</v>
      </c>
      <c r="AJ87" s="72">
        <f>SUMIFS('MTS B Funnel (M2)'!$O$7:$O$251,'MTS B Funnel (M2)'!$B$7:$B$251,'3.2.MTS B (M2)'!$B87)</f>
        <v>0</v>
      </c>
      <c r="AK87" s="72">
        <f t="shared" si="30"/>
        <v>0</v>
      </c>
      <c r="AL87" s="72">
        <f t="shared" si="31"/>
        <v>0</v>
      </c>
      <c r="AM87" s="72">
        <f t="shared" si="32"/>
        <v>0</v>
      </c>
      <c r="AN87" s="72">
        <f t="shared" si="33"/>
        <v>0</v>
      </c>
      <c r="AO87" s="72">
        <f t="shared" si="34"/>
        <v>0</v>
      </c>
      <c r="AP87" s="55"/>
    </row>
    <row r="88" spans="1:42" x14ac:dyDescent="0.25">
      <c r="A88" s="144"/>
      <c r="B88" s="55"/>
      <c r="C88" s="55"/>
      <c r="D88" s="72">
        <f>SUMIF('3.1.MTS A'!$F$7:$F$253,'3.2.MTS B (M2)'!B88,'3.1.MTS A'!$L$7:$L$253)</f>
        <v>0</v>
      </c>
      <c r="E88" s="187">
        <f>SUMIF('Conv ratios (M2)'!$A$2:$A$51,'3.2.MTS B (M2)'!$B88,'Conv ratios (M2)'!$G$2:$G$51)</f>
        <v>0</v>
      </c>
      <c r="F88" s="187">
        <f>SUMIF('Conv ratios (M2)'!$A$2:$A$51,'3.2.MTS B (M2)'!$B88,'Conv ratios (M2)'!$F$2:$F$51)</f>
        <v>0</v>
      </c>
      <c r="G88" s="187">
        <f>SUMIF('Conv ratios (M2)'!$A$2:$A$51,'3.2.MTS B (M2)'!$B88,'Conv ratios (M2)'!$E$2:$E$51)</f>
        <v>0</v>
      </c>
      <c r="H88" s="55"/>
      <c r="I88" s="72">
        <f t="shared" si="19"/>
        <v>0</v>
      </c>
      <c r="J88" s="72">
        <f t="shared" si="20"/>
        <v>0</v>
      </c>
      <c r="K88" s="72">
        <f t="shared" si="21"/>
        <v>0</v>
      </c>
      <c r="L88" s="72">
        <f t="shared" si="22"/>
        <v>0</v>
      </c>
      <c r="M88" s="55"/>
      <c r="N88" s="72">
        <f t="shared" si="23"/>
        <v>0</v>
      </c>
      <c r="O88" s="55"/>
      <c r="P88" s="72">
        <f t="shared" si="24"/>
        <v>0</v>
      </c>
      <c r="Q88" s="72">
        <f t="shared" si="25"/>
        <v>0</v>
      </c>
      <c r="R88" s="72">
        <f>SUMIF('3.1.MTS A'!$F$7:$F$253,'3.2.MTS B (M2)'!B88,'3.1.MTS A'!$Y$7:$Y$253)</f>
        <v>0</v>
      </c>
      <c r="S88" s="72">
        <f>SUMIFS('MTS B Funnel (M2)'!$E$7:$E$251,'MTS B Funnel (M2)'!$B$7:$B$251,'3.2.MTS B (M2)'!$B88)</f>
        <v>0</v>
      </c>
      <c r="T88" s="72">
        <f>SUMIFS('MTS B Funnel (M2)'!$F$7:$F$251,'MTS B Funnel (M2)'!$B$7:$B$251,'3.2.MTS B (M2)'!$B88)</f>
        <v>0</v>
      </c>
      <c r="U88" s="72">
        <f>SUMIFS('MTS B Funnel (M2)'!$G$7:$G$251,'MTS B Funnel (M2)'!$B$7:$B$251,'3.2.MTS B (M2)'!$B88)</f>
        <v>0</v>
      </c>
      <c r="V88" s="72">
        <f>SUMIFS('MTS B Funnel (M2)'!$H$7:$H$251,'MTS B Funnel (M2)'!$B$7:$B$251,'3.2.MTS B (M2)'!$B88)</f>
        <v>0</v>
      </c>
      <c r="W88" s="72">
        <f t="shared" si="26"/>
        <v>0</v>
      </c>
      <c r="X88" s="72">
        <f t="shared" si="27"/>
        <v>0</v>
      </c>
      <c r="Y88" s="72">
        <f t="shared" si="28"/>
        <v>0</v>
      </c>
      <c r="Z88" s="72">
        <f t="shared" si="28"/>
        <v>0</v>
      </c>
      <c r="AA88" s="72">
        <f t="shared" si="28"/>
        <v>0</v>
      </c>
      <c r="AB88" s="72">
        <f>SUMIFS('MTS B Funnel (M2)'!$I$7:$I$251,'MTS B Funnel (M2)'!$B$7:$B$251,'3.2.MTS B (M2)'!$B88)</f>
        <v>0</v>
      </c>
      <c r="AC88" s="72">
        <f>SUMIFS('MTS B Funnel (M2)'!$J$7:$J$251,'MTS B Funnel (M2)'!$B$7:$B$251,'3.2.MTS B (M2)'!$B88)</f>
        <v>0</v>
      </c>
      <c r="AD88" s="72">
        <f t="shared" si="29"/>
        <v>0</v>
      </c>
      <c r="AE88" s="55"/>
      <c r="AF88" s="72">
        <f>SUMIF('3.1.MTS A'!$F$7:$F$253,'3.2.MTS B (M2)'!R88,'3.1.MTS A'!$AD$7:$AD$253)</f>
        <v>0</v>
      </c>
      <c r="AG88" s="72">
        <f>SUMIFS('MTS B Funnel (M2)'!$L$7:$L$251,'MTS B Funnel (M2)'!$B$7:$B$251,'3.2.MTS B (M2)'!$B88)</f>
        <v>0</v>
      </c>
      <c r="AH88" s="72">
        <f>SUMIFS('MTS B Funnel (M2)'!$M$7:$M$251,'MTS B Funnel (M2)'!$B$7:$B$251,'3.2.MTS B (M2)'!$B88)</f>
        <v>0</v>
      </c>
      <c r="AI88" s="72">
        <f>SUMIFS('MTS B Funnel (M2)'!$N$7:$N$251,'MTS B Funnel (M2)'!$B$7:$B$251,'3.2.MTS B (M2)'!$B88)</f>
        <v>0</v>
      </c>
      <c r="AJ88" s="72">
        <f>SUMIFS('MTS B Funnel (M2)'!$O$7:$O$251,'MTS B Funnel (M2)'!$B$7:$B$251,'3.2.MTS B (M2)'!$B88)</f>
        <v>0</v>
      </c>
      <c r="AK88" s="72">
        <f t="shared" si="30"/>
        <v>0</v>
      </c>
      <c r="AL88" s="72">
        <f t="shared" si="31"/>
        <v>0</v>
      </c>
      <c r="AM88" s="72">
        <f t="shared" si="32"/>
        <v>0</v>
      </c>
      <c r="AN88" s="72">
        <f t="shared" si="33"/>
        <v>0</v>
      </c>
      <c r="AO88" s="72">
        <f t="shared" si="34"/>
        <v>0</v>
      </c>
      <c r="AP88" s="55"/>
    </row>
    <row r="89" spans="1:42" x14ac:dyDescent="0.25">
      <c r="A89" s="144"/>
      <c r="B89" s="55"/>
      <c r="C89" s="55"/>
      <c r="D89" s="72">
        <f>SUMIF('3.1.MTS A'!$F$7:$F$253,'3.2.MTS B (M2)'!B89,'3.1.MTS A'!$L$7:$L$253)</f>
        <v>0</v>
      </c>
      <c r="E89" s="187">
        <f>SUMIF('Conv ratios (M2)'!$A$2:$A$51,'3.2.MTS B (M2)'!$B89,'Conv ratios (M2)'!$G$2:$G$51)</f>
        <v>0</v>
      </c>
      <c r="F89" s="187">
        <f>SUMIF('Conv ratios (M2)'!$A$2:$A$51,'3.2.MTS B (M2)'!$B89,'Conv ratios (M2)'!$F$2:$F$51)</f>
        <v>0</v>
      </c>
      <c r="G89" s="187">
        <f>SUMIF('Conv ratios (M2)'!$A$2:$A$51,'3.2.MTS B (M2)'!$B89,'Conv ratios (M2)'!$E$2:$E$51)</f>
        <v>0</v>
      </c>
      <c r="H89" s="55"/>
      <c r="I89" s="72">
        <f t="shared" si="19"/>
        <v>0</v>
      </c>
      <c r="J89" s="72">
        <f t="shared" si="20"/>
        <v>0</v>
      </c>
      <c r="K89" s="72">
        <f t="shared" si="21"/>
        <v>0</v>
      </c>
      <c r="L89" s="72">
        <f t="shared" si="22"/>
        <v>0</v>
      </c>
      <c r="M89" s="55"/>
      <c r="N89" s="72">
        <f t="shared" si="23"/>
        <v>0</v>
      </c>
      <c r="O89" s="55"/>
      <c r="P89" s="72">
        <f t="shared" si="24"/>
        <v>0</v>
      </c>
      <c r="Q89" s="72">
        <f t="shared" si="25"/>
        <v>0</v>
      </c>
      <c r="R89" s="72">
        <f>SUMIF('3.1.MTS A'!$F$7:$F$253,'3.2.MTS B (M2)'!B89,'3.1.MTS A'!$Y$7:$Y$253)</f>
        <v>0</v>
      </c>
      <c r="S89" s="72">
        <f>SUMIFS('MTS B Funnel (M2)'!$E$7:$E$251,'MTS B Funnel (M2)'!$B$7:$B$251,'3.2.MTS B (M2)'!$B89)</f>
        <v>0</v>
      </c>
      <c r="T89" s="72">
        <f>SUMIFS('MTS B Funnel (M2)'!$F$7:$F$251,'MTS B Funnel (M2)'!$B$7:$B$251,'3.2.MTS B (M2)'!$B89)</f>
        <v>0</v>
      </c>
      <c r="U89" s="72">
        <f>SUMIFS('MTS B Funnel (M2)'!$G$7:$G$251,'MTS B Funnel (M2)'!$B$7:$B$251,'3.2.MTS B (M2)'!$B89)</f>
        <v>0</v>
      </c>
      <c r="V89" s="72">
        <f>SUMIFS('MTS B Funnel (M2)'!$H$7:$H$251,'MTS B Funnel (M2)'!$B$7:$B$251,'3.2.MTS B (M2)'!$B89)</f>
        <v>0</v>
      </c>
      <c r="W89" s="72">
        <f t="shared" si="26"/>
        <v>0</v>
      </c>
      <c r="X89" s="72">
        <f t="shared" si="27"/>
        <v>0</v>
      </c>
      <c r="Y89" s="72">
        <f t="shared" si="28"/>
        <v>0</v>
      </c>
      <c r="Z89" s="72">
        <f t="shared" si="28"/>
        <v>0</v>
      </c>
      <c r="AA89" s="72">
        <f t="shared" si="28"/>
        <v>0</v>
      </c>
      <c r="AB89" s="72">
        <f>SUMIFS('MTS B Funnel (M2)'!$I$7:$I$251,'MTS B Funnel (M2)'!$B$7:$B$251,'3.2.MTS B (M2)'!$B89)</f>
        <v>0</v>
      </c>
      <c r="AC89" s="72">
        <f>SUMIFS('MTS B Funnel (M2)'!$J$7:$J$251,'MTS B Funnel (M2)'!$B$7:$B$251,'3.2.MTS B (M2)'!$B89)</f>
        <v>0</v>
      </c>
      <c r="AD89" s="72">
        <f t="shared" si="29"/>
        <v>0</v>
      </c>
      <c r="AE89" s="55"/>
      <c r="AF89" s="72">
        <f>SUMIF('3.1.MTS A'!$F$7:$F$253,'3.2.MTS B (M2)'!R89,'3.1.MTS A'!$AD$7:$AD$253)</f>
        <v>0</v>
      </c>
      <c r="AG89" s="72">
        <f>SUMIFS('MTS B Funnel (M2)'!$L$7:$L$251,'MTS B Funnel (M2)'!$B$7:$B$251,'3.2.MTS B (M2)'!$B89)</f>
        <v>0</v>
      </c>
      <c r="AH89" s="72">
        <f>SUMIFS('MTS B Funnel (M2)'!$M$7:$M$251,'MTS B Funnel (M2)'!$B$7:$B$251,'3.2.MTS B (M2)'!$B89)</f>
        <v>0</v>
      </c>
      <c r="AI89" s="72">
        <f>SUMIFS('MTS B Funnel (M2)'!$N$7:$N$251,'MTS B Funnel (M2)'!$B$7:$B$251,'3.2.MTS B (M2)'!$B89)</f>
        <v>0</v>
      </c>
      <c r="AJ89" s="72">
        <f>SUMIFS('MTS B Funnel (M2)'!$O$7:$O$251,'MTS B Funnel (M2)'!$B$7:$B$251,'3.2.MTS B (M2)'!$B89)</f>
        <v>0</v>
      </c>
      <c r="AK89" s="72">
        <f t="shared" si="30"/>
        <v>0</v>
      </c>
      <c r="AL89" s="72">
        <f t="shared" si="31"/>
        <v>0</v>
      </c>
      <c r="AM89" s="72">
        <f t="shared" si="32"/>
        <v>0</v>
      </c>
      <c r="AN89" s="72">
        <f t="shared" si="33"/>
        <v>0</v>
      </c>
      <c r="AO89" s="72">
        <f t="shared" si="34"/>
        <v>0</v>
      </c>
      <c r="AP89" s="55"/>
    </row>
    <row r="90" spans="1:42" x14ac:dyDescent="0.25">
      <c r="A90" s="144"/>
      <c r="B90" s="55"/>
      <c r="C90" s="55"/>
      <c r="D90" s="72">
        <f>SUMIF('3.1.MTS A'!$F$7:$F$253,'3.2.MTS B (M2)'!B90,'3.1.MTS A'!$L$7:$L$253)</f>
        <v>0</v>
      </c>
      <c r="E90" s="187">
        <f>SUMIF('Conv ratios (M2)'!$A$2:$A$51,'3.2.MTS B (M2)'!$B90,'Conv ratios (M2)'!$G$2:$G$51)</f>
        <v>0</v>
      </c>
      <c r="F90" s="187">
        <f>SUMIF('Conv ratios (M2)'!$A$2:$A$51,'3.2.MTS B (M2)'!$B90,'Conv ratios (M2)'!$F$2:$F$51)</f>
        <v>0</v>
      </c>
      <c r="G90" s="187">
        <f>SUMIF('Conv ratios (M2)'!$A$2:$A$51,'3.2.MTS B (M2)'!$B90,'Conv ratios (M2)'!$E$2:$E$51)</f>
        <v>0</v>
      </c>
      <c r="H90" s="55"/>
      <c r="I90" s="72">
        <f t="shared" si="19"/>
        <v>0</v>
      </c>
      <c r="J90" s="72">
        <f t="shared" si="20"/>
        <v>0</v>
      </c>
      <c r="K90" s="72">
        <f t="shared" si="21"/>
        <v>0</v>
      </c>
      <c r="L90" s="72">
        <f t="shared" si="22"/>
        <v>0</v>
      </c>
      <c r="M90" s="55"/>
      <c r="N90" s="72">
        <f t="shared" si="23"/>
        <v>0</v>
      </c>
      <c r="O90" s="55"/>
      <c r="P90" s="72">
        <f t="shared" si="24"/>
        <v>0</v>
      </c>
      <c r="Q90" s="72">
        <f t="shared" si="25"/>
        <v>0</v>
      </c>
      <c r="R90" s="72">
        <f>SUMIF('3.1.MTS A'!$F$7:$F$253,'3.2.MTS B (M2)'!B90,'3.1.MTS A'!$Y$7:$Y$253)</f>
        <v>0</v>
      </c>
      <c r="S90" s="72">
        <f>SUMIFS('MTS B Funnel (M2)'!$E$7:$E$251,'MTS B Funnel (M2)'!$B$7:$B$251,'3.2.MTS B (M2)'!$B90)</f>
        <v>0</v>
      </c>
      <c r="T90" s="72">
        <f>SUMIFS('MTS B Funnel (M2)'!$F$7:$F$251,'MTS B Funnel (M2)'!$B$7:$B$251,'3.2.MTS B (M2)'!$B90)</f>
        <v>0</v>
      </c>
      <c r="U90" s="72">
        <f>SUMIFS('MTS B Funnel (M2)'!$G$7:$G$251,'MTS B Funnel (M2)'!$B$7:$B$251,'3.2.MTS B (M2)'!$B90)</f>
        <v>0</v>
      </c>
      <c r="V90" s="72">
        <f>SUMIFS('MTS B Funnel (M2)'!$H$7:$H$251,'MTS B Funnel (M2)'!$B$7:$B$251,'3.2.MTS B (M2)'!$B90)</f>
        <v>0</v>
      </c>
      <c r="W90" s="72">
        <f t="shared" si="26"/>
        <v>0</v>
      </c>
      <c r="X90" s="72">
        <f t="shared" si="27"/>
        <v>0</v>
      </c>
      <c r="Y90" s="72">
        <f t="shared" si="28"/>
        <v>0</v>
      </c>
      <c r="Z90" s="72">
        <f t="shared" si="28"/>
        <v>0</v>
      </c>
      <c r="AA90" s="72">
        <f t="shared" si="28"/>
        <v>0</v>
      </c>
      <c r="AB90" s="72">
        <f>SUMIFS('MTS B Funnel (M2)'!$I$7:$I$251,'MTS B Funnel (M2)'!$B$7:$B$251,'3.2.MTS B (M2)'!$B90)</f>
        <v>0</v>
      </c>
      <c r="AC90" s="72">
        <f>SUMIFS('MTS B Funnel (M2)'!$J$7:$J$251,'MTS B Funnel (M2)'!$B$7:$B$251,'3.2.MTS B (M2)'!$B90)</f>
        <v>0</v>
      </c>
      <c r="AD90" s="72">
        <f t="shared" si="29"/>
        <v>0</v>
      </c>
      <c r="AE90" s="55"/>
      <c r="AF90" s="72">
        <f>SUMIF('3.1.MTS A'!$F$7:$F$253,'3.2.MTS B (M2)'!R90,'3.1.MTS A'!$AD$7:$AD$253)</f>
        <v>0</v>
      </c>
      <c r="AG90" s="72">
        <f>SUMIFS('MTS B Funnel (M2)'!$L$7:$L$251,'MTS B Funnel (M2)'!$B$7:$B$251,'3.2.MTS B (M2)'!$B90)</f>
        <v>0</v>
      </c>
      <c r="AH90" s="72">
        <f>SUMIFS('MTS B Funnel (M2)'!$M$7:$M$251,'MTS B Funnel (M2)'!$B$7:$B$251,'3.2.MTS B (M2)'!$B90)</f>
        <v>0</v>
      </c>
      <c r="AI90" s="72">
        <f>SUMIFS('MTS B Funnel (M2)'!$N$7:$N$251,'MTS B Funnel (M2)'!$B$7:$B$251,'3.2.MTS B (M2)'!$B90)</f>
        <v>0</v>
      </c>
      <c r="AJ90" s="72">
        <f>SUMIFS('MTS B Funnel (M2)'!$O$7:$O$251,'MTS B Funnel (M2)'!$B$7:$B$251,'3.2.MTS B (M2)'!$B90)</f>
        <v>0</v>
      </c>
      <c r="AK90" s="72">
        <f t="shared" si="30"/>
        <v>0</v>
      </c>
      <c r="AL90" s="72">
        <f t="shared" si="31"/>
        <v>0</v>
      </c>
      <c r="AM90" s="72">
        <f t="shared" si="32"/>
        <v>0</v>
      </c>
      <c r="AN90" s="72">
        <f t="shared" si="33"/>
        <v>0</v>
      </c>
      <c r="AO90" s="72">
        <f t="shared" si="34"/>
        <v>0</v>
      </c>
      <c r="AP90" s="55"/>
    </row>
    <row r="91" spans="1:42" x14ac:dyDescent="0.25">
      <c r="A91" s="144"/>
      <c r="B91" s="55"/>
      <c r="C91" s="55"/>
      <c r="D91" s="72">
        <f>SUMIF('3.1.MTS A'!$F$7:$F$253,'3.2.MTS B (M2)'!B91,'3.1.MTS A'!$L$7:$L$253)</f>
        <v>0</v>
      </c>
      <c r="E91" s="187">
        <f>SUMIF('Conv ratios (M2)'!$A$2:$A$51,'3.2.MTS B (M2)'!$B91,'Conv ratios (M2)'!$G$2:$G$51)</f>
        <v>0</v>
      </c>
      <c r="F91" s="187">
        <f>SUMIF('Conv ratios (M2)'!$A$2:$A$51,'3.2.MTS B (M2)'!$B91,'Conv ratios (M2)'!$F$2:$F$51)</f>
        <v>0</v>
      </c>
      <c r="G91" s="187">
        <f>SUMIF('Conv ratios (M2)'!$A$2:$A$51,'3.2.MTS B (M2)'!$B91,'Conv ratios (M2)'!$E$2:$E$51)</f>
        <v>0</v>
      </c>
      <c r="H91" s="55"/>
      <c r="I91" s="72">
        <f t="shared" si="19"/>
        <v>0</v>
      </c>
      <c r="J91" s="72">
        <f t="shared" si="20"/>
        <v>0</v>
      </c>
      <c r="K91" s="72">
        <f t="shared" si="21"/>
        <v>0</v>
      </c>
      <c r="L91" s="72">
        <f t="shared" si="22"/>
        <v>0</v>
      </c>
      <c r="M91" s="55"/>
      <c r="N91" s="72">
        <f t="shared" si="23"/>
        <v>0</v>
      </c>
      <c r="O91" s="55"/>
      <c r="P91" s="72">
        <f t="shared" si="24"/>
        <v>0</v>
      </c>
      <c r="Q91" s="72">
        <f t="shared" si="25"/>
        <v>0</v>
      </c>
      <c r="R91" s="72">
        <f>SUMIF('3.1.MTS A'!$F$7:$F$253,'3.2.MTS B (M2)'!B91,'3.1.MTS A'!$Y$7:$Y$253)</f>
        <v>0</v>
      </c>
      <c r="S91" s="72">
        <f>SUMIFS('MTS B Funnel (M2)'!$E$7:$E$251,'MTS B Funnel (M2)'!$B$7:$B$251,'3.2.MTS B (M2)'!$B91)</f>
        <v>0</v>
      </c>
      <c r="T91" s="72">
        <f>SUMIFS('MTS B Funnel (M2)'!$F$7:$F$251,'MTS B Funnel (M2)'!$B$7:$B$251,'3.2.MTS B (M2)'!$B91)</f>
        <v>0</v>
      </c>
      <c r="U91" s="72">
        <f>SUMIFS('MTS B Funnel (M2)'!$G$7:$G$251,'MTS B Funnel (M2)'!$B$7:$B$251,'3.2.MTS B (M2)'!$B91)</f>
        <v>0</v>
      </c>
      <c r="V91" s="72">
        <f>SUMIFS('MTS B Funnel (M2)'!$H$7:$H$251,'MTS B Funnel (M2)'!$B$7:$B$251,'3.2.MTS B (M2)'!$B91)</f>
        <v>0</v>
      </c>
      <c r="W91" s="72">
        <f t="shared" si="26"/>
        <v>0</v>
      </c>
      <c r="X91" s="72">
        <f t="shared" si="27"/>
        <v>0</v>
      </c>
      <c r="Y91" s="72">
        <f t="shared" si="28"/>
        <v>0</v>
      </c>
      <c r="Z91" s="72">
        <f t="shared" si="28"/>
        <v>0</v>
      </c>
      <c r="AA91" s="72">
        <f t="shared" si="28"/>
        <v>0</v>
      </c>
      <c r="AB91" s="72">
        <f>SUMIFS('MTS B Funnel (M2)'!$I$7:$I$251,'MTS B Funnel (M2)'!$B$7:$B$251,'3.2.MTS B (M2)'!$B91)</f>
        <v>0</v>
      </c>
      <c r="AC91" s="72">
        <f>SUMIFS('MTS B Funnel (M2)'!$J$7:$J$251,'MTS B Funnel (M2)'!$B$7:$B$251,'3.2.MTS B (M2)'!$B91)</f>
        <v>0</v>
      </c>
      <c r="AD91" s="72">
        <f t="shared" si="29"/>
        <v>0</v>
      </c>
      <c r="AE91" s="55"/>
      <c r="AF91" s="72">
        <f>SUMIF('3.1.MTS A'!$F$7:$F$253,'3.2.MTS B (M2)'!R91,'3.1.MTS A'!$AD$7:$AD$253)</f>
        <v>0</v>
      </c>
      <c r="AG91" s="72">
        <f>SUMIFS('MTS B Funnel (M2)'!$L$7:$L$251,'MTS B Funnel (M2)'!$B$7:$B$251,'3.2.MTS B (M2)'!$B91)</f>
        <v>0</v>
      </c>
      <c r="AH91" s="72">
        <f>SUMIFS('MTS B Funnel (M2)'!$M$7:$M$251,'MTS B Funnel (M2)'!$B$7:$B$251,'3.2.MTS B (M2)'!$B91)</f>
        <v>0</v>
      </c>
      <c r="AI91" s="72">
        <f>SUMIFS('MTS B Funnel (M2)'!$N$7:$N$251,'MTS B Funnel (M2)'!$B$7:$B$251,'3.2.MTS B (M2)'!$B91)</f>
        <v>0</v>
      </c>
      <c r="AJ91" s="72">
        <f>SUMIFS('MTS B Funnel (M2)'!$O$7:$O$251,'MTS B Funnel (M2)'!$B$7:$B$251,'3.2.MTS B (M2)'!$B91)</f>
        <v>0</v>
      </c>
      <c r="AK91" s="72">
        <f t="shared" si="30"/>
        <v>0</v>
      </c>
      <c r="AL91" s="72">
        <f t="shared" si="31"/>
        <v>0</v>
      </c>
      <c r="AM91" s="72">
        <f t="shared" si="32"/>
        <v>0</v>
      </c>
      <c r="AN91" s="72">
        <f t="shared" si="33"/>
        <v>0</v>
      </c>
      <c r="AO91" s="72">
        <f t="shared" si="34"/>
        <v>0</v>
      </c>
      <c r="AP91" s="55"/>
    </row>
    <row r="92" spans="1:42" x14ac:dyDescent="0.25">
      <c r="A92" s="144"/>
      <c r="B92" s="55"/>
      <c r="C92" s="55"/>
      <c r="D92" s="72">
        <f>SUMIF('3.1.MTS A'!$F$7:$F$253,'3.2.MTS B (M2)'!B92,'3.1.MTS A'!$L$7:$L$253)</f>
        <v>0</v>
      </c>
      <c r="E92" s="187">
        <f>SUMIF('Conv ratios (M2)'!$A$2:$A$51,'3.2.MTS B (M2)'!$B92,'Conv ratios (M2)'!$G$2:$G$51)</f>
        <v>0</v>
      </c>
      <c r="F92" s="187">
        <f>SUMIF('Conv ratios (M2)'!$A$2:$A$51,'3.2.MTS B (M2)'!$B92,'Conv ratios (M2)'!$F$2:$F$51)</f>
        <v>0</v>
      </c>
      <c r="G92" s="187">
        <f>SUMIF('Conv ratios (M2)'!$A$2:$A$51,'3.2.MTS B (M2)'!$B92,'Conv ratios (M2)'!$E$2:$E$51)</f>
        <v>0</v>
      </c>
      <c r="H92" s="55"/>
      <c r="I92" s="72">
        <f t="shared" si="19"/>
        <v>0</v>
      </c>
      <c r="J92" s="72">
        <f t="shared" si="20"/>
        <v>0</v>
      </c>
      <c r="K92" s="72">
        <f t="shared" si="21"/>
        <v>0</v>
      </c>
      <c r="L92" s="72">
        <f t="shared" si="22"/>
        <v>0</v>
      </c>
      <c r="M92" s="55"/>
      <c r="N92" s="72">
        <f t="shared" si="23"/>
        <v>0</v>
      </c>
      <c r="O92" s="55"/>
      <c r="P92" s="72">
        <f t="shared" si="24"/>
        <v>0</v>
      </c>
      <c r="Q92" s="72">
        <f t="shared" si="25"/>
        <v>0</v>
      </c>
      <c r="R92" s="72">
        <f>SUMIF('3.1.MTS A'!$F$7:$F$253,'3.2.MTS B (M2)'!B92,'3.1.MTS A'!$Y$7:$Y$253)</f>
        <v>0</v>
      </c>
      <c r="S92" s="72">
        <f>SUMIFS('MTS B Funnel (M2)'!$E$7:$E$251,'MTS B Funnel (M2)'!$B$7:$B$251,'3.2.MTS B (M2)'!$B92)</f>
        <v>0</v>
      </c>
      <c r="T92" s="72">
        <f>SUMIFS('MTS B Funnel (M2)'!$F$7:$F$251,'MTS B Funnel (M2)'!$B$7:$B$251,'3.2.MTS B (M2)'!$B92)</f>
        <v>0</v>
      </c>
      <c r="U92" s="72">
        <f>SUMIFS('MTS B Funnel (M2)'!$G$7:$G$251,'MTS B Funnel (M2)'!$B$7:$B$251,'3.2.MTS B (M2)'!$B92)</f>
        <v>0</v>
      </c>
      <c r="V92" s="72">
        <f>SUMIFS('MTS B Funnel (M2)'!$H$7:$H$251,'MTS B Funnel (M2)'!$B$7:$B$251,'3.2.MTS B (M2)'!$B92)</f>
        <v>0</v>
      </c>
      <c r="W92" s="72">
        <f t="shared" si="26"/>
        <v>0</v>
      </c>
      <c r="X92" s="72">
        <f t="shared" si="27"/>
        <v>0</v>
      </c>
      <c r="Y92" s="72">
        <f t="shared" si="28"/>
        <v>0</v>
      </c>
      <c r="Z92" s="72">
        <f t="shared" si="28"/>
        <v>0</v>
      </c>
      <c r="AA92" s="72">
        <f t="shared" si="28"/>
        <v>0</v>
      </c>
      <c r="AB92" s="72">
        <f>SUMIFS('MTS B Funnel (M2)'!$I$7:$I$251,'MTS B Funnel (M2)'!$B$7:$B$251,'3.2.MTS B (M2)'!$B92)</f>
        <v>0</v>
      </c>
      <c r="AC92" s="72">
        <f>SUMIFS('MTS B Funnel (M2)'!$J$7:$J$251,'MTS B Funnel (M2)'!$B$7:$B$251,'3.2.MTS B (M2)'!$B92)</f>
        <v>0</v>
      </c>
      <c r="AD92" s="72">
        <f t="shared" si="29"/>
        <v>0</v>
      </c>
      <c r="AE92" s="55"/>
      <c r="AF92" s="72">
        <f>SUMIF('3.1.MTS A'!$F$7:$F$253,'3.2.MTS B (M2)'!R92,'3.1.MTS A'!$AD$7:$AD$253)</f>
        <v>0</v>
      </c>
      <c r="AG92" s="72">
        <f>SUMIFS('MTS B Funnel (M2)'!$L$7:$L$251,'MTS B Funnel (M2)'!$B$7:$B$251,'3.2.MTS B (M2)'!$B92)</f>
        <v>0</v>
      </c>
      <c r="AH92" s="72">
        <f>SUMIFS('MTS B Funnel (M2)'!$M$7:$M$251,'MTS B Funnel (M2)'!$B$7:$B$251,'3.2.MTS B (M2)'!$B92)</f>
        <v>0</v>
      </c>
      <c r="AI92" s="72">
        <f>SUMIFS('MTS B Funnel (M2)'!$N$7:$N$251,'MTS B Funnel (M2)'!$B$7:$B$251,'3.2.MTS B (M2)'!$B92)</f>
        <v>0</v>
      </c>
      <c r="AJ92" s="72">
        <f>SUMIFS('MTS B Funnel (M2)'!$O$7:$O$251,'MTS B Funnel (M2)'!$B$7:$B$251,'3.2.MTS B (M2)'!$B92)</f>
        <v>0</v>
      </c>
      <c r="AK92" s="72">
        <f t="shared" si="30"/>
        <v>0</v>
      </c>
      <c r="AL92" s="72">
        <f t="shared" si="31"/>
        <v>0</v>
      </c>
      <c r="AM92" s="72">
        <f t="shared" si="32"/>
        <v>0</v>
      </c>
      <c r="AN92" s="72">
        <f t="shared" si="33"/>
        <v>0</v>
      </c>
      <c r="AO92" s="72">
        <f t="shared" si="34"/>
        <v>0</v>
      </c>
      <c r="AP92" s="55"/>
    </row>
    <row r="93" spans="1:42" x14ac:dyDescent="0.25">
      <c r="A93" s="144"/>
      <c r="B93" s="55"/>
      <c r="C93" s="55"/>
      <c r="D93" s="72">
        <f>SUMIF('3.1.MTS A'!$F$7:$F$253,'3.2.MTS B (M2)'!B93,'3.1.MTS A'!$L$7:$L$253)</f>
        <v>0</v>
      </c>
      <c r="E93" s="187">
        <f>SUMIF('Conv ratios (M2)'!$A$2:$A$51,'3.2.MTS B (M2)'!$B93,'Conv ratios (M2)'!$G$2:$G$51)</f>
        <v>0</v>
      </c>
      <c r="F93" s="187">
        <f>SUMIF('Conv ratios (M2)'!$A$2:$A$51,'3.2.MTS B (M2)'!$B93,'Conv ratios (M2)'!$F$2:$F$51)</f>
        <v>0</v>
      </c>
      <c r="G93" s="187">
        <f>SUMIF('Conv ratios (M2)'!$A$2:$A$51,'3.2.MTS B (M2)'!$B93,'Conv ratios (M2)'!$E$2:$E$51)</f>
        <v>0</v>
      </c>
      <c r="H93" s="55"/>
      <c r="I93" s="72">
        <f t="shared" si="19"/>
        <v>0</v>
      </c>
      <c r="J93" s="72">
        <f t="shared" si="20"/>
        <v>0</v>
      </c>
      <c r="K93" s="72">
        <f t="shared" si="21"/>
        <v>0</v>
      </c>
      <c r="L93" s="72">
        <f t="shared" si="22"/>
        <v>0</v>
      </c>
      <c r="M93" s="55"/>
      <c r="N93" s="72">
        <f t="shared" si="23"/>
        <v>0</v>
      </c>
      <c r="O93" s="55"/>
      <c r="P93" s="72">
        <f t="shared" si="24"/>
        <v>0</v>
      </c>
      <c r="Q93" s="72">
        <f t="shared" si="25"/>
        <v>0</v>
      </c>
      <c r="R93" s="72">
        <f>SUMIF('3.1.MTS A'!$F$7:$F$253,'3.2.MTS B (M2)'!B93,'3.1.MTS A'!$Y$7:$Y$253)</f>
        <v>0</v>
      </c>
      <c r="S93" s="72">
        <f>SUMIFS('MTS B Funnel (M2)'!$E$7:$E$251,'MTS B Funnel (M2)'!$B$7:$B$251,'3.2.MTS B (M2)'!$B93)</f>
        <v>0</v>
      </c>
      <c r="T93" s="72">
        <f>SUMIFS('MTS B Funnel (M2)'!$F$7:$F$251,'MTS B Funnel (M2)'!$B$7:$B$251,'3.2.MTS B (M2)'!$B93)</f>
        <v>0</v>
      </c>
      <c r="U93" s="72">
        <f>SUMIFS('MTS B Funnel (M2)'!$G$7:$G$251,'MTS B Funnel (M2)'!$B$7:$B$251,'3.2.MTS B (M2)'!$B93)</f>
        <v>0</v>
      </c>
      <c r="V93" s="72">
        <f>SUMIFS('MTS B Funnel (M2)'!$H$7:$H$251,'MTS B Funnel (M2)'!$B$7:$B$251,'3.2.MTS B (M2)'!$B93)</f>
        <v>0</v>
      </c>
      <c r="W93" s="72">
        <f t="shared" si="26"/>
        <v>0</v>
      </c>
      <c r="X93" s="72">
        <f t="shared" si="27"/>
        <v>0</v>
      </c>
      <c r="Y93" s="72">
        <f t="shared" si="28"/>
        <v>0</v>
      </c>
      <c r="Z93" s="72">
        <f t="shared" si="28"/>
        <v>0</v>
      </c>
      <c r="AA93" s="72">
        <f t="shared" si="28"/>
        <v>0</v>
      </c>
      <c r="AB93" s="72">
        <f>SUMIFS('MTS B Funnel (M2)'!$I$7:$I$251,'MTS B Funnel (M2)'!$B$7:$B$251,'3.2.MTS B (M2)'!$B93)</f>
        <v>0</v>
      </c>
      <c r="AC93" s="72">
        <f>SUMIFS('MTS B Funnel (M2)'!$J$7:$J$251,'MTS B Funnel (M2)'!$B$7:$B$251,'3.2.MTS B (M2)'!$B93)</f>
        <v>0</v>
      </c>
      <c r="AD93" s="72">
        <f t="shared" si="29"/>
        <v>0</v>
      </c>
      <c r="AE93" s="55"/>
      <c r="AF93" s="72">
        <f>SUMIF('3.1.MTS A'!$F$7:$F$253,'3.2.MTS B (M2)'!R93,'3.1.MTS A'!$AD$7:$AD$253)</f>
        <v>0</v>
      </c>
      <c r="AG93" s="72">
        <f>SUMIFS('MTS B Funnel (M2)'!$L$7:$L$251,'MTS B Funnel (M2)'!$B$7:$B$251,'3.2.MTS B (M2)'!$B93)</f>
        <v>0</v>
      </c>
      <c r="AH93" s="72">
        <f>SUMIFS('MTS B Funnel (M2)'!$M$7:$M$251,'MTS B Funnel (M2)'!$B$7:$B$251,'3.2.MTS B (M2)'!$B93)</f>
        <v>0</v>
      </c>
      <c r="AI93" s="72">
        <f>SUMIFS('MTS B Funnel (M2)'!$N$7:$N$251,'MTS B Funnel (M2)'!$B$7:$B$251,'3.2.MTS B (M2)'!$B93)</f>
        <v>0</v>
      </c>
      <c r="AJ93" s="72">
        <f>SUMIFS('MTS B Funnel (M2)'!$O$7:$O$251,'MTS B Funnel (M2)'!$B$7:$B$251,'3.2.MTS B (M2)'!$B93)</f>
        <v>0</v>
      </c>
      <c r="AK93" s="72">
        <f t="shared" si="30"/>
        <v>0</v>
      </c>
      <c r="AL93" s="72">
        <f t="shared" si="31"/>
        <v>0</v>
      </c>
      <c r="AM93" s="72">
        <f t="shared" si="32"/>
        <v>0</v>
      </c>
      <c r="AN93" s="72">
        <f t="shared" si="33"/>
        <v>0</v>
      </c>
      <c r="AO93" s="72">
        <f t="shared" si="34"/>
        <v>0</v>
      </c>
      <c r="AP93" s="55"/>
    </row>
    <row r="94" spans="1:42" x14ac:dyDescent="0.25">
      <c r="A94" s="144"/>
      <c r="B94" s="55"/>
      <c r="C94" s="55"/>
      <c r="D94" s="72">
        <f>SUMIF('3.1.MTS A'!$F$7:$F$253,'3.2.MTS B (M2)'!B94,'3.1.MTS A'!$L$7:$L$253)</f>
        <v>0</v>
      </c>
      <c r="E94" s="187">
        <f>SUMIF('Conv ratios (M2)'!$A$2:$A$51,'3.2.MTS B (M2)'!$B94,'Conv ratios (M2)'!$G$2:$G$51)</f>
        <v>0</v>
      </c>
      <c r="F94" s="187">
        <f>SUMIF('Conv ratios (M2)'!$A$2:$A$51,'3.2.MTS B (M2)'!$B94,'Conv ratios (M2)'!$F$2:$F$51)</f>
        <v>0</v>
      </c>
      <c r="G94" s="187">
        <f>SUMIF('Conv ratios (M2)'!$A$2:$A$51,'3.2.MTS B (M2)'!$B94,'Conv ratios (M2)'!$E$2:$E$51)</f>
        <v>0</v>
      </c>
      <c r="H94" s="55"/>
      <c r="I94" s="72">
        <f t="shared" si="19"/>
        <v>0</v>
      </c>
      <c r="J94" s="72">
        <f t="shared" si="20"/>
        <v>0</v>
      </c>
      <c r="K94" s="72">
        <f t="shared" si="21"/>
        <v>0</v>
      </c>
      <c r="L94" s="72">
        <f t="shared" si="22"/>
        <v>0</v>
      </c>
      <c r="M94" s="55"/>
      <c r="N94" s="72">
        <f t="shared" si="23"/>
        <v>0</v>
      </c>
      <c r="O94" s="55"/>
      <c r="P94" s="72">
        <f t="shared" si="24"/>
        <v>0</v>
      </c>
      <c r="Q94" s="72">
        <f t="shared" si="25"/>
        <v>0</v>
      </c>
      <c r="R94" s="72">
        <f>SUMIF('3.1.MTS A'!$F$7:$F$253,'3.2.MTS B (M2)'!B94,'3.1.MTS A'!$Y$7:$Y$253)</f>
        <v>0</v>
      </c>
      <c r="S94" s="72">
        <f>SUMIFS('MTS B Funnel (M2)'!$E$7:$E$251,'MTS B Funnel (M2)'!$B$7:$B$251,'3.2.MTS B (M2)'!$B94)</f>
        <v>0</v>
      </c>
      <c r="T94" s="72">
        <f>SUMIFS('MTS B Funnel (M2)'!$F$7:$F$251,'MTS B Funnel (M2)'!$B$7:$B$251,'3.2.MTS B (M2)'!$B94)</f>
        <v>0</v>
      </c>
      <c r="U94" s="72">
        <f>SUMIFS('MTS B Funnel (M2)'!$G$7:$G$251,'MTS B Funnel (M2)'!$B$7:$B$251,'3.2.MTS B (M2)'!$B94)</f>
        <v>0</v>
      </c>
      <c r="V94" s="72">
        <f>SUMIFS('MTS B Funnel (M2)'!$H$7:$H$251,'MTS B Funnel (M2)'!$B$7:$B$251,'3.2.MTS B (M2)'!$B94)</f>
        <v>0</v>
      </c>
      <c r="W94" s="72">
        <f t="shared" si="26"/>
        <v>0</v>
      </c>
      <c r="X94" s="72">
        <f t="shared" si="27"/>
        <v>0</v>
      </c>
      <c r="Y94" s="72">
        <f t="shared" si="28"/>
        <v>0</v>
      </c>
      <c r="Z94" s="72">
        <f t="shared" si="28"/>
        <v>0</v>
      </c>
      <c r="AA94" s="72">
        <f t="shared" si="28"/>
        <v>0</v>
      </c>
      <c r="AB94" s="72">
        <f>SUMIFS('MTS B Funnel (M2)'!$I$7:$I$251,'MTS B Funnel (M2)'!$B$7:$B$251,'3.2.MTS B (M2)'!$B94)</f>
        <v>0</v>
      </c>
      <c r="AC94" s="72">
        <f>SUMIFS('MTS B Funnel (M2)'!$J$7:$J$251,'MTS B Funnel (M2)'!$B$7:$B$251,'3.2.MTS B (M2)'!$B94)</f>
        <v>0</v>
      </c>
      <c r="AD94" s="72">
        <f t="shared" si="29"/>
        <v>0</v>
      </c>
      <c r="AE94" s="55"/>
      <c r="AF94" s="72">
        <f>SUMIF('3.1.MTS A'!$F$7:$F$253,'3.2.MTS B (M2)'!R94,'3.1.MTS A'!$AD$7:$AD$253)</f>
        <v>0</v>
      </c>
      <c r="AG94" s="72">
        <f>SUMIFS('MTS B Funnel (M2)'!$L$7:$L$251,'MTS B Funnel (M2)'!$B$7:$B$251,'3.2.MTS B (M2)'!$B94)</f>
        <v>0</v>
      </c>
      <c r="AH94" s="72">
        <f>SUMIFS('MTS B Funnel (M2)'!$M$7:$M$251,'MTS B Funnel (M2)'!$B$7:$B$251,'3.2.MTS B (M2)'!$B94)</f>
        <v>0</v>
      </c>
      <c r="AI94" s="72">
        <f>SUMIFS('MTS B Funnel (M2)'!$N$7:$N$251,'MTS B Funnel (M2)'!$B$7:$B$251,'3.2.MTS B (M2)'!$B94)</f>
        <v>0</v>
      </c>
      <c r="AJ94" s="72">
        <f>SUMIFS('MTS B Funnel (M2)'!$O$7:$O$251,'MTS B Funnel (M2)'!$B$7:$B$251,'3.2.MTS B (M2)'!$B94)</f>
        <v>0</v>
      </c>
      <c r="AK94" s="72">
        <f t="shared" si="30"/>
        <v>0</v>
      </c>
      <c r="AL94" s="72">
        <f t="shared" si="31"/>
        <v>0</v>
      </c>
      <c r="AM94" s="72">
        <f t="shared" si="32"/>
        <v>0</v>
      </c>
      <c r="AN94" s="72">
        <f t="shared" si="33"/>
        <v>0</v>
      </c>
      <c r="AO94" s="72">
        <f t="shared" si="34"/>
        <v>0</v>
      </c>
      <c r="AP94" s="55"/>
    </row>
    <row r="95" spans="1:42" x14ac:dyDescent="0.25">
      <c r="A95" s="144"/>
      <c r="B95" s="55"/>
      <c r="C95" s="55"/>
      <c r="D95" s="72">
        <f>SUMIF('3.1.MTS A'!$F$7:$F$253,'3.2.MTS B (M2)'!B95,'3.1.MTS A'!$L$7:$L$253)</f>
        <v>0</v>
      </c>
      <c r="E95" s="187">
        <f>SUMIF('Conv ratios (M2)'!$A$2:$A$51,'3.2.MTS B (M2)'!$B95,'Conv ratios (M2)'!$G$2:$G$51)</f>
        <v>0</v>
      </c>
      <c r="F95" s="187">
        <f>SUMIF('Conv ratios (M2)'!$A$2:$A$51,'3.2.MTS B (M2)'!$B95,'Conv ratios (M2)'!$F$2:$F$51)</f>
        <v>0</v>
      </c>
      <c r="G95" s="187">
        <f>SUMIF('Conv ratios (M2)'!$A$2:$A$51,'3.2.MTS B (M2)'!$B95,'Conv ratios (M2)'!$E$2:$E$51)</f>
        <v>0</v>
      </c>
      <c r="H95" s="55"/>
      <c r="I95" s="72">
        <f t="shared" si="19"/>
        <v>0</v>
      </c>
      <c r="J95" s="72">
        <f t="shared" si="20"/>
        <v>0</v>
      </c>
      <c r="K95" s="72">
        <f t="shared" si="21"/>
        <v>0</v>
      </c>
      <c r="L95" s="72">
        <f t="shared" si="22"/>
        <v>0</v>
      </c>
      <c r="M95" s="55"/>
      <c r="N95" s="72">
        <f t="shared" si="23"/>
        <v>0</v>
      </c>
      <c r="O95" s="55"/>
      <c r="P95" s="72">
        <f t="shared" si="24"/>
        <v>0</v>
      </c>
      <c r="Q95" s="72">
        <f t="shared" si="25"/>
        <v>0</v>
      </c>
      <c r="R95" s="72">
        <f>SUMIF('3.1.MTS A'!$F$7:$F$253,'3.2.MTS B (M2)'!B95,'3.1.MTS A'!$Y$7:$Y$253)</f>
        <v>0</v>
      </c>
      <c r="S95" s="72">
        <f>SUMIFS('MTS B Funnel (M2)'!$E$7:$E$251,'MTS B Funnel (M2)'!$B$7:$B$251,'3.2.MTS B (M2)'!$B95)</f>
        <v>0</v>
      </c>
      <c r="T95" s="72">
        <f>SUMIFS('MTS B Funnel (M2)'!$F$7:$F$251,'MTS B Funnel (M2)'!$B$7:$B$251,'3.2.MTS B (M2)'!$B95)</f>
        <v>0</v>
      </c>
      <c r="U95" s="72">
        <f>SUMIFS('MTS B Funnel (M2)'!$G$7:$G$251,'MTS B Funnel (M2)'!$B$7:$B$251,'3.2.MTS B (M2)'!$B95)</f>
        <v>0</v>
      </c>
      <c r="V95" s="72">
        <f>SUMIFS('MTS B Funnel (M2)'!$H$7:$H$251,'MTS B Funnel (M2)'!$B$7:$B$251,'3.2.MTS B (M2)'!$B95)</f>
        <v>0</v>
      </c>
      <c r="W95" s="72">
        <f t="shared" si="26"/>
        <v>0</v>
      </c>
      <c r="X95" s="72">
        <f t="shared" si="27"/>
        <v>0</v>
      </c>
      <c r="Y95" s="72">
        <f t="shared" si="28"/>
        <v>0</v>
      </c>
      <c r="Z95" s="72">
        <f t="shared" si="28"/>
        <v>0</v>
      </c>
      <c r="AA95" s="72">
        <f t="shared" si="28"/>
        <v>0</v>
      </c>
      <c r="AB95" s="72">
        <f>SUMIFS('MTS B Funnel (M2)'!$I$7:$I$251,'MTS B Funnel (M2)'!$B$7:$B$251,'3.2.MTS B (M2)'!$B95)</f>
        <v>0</v>
      </c>
      <c r="AC95" s="72">
        <f>SUMIFS('MTS B Funnel (M2)'!$J$7:$J$251,'MTS B Funnel (M2)'!$B$7:$B$251,'3.2.MTS B (M2)'!$B95)</f>
        <v>0</v>
      </c>
      <c r="AD95" s="72">
        <f t="shared" si="29"/>
        <v>0</v>
      </c>
      <c r="AE95" s="55"/>
      <c r="AF95" s="72">
        <f>SUMIF('3.1.MTS A'!$F$7:$F$253,'3.2.MTS B (M2)'!R95,'3.1.MTS A'!$AD$7:$AD$253)</f>
        <v>0</v>
      </c>
      <c r="AG95" s="72">
        <f>SUMIFS('MTS B Funnel (M2)'!$L$7:$L$251,'MTS B Funnel (M2)'!$B$7:$B$251,'3.2.MTS B (M2)'!$B95)</f>
        <v>0</v>
      </c>
      <c r="AH95" s="72">
        <f>SUMIFS('MTS B Funnel (M2)'!$M$7:$M$251,'MTS B Funnel (M2)'!$B$7:$B$251,'3.2.MTS B (M2)'!$B95)</f>
        <v>0</v>
      </c>
      <c r="AI95" s="72">
        <f>SUMIFS('MTS B Funnel (M2)'!$N$7:$N$251,'MTS B Funnel (M2)'!$B$7:$B$251,'3.2.MTS B (M2)'!$B95)</f>
        <v>0</v>
      </c>
      <c r="AJ95" s="72">
        <f>SUMIFS('MTS B Funnel (M2)'!$O$7:$O$251,'MTS B Funnel (M2)'!$B$7:$B$251,'3.2.MTS B (M2)'!$B95)</f>
        <v>0</v>
      </c>
      <c r="AK95" s="72">
        <f t="shared" si="30"/>
        <v>0</v>
      </c>
      <c r="AL95" s="72">
        <f t="shared" si="31"/>
        <v>0</v>
      </c>
      <c r="AM95" s="72">
        <f t="shared" si="32"/>
        <v>0</v>
      </c>
      <c r="AN95" s="72">
        <f t="shared" si="33"/>
        <v>0</v>
      </c>
      <c r="AO95" s="72">
        <f t="shared" si="34"/>
        <v>0</v>
      </c>
      <c r="AP95" s="55"/>
    </row>
    <row r="96" spans="1:42" x14ac:dyDescent="0.25">
      <c r="A96" s="144"/>
      <c r="B96" s="55"/>
      <c r="C96" s="55"/>
      <c r="D96" s="72">
        <f>SUMIF('3.1.MTS A'!$F$7:$F$253,'3.2.MTS B (M2)'!B96,'3.1.MTS A'!$L$7:$L$253)</f>
        <v>0</v>
      </c>
      <c r="E96" s="187">
        <f>SUMIF('Conv ratios (M2)'!$A$2:$A$51,'3.2.MTS B (M2)'!$B96,'Conv ratios (M2)'!$G$2:$G$51)</f>
        <v>0</v>
      </c>
      <c r="F96" s="187">
        <f>SUMIF('Conv ratios (M2)'!$A$2:$A$51,'3.2.MTS B (M2)'!$B96,'Conv ratios (M2)'!$F$2:$F$51)</f>
        <v>0</v>
      </c>
      <c r="G96" s="187">
        <f>SUMIF('Conv ratios (M2)'!$A$2:$A$51,'3.2.MTS B (M2)'!$B96,'Conv ratios (M2)'!$E$2:$E$51)</f>
        <v>0</v>
      </c>
      <c r="H96" s="55"/>
      <c r="I96" s="72">
        <f t="shared" si="19"/>
        <v>0</v>
      </c>
      <c r="J96" s="72">
        <f t="shared" si="20"/>
        <v>0</v>
      </c>
      <c r="K96" s="72">
        <f t="shared" si="21"/>
        <v>0</v>
      </c>
      <c r="L96" s="72">
        <f t="shared" si="22"/>
        <v>0</v>
      </c>
      <c r="M96" s="55"/>
      <c r="N96" s="72">
        <f t="shared" si="23"/>
        <v>0</v>
      </c>
      <c r="O96" s="55"/>
      <c r="P96" s="72">
        <f t="shared" si="24"/>
        <v>0</v>
      </c>
      <c r="Q96" s="72">
        <f t="shared" si="25"/>
        <v>0</v>
      </c>
      <c r="R96" s="72">
        <f>SUMIF('3.1.MTS A'!$F$7:$F$253,'3.2.MTS B (M2)'!B96,'3.1.MTS A'!$Y$7:$Y$253)</f>
        <v>0</v>
      </c>
      <c r="S96" s="72">
        <f>SUMIFS('MTS B Funnel (M2)'!$E$7:$E$251,'MTS B Funnel (M2)'!$B$7:$B$251,'3.2.MTS B (M2)'!$B96)</f>
        <v>0</v>
      </c>
      <c r="T96" s="72">
        <f>SUMIFS('MTS B Funnel (M2)'!$F$7:$F$251,'MTS B Funnel (M2)'!$B$7:$B$251,'3.2.MTS B (M2)'!$B96)</f>
        <v>0</v>
      </c>
      <c r="U96" s="72">
        <f>SUMIFS('MTS B Funnel (M2)'!$G$7:$G$251,'MTS B Funnel (M2)'!$B$7:$B$251,'3.2.MTS B (M2)'!$B96)</f>
        <v>0</v>
      </c>
      <c r="V96" s="72">
        <f>SUMIFS('MTS B Funnel (M2)'!$H$7:$H$251,'MTS B Funnel (M2)'!$B$7:$B$251,'3.2.MTS B (M2)'!$B96)</f>
        <v>0</v>
      </c>
      <c r="W96" s="72">
        <f t="shared" si="26"/>
        <v>0</v>
      </c>
      <c r="X96" s="72">
        <f t="shared" si="27"/>
        <v>0</v>
      </c>
      <c r="Y96" s="72">
        <f t="shared" si="28"/>
        <v>0</v>
      </c>
      <c r="Z96" s="72">
        <f t="shared" si="28"/>
        <v>0</v>
      </c>
      <c r="AA96" s="72">
        <f t="shared" si="28"/>
        <v>0</v>
      </c>
      <c r="AB96" s="72">
        <f>SUMIFS('MTS B Funnel (M2)'!$I$7:$I$251,'MTS B Funnel (M2)'!$B$7:$B$251,'3.2.MTS B (M2)'!$B96)</f>
        <v>0</v>
      </c>
      <c r="AC96" s="72">
        <f>SUMIFS('MTS B Funnel (M2)'!$J$7:$J$251,'MTS B Funnel (M2)'!$B$7:$B$251,'3.2.MTS B (M2)'!$B96)</f>
        <v>0</v>
      </c>
      <c r="AD96" s="72">
        <f t="shared" si="29"/>
        <v>0</v>
      </c>
      <c r="AE96" s="55"/>
      <c r="AF96" s="72">
        <f>SUMIF('3.1.MTS A'!$F$7:$F$253,'3.2.MTS B (M2)'!R96,'3.1.MTS A'!$AD$7:$AD$253)</f>
        <v>0</v>
      </c>
      <c r="AG96" s="72">
        <f>SUMIFS('MTS B Funnel (M2)'!$L$7:$L$251,'MTS B Funnel (M2)'!$B$7:$B$251,'3.2.MTS B (M2)'!$B96)</f>
        <v>0</v>
      </c>
      <c r="AH96" s="72">
        <f>SUMIFS('MTS B Funnel (M2)'!$M$7:$M$251,'MTS B Funnel (M2)'!$B$7:$B$251,'3.2.MTS B (M2)'!$B96)</f>
        <v>0</v>
      </c>
      <c r="AI96" s="72">
        <f>SUMIFS('MTS B Funnel (M2)'!$N$7:$N$251,'MTS B Funnel (M2)'!$B$7:$B$251,'3.2.MTS B (M2)'!$B96)</f>
        <v>0</v>
      </c>
      <c r="AJ96" s="72">
        <f>SUMIFS('MTS B Funnel (M2)'!$O$7:$O$251,'MTS B Funnel (M2)'!$B$7:$B$251,'3.2.MTS B (M2)'!$B96)</f>
        <v>0</v>
      </c>
      <c r="AK96" s="72">
        <f t="shared" si="30"/>
        <v>0</v>
      </c>
      <c r="AL96" s="72">
        <f t="shared" si="31"/>
        <v>0</v>
      </c>
      <c r="AM96" s="72">
        <f t="shared" si="32"/>
        <v>0</v>
      </c>
      <c r="AN96" s="72">
        <f t="shared" si="33"/>
        <v>0</v>
      </c>
      <c r="AO96" s="72">
        <f t="shared" si="34"/>
        <v>0</v>
      </c>
      <c r="AP96" s="55"/>
    </row>
    <row r="97" spans="1:42" x14ac:dyDescent="0.25">
      <c r="A97" s="144"/>
      <c r="B97" s="55"/>
      <c r="C97" s="55"/>
      <c r="D97" s="72">
        <f>SUMIF('3.1.MTS A'!$F$7:$F$253,'3.2.MTS B (M2)'!B97,'3.1.MTS A'!$L$7:$L$253)</f>
        <v>0</v>
      </c>
      <c r="E97" s="187">
        <f>SUMIF('Conv ratios (M2)'!$A$2:$A$51,'3.2.MTS B (M2)'!$B97,'Conv ratios (M2)'!$G$2:$G$51)</f>
        <v>0</v>
      </c>
      <c r="F97" s="187">
        <f>SUMIF('Conv ratios (M2)'!$A$2:$A$51,'3.2.MTS B (M2)'!$B97,'Conv ratios (M2)'!$F$2:$F$51)</f>
        <v>0</v>
      </c>
      <c r="G97" s="187">
        <f>SUMIF('Conv ratios (M2)'!$A$2:$A$51,'3.2.MTS B (M2)'!$B97,'Conv ratios (M2)'!$E$2:$E$51)</f>
        <v>0</v>
      </c>
      <c r="H97" s="55"/>
      <c r="I97" s="72">
        <f t="shared" si="19"/>
        <v>0</v>
      </c>
      <c r="J97" s="72">
        <f t="shared" si="20"/>
        <v>0</v>
      </c>
      <c r="K97" s="72">
        <f t="shared" si="21"/>
        <v>0</v>
      </c>
      <c r="L97" s="72">
        <f t="shared" si="22"/>
        <v>0</v>
      </c>
      <c r="M97" s="55"/>
      <c r="N97" s="72">
        <f t="shared" si="23"/>
        <v>0</v>
      </c>
      <c r="O97" s="55"/>
      <c r="P97" s="72">
        <f t="shared" si="24"/>
        <v>0</v>
      </c>
      <c r="Q97" s="72">
        <f t="shared" si="25"/>
        <v>0</v>
      </c>
      <c r="R97" s="72">
        <f>SUMIF('3.1.MTS A'!$F$7:$F$253,'3.2.MTS B (M2)'!B97,'3.1.MTS A'!$Y$7:$Y$253)</f>
        <v>0</v>
      </c>
      <c r="S97" s="72">
        <f>SUMIFS('MTS B Funnel (M2)'!$E$7:$E$251,'MTS B Funnel (M2)'!$B$7:$B$251,'3.2.MTS B (M2)'!$B97)</f>
        <v>0</v>
      </c>
      <c r="T97" s="72">
        <f>SUMIFS('MTS B Funnel (M2)'!$F$7:$F$251,'MTS B Funnel (M2)'!$B$7:$B$251,'3.2.MTS B (M2)'!$B97)</f>
        <v>0</v>
      </c>
      <c r="U97" s="72">
        <f>SUMIFS('MTS B Funnel (M2)'!$G$7:$G$251,'MTS B Funnel (M2)'!$B$7:$B$251,'3.2.MTS B (M2)'!$B97)</f>
        <v>0</v>
      </c>
      <c r="V97" s="72">
        <f>SUMIFS('MTS B Funnel (M2)'!$H$7:$H$251,'MTS B Funnel (M2)'!$B$7:$B$251,'3.2.MTS B (M2)'!$B97)</f>
        <v>0</v>
      </c>
      <c r="W97" s="72">
        <f t="shared" si="26"/>
        <v>0</v>
      </c>
      <c r="X97" s="72">
        <f t="shared" si="27"/>
        <v>0</v>
      </c>
      <c r="Y97" s="72">
        <f t="shared" si="28"/>
        <v>0</v>
      </c>
      <c r="Z97" s="72">
        <f t="shared" si="28"/>
        <v>0</v>
      </c>
      <c r="AA97" s="72">
        <f t="shared" si="28"/>
        <v>0</v>
      </c>
      <c r="AB97" s="72">
        <f>SUMIFS('MTS B Funnel (M2)'!$I$7:$I$251,'MTS B Funnel (M2)'!$B$7:$B$251,'3.2.MTS B (M2)'!$B97)</f>
        <v>0</v>
      </c>
      <c r="AC97" s="72">
        <f>SUMIFS('MTS B Funnel (M2)'!$J$7:$J$251,'MTS B Funnel (M2)'!$B$7:$B$251,'3.2.MTS B (M2)'!$B97)</f>
        <v>0</v>
      </c>
      <c r="AD97" s="72">
        <f t="shared" si="29"/>
        <v>0</v>
      </c>
      <c r="AE97" s="55"/>
      <c r="AF97" s="72">
        <f>SUMIF('3.1.MTS A'!$F$7:$F$253,'3.2.MTS B (M2)'!R97,'3.1.MTS A'!$AD$7:$AD$253)</f>
        <v>0</v>
      </c>
      <c r="AG97" s="72">
        <f>SUMIFS('MTS B Funnel (M2)'!$L$7:$L$251,'MTS B Funnel (M2)'!$B$7:$B$251,'3.2.MTS B (M2)'!$B97)</f>
        <v>0</v>
      </c>
      <c r="AH97" s="72">
        <f>SUMIFS('MTS B Funnel (M2)'!$M$7:$M$251,'MTS B Funnel (M2)'!$B$7:$B$251,'3.2.MTS B (M2)'!$B97)</f>
        <v>0</v>
      </c>
      <c r="AI97" s="72">
        <f>SUMIFS('MTS B Funnel (M2)'!$N$7:$N$251,'MTS B Funnel (M2)'!$B$7:$B$251,'3.2.MTS B (M2)'!$B97)</f>
        <v>0</v>
      </c>
      <c r="AJ97" s="72">
        <f>SUMIFS('MTS B Funnel (M2)'!$O$7:$O$251,'MTS B Funnel (M2)'!$B$7:$B$251,'3.2.MTS B (M2)'!$B97)</f>
        <v>0</v>
      </c>
      <c r="AK97" s="72">
        <f t="shared" si="30"/>
        <v>0</v>
      </c>
      <c r="AL97" s="72">
        <f t="shared" si="31"/>
        <v>0</v>
      </c>
      <c r="AM97" s="72">
        <f t="shared" si="32"/>
        <v>0</v>
      </c>
      <c r="AN97" s="72">
        <f t="shared" si="33"/>
        <v>0</v>
      </c>
      <c r="AO97" s="72">
        <f t="shared" si="34"/>
        <v>0</v>
      </c>
      <c r="AP97" s="55"/>
    </row>
    <row r="98" spans="1:42" x14ac:dyDescent="0.25">
      <c r="A98" s="144"/>
      <c r="B98" s="55"/>
      <c r="C98" s="55"/>
      <c r="D98" s="72">
        <f>SUMIF('3.1.MTS A'!$F$7:$F$253,'3.2.MTS B (M2)'!B98,'3.1.MTS A'!$L$7:$L$253)</f>
        <v>0</v>
      </c>
      <c r="E98" s="187">
        <f>SUMIF('Conv ratios (M2)'!$A$2:$A$51,'3.2.MTS B (M2)'!$B98,'Conv ratios (M2)'!$G$2:$G$51)</f>
        <v>0</v>
      </c>
      <c r="F98" s="187">
        <f>SUMIF('Conv ratios (M2)'!$A$2:$A$51,'3.2.MTS B (M2)'!$B98,'Conv ratios (M2)'!$F$2:$F$51)</f>
        <v>0</v>
      </c>
      <c r="G98" s="187">
        <f>SUMIF('Conv ratios (M2)'!$A$2:$A$51,'3.2.MTS B (M2)'!$B98,'Conv ratios (M2)'!$E$2:$E$51)</f>
        <v>0</v>
      </c>
      <c r="H98" s="55"/>
      <c r="I98" s="72">
        <f t="shared" si="19"/>
        <v>0</v>
      </c>
      <c r="J98" s="72">
        <f t="shared" si="20"/>
        <v>0</v>
      </c>
      <c r="K98" s="72">
        <f t="shared" si="21"/>
        <v>0</v>
      </c>
      <c r="L98" s="72">
        <f t="shared" si="22"/>
        <v>0</v>
      </c>
      <c r="M98" s="55"/>
      <c r="N98" s="72">
        <f t="shared" si="23"/>
        <v>0</v>
      </c>
      <c r="O98" s="55"/>
      <c r="P98" s="72">
        <f t="shared" si="24"/>
        <v>0</v>
      </c>
      <c r="Q98" s="72">
        <f t="shared" si="25"/>
        <v>0</v>
      </c>
      <c r="R98" s="72">
        <f>SUMIF('3.1.MTS A'!$F$7:$F$253,'3.2.MTS B (M2)'!B98,'3.1.MTS A'!$Y$7:$Y$253)</f>
        <v>0</v>
      </c>
      <c r="S98" s="72">
        <f>SUMIFS('MTS B Funnel (M2)'!$E$7:$E$251,'MTS B Funnel (M2)'!$B$7:$B$251,'3.2.MTS B (M2)'!$B98)</f>
        <v>0</v>
      </c>
      <c r="T98" s="72">
        <f>SUMIFS('MTS B Funnel (M2)'!$F$7:$F$251,'MTS B Funnel (M2)'!$B$7:$B$251,'3.2.MTS B (M2)'!$B98)</f>
        <v>0</v>
      </c>
      <c r="U98" s="72">
        <f>SUMIFS('MTS B Funnel (M2)'!$G$7:$G$251,'MTS B Funnel (M2)'!$B$7:$B$251,'3.2.MTS B (M2)'!$B98)</f>
        <v>0</v>
      </c>
      <c r="V98" s="72">
        <f>SUMIFS('MTS B Funnel (M2)'!$H$7:$H$251,'MTS B Funnel (M2)'!$B$7:$B$251,'3.2.MTS B (M2)'!$B98)</f>
        <v>0</v>
      </c>
      <c r="W98" s="72">
        <f t="shared" si="26"/>
        <v>0</v>
      </c>
      <c r="X98" s="72">
        <f t="shared" si="27"/>
        <v>0</v>
      </c>
      <c r="Y98" s="72">
        <f t="shared" si="28"/>
        <v>0</v>
      </c>
      <c r="Z98" s="72">
        <f t="shared" si="28"/>
        <v>0</v>
      </c>
      <c r="AA98" s="72">
        <f t="shared" si="28"/>
        <v>0</v>
      </c>
      <c r="AB98" s="72">
        <f>SUMIFS('MTS B Funnel (M2)'!$I$7:$I$251,'MTS B Funnel (M2)'!$B$7:$B$251,'3.2.MTS B (M2)'!$B98)</f>
        <v>0</v>
      </c>
      <c r="AC98" s="72">
        <f>SUMIFS('MTS B Funnel (M2)'!$J$7:$J$251,'MTS B Funnel (M2)'!$B$7:$B$251,'3.2.MTS B (M2)'!$B98)</f>
        <v>0</v>
      </c>
      <c r="AD98" s="72">
        <f t="shared" si="29"/>
        <v>0</v>
      </c>
      <c r="AE98" s="55"/>
      <c r="AF98" s="72">
        <f>SUMIF('3.1.MTS A'!$F$7:$F$253,'3.2.MTS B (M2)'!R98,'3.1.MTS A'!$AD$7:$AD$253)</f>
        <v>0</v>
      </c>
      <c r="AG98" s="72">
        <f>SUMIFS('MTS B Funnel (M2)'!$L$7:$L$251,'MTS B Funnel (M2)'!$B$7:$B$251,'3.2.MTS B (M2)'!$B98)</f>
        <v>0</v>
      </c>
      <c r="AH98" s="72">
        <f>SUMIFS('MTS B Funnel (M2)'!$M$7:$M$251,'MTS B Funnel (M2)'!$B$7:$B$251,'3.2.MTS B (M2)'!$B98)</f>
        <v>0</v>
      </c>
      <c r="AI98" s="72">
        <f>SUMIFS('MTS B Funnel (M2)'!$N$7:$N$251,'MTS B Funnel (M2)'!$B$7:$B$251,'3.2.MTS B (M2)'!$B98)</f>
        <v>0</v>
      </c>
      <c r="AJ98" s="72">
        <f>SUMIFS('MTS B Funnel (M2)'!$O$7:$O$251,'MTS B Funnel (M2)'!$B$7:$B$251,'3.2.MTS B (M2)'!$B98)</f>
        <v>0</v>
      </c>
      <c r="AK98" s="72">
        <f t="shared" si="30"/>
        <v>0</v>
      </c>
      <c r="AL98" s="72">
        <f t="shared" si="31"/>
        <v>0</v>
      </c>
      <c r="AM98" s="72">
        <f t="shared" si="32"/>
        <v>0</v>
      </c>
      <c r="AN98" s="72">
        <f t="shared" si="33"/>
        <v>0</v>
      </c>
      <c r="AO98" s="72">
        <f t="shared" si="34"/>
        <v>0</v>
      </c>
      <c r="AP98" s="55"/>
    </row>
    <row r="99" spans="1:42" x14ac:dyDescent="0.25">
      <c r="A99" s="144"/>
      <c r="B99" s="55"/>
      <c r="C99" s="55"/>
      <c r="D99" s="72">
        <f>SUMIF('3.1.MTS A'!$F$7:$F$253,'3.2.MTS B (M2)'!B99,'3.1.MTS A'!$L$7:$L$253)</f>
        <v>0</v>
      </c>
      <c r="E99" s="187">
        <f>SUMIF('Conv ratios (M2)'!$A$2:$A$51,'3.2.MTS B (M2)'!$B99,'Conv ratios (M2)'!$G$2:$G$51)</f>
        <v>0</v>
      </c>
      <c r="F99" s="187">
        <f>SUMIF('Conv ratios (M2)'!$A$2:$A$51,'3.2.MTS B (M2)'!$B99,'Conv ratios (M2)'!$F$2:$F$51)</f>
        <v>0</v>
      </c>
      <c r="G99" s="187">
        <f>SUMIF('Conv ratios (M2)'!$A$2:$A$51,'3.2.MTS B (M2)'!$B99,'Conv ratios (M2)'!$E$2:$E$51)</f>
        <v>0</v>
      </c>
      <c r="H99" s="55"/>
      <c r="I99" s="72">
        <f t="shared" si="19"/>
        <v>0</v>
      </c>
      <c r="J99" s="72">
        <f t="shared" si="20"/>
        <v>0</v>
      </c>
      <c r="K99" s="72">
        <f t="shared" si="21"/>
        <v>0</v>
      </c>
      <c r="L99" s="72">
        <f t="shared" si="22"/>
        <v>0</v>
      </c>
      <c r="M99" s="55"/>
      <c r="N99" s="72">
        <f t="shared" si="23"/>
        <v>0</v>
      </c>
      <c r="O99" s="55"/>
      <c r="P99" s="72">
        <f t="shared" si="24"/>
        <v>0</v>
      </c>
      <c r="Q99" s="72">
        <f t="shared" si="25"/>
        <v>0</v>
      </c>
      <c r="R99" s="72">
        <f>SUMIF('3.1.MTS A'!$F$7:$F$253,'3.2.MTS B (M2)'!B99,'3.1.MTS A'!$Y$7:$Y$253)</f>
        <v>0</v>
      </c>
      <c r="S99" s="72">
        <f>SUMIFS('MTS B Funnel (M2)'!$E$7:$E$251,'MTS B Funnel (M2)'!$B$7:$B$251,'3.2.MTS B (M2)'!$B99)</f>
        <v>0</v>
      </c>
      <c r="T99" s="72">
        <f>SUMIFS('MTS B Funnel (M2)'!$F$7:$F$251,'MTS B Funnel (M2)'!$B$7:$B$251,'3.2.MTS B (M2)'!$B99)</f>
        <v>0</v>
      </c>
      <c r="U99" s="72">
        <f>SUMIFS('MTS B Funnel (M2)'!$G$7:$G$251,'MTS B Funnel (M2)'!$B$7:$B$251,'3.2.MTS B (M2)'!$B99)</f>
        <v>0</v>
      </c>
      <c r="V99" s="72">
        <f>SUMIFS('MTS B Funnel (M2)'!$H$7:$H$251,'MTS B Funnel (M2)'!$B$7:$B$251,'3.2.MTS B (M2)'!$B99)</f>
        <v>0</v>
      </c>
      <c r="W99" s="72">
        <f t="shared" si="26"/>
        <v>0</v>
      </c>
      <c r="X99" s="72">
        <f t="shared" si="27"/>
        <v>0</v>
      </c>
      <c r="Y99" s="72">
        <f t="shared" si="28"/>
        <v>0</v>
      </c>
      <c r="Z99" s="72">
        <f t="shared" si="28"/>
        <v>0</v>
      </c>
      <c r="AA99" s="72">
        <f t="shared" si="28"/>
        <v>0</v>
      </c>
      <c r="AB99" s="72">
        <f>SUMIFS('MTS B Funnel (M2)'!$I$7:$I$251,'MTS B Funnel (M2)'!$B$7:$B$251,'3.2.MTS B (M2)'!$B99)</f>
        <v>0</v>
      </c>
      <c r="AC99" s="72">
        <f>SUMIFS('MTS B Funnel (M2)'!$J$7:$J$251,'MTS B Funnel (M2)'!$B$7:$B$251,'3.2.MTS B (M2)'!$B99)</f>
        <v>0</v>
      </c>
      <c r="AD99" s="72">
        <f t="shared" si="29"/>
        <v>0</v>
      </c>
      <c r="AE99" s="55"/>
      <c r="AF99" s="72">
        <f>SUMIF('3.1.MTS A'!$F$7:$F$253,'3.2.MTS B (M2)'!R99,'3.1.MTS A'!$AD$7:$AD$253)</f>
        <v>0</v>
      </c>
      <c r="AG99" s="72">
        <f>SUMIFS('MTS B Funnel (M2)'!$L$7:$L$251,'MTS B Funnel (M2)'!$B$7:$B$251,'3.2.MTS B (M2)'!$B99)</f>
        <v>0</v>
      </c>
      <c r="AH99" s="72">
        <f>SUMIFS('MTS B Funnel (M2)'!$M$7:$M$251,'MTS B Funnel (M2)'!$B$7:$B$251,'3.2.MTS B (M2)'!$B99)</f>
        <v>0</v>
      </c>
      <c r="AI99" s="72">
        <f>SUMIFS('MTS B Funnel (M2)'!$N$7:$N$251,'MTS B Funnel (M2)'!$B$7:$B$251,'3.2.MTS B (M2)'!$B99)</f>
        <v>0</v>
      </c>
      <c r="AJ99" s="72">
        <f>SUMIFS('MTS B Funnel (M2)'!$O$7:$O$251,'MTS B Funnel (M2)'!$B$7:$B$251,'3.2.MTS B (M2)'!$B99)</f>
        <v>0</v>
      </c>
      <c r="AK99" s="72">
        <f t="shared" si="30"/>
        <v>0</v>
      </c>
      <c r="AL99" s="72">
        <f t="shared" si="31"/>
        <v>0</v>
      </c>
      <c r="AM99" s="72">
        <f t="shared" si="32"/>
        <v>0</v>
      </c>
      <c r="AN99" s="72">
        <f t="shared" si="33"/>
        <v>0</v>
      </c>
      <c r="AO99" s="72">
        <f t="shared" si="34"/>
        <v>0</v>
      </c>
      <c r="AP99" s="55"/>
    </row>
    <row r="100" spans="1:42" x14ac:dyDescent="0.25">
      <c r="A100" s="144"/>
      <c r="B100" s="55"/>
      <c r="C100" s="55"/>
      <c r="D100" s="72">
        <f>SUMIF('3.1.MTS A'!$F$7:$F$253,'3.2.MTS B (M2)'!B100,'3.1.MTS A'!$L$7:$L$253)</f>
        <v>0</v>
      </c>
      <c r="E100" s="187">
        <f>SUMIF('Conv ratios (M2)'!$A$2:$A$51,'3.2.MTS B (M2)'!$B100,'Conv ratios (M2)'!$G$2:$G$51)</f>
        <v>0</v>
      </c>
      <c r="F100" s="187">
        <f>SUMIF('Conv ratios (M2)'!$A$2:$A$51,'3.2.MTS B (M2)'!$B100,'Conv ratios (M2)'!$F$2:$F$51)</f>
        <v>0</v>
      </c>
      <c r="G100" s="187">
        <f>SUMIF('Conv ratios (M2)'!$A$2:$A$51,'3.2.MTS B (M2)'!$B100,'Conv ratios (M2)'!$E$2:$E$51)</f>
        <v>0</v>
      </c>
      <c r="H100" s="55"/>
      <c r="I100" s="72">
        <f t="shared" si="19"/>
        <v>0</v>
      </c>
      <c r="J100" s="72">
        <f t="shared" si="20"/>
        <v>0</v>
      </c>
      <c r="K100" s="72">
        <f t="shared" si="21"/>
        <v>0</v>
      </c>
      <c r="L100" s="72">
        <f t="shared" si="22"/>
        <v>0</v>
      </c>
      <c r="M100" s="55"/>
      <c r="N100" s="72">
        <f t="shared" si="23"/>
        <v>0</v>
      </c>
      <c r="O100" s="55"/>
      <c r="P100" s="72">
        <f t="shared" si="24"/>
        <v>0</v>
      </c>
      <c r="Q100" s="72">
        <f t="shared" si="25"/>
        <v>0</v>
      </c>
      <c r="R100" s="72">
        <f>SUMIF('3.1.MTS A'!$F$7:$F$253,'3.2.MTS B (M2)'!B100,'3.1.MTS A'!$Y$7:$Y$253)</f>
        <v>0</v>
      </c>
      <c r="S100" s="72">
        <f>SUMIFS('MTS B Funnel (M2)'!$E$7:$E$251,'MTS B Funnel (M2)'!$B$7:$B$251,'3.2.MTS B (M2)'!$B100)</f>
        <v>0</v>
      </c>
      <c r="T100" s="72">
        <f>SUMIFS('MTS B Funnel (M2)'!$F$7:$F$251,'MTS B Funnel (M2)'!$B$7:$B$251,'3.2.MTS B (M2)'!$B100)</f>
        <v>0</v>
      </c>
      <c r="U100" s="72">
        <f>SUMIFS('MTS B Funnel (M2)'!$G$7:$G$251,'MTS B Funnel (M2)'!$B$7:$B$251,'3.2.MTS B (M2)'!$B100)</f>
        <v>0</v>
      </c>
      <c r="V100" s="72">
        <f>SUMIFS('MTS B Funnel (M2)'!$H$7:$H$251,'MTS B Funnel (M2)'!$B$7:$B$251,'3.2.MTS B (M2)'!$B100)</f>
        <v>0</v>
      </c>
      <c r="W100" s="72">
        <f t="shared" si="26"/>
        <v>0</v>
      </c>
      <c r="X100" s="72">
        <f t="shared" si="27"/>
        <v>0</v>
      </c>
      <c r="Y100" s="72">
        <f t="shared" si="28"/>
        <v>0</v>
      </c>
      <c r="Z100" s="72">
        <f t="shared" si="28"/>
        <v>0</v>
      </c>
      <c r="AA100" s="72">
        <f t="shared" si="28"/>
        <v>0</v>
      </c>
      <c r="AB100" s="72">
        <f>SUMIFS('MTS B Funnel (M2)'!$I$7:$I$251,'MTS B Funnel (M2)'!$B$7:$B$251,'3.2.MTS B (M2)'!$B100)</f>
        <v>0</v>
      </c>
      <c r="AC100" s="72">
        <f>SUMIFS('MTS B Funnel (M2)'!$J$7:$J$251,'MTS B Funnel (M2)'!$B$7:$B$251,'3.2.MTS B (M2)'!$B100)</f>
        <v>0</v>
      </c>
      <c r="AD100" s="72">
        <f t="shared" si="29"/>
        <v>0</v>
      </c>
      <c r="AE100" s="55"/>
      <c r="AF100" s="72">
        <f>SUMIF('3.1.MTS A'!$F$7:$F$253,'3.2.MTS B (M2)'!R100,'3.1.MTS A'!$AD$7:$AD$253)</f>
        <v>0</v>
      </c>
      <c r="AG100" s="72">
        <f>SUMIFS('MTS B Funnel (M2)'!$L$7:$L$251,'MTS B Funnel (M2)'!$B$7:$B$251,'3.2.MTS B (M2)'!$B100)</f>
        <v>0</v>
      </c>
      <c r="AH100" s="72">
        <f>SUMIFS('MTS B Funnel (M2)'!$M$7:$M$251,'MTS B Funnel (M2)'!$B$7:$B$251,'3.2.MTS B (M2)'!$B100)</f>
        <v>0</v>
      </c>
      <c r="AI100" s="72">
        <f>SUMIFS('MTS B Funnel (M2)'!$N$7:$N$251,'MTS B Funnel (M2)'!$B$7:$B$251,'3.2.MTS B (M2)'!$B100)</f>
        <v>0</v>
      </c>
      <c r="AJ100" s="72">
        <f>SUMIFS('MTS B Funnel (M2)'!$O$7:$O$251,'MTS B Funnel (M2)'!$B$7:$B$251,'3.2.MTS B (M2)'!$B100)</f>
        <v>0</v>
      </c>
      <c r="AK100" s="72">
        <f t="shared" si="30"/>
        <v>0</v>
      </c>
      <c r="AL100" s="72">
        <f t="shared" si="31"/>
        <v>0</v>
      </c>
      <c r="AM100" s="72">
        <f t="shared" si="32"/>
        <v>0</v>
      </c>
      <c r="AN100" s="72">
        <f t="shared" si="33"/>
        <v>0</v>
      </c>
      <c r="AO100" s="72">
        <f t="shared" si="34"/>
        <v>0</v>
      </c>
      <c r="AP100" s="55"/>
    </row>
    <row r="101" spans="1:42" x14ac:dyDescent="0.25">
      <c r="A101" s="144"/>
      <c r="B101" s="55"/>
      <c r="C101" s="55"/>
      <c r="D101" s="72">
        <f>SUMIF('3.1.MTS A'!$F$7:$F$253,'3.2.MTS B (M2)'!B101,'3.1.MTS A'!$L$7:$L$253)</f>
        <v>0</v>
      </c>
      <c r="E101" s="187">
        <f>SUMIF('Conv ratios (M2)'!$A$2:$A$51,'3.2.MTS B (M2)'!$B101,'Conv ratios (M2)'!$G$2:$G$51)</f>
        <v>0</v>
      </c>
      <c r="F101" s="187">
        <f>SUMIF('Conv ratios (M2)'!$A$2:$A$51,'3.2.MTS B (M2)'!$B101,'Conv ratios (M2)'!$F$2:$F$51)</f>
        <v>0</v>
      </c>
      <c r="G101" s="187">
        <f>SUMIF('Conv ratios (M2)'!$A$2:$A$51,'3.2.MTS B (M2)'!$B101,'Conv ratios (M2)'!$E$2:$E$51)</f>
        <v>0</v>
      </c>
      <c r="H101" s="55"/>
      <c r="I101" s="72">
        <f t="shared" si="19"/>
        <v>0</v>
      </c>
      <c r="J101" s="72">
        <f t="shared" si="20"/>
        <v>0</v>
      </c>
      <c r="K101" s="72">
        <f t="shared" si="21"/>
        <v>0</v>
      </c>
      <c r="L101" s="72">
        <f t="shared" si="22"/>
        <v>0</v>
      </c>
      <c r="M101" s="55"/>
      <c r="N101" s="72">
        <f t="shared" si="23"/>
        <v>0</v>
      </c>
      <c r="O101" s="55"/>
      <c r="P101" s="72">
        <f t="shared" si="24"/>
        <v>0</v>
      </c>
      <c r="Q101" s="72">
        <f t="shared" si="25"/>
        <v>0</v>
      </c>
      <c r="R101" s="72">
        <f>SUMIF('3.1.MTS A'!$F$7:$F$253,'3.2.MTS B (M2)'!B101,'3.1.MTS A'!$Y$7:$Y$253)</f>
        <v>0</v>
      </c>
      <c r="S101" s="72">
        <f>SUMIFS('MTS B Funnel (M2)'!$E$7:$E$251,'MTS B Funnel (M2)'!$B$7:$B$251,'3.2.MTS B (M2)'!$B101)</f>
        <v>0</v>
      </c>
      <c r="T101" s="72">
        <f>SUMIFS('MTS B Funnel (M2)'!$F$7:$F$251,'MTS B Funnel (M2)'!$B$7:$B$251,'3.2.MTS B (M2)'!$B101)</f>
        <v>0</v>
      </c>
      <c r="U101" s="72">
        <f>SUMIFS('MTS B Funnel (M2)'!$G$7:$G$251,'MTS B Funnel (M2)'!$B$7:$B$251,'3.2.MTS B (M2)'!$B101)</f>
        <v>0</v>
      </c>
      <c r="V101" s="72">
        <f>SUMIFS('MTS B Funnel (M2)'!$H$7:$H$251,'MTS B Funnel (M2)'!$B$7:$B$251,'3.2.MTS B (M2)'!$B101)</f>
        <v>0</v>
      </c>
      <c r="W101" s="72">
        <f t="shared" si="26"/>
        <v>0</v>
      </c>
      <c r="X101" s="72">
        <f t="shared" si="27"/>
        <v>0</v>
      </c>
      <c r="Y101" s="72">
        <f t="shared" si="28"/>
        <v>0</v>
      </c>
      <c r="Z101" s="72">
        <f t="shared" si="28"/>
        <v>0</v>
      </c>
      <c r="AA101" s="72">
        <f t="shared" si="28"/>
        <v>0</v>
      </c>
      <c r="AB101" s="72">
        <f>SUMIFS('MTS B Funnel (M2)'!$I$7:$I$251,'MTS B Funnel (M2)'!$B$7:$B$251,'3.2.MTS B (M2)'!$B101)</f>
        <v>0</v>
      </c>
      <c r="AC101" s="72">
        <f>SUMIFS('MTS B Funnel (M2)'!$J$7:$J$251,'MTS B Funnel (M2)'!$B$7:$B$251,'3.2.MTS B (M2)'!$B101)</f>
        <v>0</v>
      </c>
      <c r="AD101" s="72">
        <f t="shared" si="29"/>
        <v>0</v>
      </c>
      <c r="AE101" s="55"/>
      <c r="AF101" s="72">
        <f>SUMIF('3.1.MTS A'!$F$7:$F$253,'3.2.MTS B (M2)'!R101,'3.1.MTS A'!$AD$7:$AD$253)</f>
        <v>0</v>
      </c>
      <c r="AG101" s="72">
        <f>SUMIFS('MTS B Funnel (M2)'!$L$7:$L$251,'MTS B Funnel (M2)'!$B$7:$B$251,'3.2.MTS B (M2)'!$B101)</f>
        <v>0</v>
      </c>
      <c r="AH101" s="72">
        <f>SUMIFS('MTS B Funnel (M2)'!$M$7:$M$251,'MTS B Funnel (M2)'!$B$7:$B$251,'3.2.MTS B (M2)'!$B101)</f>
        <v>0</v>
      </c>
      <c r="AI101" s="72">
        <f>SUMIFS('MTS B Funnel (M2)'!$N$7:$N$251,'MTS B Funnel (M2)'!$B$7:$B$251,'3.2.MTS B (M2)'!$B101)</f>
        <v>0</v>
      </c>
      <c r="AJ101" s="72">
        <f>SUMIFS('MTS B Funnel (M2)'!$O$7:$O$251,'MTS B Funnel (M2)'!$B$7:$B$251,'3.2.MTS B (M2)'!$B101)</f>
        <v>0</v>
      </c>
      <c r="AK101" s="72">
        <f t="shared" si="30"/>
        <v>0</v>
      </c>
      <c r="AL101" s="72">
        <f t="shared" si="31"/>
        <v>0</v>
      </c>
      <c r="AM101" s="72">
        <f t="shared" si="32"/>
        <v>0</v>
      </c>
      <c r="AN101" s="72">
        <f t="shared" si="33"/>
        <v>0</v>
      </c>
      <c r="AO101" s="72">
        <f t="shared" si="34"/>
        <v>0</v>
      </c>
      <c r="AP101" s="55"/>
    </row>
    <row r="102" spans="1:42" x14ac:dyDescent="0.25">
      <c r="A102" s="144"/>
      <c r="B102" s="55"/>
      <c r="C102" s="55"/>
      <c r="D102" s="72">
        <f>SUMIF('3.1.MTS A'!$F$7:$F$253,'3.2.MTS B (M2)'!B102,'3.1.MTS A'!$L$7:$L$253)</f>
        <v>0</v>
      </c>
      <c r="E102" s="187">
        <f>SUMIF('Conv ratios (M2)'!$A$2:$A$51,'3.2.MTS B (M2)'!$B102,'Conv ratios (M2)'!$G$2:$G$51)</f>
        <v>0</v>
      </c>
      <c r="F102" s="187">
        <f>SUMIF('Conv ratios (M2)'!$A$2:$A$51,'3.2.MTS B (M2)'!$B102,'Conv ratios (M2)'!$F$2:$F$51)</f>
        <v>0</v>
      </c>
      <c r="G102" s="187">
        <f>SUMIF('Conv ratios (M2)'!$A$2:$A$51,'3.2.MTS B (M2)'!$B102,'Conv ratios (M2)'!$E$2:$E$51)</f>
        <v>0</v>
      </c>
      <c r="H102" s="55"/>
      <c r="I102" s="72">
        <f t="shared" si="19"/>
        <v>0</v>
      </c>
      <c r="J102" s="72">
        <f t="shared" si="20"/>
        <v>0</v>
      </c>
      <c r="K102" s="72">
        <f t="shared" si="21"/>
        <v>0</v>
      </c>
      <c r="L102" s="72">
        <f t="shared" si="22"/>
        <v>0</v>
      </c>
      <c r="M102" s="55"/>
      <c r="N102" s="72">
        <f t="shared" si="23"/>
        <v>0</v>
      </c>
      <c r="O102" s="55"/>
      <c r="P102" s="72">
        <f t="shared" si="24"/>
        <v>0</v>
      </c>
      <c r="Q102" s="72">
        <f t="shared" si="25"/>
        <v>0</v>
      </c>
      <c r="R102" s="72">
        <f>SUMIF('3.1.MTS A'!$F$7:$F$253,'3.2.MTS B (M2)'!B102,'3.1.MTS A'!$Y$7:$Y$253)</f>
        <v>0</v>
      </c>
      <c r="S102" s="72">
        <f>SUMIFS('MTS B Funnel (M2)'!$E$7:$E$251,'MTS B Funnel (M2)'!$B$7:$B$251,'3.2.MTS B (M2)'!$B102)</f>
        <v>0</v>
      </c>
      <c r="T102" s="72">
        <f>SUMIFS('MTS B Funnel (M2)'!$F$7:$F$251,'MTS B Funnel (M2)'!$B$7:$B$251,'3.2.MTS B (M2)'!$B102)</f>
        <v>0</v>
      </c>
      <c r="U102" s="72">
        <f>SUMIFS('MTS B Funnel (M2)'!$G$7:$G$251,'MTS B Funnel (M2)'!$B$7:$B$251,'3.2.MTS B (M2)'!$B102)</f>
        <v>0</v>
      </c>
      <c r="V102" s="72">
        <f>SUMIFS('MTS B Funnel (M2)'!$H$7:$H$251,'MTS B Funnel (M2)'!$B$7:$B$251,'3.2.MTS B (M2)'!$B102)</f>
        <v>0</v>
      </c>
      <c r="W102" s="72">
        <f t="shared" si="26"/>
        <v>0</v>
      </c>
      <c r="X102" s="72">
        <f t="shared" si="27"/>
        <v>0</v>
      </c>
      <c r="Y102" s="72">
        <f t="shared" si="28"/>
        <v>0</v>
      </c>
      <c r="Z102" s="72">
        <f t="shared" si="28"/>
        <v>0</v>
      </c>
      <c r="AA102" s="72">
        <f t="shared" si="28"/>
        <v>0</v>
      </c>
      <c r="AB102" s="72">
        <f>SUMIFS('MTS B Funnel (M2)'!$I$7:$I$251,'MTS B Funnel (M2)'!$B$7:$B$251,'3.2.MTS B (M2)'!$B102)</f>
        <v>0</v>
      </c>
      <c r="AC102" s="72">
        <f>SUMIFS('MTS B Funnel (M2)'!$J$7:$J$251,'MTS B Funnel (M2)'!$B$7:$B$251,'3.2.MTS B (M2)'!$B102)</f>
        <v>0</v>
      </c>
      <c r="AD102" s="72">
        <f t="shared" si="29"/>
        <v>0</v>
      </c>
      <c r="AE102" s="55"/>
      <c r="AF102" s="72">
        <f>SUMIF('3.1.MTS A'!$F$7:$F$253,'3.2.MTS B (M2)'!R102,'3.1.MTS A'!$AD$7:$AD$253)</f>
        <v>0</v>
      </c>
      <c r="AG102" s="72">
        <f>SUMIFS('MTS B Funnel (M2)'!$L$7:$L$251,'MTS B Funnel (M2)'!$B$7:$B$251,'3.2.MTS B (M2)'!$B102)</f>
        <v>0</v>
      </c>
      <c r="AH102" s="72">
        <f>SUMIFS('MTS B Funnel (M2)'!$M$7:$M$251,'MTS B Funnel (M2)'!$B$7:$B$251,'3.2.MTS B (M2)'!$B102)</f>
        <v>0</v>
      </c>
      <c r="AI102" s="72">
        <f>SUMIFS('MTS B Funnel (M2)'!$N$7:$N$251,'MTS B Funnel (M2)'!$B$7:$B$251,'3.2.MTS B (M2)'!$B102)</f>
        <v>0</v>
      </c>
      <c r="AJ102" s="72">
        <f>SUMIFS('MTS B Funnel (M2)'!$O$7:$O$251,'MTS B Funnel (M2)'!$B$7:$B$251,'3.2.MTS B (M2)'!$B102)</f>
        <v>0</v>
      </c>
      <c r="AK102" s="72">
        <f t="shared" si="30"/>
        <v>0</v>
      </c>
      <c r="AL102" s="72">
        <f t="shared" si="31"/>
        <v>0</v>
      </c>
      <c r="AM102" s="72">
        <f t="shared" si="32"/>
        <v>0</v>
      </c>
      <c r="AN102" s="72">
        <f t="shared" si="33"/>
        <v>0</v>
      </c>
      <c r="AO102" s="72">
        <f t="shared" si="34"/>
        <v>0</v>
      </c>
      <c r="AP102" s="55"/>
    </row>
    <row r="103" spans="1:42" x14ac:dyDescent="0.25">
      <c r="A103" s="144"/>
      <c r="B103" s="55"/>
      <c r="C103" s="55"/>
      <c r="D103" s="72">
        <f>SUMIF('3.1.MTS A'!$F$7:$F$253,'3.2.MTS B (M2)'!B103,'3.1.MTS A'!$L$7:$L$253)</f>
        <v>0</v>
      </c>
      <c r="E103" s="187">
        <f>SUMIF('Conv ratios (M2)'!$A$2:$A$51,'3.2.MTS B (M2)'!$B103,'Conv ratios (M2)'!$G$2:$G$51)</f>
        <v>0</v>
      </c>
      <c r="F103" s="187">
        <f>SUMIF('Conv ratios (M2)'!$A$2:$A$51,'3.2.MTS B (M2)'!$B103,'Conv ratios (M2)'!$F$2:$F$51)</f>
        <v>0</v>
      </c>
      <c r="G103" s="187">
        <f>SUMIF('Conv ratios (M2)'!$A$2:$A$51,'3.2.MTS B (M2)'!$B103,'Conv ratios (M2)'!$E$2:$E$51)</f>
        <v>0</v>
      </c>
      <c r="H103" s="55"/>
      <c r="I103" s="72">
        <f t="shared" si="19"/>
        <v>0</v>
      </c>
      <c r="J103" s="72">
        <f t="shared" si="20"/>
        <v>0</v>
      </c>
      <c r="K103" s="72">
        <f t="shared" si="21"/>
        <v>0</v>
      </c>
      <c r="L103" s="72">
        <f t="shared" si="22"/>
        <v>0</v>
      </c>
      <c r="M103" s="55"/>
      <c r="N103" s="72">
        <f t="shared" si="23"/>
        <v>0</v>
      </c>
      <c r="O103" s="55"/>
      <c r="P103" s="72">
        <f t="shared" si="24"/>
        <v>0</v>
      </c>
      <c r="Q103" s="72">
        <f t="shared" si="25"/>
        <v>0</v>
      </c>
      <c r="R103" s="72">
        <f>SUMIF('3.1.MTS A'!$F$7:$F$253,'3.2.MTS B (M2)'!B103,'3.1.MTS A'!$Y$7:$Y$253)</f>
        <v>0</v>
      </c>
      <c r="S103" s="72">
        <f>SUMIFS('MTS B Funnel (M2)'!$E$7:$E$251,'MTS B Funnel (M2)'!$B$7:$B$251,'3.2.MTS B (M2)'!$B103)</f>
        <v>0</v>
      </c>
      <c r="T103" s="72">
        <f>SUMIFS('MTS B Funnel (M2)'!$F$7:$F$251,'MTS B Funnel (M2)'!$B$7:$B$251,'3.2.MTS B (M2)'!$B103)</f>
        <v>0</v>
      </c>
      <c r="U103" s="72">
        <f>SUMIFS('MTS B Funnel (M2)'!$G$7:$G$251,'MTS B Funnel (M2)'!$B$7:$B$251,'3.2.MTS B (M2)'!$B103)</f>
        <v>0</v>
      </c>
      <c r="V103" s="72">
        <f>SUMIFS('MTS B Funnel (M2)'!$H$7:$H$251,'MTS B Funnel (M2)'!$B$7:$B$251,'3.2.MTS B (M2)'!$B103)</f>
        <v>0</v>
      </c>
      <c r="W103" s="72">
        <f t="shared" si="26"/>
        <v>0</v>
      </c>
      <c r="X103" s="72">
        <f t="shared" si="27"/>
        <v>0</v>
      </c>
      <c r="Y103" s="72">
        <f t="shared" si="28"/>
        <v>0</v>
      </c>
      <c r="Z103" s="72">
        <f t="shared" si="28"/>
        <v>0</v>
      </c>
      <c r="AA103" s="72">
        <f t="shared" si="28"/>
        <v>0</v>
      </c>
      <c r="AB103" s="72">
        <f>SUMIFS('MTS B Funnel (M2)'!$I$7:$I$251,'MTS B Funnel (M2)'!$B$7:$B$251,'3.2.MTS B (M2)'!$B103)</f>
        <v>0</v>
      </c>
      <c r="AC103" s="72">
        <f>SUMIFS('MTS B Funnel (M2)'!$J$7:$J$251,'MTS B Funnel (M2)'!$B$7:$B$251,'3.2.MTS B (M2)'!$B103)</f>
        <v>0</v>
      </c>
      <c r="AD103" s="72">
        <f t="shared" si="29"/>
        <v>0</v>
      </c>
      <c r="AE103" s="55"/>
      <c r="AF103" s="72">
        <f>SUMIF('3.1.MTS A'!$F$7:$F$253,'3.2.MTS B (M2)'!R103,'3.1.MTS A'!$AD$7:$AD$253)</f>
        <v>0</v>
      </c>
      <c r="AG103" s="72">
        <f>SUMIFS('MTS B Funnel (M2)'!$L$7:$L$251,'MTS B Funnel (M2)'!$B$7:$B$251,'3.2.MTS B (M2)'!$B103)</f>
        <v>0</v>
      </c>
      <c r="AH103" s="72">
        <f>SUMIFS('MTS B Funnel (M2)'!$M$7:$M$251,'MTS B Funnel (M2)'!$B$7:$B$251,'3.2.MTS B (M2)'!$B103)</f>
        <v>0</v>
      </c>
      <c r="AI103" s="72">
        <f>SUMIFS('MTS B Funnel (M2)'!$N$7:$N$251,'MTS B Funnel (M2)'!$B$7:$B$251,'3.2.MTS B (M2)'!$B103)</f>
        <v>0</v>
      </c>
      <c r="AJ103" s="72">
        <f>SUMIFS('MTS B Funnel (M2)'!$O$7:$O$251,'MTS B Funnel (M2)'!$B$7:$B$251,'3.2.MTS B (M2)'!$B103)</f>
        <v>0</v>
      </c>
      <c r="AK103" s="72">
        <f t="shared" si="30"/>
        <v>0</v>
      </c>
      <c r="AL103" s="72">
        <f t="shared" si="31"/>
        <v>0</v>
      </c>
      <c r="AM103" s="72">
        <f t="shared" si="32"/>
        <v>0</v>
      </c>
      <c r="AN103" s="72">
        <f t="shared" si="33"/>
        <v>0</v>
      </c>
      <c r="AO103" s="72">
        <f t="shared" si="34"/>
        <v>0</v>
      </c>
      <c r="AP103" s="55"/>
    </row>
    <row r="104" spans="1:42" x14ac:dyDescent="0.25">
      <c r="A104" s="144"/>
      <c r="B104" s="55"/>
      <c r="C104" s="55"/>
      <c r="D104" s="72">
        <f>SUMIF('3.1.MTS A'!$F$7:$F$253,'3.2.MTS B (M2)'!B104,'3.1.MTS A'!$L$7:$L$253)</f>
        <v>0</v>
      </c>
      <c r="E104" s="187">
        <f>SUMIF('Conv ratios (M2)'!$A$2:$A$51,'3.2.MTS B (M2)'!$B104,'Conv ratios (M2)'!$G$2:$G$51)</f>
        <v>0</v>
      </c>
      <c r="F104" s="187">
        <f>SUMIF('Conv ratios (M2)'!$A$2:$A$51,'3.2.MTS B (M2)'!$B104,'Conv ratios (M2)'!$F$2:$F$51)</f>
        <v>0</v>
      </c>
      <c r="G104" s="187">
        <f>SUMIF('Conv ratios (M2)'!$A$2:$A$51,'3.2.MTS B (M2)'!$B104,'Conv ratios (M2)'!$E$2:$E$51)</f>
        <v>0</v>
      </c>
      <c r="H104" s="55"/>
      <c r="I104" s="72">
        <f t="shared" si="19"/>
        <v>0</v>
      </c>
      <c r="J104" s="72">
        <f t="shared" si="20"/>
        <v>0</v>
      </c>
      <c r="K104" s="72">
        <f t="shared" si="21"/>
        <v>0</v>
      </c>
      <c r="L104" s="72">
        <f t="shared" si="22"/>
        <v>0</v>
      </c>
      <c r="M104" s="55"/>
      <c r="N104" s="72">
        <f t="shared" si="23"/>
        <v>0</v>
      </c>
      <c r="O104" s="55"/>
      <c r="P104" s="72">
        <f t="shared" si="24"/>
        <v>0</v>
      </c>
      <c r="Q104" s="72">
        <f t="shared" si="25"/>
        <v>0</v>
      </c>
      <c r="R104" s="72">
        <f>SUMIF('3.1.MTS A'!$F$7:$F$253,'3.2.MTS B (M2)'!B104,'3.1.MTS A'!$Y$7:$Y$253)</f>
        <v>0</v>
      </c>
      <c r="S104" s="72">
        <f>SUMIFS('MTS B Funnel (M2)'!$E$7:$E$251,'MTS B Funnel (M2)'!$B$7:$B$251,'3.2.MTS B (M2)'!$B104)</f>
        <v>0</v>
      </c>
      <c r="T104" s="72">
        <f>SUMIFS('MTS B Funnel (M2)'!$F$7:$F$251,'MTS B Funnel (M2)'!$B$7:$B$251,'3.2.MTS B (M2)'!$B104)</f>
        <v>0</v>
      </c>
      <c r="U104" s="72">
        <f>SUMIFS('MTS B Funnel (M2)'!$G$7:$G$251,'MTS B Funnel (M2)'!$B$7:$B$251,'3.2.MTS B (M2)'!$B104)</f>
        <v>0</v>
      </c>
      <c r="V104" s="72">
        <f>SUMIFS('MTS B Funnel (M2)'!$H$7:$H$251,'MTS B Funnel (M2)'!$B$7:$B$251,'3.2.MTS B (M2)'!$B104)</f>
        <v>0</v>
      </c>
      <c r="W104" s="72">
        <f t="shared" si="26"/>
        <v>0</v>
      </c>
      <c r="X104" s="72">
        <f t="shared" si="27"/>
        <v>0</v>
      </c>
      <c r="Y104" s="72">
        <f t="shared" si="28"/>
        <v>0</v>
      </c>
      <c r="Z104" s="72">
        <f t="shared" si="28"/>
        <v>0</v>
      </c>
      <c r="AA104" s="72">
        <f t="shared" si="28"/>
        <v>0</v>
      </c>
      <c r="AB104" s="72">
        <f>SUMIFS('MTS B Funnel (M2)'!$I$7:$I$251,'MTS B Funnel (M2)'!$B$7:$B$251,'3.2.MTS B (M2)'!$B104)</f>
        <v>0</v>
      </c>
      <c r="AC104" s="72">
        <f>SUMIFS('MTS B Funnel (M2)'!$J$7:$J$251,'MTS B Funnel (M2)'!$B$7:$B$251,'3.2.MTS B (M2)'!$B104)</f>
        <v>0</v>
      </c>
      <c r="AD104" s="72">
        <f t="shared" si="29"/>
        <v>0</v>
      </c>
      <c r="AE104" s="55"/>
      <c r="AF104" s="72">
        <f>SUMIF('3.1.MTS A'!$F$7:$F$253,'3.2.MTS B (M2)'!R104,'3.1.MTS A'!$AD$7:$AD$253)</f>
        <v>0</v>
      </c>
      <c r="AG104" s="72">
        <f>SUMIFS('MTS B Funnel (M2)'!$L$7:$L$251,'MTS B Funnel (M2)'!$B$7:$B$251,'3.2.MTS B (M2)'!$B104)</f>
        <v>0</v>
      </c>
      <c r="AH104" s="72">
        <f>SUMIFS('MTS B Funnel (M2)'!$M$7:$M$251,'MTS B Funnel (M2)'!$B$7:$B$251,'3.2.MTS B (M2)'!$B104)</f>
        <v>0</v>
      </c>
      <c r="AI104" s="72">
        <f>SUMIFS('MTS B Funnel (M2)'!$N$7:$N$251,'MTS B Funnel (M2)'!$B$7:$B$251,'3.2.MTS B (M2)'!$B104)</f>
        <v>0</v>
      </c>
      <c r="AJ104" s="72">
        <f>SUMIFS('MTS B Funnel (M2)'!$O$7:$O$251,'MTS B Funnel (M2)'!$B$7:$B$251,'3.2.MTS B (M2)'!$B104)</f>
        <v>0</v>
      </c>
      <c r="AK104" s="72">
        <f t="shared" si="30"/>
        <v>0</v>
      </c>
      <c r="AL104" s="72">
        <f t="shared" si="31"/>
        <v>0</v>
      </c>
      <c r="AM104" s="72">
        <f t="shared" si="32"/>
        <v>0</v>
      </c>
      <c r="AN104" s="72">
        <f t="shared" si="33"/>
        <v>0</v>
      </c>
      <c r="AO104" s="72">
        <f t="shared" si="34"/>
        <v>0</v>
      </c>
      <c r="AP104" s="55"/>
    </row>
    <row r="105" spans="1:42" x14ac:dyDescent="0.25">
      <c r="A105" s="144"/>
      <c r="B105" s="55"/>
      <c r="C105" s="55"/>
      <c r="D105" s="72">
        <f>SUMIF('3.1.MTS A'!$F$7:$F$253,'3.2.MTS B (M2)'!B105,'3.1.MTS A'!$L$7:$L$253)</f>
        <v>0</v>
      </c>
      <c r="E105" s="187">
        <f>SUMIF('Conv ratios (M2)'!$A$2:$A$51,'3.2.MTS B (M2)'!$B105,'Conv ratios (M2)'!$G$2:$G$51)</f>
        <v>0</v>
      </c>
      <c r="F105" s="187">
        <f>SUMIF('Conv ratios (M2)'!$A$2:$A$51,'3.2.MTS B (M2)'!$B105,'Conv ratios (M2)'!$F$2:$F$51)</f>
        <v>0</v>
      </c>
      <c r="G105" s="187">
        <f>SUMIF('Conv ratios (M2)'!$A$2:$A$51,'3.2.MTS B (M2)'!$B105,'Conv ratios (M2)'!$E$2:$E$51)</f>
        <v>0</v>
      </c>
      <c r="H105" s="55"/>
      <c r="I105" s="72">
        <f t="shared" si="19"/>
        <v>0</v>
      </c>
      <c r="J105" s="72">
        <f t="shared" si="20"/>
        <v>0</v>
      </c>
      <c r="K105" s="72">
        <f t="shared" si="21"/>
        <v>0</v>
      </c>
      <c r="L105" s="72">
        <f t="shared" si="22"/>
        <v>0</v>
      </c>
      <c r="M105" s="55"/>
      <c r="N105" s="72">
        <f t="shared" si="23"/>
        <v>0</v>
      </c>
      <c r="O105" s="55"/>
      <c r="P105" s="72">
        <f t="shared" si="24"/>
        <v>0</v>
      </c>
      <c r="Q105" s="72">
        <f t="shared" si="25"/>
        <v>0</v>
      </c>
      <c r="R105" s="72">
        <f>SUMIF('3.1.MTS A'!$F$7:$F$253,'3.2.MTS B (M2)'!B105,'3.1.MTS A'!$Y$7:$Y$253)</f>
        <v>0</v>
      </c>
      <c r="S105" s="72">
        <f>SUMIFS('MTS B Funnel (M2)'!$E$7:$E$251,'MTS B Funnel (M2)'!$B$7:$B$251,'3.2.MTS B (M2)'!$B105)</f>
        <v>0</v>
      </c>
      <c r="T105" s="72">
        <f>SUMIFS('MTS B Funnel (M2)'!$F$7:$F$251,'MTS B Funnel (M2)'!$B$7:$B$251,'3.2.MTS B (M2)'!$B105)</f>
        <v>0</v>
      </c>
      <c r="U105" s="72">
        <f>SUMIFS('MTS B Funnel (M2)'!$G$7:$G$251,'MTS B Funnel (M2)'!$B$7:$B$251,'3.2.MTS B (M2)'!$B105)</f>
        <v>0</v>
      </c>
      <c r="V105" s="72">
        <f>SUMIFS('MTS B Funnel (M2)'!$H$7:$H$251,'MTS B Funnel (M2)'!$B$7:$B$251,'3.2.MTS B (M2)'!$B105)</f>
        <v>0</v>
      </c>
      <c r="W105" s="72">
        <f t="shared" si="26"/>
        <v>0</v>
      </c>
      <c r="X105" s="72">
        <f t="shared" si="27"/>
        <v>0</v>
      </c>
      <c r="Y105" s="72">
        <f t="shared" si="28"/>
        <v>0</v>
      </c>
      <c r="Z105" s="72">
        <f t="shared" si="28"/>
        <v>0</v>
      </c>
      <c r="AA105" s="72">
        <f t="shared" si="28"/>
        <v>0</v>
      </c>
      <c r="AB105" s="72">
        <f>SUMIFS('MTS B Funnel (M2)'!$I$7:$I$251,'MTS B Funnel (M2)'!$B$7:$B$251,'3.2.MTS B (M2)'!$B105)</f>
        <v>0</v>
      </c>
      <c r="AC105" s="72">
        <f>SUMIFS('MTS B Funnel (M2)'!$J$7:$J$251,'MTS B Funnel (M2)'!$B$7:$B$251,'3.2.MTS B (M2)'!$B105)</f>
        <v>0</v>
      </c>
      <c r="AD105" s="72">
        <f t="shared" si="29"/>
        <v>0</v>
      </c>
      <c r="AE105" s="55"/>
      <c r="AF105" s="72">
        <f>SUMIF('3.1.MTS A'!$F$7:$F$253,'3.2.MTS B (M2)'!R105,'3.1.MTS A'!$AD$7:$AD$253)</f>
        <v>0</v>
      </c>
      <c r="AG105" s="72">
        <f>SUMIFS('MTS B Funnel (M2)'!$L$7:$L$251,'MTS B Funnel (M2)'!$B$7:$B$251,'3.2.MTS B (M2)'!$B105)</f>
        <v>0</v>
      </c>
      <c r="AH105" s="72">
        <f>SUMIFS('MTS B Funnel (M2)'!$M$7:$M$251,'MTS B Funnel (M2)'!$B$7:$B$251,'3.2.MTS B (M2)'!$B105)</f>
        <v>0</v>
      </c>
      <c r="AI105" s="72">
        <f>SUMIFS('MTS B Funnel (M2)'!$N$7:$N$251,'MTS B Funnel (M2)'!$B$7:$B$251,'3.2.MTS B (M2)'!$B105)</f>
        <v>0</v>
      </c>
      <c r="AJ105" s="72">
        <f>SUMIFS('MTS B Funnel (M2)'!$O$7:$O$251,'MTS B Funnel (M2)'!$B$7:$B$251,'3.2.MTS B (M2)'!$B105)</f>
        <v>0</v>
      </c>
      <c r="AK105" s="72">
        <f t="shared" si="30"/>
        <v>0</v>
      </c>
      <c r="AL105" s="72">
        <f t="shared" si="31"/>
        <v>0</v>
      </c>
      <c r="AM105" s="72">
        <f t="shared" si="32"/>
        <v>0</v>
      </c>
      <c r="AN105" s="72">
        <f t="shared" si="33"/>
        <v>0</v>
      </c>
      <c r="AO105" s="72">
        <f t="shared" si="34"/>
        <v>0</v>
      </c>
      <c r="AP105" s="55"/>
    </row>
    <row r="106" spans="1:42" x14ac:dyDescent="0.25">
      <c r="A106" s="144"/>
      <c r="B106" s="55"/>
      <c r="C106" s="55"/>
      <c r="D106" s="72">
        <f>SUMIF('3.1.MTS A'!$F$7:$F$253,'3.2.MTS B (M2)'!B106,'3.1.MTS A'!$L$7:$L$253)</f>
        <v>0</v>
      </c>
      <c r="E106" s="187">
        <f>SUMIF('Conv ratios (M2)'!$A$2:$A$51,'3.2.MTS B (M2)'!$B106,'Conv ratios (M2)'!$G$2:$G$51)</f>
        <v>0</v>
      </c>
      <c r="F106" s="187">
        <f>SUMIF('Conv ratios (M2)'!$A$2:$A$51,'3.2.MTS B (M2)'!$B106,'Conv ratios (M2)'!$F$2:$F$51)</f>
        <v>0</v>
      </c>
      <c r="G106" s="187">
        <f>SUMIF('Conv ratios (M2)'!$A$2:$A$51,'3.2.MTS B (M2)'!$B106,'Conv ratios (M2)'!$E$2:$E$51)</f>
        <v>0</v>
      </c>
      <c r="H106" s="55"/>
      <c r="I106" s="72">
        <f t="shared" si="19"/>
        <v>0</v>
      </c>
      <c r="J106" s="72">
        <f t="shared" si="20"/>
        <v>0</v>
      </c>
      <c r="K106" s="72">
        <f t="shared" si="21"/>
        <v>0</v>
      </c>
      <c r="L106" s="72">
        <f t="shared" si="22"/>
        <v>0</v>
      </c>
      <c r="M106" s="55"/>
      <c r="N106" s="72">
        <f t="shared" si="23"/>
        <v>0</v>
      </c>
      <c r="O106" s="55"/>
      <c r="P106" s="72">
        <f t="shared" si="24"/>
        <v>0</v>
      </c>
      <c r="Q106" s="72">
        <f t="shared" si="25"/>
        <v>0</v>
      </c>
      <c r="R106" s="72">
        <f>SUMIF('3.1.MTS A'!$F$7:$F$253,'3.2.MTS B (M2)'!B106,'3.1.MTS A'!$Y$7:$Y$253)</f>
        <v>0</v>
      </c>
      <c r="S106" s="72">
        <f>SUMIFS('MTS B Funnel (M2)'!$E$7:$E$251,'MTS B Funnel (M2)'!$B$7:$B$251,'3.2.MTS B (M2)'!$B106)</f>
        <v>0</v>
      </c>
      <c r="T106" s="72">
        <f>SUMIFS('MTS B Funnel (M2)'!$F$7:$F$251,'MTS B Funnel (M2)'!$B$7:$B$251,'3.2.MTS B (M2)'!$B106)</f>
        <v>0</v>
      </c>
      <c r="U106" s="72">
        <f>SUMIFS('MTS B Funnel (M2)'!$G$7:$G$251,'MTS B Funnel (M2)'!$B$7:$B$251,'3.2.MTS B (M2)'!$B106)</f>
        <v>0</v>
      </c>
      <c r="V106" s="72">
        <f>SUMIFS('MTS B Funnel (M2)'!$H$7:$H$251,'MTS B Funnel (M2)'!$B$7:$B$251,'3.2.MTS B (M2)'!$B106)</f>
        <v>0</v>
      </c>
      <c r="W106" s="72">
        <f t="shared" si="26"/>
        <v>0</v>
      </c>
      <c r="X106" s="72">
        <f t="shared" si="27"/>
        <v>0</v>
      </c>
      <c r="Y106" s="72">
        <f t="shared" si="28"/>
        <v>0</v>
      </c>
      <c r="Z106" s="72">
        <f t="shared" si="28"/>
        <v>0</v>
      </c>
      <c r="AA106" s="72">
        <f t="shared" si="28"/>
        <v>0</v>
      </c>
      <c r="AB106" s="72">
        <f>SUMIFS('MTS B Funnel (M2)'!$I$7:$I$251,'MTS B Funnel (M2)'!$B$7:$B$251,'3.2.MTS B (M2)'!$B106)</f>
        <v>0</v>
      </c>
      <c r="AC106" s="72">
        <f>SUMIFS('MTS B Funnel (M2)'!$J$7:$J$251,'MTS B Funnel (M2)'!$B$7:$B$251,'3.2.MTS B (M2)'!$B106)</f>
        <v>0</v>
      </c>
      <c r="AD106" s="72">
        <f t="shared" si="29"/>
        <v>0</v>
      </c>
      <c r="AE106" s="55"/>
      <c r="AF106" s="72">
        <f>SUMIF('3.1.MTS A'!$F$7:$F$253,'3.2.MTS B (M2)'!R106,'3.1.MTS A'!$AD$7:$AD$253)</f>
        <v>0</v>
      </c>
      <c r="AG106" s="72">
        <f>SUMIFS('MTS B Funnel (M2)'!$L$7:$L$251,'MTS B Funnel (M2)'!$B$7:$B$251,'3.2.MTS B (M2)'!$B106)</f>
        <v>0</v>
      </c>
      <c r="AH106" s="72">
        <f>SUMIFS('MTS B Funnel (M2)'!$M$7:$M$251,'MTS B Funnel (M2)'!$B$7:$B$251,'3.2.MTS B (M2)'!$B106)</f>
        <v>0</v>
      </c>
      <c r="AI106" s="72">
        <f>SUMIFS('MTS B Funnel (M2)'!$N$7:$N$251,'MTS B Funnel (M2)'!$B$7:$B$251,'3.2.MTS B (M2)'!$B106)</f>
        <v>0</v>
      </c>
      <c r="AJ106" s="72">
        <f>SUMIFS('MTS B Funnel (M2)'!$O$7:$O$251,'MTS B Funnel (M2)'!$B$7:$B$251,'3.2.MTS B (M2)'!$B106)</f>
        <v>0</v>
      </c>
      <c r="AK106" s="72">
        <f t="shared" si="30"/>
        <v>0</v>
      </c>
      <c r="AL106" s="72">
        <f t="shared" si="31"/>
        <v>0</v>
      </c>
      <c r="AM106" s="72">
        <f t="shared" si="32"/>
        <v>0</v>
      </c>
      <c r="AN106" s="72">
        <f t="shared" si="33"/>
        <v>0</v>
      </c>
      <c r="AO106" s="72">
        <f t="shared" si="34"/>
        <v>0</v>
      </c>
      <c r="AP106" s="55"/>
    </row>
    <row r="107" spans="1:42" x14ac:dyDescent="0.25">
      <c r="A107" s="144"/>
      <c r="B107" s="55"/>
      <c r="C107" s="55"/>
      <c r="D107" s="72">
        <f>SUMIF('3.1.MTS A'!$F$7:$F$253,'3.2.MTS B (M2)'!B107,'3.1.MTS A'!$L$7:$L$253)</f>
        <v>0</v>
      </c>
      <c r="E107" s="187">
        <f>SUMIF('Conv ratios (M2)'!$A$2:$A$51,'3.2.MTS B (M2)'!$B107,'Conv ratios (M2)'!$G$2:$G$51)</f>
        <v>0</v>
      </c>
      <c r="F107" s="187">
        <f>SUMIF('Conv ratios (M2)'!$A$2:$A$51,'3.2.MTS B (M2)'!$B107,'Conv ratios (M2)'!$F$2:$F$51)</f>
        <v>0</v>
      </c>
      <c r="G107" s="187">
        <f>SUMIF('Conv ratios (M2)'!$A$2:$A$51,'3.2.MTS B (M2)'!$B107,'Conv ratios (M2)'!$E$2:$E$51)</f>
        <v>0</v>
      </c>
      <c r="H107" s="55"/>
      <c r="I107" s="72">
        <f t="shared" si="19"/>
        <v>0</v>
      </c>
      <c r="J107" s="72">
        <f t="shared" si="20"/>
        <v>0</v>
      </c>
      <c r="K107" s="72">
        <f t="shared" si="21"/>
        <v>0</v>
      </c>
      <c r="L107" s="72">
        <f t="shared" si="22"/>
        <v>0</v>
      </c>
      <c r="M107" s="55"/>
      <c r="N107" s="72">
        <f t="shared" si="23"/>
        <v>0</v>
      </c>
      <c r="O107" s="55"/>
      <c r="P107" s="72">
        <f t="shared" si="24"/>
        <v>0</v>
      </c>
      <c r="Q107" s="72">
        <f t="shared" si="25"/>
        <v>0</v>
      </c>
      <c r="R107" s="72">
        <f>SUMIF('3.1.MTS A'!$F$7:$F$253,'3.2.MTS B (M2)'!B107,'3.1.MTS A'!$Y$7:$Y$253)</f>
        <v>0</v>
      </c>
      <c r="S107" s="72">
        <f>SUMIFS('MTS B Funnel (M2)'!$E$7:$E$251,'MTS B Funnel (M2)'!$B$7:$B$251,'3.2.MTS B (M2)'!$B107)</f>
        <v>0</v>
      </c>
      <c r="T107" s="72">
        <f>SUMIFS('MTS B Funnel (M2)'!$F$7:$F$251,'MTS B Funnel (M2)'!$B$7:$B$251,'3.2.MTS B (M2)'!$B107)</f>
        <v>0</v>
      </c>
      <c r="U107" s="72">
        <f>SUMIFS('MTS B Funnel (M2)'!$G$7:$G$251,'MTS B Funnel (M2)'!$B$7:$B$251,'3.2.MTS B (M2)'!$B107)</f>
        <v>0</v>
      </c>
      <c r="V107" s="72">
        <f>SUMIFS('MTS B Funnel (M2)'!$H$7:$H$251,'MTS B Funnel (M2)'!$B$7:$B$251,'3.2.MTS B (M2)'!$B107)</f>
        <v>0</v>
      </c>
      <c r="W107" s="72">
        <f t="shared" si="26"/>
        <v>0</v>
      </c>
      <c r="X107" s="72">
        <f t="shared" si="27"/>
        <v>0</v>
      </c>
      <c r="Y107" s="72">
        <f t="shared" si="28"/>
        <v>0</v>
      </c>
      <c r="Z107" s="72">
        <f t="shared" si="28"/>
        <v>0</v>
      </c>
      <c r="AA107" s="72">
        <f t="shared" si="28"/>
        <v>0</v>
      </c>
      <c r="AB107" s="72">
        <f>SUMIFS('MTS B Funnel (M2)'!$I$7:$I$251,'MTS B Funnel (M2)'!$B$7:$B$251,'3.2.MTS B (M2)'!$B107)</f>
        <v>0</v>
      </c>
      <c r="AC107" s="72">
        <f>SUMIFS('MTS B Funnel (M2)'!$J$7:$J$251,'MTS B Funnel (M2)'!$B$7:$B$251,'3.2.MTS B (M2)'!$B107)</f>
        <v>0</v>
      </c>
      <c r="AD107" s="72">
        <f t="shared" si="29"/>
        <v>0</v>
      </c>
      <c r="AE107" s="55"/>
      <c r="AF107" s="72">
        <f>SUMIF('3.1.MTS A'!$F$7:$F$253,'3.2.MTS B (M2)'!R107,'3.1.MTS A'!$AD$7:$AD$253)</f>
        <v>0</v>
      </c>
      <c r="AG107" s="72">
        <f>SUMIFS('MTS B Funnel (M2)'!$L$7:$L$251,'MTS B Funnel (M2)'!$B$7:$B$251,'3.2.MTS B (M2)'!$B107)</f>
        <v>0</v>
      </c>
      <c r="AH107" s="72">
        <f>SUMIFS('MTS B Funnel (M2)'!$M$7:$M$251,'MTS B Funnel (M2)'!$B$7:$B$251,'3.2.MTS B (M2)'!$B107)</f>
        <v>0</v>
      </c>
      <c r="AI107" s="72">
        <f>SUMIFS('MTS B Funnel (M2)'!$N$7:$N$251,'MTS B Funnel (M2)'!$B$7:$B$251,'3.2.MTS B (M2)'!$B107)</f>
        <v>0</v>
      </c>
      <c r="AJ107" s="72">
        <f>SUMIFS('MTS B Funnel (M2)'!$O$7:$O$251,'MTS B Funnel (M2)'!$B$7:$B$251,'3.2.MTS B (M2)'!$B107)</f>
        <v>0</v>
      </c>
      <c r="AK107" s="72">
        <f t="shared" si="30"/>
        <v>0</v>
      </c>
      <c r="AL107" s="72">
        <f t="shared" si="31"/>
        <v>0</v>
      </c>
      <c r="AM107" s="72">
        <f t="shared" si="32"/>
        <v>0</v>
      </c>
      <c r="AN107" s="72">
        <f t="shared" si="33"/>
        <v>0</v>
      </c>
      <c r="AO107" s="72">
        <f t="shared" si="34"/>
        <v>0</v>
      </c>
      <c r="AP107" s="55"/>
    </row>
    <row r="108" spans="1:42" x14ac:dyDescent="0.25">
      <c r="A108" s="144"/>
      <c r="B108" s="55"/>
      <c r="C108" s="55"/>
      <c r="D108" s="72">
        <f>SUMIF('3.1.MTS A'!$F$7:$F$253,'3.2.MTS B (M2)'!B108,'3.1.MTS A'!$L$7:$L$253)</f>
        <v>0</v>
      </c>
      <c r="E108" s="187">
        <f>SUMIF('Conv ratios (M2)'!$A$2:$A$51,'3.2.MTS B (M2)'!$B108,'Conv ratios (M2)'!$G$2:$G$51)</f>
        <v>0</v>
      </c>
      <c r="F108" s="187">
        <f>SUMIF('Conv ratios (M2)'!$A$2:$A$51,'3.2.MTS B (M2)'!$B108,'Conv ratios (M2)'!$F$2:$F$51)</f>
        <v>0</v>
      </c>
      <c r="G108" s="187">
        <f>SUMIF('Conv ratios (M2)'!$A$2:$A$51,'3.2.MTS B (M2)'!$B108,'Conv ratios (M2)'!$E$2:$E$51)</f>
        <v>0</v>
      </c>
      <c r="H108" s="55"/>
      <c r="I108" s="72">
        <f t="shared" si="19"/>
        <v>0</v>
      </c>
      <c r="J108" s="72">
        <f t="shared" si="20"/>
        <v>0</v>
      </c>
      <c r="K108" s="72">
        <f t="shared" si="21"/>
        <v>0</v>
      </c>
      <c r="L108" s="72">
        <f t="shared" si="22"/>
        <v>0</v>
      </c>
      <c r="M108" s="55"/>
      <c r="N108" s="72">
        <f t="shared" si="23"/>
        <v>0</v>
      </c>
      <c r="O108" s="55"/>
      <c r="P108" s="72">
        <f t="shared" si="24"/>
        <v>0</v>
      </c>
      <c r="Q108" s="72">
        <f t="shared" si="25"/>
        <v>0</v>
      </c>
      <c r="R108" s="72">
        <f>SUMIF('3.1.MTS A'!$F$7:$F$253,'3.2.MTS B (M2)'!B108,'3.1.MTS A'!$Y$7:$Y$253)</f>
        <v>0</v>
      </c>
      <c r="S108" s="72">
        <f>SUMIFS('MTS B Funnel (M2)'!$E$7:$E$251,'MTS B Funnel (M2)'!$B$7:$B$251,'3.2.MTS B (M2)'!$B108)</f>
        <v>0</v>
      </c>
      <c r="T108" s="72">
        <f>SUMIFS('MTS B Funnel (M2)'!$F$7:$F$251,'MTS B Funnel (M2)'!$B$7:$B$251,'3.2.MTS B (M2)'!$B108)</f>
        <v>0</v>
      </c>
      <c r="U108" s="72">
        <f>SUMIFS('MTS B Funnel (M2)'!$G$7:$G$251,'MTS B Funnel (M2)'!$B$7:$B$251,'3.2.MTS B (M2)'!$B108)</f>
        <v>0</v>
      </c>
      <c r="V108" s="72">
        <f>SUMIFS('MTS B Funnel (M2)'!$H$7:$H$251,'MTS B Funnel (M2)'!$B$7:$B$251,'3.2.MTS B (M2)'!$B108)</f>
        <v>0</v>
      </c>
      <c r="W108" s="72">
        <f t="shared" si="26"/>
        <v>0</v>
      </c>
      <c r="X108" s="72">
        <f t="shared" si="27"/>
        <v>0</v>
      </c>
      <c r="Y108" s="72">
        <f t="shared" si="28"/>
        <v>0</v>
      </c>
      <c r="Z108" s="72">
        <f t="shared" si="28"/>
        <v>0</v>
      </c>
      <c r="AA108" s="72">
        <f t="shared" si="28"/>
        <v>0</v>
      </c>
      <c r="AB108" s="72">
        <f>SUMIFS('MTS B Funnel (M2)'!$I$7:$I$251,'MTS B Funnel (M2)'!$B$7:$B$251,'3.2.MTS B (M2)'!$B108)</f>
        <v>0</v>
      </c>
      <c r="AC108" s="72">
        <f>SUMIFS('MTS B Funnel (M2)'!$J$7:$J$251,'MTS B Funnel (M2)'!$B$7:$B$251,'3.2.MTS B (M2)'!$B108)</f>
        <v>0</v>
      </c>
      <c r="AD108" s="72">
        <f t="shared" si="29"/>
        <v>0</v>
      </c>
      <c r="AE108" s="55"/>
      <c r="AF108" s="72">
        <f>SUMIF('3.1.MTS A'!$F$7:$F$253,'3.2.MTS B (M2)'!R108,'3.1.MTS A'!$AD$7:$AD$253)</f>
        <v>0</v>
      </c>
      <c r="AG108" s="72">
        <f>SUMIFS('MTS B Funnel (M2)'!$L$7:$L$251,'MTS B Funnel (M2)'!$B$7:$B$251,'3.2.MTS B (M2)'!$B108)</f>
        <v>0</v>
      </c>
      <c r="AH108" s="72">
        <f>SUMIFS('MTS B Funnel (M2)'!$M$7:$M$251,'MTS B Funnel (M2)'!$B$7:$B$251,'3.2.MTS B (M2)'!$B108)</f>
        <v>0</v>
      </c>
      <c r="AI108" s="72">
        <f>SUMIFS('MTS B Funnel (M2)'!$N$7:$N$251,'MTS B Funnel (M2)'!$B$7:$B$251,'3.2.MTS B (M2)'!$B108)</f>
        <v>0</v>
      </c>
      <c r="AJ108" s="72">
        <f>SUMIFS('MTS B Funnel (M2)'!$O$7:$O$251,'MTS B Funnel (M2)'!$B$7:$B$251,'3.2.MTS B (M2)'!$B108)</f>
        <v>0</v>
      </c>
      <c r="AK108" s="72">
        <f t="shared" si="30"/>
        <v>0</v>
      </c>
      <c r="AL108" s="72">
        <f t="shared" si="31"/>
        <v>0</v>
      </c>
      <c r="AM108" s="72">
        <f t="shared" si="32"/>
        <v>0</v>
      </c>
      <c r="AN108" s="72">
        <f t="shared" si="33"/>
        <v>0</v>
      </c>
      <c r="AO108" s="72">
        <f t="shared" si="34"/>
        <v>0</v>
      </c>
      <c r="AP108" s="55"/>
    </row>
    <row r="109" spans="1:42" x14ac:dyDescent="0.25">
      <c r="A109" s="144"/>
      <c r="B109" s="55"/>
      <c r="C109" s="55"/>
      <c r="D109" s="72">
        <f>SUMIF('3.1.MTS A'!$F$7:$F$253,'3.2.MTS B (M2)'!B109,'3.1.MTS A'!$L$7:$L$253)</f>
        <v>0</v>
      </c>
      <c r="E109" s="187">
        <f>SUMIF('Conv ratios (M2)'!$A$2:$A$51,'3.2.MTS B (M2)'!$B109,'Conv ratios (M2)'!$G$2:$G$51)</f>
        <v>0</v>
      </c>
      <c r="F109" s="187">
        <f>SUMIF('Conv ratios (M2)'!$A$2:$A$51,'3.2.MTS B (M2)'!$B109,'Conv ratios (M2)'!$F$2:$F$51)</f>
        <v>0</v>
      </c>
      <c r="G109" s="187">
        <f>SUMIF('Conv ratios (M2)'!$A$2:$A$51,'3.2.MTS B (M2)'!$B109,'Conv ratios (M2)'!$E$2:$E$51)</f>
        <v>0</v>
      </c>
      <c r="H109" s="55"/>
      <c r="I109" s="72">
        <f t="shared" si="19"/>
        <v>0</v>
      </c>
      <c r="J109" s="72">
        <f t="shared" si="20"/>
        <v>0</v>
      </c>
      <c r="K109" s="72">
        <f t="shared" si="21"/>
        <v>0</v>
      </c>
      <c r="L109" s="72">
        <f t="shared" si="22"/>
        <v>0</v>
      </c>
      <c r="M109" s="55"/>
      <c r="N109" s="72">
        <f t="shared" si="23"/>
        <v>0</v>
      </c>
      <c r="O109" s="55"/>
      <c r="P109" s="72">
        <f t="shared" si="24"/>
        <v>0</v>
      </c>
      <c r="Q109" s="72">
        <f t="shared" si="25"/>
        <v>0</v>
      </c>
      <c r="R109" s="72">
        <f>SUMIF('3.1.MTS A'!$F$7:$F$253,'3.2.MTS B (M2)'!B109,'3.1.MTS A'!$Y$7:$Y$253)</f>
        <v>0</v>
      </c>
      <c r="S109" s="72">
        <f>SUMIFS('MTS B Funnel (M2)'!$E$7:$E$251,'MTS B Funnel (M2)'!$B$7:$B$251,'3.2.MTS B (M2)'!$B109)</f>
        <v>0</v>
      </c>
      <c r="T109" s="72">
        <f>SUMIFS('MTS B Funnel (M2)'!$F$7:$F$251,'MTS B Funnel (M2)'!$B$7:$B$251,'3.2.MTS B (M2)'!$B109)</f>
        <v>0</v>
      </c>
      <c r="U109" s="72">
        <f>SUMIFS('MTS B Funnel (M2)'!$G$7:$G$251,'MTS B Funnel (M2)'!$B$7:$B$251,'3.2.MTS B (M2)'!$B109)</f>
        <v>0</v>
      </c>
      <c r="V109" s="72">
        <f>SUMIFS('MTS B Funnel (M2)'!$H$7:$H$251,'MTS B Funnel (M2)'!$B$7:$B$251,'3.2.MTS B (M2)'!$B109)</f>
        <v>0</v>
      </c>
      <c r="W109" s="72">
        <f t="shared" si="26"/>
        <v>0</v>
      </c>
      <c r="X109" s="72">
        <f t="shared" si="27"/>
        <v>0</v>
      </c>
      <c r="Y109" s="72">
        <f t="shared" si="28"/>
        <v>0</v>
      </c>
      <c r="Z109" s="72">
        <f t="shared" si="28"/>
        <v>0</v>
      </c>
      <c r="AA109" s="72">
        <f t="shared" si="28"/>
        <v>0</v>
      </c>
      <c r="AB109" s="72">
        <f>SUMIFS('MTS B Funnel (M2)'!$I$7:$I$251,'MTS B Funnel (M2)'!$B$7:$B$251,'3.2.MTS B (M2)'!$B109)</f>
        <v>0</v>
      </c>
      <c r="AC109" s="72">
        <f>SUMIFS('MTS B Funnel (M2)'!$J$7:$J$251,'MTS B Funnel (M2)'!$B$7:$B$251,'3.2.MTS B (M2)'!$B109)</f>
        <v>0</v>
      </c>
      <c r="AD109" s="72">
        <f t="shared" si="29"/>
        <v>0</v>
      </c>
      <c r="AE109" s="55"/>
      <c r="AF109" s="72">
        <f>SUMIF('3.1.MTS A'!$F$7:$F$253,'3.2.MTS B (M2)'!R109,'3.1.MTS A'!$AD$7:$AD$253)</f>
        <v>0</v>
      </c>
      <c r="AG109" s="72">
        <f>SUMIFS('MTS B Funnel (M2)'!$L$7:$L$251,'MTS B Funnel (M2)'!$B$7:$B$251,'3.2.MTS B (M2)'!$B109)</f>
        <v>0</v>
      </c>
      <c r="AH109" s="72">
        <f>SUMIFS('MTS B Funnel (M2)'!$M$7:$M$251,'MTS B Funnel (M2)'!$B$7:$B$251,'3.2.MTS B (M2)'!$B109)</f>
        <v>0</v>
      </c>
      <c r="AI109" s="72">
        <f>SUMIFS('MTS B Funnel (M2)'!$N$7:$N$251,'MTS B Funnel (M2)'!$B$7:$B$251,'3.2.MTS B (M2)'!$B109)</f>
        <v>0</v>
      </c>
      <c r="AJ109" s="72">
        <f>SUMIFS('MTS B Funnel (M2)'!$O$7:$O$251,'MTS B Funnel (M2)'!$B$7:$B$251,'3.2.MTS B (M2)'!$B109)</f>
        <v>0</v>
      </c>
      <c r="AK109" s="72">
        <f t="shared" si="30"/>
        <v>0</v>
      </c>
      <c r="AL109" s="72">
        <f t="shared" si="31"/>
        <v>0</v>
      </c>
      <c r="AM109" s="72">
        <f t="shared" si="32"/>
        <v>0</v>
      </c>
      <c r="AN109" s="72">
        <f t="shared" si="33"/>
        <v>0</v>
      </c>
      <c r="AO109" s="72">
        <f t="shared" si="34"/>
        <v>0</v>
      </c>
      <c r="AP109" s="55"/>
    </row>
    <row r="110" spans="1:42" x14ac:dyDescent="0.25">
      <c r="A110" s="144"/>
      <c r="B110" s="55"/>
      <c r="C110" s="55"/>
      <c r="D110" s="72">
        <f>SUMIF('3.1.MTS A'!$F$7:$F$253,'3.2.MTS B (M2)'!B110,'3.1.MTS A'!$L$7:$L$253)</f>
        <v>0</v>
      </c>
      <c r="E110" s="187">
        <f>SUMIF('Conv ratios (M2)'!$A$2:$A$51,'3.2.MTS B (M2)'!$B110,'Conv ratios (M2)'!$G$2:$G$51)</f>
        <v>0</v>
      </c>
      <c r="F110" s="187">
        <f>SUMIF('Conv ratios (M2)'!$A$2:$A$51,'3.2.MTS B (M2)'!$B110,'Conv ratios (M2)'!$F$2:$F$51)</f>
        <v>0</v>
      </c>
      <c r="G110" s="187">
        <f>SUMIF('Conv ratios (M2)'!$A$2:$A$51,'3.2.MTS B (M2)'!$B110,'Conv ratios (M2)'!$E$2:$E$51)</f>
        <v>0</v>
      </c>
      <c r="H110" s="55"/>
      <c r="I110" s="72">
        <f t="shared" si="19"/>
        <v>0</v>
      </c>
      <c r="J110" s="72">
        <f t="shared" si="20"/>
        <v>0</v>
      </c>
      <c r="K110" s="72">
        <f t="shared" si="21"/>
        <v>0</v>
      </c>
      <c r="L110" s="72">
        <f t="shared" si="22"/>
        <v>0</v>
      </c>
      <c r="M110" s="55"/>
      <c r="N110" s="72">
        <f t="shared" si="23"/>
        <v>0</v>
      </c>
      <c r="O110" s="55"/>
      <c r="P110" s="72">
        <f t="shared" si="24"/>
        <v>0</v>
      </c>
      <c r="Q110" s="72">
        <f t="shared" si="25"/>
        <v>0</v>
      </c>
      <c r="R110" s="72">
        <f>SUMIF('3.1.MTS A'!$F$7:$F$253,'3.2.MTS B (M2)'!B110,'3.1.MTS A'!$Y$7:$Y$253)</f>
        <v>0</v>
      </c>
      <c r="S110" s="72">
        <f>SUMIFS('MTS B Funnel (M2)'!$E$7:$E$251,'MTS B Funnel (M2)'!$B$7:$B$251,'3.2.MTS B (M2)'!$B110)</f>
        <v>0</v>
      </c>
      <c r="T110" s="72">
        <f>SUMIFS('MTS B Funnel (M2)'!$F$7:$F$251,'MTS B Funnel (M2)'!$B$7:$B$251,'3.2.MTS B (M2)'!$B110)</f>
        <v>0</v>
      </c>
      <c r="U110" s="72">
        <f>SUMIFS('MTS B Funnel (M2)'!$G$7:$G$251,'MTS B Funnel (M2)'!$B$7:$B$251,'3.2.MTS B (M2)'!$B110)</f>
        <v>0</v>
      </c>
      <c r="V110" s="72">
        <f>SUMIFS('MTS B Funnel (M2)'!$H$7:$H$251,'MTS B Funnel (M2)'!$B$7:$B$251,'3.2.MTS B (M2)'!$B110)</f>
        <v>0</v>
      </c>
      <c r="W110" s="72">
        <f t="shared" si="26"/>
        <v>0</v>
      </c>
      <c r="X110" s="72">
        <f t="shared" si="27"/>
        <v>0</v>
      </c>
      <c r="Y110" s="72">
        <f t="shared" si="28"/>
        <v>0</v>
      </c>
      <c r="Z110" s="72">
        <f t="shared" si="28"/>
        <v>0</v>
      </c>
      <c r="AA110" s="72">
        <f t="shared" si="28"/>
        <v>0</v>
      </c>
      <c r="AB110" s="72">
        <f>SUMIFS('MTS B Funnel (M2)'!$I$7:$I$251,'MTS B Funnel (M2)'!$B$7:$B$251,'3.2.MTS B (M2)'!$B110)</f>
        <v>0</v>
      </c>
      <c r="AC110" s="72">
        <f>SUMIFS('MTS B Funnel (M2)'!$J$7:$J$251,'MTS B Funnel (M2)'!$B$7:$B$251,'3.2.MTS B (M2)'!$B110)</f>
        <v>0</v>
      </c>
      <c r="AD110" s="72">
        <f t="shared" si="29"/>
        <v>0</v>
      </c>
      <c r="AE110" s="55"/>
      <c r="AF110" s="72">
        <f>SUMIF('3.1.MTS A'!$F$7:$F$253,'3.2.MTS B (M2)'!R110,'3.1.MTS A'!$AD$7:$AD$253)</f>
        <v>0</v>
      </c>
      <c r="AG110" s="72">
        <f>SUMIFS('MTS B Funnel (M2)'!$L$7:$L$251,'MTS B Funnel (M2)'!$B$7:$B$251,'3.2.MTS B (M2)'!$B110)</f>
        <v>0</v>
      </c>
      <c r="AH110" s="72">
        <f>SUMIFS('MTS B Funnel (M2)'!$M$7:$M$251,'MTS B Funnel (M2)'!$B$7:$B$251,'3.2.MTS B (M2)'!$B110)</f>
        <v>0</v>
      </c>
      <c r="AI110" s="72">
        <f>SUMIFS('MTS B Funnel (M2)'!$N$7:$N$251,'MTS B Funnel (M2)'!$B$7:$B$251,'3.2.MTS B (M2)'!$B110)</f>
        <v>0</v>
      </c>
      <c r="AJ110" s="72">
        <f>SUMIFS('MTS B Funnel (M2)'!$O$7:$O$251,'MTS B Funnel (M2)'!$B$7:$B$251,'3.2.MTS B (M2)'!$B110)</f>
        <v>0</v>
      </c>
      <c r="AK110" s="72">
        <f t="shared" si="30"/>
        <v>0</v>
      </c>
      <c r="AL110" s="72">
        <f t="shared" si="31"/>
        <v>0</v>
      </c>
      <c r="AM110" s="72">
        <f t="shared" si="32"/>
        <v>0</v>
      </c>
      <c r="AN110" s="72">
        <f t="shared" si="33"/>
        <v>0</v>
      </c>
      <c r="AO110" s="72">
        <f t="shared" si="34"/>
        <v>0</v>
      </c>
      <c r="AP110" s="55"/>
    </row>
    <row r="111" spans="1:42" x14ac:dyDescent="0.25">
      <c r="A111" s="144"/>
      <c r="B111" s="55"/>
      <c r="C111" s="55"/>
      <c r="D111" s="72">
        <f>SUMIF('3.1.MTS A'!$F$7:$F$253,'3.2.MTS B (M2)'!B111,'3.1.MTS A'!$L$7:$L$253)</f>
        <v>0</v>
      </c>
      <c r="E111" s="187">
        <f>SUMIF('Conv ratios (M2)'!$A$2:$A$51,'3.2.MTS B (M2)'!$B111,'Conv ratios (M2)'!$G$2:$G$51)</f>
        <v>0</v>
      </c>
      <c r="F111" s="187">
        <f>SUMIF('Conv ratios (M2)'!$A$2:$A$51,'3.2.MTS B (M2)'!$B111,'Conv ratios (M2)'!$F$2:$F$51)</f>
        <v>0</v>
      </c>
      <c r="G111" s="187">
        <f>SUMIF('Conv ratios (M2)'!$A$2:$A$51,'3.2.MTS B (M2)'!$B111,'Conv ratios (M2)'!$E$2:$E$51)</f>
        <v>0</v>
      </c>
      <c r="H111" s="55"/>
      <c r="I111" s="72">
        <f t="shared" si="19"/>
        <v>0</v>
      </c>
      <c r="J111" s="72">
        <f t="shared" si="20"/>
        <v>0</v>
      </c>
      <c r="K111" s="72">
        <f t="shared" si="21"/>
        <v>0</v>
      </c>
      <c r="L111" s="72">
        <f t="shared" si="22"/>
        <v>0</v>
      </c>
      <c r="M111" s="55"/>
      <c r="N111" s="72">
        <f t="shared" si="23"/>
        <v>0</v>
      </c>
      <c r="O111" s="55"/>
      <c r="P111" s="72">
        <f t="shared" si="24"/>
        <v>0</v>
      </c>
      <c r="Q111" s="72">
        <f t="shared" si="25"/>
        <v>0</v>
      </c>
      <c r="R111" s="72">
        <f>SUMIF('3.1.MTS A'!$F$7:$F$253,'3.2.MTS B (M2)'!B111,'3.1.MTS A'!$Y$7:$Y$253)</f>
        <v>0</v>
      </c>
      <c r="S111" s="72">
        <f>SUMIFS('MTS B Funnel (M2)'!$E$7:$E$251,'MTS B Funnel (M2)'!$B$7:$B$251,'3.2.MTS B (M2)'!$B111)</f>
        <v>0</v>
      </c>
      <c r="T111" s="72">
        <f>SUMIFS('MTS B Funnel (M2)'!$F$7:$F$251,'MTS B Funnel (M2)'!$B$7:$B$251,'3.2.MTS B (M2)'!$B111)</f>
        <v>0</v>
      </c>
      <c r="U111" s="72">
        <f>SUMIFS('MTS B Funnel (M2)'!$G$7:$G$251,'MTS B Funnel (M2)'!$B$7:$B$251,'3.2.MTS B (M2)'!$B111)</f>
        <v>0</v>
      </c>
      <c r="V111" s="72">
        <f>SUMIFS('MTS B Funnel (M2)'!$H$7:$H$251,'MTS B Funnel (M2)'!$B$7:$B$251,'3.2.MTS B (M2)'!$B111)</f>
        <v>0</v>
      </c>
      <c r="W111" s="72">
        <f t="shared" si="26"/>
        <v>0</v>
      </c>
      <c r="X111" s="72">
        <f t="shared" si="27"/>
        <v>0</v>
      </c>
      <c r="Y111" s="72">
        <f t="shared" si="28"/>
        <v>0</v>
      </c>
      <c r="Z111" s="72">
        <f t="shared" si="28"/>
        <v>0</v>
      </c>
      <c r="AA111" s="72">
        <f t="shared" si="28"/>
        <v>0</v>
      </c>
      <c r="AB111" s="72">
        <f>SUMIFS('MTS B Funnel (M2)'!$I$7:$I$251,'MTS B Funnel (M2)'!$B$7:$B$251,'3.2.MTS B (M2)'!$B111)</f>
        <v>0</v>
      </c>
      <c r="AC111" s="72">
        <f>SUMIFS('MTS B Funnel (M2)'!$J$7:$J$251,'MTS B Funnel (M2)'!$B$7:$B$251,'3.2.MTS B (M2)'!$B111)</f>
        <v>0</v>
      </c>
      <c r="AD111" s="72">
        <f t="shared" si="29"/>
        <v>0</v>
      </c>
      <c r="AE111" s="55"/>
      <c r="AF111" s="72">
        <f>SUMIF('3.1.MTS A'!$F$7:$F$253,'3.2.MTS B (M2)'!R111,'3.1.MTS A'!$AD$7:$AD$253)</f>
        <v>0</v>
      </c>
      <c r="AG111" s="72">
        <f>SUMIFS('MTS B Funnel (M2)'!$L$7:$L$251,'MTS B Funnel (M2)'!$B$7:$B$251,'3.2.MTS B (M2)'!$B111)</f>
        <v>0</v>
      </c>
      <c r="AH111" s="72">
        <f>SUMIFS('MTS B Funnel (M2)'!$M$7:$M$251,'MTS B Funnel (M2)'!$B$7:$B$251,'3.2.MTS B (M2)'!$B111)</f>
        <v>0</v>
      </c>
      <c r="AI111" s="72">
        <f>SUMIFS('MTS B Funnel (M2)'!$N$7:$N$251,'MTS B Funnel (M2)'!$B$7:$B$251,'3.2.MTS B (M2)'!$B111)</f>
        <v>0</v>
      </c>
      <c r="AJ111" s="72">
        <f>SUMIFS('MTS B Funnel (M2)'!$O$7:$O$251,'MTS B Funnel (M2)'!$B$7:$B$251,'3.2.MTS B (M2)'!$B111)</f>
        <v>0</v>
      </c>
      <c r="AK111" s="72">
        <f t="shared" si="30"/>
        <v>0</v>
      </c>
      <c r="AL111" s="72">
        <f t="shared" si="31"/>
        <v>0</v>
      </c>
      <c r="AM111" s="72">
        <f t="shared" si="32"/>
        <v>0</v>
      </c>
      <c r="AN111" s="72">
        <f t="shared" si="33"/>
        <v>0</v>
      </c>
      <c r="AO111" s="72">
        <f t="shared" si="34"/>
        <v>0</v>
      </c>
      <c r="AP111" s="55"/>
    </row>
    <row r="112" spans="1:42" x14ac:dyDescent="0.25">
      <c r="A112" s="144"/>
      <c r="B112" s="55"/>
      <c r="C112" s="55"/>
      <c r="D112" s="72">
        <f>SUMIF('3.1.MTS A'!$F$7:$F$253,'3.2.MTS B (M2)'!B112,'3.1.MTS A'!$L$7:$L$253)</f>
        <v>0</v>
      </c>
      <c r="E112" s="187">
        <f>SUMIF('Conv ratios (M2)'!$A$2:$A$51,'3.2.MTS B (M2)'!$B112,'Conv ratios (M2)'!$G$2:$G$51)</f>
        <v>0</v>
      </c>
      <c r="F112" s="187">
        <f>SUMIF('Conv ratios (M2)'!$A$2:$A$51,'3.2.MTS B (M2)'!$B112,'Conv ratios (M2)'!$F$2:$F$51)</f>
        <v>0</v>
      </c>
      <c r="G112" s="187">
        <f>SUMIF('Conv ratios (M2)'!$A$2:$A$51,'3.2.MTS B (M2)'!$B112,'Conv ratios (M2)'!$E$2:$E$51)</f>
        <v>0</v>
      </c>
      <c r="H112" s="55"/>
      <c r="I112" s="72">
        <f t="shared" si="19"/>
        <v>0</v>
      </c>
      <c r="J112" s="72">
        <f t="shared" si="20"/>
        <v>0</v>
      </c>
      <c r="K112" s="72">
        <f t="shared" si="21"/>
        <v>0</v>
      </c>
      <c r="L112" s="72">
        <f t="shared" si="22"/>
        <v>0</v>
      </c>
      <c r="M112" s="55"/>
      <c r="N112" s="72">
        <f t="shared" si="23"/>
        <v>0</v>
      </c>
      <c r="O112" s="55"/>
      <c r="P112" s="72">
        <f t="shared" si="24"/>
        <v>0</v>
      </c>
      <c r="Q112" s="72">
        <f t="shared" si="25"/>
        <v>0</v>
      </c>
      <c r="R112" s="72">
        <f>SUMIF('3.1.MTS A'!$F$7:$F$253,'3.2.MTS B (M2)'!B112,'3.1.MTS A'!$Y$7:$Y$253)</f>
        <v>0</v>
      </c>
      <c r="S112" s="72">
        <f>SUMIFS('MTS B Funnel (M2)'!$E$7:$E$251,'MTS B Funnel (M2)'!$B$7:$B$251,'3.2.MTS B (M2)'!$B112)</f>
        <v>0</v>
      </c>
      <c r="T112" s="72">
        <f>SUMIFS('MTS B Funnel (M2)'!$F$7:$F$251,'MTS B Funnel (M2)'!$B$7:$B$251,'3.2.MTS B (M2)'!$B112)</f>
        <v>0</v>
      </c>
      <c r="U112" s="72">
        <f>SUMIFS('MTS B Funnel (M2)'!$G$7:$G$251,'MTS B Funnel (M2)'!$B$7:$B$251,'3.2.MTS B (M2)'!$B112)</f>
        <v>0</v>
      </c>
      <c r="V112" s="72">
        <f>SUMIFS('MTS B Funnel (M2)'!$H$7:$H$251,'MTS B Funnel (M2)'!$B$7:$B$251,'3.2.MTS B (M2)'!$B112)</f>
        <v>0</v>
      </c>
      <c r="W112" s="72">
        <f t="shared" si="26"/>
        <v>0</v>
      </c>
      <c r="X112" s="72">
        <f t="shared" si="27"/>
        <v>0</v>
      </c>
      <c r="Y112" s="72">
        <f t="shared" si="28"/>
        <v>0</v>
      </c>
      <c r="Z112" s="72">
        <f t="shared" si="28"/>
        <v>0</v>
      </c>
      <c r="AA112" s="72">
        <f t="shared" si="28"/>
        <v>0</v>
      </c>
      <c r="AB112" s="72">
        <f>SUMIFS('MTS B Funnel (M2)'!$I$7:$I$251,'MTS B Funnel (M2)'!$B$7:$B$251,'3.2.MTS B (M2)'!$B112)</f>
        <v>0</v>
      </c>
      <c r="AC112" s="72">
        <f>SUMIFS('MTS B Funnel (M2)'!$J$7:$J$251,'MTS B Funnel (M2)'!$B$7:$B$251,'3.2.MTS B (M2)'!$B112)</f>
        <v>0</v>
      </c>
      <c r="AD112" s="72">
        <f t="shared" si="29"/>
        <v>0</v>
      </c>
      <c r="AE112" s="55"/>
      <c r="AF112" s="72">
        <f>SUMIF('3.1.MTS A'!$F$7:$F$253,'3.2.MTS B (M2)'!R112,'3.1.MTS A'!$AD$7:$AD$253)</f>
        <v>0</v>
      </c>
      <c r="AG112" s="72">
        <f>SUMIFS('MTS B Funnel (M2)'!$L$7:$L$251,'MTS B Funnel (M2)'!$B$7:$B$251,'3.2.MTS B (M2)'!$B112)</f>
        <v>0</v>
      </c>
      <c r="AH112" s="72">
        <f>SUMIFS('MTS B Funnel (M2)'!$M$7:$M$251,'MTS B Funnel (M2)'!$B$7:$B$251,'3.2.MTS B (M2)'!$B112)</f>
        <v>0</v>
      </c>
      <c r="AI112" s="72">
        <f>SUMIFS('MTS B Funnel (M2)'!$N$7:$N$251,'MTS B Funnel (M2)'!$B$7:$B$251,'3.2.MTS B (M2)'!$B112)</f>
        <v>0</v>
      </c>
      <c r="AJ112" s="72">
        <f>SUMIFS('MTS B Funnel (M2)'!$O$7:$O$251,'MTS B Funnel (M2)'!$B$7:$B$251,'3.2.MTS B (M2)'!$B112)</f>
        <v>0</v>
      </c>
      <c r="AK112" s="72">
        <f t="shared" si="30"/>
        <v>0</v>
      </c>
      <c r="AL112" s="72">
        <f t="shared" si="31"/>
        <v>0</v>
      </c>
      <c r="AM112" s="72">
        <f t="shared" si="32"/>
        <v>0</v>
      </c>
      <c r="AN112" s="72">
        <f t="shared" si="33"/>
        <v>0</v>
      </c>
      <c r="AO112" s="72">
        <f t="shared" si="34"/>
        <v>0</v>
      </c>
      <c r="AP112" s="55"/>
    </row>
    <row r="113" spans="1:42" x14ac:dyDescent="0.25">
      <c r="A113" s="144"/>
      <c r="B113" s="55"/>
      <c r="C113" s="55"/>
      <c r="D113" s="72">
        <f>SUMIF('3.1.MTS A'!$F$7:$F$253,'3.2.MTS B (M2)'!B113,'3.1.MTS A'!$L$7:$L$253)</f>
        <v>0</v>
      </c>
      <c r="E113" s="187">
        <f>SUMIF('Conv ratios (M2)'!$A$2:$A$51,'3.2.MTS B (M2)'!$B113,'Conv ratios (M2)'!$G$2:$G$51)</f>
        <v>0</v>
      </c>
      <c r="F113" s="187">
        <f>SUMIF('Conv ratios (M2)'!$A$2:$A$51,'3.2.MTS B (M2)'!$B113,'Conv ratios (M2)'!$F$2:$F$51)</f>
        <v>0</v>
      </c>
      <c r="G113" s="187">
        <f>SUMIF('Conv ratios (M2)'!$A$2:$A$51,'3.2.MTS B (M2)'!$B113,'Conv ratios (M2)'!$E$2:$E$51)</f>
        <v>0</v>
      </c>
      <c r="H113" s="55"/>
      <c r="I113" s="72">
        <f t="shared" si="19"/>
        <v>0</v>
      </c>
      <c r="J113" s="72">
        <f t="shared" si="20"/>
        <v>0</v>
      </c>
      <c r="K113" s="72">
        <f t="shared" si="21"/>
        <v>0</v>
      </c>
      <c r="L113" s="72">
        <f t="shared" si="22"/>
        <v>0</v>
      </c>
      <c r="M113" s="55"/>
      <c r="N113" s="72">
        <f t="shared" si="23"/>
        <v>0</v>
      </c>
      <c r="O113" s="55"/>
      <c r="P113" s="72">
        <f t="shared" si="24"/>
        <v>0</v>
      </c>
      <c r="Q113" s="72">
        <f t="shared" si="25"/>
        <v>0</v>
      </c>
      <c r="R113" s="72">
        <f>SUMIF('3.1.MTS A'!$F$7:$F$253,'3.2.MTS B (M2)'!B113,'3.1.MTS A'!$Y$7:$Y$253)</f>
        <v>0</v>
      </c>
      <c r="S113" s="72">
        <f>SUMIFS('MTS B Funnel (M2)'!$E$7:$E$251,'MTS B Funnel (M2)'!$B$7:$B$251,'3.2.MTS B (M2)'!$B113)</f>
        <v>0</v>
      </c>
      <c r="T113" s="72">
        <f>SUMIFS('MTS B Funnel (M2)'!$F$7:$F$251,'MTS B Funnel (M2)'!$B$7:$B$251,'3.2.MTS B (M2)'!$B113)</f>
        <v>0</v>
      </c>
      <c r="U113" s="72">
        <f>SUMIFS('MTS B Funnel (M2)'!$G$7:$G$251,'MTS B Funnel (M2)'!$B$7:$B$251,'3.2.MTS B (M2)'!$B113)</f>
        <v>0</v>
      </c>
      <c r="V113" s="72">
        <f>SUMIFS('MTS B Funnel (M2)'!$H$7:$H$251,'MTS B Funnel (M2)'!$B$7:$B$251,'3.2.MTS B (M2)'!$B113)</f>
        <v>0</v>
      </c>
      <c r="W113" s="72">
        <f t="shared" si="26"/>
        <v>0</v>
      </c>
      <c r="X113" s="72">
        <f t="shared" si="27"/>
        <v>0</v>
      </c>
      <c r="Y113" s="72">
        <f t="shared" si="28"/>
        <v>0</v>
      </c>
      <c r="Z113" s="72">
        <f t="shared" si="28"/>
        <v>0</v>
      </c>
      <c r="AA113" s="72">
        <f t="shared" si="28"/>
        <v>0</v>
      </c>
      <c r="AB113" s="72">
        <f>SUMIFS('MTS B Funnel (M2)'!$I$7:$I$251,'MTS B Funnel (M2)'!$B$7:$B$251,'3.2.MTS B (M2)'!$B113)</f>
        <v>0</v>
      </c>
      <c r="AC113" s="72">
        <f>SUMIFS('MTS B Funnel (M2)'!$J$7:$J$251,'MTS B Funnel (M2)'!$B$7:$B$251,'3.2.MTS B (M2)'!$B113)</f>
        <v>0</v>
      </c>
      <c r="AD113" s="72">
        <f t="shared" si="29"/>
        <v>0</v>
      </c>
      <c r="AE113" s="55"/>
      <c r="AF113" s="72">
        <f>SUMIF('3.1.MTS A'!$F$7:$F$253,'3.2.MTS B (M2)'!R113,'3.1.MTS A'!$AD$7:$AD$253)</f>
        <v>0</v>
      </c>
      <c r="AG113" s="72">
        <f>SUMIFS('MTS B Funnel (M2)'!$L$7:$L$251,'MTS B Funnel (M2)'!$B$7:$B$251,'3.2.MTS B (M2)'!$B113)</f>
        <v>0</v>
      </c>
      <c r="AH113" s="72">
        <f>SUMIFS('MTS B Funnel (M2)'!$M$7:$M$251,'MTS B Funnel (M2)'!$B$7:$B$251,'3.2.MTS B (M2)'!$B113)</f>
        <v>0</v>
      </c>
      <c r="AI113" s="72">
        <f>SUMIFS('MTS B Funnel (M2)'!$N$7:$N$251,'MTS B Funnel (M2)'!$B$7:$B$251,'3.2.MTS B (M2)'!$B113)</f>
        <v>0</v>
      </c>
      <c r="AJ113" s="72">
        <f>SUMIFS('MTS B Funnel (M2)'!$O$7:$O$251,'MTS B Funnel (M2)'!$B$7:$B$251,'3.2.MTS B (M2)'!$B113)</f>
        <v>0</v>
      </c>
      <c r="AK113" s="72">
        <f t="shared" si="30"/>
        <v>0</v>
      </c>
      <c r="AL113" s="72">
        <f t="shared" si="31"/>
        <v>0</v>
      </c>
      <c r="AM113" s="72">
        <f t="shared" si="32"/>
        <v>0</v>
      </c>
      <c r="AN113" s="72">
        <f t="shared" si="33"/>
        <v>0</v>
      </c>
      <c r="AO113" s="72">
        <f t="shared" si="34"/>
        <v>0</v>
      </c>
      <c r="AP113" s="55"/>
    </row>
    <row r="114" spans="1:42" x14ac:dyDescent="0.25">
      <c r="A114" s="144"/>
      <c r="B114" s="55"/>
      <c r="C114" s="55"/>
      <c r="D114" s="72">
        <f>SUMIF('3.1.MTS A'!$F$7:$F$253,'3.2.MTS B (M2)'!B114,'3.1.MTS A'!$L$7:$L$253)</f>
        <v>0</v>
      </c>
      <c r="E114" s="187">
        <f>SUMIF('Conv ratios (M2)'!$A$2:$A$51,'3.2.MTS B (M2)'!$B114,'Conv ratios (M2)'!$G$2:$G$51)</f>
        <v>0</v>
      </c>
      <c r="F114" s="187">
        <f>SUMIF('Conv ratios (M2)'!$A$2:$A$51,'3.2.MTS B (M2)'!$B114,'Conv ratios (M2)'!$F$2:$F$51)</f>
        <v>0</v>
      </c>
      <c r="G114" s="187">
        <f>SUMIF('Conv ratios (M2)'!$A$2:$A$51,'3.2.MTS B (M2)'!$B114,'Conv ratios (M2)'!$E$2:$E$51)</f>
        <v>0</v>
      </c>
      <c r="H114" s="55"/>
      <c r="I114" s="72">
        <f t="shared" si="19"/>
        <v>0</v>
      </c>
      <c r="J114" s="72">
        <f t="shared" si="20"/>
        <v>0</v>
      </c>
      <c r="K114" s="72">
        <f t="shared" si="21"/>
        <v>0</v>
      </c>
      <c r="L114" s="72">
        <f t="shared" si="22"/>
        <v>0</v>
      </c>
      <c r="M114" s="55"/>
      <c r="N114" s="72">
        <f t="shared" si="23"/>
        <v>0</v>
      </c>
      <c r="O114" s="55"/>
      <c r="P114" s="72">
        <f t="shared" si="24"/>
        <v>0</v>
      </c>
      <c r="Q114" s="72">
        <f t="shared" si="25"/>
        <v>0</v>
      </c>
      <c r="R114" s="72">
        <f>SUMIF('3.1.MTS A'!$F$7:$F$253,'3.2.MTS B (M2)'!B114,'3.1.MTS A'!$Y$7:$Y$253)</f>
        <v>0</v>
      </c>
      <c r="S114" s="72">
        <f>SUMIFS('MTS B Funnel (M2)'!$E$7:$E$251,'MTS B Funnel (M2)'!$B$7:$B$251,'3.2.MTS B (M2)'!$B114)</f>
        <v>0</v>
      </c>
      <c r="T114" s="72">
        <f>SUMIFS('MTS B Funnel (M2)'!$F$7:$F$251,'MTS B Funnel (M2)'!$B$7:$B$251,'3.2.MTS B (M2)'!$B114)</f>
        <v>0</v>
      </c>
      <c r="U114" s="72">
        <f>SUMIFS('MTS B Funnel (M2)'!$G$7:$G$251,'MTS B Funnel (M2)'!$B$7:$B$251,'3.2.MTS B (M2)'!$B114)</f>
        <v>0</v>
      </c>
      <c r="V114" s="72">
        <f>SUMIFS('MTS B Funnel (M2)'!$H$7:$H$251,'MTS B Funnel (M2)'!$B$7:$B$251,'3.2.MTS B (M2)'!$B114)</f>
        <v>0</v>
      </c>
      <c r="W114" s="72">
        <f t="shared" si="26"/>
        <v>0</v>
      </c>
      <c r="X114" s="72">
        <f t="shared" si="27"/>
        <v>0</v>
      </c>
      <c r="Y114" s="72">
        <f t="shared" si="28"/>
        <v>0</v>
      </c>
      <c r="Z114" s="72">
        <f t="shared" si="28"/>
        <v>0</v>
      </c>
      <c r="AA114" s="72">
        <f t="shared" si="28"/>
        <v>0</v>
      </c>
      <c r="AB114" s="72">
        <f>SUMIFS('MTS B Funnel (M2)'!$I$7:$I$251,'MTS B Funnel (M2)'!$B$7:$B$251,'3.2.MTS B (M2)'!$B114)</f>
        <v>0</v>
      </c>
      <c r="AC114" s="72">
        <f>SUMIFS('MTS B Funnel (M2)'!$J$7:$J$251,'MTS B Funnel (M2)'!$B$7:$B$251,'3.2.MTS B (M2)'!$B114)</f>
        <v>0</v>
      </c>
      <c r="AD114" s="72">
        <f t="shared" si="29"/>
        <v>0</v>
      </c>
      <c r="AE114" s="55"/>
      <c r="AF114" s="72">
        <f>SUMIF('3.1.MTS A'!$F$7:$F$253,'3.2.MTS B (M2)'!R114,'3.1.MTS A'!$AD$7:$AD$253)</f>
        <v>0</v>
      </c>
      <c r="AG114" s="72">
        <f>SUMIFS('MTS B Funnel (M2)'!$L$7:$L$251,'MTS B Funnel (M2)'!$B$7:$B$251,'3.2.MTS B (M2)'!$B114)</f>
        <v>0</v>
      </c>
      <c r="AH114" s="72">
        <f>SUMIFS('MTS B Funnel (M2)'!$M$7:$M$251,'MTS B Funnel (M2)'!$B$7:$B$251,'3.2.MTS B (M2)'!$B114)</f>
        <v>0</v>
      </c>
      <c r="AI114" s="72">
        <f>SUMIFS('MTS B Funnel (M2)'!$N$7:$N$251,'MTS B Funnel (M2)'!$B$7:$B$251,'3.2.MTS B (M2)'!$B114)</f>
        <v>0</v>
      </c>
      <c r="AJ114" s="72">
        <f>SUMIFS('MTS B Funnel (M2)'!$O$7:$O$251,'MTS B Funnel (M2)'!$B$7:$B$251,'3.2.MTS B (M2)'!$B114)</f>
        <v>0</v>
      </c>
      <c r="AK114" s="72">
        <f t="shared" si="30"/>
        <v>0</v>
      </c>
      <c r="AL114" s="72">
        <f t="shared" si="31"/>
        <v>0</v>
      </c>
      <c r="AM114" s="72">
        <f t="shared" si="32"/>
        <v>0</v>
      </c>
      <c r="AN114" s="72">
        <f t="shared" si="33"/>
        <v>0</v>
      </c>
      <c r="AO114" s="72">
        <f t="shared" si="34"/>
        <v>0</v>
      </c>
      <c r="AP114" s="55"/>
    </row>
    <row r="115" spans="1:42" x14ac:dyDescent="0.25">
      <c r="A115" s="144"/>
      <c r="B115" s="55"/>
      <c r="C115" s="55"/>
      <c r="D115" s="72">
        <f>SUMIF('3.1.MTS A'!$F$7:$F$253,'3.2.MTS B (M2)'!B115,'3.1.MTS A'!$L$7:$L$253)</f>
        <v>0</v>
      </c>
      <c r="E115" s="187">
        <f>SUMIF('Conv ratios (M2)'!$A$2:$A$51,'3.2.MTS B (M2)'!$B115,'Conv ratios (M2)'!$G$2:$G$51)</f>
        <v>0</v>
      </c>
      <c r="F115" s="187">
        <f>SUMIF('Conv ratios (M2)'!$A$2:$A$51,'3.2.MTS B (M2)'!$B115,'Conv ratios (M2)'!$F$2:$F$51)</f>
        <v>0</v>
      </c>
      <c r="G115" s="187">
        <f>SUMIF('Conv ratios (M2)'!$A$2:$A$51,'3.2.MTS B (M2)'!$B115,'Conv ratios (M2)'!$E$2:$E$51)</f>
        <v>0</v>
      </c>
      <c r="H115" s="55"/>
      <c r="I115" s="72">
        <f t="shared" si="19"/>
        <v>0</v>
      </c>
      <c r="J115" s="72">
        <f t="shared" si="20"/>
        <v>0</v>
      </c>
      <c r="K115" s="72">
        <f t="shared" si="21"/>
        <v>0</v>
      </c>
      <c r="L115" s="72">
        <f t="shared" si="22"/>
        <v>0</v>
      </c>
      <c r="M115" s="55"/>
      <c r="N115" s="72">
        <f t="shared" si="23"/>
        <v>0</v>
      </c>
      <c r="O115" s="55"/>
      <c r="P115" s="72">
        <f t="shared" si="24"/>
        <v>0</v>
      </c>
      <c r="Q115" s="72">
        <f t="shared" si="25"/>
        <v>0</v>
      </c>
      <c r="R115" s="72">
        <f>SUMIF('3.1.MTS A'!$F$7:$F$253,'3.2.MTS B (M2)'!B115,'3.1.MTS A'!$Y$7:$Y$253)</f>
        <v>0</v>
      </c>
      <c r="S115" s="72">
        <f>SUMIFS('MTS B Funnel (M2)'!$E$7:$E$251,'MTS B Funnel (M2)'!$B$7:$B$251,'3.2.MTS B (M2)'!$B115)</f>
        <v>0</v>
      </c>
      <c r="T115" s="72">
        <f>SUMIFS('MTS B Funnel (M2)'!$F$7:$F$251,'MTS B Funnel (M2)'!$B$7:$B$251,'3.2.MTS B (M2)'!$B115)</f>
        <v>0</v>
      </c>
      <c r="U115" s="72">
        <f>SUMIFS('MTS B Funnel (M2)'!$G$7:$G$251,'MTS B Funnel (M2)'!$B$7:$B$251,'3.2.MTS B (M2)'!$B115)</f>
        <v>0</v>
      </c>
      <c r="V115" s="72">
        <f>SUMIFS('MTS B Funnel (M2)'!$H$7:$H$251,'MTS B Funnel (M2)'!$B$7:$B$251,'3.2.MTS B (M2)'!$B115)</f>
        <v>0</v>
      </c>
      <c r="W115" s="72">
        <f t="shared" si="26"/>
        <v>0</v>
      </c>
      <c r="X115" s="72">
        <f t="shared" si="27"/>
        <v>0</v>
      </c>
      <c r="Y115" s="72">
        <f t="shared" si="28"/>
        <v>0</v>
      </c>
      <c r="Z115" s="72">
        <f t="shared" si="28"/>
        <v>0</v>
      </c>
      <c r="AA115" s="72">
        <f t="shared" si="28"/>
        <v>0</v>
      </c>
      <c r="AB115" s="72">
        <f>SUMIFS('MTS B Funnel (M2)'!$I$7:$I$251,'MTS B Funnel (M2)'!$B$7:$B$251,'3.2.MTS B (M2)'!$B115)</f>
        <v>0</v>
      </c>
      <c r="AC115" s="72">
        <f>SUMIFS('MTS B Funnel (M2)'!$J$7:$J$251,'MTS B Funnel (M2)'!$B$7:$B$251,'3.2.MTS B (M2)'!$B115)</f>
        <v>0</v>
      </c>
      <c r="AD115" s="72">
        <f t="shared" si="29"/>
        <v>0</v>
      </c>
      <c r="AE115" s="55"/>
      <c r="AF115" s="72">
        <f>SUMIF('3.1.MTS A'!$F$7:$F$253,'3.2.MTS B (M2)'!R115,'3.1.MTS A'!$AD$7:$AD$253)</f>
        <v>0</v>
      </c>
      <c r="AG115" s="72">
        <f>SUMIFS('MTS B Funnel (M2)'!$L$7:$L$251,'MTS B Funnel (M2)'!$B$7:$B$251,'3.2.MTS B (M2)'!$B115)</f>
        <v>0</v>
      </c>
      <c r="AH115" s="72">
        <f>SUMIFS('MTS B Funnel (M2)'!$M$7:$M$251,'MTS B Funnel (M2)'!$B$7:$B$251,'3.2.MTS B (M2)'!$B115)</f>
        <v>0</v>
      </c>
      <c r="AI115" s="72">
        <f>SUMIFS('MTS B Funnel (M2)'!$N$7:$N$251,'MTS B Funnel (M2)'!$B$7:$B$251,'3.2.MTS B (M2)'!$B115)</f>
        <v>0</v>
      </c>
      <c r="AJ115" s="72">
        <f>SUMIFS('MTS B Funnel (M2)'!$O$7:$O$251,'MTS B Funnel (M2)'!$B$7:$B$251,'3.2.MTS B (M2)'!$B115)</f>
        <v>0</v>
      </c>
      <c r="AK115" s="72">
        <f t="shared" si="30"/>
        <v>0</v>
      </c>
      <c r="AL115" s="72">
        <f t="shared" si="31"/>
        <v>0</v>
      </c>
      <c r="AM115" s="72">
        <f t="shared" si="32"/>
        <v>0</v>
      </c>
      <c r="AN115" s="72">
        <f t="shared" si="33"/>
        <v>0</v>
      </c>
      <c r="AO115" s="72">
        <f t="shared" si="34"/>
        <v>0</v>
      </c>
      <c r="AP115" s="55"/>
    </row>
    <row r="116" spans="1:42" x14ac:dyDescent="0.25">
      <c r="A116" s="144"/>
      <c r="B116" s="55"/>
      <c r="C116" s="55"/>
      <c r="D116" s="72">
        <f>SUMIF('3.1.MTS A'!$F$7:$F$253,'3.2.MTS B (M2)'!B116,'3.1.MTS A'!$L$7:$L$253)</f>
        <v>0</v>
      </c>
      <c r="E116" s="187">
        <f>SUMIF('Conv ratios (M2)'!$A$2:$A$51,'3.2.MTS B (M2)'!$B116,'Conv ratios (M2)'!$G$2:$G$51)</f>
        <v>0</v>
      </c>
      <c r="F116" s="187">
        <f>SUMIF('Conv ratios (M2)'!$A$2:$A$51,'3.2.MTS B (M2)'!$B116,'Conv ratios (M2)'!$F$2:$F$51)</f>
        <v>0</v>
      </c>
      <c r="G116" s="187">
        <f>SUMIF('Conv ratios (M2)'!$A$2:$A$51,'3.2.MTS B (M2)'!$B116,'Conv ratios (M2)'!$E$2:$E$51)</f>
        <v>0</v>
      </c>
      <c r="H116" s="55"/>
      <c r="I116" s="72">
        <f t="shared" si="19"/>
        <v>0</v>
      </c>
      <c r="J116" s="72">
        <f t="shared" si="20"/>
        <v>0</v>
      </c>
      <c r="K116" s="72">
        <f t="shared" si="21"/>
        <v>0</v>
      </c>
      <c r="L116" s="72">
        <f t="shared" si="22"/>
        <v>0</v>
      </c>
      <c r="M116" s="55"/>
      <c r="N116" s="72">
        <f t="shared" si="23"/>
        <v>0</v>
      </c>
      <c r="O116" s="55"/>
      <c r="P116" s="72">
        <f t="shared" si="24"/>
        <v>0</v>
      </c>
      <c r="Q116" s="72">
        <f t="shared" si="25"/>
        <v>0</v>
      </c>
      <c r="R116" s="72">
        <f>SUMIF('3.1.MTS A'!$F$7:$F$253,'3.2.MTS B (M2)'!B116,'3.1.MTS A'!$Y$7:$Y$253)</f>
        <v>0</v>
      </c>
      <c r="S116" s="72">
        <f>SUMIFS('MTS B Funnel (M2)'!$E$7:$E$251,'MTS B Funnel (M2)'!$B$7:$B$251,'3.2.MTS B (M2)'!$B116)</f>
        <v>0</v>
      </c>
      <c r="T116" s="72">
        <f>SUMIFS('MTS B Funnel (M2)'!$F$7:$F$251,'MTS B Funnel (M2)'!$B$7:$B$251,'3.2.MTS B (M2)'!$B116)</f>
        <v>0</v>
      </c>
      <c r="U116" s="72">
        <f>SUMIFS('MTS B Funnel (M2)'!$G$7:$G$251,'MTS B Funnel (M2)'!$B$7:$B$251,'3.2.MTS B (M2)'!$B116)</f>
        <v>0</v>
      </c>
      <c r="V116" s="72">
        <f>SUMIFS('MTS B Funnel (M2)'!$H$7:$H$251,'MTS B Funnel (M2)'!$B$7:$B$251,'3.2.MTS B (M2)'!$B116)</f>
        <v>0</v>
      </c>
      <c r="W116" s="72">
        <f t="shared" si="26"/>
        <v>0</v>
      </c>
      <c r="X116" s="72">
        <f t="shared" si="27"/>
        <v>0</v>
      </c>
      <c r="Y116" s="72">
        <f t="shared" si="28"/>
        <v>0</v>
      </c>
      <c r="Z116" s="72">
        <f t="shared" si="28"/>
        <v>0</v>
      </c>
      <c r="AA116" s="72">
        <f t="shared" si="28"/>
        <v>0</v>
      </c>
      <c r="AB116" s="72">
        <f>SUMIFS('MTS B Funnel (M2)'!$I$7:$I$251,'MTS B Funnel (M2)'!$B$7:$B$251,'3.2.MTS B (M2)'!$B116)</f>
        <v>0</v>
      </c>
      <c r="AC116" s="72">
        <f>SUMIFS('MTS B Funnel (M2)'!$J$7:$J$251,'MTS B Funnel (M2)'!$B$7:$B$251,'3.2.MTS B (M2)'!$B116)</f>
        <v>0</v>
      </c>
      <c r="AD116" s="72">
        <f t="shared" si="29"/>
        <v>0</v>
      </c>
      <c r="AE116" s="55"/>
      <c r="AF116" s="72">
        <f>SUMIF('3.1.MTS A'!$F$7:$F$253,'3.2.MTS B (M2)'!R116,'3.1.MTS A'!$AD$7:$AD$253)</f>
        <v>0</v>
      </c>
      <c r="AG116" s="72">
        <f>SUMIFS('MTS B Funnel (M2)'!$L$7:$L$251,'MTS B Funnel (M2)'!$B$7:$B$251,'3.2.MTS B (M2)'!$B116)</f>
        <v>0</v>
      </c>
      <c r="AH116" s="72">
        <f>SUMIFS('MTS B Funnel (M2)'!$M$7:$M$251,'MTS B Funnel (M2)'!$B$7:$B$251,'3.2.MTS B (M2)'!$B116)</f>
        <v>0</v>
      </c>
      <c r="AI116" s="72">
        <f>SUMIFS('MTS B Funnel (M2)'!$N$7:$N$251,'MTS B Funnel (M2)'!$B$7:$B$251,'3.2.MTS B (M2)'!$B116)</f>
        <v>0</v>
      </c>
      <c r="AJ116" s="72">
        <f>SUMIFS('MTS B Funnel (M2)'!$O$7:$O$251,'MTS B Funnel (M2)'!$B$7:$B$251,'3.2.MTS B (M2)'!$B116)</f>
        <v>0</v>
      </c>
      <c r="AK116" s="72">
        <f t="shared" si="30"/>
        <v>0</v>
      </c>
      <c r="AL116" s="72">
        <f t="shared" si="31"/>
        <v>0</v>
      </c>
      <c r="AM116" s="72">
        <f t="shared" si="32"/>
        <v>0</v>
      </c>
      <c r="AN116" s="72">
        <f t="shared" si="33"/>
        <v>0</v>
      </c>
      <c r="AO116" s="72">
        <f t="shared" si="34"/>
        <v>0</v>
      </c>
      <c r="AP116" s="55"/>
    </row>
    <row r="117" spans="1:42" x14ac:dyDescent="0.25">
      <c r="A117" s="144"/>
      <c r="B117" s="55"/>
      <c r="C117" s="55"/>
      <c r="D117" s="72">
        <f>SUMIF('3.1.MTS A'!$F$7:$F$253,'3.2.MTS B (M2)'!B117,'3.1.MTS A'!$L$7:$L$253)</f>
        <v>0</v>
      </c>
      <c r="E117" s="187">
        <f>SUMIF('Conv ratios (M2)'!$A$2:$A$51,'3.2.MTS B (M2)'!$B117,'Conv ratios (M2)'!$G$2:$G$51)</f>
        <v>0</v>
      </c>
      <c r="F117" s="187">
        <f>SUMIF('Conv ratios (M2)'!$A$2:$A$51,'3.2.MTS B (M2)'!$B117,'Conv ratios (M2)'!$F$2:$F$51)</f>
        <v>0</v>
      </c>
      <c r="G117" s="187">
        <f>SUMIF('Conv ratios (M2)'!$A$2:$A$51,'3.2.MTS B (M2)'!$B117,'Conv ratios (M2)'!$E$2:$E$51)</f>
        <v>0</v>
      </c>
      <c r="H117" s="55"/>
      <c r="I117" s="72">
        <f t="shared" si="19"/>
        <v>0</v>
      </c>
      <c r="J117" s="72">
        <f t="shared" si="20"/>
        <v>0</v>
      </c>
      <c r="K117" s="72">
        <f t="shared" si="21"/>
        <v>0</v>
      </c>
      <c r="L117" s="72">
        <f t="shared" si="22"/>
        <v>0</v>
      </c>
      <c r="M117" s="55"/>
      <c r="N117" s="72">
        <f t="shared" si="23"/>
        <v>0</v>
      </c>
      <c r="O117" s="55"/>
      <c r="P117" s="72">
        <f t="shared" si="24"/>
        <v>0</v>
      </c>
      <c r="Q117" s="72">
        <f t="shared" si="25"/>
        <v>0</v>
      </c>
      <c r="R117" s="72">
        <f>SUMIF('3.1.MTS A'!$F$7:$F$253,'3.2.MTS B (M2)'!B117,'3.1.MTS A'!$Y$7:$Y$253)</f>
        <v>0</v>
      </c>
      <c r="S117" s="72">
        <f>SUMIFS('MTS B Funnel (M2)'!$E$7:$E$251,'MTS B Funnel (M2)'!$B$7:$B$251,'3.2.MTS B (M2)'!$B117)</f>
        <v>0</v>
      </c>
      <c r="T117" s="72">
        <f>SUMIFS('MTS B Funnel (M2)'!$F$7:$F$251,'MTS B Funnel (M2)'!$B$7:$B$251,'3.2.MTS B (M2)'!$B117)</f>
        <v>0</v>
      </c>
      <c r="U117" s="72">
        <f>SUMIFS('MTS B Funnel (M2)'!$G$7:$G$251,'MTS B Funnel (M2)'!$B$7:$B$251,'3.2.MTS B (M2)'!$B117)</f>
        <v>0</v>
      </c>
      <c r="V117" s="72">
        <f>SUMIFS('MTS B Funnel (M2)'!$H$7:$H$251,'MTS B Funnel (M2)'!$B$7:$B$251,'3.2.MTS B (M2)'!$B117)</f>
        <v>0</v>
      </c>
      <c r="W117" s="72">
        <f t="shared" si="26"/>
        <v>0</v>
      </c>
      <c r="X117" s="72">
        <f t="shared" si="27"/>
        <v>0</v>
      </c>
      <c r="Y117" s="72">
        <f t="shared" si="28"/>
        <v>0</v>
      </c>
      <c r="Z117" s="72">
        <f t="shared" si="28"/>
        <v>0</v>
      </c>
      <c r="AA117" s="72">
        <f t="shared" si="28"/>
        <v>0</v>
      </c>
      <c r="AB117" s="72">
        <f>SUMIFS('MTS B Funnel (M2)'!$I$7:$I$251,'MTS B Funnel (M2)'!$B$7:$B$251,'3.2.MTS B (M2)'!$B117)</f>
        <v>0</v>
      </c>
      <c r="AC117" s="72">
        <f>SUMIFS('MTS B Funnel (M2)'!$J$7:$J$251,'MTS B Funnel (M2)'!$B$7:$B$251,'3.2.MTS B (M2)'!$B117)</f>
        <v>0</v>
      </c>
      <c r="AD117" s="72">
        <f t="shared" si="29"/>
        <v>0</v>
      </c>
      <c r="AE117" s="55"/>
      <c r="AF117" s="72">
        <f>SUMIF('3.1.MTS A'!$F$7:$F$253,'3.2.MTS B (M2)'!R117,'3.1.MTS A'!$AD$7:$AD$253)</f>
        <v>0</v>
      </c>
      <c r="AG117" s="72">
        <f>SUMIFS('MTS B Funnel (M2)'!$L$7:$L$251,'MTS B Funnel (M2)'!$B$7:$B$251,'3.2.MTS B (M2)'!$B117)</f>
        <v>0</v>
      </c>
      <c r="AH117" s="72">
        <f>SUMIFS('MTS B Funnel (M2)'!$M$7:$M$251,'MTS B Funnel (M2)'!$B$7:$B$251,'3.2.MTS B (M2)'!$B117)</f>
        <v>0</v>
      </c>
      <c r="AI117" s="72">
        <f>SUMIFS('MTS B Funnel (M2)'!$N$7:$N$251,'MTS B Funnel (M2)'!$B$7:$B$251,'3.2.MTS B (M2)'!$B117)</f>
        <v>0</v>
      </c>
      <c r="AJ117" s="72">
        <f>SUMIFS('MTS B Funnel (M2)'!$O$7:$O$251,'MTS B Funnel (M2)'!$B$7:$B$251,'3.2.MTS B (M2)'!$B117)</f>
        <v>0</v>
      </c>
      <c r="AK117" s="72">
        <f t="shared" si="30"/>
        <v>0</v>
      </c>
      <c r="AL117" s="72">
        <f t="shared" si="31"/>
        <v>0</v>
      </c>
      <c r="AM117" s="72">
        <f t="shared" si="32"/>
        <v>0</v>
      </c>
      <c r="AN117" s="72">
        <f t="shared" si="33"/>
        <v>0</v>
      </c>
      <c r="AO117" s="72">
        <f t="shared" si="34"/>
        <v>0</v>
      </c>
      <c r="AP117" s="55"/>
    </row>
    <row r="118" spans="1:42" x14ac:dyDescent="0.25">
      <c r="A118" s="144"/>
      <c r="B118" s="55"/>
      <c r="C118" s="55"/>
      <c r="D118" s="72">
        <f>SUMIF('3.1.MTS A'!$F$7:$F$253,'3.2.MTS B (M2)'!B118,'3.1.MTS A'!$L$7:$L$253)</f>
        <v>0</v>
      </c>
      <c r="E118" s="187">
        <f>SUMIF('Conv ratios (M2)'!$A$2:$A$51,'3.2.MTS B (M2)'!$B118,'Conv ratios (M2)'!$G$2:$G$51)</f>
        <v>0</v>
      </c>
      <c r="F118" s="187">
        <f>SUMIF('Conv ratios (M2)'!$A$2:$A$51,'3.2.MTS B (M2)'!$B118,'Conv ratios (M2)'!$F$2:$F$51)</f>
        <v>0</v>
      </c>
      <c r="G118" s="187">
        <f>SUMIF('Conv ratios (M2)'!$A$2:$A$51,'3.2.MTS B (M2)'!$B118,'Conv ratios (M2)'!$E$2:$E$51)</f>
        <v>0</v>
      </c>
      <c r="H118" s="55"/>
      <c r="I118" s="72">
        <f t="shared" si="19"/>
        <v>0</v>
      </c>
      <c r="J118" s="72">
        <f t="shared" si="20"/>
        <v>0</v>
      </c>
      <c r="K118" s="72">
        <f t="shared" si="21"/>
        <v>0</v>
      </c>
      <c r="L118" s="72">
        <f t="shared" si="22"/>
        <v>0</v>
      </c>
      <c r="M118" s="55"/>
      <c r="N118" s="72">
        <f t="shared" si="23"/>
        <v>0</v>
      </c>
      <c r="O118" s="55"/>
      <c r="P118" s="72">
        <f t="shared" si="24"/>
        <v>0</v>
      </c>
      <c r="Q118" s="72">
        <f t="shared" si="25"/>
        <v>0</v>
      </c>
      <c r="R118" s="72">
        <f>SUMIF('3.1.MTS A'!$F$7:$F$253,'3.2.MTS B (M2)'!B118,'3.1.MTS A'!$Y$7:$Y$253)</f>
        <v>0</v>
      </c>
      <c r="S118" s="72">
        <f>SUMIFS('MTS B Funnel (M2)'!$E$7:$E$251,'MTS B Funnel (M2)'!$B$7:$B$251,'3.2.MTS B (M2)'!$B118)</f>
        <v>0</v>
      </c>
      <c r="T118" s="72">
        <f>SUMIFS('MTS B Funnel (M2)'!$F$7:$F$251,'MTS B Funnel (M2)'!$B$7:$B$251,'3.2.MTS B (M2)'!$B118)</f>
        <v>0</v>
      </c>
      <c r="U118" s="72">
        <f>SUMIFS('MTS B Funnel (M2)'!$G$7:$G$251,'MTS B Funnel (M2)'!$B$7:$B$251,'3.2.MTS B (M2)'!$B118)</f>
        <v>0</v>
      </c>
      <c r="V118" s="72">
        <f>SUMIFS('MTS B Funnel (M2)'!$H$7:$H$251,'MTS B Funnel (M2)'!$B$7:$B$251,'3.2.MTS B (M2)'!$B118)</f>
        <v>0</v>
      </c>
      <c r="W118" s="72">
        <f t="shared" si="26"/>
        <v>0</v>
      </c>
      <c r="X118" s="72">
        <f t="shared" si="27"/>
        <v>0</v>
      </c>
      <c r="Y118" s="72">
        <f t="shared" si="28"/>
        <v>0</v>
      </c>
      <c r="Z118" s="72">
        <f t="shared" si="28"/>
        <v>0</v>
      </c>
      <c r="AA118" s="72">
        <f t="shared" si="28"/>
        <v>0</v>
      </c>
      <c r="AB118" s="72">
        <f>SUMIFS('MTS B Funnel (M2)'!$I$7:$I$251,'MTS B Funnel (M2)'!$B$7:$B$251,'3.2.MTS B (M2)'!$B118)</f>
        <v>0</v>
      </c>
      <c r="AC118" s="72">
        <f>SUMIFS('MTS B Funnel (M2)'!$J$7:$J$251,'MTS B Funnel (M2)'!$B$7:$B$251,'3.2.MTS B (M2)'!$B118)</f>
        <v>0</v>
      </c>
      <c r="AD118" s="72">
        <f t="shared" si="29"/>
        <v>0</v>
      </c>
      <c r="AE118" s="55"/>
      <c r="AF118" s="72">
        <f>SUMIF('3.1.MTS A'!$F$7:$F$253,'3.2.MTS B (M2)'!R118,'3.1.MTS A'!$AD$7:$AD$253)</f>
        <v>0</v>
      </c>
      <c r="AG118" s="72">
        <f>SUMIFS('MTS B Funnel (M2)'!$L$7:$L$251,'MTS B Funnel (M2)'!$B$7:$B$251,'3.2.MTS B (M2)'!$B118)</f>
        <v>0</v>
      </c>
      <c r="AH118" s="72">
        <f>SUMIFS('MTS B Funnel (M2)'!$M$7:$M$251,'MTS B Funnel (M2)'!$B$7:$B$251,'3.2.MTS B (M2)'!$B118)</f>
        <v>0</v>
      </c>
      <c r="AI118" s="72">
        <f>SUMIFS('MTS B Funnel (M2)'!$N$7:$N$251,'MTS B Funnel (M2)'!$B$7:$B$251,'3.2.MTS B (M2)'!$B118)</f>
        <v>0</v>
      </c>
      <c r="AJ118" s="72">
        <f>SUMIFS('MTS B Funnel (M2)'!$O$7:$O$251,'MTS B Funnel (M2)'!$B$7:$B$251,'3.2.MTS B (M2)'!$B118)</f>
        <v>0</v>
      </c>
      <c r="AK118" s="72">
        <f t="shared" si="30"/>
        <v>0</v>
      </c>
      <c r="AL118" s="72">
        <f t="shared" si="31"/>
        <v>0</v>
      </c>
      <c r="AM118" s="72">
        <f t="shared" si="32"/>
        <v>0</v>
      </c>
      <c r="AN118" s="72">
        <f t="shared" si="33"/>
        <v>0</v>
      </c>
      <c r="AO118" s="72">
        <f t="shared" si="34"/>
        <v>0</v>
      </c>
      <c r="AP118" s="55"/>
    </row>
    <row r="119" spans="1:42" x14ac:dyDescent="0.25">
      <c r="A119" s="144"/>
      <c r="B119" s="55"/>
      <c r="C119" s="55"/>
      <c r="D119" s="72">
        <f>SUMIF('3.1.MTS A'!$F$7:$F$253,'3.2.MTS B (M2)'!B119,'3.1.MTS A'!$L$7:$L$253)</f>
        <v>0</v>
      </c>
      <c r="E119" s="187">
        <f>SUMIF('Conv ratios (M2)'!$A$2:$A$51,'3.2.MTS B (M2)'!$B119,'Conv ratios (M2)'!$G$2:$G$51)</f>
        <v>0</v>
      </c>
      <c r="F119" s="187">
        <f>SUMIF('Conv ratios (M2)'!$A$2:$A$51,'3.2.MTS B (M2)'!$B119,'Conv ratios (M2)'!$F$2:$F$51)</f>
        <v>0</v>
      </c>
      <c r="G119" s="187">
        <f>SUMIF('Conv ratios (M2)'!$A$2:$A$51,'3.2.MTS B (M2)'!$B119,'Conv ratios (M2)'!$E$2:$E$51)</f>
        <v>0</v>
      </c>
      <c r="H119" s="55"/>
      <c r="I119" s="72">
        <f t="shared" si="19"/>
        <v>0</v>
      </c>
      <c r="J119" s="72">
        <f t="shared" si="20"/>
        <v>0</v>
      </c>
      <c r="K119" s="72">
        <f t="shared" si="21"/>
        <v>0</v>
      </c>
      <c r="L119" s="72">
        <f t="shared" si="22"/>
        <v>0</v>
      </c>
      <c r="M119" s="55"/>
      <c r="N119" s="72">
        <f t="shared" si="23"/>
        <v>0</v>
      </c>
      <c r="O119" s="55"/>
      <c r="P119" s="72">
        <f t="shared" si="24"/>
        <v>0</v>
      </c>
      <c r="Q119" s="72">
        <f t="shared" si="25"/>
        <v>0</v>
      </c>
      <c r="R119" s="72">
        <f>SUMIF('3.1.MTS A'!$F$7:$F$253,'3.2.MTS B (M2)'!B119,'3.1.MTS A'!$Y$7:$Y$253)</f>
        <v>0</v>
      </c>
      <c r="S119" s="72">
        <f>SUMIFS('MTS B Funnel (M2)'!$E$7:$E$251,'MTS B Funnel (M2)'!$B$7:$B$251,'3.2.MTS B (M2)'!$B119)</f>
        <v>0</v>
      </c>
      <c r="T119" s="72">
        <f>SUMIFS('MTS B Funnel (M2)'!$F$7:$F$251,'MTS B Funnel (M2)'!$B$7:$B$251,'3.2.MTS B (M2)'!$B119)</f>
        <v>0</v>
      </c>
      <c r="U119" s="72">
        <f>SUMIFS('MTS B Funnel (M2)'!$G$7:$G$251,'MTS B Funnel (M2)'!$B$7:$B$251,'3.2.MTS B (M2)'!$B119)</f>
        <v>0</v>
      </c>
      <c r="V119" s="72">
        <f>SUMIFS('MTS B Funnel (M2)'!$H$7:$H$251,'MTS B Funnel (M2)'!$B$7:$B$251,'3.2.MTS B (M2)'!$B119)</f>
        <v>0</v>
      </c>
      <c r="W119" s="72">
        <f t="shared" si="26"/>
        <v>0</v>
      </c>
      <c r="X119" s="72">
        <f t="shared" si="27"/>
        <v>0</v>
      </c>
      <c r="Y119" s="72">
        <f t="shared" si="28"/>
        <v>0</v>
      </c>
      <c r="Z119" s="72">
        <f t="shared" si="28"/>
        <v>0</v>
      </c>
      <c r="AA119" s="72">
        <f t="shared" si="28"/>
        <v>0</v>
      </c>
      <c r="AB119" s="72">
        <f>SUMIFS('MTS B Funnel (M2)'!$I$7:$I$251,'MTS B Funnel (M2)'!$B$7:$B$251,'3.2.MTS B (M2)'!$B119)</f>
        <v>0</v>
      </c>
      <c r="AC119" s="72">
        <f>SUMIFS('MTS B Funnel (M2)'!$J$7:$J$251,'MTS B Funnel (M2)'!$B$7:$B$251,'3.2.MTS B (M2)'!$B119)</f>
        <v>0</v>
      </c>
      <c r="AD119" s="72">
        <f t="shared" si="29"/>
        <v>0</v>
      </c>
      <c r="AE119" s="55"/>
      <c r="AF119" s="72">
        <f>SUMIF('3.1.MTS A'!$F$7:$F$253,'3.2.MTS B (M2)'!R119,'3.1.MTS A'!$AD$7:$AD$253)</f>
        <v>0</v>
      </c>
      <c r="AG119" s="72">
        <f>SUMIFS('MTS B Funnel (M2)'!$L$7:$L$251,'MTS B Funnel (M2)'!$B$7:$B$251,'3.2.MTS B (M2)'!$B119)</f>
        <v>0</v>
      </c>
      <c r="AH119" s="72">
        <f>SUMIFS('MTS B Funnel (M2)'!$M$7:$M$251,'MTS B Funnel (M2)'!$B$7:$B$251,'3.2.MTS B (M2)'!$B119)</f>
        <v>0</v>
      </c>
      <c r="AI119" s="72">
        <f>SUMIFS('MTS B Funnel (M2)'!$N$7:$N$251,'MTS B Funnel (M2)'!$B$7:$B$251,'3.2.MTS B (M2)'!$B119)</f>
        <v>0</v>
      </c>
      <c r="AJ119" s="72">
        <f>SUMIFS('MTS B Funnel (M2)'!$O$7:$O$251,'MTS B Funnel (M2)'!$B$7:$B$251,'3.2.MTS B (M2)'!$B119)</f>
        <v>0</v>
      </c>
      <c r="AK119" s="72">
        <f t="shared" si="30"/>
        <v>0</v>
      </c>
      <c r="AL119" s="72">
        <f t="shared" si="31"/>
        <v>0</v>
      </c>
      <c r="AM119" s="72">
        <f t="shared" si="32"/>
        <v>0</v>
      </c>
      <c r="AN119" s="72">
        <f t="shared" si="33"/>
        <v>0</v>
      </c>
      <c r="AO119" s="72">
        <f t="shared" si="34"/>
        <v>0</v>
      </c>
      <c r="AP119" s="55"/>
    </row>
    <row r="120" spans="1:42" x14ac:dyDescent="0.25">
      <c r="A120" s="144"/>
      <c r="B120" s="55"/>
      <c r="C120" s="55"/>
      <c r="D120" s="72">
        <f>SUMIF('3.1.MTS A'!$F$7:$F$253,'3.2.MTS B (M2)'!B120,'3.1.MTS A'!$L$7:$L$253)</f>
        <v>0</v>
      </c>
      <c r="E120" s="187">
        <f>SUMIF('Conv ratios (M2)'!$A$2:$A$51,'3.2.MTS B (M2)'!$B120,'Conv ratios (M2)'!$G$2:$G$51)</f>
        <v>0</v>
      </c>
      <c r="F120" s="187">
        <f>SUMIF('Conv ratios (M2)'!$A$2:$A$51,'3.2.MTS B (M2)'!$B120,'Conv ratios (M2)'!$F$2:$F$51)</f>
        <v>0</v>
      </c>
      <c r="G120" s="187">
        <f>SUMIF('Conv ratios (M2)'!$A$2:$A$51,'3.2.MTS B (M2)'!$B120,'Conv ratios (M2)'!$E$2:$E$51)</f>
        <v>0</v>
      </c>
      <c r="H120" s="55"/>
      <c r="I120" s="72">
        <f t="shared" si="19"/>
        <v>0</v>
      </c>
      <c r="J120" s="72">
        <f t="shared" si="20"/>
        <v>0</v>
      </c>
      <c r="K120" s="72">
        <f t="shared" si="21"/>
        <v>0</v>
      </c>
      <c r="L120" s="72">
        <f t="shared" si="22"/>
        <v>0</v>
      </c>
      <c r="M120" s="55"/>
      <c r="N120" s="72">
        <f t="shared" si="23"/>
        <v>0</v>
      </c>
      <c r="O120" s="55"/>
      <c r="P120" s="72">
        <f t="shared" si="24"/>
        <v>0</v>
      </c>
      <c r="Q120" s="72">
        <f t="shared" si="25"/>
        <v>0</v>
      </c>
      <c r="R120" s="72">
        <f>SUMIF('3.1.MTS A'!$F$7:$F$253,'3.2.MTS B (M2)'!B120,'3.1.MTS A'!$Y$7:$Y$253)</f>
        <v>0</v>
      </c>
      <c r="S120" s="72">
        <f>SUMIFS('MTS B Funnel (M2)'!$E$7:$E$251,'MTS B Funnel (M2)'!$B$7:$B$251,'3.2.MTS B (M2)'!$B120)</f>
        <v>0</v>
      </c>
      <c r="T120" s="72">
        <f>SUMIFS('MTS B Funnel (M2)'!$F$7:$F$251,'MTS B Funnel (M2)'!$B$7:$B$251,'3.2.MTS B (M2)'!$B120)</f>
        <v>0</v>
      </c>
      <c r="U120" s="72">
        <f>SUMIFS('MTS B Funnel (M2)'!$G$7:$G$251,'MTS B Funnel (M2)'!$B$7:$B$251,'3.2.MTS B (M2)'!$B120)</f>
        <v>0</v>
      </c>
      <c r="V120" s="72">
        <f>SUMIFS('MTS B Funnel (M2)'!$H$7:$H$251,'MTS B Funnel (M2)'!$B$7:$B$251,'3.2.MTS B (M2)'!$B120)</f>
        <v>0</v>
      </c>
      <c r="W120" s="72">
        <f t="shared" si="26"/>
        <v>0</v>
      </c>
      <c r="X120" s="72">
        <f t="shared" si="27"/>
        <v>0</v>
      </c>
      <c r="Y120" s="72">
        <f t="shared" si="28"/>
        <v>0</v>
      </c>
      <c r="Z120" s="72">
        <f t="shared" si="28"/>
        <v>0</v>
      </c>
      <c r="AA120" s="72">
        <f t="shared" si="28"/>
        <v>0</v>
      </c>
      <c r="AB120" s="72">
        <f>SUMIFS('MTS B Funnel (M2)'!$I$7:$I$251,'MTS B Funnel (M2)'!$B$7:$B$251,'3.2.MTS B (M2)'!$B120)</f>
        <v>0</v>
      </c>
      <c r="AC120" s="72">
        <f>SUMIFS('MTS B Funnel (M2)'!$J$7:$J$251,'MTS B Funnel (M2)'!$B$7:$B$251,'3.2.MTS B (M2)'!$B120)</f>
        <v>0</v>
      </c>
      <c r="AD120" s="72">
        <f t="shared" si="29"/>
        <v>0</v>
      </c>
      <c r="AE120" s="55"/>
      <c r="AF120" s="72">
        <f>SUMIF('3.1.MTS A'!$F$7:$F$253,'3.2.MTS B (M2)'!R120,'3.1.MTS A'!$AD$7:$AD$253)</f>
        <v>0</v>
      </c>
      <c r="AG120" s="72">
        <f>SUMIFS('MTS B Funnel (M2)'!$L$7:$L$251,'MTS B Funnel (M2)'!$B$7:$B$251,'3.2.MTS B (M2)'!$B120)</f>
        <v>0</v>
      </c>
      <c r="AH120" s="72">
        <f>SUMIFS('MTS B Funnel (M2)'!$M$7:$M$251,'MTS B Funnel (M2)'!$B$7:$B$251,'3.2.MTS B (M2)'!$B120)</f>
        <v>0</v>
      </c>
      <c r="AI120" s="72">
        <f>SUMIFS('MTS B Funnel (M2)'!$N$7:$N$251,'MTS B Funnel (M2)'!$B$7:$B$251,'3.2.MTS B (M2)'!$B120)</f>
        <v>0</v>
      </c>
      <c r="AJ120" s="72">
        <f>SUMIFS('MTS B Funnel (M2)'!$O$7:$O$251,'MTS B Funnel (M2)'!$B$7:$B$251,'3.2.MTS B (M2)'!$B120)</f>
        <v>0</v>
      </c>
      <c r="AK120" s="72">
        <f t="shared" si="30"/>
        <v>0</v>
      </c>
      <c r="AL120" s="72">
        <f t="shared" si="31"/>
        <v>0</v>
      </c>
      <c r="AM120" s="72">
        <f t="shared" si="32"/>
        <v>0</v>
      </c>
      <c r="AN120" s="72">
        <f t="shared" si="33"/>
        <v>0</v>
      </c>
      <c r="AO120" s="72">
        <f t="shared" si="34"/>
        <v>0</v>
      </c>
      <c r="AP120" s="55"/>
    </row>
    <row r="121" spans="1:42" x14ac:dyDescent="0.25">
      <c r="A121" s="144"/>
      <c r="B121" s="55"/>
      <c r="C121" s="55"/>
      <c r="D121" s="72">
        <f>SUMIF('3.1.MTS A'!$F$7:$F$253,'3.2.MTS B (M2)'!B121,'3.1.MTS A'!$L$7:$L$253)</f>
        <v>0</v>
      </c>
      <c r="E121" s="187">
        <f>SUMIF('Conv ratios (M2)'!$A$2:$A$51,'3.2.MTS B (M2)'!$B121,'Conv ratios (M2)'!$G$2:$G$51)</f>
        <v>0</v>
      </c>
      <c r="F121" s="187">
        <f>SUMIF('Conv ratios (M2)'!$A$2:$A$51,'3.2.MTS B (M2)'!$B121,'Conv ratios (M2)'!$F$2:$F$51)</f>
        <v>0</v>
      </c>
      <c r="G121" s="187">
        <f>SUMIF('Conv ratios (M2)'!$A$2:$A$51,'3.2.MTS B (M2)'!$B121,'Conv ratios (M2)'!$E$2:$E$51)</f>
        <v>0</v>
      </c>
      <c r="H121" s="55"/>
      <c r="I121" s="72">
        <f t="shared" si="19"/>
        <v>0</v>
      </c>
      <c r="J121" s="72">
        <f t="shared" si="20"/>
        <v>0</v>
      </c>
      <c r="K121" s="72">
        <f t="shared" si="21"/>
        <v>0</v>
      </c>
      <c r="L121" s="72">
        <f t="shared" si="22"/>
        <v>0</v>
      </c>
      <c r="M121" s="55"/>
      <c r="N121" s="72">
        <f t="shared" si="23"/>
        <v>0</v>
      </c>
      <c r="O121" s="55"/>
      <c r="P121" s="72">
        <f t="shared" si="24"/>
        <v>0</v>
      </c>
      <c r="Q121" s="72">
        <f t="shared" si="25"/>
        <v>0</v>
      </c>
      <c r="R121" s="72">
        <f>SUMIF('3.1.MTS A'!$F$7:$F$253,'3.2.MTS B (M2)'!B121,'3.1.MTS A'!$Y$7:$Y$253)</f>
        <v>0</v>
      </c>
      <c r="S121" s="72">
        <f>SUMIFS('MTS B Funnel (M2)'!$E$7:$E$251,'MTS B Funnel (M2)'!$B$7:$B$251,'3.2.MTS B (M2)'!$B121)</f>
        <v>0</v>
      </c>
      <c r="T121" s="72">
        <f>SUMIFS('MTS B Funnel (M2)'!$F$7:$F$251,'MTS B Funnel (M2)'!$B$7:$B$251,'3.2.MTS B (M2)'!$B121)</f>
        <v>0</v>
      </c>
      <c r="U121" s="72">
        <f>SUMIFS('MTS B Funnel (M2)'!$G$7:$G$251,'MTS B Funnel (M2)'!$B$7:$B$251,'3.2.MTS B (M2)'!$B121)</f>
        <v>0</v>
      </c>
      <c r="V121" s="72">
        <f>SUMIFS('MTS B Funnel (M2)'!$H$7:$H$251,'MTS B Funnel (M2)'!$B$7:$B$251,'3.2.MTS B (M2)'!$B121)</f>
        <v>0</v>
      </c>
      <c r="W121" s="72">
        <f t="shared" si="26"/>
        <v>0</v>
      </c>
      <c r="X121" s="72">
        <f t="shared" si="27"/>
        <v>0</v>
      </c>
      <c r="Y121" s="72">
        <f t="shared" si="28"/>
        <v>0</v>
      </c>
      <c r="Z121" s="72">
        <f t="shared" si="28"/>
        <v>0</v>
      </c>
      <c r="AA121" s="72">
        <f t="shared" si="28"/>
        <v>0</v>
      </c>
      <c r="AB121" s="72">
        <f>SUMIFS('MTS B Funnel (M2)'!$I$7:$I$251,'MTS B Funnel (M2)'!$B$7:$B$251,'3.2.MTS B (M2)'!$B121)</f>
        <v>0</v>
      </c>
      <c r="AC121" s="72">
        <f>SUMIFS('MTS B Funnel (M2)'!$J$7:$J$251,'MTS B Funnel (M2)'!$B$7:$B$251,'3.2.MTS B (M2)'!$B121)</f>
        <v>0</v>
      </c>
      <c r="AD121" s="72">
        <f t="shared" si="29"/>
        <v>0</v>
      </c>
      <c r="AE121" s="55"/>
      <c r="AF121" s="72">
        <f>SUMIF('3.1.MTS A'!$F$7:$F$253,'3.2.MTS B (M2)'!R121,'3.1.MTS A'!$AD$7:$AD$253)</f>
        <v>0</v>
      </c>
      <c r="AG121" s="72">
        <f>SUMIFS('MTS B Funnel (M2)'!$L$7:$L$251,'MTS B Funnel (M2)'!$B$7:$B$251,'3.2.MTS B (M2)'!$B121)</f>
        <v>0</v>
      </c>
      <c r="AH121" s="72">
        <f>SUMIFS('MTS B Funnel (M2)'!$M$7:$M$251,'MTS B Funnel (M2)'!$B$7:$B$251,'3.2.MTS B (M2)'!$B121)</f>
        <v>0</v>
      </c>
      <c r="AI121" s="72">
        <f>SUMIFS('MTS B Funnel (M2)'!$N$7:$N$251,'MTS B Funnel (M2)'!$B$7:$B$251,'3.2.MTS B (M2)'!$B121)</f>
        <v>0</v>
      </c>
      <c r="AJ121" s="72">
        <f>SUMIFS('MTS B Funnel (M2)'!$O$7:$O$251,'MTS B Funnel (M2)'!$B$7:$B$251,'3.2.MTS B (M2)'!$B121)</f>
        <v>0</v>
      </c>
      <c r="AK121" s="72">
        <f t="shared" si="30"/>
        <v>0</v>
      </c>
      <c r="AL121" s="72">
        <f t="shared" si="31"/>
        <v>0</v>
      </c>
      <c r="AM121" s="72">
        <f t="shared" si="32"/>
        <v>0</v>
      </c>
      <c r="AN121" s="72">
        <f t="shared" si="33"/>
        <v>0</v>
      </c>
      <c r="AO121" s="72">
        <f t="shared" si="34"/>
        <v>0</v>
      </c>
      <c r="AP121" s="55"/>
    </row>
    <row r="122" spans="1:42" x14ac:dyDescent="0.25">
      <c r="A122" s="144"/>
      <c r="B122" s="55"/>
      <c r="C122" s="55"/>
      <c r="D122" s="72">
        <f>SUMIF('3.1.MTS A'!$F$7:$F$253,'3.2.MTS B (M2)'!B122,'3.1.MTS A'!$L$7:$L$253)</f>
        <v>0</v>
      </c>
      <c r="E122" s="187">
        <f>SUMIF('Conv ratios (M2)'!$A$2:$A$51,'3.2.MTS B (M2)'!$B122,'Conv ratios (M2)'!$G$2:$G$51)</f>
        <v>0</v>
      </c>
      <c r="F122" s="187">
        <f>SUMIF('Conv ratios (M2)'!$A$2:$A$51,'3.2.MTS B (M2)'!$B122,'Conv ratios (M2)'!$F$2:$F$51)</f>
        <v>0</v>
      </c>
      <c r="G122" s="187">
        <f>SUMIF('Conv ratios (M2)'!$A$2:$A$51,'3.2.MTS B (M2)'!$B122,'Conv ratios (M2)'!$E$2:$E$51)</f>
        <v>0</v>
      </c>
      <c r="H122" s="55"/>
      <c r="I122" s="72">
        <f t="shared" si="19"/>
        <v>0</v>
      </c>
      <c r="J122" s="72">
        <f t="shared" si="20"/>
        <v>0</v>
      </c>
      <c r="K122" s="72">
        <f t="shared" si="21"/>
        <v>0</v>
      </c>
      <c r="L122" s="72">
        <f t="shared" si="22"/>
        <v>0</v>
      </c>
      <c r="M122" s="55"/>
      <c r="N122" s="72">
        <f t="shared" si="23"/>
        <v>0</v>
      </c>
      <c r="O122" s="55"/>
      <c r="P122" s="72">
        <f t="shared" si="24"/>
        <v>0</v>
      </c>
      <c r="Q122" s="72">
        <f t="shared" si="25"/>
        <v>0</v>
      </c>
      <c r="R122" s="72">
        <f>SUMIF('3.1.MTS A'!$F$7:$F$253,'3.2.MTS B (M2)'!B122,'3.1.MTS A'!$Y$7:$Y$253)</f>
        <v>0</v>
      </c>
      <c r="S122" s="72">
        <f>SUMIFS('MTS B Funnel (M2)'!$E$7:$E$251,'MTS B Funnel (M2)'!$B$7:$B$251,'3.2.MTS B (M2)'!$B122)</f>
        <v>0</v>
      </c>
      <c r="T122" s="72">
        <f>SUMIFS('MTS B Funnel (M2)'!$F$7:$F$251,'MTS B Funnel (M2)'!$B$7:$B$251,'3.2.MTS B (M2)'!$B122)</f>
        <v>0</v>
      </c>
      <c r="U122" s="72">
        <f>SUMIFS('MTS B Funnel (M2)'!$G$7:$G$251,'MTS B Funnel (M2)'!$B$7:$B$251,'3.2.MTS B (M2)'!$B122)</f>
        <v>0</v>
      </c>
      <c r="V122" s="72">
        <f>SUMIFS('MTS B Funnel (M2)'!$H$7:$H$251,'MTS B Funnel (M2)'!$B$7:$B$251,'3.2.MTS B (M2)'!$B122)</f>
        <v>0</v>
      </c>
      <c r="W122" s="72">
        <f t="shared" si="26"/>
        <v>0</v>
      </c>
      <c r="X122" s="72">
        <f t="shared" si="27"/>
        <v>0</v>
      </c>
      <c r="Y122" s="72">
        <f t="shared" si="28"/>
        <v>0</v>
      </c>
      <c r="Z122" s="72">
        <f t="shared" si="28"/>
        <v>0</v>
      </c>
      <c r="AA122" s="72">
        <f t="shared" si="28"/>
        <v>0</v>
      </c>
      <c r="AB122" s="72">
        <f>SUMIFS('MTS B Funnel (M2)'!$I$7:$I$251,'MTS B Funnel (M2)'!$B$7:$B$251,'3.2.MTS B (M2)'!$B122)</f>
        <v>0</v>
      </c>
      <c r="AC122" s="72">
        <f>SUMIFS('MTS B Funnel (M2)'!$J$7:$J$251,'MTS B Funnel (M2)'!$B$7:$B$251,'3.2.MTS B (M2)'!$B122)</f>
        <v>0</v>
      </c>
      <c r="AD122" s="72">
        <f t="shared" si="29"/>
        <v>0</v>
      </c>
      <c r="AE122" s="55"/>
      <c r="AF122" s="72">
        <f>SUMIF('3.1.MTS A'!$F$7:$F$253,'3.2.MTS B (M2)'!R122,'3.1.MTS A'!$AD$7:$AD$253)</f>
        <v>0</v>
      </c>
      <c r="AG122" s="72">
        <f>SUMIFS('MTS B Funnel (M2)'!$L$7:$L$251,'MTS B Funnel (M2)'!$B$7:$B$251,'3.2.MTS B (M2)'!$B122)</f>
        <v>0</v>
      </c>
      <c r="AH122" s="72">
        <f>SUMIFS('MTS B Funnel (M2)'!$M$7:$M$251,'MTS B Funnel (M2)'!$B$7:$B$251,'3.2.MTS B (M2)'!$B122)</f>
        <v>0</v>
      </c>
      <c r="AI122" s="72">
        <f>SUMIFS('MTS B Funnel (M2)'!$N$7:$N$251,'MTS B Funnel (M2)'!$B$7:$B$251,'3.2.MTS B (M2)'!$B122)</f>
        <v>0</v>
      </c>
      <c r="AJ122" s="72">
        <f>SUMIFS('MTS B Funnel (M2)'!$O$7:$O$251,'MTS B Funnel (M2)'!$B$7:$B$251,'3.2.MTS B (M2)'!$B122)</f>
        <v>0</v>
      </c>
      <c r="AK122" s="72">
        <f t="shared" si="30"/>
        <v>0</v>
      </c>
      <c r="AL122" s="72">
        <f t="shared" si="31"/>
        <v>0</v>
      </c>
      <c r="AM122" s="72">
        <f t="shared" si="32"/>
        <v>0</v>
      </c>
      <c r="AN122" s="72">
        <f t="shared" si="33"/>
        <v>0</v>
      </c>
      <c r="AO122" s="72">
        <f t="shared" si="34"/>
        <v>0</v>
      </c>
      <c r="AP122" s="55"/>
    </row>
    <row r="123" spans="1:42" x14ac:dyDescent="0.25">
      <c r="A123" s="144"/>
      <c r="B123" s="55"/>
      <c r="C123" s="55"/>
      <c r="D123" s="72">
        <f>SUMIF('3.1.MTS A'!$F$7:$F$253,'3.2.MTS B (M2)'!B123,'3.1.MTS A'!$L$7:$L$253)</f>
        <v>0</v>
      </c>
      <c r="E123" s="187">
        <f>SUMIF('Conv ratios (M2)'!$A$2:$A$51,'3.2.MTS B (M2)'!$B123,'Conv ratios (M2)'!$G$2:$G$51)</f>
        <v>0</v>
      </c>
      <c r="F123" s="187">
        <f>SUMIF('Conv ratios (M2)'!$A$2:$A$51,'3.2.MTS B (M2)'!$B123,'Conv ratios (M2)'!$F$2:$F$51)</f>
        <v>0</v>
      </c>
      <c r="G123" s="187">
        <f>SUMIF('Conv ratios (M2)'!$A$2:$A$51,'3.2.MTS B (M2)'!$B123,'Conv ratios (M2)'!$E$2:$E$51)</f>
        <v>0</v>
      </c>
      <c r="H123" s="55"/>
      <c r="I123" s="72">
        <f t="shared" si="19"/>
        <v>0</v>
      </c>
      <c r="J123" s="72">
        <f t="shared" si="20"/>
        <v>0</v>
      </c>
      <c r="K123" s="72">
        <f t="shared" si="21"/>
        <v>0</v>
      </c>
      <c r="L123" s="72">
        <f t="shared" si="22"/>
        <v>0</v>
      </c>
      <c r="M123" s="55"/>
      <c r="N123" s="72">
        <f t="shared" si="23"/>
        <v>0</v>
      </c>
      <c r="O123" s="55"/>
      <c r="P123" s="72">
        <f t="shared" si="24"/>
        <v>0</v>
      </c>
      <c r="Q123" s="72">
        <f t="shared" si="25"/>
        <v>0</v>
      </c>
      <c r="R123" s="72">
        <f>SUMIF('3.1.MTS A'!$F$7:$F$253,'3.2.MTS B (M2)'!B123,'3.1.MTS A'!$Y$7:$Y$253)</f>
        <v>0</v>
      </c>
      <c r="S123" s="72">
        <f>SUMIFS('MTS B Funnel (M2)'!$E$7:$E$251,'MTS B Funnel (M2)'!$B$7:$B$251,'3.2.MTS B (M2)'!$B123)</f>
        <v>0</v>
      </c>
      <c r="T123" s="72">
        <f>SUMIFS('MTS B Funnel (M2)'!$F$7:$F$251,'MTS B Funnel (M2)'!$B$7:$B$251,'3.2.MTS B (M2)'!$B123)</f>
        <v>0</v>
      </c>
      <c r="U123" s="72">
        <f>SUMIFS('MTS B Funnel (M2)'!$G$7:$G$251,'MTS B Funnel (M2)'!$B$7:$B$251,'3.2.MTS B (M2)'!$B123)</f>
        <v>0</v>
      </c>
      <c r="V123" s="72">
        <f>SUMIFS('MTS B Funnel (M2)'!$H$7:$H$251,'MTS B Funnel (M2)'!$B$7:$B$251,'3.2.MTS B (M2)'!$B123)</f>
        <v>0</v>
      </c>
      <c r="W123" s="72">
        <f t="shared" si="26"/>
        <v>0</v>
      </c>
      <c r="X123" s="72">
        <f t="shared" si="27"/>
        <v>0</v>
      </c>
      <c r="Y123" s="72">
        <f t="shared" si="28"/>
        <v>0</v>
      </c>
      <c r="Z123" s="72">
        <f t="shared" si="28"/>
        <v>0</v>
      </c>
      <c r="AA123" s="72">
        <f t="shared" si="28"/>
        <v>0</v>
      </c>
      <c r="AB123" s="72">
        <f>SUMIFS('MTS B Funnel (M2)'!$I$7:$I$251,'MTS B Funnel (M2)'!$B$7:$B$251,'3.2.MTS B (M2)'!$B123)</f>
        <v>0</v>
      </c>
      <c r="AC123" s="72">
        <f>SUMIFS('MTS B Funnel (M2)'!$J$7:$J$251,'MTS B Funnel (M2)'!$B$7:$B$251,'3.2.MTS B (M2)'!$B123)</f>
        <v>0</v>
      </c>
      <c r="AD123" s="72">
        <f t="shared" si="29"/>
        <v>0</v>
      </c>
      <c r="AE123" s="55"/>
      <c r="AF123" s="72">
        <f>SUMIF('3.1.MTS A'!$F$7:$F$253,'3.2.MTS B (M2)'!R123,'3.1.MTS A'!$AD$7:$AD$253)</f>
        <v>0</v>
      </c>
      <c r="AG123" s="72">
        <f>SUMIFS('MTS B Funnel (M2)'!$L$7:$L$251,'MTS B Funnel (M2)'!$B$7:$B$251,'3.2.MTS B (M2)'!$B123)</f>
        <v>0</v>
      </c>
      <c r="AH123" s="72">
        <f>SUMIFS('MTS B Funnel (M2)'!$M$7:$M$251,'MTS B Funnel (M2)'!$B$7:$B$251,'3.2.MTS B (M2)'!$B123)</f>
        <v>0</v>
      </c>
      <c r="AI123" s="72">
        <f>SUMIFS('MTS B Funnel (M2)'!$N$7:$N$251,'MTS B Funnel (M2)'!$B$7:$B$251,'3.2.MTS B (M2)'!$B123)</f>
        <v>0</v>
      </c>
      <c r="AJ123" s="72">
        <f>SUMIFS('MTS B Funnel (M2)'!$O$7:$O$251,'MTS B Funnel (M2)'!$B$7:$B$251,'3.2.MTS B (M2)'!$B123)</f>
        <v>0</v>
      </c>
      <c r="AK123" s="72">
        <f t="shared" si="30"/>
        <v>0</v>
      </c>
      <c r="AL123" s="72">
        <f t="shared" si="31"/>
        <v>0</v>
      </c>
      <c r="AM123" s="72">
        <f t="shared" si="32"/>
        <v>0</v>
      </c>
      <c r="AN123" s="72">
        <f t="shared" si="33"/>
        <v>0</v>
      </c>
      <c r="AO123" s="72">
        <f t="shared" si="34"/>
        <v>0</v>
      </c>
      <c r="AP123" s="55"/>
    </row>
    <row r="124" spans="1:42" x14ac:dyDescent="0.25">
      <c r="A124" s="144"/>
      <c r="B124" s="55"/>
      <c r="C124" s="55"/>
      <c r="D124" s="72">
        <f>SUMIF('3.1.MTS A'!$F$7:$F$253,'3.2.MTS B (M2)'!B124,'3.1.MTS A'!$L$7:$L$253)</f>
        <v>0</v>
      </c>
      <c r="E124" s="187">
        <f>SUMIF('Conv ratios (M2)'!$A$2:$A$51,'3.2.MTS B (M2)'!$B124,'Conv ratios (M2)'!$G$2:$G$51)</f>
        <v>0</v>
      </c>
      <c r="F124" s="187">
        <f>SUMIF('Conv ratios (M2)'!$A$2:$A$51,'3.2.MTS B (M2)'!$B124,'Conv ratios (M2)'!$F$2:$F$51)</f>
        <v>0</v>
      </c>
      <c r="G124" s="187">
        <f>SUMIF('Conv ratios (M2)'!$A$2:$A$51,'3.2.MTS B (M2)'!$B124,'Conv ratios (M2)'!$E$2:$E$51)</f>
        <v>0</v>
      </c>
      <c r="H124" s="55"/>
      <c r="I124" s="72">
        <f t="shared" si="19"/>
        <v>0</v>
      </c>
      <c r="J124" s="72">
        <f t="shared" si="20"/>
        <v>0</v>
      </c>
      <c r="K124" s="72">
        <f t="shared" si="21"/>
        <v>0</v>
      </c>
      <c r="L124" s="72">
        <f t="shared" si="22"/>
        <v>0</v>
      </c>
      <c r="M124" s="55"/>
      <c r="N124" s="72">
        <f t="shared" si="23"/>
        <v>0</v>
      </c>
      <c r="O124" s="55"/>
      <c r="P124" s="72">
        <f t="shared" si="24"/>
        <v>0</v>
      </c>
      <c r="Q124" s="72">
        <f t="shared" si="25"/>
        <v>0</v>
      </c>
      <c r="R124" s="72">
        <f>SUMIF('3.1.MTS A'!$F$7:$F$253,'3.2.MTS B (M2)'!B124,'3.1.MTS A'!$Y$7:$Y$253)</f>
        <v>0</v>
      </c>
      <c r="S124" s="72">
        <f>SUMIFS('MTS B Funnel (M2)'!$E$7:$E$251,'MTS B Funnel (M2)'!$B$7:$B$251,'3.2.MTS B (M2)'!$B124)</f>
        <v>0</v>
      </c>
      <c r="T124" s="72">
        <f>SUMIFS('MTS B Funnel (M2)'!$F$7:$F$251,'MTS B Funnel (M2)'!$B$7:$B$251,'3.2.MTS B (M2)'!$B124)</f>
        <v>0</v>
      </c>
      <c r="U124" s="72">
        <f>SUMIFS('MTS B Funnel (M2)'!$G$7:$G$251,'MTS B Funnel (M2)'!$B$7:$B$251,'3.2.MTS B (M2)'!$B124)</f>
        <v>0</v>
      </c>
      <c r="V124" s="72">
        <f>SUMIFS('MTS B Funnel (M2)'!$H$7:$H$251,'MTS B Funnel (M2)'!$B$7:$B$251,'3.2.MTS B (M2)'!$B124)</f>
        <v>0</v>
      </c>
      <c r="W124" s="72">
        <f t="shared" si="26"/>
        <v>0</v>
      </c>
      <c r="X124" s="72">
        <f t="shared" si="27"/>
        <v>0</v>
      </c>
      <c r="Y124" s="72">
        <f t="shared" si="28"/>
        <v>0</v>
      </c>
      <c r="Z124" s="72">
        <f t="shared" si="28"/>
        <v>0</v>
      </c>
      <c r="AA124" s="72">
        <f t="shared" si="28"/>
        <v>0</v>
      </c>
      <c r="AB124" s="72">
        <f>SUMIFS('MTS B Funnel (M2)'!$I$7:$I$251,'MTS B Funnel (M2)'!$B$7:$B$251,'3.2.MTS B (M2)'!$B124)</f>
        <v>0</v>
      </c>
      <c r="AC124" s="72">
        <f>SUMIFS('MTS B Funnel (M2)'!$J$7:$J$251,'MTS B Funnel (M2)'!$B$7:$B$251,'3.2.MTS B (M2)'!$B124)</f>
        <v>0</v>
      </c>
      <c r="AD124" s="72">
        <f t="shared" si="29"/>
        <v>0</v>
      </c>
      <c r="AE124" s="55"/>
      <c r="AF124" s="72">
        <f>SUMIF('3.1.MTS A'!$F$7:$F$253,'3.2.MTS B (M2)'!R124,'3.1.MTS A'!$AD$7:$AD$253)</f>
        <v>0</v>
      </c>
      <c r="AG124" s="72">
        <f>SUMIFS('MTS B Funnel (M2)'!$L$7:$L$251,'MTS B Funnel (M2)'!$B$7:$B$251,'3.2.MTS B (M2)'!$B124)</f>
        <v>0</v>
      </c>
      <c r="AH124" s="72">
        <f>SUMIFS('MTS B Funnel (M2)'!$M$7:$M$251,'MTS B Funnel (M2)'!$B$7:$B$251,'3.2.MTS B (M2)'!$B124)</f>
        <v>0</v>
      </c>
      <c r="AI124" s="72">
        <f>SUMIFS('MTS B Funnel (M2)'!$N$7:$N$251,'MTS B Funnel (M2)'!$B$7:$B$251,'3.2.MTS B (M2)'!$B124)</f>
        <v>0</v>
      </c>
      <c r="AJ124" s="72">
        <f>SUMIFS('MTS B Funnel (M2)'!$O$7:$O$251,'MTS B Funnel (M2)'!$B$7:$B$251,'3.2.MTS B (M2)'!$B124)</f>
        <v>0</v>
      </c>
      <c r="AK124" s="72">
        <f t="shared" si="30"/>
        <v>0</v>
      </c>
      <c r="AL124" s="72">
        <f t="shared" si="31"/>
        <v>0</v>
      </c>
      <c r="AM124" s="72">
        <f t="shared" si="32"/>
        <v>0</v>
      </c>
      <c r="AN124" s="72">
        <f t="shared" si="33"/>
        <v>0</v>
      </c>
      <c r="AO124" s="72">
        <f t="shared" si="34"/>
        <v>0</v>
      </c>
      <c r="AP124" s="55"/>
    </row>
    <row r="125" spans="1:42" x14ac:dyDescent="0.25">
      <c r="A125" s="144"/>
      <c r="B125" s="55"/>
      <c r="C125" s="55"/>
      <c r="D125" s="72">
        <f>SUMIF('3.1.MTS A'!$F$7:$F$253,'3.2.MTS B (M2)'!B125,'3.1.MTS A'!$L$7:$L$253)</f>
        <v>0</v>
      </c>
      <c r="E125" s="187">
        <f>SUMIF('Conv ratios (M2)'!$A$2:$A$51,'3.2.MTS B (M2)'!$B125,'Conv ratios (M2)'!$G$2:$G$51)</f>
        <v>0</v>
      </c>
      <c r="F125" s="187">
        <f>SUMIF('Conv ratios (M2)'!$A$2:$A$51,'3.2.MTS B (M2)'!$B125,'Conv ratios (M2)'!$F$2:$F$51)</f>
        <v>0</v>
      </c>
      <c r="G125" s="187">
        <f>SUMIF('Conv ratios (M2)'!$A$2:$A$51,'3.2.MTS B (M2)'!$B125,'Conv ratios (M2)'!$E$2:$E$51)</f>
        <v>0</v>
      </c>
      <c r="H125" s="55"/>
      <c r="I125" s="72">
        <f t="shared" si="19"/>
        <v>0</v>
      </c>
      <c r="J125" s="72">
        <f t="shared" si="20"/>
        <v>0</v>
      </c>
      <c r="K125" s="72">
        <f t="shared" si="21"/>
        <v>0</v>
      </c>
      <c r="L125" s="72">
        <f t="shared" si="22"/>
        <v>0</v>
      </c>
      <c r="M125" s="55"/>
      <c r="N125" s="72">
        <f t="shared" si="23"/>
        <v>0</v>
      </c>
      <c r="O125" s="55"/>
      <c r="P125" s="72">
        <f t="shared" si="24"/>
        <v>0</v>
      </c>
      <c r="Q125" s="72">
        <f t="shared" si="25"/>
        <v>0</v>
      </c>
      <c r="R125" s="72">
        <f>SUMIF('3.1.MTS A'!$F$7:$F$253,'3.2.MTS B (M2)'!B125,'3.1.MTS A'!$Y$7:$Y$253)</f>
        <v>0</v>
      </c>
      <c r="S125" s="72">
        <f>SUMIFS('MTS B Funnel (M2)'!$E$7:$E$251,'MTS B Funnel (M2)'!$B$7:$B$251,'3.2.MTS B (M2)'!$B125)</f>
        <v>0</v>
      </c>
      <c r="T125" s="72">
        <f>SUMIFS('MTS B Funnel (M2)'!$F$7:$F$251,'MTS B Funnel (M2)'!$B$7:$B$251,'3.2.MTS B (M2)'!$B125)</f>
        <v>0</v>
      </c>
      <c r="U125" s="72">
        <f>SUMIFS('MTS B Funnel (M2)'!$G$7:$G$251,'MTS B Funnel (M2)'!$B$7:$B$251,'3.2.MTS B (M2)'!$B125)</f>
        <v>0</v>
      </c>
      <c r="V125" s="72">
        <f>SUMIFS('MTS B Funnel (M2)'!$H$7:$H$251,'MTS B Funnel (M2)'!$B$7:$B$251,'3.2.MTS B (M2)'!$B125)</f>
        <v>0</v>
      </c>
      <c r="W125" s="72">
        <f t="shared" si="26"/>
        <v>0</v>
      </c>
      <c r="X125" s="72">
        <f t="shared" si="27"/>
        <v>0</v>
      </c>
      <c r="Y125" s="72">
        <f t="shared" si="28"/>
        <v>0</v>
      </c>
      <c r="Z125" s="72">
        <f t="shared" si="28"/>
        <v>0</v>
      </c>
      <c r="AA125" s="72">
        <f t="shared" si="28"/>
        <v>0</v>
      </c>
      <c r="AB125" s="72">
        <f>SUMIFS('MTS B Funnel (M2)'!$I$7:$I$251,'MTS B Funnel (M2)'!$B$7:$B$251,'3.2.MTS B (M2)'!$B125)</f>
        <v>0</v>
      </c>
      <c r="AC125" s="72">
        <f>SUMIFS('MTS B Funnel (M2)'!$J$7:$J$251,'MTS B Funnel (M2)'!$B$7:$B$251,'3.2.MTS B (M2)'!$B125)</f>
        <v>0</v>
      </c>
      <c r="AD125" s="72">
        <f t="shared" si="29"/>
        <v>0</v>
      </c>
      <c r="AE125" s="55"/>
      <c r="AF125" s="72">
        <f>SUMIF('3.1.MTS A'!$F$7:$F$253,'3.2.MTS B (M2)'!R125,'3.1.MTS A'!$AD$7:$AD$253)</f>
        <v>0</v>
      </c>
      <c r="AG125" s="72">
        <f>SUMIFS('MTS B Funnel (M2)'!$L$7:$L$251,'MTS B Funnel (M2)'!$B$7:$B$251,'3.2.MTS B (M2)'!$B125)</f>
        <v>0</v>
      </c>
      <c r="AH125" s="72">
        <f>SUMIFS('MTS B Funnel (M2)'!$M$7:$M$251,'MTS B Funnel (M2)'!$B$7:$B$251,'3.2.MTS B (M2)'!$B125)</f>
        <v>0</v>
      </c>
      <c r="AI125" s="72">
        <f>SUMIFS('MTS B Funnel (M2)'!$N$7:$N$251,'MTS B Funnel (M2)'!$B$7:$B$251,'3.2.MTS B (M2)'!$B125)</f>
        <v>0</v>
      </c>
      <c r="AJ125" s="72">
        <f>SUMIFS('MTS B Funnel (M2)'!$O$7:$O$251,'MTS B Funnel (M2)'!$B$7:$B$251,'3.2.MTS B (M2)'!$B125)</f>
        <v>0</v>
      </c>
      <c r="AK125" s="72">
        <f t="shared" si="30"/>
        <v>0</v>
      </c>
      <c r="AL125" s="72">
        <f t="shared" si="31"/>
        <v>0</v>
      </c>
      <c r="AM125" s="72">
        <f t="shared" si="32"/>
        <v>0</v>
      </c>
      <c r="AN125" s="72">
        <f t="shared" si="33"/>
        <v>0</v>
      </c>
      <c r="AO125" s="72">
        <f t="shared" si="34"/>
        <v>0</v>
      </c>
      <c r="AP125" s="55"/>
    </row>
    <row r="126" spans="1:42" x14ac:dyDescent="0.25">
      <c r="A126" s="144"/>
      <c r="B126" s="55"/>
      <c r="C126" s="55"/>
      <c r="D126" s="72">
        <f>SUMIF('3.1.MTS A'!$F$7:$F$253,'3.2.MTS B (M2)'!B126,'3.1.MTS A'!$L$7:$L$253)</f>
        <v>0</v>
      </c>
      <c r="E126" s="187">
        <f>SUMIF('Conv ratios (M2)'!$A$2:$A$51,'3.2.MTS B (M2)'!$B126,'Conv ratios (M2)'!$G$2:$G$51)</f>
        <v>0</v>
      </c>
      <c r="F126" s="187">
        <f>SUMIF('Conv ratios (M2)'!$A$2:$A$51,'3.2.MTS B (M2)'!$B126,'Conv ratios (M2)'!$F$2:$F$51)</f>
        <v>0</v>
      </c>
      <c r="G126" s="187">
        <f>SUMIF('Conv ratios (M2)'!$A$2:$A$51,'3.2.MTS B (M2)'!$B126,'Conv ratios (M2)'!$E$2:$E$51)</f>
        <v>0</v>
      </c>
      <c r="H126" s="55"/>
      <c r="I126" s="72">
        <f t="shared" si="19"/>
        <v>0</v>
      </c>
      <c r="J126" s="72">
        <f t="shared" si="20"/>
        <v>0</v>
      </c>
      <c r="K126" s="72">
        <f t="shared" si="21"/>
        <v>0</v>
      </c>
      <c r="L126" s="72">
        <f t="shared" si="22"/>
        <v>0</v>
      </c>
      <c r="M126" s="55"/>
      <c r="N126" s="72">
        <f t="shared" si="23"/>
        <v>0</v>
      </c>
      <c r="O126" s="55"/>
      <c r="P126" s="72">
        <f t="shared" si="24"/>
        <v>0</v>
      </c>
      <c r="Q126" s="72">
        <f t="shared" si="25"/>
        <v>0</v>
      </c>
      <c r="R126" s="72">
        <f>SUMIF('3.1.MTS A'!$F$7:$F$253,'3.2.MTS B (M2)'!B126,'3.1.MTS A'!$Y$7:$Y$253)</f>
        <v>0</v>
      </c>
      <c r="S126" s="72">
        <f>SUMIFS('MTS B Funnel (M2)'!$E$7:$E$251,'MTS B Funnel (M2)'!$B$7:$B$251,'3.2.MTS B (M2)'!$B126)</f>
        <v>0</v>
      </c>
      <c r="T126" s="72">
        <f>SUMIFS('MTS B Funnel (M2)'!$F$7:$F$251,'MTS B Funnel (M2)'!$B$7:$B$251,'3.2.MTS B (M2)'!$B126)</f>
        <v>0</v>
      </c>
      <c r="U126" s="72">
        <f>SUMIFS('MTS B Funnel (M2)'!$G$7:$G$251,'MTS B Funnel (M2)'!$B$7:$B$251,'3.2.MTS B (M2)'!$B126)</f>
        <v>0</v>
      </c>
      <c r="V126" s="72">
        <f>SUMIFS('MTS B Funnel (M2)'!$H$7:$H$251,'MTS B Funnel (M2)'!$B$7:$B$251,'3.2.MTS B (M2)'!$B126)</f>
        <v>0</v>
      </c>
      <c r="W126" s="72">
        <f t="shared" si="26"/>
        <v>0</v>
      </c>
      <c r="X126" s="72">
        <f t="shared" si="27"/>
        <v>0</v>
      </c>
      <c r="Y126" s="72">
        <f t="shared" si="28"/>
        <v>0</v>
      </c>
      <c r="Z126" s="72">
        <f t="shared" si="28"/>
        <v>0</v>
      </c>
      <c r="AA126" s="72">
        <f t="shared" si="28"/>
        <v>0</v>
      </c>
      <c r="AB126" s="72">
        <f>SUMIFS('MTS B Funnel (M2)'!$I$7:$I$251,'MTS B Funnel (M2)'!$B$7:$B$251,'3.2.MTS B (M2)'!$B126)</f>
        <v>0</v>
      </c>
      <c r="AC126" s="72">
        <f>SUMIFS('MTS B Funnel (M2)'!$J$7:$J$251,'MTS B Funnel (M2)'!$B$7:$B$251,'3.2.MTS B (M2)'!$B126)</f>
        <v>0</v>
      </c>
      <c r="AD126" s="72">
        <f t="shared" si="29"/>
        <v>0</v>
      </c>
      <c r="AE126" s="55"/>
      <c r="AF126" s="72">
        <f>SUMIF('3.1.MTS A'!$F$7:$F$253,'3.2.MTS B (M2)'!R126,'3.1.MTS A'!$AD$7:$AD$253)</f>
        <v>0</v>
      </c>
      <c r="AG126" s="72">
        <f>SUMIFS('MTS B Funnel (M2)'!$L$7:$L$251,'MTS B Funnel (M2)'!$B$7:$B$251,'3.2.MTS B (M2)'!$B126)</f>
        <v>0</v>
      </c>
      <c r="AH126" s="72">
        <f>SUMIFS('MTS B Funnel (M2)'!$M$7:$M$251,'MTS B Funnel (M2)'!$B$7:$B$251,'3.2.MTS B (M2)'!$B126)</f>
        <v>0</v>
      </c>
      <c r="AI126" s="72">
        <f>SUMIFS('MTS B Funnel (M2)'!$N$7:$N$251,'MTS B Funnel (M2)'!$B$7:$B$251,'3.2.MTS B (M2)'!$B126)</f>
        <v>0</v>
      </c>
      <c r="AJ126" s="72">
        <f>SUMIFS('MTS B Funnel (M2)'!$O$7:$O$251,'MTS B Funnel (M2)'!$B$7:$B$251,'3.2.MTS B (M2)'!$B126)</f>
        <v>0</v>
      </c>
      <c r="AK126" s="72">
        <f t="shared" si="30"/>
        <v>0</v>
      </c>
      <c r="AL126" s="72">
        <f t="shared" si="31"/>
        <v>0</v>
      </c>
      <c r="AM126" s="72">
        <f t="shared" si="32"/>
        <v>0</v>
      </c>
      <c r="AN126" s="72">
        <f t="shared" si="33"/>
        <v>0</v>
      </c>
      <c r="AO126" s="72">
        <f t="shared" si="34"/>
        <v>0</v>
      </c>
      <c r="AP126" s="55"/>
    </row>
    <row r="127" spans="1:42" x14ac:dyDescent="0.25">
      <c r="A127" s="144"/>
      <c r="B127" s="55"/>
      <c r="C127" s="55"/>
      <c r="D127" s="72">
        <f>SUMIF('3.1.MTS A'!$F$7:$F$253,'3.2.MTS B (M2)'!B127,'3.1.MTS A'!$L$7:$L$253)</f>
        <v>0</v>
      </c>
      <c r="E127" s="187">
        <f>SUMIF('Conv ratios (M2)'!$A$2:$A$51,'3.2.MTS B (M2)'!$B127,'Conv ratios (M2)'!$G$2:$G$51)</f>
        <v>0</v>
      </c>
      <c r="F127" s="187">
        <f>SUMIF('Conv ratios (M2)'!$A$2:$A$51,'3.2.MTS B (M2)'!$B127,'Conv ratios (M2)'!$F$2:$F$51)</f>
        <v>0</v>
      </c>
      <c r="G127" s="187">
        <f>SUMIF('Conv ratios (M2)'!$A$2:$A$51,'3.2.MTS B (M2)'!$B127,'Conv ratios (M2)'!$E$2:$E$51)</f>
        <v>0</v>
      </c>
      <c r="H127" s="55"/>
      <c r="I127" s="72">
        <f t="shared" si="19"/>
        <v>0</v>
      </c>
      <c r="J127" s="72">
        <f t="shared" si="20"/>
        <v>0</v>
      </c>
      <c r="K127" s="72">
        <f t="shared" si="21"/>
        <v>0</v>
      </c>
      <c r="L127" s="72">
        <f t="shared" si="22"/>
        <v>0</v>
      </c>
      <c r="M127" s="55"/>
      <c r="N127" s="72">
        <f t="shared" si="23"/>
        <v>0</v>
      </c>
      <c r="O127" s="55"/>
      <c r="P127" s="72">
        <f t="shared" si="24"/>
        <v>0</v>
      </c>
      <c r="Q127" s="72">
        <f t="shared" si="25"/>
        <v>0</v>
      </c>
      <c r="R127" s="72">
        <f>SUMIF('3.1.MTS A'!$F$7:$F$253,'3.2.MTS B (M2)'!B127,'3.1.MTS A'!$Y$7:$Y$253)</f>
        <v>0</v>
      </c>
      <c r="S127" s="72">
        <f>SUMIFS('MTS B Funnel (M2)'!$E$7:$E$251,'MTS B Funnel (M2)'!$B$7:$B$251,'3.2.MTS B (M2)'!$B127)</f>
        <v>0</v>
      </c>
      <c r="T127" s="72">
        <f>SUMIFS('MTS B Funnel (M2)'!$F$7:$F$251,'MTS B Funnel (M2)'!$B$7:$B$251,'3.2.MTS B (M2)'!$B127)</f>
        <v>0</v>
      </c>
      <c r="U127" s="72">
        <f>SUMIFS('MTS B Funnel (M2)'!$G$7:$G$251,'MTS B Funnel (M2)'!$B$7:$B$251,'3.2.MTS B (M2)'!$B127)</f>
        <v>0</v>
      </c>
      <c r="V127" s="72">
        <f>SUMIFS('MTS B Funnel (M2)'!$H$7:$H$251,'MTS B Funnel (M2)'!$B$7:$B$251,'3.2.MTS B (M2)'!$B127)</f>
        <v>0</v>
      </c>
      <c r="W127" s="72">
        <f t="shared" si="26"/>
        <v>0</v>
      </c>
      <c r="X127" s="72">
        <f t="shared" si="27"/>
        <v>0</v>
      </c>
      <c r="Y127" s="72">
        <f t="shared" si="28"/>
        <v>0</v>
      </c>
      <c r="Z127" s="72">
        <f t="shared" si="28"/>
        <v>0</v>
      </c>
      <c r="AA127" s="72">
        <f t="shared" si="28"/>
        <v>0</v>
      </c>
      <c r="AB127" s="72">
        <f>SUMIFS('MTS B Funnel (M2)'!$I$7:$I$251,'MTS B Funnel (M2)'!$B$7:$B$251,'3.2.MTS B (M2)'!$B127)</f>
        <v>0</v>
      </c>
      <c r="AC127" s="72">
        <f>SUMIFS('MTS B Funnel (M2)'!$J$7:$J$251,'MTS B Funnel (M2)'!$B$7:$B$251,'3.2.MTS B (M2)'!$B127)</f>
        <v>0</v>
      </c>
      <c r="AD127" s="72">
        <f t="shared" si="29"/>
        <v>0</v>
      </c>
      <c r="AE127" s="55"/>
      <c r="AF127" s="72">
        <f>SUMIF('3.1.MTS A'!$F$7:$F$253,'3.2.MTS B (M2)'!R127,'3.1.MTS A'!$AD$7:$AD$253)</f>
        <v>0</v>
      </c>
      <c r="AG127" s="72">
        <f>SUMIFS('MTS B Funnel (M2)'!$L$7:$L$251,'MTS B Funnel (M2)'!$B$7:$B$251,'3.2.MTS B (M2)'!$B127)</f>
        <v>0</v>
      </c>
      <c r="AH127" s="72">
        <f>SUMIFS('MTS B Funnel (M2)'!$M$7:$M$251,'MTS B Funnel (M2)'!$B$7:$B$251,'3.2.MTS B (M2)'!$B127)</f>
        <v>0</v>
      </c>
      <c r="AI127" s="72">
        <f>SUMIFS('MTS B Funnel (M2)'!$N$7:$N$251,'MTS B Funnel (M2)'!$B$7:$B$251,'3.2.MTS B (M2)'!$B127)</f>
        <v>0</v>
      </c>
      <c r="AJ127" s="72">
        <f>SUMIFS('MTS B Funnel (M2)'!$O$7:$O$251,'MTS B Funnel (M2)'!$B$7:$B$251,'3.2.MTS B (M2)'!$B127)</f>
        <v>0</v>
      </c>
      <c r="AK127" s="72">
        <f t="shared" si="30"/>
        <v>0</v>
      </c>
      <c r="AL127" s="72">
        <f t="shared" si="31"/>
        <v>0</v>
      </c>
      <c r="AM127" s="72">
        <f t="shared" si="32"/>
        <v>0</v>
      </c>
      <c r="AN127" s="72">
        <f t="shared" si="33"/>
        <v>0</v>
      </c>
      <c r="AO127" s="72">
        <f t="shared" si="34"/>
        <v>0</v>
      </c>
      <c r="AP127" s="55"/>
    </row>
    <row r="128" spans="1:42" x14ac:dyDescent="0.25">
      <c r="A128" s="144"/>
      <c r="B128" s="55"/>
      <c r="C128" s="55"/>
      <c r="D128" s="72">
        <f>SUMIF('3.1.MTS A'!$F$7:$F$253,'3.2.MTS B (M2)'!B128,'3.1.MTS A'!$L$7:$L$253)</f>
        <v>0</v>
      </c>
      <c r="E128" s="187">
        <f>SUMIF('Conv ratios (M2)'!$A$2:$A$51,'3.2.MTS B (M2)'!$B128,'Conv ratios (M2)'!$G$2:$G$51)</f>
        <v>0</v>
      </c>
      <c r="F128" s="187">
        <f>SUMIF('Conv ratios (M2)'!$A$2:$A$51,'3.2.MTS B (M2)'!$B128,'Conv ratios (M2)'!$F$2:$F$51)</f>
        <v>0</v>
      </c>
      <c r="G128" s="187">
        <f>SUMIF('Conv ratios (M2)'!$A$2:$A$51,'3.2.MTS B (M2)'!$B128,'Conv ratios (M2)'!$E$2:$E$51)</f>
        <v>0</v>
      </c>
      <c r="H128" s="55"/>
      <c r="I128" s="72">
        <f t="shared" si="19"/>
        <v>0</v>
      </c>
      <c r="J128" s="72">
        <f t="shared" si="20"/>
        <v>0</v>
      </c>
      <c r="K128" s="72">
        <f t="shared" si="21"/>
        <v>0</v>
      </c>
      <c r="L128" s="72">
        <f t="shared" si="22"/>
        <v>0</v>
      </c>
      <c r="M128" s="55"/>
      <c r="N128" s="72">
        <f t="shared" si="23"/>
        <v>0</v>
      </c>
      <c r="O128" s="55"/>
      <c r="P128" s="72">
        <f t="shared" si="24"/>
        <v>0</v>
      </c>
      <c r="Q128" s="72">
        <f t="shared" si="25"/>
        <v>0</v>
      </c>
      <c r="R128" s="72">
        <f>SUMIF('3.1.MTS A'!$F$7:$F$253,'3.2.MTS B (M2)'!B128,'3.1.MTS A'!$Y$7:$Y$253)</f>
        <v>0</v>
      </c>
      <c r="S128" s="72">
        <f>SUMIFS('MTS B Funnel (M2)'!$E$7:$E$251,'MTS B Funnel (M2)'!$B$7:$B$251,'3.2.MTS B (M2)'!$B128)</f>
        <v>0</v>
      </c>
      <c r="T128" s="72">
        <f>SUMIFS('MTS B Funnel (M2)'!$F$7:$F$251,'MTS B Funnel (M2)'!$B$7:$B$251,'3.2.MTS B (M2)'!$B128)</f>
        <v>0</v>
      </c>
      <c r="U128" s="72">
        <f>SUMIFS('MTS B Funnel (M2)'!$G$7:$G$251,'MTS B Funnel (M2)'!$B$7:$B$251,'3.2.MTS B (M2)'!$B128)</f>
        <v>0</v>
      </c>
      <c r="V128" s="72">
        <f>SUMIFS('MTS B Funnel (M2)'!$H$7:$H$251,'MTS B Funnel (M2)'!$B$7:$B$251,'3.2.MTS B (M2)'!$B128)</f>
        <v>0</v>
      </c>
      <c r="W128" s="72">
        <f t="shared" si="26"/>
        <v>0</v>
      </c>
      <c r="X128" s="72">
        <f t="shared" si="27"/>
        <v>0</v>
      </c>
      <c r="Y128" s="72">
        <f t="shared" si="28"/>
        <v>0</v>
      </c>
      <c r="Z128" s="72">
        <f t="shared" si="28"/>
        <v>0</v>
      </c>
      <c r="AA128" s="72">
        <f t="shared" si="28"/>
        <v>0</v>
      </c>
      <c r="AB128" s="72">
        <f>SUMIFS('MTS B Funnel (M2)'!$I$7:$I$251,'MTS B Funnel (M2)'!$B$7:$B$251,'3.2.MTS B (M2)'!$B128)</f>
        <v>0</v>
      </c>
      <c r="AC128" s="72">
        <f>SUMIFS('MTS B Funnel (M2)'!$J$7:$J$251,'MTS B Funnel (M2)'!$B$7:$B$251,'3.2.MTS B (M2)'!$B128)</f>
        <v>0</v>
      </c>
      <c r="AD128" s="72">
        <f t="shared" si="29"/>
        <v>0</v>
      </c>
      <c r="AE128" s="55"/>
      <c r="AF128" s="72">
        <f>SUMIF('3.1.MTS A'!$F$7:$F$253,'3.2.MTS B (M2)'!R128,'3.1.MTS A'!$AD$7:$AD$253)</f>
        <v>0</v>
      </c>
      <c r="AG128" s="72">
        <f>SUMIFS('MTS B Funnel (M2)'!$L$7:$L$251,'MTS B Funnel (M2)'!$B$7:$B$251,'3.2.MTS B (M2)'!$B128)</f>
        <v>0</v>
      </c>
      <c r="AH128" s="72">
        <f>SUMIFS('MTS B Funnel (M2)'!$M$7:$M$251,'MTS B Funnel (M2)'!$B$7:$B$251,'3.2.MTS B (M2)'!$B128)</f>
        <v>0</v>
      </c>
      <c r="AI128" s="72">
        <f>SUMIFS('MTS B Funnel (M2)'!$N$7:$N$251,'MTS B Funnel (M2)'!$B$7:$B$251,'3.2.MTS B (M2)'!$B128)</f>
        <v>0</v>
      </c>
      <c r="AJ128" s="72">
        <f>SUMIFS('MTS B Funnel (M2)'!$O$7:$O$251,'MTS B Funnel (M2)'!$B$7:$B$251,'3.2.MTS B (M2)'!$B128)</f>
        <v>0</v>
      </c>
      <c r="AK128" s="72">
        <f t="shared" si="30"/>
        <v>0</v>
      </c>
      <c r="AL128" s="72">
        <f t="shared" si="31"/>
        <v>0</v>
      </c>
      <c r="AM128" s="72">
        <f t="shared" si="32"/>
        <v>0</v>
      </c>
      <c r="AN128" s="72">
        <f t="shared" si="33"/>
        <v>0</v>
      </c>
      <c r="AO128" s="72">
        <f t="shared" si="34"/>
        <v>0</v>
      </c>
      <c r="AP128" s="55"/>
    </row>
    <row r="129" spans="1:42" x14ac:dyDescent="0.25">
      <c r="A129" s="144"/>
      <c r="B129" s="55"/>
      <c r="C129" s="55"/>
      <c r="D129" s="72">
        <f>SUMIF('3.1.MTS A'!$F$7:$F$253,'3.2.MTS B (M2)'!B129,'3.1.MTS A'!$L$7:$L$253)</f>
        <v>0</v>
      </c>
      <c r="E129" s="187">
        <f>SUMIF('Conv ratios (M2)'!$A$2:$A$51,'3.2.MTS B (M2)'!$B129,'Conv ratios (M2)'!$G$2:$G$51)</f>
        <v>0</v>
      </c>
      <c r="F129" s="187">
        <f>SUMIF('Conv ratios (M2)'!$A$2:$A$51,'3.2.MTS B (M2)'!$B129,'Conv ratios (M2)'!$F$2:$F$51)</f>
        <v>0</v>
      </c>
      <c r="G129" s="187">
        <f>SUMIF('Conv ratios (M2)'!$A$2:$A$51,'3.2.MTS B (M2)'!$B129,'Conv ratios (M2)'!$E$2:$E$51)</f>
        <v>0</v>
      </c>
      <c r="H129" s="55"/>
      <c r="I129" s="72">
        <f t="shared" si="19"/>
        <v>0</v>
      </c>
      <c r="J129" s="72">
        <f t="shared" si="20"/>
        <v>0</v>
      </c>
      <c r="K129" s="72">
        <f t="shared" si="21"/>
        <v>0</v>
      </c>
      <c r="L129" s="72">
        <f t="shared" si="22"/>
        <v>0</v>
      </c>
      <c r="M129" s="55"/>
      <c r="N129" s="72">
        <f t="shared" si="23"/>
        <v>0</v>
      </c>
      <c r="O129" s="55"/>
      <c r="P129" s="72">
        <f t="shared" si="24"/>
        <v>0</v>
      </c>
      <c r="Q129" s="72">
        <f t="shared" si="25"/>
        <v>0</v>
      </c>
      <c r="R129" s="72">
        <f>SUMIF('3.1.MTS A'!$F$7:$F$253,'3.2.MTS B (M2)'!B129,'3.1.MTS A'!$Y$7:$Y$253)</f>
        <v>0</v>
      </c>
      <c r="S129" s="72">
        <f>SUMIFS('MTS B Funnel (M2)'!$E$7:$E$251,'MTS B Funnel (M2)'!$B$7:$B$251,'3.2.MTS B (M2)'!$B129)</f>
        <v>0</v>
      </c>
      <c r="T129" s="72">
        <f>SUMIFS('MTS B Funnel (M2)'!$F$7:$F$251,'MTS B Funnel (M2)'!$B$7:$B$251,'3.2.MTS B (M2)'!$B129)</f>
        <v>0</v>
      </c>
      <c r="U129" s="72">
        <f>SUMIFS('MTS B Funnel (M2)'!$G$7:$G$251,'MTS B Funnel (M2)'!$B$7:$B$251,'3.2.MTS B (M2)'!$B129)</f>
        <v>0</v>
      </c>
      <c r="V129" s="72">
        <f>SUMIFS('MTS B Funnel (M2)'!$H$7:$H$251,'MTS B Funnel (M2)'!$B$7:$B$251,'3.2.MTS B (M2)'!$B129)</f>
        <v>0</v>
      </c>
      <c r="W129" s="72">
        <f t="shared" si="26"/>
        <v>0</v>
      </c>
      <c r="X129" s="72">
        <f t="shared" si="27"/>
        <v>0</v>
      </c>
      <c r="Y129" s="72">
        <f t="shared" si="28"/>
        <v>0</v>
      </c>
      <c r="Z129" s="72">
        <f t="shared" si="28"/>
        <v>0</v>
      </c>
      <c r="AA129" s="72">
        <f t="shared" si="28"/>
        <v>0</v>
      </c>
      <c r="AB129" s="72">
        <f>SUMIFS('MTS B Funnel (M2)'!$I$7:$I$251,'MTS B Funnel (M2)'!$B$7:$B$251,'3.2.MTS B (M2)'!$B129)</f>
        <v>0</v>
      </c>
      <c r="AC129" s="72">
        <f>SUMIFS('MTS B Funnel (M2)'!$J$7:$J$251,'MTS B Funnel (M2)'!$B$7:$B$251,'3.2.MTS B (M2)'!$B129)</f>
        <v>0</v>
      </c>
      <c r="AD129" s="72">
        <f t="shared" si="29"/>
        <v>0</v>
      </c>
      <c r="AE129" s="55"/>
      <c r="AF129" s="72">
        <f>SUMIF('3.1.MTS A'!$F$7:$F$253,'3.2.MTS B (M2)'!R129,'3.1.MTS A'!$AD$7:$AD$253)</f>
        <v>0</v>
      </c>
      <c r="AG129" s="72">
        <f>SUMIFS('MTS B Funnel (M2)'!$L$7:$L$251,'MTS B Funnel (M2)'!$B$7:$B$251,'3.2.MTS B (M2)'!$B129)</f>
        <v>0</v>
      </c>
      <c r="AH129" s="72">
        <f>SUMIFS('MTS B Funnel (M2)'!$M$7:$M$251,'MTS B Funnel (M2)'!$B$7:$B$251,'3.2.MTS B (M2)'!$B129)</f>
        <v>0</v>
      </c>
      <c r="AI129" s="72">
        <f>SUMIFS('MTS B Funnel (M2)'!$N$7:$N$251,'MTS B Funnel (M2)'!$B$7:$B$251,'3.2.MTS B (M2)'!$B129)</f>
        <v>0</v>
      </c>
      <c r="AJ129" s="72">
        <f>SUMIFS('MTS B Funnel (M2)'!$O$7:$O$251,'MTS B Funnel (M2)'!$B$7:$B$251,'3.2.MTS B (M2)'!$B129)</f>
        <v>0</v>
      </c>
      <c r="AK129" s="72">
        <f t="shared" si="30"/>
        <v>0</v>
      </c>
      <c r="AL129" s="72">
        <f t="shared" si="31"/>
        <v>0</v>
      </c>
      <c r="AM129" s="72">
        <f t="shared" si="32"/>
        <v>0</v>
      </c>
      <c r="AN129" s="72">
        <f t="shared" si="33"/>
        <v>0</v>
      </c>
      <c r="AO129" s="72">
        <f t="shared" si="34"/>
        <v>0</v>
      </c>
      <c r="AP129" s="55"/>
    </row>
    <row r="130" spans="1:42" x14ac:dyDescent="0.25">
      <c r="A130" s="144"/>
      <c r="B130" s="55"/>
      <c r="C130" s="55"/>
      <c r="D130" s="72">
        <f>SUMIF('3.1.MTS A'!$F$7:$F$253,'3.2.MTS B (M2)'!B130,'3.1.MTS A'!$L$7:$L$253)</f>
        <v>0</v>
      </c>
      <c r="E130" s="187">
        <f>SUMIF('Conv ratios (M2)'!$A$2:$A$51,'3.2.MTS B (M2)'!$B130,'Conv ratios (M2)'!$G$2:$G$51)</f>
        <v>0</v>
      </c>
      <c r="F130" s="187">
        <f>SUMIF('Conv ratios (M2)'!$A$2:$A$51,'3.2.MTS B (M2)'!$B130,'Conv ratios (M2)'!$F$2:$F$51)</f>
        <v>0</v>
      </c>
      <c r="G130" s="187">
        <f>SUMIF('Conv ratios (M2)'!$A$2:$A$51,'3.2.MTS B (M2)'!$B130,'Conv ratios (M2)'!$E$2:$E$51)</f>
        <v>0</v>
      </c>
      <c r="H130" s="55"/>
      <c r="I130" s="72">
        <f t="shared" si="19"/>
        <v>0</v>
      </c>
      <c r="J130" s="72">
        <f t="shared" si="20"/>
        <v>0</v>
      </c>
      <c r="K130" s="72">
        <f t="shared" si="21"/>
        <v>0</v>
      </c>
      <c r="L130" s="72">
        <f t="shared" si="22"/>
        <v>0</v>
      </c>
      <c r="M130" s="55"/>
      <c r="N130" s="72">
        <f t="shared" si="23"/>
        <v>0</v>
      </c>
      <c r="O130" s="55"/>
      <c r="P130" s="72">
        <f t="shared" si="24"/>
        <v>0</v>
      </c>
      <c r="Q130" s="72">
        <f t="shared" si="25"/>
        <v>0</v>
      </c>
      <c r="R130" s="72">
        <f>SUMIF('3.1.MTS A'!$F$7:$F$253,'3.2.MTS B (M2)'!B130,'3.1.MTS A'!$Y$7:$Y$253)</f>
        <v>0</v>
      </c>
      <c r="S130" s="72">
        <f>SUMIFS('MTS B Funnel (M2)'!$E$7:$E$251,'MTS B Funnel (M2)'!$B$7:$B$251,'3.2.MTS B (M2)'!$B130)</f>
        <v>0</v>
      </c>
      <c r="T130" s="72">
        <f>SUMIFS('MTS B Funnel (M2)'!$F$7:$F$251,'MTS B Funnel (M2)'!$B$7:$B$251,'3.2.MTS B (M2)'!$B130)</f>
        <v>0</v>
      </c>
      <c r="U130" s="72">
        <f>SUMIFS('MTS B Funnel (M2)'!$G$7:$G$251,'MTS B Funnel (M2)'!$B$7:$B$251,'3.2.MTS B (M2)'!$B130)</f>
        <v>0</v>
      </c>
      <c r="V130" s="72">
        <f>SUMIFS('MTS B Funnel (M2)'!$H$7:$H$251,'MTS B Funnel (M2)'!$B$7:$B$251,'3.2.MTS B (M2)'!$B130)</f>
        <v>0</v>
      </c>
      <c r="W130" s="72">
        <f t="shared" si="26"/>
        <v>0</v>
      </c>
      <c r="X130" s="72">
        <f t="shared" si="27"/>
        <v>0</v>
      </c>
      <c r="Y130" s="72">
        <f t="shared" si="28"/>
        <v>0</v>
      </c>
      <c r="Z130" s="72">
        <f t="shared" si="28"/>
        <v>0</v>
      </c>
      <c r="AA130" s="72">
        <f t="shared" si="28"/>
        <v>0</v>
      </c>
      <c r="AB130" s="72">
        <f>SUMIFS('MTS B Funnel (M2)'!$I$7:$I$251,'MTS B Funnel (M2)'!$B$7:$B$251,'3.2.MTS B (M2)'!$B130)</f>
        <v>0</v>
      </c>
      <c r="AC130" s="72">
        <f>SUMIFS('MTS B Funnel (M2)'!$J$7:$J$251,'MTS B Funnel (M2)'!$B$7:$B$251,'3.2.MTS B (M2)'!$B130)</f>
        <v>0</v>
      </c>
      <c r="AD130" s="72">
        <f t="shared" si="29"/>
        <v>0</v>
      </c>
      <c r="AE130" s="55"/>
      <c r="AF130" s="72">
        <f>SUMIF('3.1.MTS A'!$F$7:$F$253,'3.2.MTS B (M2)'!R130,'3.1.MTS A'!$AD$7:$AD$253)</f>
        <v>0</v>
      </c>
      <c r="AG130" s="72">
        <f>SUMIFS('MTS B Funnel (M2)'!$L$7:$L$251,'MTS B Funnel (M2)'!$B$7:$B$251,'3.2.MTS B (M2)'!$B130)</f>
        <v>0</v>
      </c>
      <c r="AH130" s="72">
        <f>SUMIFS('MTS B Funnel (M2)'!$M$7:$M$251,'MTS B Funnel (M2)'!$B$7:$B$251,'3.2.MTS B (M2)'!$B130)</f>
        <v>0</v>
      </c>
      <c r="AI130" s="72">
        <f>SUMIFS('MTS B Funnel (M2)'!$N$7:$N$251,'MTS B Funnel (M2)'!$B$7:$B$251,'3.2.MTS B (M2)'!$B130)</f>
        <v>0</v>
      </c>
      <c r="AJ130" s="72">
        <f>SUMIFS('MTS B Funnel (M2)'!$O$7:$O$251,'MTS B Funnel (M2)'!$B$7:$B$251,'3.2.MTS B (M2)'!$B130)</f>
        <v>0</v>
      </c>
      <c r="AK130" s="72">
        <f t="shared" si="30"/>
        <v>0</v>
      </c>
      <c r="AL130" s="72">
        <f t="shared" si="31"/>
        <v>0</v>
      </c>
      <c r="AM130" s="72">
        <f t="shared" si="32"/>
        <v>0</v>
      </c>
      <c r="AN130" s="72">
        <f t="shared" si="33"/>
        <v>0</v>
      </c>
      <c r="AO130" s="72">
        <f t="shared" si="34"/>
        <v>0</v>
      </c>
      <c r="AP130" s="55"/>
    </row>
    <row r="131" spans="1:42" x14ac:dyDescent="0.25">
      <c r="A131" s="144"/>
      <c r="B131" s="55"/>
      <c r="C131" s="55"/>
      <c r="D131" s="72">
        <f>SUMIF('3.1.MTS A'!$F$7:$F$253,'3.2.MTS B (M2)'!B131,'3.1.MTS A'!$L$7:$L$253)</f>
        <v>0</v>
      </c>
      <c r="E131" s="187">
        <f>SUMIF('Conv ratios (M2)'!$A$2:$A$51,'3.2.MTS B (M2)'!$B131,'Conv ratios (M2)'!$G$2:$G$51)</f>
        <v>0</v>
      </c>
      <c r="F131" s="187">
        <f>SUMIF('Conv ratios (M2)'!$A$2:$A$51,'3.2.MTS B (M2)'!$B131,'Conv ratios (M2)'!$F$2:$F$51)</f>
        <v>0</v>
      </c>
      <c r="G131" s="187">
        <f>SUMIF('Conv ratios (M2)'!$A$2:$A$51,'3.2.MTS B (M2)'!$B131,'Conv ratios (M2)'!$E$2:$E$51)</f>
        <v>0</v>
      </c>
      <c r="H131" s="55"/>
      <c r="I131" s="72">
        <f t="shared" si="19"/>
        <v>0</v>
      </c>
      <c r="J131" s="72">
        <f t="shared" si="20"/>
        <v>0</v>
      </c>
      <c r="K131" s="72">
        <f t="shared" si="21"/>
        <v>0</v>
      </c>
      <c r="L131" s="72">
        <f t="shared" si="22"/>
        <v>0</v>
      </c>
      <c r="M131" s="55"/>
      <c r="N131" s="72">
        <f t="shared" si="23"/>
        <v>0</v>
      </c>
      <c r="O131" s="55"/>
      <c r="P131" s="72">
        <f t="shared" si="24"/>
        <v>0</v>
      </c>
      <c r="Q131" s="72">
        <f t="shared" si="25"/>
        <v>0</v>
      </c>
      <c r="R131" s="72">
        <f>SUMIF('3.1.MTS A'!$F$7:$F$253,'3.2.MTS B (M2)'!B131,'3.1.MTS A'!$Y$7:$Y$253)</f>
        <v>0</v>
      </c>
      <c r="S131" s="72">
        <f>SUMIFS('MTS B Funnel (M2)'!$E$7:$E$251,'MTS B Funnel (M2)'!$B$7:$B$251,'3.2.MTS B (M2)'!$B131)</f>
        <v>0</v>
      </c>
      <c r="T131" s="72">
        <f>SUMIFS('MTS B Funnel (M2)'!$F$7:$F$251,'MTS B Funnel (M2)'!$B$7:$B$251,'3.2.MTS B (M2)'!$B131)</f>
        <v>0</v>
      </c>
      <c r="U131" s="72">
        <f>SUMIFS('MTS B Funnel (M2)'!$G$7:$G$251,'MTS B Funnel (M2)'!$B$7:$B$251,'3.2.MTS B (M2)'!$B131)</f>
        <v>0</v>
      </c>
      <c r="V131" s="72">
        <f>SUMIFS('MTS B Funnel (M2)'!$H$7:$H$251,'MTS B Funnel (M2)'!$B$7:$B$251,'3.2.MTS B (M2)'!$B131)</f>
        <v>0</v>
      </c>
      <c r="W131" s="72">
        <f t="shared" si="26"/>
        <v>0</v>
      </c>
      <c r="X131" s="72">
        <f t="shared" si="27"/>
        <v>0</v>
      </c>
      <c r="Y131" s="72">
        <f t="shared" si="28"/>
        <v>0</v>
      </c>
      <c r="Z131" s="72">
        <f t="shared" si="28"/>
        <v>0</v>
      </c>
      <c r="AA131" s="72">
        <f t="shared" si="28"/>
        <v>0</v>
      </c>
      <c r="AB131" s="72">
        <f>SUMIFS('MTS B Funnel (M2)'!$I$7:$I$251,'MTS B Funnel (M2)'!$B$7:$B$251,'3.2.MTS B (M2)'!$B131)</f>
        <v>0</v>
      </c>
      <c r="AC131" s="72">
        <f>SUMIFS('MTS B Funnel (M2)'!$J$7:$J$251,'MTS B Funnel (M2)'!$B$7:$B$251,'3.2.MTS B (M2)'!$B131)</f>
        <v>0</v>
      </c>
      <c r="AD131" s="72">
        <f t="shared" si="29"/>
        <v>0</v>
      </c>
      <c r="AE131" s="55"/>
      <c r="AF131" s="72">
        <f>SUMIF('3.1.MTS A'!$F$7:$F$253,'3.2.MTS B (M2)'!R131,'3.1.MTS A'!$AD$7:$AD$253)</f>
        <v>0</v>
      </c>
      <c r="AG131" s="72">
        <f>SUMIFS('MTS B Funnel (M2)'!$L$7:$L$251,'MTS B Funnel (M2)'!$B$7:$B$251,'3.2.MTS B (M2)'!$B131)</f>
        <v>0</v>
      </c>
      <c r="AH131" s="72">
        <f>SUMIFS('MTS B Funnel (M2)'!$M$7:$M$251,'MTS B Funnel (M2)'!$B$7:$B$251,'3.2.MTS B (M2)'!$B131)</f>
        <v>0</v>
      </c>
      <c r="AI131" s="72">
        <f>SUMIFS('MTS B Funnel (M2)'!$N$7:$N$251,'MTS B Funnel (M2)'!$B$7:$B$251,'3.2.MTS B (M2)'!$B131)</f>
        <v>0</v>
      </c>
      <c r="AJ131" s="72">
        <f>SUMIFS('MTS B Funnel (M2)'!$O$7:$O$251,'MTS B Funnel (M2)'!$B$7:$B$251,'3.2.MTS B (M2)'!$B131)</f>
        <v>0</v>
      </c>
      <c r="AK131" s="72">
        <f t="shared" si="30"/>
        <v>0</v>
      </c>
      <c r="AL131" s="72">
        <f t="shared" si="31"/>
        <v>0</v>
      </c>
      <c r="AM131" s="72">
        <f t="shared" si="32"/>
        <v>0</v>
      </c>
      <c r="AN131" s="72">
        <f t="shared" si="33"/>
        <v>0</v>
      </c>
      <c r="AO131" s="72">
        <f t="shared" si="34"/>
        <v>0</v>
      </c>
      <c r="AP131" s="55"/>
    </row>
    <row r="132" spans="1:42" x14ac:dyDescent="0.25">
      <c r="A132" s="144"/>
      <c r="B132" s="55"/>
      <c r="C132" s="55"/>
      <c r="D132" s="72">
        <f>SUMIF('3.1.MTS A'!$F$7:$F$253,'3.2.MTS B (M2)'!B132,'3.1.MTS A'!$L$7:$L$253)</f>
        <v>0</v>
      </c>
      <c r="E132" s="187">
        <f>SUMIF('Conv ratios (M2)'!$A$2:$A$51,'3.2.MTS B (M2)'!$B132,'Conv ratios (M2)'!$G$2:$G$51)</f>
        <v>0</v>
      </c>
      <c r="F132" s="187">
        <f>SUMIF('Conv ratios (M2)'!$A$2:$A$51,'3.2.MTS B (M2)'!$B132,'Conv ratios (M2)'!$F$2:$F$51)</f>
        <v>0</v>
      </c>
      <c r="G132" s="187">
        <f>SUMIF('Conv ratios (M2)'!$A$2:$A$51,'3.2.MTS B (M2)'!$B132,'Conv ratios (M2)'!$E$2:$E$51)</f>
        <v>0</v>
      </c>
      <c r="H132" s="55"/>
      <c r="I132" s="72">
        <f t="shared" si="19"/>
        <v>0</v>
      </c>
      <c r="J132" s="72">
        <f t="shared" si="20"/>
        <v>0</v>
      </c>
      <c r="K132" s="72">
        <f t="shared" si="21"/>
        <v>0</v>
      </c>
      <c r="L132" s="72">
        <f t="shared" si="22"/>
        <v>0</v>
      </c>
      <c r="M132" s="55"/>
      <c r="N132" s="72">
        <f t="shared" si="23"/>
        <v>0</v>
      </c>
      <c r="O132" s="55"/>
      <c r="P132" s="72">
        <f t="shared" si="24"/>
        <v>0</v>
      </c>
      <c r="Q132" s="72">
        <f t="shared" si="25"/>
        <v>0</v>
      </c>
      <c r="R132" s="72">
        <f>SUMIF('3.1.MTS A'!$F$7:$F$253,'3.2.MTS B (M2)'!B132,'3.1.MTS A'!$Y$7:$Y$253)</f>
        <v>0</v>
      </c>
      <c r="S132" s="72">
        <f>SUMIFS('MTS B Funnel (M2)'!$E$7:$E$251,'MTS B Funnel (M2)'!$B$7:$B$251,'3.2.MTS B (M2)'!$B132)</f>
        <v>0</v>
      </c>
      <c r="T132" s="72">
        <f>SUMIFS('MTS B Funnel (M2)'!$F$7:$F$251,'MTS B Funnel (M2)'!$B$7:$B$251,'3.2.MTS B (M2)'!$B132)</f>
        <v>0</v>
      </c>
      <c r="U132" s="72">
        <f>SUMIFS('MTS B Funnel (M2)'!$G$7:$G$251,'MTS B Funnel (M2)'!$B$7:$B$251,'3.2.MTS B (M2)'!$B132)</f>
        <v>0</v>
      </c>
      <c r="V132" s="72">
        <f>SUMIFS('MTS B Funnel (M2)'!$H$7:$H$251,'MTS B Funnel (M2)'!$B$7:$B$251,'3.2.MTS B (M2)'!$B132)</f>
        <v>0</v>
      </c>
      <c r="W132" s="72">
        <f t="shared" si="26"/>
        <v>0</v>
      </c>
      <c r="X132" s="72">
        <f t="shared" si="27"/>
        <v>0</v>
      </c>
      <c r="Y132" s="72">
        <f t="shared" si="28"/>
        <v>0</v>
      </c>
      <c r="Z132" s="72">
        <f t="shared" si="28"/>
        <v>0</v>
      </c>
      <c r="AA132" s="72">
        <f t="shared" si="28"/>
        <v>0</v>
      </c>
      <c r="AB132" s="72">
        <f>SUMIFS('MTS B Funnel (M2)'!$I$7:$I$251,'MTS B Funnel (M2)'!$B$7:$B$251,'3.2.MTS B (M2)'!$B132)</f>
        <v>0</v>
      </c>
      <c r="AC132" s="72">
        <f>SUMIFS('MTS B Funnel (M2)'!$J$7:$J$251,'MTS B Funnel (M2)'!$B$7:$B$251,'3.2.MTS B (M2)'!$B132)</f>
        <v>0</v>
      </c>
      <c r="AD132" s="72">
        <f t="shared" si="29"/>
        <v>0</v>
      </c>
      <c r="AE132" s="55"/>
      <c r="AF132" s="72">
        <f>SUMIF('3.1.MTS A'!$F$7:$F$253,'3.2.MTS B (M2)'!R132,'3.1.MTS A'!$AD$7:$AD$253)</f>
        <v>0</v>
      </c>
      <c r="AG132" s="72">
        <f>SUMIFS('MTS B Funnel (M2)'!$L$7:$L$251,'MTS B Funnel (M2)'!$B$7:$B$251,'3.2.MTS B (M2)'!$B132)</f>
        <v>0</v>
      </c>
      <c r="AH132" s="72">
        <f>SUMIFS('MTS B Funnel (M2)'!$M$7:$M$251,'MTS B Funnel (M2)'!$B$7:$B$251,'3.2.MTS B (M2)'!$B132)</f>
        <v>0</v>
      </c>
      <c r="AI132" s="72">
        <f>SUMIFS('MTS B Funnel (M2)'!$N$7:$N$251,'MTS B Funnel (M2)'!$B$7:$B$251,'3.2.MTS B (M2)'!$B132)</f>
        <v>0</v>
      </c>
      <c r="AJ132" s="72">
        <f>SUMIFS('MTS B Funnel (M2)'!$O$7:$O$251,'MTS B Funnel (M2)'!$B$7:$B$251,'3.2.MTS B (M2)'!$B132)</f>
        <v>0</v>
      </c>
      <c r="AK132" s="72">
        <f t="shared" si="30"/>
        <v>0</v>
      </c>
      <c r="AL132" s="72">
        <f t="shared" si="31"/>
        <v>0</v>
      </c>
      <c r="AM132" s="72">
        <f t="shared" si="32"/>
        <v>0</v>
      </c>
      <c r="AN132" s="72">
        <f t="shared" si="33"/>
        <v>0</v>
      </c>
      <c r="AO132" s="72">
        <f t="shared" si="34"/>
        <v>0</v>
      </c>
      <c r="AP132" s="55"/>
    </row>
    <row r="133" spans="1:42" x14ac:dyDescent="0.25">
      <c r="A133" s="144"/>
      <c r="B133" s="55"/>
      <c r="C133" s="55"/>
      <c r="D133" s="72">
        <f>SUMIF('3.1.MTS A'!$F$7:$F$253,'3.2.MTS B (M2)'!B133,'3.1.MTS A'!$L$7:$L$253)</f>
        <v>0</v>
      </c>
      <c r="E133" s="187">
        <f>SUMIF('Conv ratios (M2)'!$A$2:$A$51,'3.2.MTS B (M2)'!$B133,'Conv ratios (M2)'!$G$2:$G$51)</f>
        <v>0</v>
      </c>
      <c r="F133" s="187">
        <f>SUMIF('Conv ratios (M2)'!$A$2:$A$51,'3.2.MTS B (M2)'!$B133,'Conv ratios (M2)'!$F$2:$F$51)</f>
        <v>0</v>
      </c>
      <c r="G133" s="187">
        <f>SUMIF('Conv ratios (M2)'!$A$2:$A$51,'3.2.MTS B (M2)'!$B133,'Conv ratios (M2)'!$E$2:$E$51)</f>
        <v>0</v>
      </c>
      <c r="H133" s="55"/>
      <c r="I133" s="72">
        <f t="shared" si="19"/>
        <v>0</v>
      </c>
      <c r="J133" s="72">
        <f t="shared" si="20"/>
        <v>0</v>
      </c>
      <c r="K133" s="72">
        <f t="shared" si="21"/>
        <v>0</v>
      </c>
      <c r="L133" s="72">
        <f t="shared" si="22"/>
        <v>0</v>
      </c>
      <c r="M133" s="55"/>
      <c r="N133" s="72">
        <f t="shared" si="23"/>
        <v>0</v>
      </c>
      <c r="O133" s="55"/>
      <c r="P133" s="72">
        <f t="shared" si="24"/>
        <v>0</v>
      </c>
      <c r="Q133" s="72">
        <f t="shared" si="25"/>
        <v>0</v>
      </c>
      <c r="R133" s="72">
        <f>SUMIF('3.1.MTS A'!$F$7:$F$253,'3.2.MTS B (M2)'!B133,'3.1.MTS A'!$Y$7:$Y$253)</f>
        <v>0</v>
      </c>
      <c r="S133" s="72">
        <f>SUMIFS('MTS B Funnel (M2)'!$E$7:$E$251,'MTS B Funnel (M2)'!$B$7:$B$251,'3.2.MTS B (M2)'!$B133)</f>
        <v>0</v>
      </c>
      <c r="T133" s="72">
        <f>SUMIFS('MTS B Funnel (M2)'!$F$7:$F$251,'MTS B Funnel (M2)'!$B$7:$B$251,'3.2.MTS B (M2)'!$B133)</f>
        <v>0</v>
      </c>
      <c r="U133" s="72">
        <f>SUMIFS('MTS B Funnel (M2)'!$G$7:$G$251,'MTS B Funnel (M2)'!$B$7:$B$251,'3.2.MTS B (M2)'!$B133)</f>
        <v>0</v>
      </c>
      <c r="V133" s="72">
        <f>SUMIFS('MTS B Funnel (M2)'!$H$7:$H$251,'MTS B Funnel (M2)'!$B$7:$B$251,'3.2.MTS B (M2)'!$B133)</f>
        <v>0</v>
      </c>
      <c r="W133" s="72">
        <f t="shared" si="26"/>
        <v>0</v>
      </c>
      <c r="X133" s="72">
        <f t="shared" si="27"/>
        <v>0</v>
      </c>
      <c r="Y133" s="72">
        <f t="shared" si="28"/>
        <v>0</v>
      </c>
      <c r="Z133" s="72">
        <f t="shared" si="28"/>
        <v>0</v>
      </c>
      <c r="AA133" s="72">
        <f t="shared" si="28"/>
        <v>0</v>
      </c>
      <c r="AB133" s="72">
        <f>SUMIFS('MTS B Funnel (M2)'!$I$7:$I$251,'MTS B Funnel (M2)'!$B$7:$B$251,'3.2.MTS B (M2)'!$B133)</f>
        <v>0</v>
      </c>
      <c r="AC133" s="72">
        <f>SUMIFS('MTS B Funnel (M2)'!$J$7:$J$251,'MTS B Funnel (M2)'!$B$7:$B$251,'3.2.MTS B (M2)'!$B133)</f>
        <v>0</v>
      </c>
      <c r="AD133" s="72">
        <f t="shared" si="29"/>
        <v>0</v>
      </c>
      <c r="AE133" s="55"/>
      <c r="AF133" s="72">
        <f>SUMIF('3.1.MTS A'!$F$7:$F$253,'3.2.MTS B (M2)'!R133,'3.1.MTS A'!$AD$7:$AD$253)</f>
        <v>0</v>
      </c>
      <c r="AG133" s="72">
        <f>SUMIFS('MTS B Funnel (M2)'!$L$7:$L$251,'MTS B Funnel (M2)'!$B$7:$B$251,'3.2.MTS B (M2)'!$B133)</f>
        <v>0</v>
      </c>
      <c r="AH133" s="72">
        <f>SUMIFS('MTS B Funnel (M2)'!$M$7:$M$251,'MTS B Funnel (M2)'!$B$7:$B$251,'3.2.MTS B (M2)'!$B133)</f>
        <v>0</v>
      </c>
      <c r="AI133" s="72">
        <f>SUMIFS('MTS B Funnel (M2)'!$N$7:$N$251,'MTS B Funnel (M2)'!$B$7:$B$251,'3.2.MTS B (M2)'!$B133)</f>
        <v>0</v>
      </c>
      <c r="AJ133" s="72">
        <f>SUMIFS('MTS B Funnel (M2)'!$O$7:$O$251,'MTS B Funnel (M2)'!$B$7:$B$251,'3.2.MTS B (M2)'!$B133)</f>
        <v>0</v>
      </c>
      <c r="AK133" s="72">
        <f t="shared" si="30"/>
        <v>0</v>
      </c>
      <c r="AL133" s="72">
        <f t="shared" si="31"/>
        <v>0</v>
      </c>
      <c r="AM133" s="72">
        <f t="shared" si="32"/>
        <v>0</v>
      </c>
      <c r="AN133" s="72">
        <f t="shared" si="33"/>
        <v>0</v>
      </c>
      <c r="AO133" s="72">
        <f t="shared" si="34"/>
        <v>0</v>
      </c>
      <c r="AP133" s="55"/>
    </row>
    <row r="134" spans="1:42" x14ac:dyDescent="0.25">
      <c r="A134" s="144"/>
      <c r="B134" s="55"/>
      <c r="C134" s="55"/>
      <c r="D134" s="72">
        <f>SUMIF('3.1.MTS A'!$F$7:$F$253,'3.2.MTS B (M2)'!B134,'3.1.MTS A'!$L$7:$L$253)</f>
        <v>0</v>
      </c>
      <c r="E134" s="187">
        <f>SUMIF('Conv ratios (M2)'!$A$2:$A$51,'3.2.MTS B (M2)'!$B134,'Conv ratios (M2)'!$G$2:$G$51)</f>
        <v>0</v>
      </c>
      <c r="F134" s="187">
        <f>SUMIF('Conv ratios (M2)'!$A$2:$A$51,'3.2.MTS B (M2)'!$B134,'Conv ratios (M2)'!$F$2:$F$51)</f>
        <v>0</v>
      </c>
      <c r="G134" s="187">
        <f>SUMIF('Conv ratios (M2)'!$A$2:$A$51,'3.2.MTS B (M2)'!$B134,'Conv ratios (M2)'!$E$2:$E$51)</f>
        <v>0</v>
      </c>
      <c r="H134" s="55"/>
      <c r="I134" s="72">
        <f t="shared" si="19"/>
        <v>0</v>
      </c>
      <c r="J134" s="72">
        <f t="shared" si="20"/>
        <v>0</v>
      </c>
      <c r="K134" s="72">
        <f t="shared" si="21"/>
        <v>0</v>
      </c>
      <c r="L134" s="72">
        <f t="shared" si="22"/>
        <v>0</v>
      </c>
      <c r="M134" s="55"/>
      <c r="N134" s="72">
        <f t="shared" si="23"/>
        <v>0</v>
      </c>
      <c r="O134" s="55"/>
      <c r="P134" s="72">
        <f t="shared" si="24"/>
        <v>0</v>
      </c>
      <c r="Q134" s="72">
        <f t="shared" si="25"/>
        <v>0</v>
      </c>
      <c r="R134" s="72">
        <f>SUMIF('3.1.MTS A'!$F$7:$F$253,'3.2.MTS B (M2)'!B134,'3.1.MTS A'!$Y$7:$Y$253)</f>
        <v>0</v>
      </c>
      <c r="S134" s="72">
        <f>SUMIFS('MTS B Funnel (M2)'!$E$7:$E$251,'MTS B Funnel (M2)'!$B$7:$B$251,'3.2.MTS B (M2)'!$B134)</f>
        <v>0</v>
      </c>
      <c r="T134" s="72">
        <f>SUMIFS('MTS B Funnel (M2)'!$F$7:$F$251,'MTS B Funnel (M2)'!$B$7:$B$251,'3.2.MTS B (M2)'!$B134)</f>
        <v>0</v>
      </c>
      <c r="U134" s="72">
        <f>SUMIFS('MTS B Funnel (M2)'!$G$7:$G$251,'MTS B Funnel (M2)'!$B$7:$B$251,'3.2.MTS B (M2)'!$B134)</f>
        <v>0</v>
      </c>
      <c r="V134" s="72">
        <f>SUMIFS('MTS B Funnel (M2)'!$H$7:$H$251,'MTS B Funnel (M2)'!$B$7:$B$251,'3.2.MTS B (M2)'!$B134)</f>
        <v>0</v>
      </c>
      <c r="W134" s="72">
        <f t="shared" si="26"/>
        <v>0</v>
      </c>
      <c r="X134" s="72">
        <f t="shared" si="27"/>
        <v>0</v>
      </c>
      <c r="Y134" s="72">
        <f t="shared" si="28"/>
        <v>0</v>
      </c>
      <c r="Z134" s="72">
        <f t="shared" si="28"/>
        <v>0</v>
      </c>
      <c r="AA134" s="72">
        <f t="shared" si="28"/>
        <v>0</v>
      </c>
      <c r="AB134" s="72">
        <f>SUMIFS('MTS B Funnel (M2)'!$I$7:$I$251,'MTS B Funnel (M2)'!$B$7:$B$251,'3.2.MTS B (M2)'!$B134)</f>
        <v>0</v>
      </c>
      <c r="AC134" s="72">
        <f>SUMIFS('MTS B Funnel (M2)'!$J$7:$J$251,'MTS B Funnel (M2)'!$B$7:$B$251,'3.2.MTS B (M2)'!$B134)</f>
        <v>0</v>
      </c>
      <c r="AD134" s="72">
        <f t="shared" si="29"/>
        <v>0</v>
      </c>
      <c r="AE134" s="55"/>
      <c r="AF134" s="72">
        <f>SUMIF('3.1.MTS A'!$F$7:$F$253,'3.2.MTS B (M2)'!R134,'3.1.MTS A'!$AD$7:$AD$253)</f>
        <v>0</v>
      </c>
      <c r="AG134" s="72">
        <f>SUMIFS('MTS B Funnel (M2)'!$L$7:$L$251,'MTS B Funnel (M2)'!$B$7:$B$251,'3.2.MTS B (M2)'!$B134)</f>
        <v>0</v>
      </c>
      <c r="AH134" s="72">
        <f>SUMIFS('MTS B Funnel (M2)'!$M$7:$M$251,'MTS B Funnel (M2)'!$B$7:$B$251,'3.2.MTS B (M2)'!$B134)</f>
        <v>0</v>
      </c>
      <c r="AI134" s="72">
        <f>SUMIFS('MTS B Funnel (M2)'!$N$7:$N$251,'MTS B Funnel (M2)'!$B$7:$B$251,'3.2.MTS B (M2)'!$B134)</f>
        <v>0</v>
      </c>
      <c r="AJ134" s="72">
        <f>SUMIFS('MTS B Funnel (M2)'!$O$7:$O$251,'MTS B Funnel (M2)'!$B$7:$B$251,'3.2.MTS B (M2)'!$B134)</f>
        <v>0</v>
      </c>
      <c r="AK134" s="72">
        <f t="shared" si="30"/>
        <v>0</v>
      </c>
      <c r="AL134" s="72">
        <f t="shared" si="31"/>
        <v>0</v>
      </c>
      <c r="AM134" s="72">
        <f t="shared" si="32"/>
        <v>0</v>
      </c>
      <c r="AN134" s="72">
        <f t="shared" si="33"/>
        <v>0</v>
      </c>
      <c r="AO134" s="72">
        <f t="shared" si="34"/>
        <v>0</v>
      </c>
      <c r="AP134" s="55"/>
    </row>
    <row r="135" spans="1:42" x14ac:dyDescent="0.25">
      <c r="A135" s="144"/>
      <c r="B135" s="55"/>
      <c r="C135" s="55"/>
      <c r="D135" s="72">
        <f>SUMIF('3.1.MTS A'!$F$7:$F$253,'3.2.MTS B (M2)'!B135,'3.1.MTS A'!$L$7:$L$253)</f>
        <v>0</v>
      </c>
      <c r="E135" s="187">
        <f>SUMIF('Conv ratios (M2)'!$A$2:$A$51,'3.2.MTS B (M2)'!$B135,'Conv ratios (M2)'!$G$2:$G$51)</f>
        <v>0</v>
      </c>
      <c r="F135" s="187">
        <f>SUMIF('Conv ratios (M2)'!$A$2:$A$51,'3.2.MTS B (M2)'!$B135,'Conv ratios (M2)'!$F$2:$F$51)</f>
        <v>0</v>
      </c>
      <c r="G135" s="187">
        <f>SUMIF('Conv ratios (M2)'!$A$2:$A$51,'3.2.MTS B (M2)'!$B135,'Conv ratios (M2)'!$E$2:$E$51)</f>
        <v>0</v>
      </c>
      <c r="H135" s="55"/>
      <c r="I135" s="72">
        <f t="shared" si="19"/>
        <v>0</v>
      </c>
      <c r="J135" s="72">
        <f t="shared" si="20"/>
        <v>0</v>
      </c>
      <c r="K135" s="72">
        <f t="shared" si="21"/>
        <v>0</v>
      </c>
      <c r="L135" s="72">
        <f t="shared" si="22"/>
        <v>0</v>
      </c>
      <c r="M135" s="55"/>
      <c r="N135" s="72">
        <f t="shared" si="23"/>
        <v>0</v>
      </c>
      <c r="O135" s="55"/>
      <c r="P135" s="72">
        <f t="shared" si="24"/>
        <v>0</v>
      </c>
      <c r="Q135" s="72">
        <f t="shared" si="25"/>
        <v>0</v>
      </c>
      <c r="R135" s="72">
        <f>SUMIF('3.1.MTS A'!$F$7:$F$253,'3.2.MTS B (M2)'!B135,'3.1.MTS A'!$Y$7:$Y$253)</f>
        <v>0</v>
      </c>
      <c r="S135" s="72">
        <f>SUMIFS('MTS B Funnel (M2)'!$E$7:$E$251,'MTS B Funnel (M2)'!$B$7:$B$251,'3.2.MTS B (M2)'!$B135)</f>
        <v>0</v>
      </c>
      <c r="T135" s="72">
        <f>SUMIFS('MTS B Funnel (M2)'!$F$7:$F$251,'MTS B Funnel (M2)'!$B$7:$B$251,'3.2.MTS B (M2)'!$B135)</f>
        <v>0</v>
      </c>
      <c r="U135" s="72">
        <f>SUMIFS('MTS B Funnel (M2)'!$G$7:$G$251,'MTS B Funnel (M2)'!$B$7:$B$251,'3.2.MTS B (M2)'!$B135)</f>
        <v>0</v>
      </c>
      <c r="V135" s="72">
        <f>SUMIFS('MTS B Funnel (M2)'!$H$7:$H$251,'MTS B Funnel (M2)'!$B$7:$B$251,'3.2.MTS B (M2)'!$B135)</f>
        <v>0</v>
      </c>
      <c r="W135" s="72">
        <f t="shared" si="26"/>
        <v>0</v>
      </c>
      <c r="X135" s="72">
        <f t="shared" si="27"/>
        <v>0</v>
      </c>
      <c r="Y135" s="72">
        <f t="shared" si="28"/>
        <v>0</v>
      </c>
      <c r="Z135" s="72">
        <f t="shared" si="28"/>
        <v>0</v>
      </c>
      <c r="AA135" s="72">
        <f t="shared" si="28"/>
        <v>0</v>
      </c>
      <c r="AB135" s="72">
        <f>SUMIFS('MTS B Funnel (M2)'!$I$7:$I$251,'MTS B Funnel (M2)'!$B$7:$B$251,'3.2.MTS B (M2)'!$B135)</f>
        <v>0</v>
      </c>
      <c r="AC135" s="72">
        <f>SUMIFS('MTS B Funnel (M2)'!$J$7:$J$251,'MTS B Funnel (M2)'!$B$7:$B$251,'3.2.MTS B (M2)'!$B135)</f>
        <v>0</v>
      </c>
      <c r="AD135" s="72">
        <f t="shared" si="29"/>
        <v>0</v>
      </c>
      <c r="AE135" s="55"/>
      <c r="AF135" s="72">
        <f>SUMIF('3.1.MTS A'!$F$7:$F$253,'3.2.MTS B (M2)'!R135,'3.1.MTS A'!$AD$7:$AD$253)</f>
        <v>0</v>
      </c>
      <c r="AG135" s="72">
        <f>SUMIFS('MTS B Funnel (M2)'!$L$7:$L$251,'MTS B Funnel (M2)'!$B$7:$B$251,'3.2.MTS B (M2)'!$B135)</f>
        <v>0</v>
      </c>
      <c r="AH135" s="72">
        <f>SUMIFS('MTS B Funnel (M2)'!$M$7:$M$251,'MTS B Funnel (M2)'!$B$7:$B$251,'3.2.MTS B (M2)'!$B135)</f>
        <v>0</v>
      </c>
      <c r="AI135" s="72">
        <f>SUMIFS('MTS B Funnel (M2)'!$N$7:$N$251,'MTS B Funnel (M2)'!$B$7:$B$251,'3.2.MTS B (M2)'!$B135)</f>
        <v>0</v>
      </c>
      <c r="AJ135" s="72">
        <f>SUMIFS('MTS B Funnel (M2)'!$O$7:$O$251,'MTS B Funnel (M2)'!$B$7:$B$251,'3.2.MTS B (M2)'!$B135)</f>
        <v>0</v>
      </c>
      <c r="AK135" s="72">
        <f t="shared" si="30"/>
        <v>0</v>
      </c>
      <c r="AL135" s="72">
        <f t="shared" si="31"/>
        <v>0</v>
      </c>
      <c r="AM135" s="72">
        <f t="shared" si="32"/>
        <v>0</v>
      </c>
      <c r="AN135" s="72">
        <f t="shared" si="33"/>
        <v>0</v>
      </c>
      <c r="AO135" s="72">
        <f t="shared" si="34"/>
        <v>0</v>
      </c>
      <c r="AP135" s="55"/>
    </row>
    <row r="136" spans="1:42" x14ac:dyDescent="0.25">
      <c r="A136" s="144"/>
      <c r="B136" s="55"/>
      <c r="C136" s="55"/>
      <c r="D136" s="72">
        <f>SUMIF('3.1.MTS A'!$F$7:$F$253,'3.2.MTS B (M2)'!B136,'3.1.MTS A'!$L$7:$L$253)</f>
        <v>0</v>
      </c>
      <c r="E136" s="187">
        <f>SUMIF('Conv ratios (M2)'!$A$2:$A$51,'3.2.MTS B (M2)'!$B136,'Conv ratios (M2)'!$G$2:$G$51)</f>
        <v>0</v>
      </c>
      <c r="F136" s="187">
        <f>SUMIF('Conv ratios (M2)'!$A$2:$A$51,'3.2.MTS B (M2)'!$B136,'Conv ratios (M2)'!$F$2:$F$51)</f>
        <v>0</v>
      </c>
      <c r="G136" s="187">
        <f>SUMIF('Conv ratios (M2)'!$A$2:$A$51,'3.2.MTS B (M2)'!$B136,'Conv ratios (M2)'!$E$2:$E$51)</f>
        <v>0</v>
      </c>
      <c r="H136" s="55"/>
      <c r="I136" s="72">
        <f t="shared" ref="I136:I199" si="35">IFERROR(ROUND(MAX(H136/E136,0),0),0)</f>
        <v>0</v>
      </c>
      <c r="J136" s="72">
        <f t="shared" ref="J136:J199" si="36">IFERROR(ROUND(MAX(D136-I136,0),0),0)</f>
        <v>0</v>
      </c>
      <c r="K136" s="72">
        <f t="shared" ref="K136:K199" si="37">IFERROR(ROUND(J136*E136,0),0)</f>
        <v>0</v>
      </c>
      <c r="L136" s="72">
        <f t="shared" ref="L136:L199" si="38">IFERROR(ROUND(MAX(K136*F136,0),0),0)</f>
        <v>0</v>
      </c>
      <c r="M136" s="55"/>
      <c r="N136" s="72">
        <f t="shared" ref="N136:N199" si="39">IFERROR(ROUND(MAX(L136-M136,0),0),0)</f>
        <v>0</v>
      </c>
      <c r="O136" s="55"/>
      <c r="P136" s="72">
        <f t="shared" ref="P136:P199" si="40">IFERROR(ROUND(O136*G136,0),0)</f>
        <v>0</v>
      </c>
      <c r="Q136" s="72">
        <f t="shared" ref="Q136:Q199" si="41">IFERROR(ROUND(MAX(N136-O136,0),0),0)</f>
        <v>0</v>
      </c>
      <c r="R136" s="72">
        <f>SUMIF('3.1.MTS A'!$F$7:$F$253,'3.2.MTS B (M2)'!B136,'3.1.MTS A'!$Y$7:$Y$253)</f>
        <v>0</v>
      </c>
      <c r="S136" s="72">
        <f>SUMIFS('MTS B Funnel (M2)'!$E$7:$E$251,'MTS B Funnel (M2)'!$B$7:$B$251,'3.2.MTS B (M2)'!$B136)</f>
        <v>0</v>
      </c>
      <c r="T136" s="72">
        <f>SUMIFS('MTS B Funnel (M2)'!$F$7:$F$251,'MTS B Funnel (M2)'!$B$7:$B$251,'3.2.MTS B (M2)'!$B136)</f>
        <v>0</v>
      </c>
      <c r="U136" s="72">
        <f>SUMIFS('MTS B Funnel (M2)'!$G$7:$G$251,'MTS B Funnel (M2)'!$B$7:$B$251,'3.2.MTS B (M2)'!$B136)</f>
        <v>0</v>
      </c>
      <c r="V136" s="72">
        <f>SUMIFS('MTS B Funnel (M2)'!$H$7:$H$251,'MTS B Funnel (M2)'!$B$7:$B$251,'3.2.MTS B (M2)'!$B136)</f>
        <v>0</v>
      </c>
      <c r="W136" s="72">
        <f t="shared" ref="W136:W199" si="42">IFERROR(ROUNDUP(MAX((D136-R136),0),0),0)</f>
        <v>0</v>
      </c>
      <c r="X136" s="72">
        <f t="shared" ref="X136:X199" si="43">IFERROR(ROUND(MAX(K136-S136,0),0),0)</f>
        <v>0</v>
      </c>
      <c r="Y136" s="72">
        <f t="shared" ref="Y136:AA199" si="44">IFERROR(ROUND(MAX(O136-T136,0),0),0)</f>
        <v>0</v>
      </c>
      <c r="Z136" s="72">
        <f t="shared" si="44"/>
        <v>0</v>
      </c>
      <c r="AA136" s="72">
        <f t="shared" si="44"/>
        <v>0</v>
      </c>
      <c r="AB136" s="72">
        <f>SUMIFS('MTS B Funnel (M2)'!$I$7:$I$251,'MTS B Funnel (M2)'!$B$7:$B$251,'3.2.MTS B (M2)'!$B136)</f>
        <v>0</v>
      </c>
      <c r="AC136" s="72">
        <f>SUMIFS('MTS B Funnel (M2)'!$J$7:$J$251,'MTS B Funnel (M2)'!$B$7:$B$251,'3.2.MTS B (M2)'!$B136)</f>
        <v>0</v>
      </c>
      <c r="AD136" s="72">
        <f t="shared" ref="AD136:AD199" si="45">IFERROR(ROUNDDOWN(MAX((AB136/E136)+(AC136/F136/E136),0),0),0)</f>
        <v>0</v>
      </c>
      <c r="AE136" s="55"/>
      <c r="AF136" s="72">
        <f>SUMIF('3.1.MTS A'!$F$7:$F$253,'3.2.MTS B (M2)'!R136,'3.1.MTS A'!$AD$7:$AD$253)</f>
        <v>0</v>
      </c>
      <c r="AG136" s="72">
        <f>SUMIFS('MTS B Funnel (M2)'!$L$7:$L$251,'MTS B Funnel (M2)'!$B$7:$B$251,'3.2.MTS B (M2)'!$B136)</f>
        <v>0</v>
      </c>
      <c r="AH136" s="72">
        <f>SUMIFS('MTS B Funnel (M2)'!$M$7:$M$251,'MTS B Funnel (M2)'!$B$7:$B$251,'3.2.MTS B (M2)'!$B136)</f>
        <v>0</v>
      </c>
      <c r="AI136" s="72">
        <f>SUMIFS('MTS B Funnel (M2)'!$N$7:$N$251,'MTS B Funnel (M2)'!$B$7:$B$251,'3.2.MTS B (M2)'!$B136)</f>
        <v>0</v>
      </c>
      <c r="AJ136" s="72">
        <f>SUMIFS('MTS B Funnel (M2)'!$O$7:$O$251,'MTS B Funnel (M2)'!$B$7:$B$251,'3.2.MTS B (M2)'!$B136)</f>
        <v>0</v>
      </c>
      <c r="AK136" s="72">
        <f t="shared" ref="AK136:AK199" si="46">IFERROR(ROUND(MAX((D136-AF136),0),0),0)</f>
        <v>0</v>
      </c>
      <c r="AL136" s="72">
        <f t="shared" ref="AL136:AL199" si="47">IFERROR(ROUND(MAX(K136-AG136,0),0),0)</f>
        <v>0</v>
      </c>
      <c r="AM136" s="72">
        <f t="shared" ref="AM136:AM199" si="48">IFERROR(ROUND(MAX(L136-AH136,0),0),0)</f>
        <v>0</v>
      </c>
      <c r="AN136" s="72">
        <f t="shared" ref="AN136:AN199" si="49">IFERROR(ROUND(MAX(P136-AI136,0),0),0)</f>
        <v>0</v>
      </c>
      <c r="AO136" s="72">
        <f t="shared" ref="AO136:AO199" si="50">IFERROR(ROUND(MAX(Q136-AJ136,0),0),0)</f>
        <v>0</v>
      </c>
      <c r="AP136" s="55"/>
    </row>
    <row r="137" spans="1:42" x14ac:dyDescent="0.25">
      <c r="A137" s="144"/>
      <c r="B137" s="55"/>
      <c r="C137" s="55"/>
      <c r="D137" s="72">
        <f>SUMIF('3.1.MTS A'!$F$7:$F$253,'3.2.MTS B (M2)'!B137,'3.1.MTS A'!$L$7:$L$253)</f>
        <v>0</v>
      </c>
      <c r="E137" s="187">
        <f>SUMIF('Conv ratios (M2)'!$A$2:$A$51,'3.2.MTS B (M2)'!$B137,'Conv ratios (M2)'!$G$2:$G$51)</f>
        <v>0</v>
      </c>
      <c r="F137" s="187">
        <f>SUMIF('Conv ratios (M2)'!$A$2:$A$51,'3.2.MTS B (M2)'!$B137,'Conv ratios (M2)'!$F$2:$F$51)</f>
        <v>0</v>
      </c>
      <c r="G137" s="187">
        <f>SUMIF('Conv ratios (M2)'!$A$2:$A$51,'3.2.MTS B (M2)'!$B137,'Conv ratios (M2)'!$E$2:$E$51)</f>
        <v>0</v>
      </c>
      <c r="H137" s="55"/>
      <c r="I137" s="72">
        <f t="shared" si="35"/>
        <v>0</v>
      </c>
      <c r="J137" s="72">
        <f t="shared" si="36"/>
        <v>0</v>
      </c>
      <c r="K137" s="72">
        <f t="shared" si="37"/>
        <v>0</v>
      </c>
      <c r="L137" s="72">
        <f t="shared" si="38"/>
        <v>0</v>
      </c>
      <c r="M137" s="55"/>
      <c r="N137" s="72">
        <f t="shared" si="39"/>
        <v>0</v>
      </c>
      <c r="O137" s="55"/>
      <c r="P137" s="72">
        <f t="shared" si="40"/>
        <v>0</v>
      </c>
      <c r="Q137" s="72">
        <f t="shared" si="41"/>
        <v>0</v>
      </c>
      <c r="R137" s="72">
        <f>SUMIF('3.1.MTS A'!$F$7:$F$253,'3.2.MTS B (M2)'!B137,'3.1.MTS A'!$Y$7:$Y$253)</f>
        <v>0</v>
      </c>
      <c r="S137" s="72">
        <f>SUMIFS('MTS B Funnel (M2)'!$E$7:$E$251,'MTS B Funnel (M2)'!$B$7:$B$251,'3.2.MTS B (M2)'!$B137)</f>
        <v>0</v>
      </c>
      <c r="T137" s="72">
        <f>SUMIFS('MTS B Funnel (M2)'!$F$7:$F$251,'MTS B Funnel (M2)'!$B$7:$B$251,'3.2.MTS B (M2)'!$B137)</f>
        <v>0</v>
      </c>
      <c r="U137" s="72">
        <f>SUMIFS('MTS B Funnel (M2)'!$G$7:$G$251,'MTS B Funnel (M2)'!$B$7:$B$251,'3.2.MTS B (M2)'!$B137)</f>
        <v>0</v>
      </c>
      <c r="V137" s="72">
        <f>SUMIFS('MTS B Funnel (M2)'!$H$7:$H$251,'MTS B Funnel (M2)'!$B$7:$B$251,'3.2.MTS B (M2)'!$B137)</f>
        <v>0</v>
      </c>
      <c r="W137" s="72">
        <f t="shared" si="42"/>
        <v>0</v>
      </c>
      <c r="X137" s="72">
        <f t="shared" si="43"/>
        <v>0</v>
      </c>
      <c r="Y137" s="72">
        <f t="shared" si="44"/>
        <v>0</v>
      </c>
      <c r="Z137" s="72">
        <f t="shared" si="44"/>
        <v>0</v>
      </c>
      <c r="AA137" s="72">
        <f t="shared" si="44"/>
        <v>0</v>
      </c>
      <c r="AB137" s="72">
        <f>SUMIFS('MTS B Funnel (M2)'!$I$7:$I$251,'MTS B Funnel (M2)'!$B$7:$B$251,'3.2.MTS B (M2)'!$B137)</f>
        <v>0</v>
      </c>
      <c r="AC137" s="72">
        <f>SUMIFS('MTS B Funnel (M2)'!$J$7:$J$251,'MTS B Funnel (M2)'!$B$7:$B$251,'3.2.MTS B (M2)'!$B137)</f>
        <v>0</v>
      </c>
      <c r="AD137" s="72">
        <f t="shared" si="45"/>
        <v>0</v>
      </c>
      <c r="AE137" s="55"/>
      <c r="AF137" s="72">
        <f>SUMIF('3.1.MTS A'!$F$7:$F$253,'3.2.MTS B (M2)'!R137,'3.1.MTS A'!$AD$7:$AD$253)</f>
        <v>0</v>
      </c>
      <c r="AG137" s="72">
        <f>SUMIFS('MTS B Funnel (M2)'!$L$7:$L$251,'MTS B Funnel (M2)'!$B$7:$B$251,'3.2.MTS B (M2)'!$B137)</f>
        <v>0</v>
      </c>
      <c r="AH137" s="72">
        <f>SUMIFS('MTS B Funnel (M2)'!$M$7:$M$251,'MTS B Funnel (M2)'!$B$7:$B$251,'3.2.MTS B (M2)'!$B137)</f>
        <v>0</v>
      </c>
      <c r="AI137" s="72">
        <f>SUMIFS('MTS B Funnel (M2)'!$N$7:$N$251,'MTS B Funnel (M2)'!$B$7:$B$251,'3.2.MTS B (M2)'!$B137)</f>
        <v>0</v>
      </c>
      <c r="AJ137" s="72">
        <f>SUMIFS('MTS B Funnel (M2)'!$O$7:$O$251,'MTS B Funnel (M2)'!$B$7:$B$251,'3.2.MTS B (M2)'!$B137)</f>
        <v>0</v>
      </c>
      <c r="AK137" s="72">
        <f t="shared" si="46"/>
        <v>0</v>
      </c>
      <c r="AL137" s="72">
        <f t="shared" si="47"/>
        <v>0</v>
      </c>
      <c r="AM137" s="72">
        <f t="shared" si="48"/>
        <v>0</v>
      </c>
      <c r="AN137" s="72">
        <f t="shared" si="49"/>
        <v>0</v>
      </c>
      <c r="AO137" s="72">
        <f t="shared" si="50"/>
        <v>0</v>
      </c>
      <c r="AP137" s="55"/>
    </row>
    <row r="138" spans="1:42" x14ac:dyDescent="0.25">
      <c r="A138" s="144"/>
      <c r="B138" s="55"/>
      <c r="C138" s="55"/>
      <c r="D138" s="72">
        <f>SUMIF('3.1.MTS A'!$F$7:$F$253,'3.2.MTS B (M2)'!B138,'3.1.MTS A'!$L$7:$L$253)</f>
        <v>0</v>
      </c>
      <c r="E138" s="187">
        <f>SUMIF('Conv ratios (M2)'!$A$2:$A$51,'3.2.MTS B (M2)'!$B138,'Conv ratios (M2)'!$G$2:$G$51)</f>
        <v>0</v>
      </c>
      <c r="F138" s="187">
        <f>SUMIF('Conv ratios (M2)'!$A$2:$A$51,'3.2.MTS B (M2)'!$B138,'Conv ratios (M2)'!$F$2:$F$51)</f>
        <v>0</v>
      </c>
      <c r="G138" s="187">
        <f>SUMIF('Conv ratios (M2)'!$A$2:$A$51,'3.2.MTS B (M2)'!$B138,'Conv ratios (M2)'!$E$2:$E$51)</f>
        <v>0</v>
      </c>
      <c r="H138" s="55"/>
      <c r="I138" s="72">
        <f t="shared" si="35"/>
        <v>0</v>
      </c>
      <c r="J138" s="72">
        <f t="shared" si="36"/>
        <v>0</v>
      </c>
      <c r="K138" s="72">
        <f t="shared" si="37"/>
        <v>0</v>
      </c>
      <c r="L138" s="72">
        <f t="shared" si="38"/>
        <v>0</v>
      </c>
      <c r="M138" s="55"/>
      <c r="N138" s="72">
        <f t="shared" si="39"/>
        <v>0</v>
      </c>
      <c r="O138" s="55"/>
      <c r="P138" s="72">
        <f t="shared" si="40"/>
        <v>0</v>
      </c>
      <c r="Q138" s="72">
        <f t="shared" si="41"/>
        <v>0</v>
      </c>
      <c r="R138" s="72">
        <f>SUMIF('3.1.MTS A'!$F$7:$F$253,'3.2.MTS B (M2)'!B138,'3.1.MTS A'!$Y$7:$Y$253)</f>
        <v>0</v>
      </c>
      <c r="S138" s="72">
        <f>SUMIFS('MTS B Funnel (M2)'!$E$7:$E$251,'MTS B Funnel (M2)'!$B$7:$B$251,'3.2.MTS B (M2)'!$B138)</f>
        <v>0</v>
      </c>
      <c r="T138" s="72">
        <f>SUMIFS('MTS B Funnel (M2)'!$F$7:$F$251,'MTS B Funnel (M2)'!$B$7:$B$251,'3.2.MTS B (M2)'!$B138)</f>
        <v>0</v>
      </c>
      <c r="U138" s="72">
        <f>SUMIFS('MTS B Funnel (M2)'!$G$7:$G$251,'MTS B Funnel (M2)'!$B$7:$B$251,'3.2.MTS B (M2)'!$B138)</f>
        <v>0</v>
      </c>
      <c r="V138" s="72">
        <f>SUMIFS('MTS B Funnel (M2)'!$H$7:$H$251,'MTS B Funnel (M2)'!$B$7:$B$251,'3.2.MTS B (M2)'!$B138)</f>
        <v>0</v>
      </c>
      <c r="W138" s="72">
        <f t="shared" si="42"/>
        <v>0</v>
      </c>
      <c r="X138" s="72">
        <f t="shared" si="43"/>
        <v>0</v>
      </c>
      <c r="Y138" s="72">
        <f t="shared" si="44"/>
        <v>0</v>
      </c>
      <c r="Z138" s="72">
        <f t="shared" si="44"/>
        <v>0</v>
      </c>
      <c r="AA138" s="72">
        <f t="shared" si="44"/>
        <v>0</v>
      </c>
      <c r="AB138" s="72">
        <f>SUMIFS('MTS B Funnel (M2)'!$I$7:$I$251,'MTS B Funnel (M2)'!$B$7:$B$251,'3.2.MTS B (M2)'!$B138)</f>
        <v>0</v>
      </c>
      <c r="AC138" s="72">
        <f>SUMIFS('MTS B Funnel (M2)'!$J$7:$J$251,'MTS B Funnel (M2)'!$B$7:$B$251,'3.2.MTS B (M2)'!$B138)</f>
        <v>0</v>
      </c>
      <c r="AD138" s="72">
        <f t="shared" si="45"/>
        <v>0</v>
      </c>
      <c r="AE138" s="55"/>
      <c r="AF138" s="72">
        <f>SUMIF('3.1.MTS A'!$F$7:$F$253,'3.2.MTS B (M2)'!R138,'3.1.MTS A'!$AD$7:$AD$253)</f>
        <v>0</v>
      </c>
      <c r="AG138" s="72">
        <f>SUMIFS('MTS B Funnel (M2)'!$L$7:$L$251,'MTS B Funnel (M2)'!$B$7:$B$251,'3.2.MTS B (M2)'!$B138)</f>
        <v>0</v>
      </c>
      <c r="AH138" s="72">
        <f>SUMIFS('MTS B Funnel (M2)'!$M$7:$M$251,'MTS B Funnel (M2)'!$B$7:$B$251,'3.2.MTS B (M2)'!$B138)</f>
        <v>0</v>
      </c>
      <c r="AI138" s="72">
        <f>SUMIFS('MTS B Funnel (M2)'!$N$7:$N$251,'MTS B Funnel (M2)'!$B$7:$B$251,'3.2.MTS B (M2)'!$B138)</f>
        <v>0</v>
      </c>
      <c r="AJ138" s="72">
        <f>SUMIFS('MTS B Funnel (M2)'!$O$7:$O$251,'MTS B Funnel (M2)'!$B$7:$B$251,'3.2.MTS B (M2)'!$B138)</f>
        <v>0</v>
      </c>
      <c r="AK138" s="72">
        <f t="shared" si="46"/>
        <v>0</v>
      </c>
      <c r="AL138" s="72">
        <f t="shared" si="47"/>
        <v>0</v>
      </c>
      <c r="AM138" s="72">
        <f t="shared" si="48"/>
        <v>0</v>
      </c>
      <c r="AN138" s="72">
        <f t="shared" si="49"/>
        <v>0</v>
      </c>
      <c r="AO138" s="72">
        <f t="shared" si="50"/>
        <v>0</v>
      </c>
      <c r="AP138" s="55"/>
    </row>
    <row r="139" spans="1:42" x14ac:dyDescent="0.25">
      <c r="A139" s="144"/>
      <c r="B139" s="55"/>
      <c r="C139" s="55"/>
      <c r="D139" s="72">
        <f>SUMIF('3.1.MTS A'!$F$7:$F$253,'3.2.MTS B (M2)'!B139,'3.1.MTS A'!$L$7:$L$253)</f>
        <v>0</v>
      </c>
      <c r="E139" s="187">
        <f>SUMIF('Conv ratios (M2)'!$A$2:$A$51,'3.2.MTS B (M2)'!$B139,'Conv ratios (M2)'!$G$2:$G$51)</f>
        <v>0</v>
      </c>
      <c r="F139" s="187">
        <f>SUMIF('Conv ratios (M2)'!$A$2:$A$51,'3.2.MTS B (M2)'!$B139,'Conv ratios (M2)'!$F$2:$F$51)</f>
        <v>0</v>
      </c>
      <c r="G139" s="187">
        <f>SUMIF('Conv ratios (M2)'!$A$2:$A$51,'3.2.MTS B (M2)'!$B139,'Conv ratios (M2)'!$E$2:$E$51)</f>
        <v>0</v>
      </c>
      <c r="H139" s="55"/>
      <c r="I139" s="72">
        <f t="shared" si="35"/>
        <v>0</v>
      </c>
      <c r="J139" s="72">
        <f t="shared" si="36"/>
        <v>0</v>
      </c>
      <c r="K139" s="72">
        <f t="shared" si="37"/>
        <v>0</v>
      </c>
      <c r="L139" s="72">
        <f t="shared" si="38"/>
        <v>0</v>
      </c>
      <c r="M139" s="55"/>
      <c r="N139" s="72">
        <f t="shared" si="39"/>
        <v>0</v>
      </c>
      <c r="O139" s="55"/>
      <c r="P139" s="72">
        <f t="shared" si="40"/>
        <v>0</v>
      </c>
      <c r="Q139" s="72">
        <f t="shared" si="41"/>
        <v>0</v>
      </c>
      <c r="R139" s="72">
        <f>SUMIF('3.1.MTS A'!$F$7:$F$253,'3.2.MTS B (M2)'!B139,'3.1.MTS A'!$Y$7:$Y$253)</f>
        <v>0</v>
      </c>
      <c r="S139" s="72">
        <f>SUMIFS('MTS B Funnel (M2)'!$E$7:$E$251,'MTS B Funnel (M2)'!$B$7:$B$251,'3.2.MTS B (M2)'!$B139)</f>
        <v>0</v>
      </c>
      <c r="T139" s="72">
        <f>SUMIFS('MTS B Funnel (M2)'!$F$7:$F$251,'MTS B Funnel (M2)'!$B$7:$B$251,'3.2.MTS B (M2)'!$B139)</f>
        <v>0</v>
      </c>
      <c r="U139" s="72">
        <f>SUMIFS('MTS B Funnel (M2)'!$G$7:$G$251,'MTS B Funnel (M2)'!$B$7:$B$251,'3.2.MTS B (M2)'!$B139)</f>
        <v>0</v>
      </c>
      <c r="V139" s="72">
        <f>SUMIFS('MTS B Funnel (M2)'!$H$7:$H$251,'MTS B Funnel (M2)'!$B$7:$B$251,'3.2.MTS B (M2)'!$B139)</f>
        <v>0</v>
      </c>
      <c r="W139" s="72">
        <f t="shared" si="42"/>
        <v>0</v>
      </c>
      <c r="X139" s="72">
        <f t="shared" si="43"/>
        <v>0</v>
      </c>
      <c r="Y139" s="72">
        <f t="shared" si="44"/>
        <v>0</v>
      </c>
      <c r="Z139" s="72">
        <f t="shared" si="44"/>
        <v>0</v>
      </c>
      <c r="AA139" s="72">
        <f t="shared" si="44"/>
        <v>0</v>
      </c>
      <c r="AB139" s="72">
        <f>SUMIFS('MTS B Funnel (M2)'!$I$7:$I$251,'MTS B Funnel (M2)'!$B$7:$B$251,'3.2.MTS B (M2)'!$B139)</f>
        <v>0</v>
      </c>
      <c r="AC139" s="72">
        <f>SUMIFS('MTS B Funnel (M2)'!$J$7:$J$251,'MTS B Funnel (M2)'!$B$7:$B$251,'3.2.MTS B (M2)'!$B139)</f>
        <v>0</v>
      </c>
      <c r="AD139" s="72">
        <f t="shared" si="45"/>
        <v>0</v>
      </c>
      <c r="AE139" s="55"/>
      <c r="AF139" s="72">
        <f>SUMIF('3.1.MTS A'!$F$7:$F$253,'3.2.MTS B (M2)'!R139,'3.1.MTS A'!$AD$7:$AD$253)</f>
        <v>0</v>
      </c>
      <c r="AG139" s="72">
        <f>SUMIFS('MTS B Funnel (M2)'!$L$7:$L$251,'MTS B Funnel (M2)'!$B$7:$B$251,'3.2.MTS B (M2)'!$B139)</f>
        <v>0</v>
      </c>
      <c r="AH139" s="72">
        <f>SUMIFS('MTS B Funnel (M2)'!$M$7:$M$251,'MTS B Funnel (M2)'!$B$7:$B$251,'3.2.MTS B (M2)'!$B139)</f>
        <v>0</v>
      </c>
      <c r="AI139" s="72">
        <f>SUMIFS('MTS B Funnel (M2)'!$N$7:$N$251,'MTS B Funnel (M2)'!$B$7:$B$251,'3.2.MTS B (M2)'!$B139)</f>
        <v>0</v>
      </c>
      <c r="AJ139" s="72">
        <f>SUMIFS('MTS B Funnel (M2)'!$O$7:$O$251,'MTS B Funnel (M2)'!$B$7:$B$251,'3.2.MTS B (M2)'!$B139)</f>
        <v>0</v>
      </c>
      <c r="AK139" s="72">
        <f t="shared" si="46"/>
        <v>0</v>
      </c>
      <c r="AL139" s="72">
        <f t="shared" si="47"/>
        <v>0</v>
      </c>
      <c r="AM139" s="72">
        <f t="shared" si="48"/>
        <v>0</v>
      </c>
      <c r="AN139" s="72">
        <f t="shared" si="49"/>
        <v>0</v>
      </c>
      <c r="AO139" s="72">
        <f t="shared" si="50"/>
        <v>0</v>
      </c>
      <c r="AP139" s="55"/>
    </row>
    <row r="140" spans="1:42" x14ac:dyDescent="0.25">
      <c r="A140" s="144"/>
      <c r="B140" s="55"/>
      <c r="C140" s="55"/>
      <c r="D140" s="72">
        <f>SUMIF('3.1.MTS A'!$F$7:$F$253,'3.2.MTS B (M2)'!B140,'3.1.MTS A'!$L$7:$L$253)</f>
        <v>0</v>
      </c>
      <c r="E140" s="187">
        <f>SUMIF('Conv ratios (M2)'!$A$2:$A$51,'3.2.MTS B (M2)'!$B140,'Conv ratios (M2)'!$G$2:$G$51)</f>
        <v>0</v>
      </c>
      <c r="F140" s="187">
        <f>SUMIF('Conv ratios (M2)'!$A$2:$A$51,'3.2.MTS B (M2)'!$B140,'Conv ratios (M2)'!$F$2:$F$51)</f>
        <v>0</v>
      </c>
      <c r="G140" s="187">
        <f>SUMIF('Conv ratios (M2)'!$A$2:$A$51,'3.2.MTS B (M2)'!$B140,'Conv ratios (M2)'!$E$2:$E$51)</f>
        <v>0</v>
      </c>
      <c r="H140" s="55"/>
      <c r="I140" s="72">
        <f t="shared" si="35"/>
        <v>0</v>
      </c>
      <c r="J140" s="72">
        <f t="shared" si="36"/>
        <v>0</v>
      </c>
      <c r="K140" s="72">
        <f t="shared" si="37"/>
        <v>0</v>
      </c>
      <c r="L140" s="72">
        <f t="shared" si="38"/>
        <v>0</v>
      </c>
      <c r="M140" s="55"/>
      <c r="N140" s="72">
        <f t="shared" si="39"/>
        <v>0</v>
      </c>
      <c r="O140" s="55"/>
      <c r="P140" s="72">
        <f t="shared" si="40"/>
        <v>0</v>
      </c>
      <c r="Q140" s="72">
        <f t="shared" si="41"/>
        <v>0</v>
      </c>
      <c r="R140" s="72">
        <f>SUMIF('3.1.MTS A'!$F$7:$F$253,'3.2.MTS B (M2)'!B140,'3.1.MTS A'!$Y$7:$Y$253)</f>
        <v>0</v>
      </c>
      <c r="S140" s="72">
        <f>SUMIFS('MTS B Funnel (M2)'!$E$7:$E$251,'MTS B Funnel (M2)'!$B$7:$B$251,'3.2.MTS B (M2)'!$B140)</f>
        <v>0</v>
      </c>
      <c r="T140" s="72">
        <f>SUMIFS('MTS B Funnel (M2)'!$F$7:$F$251,'MTS B Funnel (M2)'!$B$7:$B$251,'3.2.MTS B (M2)'!$B140)</f>
        <v>0</v>
      </c>
      <c r="U140" s="72">
        <f>SUMIFS('MTS B Funnel (M2)'!$G$7:$G$251,'MTS B Funnel (M2)'!$B$7:$B$251,'3.2.MTS B (M2)'!$B140)</f>
        <v>0</v>
      </c>
      <c r="V140" s="72">
        <f>SUMIFS('MTS B Funnel (M2)'!$H$7:$H$251,'MTS B Funnel (M2)'!$B$7:$B$251,'3.2.MTS B (M2)'!$B140)</f>
        <v>0</v>
      </c>
      <c r="W140" s="72">
        <f t="shared" si="42"/>
        <v>0</v>
      </c>
      <c r="X140" s="72">
        <f t="shared" si="43"/>
        <v>0</v>
      </c>
      <c r="Y140" s="72">
        <f t="shared" si="44"/>
        <v>0</v>
      </c>
      <c r="Z140" s="72">
        <f t="shared" si="44"/>
        <v>0</v>
      </c>
      <c r="AA140" s="72">
        <f t="shared" si="44"/>
        <v>0</v>
      </c>
      <c r="AB140" s="72">
        <f>SUMIFS('MTS B Funnel (M2)'!$I$7:$I$251,'MTS B Funnel (M2)'!$B$7:$B$251,'3.2.MTS B (M2)'!$B140)</f>
        <v>0</v>
      </c>
      <c r="AC140" s="72">
        <f>SUMIFS('MTS B Funnel (M2)'!$J$7:$J$251,'MTS B Funnel (M2)'!$B$7:$B$251,'3.2.MTS B (M2)'!$B140)</f>
        <v>0</v>
      </c>
      <c r="AD140" s="72">
        <f t="shared" si="45"/>
        <v>0</v>
      </c>
      <c r="AE140" s="55"/>
      <c r="AF140" s="72">
        <f>SUMIF('3.1.MTS A'!$F$7:$F$253,'3.2.MTS B (M2)'!R140,'3.1.MTS A'!$AD$7:$AD$253)</f>
        <v>0</v>
      </c>
      <c r="AG140" s="72">
        <f>SUMIFS('MTS B Funnel (M2)'!$L$7:$L$251,'MTS B Funnel (M2)'!$B$7:$B$251,'3.2.MTS B (M2)'!$B140)</f>
        <v>0</v>
      </c>
      <c r="AH140" s="72">
        <f>SUMIFS('MTS B Funnel (M2)'!$M$7:$M$251,'MTS B Funnel (M2)'!$B$7:$B$251,'3.2.MTS B (M2)'!$B140)</f>
        <v>0</v>
      </c>
      <c r="AI140" s="72">
        <f>SUMIFS('MTS B Funnel (M2)'!$N$7:$N$251,'MTS B Funnel (M2)'!$B$7:$B$251,'3.2.MTS B (M2)'!$B140)</f>
        <v>0</v>
      </c>
      <c r="AJ140" s="72">
        <f>SUMIFS('MTS B Funnel (M2)'!$O$7:$O$251,'MTS B Funnel (M2)'!$B$7:$B$251,'3.2.MTS B (M2)'!$B140)</f>
        <v>0</v>
      </c>
      <c r="AK140" s="72">
        <f t="shared" si="46"/>
        <v>0</v>
      </c>
      <c r="AL140" s="72">
        <f t="shared" si="47"/>
        <v>0</v>
      </c>
      <c r="AM140" s="72">
        <f t="shared" si="48"/>
        <v>0</v>
      </c>
      <c r="AN140" s="72">
        <f t="shared" si="49"/>
        <v>0</v>
      </c>
      <c r="AO140" s="72">
        <f t="shared" si="50"/>
        <v>0</v>
      </c>
      <c r="AP140" s="55"/>
    </row>
    <row r="141" spans="1:42" x14ac:dyDescent="0.25">
      <c r="A141" s="144"/>
      <c r="B141" s="55"/>
      <c r="C141" s="55"/>
      <c r="D141" s="72">
        <f>SUMIF('3.1.MTS A'!$F$7:$F$253,'3.2.MTS B (M2)'!B141,'3.1.MTS A'!$L$7:$L$253)</f>
        <v>0</v>
      </c>
      <c r="E141" s="187">
        <f>SUMIF('Conv ratios (M2)'!$A$2:$A$51,'3.2.MTS B (M2)'!$B141,'Conv ratios (M2)'!$G$2:$G$51)</f>
        <v>0</v>
      </c>
      <c r="F141" s="187">
        <f>SUMIF('Conv ratios (M2)'!$A$2:$A$51,'3.2.MTS B (M2)'!$B141,'Conv ratios (M2)'!$F$2:$F$51)</f>
        <v>0</v>
      </c>
      <c r="G141" s="187">
        <f>SUMIF('Conv ratios (M2)'!$A$2:$A$51,'3.2.MTS B (M2)'!$B141,'Conv ratios (M2)'!$E$2:$E$51)</f>
        <v>0</v>
      </c>
      <c r="H141" s="55"/>
      <c r="I141" s="72">
        <f t="shared" si="35"/>
        <v>0</v>
      </c>
      <c r="J141" s="72">
        <f t="shared" si="36"/>
        <v>0</v>
      </c>
      <c r="K141" s="72">
        <f t="shared" si="37"/>
        <v>0</v>
      </c>
      <c r="L141" s="72">
        <f t="shared" si="38"/>
        <v>0</v>
      </c>
      <c r="M141" s="55"/>
      <c r="N141" s="72">
        <f t="shared" si="39"/>
        <v>0</v>
      </c>
      <c r="O141" s="55"/>
      <c r="P141" s="72">
        <f t="shared" si="40"/>
        <v>0</v>
      </c>
      <c r="Q141" s="72">
        <f t="shared" si="41"/>
        <v>0</v>
      </c>
      <c r="R141" s="72">
        <f>SUMIF('3.1.MTS A'!$F$7:$F$253,'3.2.MTS B (M2)'!B141,'3.1.MTS A'!$Y$7:$Y$253)</f>
        <v>0</v>
      </c>
      <c r="S141" s="72">
        <f>SUMIFS('MTS B Funnel (M2)'!$E$7:$E$251,'MTS B Funnel (M2)'!$B$7:$B$251,'3.2.MTS B (M2)'!$B141)</f>
        <v>0</v>
      </c>
      <c r="T141" s="72">
        <f>SUMIFS('MTS B Funnel (M2)'!$F$7:$F$251,'MTS B Funnel (M2)'!$B$7:$B$251,'3.2.MTS B (M2)'!$B141)</f>
        <v>0</v>
      </c>
      <c r="U141" s="72">
        <f>SUMIFS('MTS B Funnel (M2)'!$G$7:$G$251,'MTS B Funnel (M2)'!$B$7:$B$251,'3.2.MTS B (M2)'!$B141)</f>
        <v>0</v>
      </c>
      <c r="V141" s="72">
        <f>SUMIFS('MTS B Funnel (M2)'!$H$7:$H$251,'MTS B Funnel (M2)'!$B$7:$B$251,'3.2.MTS B (M2)'!$B141)</f>
        <v>0</v>
      </c>
      <c r="W141" s="72">
        <f t="shared" si="42"/>
        <v>0</v>
      </c>
      <c r="X141" s="72">
        <f t="shared" si="43"/>
        <v>0</v>
      </c>
      <c r="Y141" s="72">
        <f t="shared" si="44"/>
        <v>0</v>
      </c>
      <c r="Z141" s="72">
        <f t="shared" si="44"/>
        <v>0</v>
      </c>
      <c r="AA141" s="72">
        <f t="shared" si="44"/>
        <v>0</v>
      </c>
      <c r="AB141" s="72">
        <f>SUMIFS('MTS B Funnel (M2)'!$I$7:$I$251,'MTS B Funnel (M2)'!$B$7:$B$251,'3.2.MTS B (M2)'!$B141)</f>
        <v>0</v>
      </c>
      <c r="AC141" s="72">
        <f>SUMIFS('MTS B Funnel (M2)'!$J$7:$J$251,'MTS B Funnel (M2)'!$B$7:$B$251,'3.2.MTS B (M2)'!$B141)</f>
        <v>0</v>
      </c>
      <c r="AD141" s="72">
        <f t="shared" si="45"/>
        <v>0</v>
      </c>
      <c r="AE141" s="55"/>
      <c r="AF141" s="72">
        <f>SUMIF('3.1.MTS A'!$F$7:$F$253,'3.2.MTS B (M2)'!R141,'3.1.MTS A'!$AD$7:$AD$253)</f>
        <v>0</v>
      </c>
      <c r="AG141" s="72">
        <f>SUMIFS('MTS B Funnel (M2)'!$L$7:$L$251,'MTS B Funnel (M2)'!$B$7:$B$251,'3.2.MTS B (M2)'!$B141)</f>
        <v>0</v>
      </c>
      <c r="AH141" s="72">
        <f>SUMIFS('MTS B Funnel (M2)'!$M$7:$M$251,'MTS B Funnel (M2)'!$B$7:$B$251,'3.2.MTS B (M2)'!$B141)</f>
        <v>0</v>
      </c>
      <c r="AI141" s="72">
        <f>SUMIFS('MTS B Funnel (M2)'!$N$7:$N$251,'MTS B Funnel (M2)'!$B$7:$B$251,'3.2.MTS B (M2)'!$B141)</f>
        <v>0</v>
      </c>
      <c r="AJ141" s="72">
        <f>SUMIFS('MTS B Funnel (M2)'!$O$7:$O$251,'MTS B Funnel (M2)'!$B$7:$B$251,'3.2.MTS B (M2)'!$B141)</f>
        <v>0</v>
      </c>
      <c r="AK141" s="72">
        <f t="shared" si="46"/>
        <v>0</v>
      </c>
      <c r="AL141" s="72">
        <f t="shared" si="47"/>
        <v>0</v>
      </c>
      <c r="AM141" s="72">
        <f t="shared" si="48"/>
        <v>0</v>
      </c>
      <c r="AN141" s="72">
        <f t="shared" si="49"/>
        <v>0</v>
      </c>
      <c r="AO141" s="72">
        <f t="shared" si="50"/>
        <v>0</v>
      </c>
      <c r="AP141" s="55"/>
    </row>
    <row r="142" spans="1:42" x14ac:dyDescent="0.25">
      <c r="A142" s="144"/>
      <c r="B142" s="55"/>
      <c r="C142" s="55"/>
      <c r="D142" s="72">
        <f>SUMIF('3.1.MTS A'!$F$7:$F$253,'3.2.MTS B (M2)'!B142,'3.1.MTS A'!$L$7:$L$253)</f>
        <v>0</v>
      </c>
      <c r="E142" s="187">
        <f>SUMIF('Conv ratios (M2)'!$A$2:$A$51,'3.2.MTS B (M2)'!$B142,'Conv ratios (M2)'!$G$2:$G$51)</f>
        <v>0</v>
      </c>
      <c r="F142" s="187">
        <f>SUMIF('Conv ratios (M2)'!$A$2:$A$51,'3.2.MTS B (M2)'!$B142,'Conv ratios (M2)'!$F$2:$F$51)</f>
        <v>0</v>
      </c>
      <c r="G142" s="187">
        <f>SUMIF('Conv ratios (M2)'!$A$2:$A$51,'3.2.MTS B (M2)'!$B142,'Conv ratios (M2)'!$E$2:$E$51)</f>
        <v>0</v>
      </c>
      <c r="H142" s="55"/>
      <c r="I142" s="72">
        <f t="shared" si="35"/>
        <v>0</v>
      </c>
      <c r="J142" s="72">
        <f t="shared" si="36"/>
        <v>0</v>
      </c>
      <c r="K142" s="72">
        <f t="shared" si="37"/>
        <v>0</v>
      </c>
      <c r="L142" s="72">
        <f t="shared" si="38"/>
        <v>0</v>
      </c>
      <c r="M142" s="55"/>
      <c r="N142" s="72">
        <f t="shared" si="39"/>
        <v>0</v>
      </c>
      <c r="O142" s="55"/>
      <c r="P142" s="72">
        <f t="shared" si="40"/>
        <v>0</v>
      </c>
      <c r="Q142" s="72">
        <f t="shared" si="41"/>
        <v>0</v>
      </c>
      <c r="R142" s="72">
        <f>SUMIF('3.1.MTS A'!$F$7:$F$253,'3.2.MTS B (M2)'!B142,'3.1.MTS A'!$Y$7:$Y$253)</f>
        <v>0</v>
      </c>
      <c r="S142" s="72">
        <f>SUMIFS('MTS B Funnel (M2)'!$E$7:$E$251,'MTS B Funnel (M2)'!$B$7:$B$251,'3.2.MTS B (M2)'!$B142)</f>
        <v>0</v>
      </c>
      <c r="T142" s="72">
        <f>SUMIFS('MTS B Funnel (M2)'!$F$7:$F$251,'MTS B Funnel (M2)'!$B$7:$B$251,'3.2.MTS B (M2)'!$B142)</f>
        <v>0</v>
      </c>
      <c r="U142" s="72">
        <f>SUMIFS('MTS B Funnel (M2)'!$G$7:$G$251,'MTS B Funnel (M2)'!$B$7:$B$251,'3.2.MTS B (M2)'!$B142)</f>
        <v>0</v>
      </c>
      <c r="V142" s="72">
        <f>SUMIFS('MTS B Funnel (M2)'!$H$7:$H$251,'MTS B Funnel (M2)'!$B$7:$B$251,'3.2.MTS B (M2)'!$B142)</f>
        <v>0</v>
      </c>
      <c r="W142" s="72">
        <f t="shared" si="42"/>
        <v>0</v>
      </c>
      <c r="X142" s="72">
        <f t="shared" si="43"/>
        <v>0</v>
      </c>
      <c r="Y142" s="72">
        <f t="shared" si="44"/>
        <v>0</v>
      </c>
      <c r="Z142" s="72">
        <f t="shared" si="44"/>
        <v>0</v>
      </c>
      <c r="AA142" s="72">
        <f t="shared" si="44"/>
        <v>0</v>
      </c>
      <c r="AB142" s="72">
        <f>SUMIFS('MTS B Funnel (M2)'!$I$7:$I$251,'MTS B Funnel (M2)'!$B$7:$B$251,'3.2.MTS B (M2)'!$B142)</f>
        <v>0</v>
      </c>
      <c r="AC142" s="72">
        <f>SUMIFS('MTS B Funnel (M2)'!$J$7:$J$251,'MTS B Funnel (M2)'!$B$7:$B$251,'3.2.MTS B (M2)'!$B142)</f>
        <v>0</v>
      </c>
      <c r="AD142" s="72">
        <f t="shared" si="45"/>
        <v>0</v>
      </c>
      <c r="AE142" s="55"/>
      <c r="AF142" s="72">
        <f>SUMIF('3.1.MTS A'!$F$7:$F$253,'3.2.MTS B (M2)'!R142,'3.1.MTS A'!$AD$7:$AD$253)</f>
        <v>0</v>
      </c>
      <c r="AG142" s="72">
        <f>SUMIFS('MTS B Funnel (M2)'!$L$7:$L$251,'MTS B Funnel (M2)'!$B$7:$B$251,'3.2.MTS B (M2)'!$B142)</f>
        <v>0</v>
      </c>
      <c r="AH142" s="72">
        <f>SUMIFS('MTS B Funnel (M2)'!$M$7:$M$251,'MTS B Funnel (M2)'!$B$7:$B$251,'3.2.MTS B (M2)'!$B142)</f>
        <v>0</v>
      </c>
      <c r="AI142" s="72">
        <f>SUMIFS('MTS B Funnel (M2)'!$N$7:$N$251,'MTS B Funnel (M2)'!$B$7:$B$251,'3.2.MTS B (M2)'!$B142)</f>
        <v>0</v>
      </c>
      <c r="AJ142" s="72">
        <f>SUMIFS('MTS B Funnel (M2)'!$O$7:$O$251,'MTS B Funnel (M2)'!$B$7:$B$251,'3.2.MTS B (M2)'!$B142)</f>
        <v>0</v>
      </c>
      <c r="AK142" s="72">
        <f t="shared" si="46"/>
        <v>0</v>
      </c>
      <c r="AL142" s="72">
        <f t="shared" si="47"/>
        <v>0</v>
      </c>
      <c r="AM142" s="72">
        <f t="shared" si="48"/>
        <v>0</v>
      </c>
      <c r="AN142" s="72">
        <f t="shared" si="49"/>
        <v>0</v>
      </c>
      <c r="AO142" s="72">
        <f t="shared" si="50"/>
        <v>0</v>
      </c>
      <c r="AP142" s="55"/>
    </row>
    <row r="143" spans="1:42" x14ac:dyDescent="0.25">
      <c r="A143" s="144"/>
      <c r="B143" s="55"/>
      <c r="C143" s="55"/>
      <c r="D143" s="72">
        <f>SUMIF('3.1.MTS A'!$F$7:$F$253,'3.2.MTS B (M2)'!B143,'3.1.MTS A'!$L$7:$L$253)</f>
        <v>0</v>
      </c>
      <c r="E143" s="187">
        <f>SUMIF('Conv ratios (M2)'!$A$2:$A$51,'3.2.MTS B (M2)'!$B143,'Conv ratios (M2)'!$G$2:$G$51)</f>
        <v>0</v>
      </c>
      <c r="F143" s="187">
        <f>SUMIF('Conv ratios (M2)'!$A$2:$A$51,'3.2.MTS B (M2)'!$B143,'Conv ratios (M2)'!$F$2:$F$51)</f>
        <v>0</v>
      </c>
      <c r="G143" s="187">
        <f>SUMIF('Conv ratios (M2)'!$A$2:$A$51,'3.2.MTS B (M2)'!$B143,'Conv ratios (M2)'!$E$2:$E$51)</f>
        <v>0</v>
      </c>
      <c r="H143" s="55"/>
      <c r="I143" s="72">
        <f t="shared" si="35"/>
        <v>0</v>
      </c>
      <c r="J143" s="72">
        <f t="shared" si="36"/>
        <v>0</v>
      </c>
      <c r="K143" s="72">
        <f t="shared" si="37"/>
        <v>0</v>
      </c>
      <c r="L143" s="72">
        <f t="shared" si="38"/>
        <v>0</v>
      </c>
      <c r="M143" s="55"/>
      <c r="N143" s="72">
        <f t="shared" si="39"/>
        <v>0</v>
      </c>
      <c r="O143" s="55"/>
      <c r="P143" s="72">
        <f t="shared" si="40"/>
        <v>0</v>
      </c>
      <c r="Q143" s="72">
        <f t="shared" si="41"/>
        <v>0</v>
      </c>
      <c r="R143" s="72">
        <f>SUMIF('3.1.MTS A'!$F$7:$F$253,'3.2.MTS B (M2)'!B143,'3.1.MTS A'!$Y$7:$Y$253)</f>
        <v>0</v>
      </c>
      <c r="S143" s="72">
        <f>SUMIFS('MTS B Funnel (M2)'!$E$7:$E$251,'MTS B Funnel (M2)'!$B$7:$B$251,'3.2.MTS B (M2)'!$B143)</f>
        <v>0</v>
      </c>
      <c r="T143" s="72">
        <f>SUMIFS('MTS B Funnel (M2)'!$F$7:$F$251,'MTS B Funnel (M2)'!$B$7:$B$251,'3.2.MTS B (M2)'!$B143)</f>
        <v>0</v>
      </c>
      <c r="U143" s="72">
        <f>SUMIFS('MTS B Funnel (M2)'!$G$7:$G$251,'MTS B Funnel (M2)'!$B$7:$B$251,'3.2.MTS B (M2)'!$B143)</f>
        <v>0</v>
      </c>
      <c r="V143" s="72">
        <f>SUMIFS('MTS B Funnel (M2)'!$H$7:$H$251,'MTS B Funnel (M2)'!$B$7:$B$251,'3.2.MTS B (M2)'!$B143)</f>
        <v>0</v>
      </c>
      <c r="W143" s="72">
        <f t="shared" si="42"/>
        <v>0</v>
      </c>
      <c r="X143" s="72">
        <f t="shared" si="43"/>
        <v>0</v>
      </c>
      <c r="Y143" s="72">
        <f t="shared" si="44"/>
        <v>0</v>
      </c>
      <c r="Z143" s="72">
        <f t="shared" si="44"/>
        <v>0</v>
      </c>
      <c r="AA143" s="72">
        <f t="shared" si="44"/>
        <v>0</v>
      </c>
      <c r="AB143" s="72">
        <f>SUMIFS('MTS B Funnel (M2)'!$I$7:$I$251,'MTS B Funnel (M2)'!$B$7:$B$251,'3.2.MTS B (M2)'!$B143)</f>
        <v>0</v>
      </c>
      <c r="AC143" s="72">
        <f>SUMIFS('MTS B Funnel (M2)'!$J$7:$J$251,'MTS B Funnel (M2)'!$B$7:$B$251,'3.2.MTS B (M2)'!$B143)</f>
        <v>0</v>
      </c>
      <c r="AD143" s="72">
        <f t="shared" si="45"/>
        <v>0</v>
      </c>
      <c r="AE143" s="55"/>
      <c r="AF143" s="72">
        <f>SUMIF('3.1.MTS A'!$F$7:$F$253,'3.2.MTS B (M2)'!R143,'3.1.MTS A'!$AD$7:$AD$253)</f>
        <v>0</v>
      </c>
      <c r="AG143" s="72">
        <f>SUMIFS('MTS B Funnel (M2)'!$L$7:$L$251,'MTS B Funnel (M2)'!$B$7:$B$251,'3.2.MTS B (M2)'!$B143)</f>
        <v>0</v>
      </c>
      <c r="AH143" s="72">
        <f>SUMIFS('MTS B Funnel (M2)'!$M$7:$M$251,'MTS B Funnel (M2)'!$B$7:$B$251,'3.2.MTS B (M2)'!$B143)</f>
        <v>0</v>
      </c>
      <c r="AI143" s="72">
        <f>SUMIFS('MTS B Funnel (M2)'!$N$7:$N$251,'MTS B Funnel (M2)'!$B$7:$B$251,'3.2.MTS B (M2)'!$B143)</f>
        <v>0</v>
      </c>
      <c r="AJ143" s="72">
        <f>SUMIFS('MTS B Funnel (M2)'!$O$7:$O$251,'MTS B Funnel (M2)'!$B$7:$B$251,'3.2.MTS B (M2)'!$B143)</f>
        <v>0</v>
      </c>
      <c r="AK143" s="72">
        <f t="shared" si="46"/>
        <v>0</v>
      </c>
      <c r="AL143" s="72">
        <f t="shared" si="47"/>
        <v>0</v>
      </c>
      <c r="AM143" s="72">
        <f t="shared" si="48"/>
        <v>0</v>
      </c>
      <c r="AN143" s="72">
        <f t="shared" si="49"/>
        <v>0</v>
      </c>
      <c r="AO143" s="72">
        <f t="shared" si="50"/>
        <v>0</v>
      </c>
      <c r="AP143" s="55"/>
    </row>
    <row r="144" spans="1:42" x14ac:dyDescent="0.25">
      <c r="A144" s="144"/>
      <c r="B144" s="55"/>
      <c r="C144" s="55"/>
      <c r="D144" s="72">
        <f>SUMIF('3.1.MTS A'!$F$7:$F$253,'3.2.MTS B (M2)'!B144,'3.1.MTS A'!$L$7:$L$253)</f>
        <v>0</v>
      </c>
      <c r="E144" s="187">
        <f>SUMIF('Conv ratios (M2)'!$A$2:$A$51,'3.2.MTS B (M2)'!$B144,'Conv ratios (M2)'!$G$2:$G$51)</f>
        <v>0</v>
      </c>
      <c r="F144" s="187">
        <f>SUMIF('Conv ratios (M2)'!$A$2:$A$51,'3.2.MTS B (M2)'!$B144,'Conv ratios (M2)'!$F$2:$F$51)</f>
        <v>0</v>
      </c>
      <c r="G144" s="187">
        <f>SUMIF('Conv ratios (M2)'!$A$2:$A$51,'3.2.MTS B (M2)'!$B144,'Conv ratios (M2)'!$E$2:$E$51)</f>
        <v>0</v>
      </c>
      <c r="H144" s="55"/>
      <c r="I144" s="72">
        <f t="shared" si="35"/>
        <v>0</v>
      </c>
      <c r="J144" s="72">
        <f t="shared" si="36"/>
        <v>0</v>
      </c>
      <c r="K144" s="72">
        <f t="shared" si="37"/>
        <v>0</v>
      </c>
      <c r="L144" s="72">
        <f t="shared" si="38"/>
        <v>0</v>
      </c>
      <c r="M144" s="55"/>
      <c r="N144" s="72">
        <f t="shared" si="39"/>
        <v>0</v>
      </c>
      <c r="O144" s="55"/>
      <c r="P144" s="72">
        <f t="shared" si="40"/>
        <v>0</v>
      </c>
      <c r="Q144" s="72">
        <f t="shared" si="41"/>
        <v>0</v>
      </c>
      <c r="R144" s="72">
        <f>SUMIF('3.1.MTS A'!$F$7:$F$253,'3.2.MTS B (M2)'!B144,'3.1.MTS A'!$Y$7:$Y$253)</f>
        <v>0</v>
      </c>
      <c r="S144" s="72">
        <f>SUMIFS('MTS B Funnel (M2)'!$E$7:$E$251,'MTS B Funnel (M2)'!$B$7:$B$251,'3.2.MTS B (M2)'!$B144)</f>
        <v>0</v>
      </c>
      <c r="T144" s="72">
        <f>SUMIFS('MTS B Funnel (M2)'!$F$7:$F$251,'MTS B Funnel (M2)'!$B$7:$B$251,'3.2.MTS B (M2)'!$B144)</f>
        <v>0</v>
      </c>
      <c r="U144" s="72">
        <f>SUMIFS('MTS B Funnel (M2)'!$G$7:$G$251,'MTS B Funnel (M2)'!$B$7:$B$251,'3.2.MTS B (M2)'!$B144)</f>
        <v>0</v>
      </c>
      <c r="V144" s="72">
        <f>SUMIFS('MTS B Funnel (M2)'!$H$7:$H$251,'MTS B Funnel (M2)'!$B$7:$B$251,'3.2.MTS B (M2)'!$B144)</f>
        <v>0</v>
      </c>
      <c r="W144" s="72">
        <f t="shared" si="42"/>
        <v>0</v>
      </c>
      <c r="X144" s="72">
        <f t="shared" si="43"/>
        <v>0</v>
      </c>
      <c r="Y144" s="72">
        <f t="shared" si="44"/>
        <v>0</v>
      </c>
      <c r="Z144" s="72">
        <f t="shared" si="44"/>
        <v>0</v>
      </c>
      <c r="AA144" s="72">
        <f t="shared" si="44"/>
        <v>0</v>
      </c>
      <c r="AB144" s="72">
        <f>SUMIFS('MTS B Funnel (M2)'!$I$7:$I$251,'MTS B Funnel (M2)'!$B$7:$B$251,'3.2.MTS B (M2)'!$B144)</f>
        <v>0</v>
      </c>
      <c r="AC144" s="72">
        <f>SUMIFS('MTS B Funnel (M2)'!$J$7:$J$251,'MTS B Funnel (M2)'!$B$7:$B$251,'3.2.MTS B (M2)'!$B144)</f>
        <v>0</v>
      </c>
      <c r="AD144" s="72">
        <f t="shared" si="45"/>
        <v>0</v>
      </c>
      <c r="AE144" s="55"/>
      <c r="AF144" s="72">
        <f>SUMIF('3.1.MTS A'!$F$7:$F$253,'3.2.MTS B (M2)'!R144,'3.1.MTS A'!$AD$7:$AD$253)</f>
        <v>0</v>
      </c>
      <c r="AG144" s="72">
        <f>SUMIFS('MTS B Funnel (M2)'!$L$7:$L$251,'MTS B Funnel (M2)'!$B$7:$B$251,'3.2.MTS B (M2)'!$B144)</f>
        <v>0</v>
      </c>
      <c r="AH144" s="72">
        <f>SUMIFS('MTS B Funnel (M2)'!$M$7:$M$251,'MTS B Funnel (M2)'!$B$7:$B$251,'3.2.MTS B (M2)'!$B144)</f>
        <v>0</v>
      </c>
      <c r="AI144" s="72">
        <f>SUMIFS('MTS B Funnel (M2)'!$N$7:$N$251,'MTS B Funnel (M2)'!$B$7:$B$251,'3.2.MTS B (M2)'!$B144)</f>
        <v>0</v>
      </c>
      <c r="AJ144" s="72">
        <f>SUMIFS('MTS B Funnel (M2)'!$O$7:$O$251,'MTS B Funnel (M2)'!$B$7:$B$251,'3.2.MTS B (M2)'!$B144)</f>
        <v>0</v>
      </c>
      <c r="AK144" s="72">
        <f t="shared" si="46"/>
        <v>0</v>
      </c>
      <c r="AL144" s="72">
        <f t="shared" si="47"/>
        <v>0</v>
      </c>
      <c r="AM144" s="72">
        <f t="shared" si="48"/>
        <v>0</v>
      </c>
      <c r="AN144" s="72">
        <f t="shared" si="49"/>
        <v>0</v>
      </c>
      <c r="AO144" s="72">
        <f t="shared" si="50"/>
        <v>0</v>
      </c>
      <c r="AP144" s="55"/>
    </row>
    <row r="145" spans="1:42" x14ac:dyDescent="0.25">
      <c r="A145" s="144"/>
      <c r="B145" s="55"/>
      <c r="C145" s="55"/>
      <c r="D145" s="72">
        <f>SUMIF('3.1.MTS A'!$F$7:$F$253,'3.2.MTS B (M2)'!B145,'3.1.MTS A'!$L$7:$L$253)</f>
        <v>0</v>
      </c>
      <c r="E145" s="187">
        <f>SUMIF('Conv ratios (M2)'!$A$2:$A$51,'3.2.MTS B (M2)'!$B145,'Conv ratios (M2)'!$G$2:$G$51)</f>
        <v>0</v>
      </c>
      <c r="F145" s="187">
        <f>SUMIF('Conv ratios (M2)'!$A$2:$A$51,'3.2.MTS B (M2)'!$B145,'Conv ratios (M2)'!$F$2:$F$51)</f>
        <v>0</v>
      </c>
      <c r="G145" s="187">
        <f>SUMIF('Conv ratios (M2)'!$A$2:$A$51,'3.2.MTS B (M2)'!$B145,'Conv ratios (M2)'!$E$2:$E$51)</f>
        <v>0</v>
      </c>
      <c r="H145" s="55"/>
      <c r="I145" s="72">
        <f t="shared" si="35"/>
        <v>0</v>
      </c>
      <c r="J145" s="72">
        <f t="shared" si="36"/>
        <v>0</v>
      </c>
      <c r="K145" s="72">
        <f t="shared" si="37"/>
        <v>0</v>
      </c>
      <c r="L145" s="72">
        <f t="shared" si="38"/>
        <v>0</v>
      </c>
      <c r="M145" s="55"/>
      <c r="N145" s="72">
        <f t="shared" si="39"/>
        <v>0</v>
      </c>
      <c r="O145" s="55"/>
      <c r="P145" s="72">
        <f t="shared" si="40"/>
        <v>0</v>
      </c>
      <c r="Q145" s="72">
        <f t="shared" si="41"/>
        <v>0</v>
      </c>
      <c r="R145" s="72">
        <f>SUMIF('3.1.MTS A'!$F$7:$F$253,'3.2.MTS B (M2)'!B145,'3.1.MTS A'!$Y$7:$Y$253)</f>
        <v>0</v>
      </c>
      <c r="S145" s="72">
        <f>SUMIFS('MTS B Funnel (M2)'!$E$7:$E$251,'MTS B Funnel (M2)'!$B$7:$B$251,'3.2.MTS B (M2)'!$B145)</f>
        <v>0</v>
      </c>
      <c r="T145" s="72">
        <f>SUMIFS('MTS B Funnel (M2)'!$F$7:$F$251,'MTS B Funnel (M2)'!$B$7:$B$251,'3.2.MTS B (M2)'!$B145)</f>
        <v>0</v>
      </c>
      <c r="U145" s="72">
        <f>SUMIFS('MTS B Funnel (M2)'!$G$7:$G$251,'MTS B Funnel (M2)'!$B$7:$B$251,'3.2.MTS B (M2)'!$B145)</f>
        <v>0</v>
      </c>
      <c r="V145" s="72">
        <f>SUMIFS('MTS B Funnel (M2)'!$H$7:$H$251,'MTS B Funnel (M2)'!$B$7:$B$251,'3.2.MTS B (M2)'!$B145)</f>
        <v>0</v>
      </c>
      <c r="W145" s="72">
        <f t="shared" si="42"/>
        <v>0</v>
      </c>
      <c r="X145" s="72">
        <f t="shared" si="43"/>
        <v>0</v>
      </c>
      <c r="Y145" s="72">
        <f t="shared" si="44"/>
        <v>0</v>
      </c>
      <c r="Z145" s="72">
        <f t="shared" si="44"/>
        <v>0</v>
      </c>
      <c r="AA145" s="72">
        <f t="shared" si="44"/>
        <v>0</v>
      </c>
      <c r="AB145" s="72">
        <f>SUMIFS('MTS B Funnel (M2)'!$I$7:$I$251,'MTS B Funnel (M2)'!$B$7:$B$251,'3.2.MTS B (M2)'!$B145)</f>
        <v>0</v>
      </c>
      <c r="AC145" s="72">
        <f>SUMIFS('MTS B Funnel (M2)'!$J$7:$J$251,'MTS B Funnel (M2)'!$B$7:$B$251,'3.2.MTS B (M2)'!$B145)</f>
        <v>0</v>
      </c>
      <c r="AD145" s="72">
        <f t="shared" si="45"/>
        <v>0</v>
      </c>
      <c r="AE145" s="55"/>
      <c r="AF145" s="72">
        <f>SUMIF('3.1.MTS A'!$F$7:$F$253,'3.2.MTS B (M2)'!R145,'3.1.MTS A'!$AD$7:$AD$253)</f>
        <v>0</v>
      </c>
      <c r="AG145" s="72">
        <f>SUMIFS('MTS B Funnel (M2)'!$L$7:$L$251,'MTS B Funnel (M2)'!$B$7:$B$251,'3.2.MTS B (M2)'!$B145)</f>
        <v>0</v>
      </c>
      <c r="AH145" s="72">
        <f>SUMIFS('MTS B Funnel (M2)'!$M$7:$M$251,'MTS B Funnel (M2)'!$B$7:$B$251,'3.2.MTS B (M2)'!$B145)</f>
        <v>0</v>
      </c>
      <c r="AI145" s="72">
        <f>SUMIFS('MTS B Funnel (M2)'!$N$7:$N$251,'MTS B Funnel (M2)'!$B$7:$B$251,'3.2.MTS B (M2)'!$B145)</f>
        <v>0</v>
      </c>
      <c r="AJ145" s="72">
        <f>SUMIFS('MTS B Funnel (M2)'!$O$7:$O$251,'MTS B Funnel (M2)'!$B$7:$B$251,'3.2.MTS B (M2)'!$B145)</f>
        <v>0</v>
      </c>
      <c r="AK145" s="72">
        <f t="shared" si="46"/>
        <v>0</v>
      </c>
      <c r="AL145" s="72">
        <f t="shared" si="47"/>
        <v>0</v>
      </c>
      <c r="AM145" s="72">
        <f t="shared" si="48"/>
        <v>0</v>
      </c>
      <c r="AN145" s="72">
        <f t="shared" si="49"/>
        <v>0</v>
      </c>
      <c r="AO145" s="72">
        <f t="shared" si="50"/>
        <v>0</v>
      </c>
      <c r="AP145" s="55"/>
    </row>
    <row r="146" spans="1:42" x14ac:dyDescent="0.25">
      <c r="A146" s="144"/>
      <c r="B146" s="55"/>
      <c r="C146" s="55"/>
      <c r="D146" s="72">
        <f>SUMIF('3.1.MTS A'!$F$7:$F$253,'3.2.MTS B (M2)'!B146,'3.1.MTS A'!$L$7:$L$253)</f>
        <v>0</v>
      </c>
      <c r="E146" s="187">
        <f>SUMIF('Conv ratios (M2)'!$A$2:$A$51,'3.2.MTS B (M2)'!$B146,'Conv ratios (M2)'!$G$2:$G$51)</f>
        <v>0</v>
      </c>
      <c r="F146" s="187">
        <f>SUMIF('Conv ratios (M2)'!$A$2:$A$51,'3.2.MTS B (M2)'!$B146,'Conv ratios (M2)'!$F$2:$F$51)</f>
        <v>0</v>
      </c>
      <c r="G146" s="187">
        <f>SUMIF('Conv ratios (M2)'!$A$2:$A$51,'3.2.MTS B (M2)'!$B146,'Conv ratios (M2)'!$E$2:$E$51)</f>
        <v>0</v>
      </c>
      <c r="H146" s="55"/>
      <c r="I146" s="72">
        <f t="shared" si="35"/>
        <v>0</v>
      </c>
      <c r="J146" s="72">
        <f t="shared" si="36"/>
        <v>0</v>
      </c>
      <c r="K146" s="72">
        <f t="shared" si="37"/>
        <v>0</v>
      </c>
      <c r="L146" s="72">
        <f t="shared" si="38"/>
        <v>0</v>
      </c>
      <c r="M146" s="55"/>
      <c r="N146" s="72">
        <f t="shared" si="39"/>
        <v>0</v>
      </c>
      <c r="O146" s="55"/>
      <c r="P146" s="72">
        <f t="shared" si="40"/>
        <v>0</v>
      </c>
      <c r="Q146" s="72">
        <f t="shared" si="41"/>
        <v>0</v>
      </c>
      <c r="R146" s="72">
        <f>SUMIF('3.1.MTS A'!$F$7:$F$253,'3.2.MTS B (M2)'!B146,'3.1.MTS A'!$Y$7:$Y$253)</f>
        <v>0</v>
      </c>
      <c r="S146" s="72">
        <f>SUMIFS('MTS B Funnel (M2)'!$E$7:$E$251,'MTS B Funnel (M2)'!$B$7:$B$251,'3.2.MTS B (M2)'!$B146)</f>
        <v>0</v>
      </c>
      <c r="T146" s="72">
        <f>SUMIFS('MTS B Funnel (M2)'!$F$7:$F$251,'MTS B Funnel (M2)'!$B$7:$B$251,'3.2.MTS B (M2)'!$B146)</f>
        <v>0</v>
      </c>
      <c r="U146" s="72">
        <f>SUMIFS('MTS B Funnel (M2)'!$G$7:$G$251,'MTS B Funnel (M2)'!$B$7:$B$251,'3.2.MTS B (M2)'!$B146)</f>
        <v>0</v>
      </c>
      <c r="V146" s="72">
        <f>SUMIFS('MTS B Funnel (M2)'!$H$7:$H$251,'MTS B Funnel (M2)'!$B$7:$B$251,'3.2.MTS B (M2)'!$B146)</f>
        <v>0</v>
      </c>
      <c r="W146" s="72">
        <f t="shared" si="42"/>
        <v>0</v>
      </c>
      <c r="X146" s="72">
        <f t="shared" si="43"/>
        <v>0</v>
      </c>
      <c r="Y146" s="72">
        <f t="shared" si="44"/>
        <v>0</v>
      </c>
      <c r="Z146" s="72">
        <f t="shared" si="44"/>
        <v>0</v>
      </c>
      <c r="AA146" s="72">
        <f t="shared" si="44"/>
        <v>0</v>
      </c>
      <c r="AB146" s="72">
        <f>SUMIFS('MTS B Funnel (M2)'!$I$7:$I$251,'MTS B Funnel (M2)'!$B$7:$B$251,'3.2.MTS B (M2)'!$B146)</f>
        <v>0</v>
      </c>
      <c r="AC146" s="72">
        <f>SUMIFS('MTS B Funnel (M2)'!$J$7:$J$251,'MTS B Funnel (M2)'!$B$7:$B$251,'3.2.MTS B (M2)'!$B146)</f>
        <v>0</v>
      </c>
      <c r="AD146" s="72">
        <f t="shared" si="45"/>
        <v>0</v>
      </c>
      <c r="AE146" s="55"/>
      <c r="AF146" s="72">
        <f>SUMIF('3.1.MTS A'!$F$7:$F$253,'3.2.MTS B (M2)'!R146,'3.1.MTS A'!$AD$7:$AD$253)</f>
        <v>0</v>
      </c>
      <c r="AG146" s="72">
        <f>SUMIFS('MTS B Funnel (M2)'!$L$7:$L$251,'MTS B Funnel (M2)'!$B$7:$B$251,'3.2.MTS B (M2)'!$B146)</f>
        <v>0</v>
      </c>
      <c r="AH146" s="72">
        <f>SUMIFS('MTS B Funnel (M2)'!$M$7:$M$251,'MTS B Funnel (M2)'!$B$7:$B$251,'3.2.MTS B (M2)'!$B146)</f>
        <v>0</v>
      </c>
      <c r="AI146" s="72">
        <f>SUMIFS('MTS B Funnel (M2)'!$N$7:$N$251,'MTS B Funnel (M2)'!$B$7:$B$251,'3.2.MTS B (M2)'!$B146)</f>
        <v>0</v>
      </c>
      <c r="AJ146" s="72">
        <f>SUMIFS('MTS B Funnel (M2)'!$O$7:$O$251,'MTS B Funnel (M2)'!$B$7:$B$251,'3.2.MTS B (M2)'!$B146)</f>
        <v>0</v>
      </c>
      <c r="AK146" s="72">
        <f t="shared" si="46"/>
        <v>0</v>
      </c>
      <c r="AL146" s="72">
        <f t="shared" si="47"/>
        <v>0</v>
      </c>
      <c r="AM146" s="72">
        <f t="shared" si="48"/>
        <v>0</v>
      </c>
      <c r="AN146" s="72">
        <f t="shared" si="49"/>
        <v>0</v>
      </c>
      <c r="AO146" s="72">
        <f t="shared" si="50"/>
        <v>0</v>
      </c>
      <c r="AP146" s="55"/>
    </row>
    <row r="147" spans="1:42" x14ac:dyDescent="0.25">
      <c r="A147" s="144"/>
      <c r="B147" s="55"/>
      <c r="C147" s="55"/>
      <c r="D147" s="72">
        <f>SUMIF('3.1.MTS A'!$F$7:$F$253,'3.2.MTS B (M2)'!B147,'3.1.MTS A'!$L$7:$L$253)</f>
        <v>0</v>
      </c>
      <c r="E147" s="187">
        <f>SUMIF('Conv ratios (M2)'!$A$2:$A$51,'3.2.MTS B (M2)'!$B147,'Conv ratios (M2)'!$G$2:$G$51)</f>
        <v>0</v>
      </c>
      <c r="F147" s="187">
        <f>SUMIF('Conv ratios (M2)'!$A$2:$A$51,'3.2.MTS B (M2)'!$B147,'Conv ratios (M2)'!$F$2:$F$51)</f>
        <v>0</v>
      </c>
      <c r="G147" s="187">
        <f>SUMIF('Conv ratios (M2)'!$A$2:$A$51,'3.2.MTS B (M2)'!$B147,'Conv ratios (M2)'!$E$2:$E$51)</f>
        <v>0</v>
      </c>
      <c r="H147" s="55"/>
      <c r="I147" s="72">
        <f t="shared" si="35"/>
        <v>0</v>
      </c>
      <c r="J147" s="72">
        <f t="shared" si="36"/>
        <v>0</v>
      </c>
      <c r="K147" s="72">
        <f t="shared" si="37"/>
        <v>0</v>
      </c>
      <c r="L147" s="72">
        <f t="shared" si="38"/>
        <v>0</v>
      </c>
      <c r="M147" s="55"/>
      <c r="N147" s="72">
        <f t="shared" si="39"/>
        <v>0</v>
      </c>
      <c r="O147" s="55"/>
      <c r="P147" s="72">
        <f t="shared" si="40"/>
        <v>0</v>
      </c>
      <c r="Q147" s="72">
        <f t="shared" si="41"/>
        <v>0</v>
      </c>
      <c r="R147" s="72">
        <f>SUMIF('3.1.MTS A'!$F$7:$F$253,'3.2.MTS B (M2)'!B147,'3.1.MTS A'!$Y$7:$Y$253)</f>
        <v>0</v>
      </c>
      <c r="S147" s="72">
        <f>SUMIFS('MTS B Funnel (M2)'!$E$7:$E$251,'MTS B Funnel (M2)'!$B$7:$B$251,'3.2.MTS B (M2)'!$B147)</f>
        <v>0</v>
      </c>
      <c r="T147" s="72">
        <f>SUMIFS('MTS B Funnel (M2)'!$F$7:$F$251,'MTS B Funnel (M2)'!$B$7:$B$251,'3.2.MTS B (M2)'!$B147)</f>
        <v>0</v>
      </c>
      <c r="U147" s="72">
        <f>SUMIFS('MTS B Funnel (M2)'!$G$7:$G$251,'MTS B Funnel (M2)'!$B$7:$B$251,'3.2.MTS B (M2)'!$B147)</f>
        <v>0</v>
      </c>
      <c r="V147" s="72">
        <f>SUMIFS('MTS B Funnel (M2)'!$H$7:$H$251,'MTS B Funnel (M2)'!$B$7:$B$251,'3.2.MTS B (M2)'!$B147)</f>
        <v>0</v>
      </c>
      <c r="W147" s="72">
        <f t="shared" si="42"/>
        <v>0</v>
      </c>
      <c r="X147" s="72">
        <f t="shared" si="43"/>
        <v>0</v>
      </c>
      <c r="Y147" s="72">
        <f t="shared" si="44"/>
        <v>0</v>
      </c>
      <c r="Z147" s="72">
        <f t="shared" si="44"/>
        <v>0</v>
      </c>
      <c r="AA147" s="72">
        <f t="shared" si="44"/>
        <v>0</v>
      </c>
      <c r="AB147" s="72">
        <f>SUMIFS('MTS B Funnel (M2)'!$I$7:$I$251,'MTS B Funnel (M2)'!$B$7:$B$251,'3.2.MTS B (M2)'!$B147)</f>
        <v>0</v>
      </c>
      <c r="AC147" s="72">
        <f>SUMIFS('MTS B Funnel (M2)'!$J$7:$J$251,'MTS B Funnel (M2)'!$B$7:$B$251,'3.2.MTS B (M2)'!$B147)</f>
        <v>0</v>
      </c>
      <c r="AD147" s="72">
        <f t="shared" si="45"/>
        <v>0</v>
      </c>
      <c r="AE147" s="55"/>
      <c r="AF147" s="72">
        <f>SUMIF('3.1.MTS A'!$F$7:$F$253,'3.2.MTS B (M2)'!R147,'3.1.MTS A'!$AD$7:$AD$253)</f>
        <v>0</v>
      </c>
      <c r="AG147" s="72">
        <f>SUMIFS('MTS B Funnel (M2)'!$L$7:$L$251,'MTS B Funnel (M2)'!$B$7:$B$251,'3.2.MTS B (M2)'!$B147)</f>
        <v>0</v>
      </c>
      <c r="AH147" s="72">
        <f>SUMIFS('MTS B Funnel (M2)'!$M$7:$M$251,'MTS B Funnel (M2)'!$B$7:$B$251,'3.2.MTS B (M2)'!$B147)</f>
        <v>0</v>
      </c>
      <c r="AI147" s="72">
        <f>SUMIFS('MTS B Funnel (M2)'!$N$7:$N$251,'MTS B Funnel (M2)'!$B$7:$B$251,'3.2.MTS B (M2)'!$B147)</f>
        <v>0</v>
      </c>
      <c r="AJ147" s="72">
        <f>SUMIFS('MTS B Funnel (M2)'!$O$7:$O$251,'MTS B Funnel (M2)'!$B$7:$B$251,'3.2.MTS B (M2)'!$B147)</f>
        <v>0</v>
      </c>
      <c r="AK147" s="72">
        <f t="shared" si="46"/>
        <v>0</v>
      </c>
      <c r="AL147" s="72">
        <f t="shared" si="47"/>
        <v>0</v>
      </c>
      <c r="AM147" s="72">
        <f t="shared" si="48"/>
        <v>0</v>
      </c>
      <c r="AN147" s="72">
        <f t="shared" si="49"/>
        <v>0</v>
      </c>
      <c r="AO147" s="72">
        <f t="shared" si="50"/>
        <v>0</v>
      </c>
      <c r="AP147" s="55"/>
    </row>
    <row r="148" spans="1:42" x14ac:dyDescent="0.25">
      <c r="A148" s="144"/>
      <c r="B148" s="55"/>
      <c r="C148" s="55"/>
      <c r="D148" s="72">
        <f>SUMIF('3.1.MTS A'!$F$7:$F$253,'3.2.MTS B (M2)'!B148,'3.1.MTS A'!$L$7:$L$253)</f>
        <v>0</v>
      </c>
      <c r="E148" s="187">
        <f>SUMIF('Conv ratios (M2)'!$A$2:$A$51,'3.2.MTS B (M2)'!$B148,'Conv ratios (M2)'!$G$2:$G$51)</f>
        <v>0</v>
      </c>
      <c r="F148" s="187">
        <f>SUMIF('Conv ratios (M2)'!$A$2:$A$51,'3.2.MTS B (M2)'!$B148,'Conv ratios (M2)'!$F$2:$F$51)</f>
        <v>0</v>
      </c>
      <c r="G148" s="187">
        <f>SUMIF('Conv ratios (M2)'!$A$2:$A$51,'3.2.MTS B (M2)'!$B148,'Conv ratios (M2)'!$E$2:$E$51)</f>
        <v>0</v>
      </c>
      <c r="H148" s="55"/>
      <c r="I148" s="72">
        <f t="shared" si="35"/>
        <v>0</v>
      </c>
      <c r="J148" s="72">
        <f t="shared" si="36"/>
        <v>0</v>
      </c>
      <c r="K148" s="72">
        <f t="shared" si="37"/>
        <v>0</v>
      </c>
      <c r="L148" s="72">
        <f t="shared" si="38"/>
        <v>0</v>
      </c>
      <c r="M148" s="55"/>
      <c r="N148" s="72">
        <f t="shared" si="39"/>
        <v>0</v>
      </c>
      <c r="O148" s="55"/>
      <c r="P148" s="72">
        <f t="shared" si="40"/>
        <v>0</v>
      </c>
      <c r="Q148" s="72">
        <f t="shared" si="41"/>
        <v>0</v>
      </c>
      <c r="R148" s="72">
        <f>SUMIF('3.1.MTS A'!$F$7:$F$253,'3.2.MTS B (M2)'!B148,'3.1.MTS A'!$Y$7:$Y$253)</f>
        <v>0</v>
      </c>
      <c r="S148" s="72">
        <f>SUMIFS('MTS B Funnel (M2)'!$E$7:$E$251,'MTS B Funnel (M2)'!$B$7:$B$251,'3.2.MTS B (M2)'!$B148)</f>
        <v>0</v>
      </c>
      <c r="T148" s="72">
        <f>SUMIFS('MTS B Funnel (M2)'!$F$7:$F$251,'MTS B Funnel (M2)'!$B$7:$B$251,'3.2.MTS B (M2)'!$B148)</f>
        <v>0</v>
      </c>
      <c r="U148" s="72">
        <f>SUMIFS('MTS B Funnel (M2)'!$G$7:$G$251,'MTS B Funnel (M2)'!$B$7:$B$251,'3.2.MTS B (M2)'!$B148)</f>
        <v>0</v>
      </c>
      <c r="V148" s="72">
        <f>SUMIFS('MTS B Funnel (M2)'!$H$7:$H$251,'MTS B Funnel (M2)'!$B$7:$B$251,'3.2.MTS B (M2)'!$B148)</f>
        <v>0</v>
      </c>
      <c r="W148" s="72">
        <f t="shared" si="42"/>
        <v>0</v>
      </c>
      <c r="X148" s="72">
        <f t="shared" si="43"/>
        <v>0</v>
      </c>
      <c r="Y148" s="72">
        <f t="shared" si="44"/>
        <v>0</v>
      </c>
      <c r="Z148" s="72">
        <f t="shared" si="44"/>
        <v>0</v>
      </c>
      <c r="AA148" s="72">
        <f t="shared" si="44"/>
        <v>0</v>
      </c>
      <c r="AB148" s="72">
        <f>SUMIFS('MTS B Funnel (M2)'!$I$7:$I$251,'MTS B Funnel (M2)'!$B$7:$B$251,'3.2.MTS B (M2)'!$B148)</f>
        <v>0</v>
      </c>
      <c r="AC148" s="72">
        <f>SUMIFS('MTS B Funnel (M2)'!$J$7:$J$251,'MTS B Funnel (M2)'!$B$7:$B$251,'3.2.MTS B (M2)'!$B148)</f>
        <v>0</v>
      </c>
      <c r="AD148" s="72">
        <f t="shared" si="45"/>
        <v>0</v>
      </c>
      <c r="AE148" s="55"/>
      <c r="AF148" s="72">
        <f>SUMIF('3.1.MTS A'!$F$7:$F$253,'3.2.MTS B (M2)'!R148,'3.1.MTS A'!$AD$7:$AD$253)</f>
        <v>0</v>
      </c>
      <c r="AG148" s="72">
        <f>SUMIFS('MTS B Funnel (M2)'!$L$7:$L$251,'MTS B Funnel (M2)'!$B$7:$B$251,'3.2.MTS B (M2)'!$B148)</f>
        <v>0</v>
      </c>
      <c r="AH148" s="72">
        <f>SUMIFS('MTS B Funnel (M2)'!$M$7:$M$251,'MTS B Funnel (M2)'!$B$7:$B$251,'3.2.MTS B (M2)'!$B148)</f>
        <v>0</v>
      </c>
      <c r="AI148" s="72">
        <f>SUMIFS('MTS B Funnel (M2)'!$N$7:$N$251,'MTS B Funnel (M2)'!$B$7:$B$251,'3.2.MTS B (M2)'!$B148)</f>
        <v>0</v>
      </c>
      <c r="AJ148" s="72">
        <f>SUMIFS('MTS B Funnel (M2)'!$O$7:$O$251,'MTS B Funnel (M2)'!$B$7:$B$251,'3.2.MTS B (M2)'!$B148)</f>
        <v>0</v>
      </c>
      <c r="AK148" s="72">
        <f t="shared" si="46"/>
        <v>0</v>
      </c>
      <c r="AL148" s="72">
        <f t="shared" si="47"/>
        <v>0</v>
      </c>
      <c r="AM148" s="72">
        <f t="shared" si="48"/>
        <v>0</v>
      </c>
      <c r="AN148" s="72">
        <f t="shared" si="49"/>
        <v>0</v>
      </c>
      <c r="AO148" s="72">
        <f t="shared" si="50"/>
        <v>0</v>
      </c>
      <c r="AP148" s="55"/>
    </row>
    <row r="149" spans="1:42" x14ac:dyDescent="0.25">
      <c r="A149" s="144"/>
      <c r="B149" s="55"/>
      <c r="C149" s="55"/>
      <c r="D149" s="72">
        <f>SUMIF('3.1.MTS A'!$F$7:$F$253,'3.2.MTS B (M2)'!B149,'3.1.MTS A'!$L$7:$L$253)</f>
        <v>0</v>
      </c>
      <c r="E149" s="187">
        <f>SUMIF('Conv ratios (M2)'!$A$2:$A$51,'3.2.MTS B (M2)'!$B149,'Conv ratios (M2)'!$G$2:$G$51)</f>
        <v>0</v>
      </c>
      <c r="F149" s="187">
        <f>SUMIF('Conv ratios (M2)'!$A$2:$A$51,'3.2.MTS B (M2)'!$B149,'Conv ratios (M2)'!$F$2:$F$51)</f>
        <v>0</v>
      </c>
      <c r="G149" s="187">
        <f>SUMIF('Conv ratios (M2)'!$A$2:$A$51,'3.2.MTS B (M2)'!$B149,'Conv ratios (M2)'!$E$2:$E$51)</f>
        <v>0</v>
      </c>
      <c r="H149" s="55"/>
      <c r="I149" s="72">
        <f t="shared" si="35"/>
        <v>0</v>
      </c>
      <c r="J149" s="72">
        <f t="shared" si="36"/>
        <v>0</v>
      </c>
      <c r="K149" s="72">
        <f t="shared" si="37"/>
        <v>0</v>
      </c>
      <c r="L149" s="72">
        <f t="shared" si="38"/>
        <v>0</v>
      </c>
      <c r="M149" s="55"/>
      <c r="N149" s="72">
        <f t="shared" si="39"/>
        <v>0</v>
      </c>
      <c r="O149" s="55"/>
      <c r="P149" s="72">
        <f t="shared" si="40"/>
        <v>0</v>
      </c>
      <c r="Q149" s="72">
        <f t="shared" si="41"/>
        <v>0</v>
      </c>
      <c r="R149" s="72">
        <f>SUMIF('3.1.MTS A'!$F$7:$F$253,'3.2.MTS B (M2)'!B149,'3.1.MTS A'!$Y$7:$Y$253)</f>
        <v>0</v>
      </c>
      <c r="S149" s="72">
        <f>SUMIFS('MTS B Funnel (M2)'!$E$7:$E$251,'MTS B Funnel (M2)'!$B$7:$B$251,'3.2.MTS B (M2)'!$B149)</f>
        <v>0</v>
      </c>
      <c r="T149" s="72">
        <f>SUMIFS('MTS B Funnel (M2)'!$F$7:$F$251,'MTS B Funnel (M2)'!$B$7:$B$251,'3.2.MTS B (M2)'!$B149)</f>
        <v>0</v>
      </c>
      <c r="U149" s="72">
        <f>SUMIFS('MTS B Funnel (M2)'!$G$7:$G$251,'MTS B Funnel (M2)'!$B$7:$B$251,'3.2.MTS B (M2)'!$B149)</f>
        <v>0</v>
      </c>
      <c r="V149" s="72">
        <f>SUMIFS('MTS B Funnel (M2)'!$H$7:$H$251,'MTS B Funnel (M2)'!$B$7:$B$251,'3.2.MTS B (M2)'!$B149)</f>
        <v>0</v>
      </c>
      <c r="W149" s="72">
        <f t="shared" si="42"/>
        <v>0</v>
      </c>
      <c r="X149" s="72">
        <f t="shared" si="43"/>
        <v>0</v>
      </c>
      <c r="Y149" s="72">
        <f t="shared" si="44"/>
        <v>0</v>
      </c>
      <c r="Z149" s="72">
        <f t="shared" si="44"/>
        <v>0</v>
      </c>
      <c r="AA149" s="72">
        <f t="shared" si="44"/>
        <v>0</v>
      </c>
      <c r="AB149" s="72">
        <f>SUMIFS('MTS B Funnel (M2)'!$I$7:$I$251,'MTS B Funnel (M2)'!$B$7:$B$251,'3.2.MTS B (M2)'!$B149)</f>
        <v>0</v>
      </c>
      <c r="AC149" s="72">
        <f>SUMIFS('MTS B Funnel (M2)'!$J$7:$J$251,'MTS B Funnel (M2)'!$B$7:$B$251,'3.2.MTS B (M2)'!$B149)</f>
        <v>0</v>
      </c>
      <c r="AD149" s="72">
        <f t="shared" si="45"/>
        <v>0</v>
      </c>
      <c r="AE149" s="55"/>
      <c r="AF149" s="72">
        <f>SUMIF('3.1.MTS A'!$F$7:$F$253,'3.2.MTS B (M2)'!R149,'3.1.MTS A'!$AD$7:$AD$253)</f>
        <v>0</v>
      </c>
      <c r="AG149" s="72">
        <f>SUMIFS('MTS B Funnel (M2)'!$L$7:$L$251,'MTS B Funnel (M2)'!$B$7:$B$251,'3.2.MTS B (M2)'!$B149)</f>
        <v>0</v>
      </c>
      <c r="AH149" s="72">
        <f>SUMIFS('MTS B Funnel (M2)'!$M$7:$M$251,'MTS B Funnel (M2)'!$B$7:$B$251,'3.2.MTS B (M2)'!$B149)</f>
        <v>0</v>
      </c>
      <c r="AI149" s="72">
        <f>SUMIFS('MTS B Funnel (M2)'!$N$7:$N$251,'MTS B Funnel (M2)'!$B$7:$B$251,'3.2.MTS B (M2)'!$B149)</f>
        <v>0</v>
      </c>
      <c r="AJ149" s="72">
        <f>SUMIFS('MTS B Funnel (M2)'!$O$7:$O$251,'MTS B Funnel (M2)'!$B$7:$B$251,'3.2.MTS B (M2)'!$B149)</f>
        <v>0</v>
      </c>
      <c r="AK149" s="72">
        <f t="shared" si="46"/>
        <v>0</v>
      </c>
      <c r="AL149" s="72">
        <f t="shared" si="47"/>
        <v>0</v>
      </c>
      <c r="AM149" s="72">
        <f t="shared" si="48"/>
        <v>0</v>
      </c>
      <c r="AN149" s="72">
        <f t="shared" si="49"/>
        <v>0</v>
      </c>
      <c r="AO149" s="72">
        <f t="shared" si="50"/>
        <v>0</v>
      </c>
      <c r="AP149" s="55"/>
    </row>
    <row r="150" spans="1:42" x14ac:dyDescent="0.25">
      <c r="A150" s="144"/>
      <c r="B150" s="55"/>
      <c r="C150" s="55"/>
      <c r="D150" s="72">
        <f>SUMIF('3.1.MTS A'!$F$7:$F$253,'3.2.MTS B (M2)'!B150,'3.1.MTS A'!$L$7:$L$253)</f>
        <v>0</v>
      </c>
      <c r="E150" s="187">
        <f>SUMIF('Conv ratios (M2)'!$A$2:$A$51,'3.2.MTS B (M2)'!$B150,'Conv ratios (M2)'!$G$2:$G$51)</f>
        <v>0</v>
      </c>
      <c r="F150" s="187">
        <f>SUMIF('Conv ratios (M2)'!$A$2:$A$51,'3.2.MTS B (M2)'!$B150,'Conv ratios (M2)'!$F$2:$F$51)</f>
        <v>0</v>
      </c>
      <c r="G150" s="187">
        <f>SUMIF('Conv ratios (M2)'!$A$2:$A$51,'3.2.MTS B (M2)'!$B150,'Conv ratios (M2)'!$E$2:$E$51)</f>
        <v>0</v>
      </c>
      <c r="H150" s="55"/>
      <c r="I150" s="72">
        <f t="shared" si="35"/>
        <v>0</v>
      </c>
      <c r="J150" s="72">
        <f t="shared" si="36"/>
        <v>0</v>
      </c>
      <c r="K150" s="72">
        <f t="shared" si="37"/>
        <v>0</v>
      </c>
      <c r="L150" s="72">
        <f t="shared" si="38"/>
        <v>0</v>
      </c>
      <c r="M150" s="55"/>
      <c r="N150" s="72">
        <f t="shared" si="39"/>
        <v>0</v>
      </c>
      <c r="O150" s="55"/>
      <c r="P150" s="72">
        <f t="shared" si="40"/>
        <v>0</v>
      </c>
      <c r="Q150" s="72">
        <f t="shared" si="41"/>
        <v>0</v>
      </c>
      <c r="R150" s="72">
        <f>SUMIF('3.1.MTS A'!$F$7:$F$253,'3.2.MTS B (M2)'!B150,'3.1.MTS A'!$Y$7:$Y$253)</f>
        <v>0</v>
      </c>
      <c r="S150" s="72">
        <f>SUMIFS('MTS B Funnel (M2)'!$E$7:$E$251,'MTS B Funnel (M2)'!$B$7:$B$251,'3.2.MTS B (M2)'!$B150)</f>
        <v>0</v>
      </c>
      <c r="T150" s="72">
        <f>SUMIFS('MTS B Funnel (M2)'!$F$7:$F$251,'MTS B Funnel (M2)'!$B$7:$B$251,'3.2.MTS B (M2)'!$B150)</f>
        <v>0</v>
      </c>
      <c r="U150" s="72">
        <f>SUMIFS('MTS B Funnel (M2)'!$G$7:$G$251,'MTS B Funnel (M2)'!$B$7:$B$251,'3.2.MTS B (M2)'!$B150)</f>
        <v>0</v>
      </c>
      <c r="V150" s="72">
        <f>SUMIFS('MTS B Funnel (M2)'!$H$7:$H$251,'MTS B Funnel (M2)'!$B$7:$B$251,'3.2.MTS B (M2)'!$B150)</f>
        <v>0</v>
      </c>
      <c r="W150" s="72">
        <f t="shared" si="42"/>
        <v>0</v>
      </c>
      <c r="X150" s="72">
        <f t="shared" si="43"/>
        <v>0</v>
      </c>
      <c r="Y150" s="72">
        <f t="shared" si="44"/>
        <v>0</v>
      </c>
      <c r="Z150" s="72">
        <f t="shared" si="44"/>
        <v>0</v>
      </c>
      <c r="AA150" s="72">
        <f t="shared" si="44"/>
        <v>0</v>
      </c>
      <c r="AB150" s="72">
        <f>SUMIFS('MTS B Funnel (M2)'!$I$7:$I$251,'MTS B Funnel (M2)'!$B$7:$B$251,'3.2.MTS B (M2)'!$B150)</f>
        <v>0</v>
      </c>
      <c r="AC150" s="72">
        <f>SUMIFS('MTS B Funnel (M2)'!$J$7:$J$251,'MTS B Funnel (M2)'!$B$7:$B$251,'3.2.MTS B (M2)'!$B150)</f>
        <v>0</v>
      </c>
      <c r="AD150" s="72">
        <f t="shared" si="45"/>
        <v>0</v>
      </c>
      <c r="AE150" s="55"/>
      <c r="AF150" s="72">
        <f>SUMIF('3.1.MTS A'!$F$7:$F$253,'3.2.MTS B (M2)'!R150,'3.1.MTS A'!$AD$7:$AD$253)</f>
        <v>0</v>
      </c>
      <c r="AG150" s="72">
        <f>SUMIFS('MTS B Funnel (M2)'!$L$7:$L$251,'MTS B Funnel (M2)'!$B$7:$B$251,'3.2.MTS B (M2)'!$B150)</f>
        <v>0</v>
      </c>
      <c r="AH150" s="72">
        <f>SUMIFS('MTS B Funnel (M2)'!$M$7:$M$251,'MTS B Funnel (M2)'!$B$7:$B$251,'3.2.MTS B (M2)'!$B150)</f>
        <v>0</v>
      </c>
      <c r="AI150" s="72">
        <f>SUMIFS('MTS B Funnel (M2)'!$N$7:$N$251,'MTS B Funnel (M2)'!$B$7:$B$251,'3.2.MTS B (M2)'!$B150)</f>
        <v>0</v>
      </c>
      <c r="AJ150" s="72">
        <f>SUMIFS('MTS B Funnel (M2)'!$O$7:$O$251,'MTS B Funnel (M2)'!$B$7:$B$251,'3.2.MTS B (M2)'!$B150)</f>
        <v>0</v>
      </c>
      <c r="AK150" s="72">
        <f t="shared" si="46"/>
        <v>0</v>
      </c>
      <c r="AL150" s="72">
        <f t="shared" si="47"/>
        <v>0</v>
      </c>
      <c r="AM150" s="72">
        <f t="shared" si="48"/>
        <v>0</v>
      </c>
      <c r="AN150" s="72">
        <f t="shared" si="49"/>
        <v>0</v>
      </c>
      <c r="AO150" s="72">
        <f t="shared" si="50"/>
        <v>0</v>
      </c>
      <c r="AP150" s="55"/>
    </row>
    <row r="151" spans="1:42" x14ac:dyDescent="0.25">
      <c r="A151" s="144"/>
      <c r="B151" s="55"/>
      <c r="C151" s="55"/>
      <c r="D151" s="72">
        <f>SUMIF('3.1.MTS A'!$F$7:$F$253,'3.2.MTS B (M2)'!B151,'3.1.MTS A'!$L$7:$L$253)</f>
        <v>0</v>
      </c>
      <c r="E151" s="187">
        <f>SUMIF('Conv ratios (M2)'!$A$2:$A$51,'3.2.MTS B (M2)'!$B151,'Conv ratios (M2)'!$G$2:$G$51)</f>
        <v>0</v>
      </c>
      <c r="F151" s="187">
        <f>SUMIF('Conv ratios (M2)'!$A$2:$A$51,'3.2.MTS B (M2)'!$B151,'Conv ratios (M2)'!$F$2:$F$51)</f>
        <v>0</v>
      </c>
      <c r="G151" s="187">
        <f>SUMIF('Conv ratios (M2)'!$A$2:$A$51,'3.2.MTS B (M2)'!$B151,'Conv ratios (M2)'!$E$2:$E$51)</f>
        <v>0</v>
      </c>
      <c r="H151" s="55"/>
      <c r="I151" s="72">
        <f t="shared" si="35"/>
        <v>0</v>
      </c>
      <c r="J151" s="72">
        <f t="shared" si="36"/>
        <v>0</v>
      </c>
      <c r="K151" s="72">
        <f t="shared" si="37"/>
        <v>0</v>
      </c>
      <c r="L151" s="72">
        <f t="shared" si="38"/>
        <v>0</v>
      </c>
      <c r="M151" s="55"/>
      <c r="N151" s="72">
        <f t="shared" si="39"/>
        <v>0</v>
      </c>
      <c r="O151" s="55"/>
      <c r="P151" s="72">
        <f t="shared" si="40"/>
        <v>0</v>
      </c>
      <c r="Q151" s="72">
        <f t="shared" si="41"/>
        <v>0</v>
      </c>
      <c r="R151" s="72">
        <f>SUMIF('3.1.MTS A'!$F$7:$F$253,'3.2.MTS B (M2)'!B151,'3.1.MTS A'!$Y$7:$Y$253)</f>
        <v>0</v>
      </c>
      <c r="S151" s="72">
        <f>SUMIFS('MTS B Funnel (M2)'!$E$7:$E$251,'MTS B Funnel (M2)'!$B$7:$B$251,'3.2.MTS B (M2)'!$B151)</f>
        <v>0</v>
      </c>
      <c r="T151" s="72">
        <f>SUMIFS('MTS B Funnel (M2)'!$F$7:$F$251,'MTS B Funnel (M2)'!$B$7:$B$251,'3.2.MTS B (M2)'!$B151)</f>
        <v>0</v>
      </c>
      <c r="U151" s="72">
        <f>SUMIFS('MTS B Funnel (M2)'!$G$7:$G$251,'MTS B Funnel (M2)'!$B$7:$B$251,'3.2.MTS B (M2)'!$B151)</f>
        <v>0</v>
      </c>
      <c r="V151" s="72">
        <f>SUMIFS('MTS B Funnel (M2)'!$H$7:$H$251,'MTS B Funnel (M2)'!$B$7:$B$251,'3.2.MTS B (M2)'!$B151)</f>
        <v>0</v>
      </c>
      <c r="W151" s="72">
        <f t="shared" si="42"/>
        <v>0</v>
      </c>
      <c r="X151" s="72">
        <f t="shared" si="43"/>
        <v>0</v>
      </c>
      <c r="Y151" s="72">
        <f t="shared" si="44"/>
        <v>0</v>
      </c>
      <c r="Z151" s="72">
        <f t="shared" si="44"/>
        <v>0</v>
      </c>
      <c r="AA151" s="72">
        <f t="shared" si="44"/>
        <v>0</v>
      </c>
      <c r="AB151" s="72">
        <f>SUMIFS('MTS B Funnel (M2)'!$I$7:$I$251,'MTS B Funnel (M2)'!$B$7:$B$251,'3.2.MTS B (M2)'!$B151)</f>
        <v>0</v>
      </c>
      <c r="AC151" s="72">
        <f>SUMIFS('MTS B Funnel (M2)'!$J$7:$J$251,'MTS B Funnel (M2)'!$B$7:$B$251,'3.2.MTS B (M2)'!$B151)</f>
        <v>0</v>
      </c>
      <c r="AD151" s="72">
        <f t="shared" si="45"/>
        <v>0</v>
      </c>
      <c r="AE151" s="55"/>
      <c r="AF151" s="72">
        <f>SUMIF('3.1.MTS A'!$F$7:$F$253,'3.2.MTS B (M2)'!R151,'3.1.MTS A'!$AD$7:$AD$253)</f>
        <v>0</v>
      </c>
      <c r="AG151" s="72">
        <f>SUMIFS('MTS B Funnel (M2)'!$L$7:$L$251,'MTS B Funnel (M2)'!$B$7:$B$251,'3.2.MTS B (M2)'!$B151)</f>
        <v>0</v>
      </c>
      <c r="AH151" s="72">
        <f>SUMIFS('MTS B Funnel (M2)'!$M$7:$M$251,'MTS B Funnel (M2)'!$B$7:$B$251,'3.2.MTS B (M2)'!$B151)</f>
        <v>0</v>
      </c>
      <c r="AI151" s="72">
        <f>SUMIFS('MTS B Funnel (M2)'!$N$7:$N$251,'MTS B Funnel (M2)'!$B$7:$B$251,'3.2.MTS B (M2)'!$B151)</f>
        <v>0</v>
      </c>
      <c r="AJ151" s="72">
        <f>SUMIFS('MTS B Funnel (M2)'!$O$7:$O$251,'MTS B Funnel (M2)'!$B$7:$B$251,'3.2.MTS B (M2)'!$B151)</f>
        <v>0</v>
      </c>
      <c r="AK151" s="72">
        <f t="shared" si="46"/>
        <v>0</v>
      </c>
      <c r="AL151" s="72">
        <f t="shared" si="47"/>
        <v>0</v>
      </c>
      <c r="AM151" s="72">
        <f t="shared" si="48"/>
        <v>0</v>
      </c>
      <c r="AN151" s="72">
        <f t="shared" si="49"/>
        <v>0</v>
      </c>
      <c r="AO151" s="72">
        <f t="shared" si="50"/>
        <v>0</v>
      </c>
      <c r="AP151" s="55"/>
    </row>
    <row r="152" spans="1:42" x14ac:dyDescent="0.25">
      <c r="A152" s="144"/>
      <c r="B152" s="55"/>
      <c r="C152" s="55"/>
      <c r="D152" s="72">
        <f>SUMIF('3.1.MTS A'!$F$7:$F$253,'3.2.MTS B (M2)'!B152,'3.1.MTS A'!$L$7:$L$253)</f>
        <v>0</v>
      </c>
      <c r="E152" s="187">
        <f>SUMIF('Conv ratios (M2)'!$A$2:$A$51,'3.2.MTS B (M2)'!$B152,'Conv ratios (M2)'!$G$2:$G$51)</f>
        <v>0</v>
      </c>
      <c r="F152" s="187">
        <f>SUMIF('Conv ratios (M2)'!$A$2:$A$51,'3.2.MTS B (M2)'!$B152,'Conv ratios (M2)'!$F$2:$F$51)</f>
        <v>0</v>
      </c>
      <c r="G152" s="187">
        <f>SUMIF('Conv ratios (M2)'!$A$2:$A$51,'3.2.MTS B (M2)'!$B152,'Conv ratios (M2)'!$E$2:$E$51)</f>
        <v>0</v>
      </c>
      <c r="H152" s="55"/>
      <c r="I152" s="72">
        <f t="shared" si="35"/>
        <v>0</v>
      </c>
      <c r="J152" s="72">
        <f t="shared" si="36"/>
        <v>0</v>
      </c>
      <c r="K152" s="72">
        <f t="shared" si="37"/>
        <v>0</v>
      </c>
      <c r="L152" s="72">
        <f t="shared" si="38"/>
        <v>0</v>
      </c>
      <c r="M152" s="55"/>
      <c r="N152" s="72">
        <f t="shared" si="39"/>
        <v>0</v>
      </c>
      <c r="O152" s="55"/>
      <c r="P152" s="72">
        <f t="shared" si="40"/>
        <v>0</v>
      </c>
      <c r="Q152" s="72">
        <f t="shared" si="41"/>
        <v>0</v>
      </c>
      <c r="R152" s="72">
        <f>SUMIF('3.1.MTS A'!$F$7:$F$253,'3.2.MTS B (M2)'!B152,'3.1.MTS A'!$Y$7:$Y$253)</f>
        <v>0</v>
      </c>
      <c r="S152" s="72">
        <f>SUMIFS('MTS B Funnel (M2)'!$E$7:$E$251,'MTS B Funnel (M2)'!$B$7:$B$251,'3.2.MTS B (M2)'!$B152)</f>
        <v>0</v>
      </c>
      <c r="T152" s="72">
        <f>SUMIFS('MTS B Funnel (M2)'!$F$7:$F$251,'MTS B Funnel (M2)'!$B$7:$B$251,'3.2.MTS B (M2)'!$B152)</f>
        <v>0</v>
      </c>
      <c r="U152" s="72">
        <f>SUMIFS('MTS B Funnel (M2)'!$G$7:$G$251,'MTS B Funnel (M2)'!$B$7:$B$251,'3.2.MTS B (M2)'!$B152)</f>
        <v>0</v>
      </c>
      <c r="V152" s="72">
        <f>SUMIFS('MTS B Funnel (M2)'!$H$7:$H$251,'MTS B Funnel (M2)'!$B$7:$B$251,'3.2.MTS B (M2)'!$B152)</f>
        <v>0</v>
      </c>
      <c r="W152" s="72">
        <f t="shared" si="42"/>
        <v>0</v>
      </c>
      <c r="X152" s="72">
        <f t="shared" si="43"/>
        <v>0</v>
      </c>
      <c r="Y152" s="72">
        <f t="shared" si="44"/>
        <v>0</v>
      </c>
      <c r="Z152" s="72">
        <f t="shared" si="44"/>
        <v>0</v>
      </c>
      <c r="AA152" s="72">
        <f t="shared" si="44"/>
        <v>0</v>
      </c>
      <c r="AB152" s="72">
        <f>SUMIFS('MTS B Funnel (M2)'!$I$7:$I$251,'MTS B Funnel (M2)'!$B$7:$B$251,'3.2.MTS B (M2)'!$B152)</f>
        <v>0</v>
      </c>
      <c r="AC152" s="72">
        <f>SUMIFS('MTS B Funnel (M2)'!$J$7:$J$251,'MTS B Funnel (M2)'!$B$7:$B$251,'3.2.MTS B (M2)'!$B152)</f>
        <v>0</v>
      </c>
      <c r="AD152" s="72">
        <f t="shared" si="45"/>
        <v>0</v>
      </c>
      <c r="AE152" s="55"/>
      <c r="AF152" s="72">
        <f>SUMIF('3.1.MTS A'!$F$7:$F$253,'3.2.MTS B (M2)'!R152,'3.1.MTS A'!$AD$7:$AD$253)</f>
        <v>0</v>
      </c>
      <c r="AG152" s="72">
        <f>SUMIFS('MTS B Funnel (M2)'!$L$7:$L$251,'MTS B Funnel (M2)'!$B$7:$B$251,'3.2.MTS B (M2)'!$B152)</f>
        <v>0</v>
      </c>
      <c r="AH152" s="72">
        <f>SUMIFS('MTS B Funnel (M2)'!$M$7:$M$251,'MTS B Funnel (M2)'!$B$7:$B$251,'3.2.MTS B (M2)'!$B152)</f>
        <v>0</v>
      </c>
      <c r="AI152" s="72">
        <f>SUMIFS('MTS B Funnel (M2)'!$N$7:$N$251,'MTS B Funnel (M2)'!$B$7:$B$251,'3.2.MTS B (M2)'!$B152)</f>
        <v>0</v>
      </c>
      <c r="AJ152" s="72">
        <f>SUMIFS('MTS B Funnel (M2)'!$O$7:$O$251,'MTS B Funnel (M2)'!$B$7:$B$251,'3.2.MTS B (M2)'!$B152)</f>
        <v>0</v>
      </c>
      <c r="AK152" s="72">
        <f t="shared" si="46"/>
        <v>0</v>
      </c>
      <c r="AL152" s="72">
        <f t="shared" si="47"/>
        <v>0</v>
      </c>
      <c r="AM152" s="72">
        <f t="shared" si="48"/>
        <v>0</v>
      </c>
      <c r="AN152" s="72">
        <f t="shared" si="49"/>
        <v>0</v>
      </c>
      <c r="AO152" s="72">
        <f t="shared" si="50"/>
        <v>0</v>
      </c>
      <c r="AP152" s="55"/>
    </row>
    <row r="153" spans="1:42" x14ac:dyDescent="0.25">
      <c r="A153" s="144"/>
      <c r="B153" s="55"/>
      <c r="C153" s="55"/>
      <c r="D153" s="72">
        <f>SUMIF('3.1.MTS A'!$F$7:$F$253,'3.2.MTS B (M2)'!B153,'3.1.MTS A'!$L$7:$L$253)</f>
        <v>0</v>
      </c>
      <c r="E153" s="187">
        <f>SUMIF('Conv ratios (M2)'!$A$2:$A$51,'3.2.MTS B (M2)'!$B153,'Conv ratios (M2)'!$G$2:$G$51)</f>
        <v>0</v>
      </c>
      <c r="F153" s="187">
        <f>SUMIF('Conv ratios (M2)'!$A$2:$A$51,'3.2.MTS B (M2)'!$B153,'Conv ratios (M2)'!$F$2:$F$51)</f>
        <v>0</v>
      </c>
      <c r="G153" s="187">
        <f>SUMIF('Conv ratios (M2)'!$A$2:$A$51,'3.2.MTS B (M2)'!$B153,'Conv ratios (M2)'!$E$2:$E$51)</f>
        <v>0</v>
      </c>
      <c r="H153" s="55"/>
      <c r="I153" s="72">
        <f t="shared" si="35"/>
        <v>0</v>
      </c>
      <c r="J153" s="72">
        <f t="shared" si="36"/>
        <v>0</v>
      </c>
      <c r="K153" s="72">
        <f t="shared" si="37"/>
        <v>0</v>
      </c>
      <c r="L153" s="72">
        <f t="shared" si="38"/>
        <v>0</v>
      </c>
      <c r="M153" s="55"/>
      <c r="N153" s="72">
        <f t="shared" si="39"/>
        <v>0</v>
      </c>
      <c r="O153" s="55"/>
      <c r="P153" s="72">
        <f t="shared" si="40"/>
        <v>0</v>
      </c>
      <c r="Q153" s="72">
        <f t="shared" si="41"/>
        <v>0</v>
      </c>
      <c r="R153" s="72">
        <f>SUMIF('3.1.MTS A'!$F$7:$F$253,'3.2.MTS B (M2)'!B153,'3.1.MTS A'!$Y$7:$Y$253)</f>
        <v>0</v>
      </c>
      <c r="S153" s="72">
        <f>SUMIFS('MTS B Funnel (M2)'!$E$7:$E$251,'MTS B Funnel (M2)'!$B$7:$B$251,'3.2.MTS B (M2)'!$B153)</f>
        <v>0</v>
      </c>
      <c r="T153" s="72">
        <f>SUMIFS('MTS B Funnel (M2)'!$F$7:$F$251,'MTS B Funnel (M2)'!$B$7:$B$251,'3.2.MTS B (M2)'!$B153)</f>
        <v>0</v>
      </c>
      <c r="U153" s="72">
        <f>SUMIFS('MTS B Funnel (M2)'!$G$7:$G$251,'MTS B Funnel (M2)'!$B$7:$B$251,'3.2.MTS B (M2)'!$B153)</f>
        <v>0</v>
      </c>
      <c r="V153" s="72">
        <f>SUMIFS('MTS B Funnel (M2)'!$H$7:$H$251,'MTS B Funnel (M2)'!$B$7:$B$251,'3.2.MTS B (M2)'!$B153)</f>
        <v>0</v>
      </c>
      <c r="W153" s="72">
        <f t="shared" si="42"/>
        <v>0</v>
      </c>
      <c r="X153" s="72">
        <f t="shared" si="43"/>
        <v>0</v>
      </c>
      <c r="Y153" s="72">
        <f t="shared" si="44"/>
        <v>0</v>
      </c>
      <c r="Z153" s="72">
        <f t="shared" si="44"/>
        <v>0</v>
      </c>
      <c r="AA153" s="72">
        <f t="shared" si="44"/>
        <v>0</v>
      </c>
      <c r="AB153" s="72">
        <f>SUMIFS('MTS B Funnel (M2)'!$I$7:$I$251,'MTS B Funnel (M2)'!$B$7:$B$251,'3.2.MTS B (M2)'!$B153)</f>
        <v>0</v>
      </c>
      <c r="AC153" s="72">
        <f>SUMIFS('MTS B Funnel (M2)'!$J$7:$J$251,'MTS B Funnel (M2)'!$B$7:$B$251,'3.2.MTS B (M2)'!$B153)</f>
        <v>0</v>
      </c>
      <c r="AD153" s="72">
        <f t="shared" si="45"/>
        <v>0</v>
      </c>
      <c r="AE153" s="55"/>
      <c r="AF153" s="72">
        <f>SUMIF('3.1.MTS A'!$F$7:$F$253,'3.2.MTS B (M2)'!R153,'3.1.MTS A'!$AD$7:$AD$253)</f>
        <v>0</v>
      </c>
      <c r="AG153" s="72">
        <f>SUMIFS('MTS B Funnel (M2)'!$L$7:$L$251,'MTS B Funnel (M2)'!$B$7:$B$251,'3.2.MTS B (M2)'!$B153)</f>
        <v>0</v>
      </c>
      <c r="AH153" s="72">
        <f>SUMIFS('MTS B Funnel (M2)'!$M$7:$M$251,'MTS B Funnel (M2)'!$B$7:$B$251,'3.2.MTS B (M2)'!$B153)</f>
        <v>0</v>
      </c>
      <c r="AI153" s="72">
        <f>SUMIFS('MTS B Funnel (M2)'!$N$7:$N$251,'MTS B Funnel (M2)'!$B$7:$B$251,'3.2.MTS B (M2)'!$B153)</f>
        <v>0</v>
      </c>
      <c r="AJ153" s="72">
        <f>SUMIFS('MTS B Funnel (M2)'!$O$7:$O$251,'MTS B Funnel (M2)'!$B$7:$B$251,'3.2.MTS B (M2)'!$B153)</f>
        <v>0</v>
      </c>
      <c r="AK153" s="72">
        <f t="shared" si="46"/>
        <v>0</v>
      </c>
      <c r="AL153" s="72">
        <f t="shared" si="47"/>
        <v>0</v>
      </c>
      <c r="AM153" s="72">
        <f t="shared" si="48"/>
        <v>0</v>
      </c>
      <c r="AN153" s="72">
        <f t="shared" si="49"/>
        <v>0</v>
      </c>
      <c r="AO153" s="72">
        <f t="shared" si="50"/>
        <v>0</v>
      </c>
      <c r="AP153" s="55"/>
    </row>
    <row r="154" spans="1:42" x14ac:dyDescent="0.25">
      <c r="A154" s="144"/>
      <c r="B154" s="55"/>
      <c r="C154" s="55"/>
      <c r="D154" s="72">
        <f>SUMIF('3.1.MTS A'!$F$7:$F$253,'3.2.MTS B (M2)'!B154,'3.1.MTS A'!$L$7:$L$253)</f>
        <v>0</v>
      </c>
      <c r="E154" s="187">
        <f>SUMIF('Conv ratios (M2)'!$A$2:$A$51,'3.2.MTS B (M2)'!$B154,'Conv ratios (M2)'!$G$2:$G$51)</f>
        <v>0</v>
      </c>
      <c r="F154" s="187">
        <f>SUMIF('Conv ratios (M2)'!$A$2:$A$51,'3.2.MTS B (M2)'!$B154,'Conv ratios (M2)'!$F$2:$F$51)</f>
        <v>0</v>
      </c>
      <c r="G154" s="187">
        <f>SUMIF('Conv ratios (M2)'!$A$2:$A$51,'3.2.MTS B (M2)'!$B154,'Conv ratios (M2)'!$E$2:$E$51)</f>
        <v>0</v>
      </c>
      <c r="H154" s="55"/>
      <c r="I154" s="72">
        <f t="shared" si="35"/>
        <v>0</v>
      </c>
      <c r="J154" s="72">
        <f t="shared" si="36"/>
        <v>0</v>
      </c>
      <c r="K154" s="72">
        <f t="shared" si="37"/>
        <v>0</v>
      </c>
      <c r="L154" s="72">
        <f t="shared" si="38"/>
        <v>0</v>
      </c>
      <c r="M154" s="55"/>
      <c r="N154" s="72">
        <f t="shared" si="39"/>
        <v>0</v>
      </c>
      <c r="O154" s="55"/>
      <c r="P154" s="72">
        <f t="shared" si="40"/>
        <v>0</v>
      </c>
      <c r="Q154" s="72">
        <f t="shared" si="41"/>
        <v>0</v>
      </c>
      <c r="R154" s="72">
        <f>SUMIF('3.1.MTS A'!$F$7:$F$253,'3.2.MTS B (M2)'!B154,'3.1.MTS A'!$Y$7:$Y$253)</f>
        <v>0</v>
      </c>
      <c r="S154" s="72">
        <f>SUMIFS('MTS B Funnel (M2)'!$E$7:$E$251,'MTS B Funnel (M2)'!$B$7:$B$251,'3.2.MTS B (M2)'!$B154)</f>
        <v>0</v>
      </c>
      <c r="T154" s="72">
        <f>SUMIFS('MTS B Funnel (M2)'!$F$7:$F$251,'MTS B Funnel (M2)'!$B$7:$B$251,'3.2.MTS B (M2)'!$B154)</f>
        <v>0</v>
      </c>
      <c r="U154" s="72">
        <f>SUMIFS('MTS B Funnel (M2)'!$G$7:$G$251,'MTS B Funnel (M2)'!$B$7:$B$251,'3.2.MTS B (M2)'!$B154)</f>
        <v>0</v>
      </c>
      <c r="V154" s="72">
        <f>SUMIFS('MTS B Funnel (M2)'!$H$7:$H$251,'MTS B Funnel (M2)'!$B$7:$B$251,'3.2.MTS B (M2)'!$B154)</f>
        <v>0</v>
      </c>
      <c r="W154" s="72">
        <f t="shared" si="42"/>
        <v>0</v>
      </c>
      <c r="X154" s="72">
        <f t="shared" si="43"/>
        <v>0</v>
      </c>
      <c r="Y154" s="72">
        <f t="shared" si="44"/>
        <v>0</v>
      </c>
      <c r="Z154" s="72">
        <f t="shared" si="44"/>
        <v>0</v>
      </c>
      <c r="AA154" s="72">
        <f t="shared" si="44"/>
        <v>0</v>
      </c>
      <c r="AB154" s="72">
        <f>SUMIFS('MTS B Funnel (M2)'!$I$7:$I$251,'MTS B Funnel (M2)'!$B$7:$B$251,'3.2.MTS B (M2)'!$B154)</f>
        <v>0</v>
      </c>
      <c r="AC154" s="72">
        <f>SUMIFS('MTS B Funnel (M2)'!$J$7:$J$251,'MTS B Funnel (M2)'!$B$7:$B$251,'3.2.MTS B (M2)'!$B154)</f>
        <v>0</v>
      </c>
      <c r="AD154" s="72">
        <f t="shared" si="45"/>
        <v>0</v>
      </c>
      <c r="AE154" s="55"/>
      <c r="AF154" s="72">
        <f>SUMIF('3.1.MTS A'!$F$7:$F$253,'3.2.MTS B (M2)'!R154,'3.1.MTS A'!$AD$7:$AD$253)</f>
        <v>0</v>
      </c>
      <c r="AG154" s="72">
        <f>SUMIFS('MTS B Funnel (M2)'!$L$7:$L$251,'MTS B Funnel (M2)'!$B$7:$B$251,'3.2.MTS B (M2)'!$B154)</f>
        <v>0</v>
      </c>
      <c r="AH154" s="72">
        <f>SUMIFS('MTS B Funnel (M2)'!$M$7:$M$251,'MTS B Funnel (M2)'!$B$7:$B$251,'3.2.MTS B (M2)'!$B154)</f>
        <v>0</v>
      </c>
      <c r="AI154" s="72">
        <f>SUMIFS('MTS B Funnel (M2)'!$N$7:$N$251,'MTS B Funnel (M2)'!$B$7:$B$251,'3.2.MTS B (M2)'!$B154)</f>
        <v>0</v>
      </c>
      <c r="AJ154" s="72">
        <f>SUMIFS('MTS B Funnel (M2)'!$O$7:$O$251,'MTS B Funnel (M2)'!$B$7:$B$251,'3.2.MTS B (M2)'!$B154)</f>
        <v>0</v>
      </c>
      <c r="AK154" s="72">
        <f t="shared" si="46"/>
        <v>0</v>
      </c>
      <c r="AL154" s="72">
        <f t="shared" si="47"/>
        <v>0</v>
      </c>
      <c r="AM154" s="72">
        <f t="shared" si="48"/>
        <v>0</v>
      </c>
      <c r="AN154" s="72">
        <f t="shared" si="49"/>
        <v>0</v>
      </c>
      <c r="AO154" s="72">
        <f t="shared" si="50"/>
        <v>0</v>
      </c>
      <c r="AP154" s="55"/>
    </row>
    <row r="155" spans="1:42" x14ac:dyDescent="0.25">
      <c r="A155" s="144"/>
      <c r="B155" s="55"/>
      <c r="C155" s="55"/>
      <c r="D155" s="72">
        <f>SUMIF('3.1.MTS A'!$F$7:$F$253,'3.2.MTS B (M2)'!B155,'3.1.MTS A'!$L$7:$L$253)</f>
        <v>0</v>
      </c>
      <c r="E155" s="187">
        <f>SUMIF('Conv ratios (M2)'!$A$2:$A$51,'3.2.MTS B (M2)'!$B155,'Conv ratios (M2)'!$G$2:$G$51)</f>
        <v>0</v>
      </c>
      <c r="F155" s="187">
        <f>SUMIF('Conv ratios (M2)'!$A$2:$A$51,'3.2.MTS B (M2)'!$B155,'Conv ratios (M2)'!$F$2:$F$51)</f>
        <v>0</v>
      </c>
      <c r="G155" s="187">
        <f>SUMIF('Conv ratios (M2)'!$A$2:$A$51,'3.2.MTS B (M2)'!$B155,'Conv ratios (M2)'!$E$2:$E$51)</f>
        <v>0</v>
      </c>
      <c r="H155" s="55"/>
      <c r="I155" s="72">
        <f t="shared" si="35"/>
        <v>0</v>
      </c>
      <c r="J155" s="72">
        <f t="shared" si="36"/>
        <v>0</v>
      </c>
      <c r="K155" s="72">
        <f t="shared" si="37"/>
        <v>0</v>
      </c>
      <c r="L155" s="72">
        <f t="shared" si="38"/>
        <v>0</v>
      </c>
      <c r="M155" s="55"/>
      <c r="N155" s="72">
        <f t="shared" si="39"/>
        <v>0</v>
      </c>
      <c r="O155" s="55"/>
      <c r="P155" s="72">
        <f t="shared" si="40"/>
        <v>0</v>
      </c>
      <c r="Q155" s="72">
        <f t="shared" si="41"/>
        <v>0</v>
      </c>
      <c r="R155" s="72">
        <f>SUMIF('3.1.MTS A'!$F$7:$F$253,'3.2.MTS B (M2)'!B155,'3.1.MTS A'!$Y$7:$Y$253)</f>
        <v>0</v>
      </c>
      <c r="S155" s="72">
        <f>SUMIFS('MTS B Funnel (M2)'!$E$7:$E$251,'MTS B Funnel (M2)'!$B$7:$B$251,'3.2.MTS B (M2)'!$B155)</f>
        <v>0</v>
      </c>
      <c r="T155" s="72">
        <f>SUMIFS('MTS B Funnel (M2)'!$F$7:$F$251,'MTS B Funnel (M2)'!$B$7:$B$251,'3.2.MTS B (M2)'!$B155)</f>
        <v>0</v>
      </c>
      <c r="U155" s="72">
        <f>SUMIFS('MTS B Funnel (M2)'!$G$7:$G$251,'MTS B Funnel (M2)'!$B$7:$B$251,'3.2.MTS B (M2)'!$B155)</f>
        <v>0</v>
      </c>
      <c r="V155" s="72">
        <f>SUMIFS('MTS B Funnel (M2)'!$H$7:$H$251,'MTS B Funnel (M2)'!$B$7:$B$251,'3.2.MTS B (M2)'!$B155)</f>
        <v>0</v>
      </c>
      <c r="W155" s="72">
        <f t="shared" si="42"/>
        <v>0</v>
      </c>
      <c r="X155" s="72">
        <f t="shared" si="43"/>
        <v>0</v>
      </c>
      <c r="Y155" s="72">
        <f t="shared" si="44"/>
        <v>0</v>
      </c>
      <c r="Z155" s="72">
        <f t="shared" si="44"/>
        <v>0</v>
      </c>
      <c r="AA155" s="72">
        <f t="shared" si="44"/>
        <v>0</v>
      </c>
      <c r="AB155" s="72">
        <f>SUMIFS('MTS B Funnel (M2)'!$I$7:$I$251,'MTS B Funnel (M2)'!$B$7:$B$251,'3.2.MTS B (M2)'!$B155)</f>
        <v>0</v>
      </c>
      <c r="AC155" s="72">
        <f>SUMIFS('MTS B Funnel (M2)'!$J$7:$J$251,'MTS B Funnel (M2)'!$B$7:$B$251,'3.2.MTS B (M2)'!$B155)</f>
        <v>0</v>
      </c>
      <c r="AD155" s="72">
        <f t="shared" si="45"/>
        <v>0</v>
      </c>
      <c r="AE155" s="55"/>
      <c r="AF155" s="72">
        <f>SUMIF('3.1.MTS A'!$F$7:$F$253,'3.2.MTS B (M2)'!R155,'3.1.MTS A'!$AD$7:$AD$253)</f>
        <v>0</v>
      </c>
      <c r="AG155" s="72">
        <f>SUMIFS('MTS B Funnel (M2)'!$L$7:$L$251,'MTS B Funnel (M2)'!$B$7:$B$251,'3.2.MTS B (M2)'!$B155)</f>
        <v>0</v>
      </c>
      <c r="AH155" s="72">
        <f>SUMIFS('MTS B Funnel (M2)'!$M$7:$M$251,'MTS B Funnel (M2)'!$B$7:$B$251,'3.2.MTS B (M2)'!$B155)</f>
        <v>0</v>
      </c>
      <c r="AI155" s="72">
        <f>SUMIFS('MTS B Funnel (M2)'!$N$7:$N$251,'MTS B Funnel (M2)'!$B$7:$B$251,'3.2.MTS B (M2)'!$B155)</f>
        <v>0</v>
      </c>
      <c r="AJ155" s="72">
        <f>SUMIFS('MTS B Funnel (M2)'!$O$7:$O$251,'MTS B Funnel (M2)'!$B$7:$B$251,'3.2.MTS B (M2)'!$B155)</f>
        <v>0</v>
      </c>
      <c r="AK155" s="72">
        <f t="shared" si="46"/>
        <v>0</v>
      </c>
      <c r="AL155" s="72">
        <f t="shared" si="47"/>
        <v>0</v>
      </c>
      <c r="AM155" s="72">
        <f t="shared" si="48"/>
        <v>0</v>
      </c>
      <c r="AN155" s="72">
        <f t="shared" si="49"/>
        <v>0</v>
      </c>
      <c r="AO155" s="72">
        <f t="shared" si="50"/>
        <v>0</v>
      </c>
      <c r="AP155" s="55"/>
    </row>
    <row r="156" spans="1:42" x14ac:dyDescent="0.25">
      <c r="A156" s="144"/>
      <c r="B156" s="55"/>
      <c r="C156" s="55"/>
      <c r="D156" s="72">
        <f>SUMIF('3.1.MTS A'!$F$7:$F$253,'3.2.MTS B (M2)'!B156,'3.1.MTS A'!$L$7:$L$253)</f>
        <v>0</v>
      </c>
      <c r="E156" s="187">
        <f>SUMIF('Conv ratios (M2)'!$A$2:$A$51,'3.2.MTS B (M2)'!$B156,'Conv ratios (M2)'!$G$2:$G$51)</f>
        <v>0</v>
      </c>
      <c r="F156" s="187">
        <f>SUMIF('Conv ratios (M2)'!$A$2:$A$51,'3.2.MTS B (M2)'!$B156,'Conv ratios (M2)'!$F$2:$F$51)</f>
        <v>0</v>
      </c>
      <c r="G156" s="187">
        <f>SUMIF('Conv ratios (M2)'!$A$2:$A$51,'3.2.MTS B (M2)'!$B156,'Conv ratios (M2)'!$E$2:$E$51)</f>
        <v>0</v>
      </c>
      <c r="H156" s="55"/>
      <c r="I156" s="72">
        <f t="shared" si="35"/>
        <v>0</v>
      </c>
      <c r="J156" s="72">
        <f t="shared" si="36"/>
        <v>0</v>
      </c>
      <c r="K156" s="72">
        <f t="shared" si="37"/>
        <v>0</v>
      </c>
      <c r="L156" s="72">
        <f t="shared" si="38"/>
        <v>0</v>
      </c>
      <c r="M156" s="55"/>
      <c r="N156" s="72">
        <f t="shared" si="39"/>
        <v>0</v>
      </c>
      <c r="O156" s="55"/>
      <c r="P156" s="72">
        <f t="shared" si="40"/>
        <v>0</v>
      </c>
      <c r="Q156" s="72">
        <f t="shared" si="41"/>
        <v>0</v>
      </c>
      <c r="R156" s="72">
        <f>SUMIF('3.1.MTS A'!$F$7:$F$253,'3.2.MTS B (M2)'!B156,'3.1.MTS A'!$Y$7:$Y$253)</f>
        <v>0</v>
      </c>
      <c r="S156" s="72">
        <f>SUMIFS('MTS B Funnel (M2)'!$E$7:$E$251,'MTS B Funnel (M2)'!$B$7:$B$251,'3.2.MTS B (M2)'!$B156)</f>
        <v>0</v>
      </c>
      <c r="T156" s="72">
        <f>SUMIFS('MTS B Funnel (M2)'!$F$7:$F$251,'MTS B Funnel (M2)'!$B$7:$B$251,'3.2.MTS B (M2)'!$B156)</f>
        <v>0</v>
      </c>
      <c r="U156" s="72">
        <f>SUMIFS('MTS B Funnel (M2)'!$G$7:$G$251,'MTS B Funnel (M2)'!$B$7:$B$251,'3.2.MTS B (M2)'!$B156)</f>
        <v>0</v>
      </c>
      <c r="V156" s="72">
        <f>SUMIFS('MTS B Funnel (M2)'!$H$7:$H$251,'MTS B Funnel (M2)'!$B$7:$B$251,'3.2.MTS B (M2)'!$B156)</f>
        <v>0</v>
      </c>
      <c r="W156" s="72">
        <f t="shared" si="42"/>
        <v>0</v>
      </c>
      <c r="X156" s="72">
        <f t="shared" si="43"/>
        <v>0</v>
      </c>
      <c r="Y156" s="72">
        <f t="shared" si="44"/>
        <v>0</v>
      </c>
      <c r="Z156" s="72">
        <f t="shared" si="44"/>
        <v>0</v>
      </c>
      <c r="AA156" s="72">
        <f t="shared" si="44"/>
        <v>0</v>
      </c>
      <c r="AB156" s="72">
        <f>SUMIFS('MTS B Funnel (M2)'!$I$7:$I$251,'MTS B Funnel (M2)'!$B$7:$B$251,'3.2.MTS B (M2)'!$B156)</f>
        <v>0</v>
      </c>
      <c r="AC156" s="72">
        <f>SUMIFS('MTS B Funnel (M2)'!$J$7:$J$251,'MTS B Funnel (M2)'!$B$7:$B$251,'3.2.MTS B (M2)'!$B156)</f>
        <v>0</v>
      </c>
      <c r="AD156" s="72">
        <f t="shared" si="45"/>
        <v>0</v>
      </c>
      <c r="AE156" s="55"/>
      <c r="AF156" s="72">
        <f>SUMIF('3.1.MTS A'!$F$7:$F$253,'3.2.MTS B (M2)'!R156,'3.1.MTS A'!$AD$7:$AD$253)</f>
        <v>0</v>
      </c>
      <c r="AG156" s="72">
        <f>SUMIFS('MTS B Funnel (M2)'!$L$7:$L$251,'MTS B Funnel (M2)'!$B$7:$B$251,'3.2.MTS B (M2)'!$B156)</f>
        <v>0</v>
      </c>
      <c r="AH156" s="72">
        <f>SUMIFS('MTS B Funnel (M2)'!$M$7:$M$251,'MTS B Funnel (M2)'!$B$7:$B$251,'3.2.MTS B (M2)'!$B156)</f>
        <v>0</v>
      </c>
      <c r="AI156" s="72">
        <f>SUMIFS('MTS B Funnel (M2)'!$N$7:$N$251,'MTS B Funnel (M2)'!$B$7:$B$251,'3.2.MTS B (M2)'!$B156)</f>
        <v>0</v>
      </c>
      <c r="AJ156" s="72">
        <f>SUMIFS('MTS B Funnel (M2)'!$O$7:$O$251,'MTS B Funnel (M2)'!$B$7:$B$251,'3.2.MTS B (M2)'!$B156)</f>
        <v>0</v>
      </c>
      <c r="AK156" s="72">
        <f t="shared" si="46"/>
        <v>0</v>
      </c>
      <c r="AL156" s="72">
        <f t="shared" si="47"/>
        <v>0</v>
      </c>
      <c r="AM156" s="72">
        <f t="shared" si="48"/>
        <v>0</v>
      </c>
      <c r="AN156" s="72">
        <f t="shared" si="49"/>
        <v>0</v>
      </c>
      <c r="AO156" s="72">
        <f t="shared" si="50"/>
        <v>0</v>
      </c>
      <c r="AP156" s="55"/>
    </row>
    <row r="157" spans="1:42" x14ac:dyDescent="0.25">
      <c r="A157" s="144"/>
      <c r="B157" s="55"/>
      <c r="C157" s="55"/>
      <c r="D157" s="72">
        <f>SUMIF('3.1.MTS A'!$F$7:$F$253,'3.2.MTS B (M2)'!B157,'3.1.MTS A'!$L$7:$L$253)</f>
        <v>0</v>
      </c>
      <c r="E157" s="187">
        <f>SUMIF('Conv ratios (M2)'!$A$2:$A$51,'3.2.MTS B (M2)'!$B157,'Conv ratios (M2)'!$G$2:$G$51)</f>
        <v>0</v>
      </c>
      <c r="F157" s="187">
        <f>SUMIF('Conv ratios (M2)'!$A$2:$A$51,'3.2.MTS B (M2)'!$B157,'Conv ratios (M2)'!$F$2:$F$51)</f>
        <v>0</v>
      </c>
      <c r="G157" s="187">
        <f>SUMIF('Conv ratios (M2)'!$A$2:$A$51,'3.2.MTS B (M2)'!$B157,'Conv ratios (M2)'!$E$2:$E$51)</f>
        <v>0</v>
      </c>
      <c r="H157" s="55"/>
      <c r="I157" s="72">
        <f t="shared" si="35"/>
        <v>0</v>
      </c>
      <c r="J157" s="72">
        <f t="shared" si="36"/>
        <v>0</v>
      </c>
      <c r="K157" s="72">
        <f t="shared" si="37"/>
        <v>0</v>
      </c>
      <c r="L157" s="72">
        <f t="shared" si="38"/>
        <v>0</v>
      </c>
      <c r="M157" s="55"/>
      <c r="N157" s="72">
        <f t="shared" si="39"/>
        <v>0</v>
      </c>
      <c r="O157" s="55"/>
      <c r="P157" s="72">
        <f t="shared" si="40"/>
        <v>0</v>
      </c>
      <c r="Q157" s="72">
        <f t="shared" si="41"/>
        <v>0</v>
      </c>
      <c r="R157" s="72">
        <f>SUMIF('3.1.MTS A'!$F$7:$F$253,'3.2.MTS B (M2)'!B157,'3.1.MTS A'!$Y$7:$Y$253)</f>
        <v>0</v>
      </c>
      <c r="S157" s="72">
        <f>SUMIFS('MTS B Funnel (M2)'!$E$7:$E$251,'MTS B Funnel (M2)'!$B$7:$B$251,'3.2.MTS B (M2)'!$B157)</f>
        <v>0</v>
      </c>
      <c r="T157" s="72">
        <f>SUMIFS('MTS B Funnel (M2)'!$F$7:$F$251,'MTS B Funnel (M2)'!$B$7:$B$251,'3.2.MTS B (M2)'!$B157)</f>
        <v>0</v>
      </c>
      <c r="U157" s="72">
        <f>SUMIFS('MTS B Funnel (M2)'!$G$7:$G$251,'MTS B Funnel (M2)'!$B$7:$B$251,'3.2.MTS B (M2)'!$B157)</f>
        <v>0</v>
      </c>
      <c r="V157" s="72">
        <f>SUMIFS('MTS B Funnel (M2)'!$H$7:$H$251,'MTS B Funnel (M2)'!$B$7:$B$251,'3.2.MTS B (M2)'!$B157)</f>
        <v>0</v>
      </c>
      <c r="W157" s="72">
        <f t="shared" si="42"/>
        <v>0</v>
      </c>
      <c r="X157" s="72">
        <f t="shared" si="43"/>
        <v>0</v>
      </c>
      <c r="Y157" s="72">
        <f t="shared" si="44"/>
        <v>0</v>
      </c>
      <c r="Z157" s="72">
        <f t="shared" si="44"/>
        <v>0</v>
      </c>
      <c r="AA157" s="72">
        <f t="shared" si="44"/>
        <v>0</v>
      </c>
      <c r="AB157" s="72">
        <f>SUMIFS('MTS B Funnel (M2)'!$I$7:$I$251,'MTS B Funnel (M2)'!$B$7:$B$251,'3.2.MTS B (M2)'!$B157)</f>
        <v>0</v>
      </c>
      <c r="AC157" s="72">
        <f>SUMIFS('MTS B Funnel (M2)'!$J$7:$J$251,'MTS B Funnel (M2)'!$B$7:$B$251,'3.2.MTS B (M2)'!$B157)</f>
        <v>0</v>
      </c>
      <c r="AD157" s="72">
        <f t="shared" si="45"/>
        <v>0</v>
      </c>
      <c r="AE157" s="55"/>
      <c r="AF157" s="72">
        <f>SUMIF('3.1.MTS A'!$F$7:$F$253,'3.2.MTS B (M2)'!R157,'3.1.MTS A'!$AD$7:$AD$253)</f>
        <v>0</v>
      </c>
      <c r="AG157" s="72">
        <f>SUMIFS('MTS B Funnel (M2)'!$L$7:$L$251,'MTS B Funnel (M2)'!$B$7:$B$251,'3.2.MTS B (M2)'!$B157)</f>
        <v>0</v>
      </c>
      <c r="AH157" s="72">
        <f>SUMIFS('MTS B Funnel (M2)'!$M$7:$M$251,'MTS B Funnel (M2)'!$B$7:$B$251,'3.2.MTS B (M2)'!$B157)</f>
        <v>0</v>
      </c>
      <c r="AI157" s="72">
        <f>SUMIFS('MTS B Funnel (M2)'!$N$7:$N$251,'MTS B Funnel (M2)'!$B$7:$B$251,'3.2.MTS B (M2)'!$B157)</f>
        <v>0</v>
      </c>
      <c r="AJ157" s="72">
        <f>SUMIFS('MTS B Funnel (M2)'!$O$7:$O$251,'MTS B Funnel (M2)'!$B$7:$B$251,'3.2.MTS B (M2)'!$B157)</f>
        <v>0</v>
      </c>
      <c r="AK157" s="72">
        <f t="shared" si="46"/>
        <v>0</v>
      </c>
      <c r="AL157" s="72">
        <f t="shared" si="47"/>
        <v>0</v>
      </c>
      <c r="AM157" s="72">
        <f t="shared" si="48"/>
        <v>0</v>
      </c>
      <c r="AN157" s="72">
        <f t="shared" si="49"/>
        <v>0</v>
      </c>
      <c r="AO157" s="72">
        <f t="shared" si="50"/>
        <v>0</v>
      </c>
      <c r="AP157" s="55"/>
    </row>
    <row r="158" spans="1:42" x14ac:dyDescent="0.25">
      <c r="A158" s="144"/>
      <c r="B158" s="55"/>
      <c r="C158" s="55"/>
      <c r="D158" s="72">
        <f>SUMIF('3.1.MTS A'!$F$7:$F$253,'3.2.MTS B (M2)'!B158,'3.1.MTS A'!$L$7:$L$253)</f>
        <v>0</v>
      </c>
      <c r="E158" s="187">
        <f>SUMIF('Conv ratios (M2)'!$A$2:$A$51,'3.2.MTS B (M2)'!$B158,'Conv ratios (M2)'!$G$2:$G$51)</f>
        <v>0</v>
      </c>
      <c r="F158" s="187">
        <f>SUMIF('Conv ratios (M2)'!$A$2:$A$51,'3.2.MTS B (M2)'!$B158,'Conv ratios (M2)'!$F$2:$F$51)</f>
        <v>0</v>
      </c>
      <c r="G158" s="187">
        <f>SUMIF('Conv ratios (M2)'!$A$2:$A$51,'3.2.MTS B (M2)'!$B158,'Conv ratios (M2)'!$E$2:$E$51)</f>
        <v>0</v>
      </c>
      <c r="H158" s="55"/>
      <c r="I158" s="72">
        <f t="shared" si="35"/>
        <v>0</v>
      </c>
      <c r="J158" s="72">
        <f t="shared" si="36"/>
        <v>0</v>
      </c>
      <c r="K158" s="72">
        <f t="shared" si="37"/>
        <v>0</v>
      </c>
      <c r="L158" s="72">
        <f t="shared" si="38"/>
        <v>0</v>
      </c>
      <c r="M158" s="55"/>
      <c r="N158" s="72">
        <f t="shared" si="39"/>
        <v>0</v>
      </c>
      <c r="O158" s="55"/>
      <c r="P158" s="72">
        <f t="shared" si="40"/>
        <v>0</v>
      </c>
      <c r="Q158" s="72">
        <f t="shared" si="41"/>
        <v>0</v>
      </c>
      <c r="R158" s="72">
        <f>SUMIF('3.1.MTS A'!$F$7:$F$253,'3.2.MTS B (M2)'!B158,'3.1.MTS A'!$Y$7:$Y$253)</f>
        <v>0</v>
      </c>
      <c r="S158" s="72">
        <f>SUMIFS('MTS B Funnel (M2)'!$E$7:$E$251,'MTS B Funnel (M2)'!$B$7:$B$251,'3.2.MTS B (M2)'!$B158)</f>
        <v>0</v>
      </c>
      <c r="T158" s="72">
        <f>SUMIFS('MTS B Funnel (M2)'!$F$7:$F$251,'MTS B Funnel (M2)'!$B$7:$B$251,'3.2.MTS B (M2)'!$B158)</f>
        <v>0</v>
      </c>
      <c r="U158" s="72">
        <f>SUMIFS('MTS B Funnel (M2)'!$G$7:$G$251,'MTS B Funnel (M2)'!$B$7:$B$251,'3.2.MTS B (M2)'!$B158)</f>
        <v>0</v>
      </c>
      <c r="V158" s="72">
        <f>SUMIFS('MTS B Funnel (M2)'!$H$7:$H$251,'MTS B Funnel (M2)'!$B$7:$B$251,'3.2.MTS B (M2)'!$B158)</f>
        <v>0</v>
      </c>
      <c r="W158" s="72">
        <f t="shared" si="42"/>
        <v>0</v>
      </c>
      <c r="X158" s="72">
        <f t="shared" si="43"/>
        <v>0</v>
      </c>
      <c r="Y158" s="72">
        <f t="shared" si="44"/>
        <v>0</v>
      </c>
      <c r="Z158" s="72">
        <f t="shared" si="44"/>
        <v>0</v>
      </c>
      <c r="AA158" s="72">
        <f t="shared" si="44"/>
        <v>0</v>
      </c>
      <c r="AB158" s="72">
        <f>SUMIFS('MTS B Funnel (M2)'!$I$7:$I$251,'MTS B Funnel (M2)'!$B$7:$B$251,'3.2.MTS B (M2)'!$B158)</f>
        <v>0</v>
      </c>
      <c r="AC158" s="72">
        <f>SUMIFS('MTS B Funnel (M2)'!$J$7:$J$251,'MTS B Funnel (M2)'!$B$7:$B$251,'3.2.MTS B (M2)'!$B158)</f>
        <v>0</v>
      </c>
      <c r="AD158" s="72">
        <f t="shared" si="45"/>
        <v>0</v>
      </c>
      <c r="AE158" s="55"/>
      <c r="AF158" s="72">
        <f>SUMIF('3.1.MTS A'!$F$7:$F$253,'3.2.MTS B (M2)'!R158,'3.1.MTS A'!$AD$7:$AD$253)</f>
        <v>0</v>
      </c>
      <c r="AG158" s="72">
        <f>SUMIFS('MTS B Funnel (M2)'!$L$7:$L$251,'MTS B Funnel (M2)'!$B$7:$B$251,'3.2.MTS B (M2)'!$B158)</f>
        <v>0</v>
      </c>
      <c r="AH158" s="72">
        <f>SUMIFS('MTS B Funnel (M2)'!$M$7:$M$251,'MTS B Funnel (M2)'!$B$7:$B$251,'3.2.MTS B (M2)'!$B158)</f>
        <v>0</v>
      </c>
      <c r="AI158" s="72">
        <f>SUMIFS('MTS B Funnel (M2)'!$N$7:$N$251,'MTS B Funnel (M2)'!$B$7:$B$251,'3.2.MTS B (M2)'!$B158)</f>
        <v>0</v>
      </c>
      <c r="AJ158" s="72">
        <f>SUMIFS('MTS B Funnel (M2)'!$O$7:$O$251,'MTS B Funnel (M2)'!$B$7:$B$251,'3.2.MTS B (M2)'!$B158)</f>
        <v>0</v>
      </c>
      <c r="AK158" s="72">
        <f t="shared" si="46"/>
        <v>0</v>
      </c>
      <c r="AL158" s="72">
        <f t="shared" si="47"/>
        <v>0</v>
      </c>
      <c r="AM158" s="72">
        <f t="shared" si="48"/>
        <v>0</v>
      </c>
      <c r="AN158" s="72">
        <f t="shared" si="49"/>
        <v>0</v>
      </c>
      <c r="AO158" s="72">
        <f t="shared" si="50"/>
        <v>0</v>
      </c>
      <c r="AP158" s="55"/>
    </row>
    <row r="159" spans="1:42" x14ac:dyDescent="0.25">
      <c r="A159" s="144"/>
      <c r="B159" s="55"/>
      <c r="C159" s="55"/>
      <c r="D159" s="72">
        <f>SUMIF('3.1.MTS A'!$F$7:$F$253,'3.2.MTS B (M2)'!B159,'3.1.MTS A'!$L$7:$L$253)</f>
        <v>0</v>
      </c>
      <c r="E159" s="187">
        <f>SUMIF('Conv ratios (M2)'!$A$2:$A$51,'3.2.MTS B (M2)'!$B159,'Conv ratios (M2)'!$G$2:$G$51)</f>
        <v>0</v>
      </c>
      <c r="F159" s="187">
        <f>SUMIF('Conv ratios (M2)'!$A$2:$A$51,'3.2.MTS B (M2)'!$B159,'Conv ratios (M2)'!$F$2:$F$51)</f>
        <v>0</v>
      </c>
      <c r="G159" s="187">
        <f>SUMIF('Conv ratios (M2)'!$A$2:$A$51,'3.2.MTS B (M2)'!$B159,'Conv ratios (M2)'!$E$2:$E$51)</f>
        <v>0</v>
      </c>
      <c r="H159" s="55"/>
      <c r="I159" s="72">
        <f t="shared" si="35"/>
        <v>0</v>
      </c>
      <c r="J159" s="72">
        <f t="shared" si="36"/>
        <v>0</v>
      </c>
      <c r="K159" s="72">
        <f t="shared" si="37"/>
        <v>0</v>
      </c>
      <c r="L159" s="72">
        <f t="shared" si="38"/>
        <v>0</v>
      </c>
      <c r="M159" s="55"/>
      <c r="N159" s="72">
        <f t="shared" si="39"/>
        <v>0</v>
      </c>
      <c r="O159" s="55"/>
      <c r="P159" s="72">
        <f t="shared" si="40"/>
        <v>0</v>
      </c>
      <c r="Q159" s="72">
        <f t="shared" si="41"/>
        <v>0</v>
      </c>
      <c r="R159" s="72">
        <f>SUMIF('3.1.MTS A'!$F$7:$F$253,'3.2.MTS B (M2)'!B159,'3.1.MTS A'!$Y$7:$Y$253)</f>
        <v>0</v>
      </c>
      <c r="S159" s="72">
        <f>SUMIFS('MTS B Funnel (M2)'!$E$7:$E$251,'MTS B Funnel (M2)'!$B$7:$B$251,'3.2.MTS B (M2)'!$B159)</f>
        <v>0</v>
      </c>
      <c r="T159" s="72">
        <f>SUMIFS('MTS B Funnel (M2)'!$F$7:$F$251,'MTS B Funnel (M2)'!$B$7:$B$251,'3.2.MTS B (M2)'!$B159)</f>
        <v>0</v>
      </c>
      <c r="U159" s="72">
        <f>SUMIFS('MTS B Funnel (M2)'!$G$7:$G$251,'MTS B Funnel (M2)'!$B$7:$B$251,'3.2.MTS B (M2)'!$B159)</f>
        <v>0</v>
      </c>
      <c r="V159" s="72">
        <f>SUMIFS('MTS B Funnel (M2)'!$H$7:$H$251,'MTS B Funnel (M2)'!$B$7:$B$251,'3.2.MTS B (M2)'!$B159)</f>
        <v>0</v>
      </c>
      <c r="W159" s="72">
        <f t="shared" si="42"/>
        <v>0</v>
      </c>
      <c r="X159" s="72">
        <f t="shared" si="43"/>
        <v>0</v>
      </c>
      <c r="Y159" s="72">
        <f t="shared" si="44"/>
        <v>0</v>
      </c>
      <c r="Z159" s="72">
        <f t="shared" si="44"/>
        <v>0</v>
      </c>
      <c r="AA159" s="72">
        <f t="shared" si="44"/>
        <v>0</v>
      </c>
      <c r="AB159" s="72">
        <f>SUMIFS('MTS B Funnel (M2)'!$I$7:$I$251,'MTS B Funnel (M2)'!$B$7:$B$251,'3.2.MTS B (M2)'!$B159)</f>
        <v>0</v>
      </c>
      <c r="AC159" s="72">
        <f>SUMIFS('MTS B Funnel (M2)'!$J$7:$J$251,'MTS B Funnel (M2)'!$B$7:$B$251,'3.2.MTS B (M2)'!$B159)</f>
        <v>0</v>
      </c>
      <c r="AD159" s="72">
        <f t="shared" si="45"/>
        <v>0</v>
      </c>
      <c r="AE159" s="55"/>
      <c r="AF159" s="72">
        <f>SUMIF('3.1.MTS A'!$F$7:$F$253,'3.2.MTS B (M2)'!R159,'3.1.MTS A'!$AD$7:$AD$253)</f>
        <v>0</v>
      </c>
      <c r="AG159" s="72">
        <f>SUMIFS('MTS B Funnel (M2)'!$L$7:$L$251,'MTS B Funnel (M2)'!$B$7:$B$251,'3.2.MTS B (M2)'!$B159)</f>
        <v>0</v>
      </c>
      <c r="AH159" s="72">
        <f>SUMIFS('MTS B Funnel (M2)'!$M$7:$M$251,'MTS B Funnel (M2)'!$B$7:$B$251,'3.2.MTS B (M2)'!$B159)</f>
        <v>0</v>
      </c>
      <c r="AI159" s="72">
        <f>SUMIFS('MTS B Funnel (M2)'!$N$7:$N$251,'MTS B Funnel (M2)'!$B$7:$B$251,'3.2.MTS B (M2)'!$B159)</f>
        <v>0</v>
      </c>
      <c r="AJ159" s="72">
        <f>SUMIFS('MTS B Funnel (M2)'!$O$7:$O$251,'MTS B Funnel (M2)'!$B$7:$B$251,'3.2.MTS B (M2)'!$B159)</f>
        <v>0</v>
      </c>
      <c r="AK159" s="72">
        <f t="shared" si="46"/>
        <v>0</v>
      </c>
      <c r="AL159" s="72">
        <f t="shared" si="47"/>
        <v>0</v>
      </c>
      <c r="AM159" s="72">
        <f t="shared" si="48"/>
        <v>0</v>
      </c>
      <c r="AN159" s="72">
        <f t="shared" si="49"/>
        <v>0</v>
      </c>
      <c r="AO159" s="72">
        <f t="shared" si="50"/>
        <v>0</v>
      </c>
      <c r="AP159" s="55"/>
    </row>
    <row r="160" spans="1:42" x14ac:dyDescent="0.25">
      <c r="A160" s="144"/>
      <c r="B160" s="55"/>
      <c r="C160" s="55"/>
      <c r="D160" s="72">
        <f>SUMIF('3.1.MTS A'!$F$7:$F$253,'3.2.MTS B (M2)'!B160,'3.1.MTS A'!$L$7:$L$253)</f>
        <v>0</v>
      </c>
      <c r="E160" s="187">
        <f>SUMIF('Conv ratios (M2)'!$A$2:$A$51,'3.2.MTS B (M2)'!$B160,'Conv ratios (M2)'!$G$2:$G$51)</f>
        <v>0</v>
      </c>
      <c r="F160" s="187">
        <f>SUMIF('Conv ratios (M2)'!$A$2:$A$51,'3.2.MTS B (M2)'!$B160,'Conv ratios (M2)'!$F$2:$F$51)</f>
        <v>0</v>
      </c>
      <c r="G160" s="187">
        <f>SUMIF('Conv ratios (M2)'!$A$2:$A$51,'3.2.MTS B (M2)'!$B160,'Conv ratios (M2)'!$E$2:$E$51)</f>
        <v>0</v>
      </c>
      <c r="H160" s="55"/>
      <c r="I160" s="72">
        <f t="shared" si="35"/>
        <v>0</v>
      </c>
      <c r="J160" s="72">
        <f t="shared" si="36"/>
        <v>0</v>
      </c>
      <c r="K160" s="72">
        <f t="shared" si="37"/>
        <v>0</v>
      </c>
      <c r="L160" s="72">
        <f t="shared" si="38"/>
        <v>0</v>
      </c>
      <c r="M160" s="55"/>
      <c r="N160" s="72">
        <f t="shared" si="39"/>
        <v>0</v>
      </c>
      <c r="O160" s="55"/>
      <c r="P160" s="72">
        <f t="shared" si="40"/>
        <v>0</v>
      </c>
      <c r="Q160" s="72">
        <f t="shared" si="41"/>
        <v>0</v>
      </c>
      <c r="R160" s="72">
        <f>SUMIF('3.1.MTS A'!$F$7:$F$253,'3.2.MTS B (M2)'!B160,'3.1.MTS A'!$Y$7:$Y$253)</f>
        <v>0</v>
      </c>
      <c r="S160" s="72">
        <f>SUMIFS('MTS B Funnel (M2)'!$E$7:$E$251,'MTS B Funnel (M2)'!$B$7:$B$251,'3.2.MTS B (M2)'!$B160)</f>
        <v>0</v>
      </c>
      <c r="T160" s="72">
        <f>SUMIFS('MTS B Funnel (M2)'!$F$7:$F$251,'MTS B Funnel (M2)'!$B$7:$B$251,'3.2.MTS B (M2)'!$B160)</f>
        <v>0</v>
      </c>
      <c r="U160" s="72">
        <f>SUMIFS('MTS B Funnel (M2)'!$G$7:$G$251,'MTS B Funnel (M2)'!$B$7:$B$251,'3.2.MTS B (M2)'!$B160)</f>
        <v>0</v>
      </c>
      <c r="V160" s="72">
        <f>SUMIFS('MTS B Funnel (M2)'!$H$7:$H$251,'MTS B Funnel (M2)'!$B$7:$B$251,'3.2.MTS B (M2)'!$B160)</f>
        <v>0</v>
      </c>
      <c r="W160" s="72">
        <f t="shared" si="42"/>
        <v>0</v>
      </c>
      <c r="X160" s="72">
        <f t="shared" si="43"/>
        <v>0</v>
      </c>
      <c r="Y160" s="72">
        <f t="shared" si="44"/>
        <v>0</v>
      </c>
      <c r="Z160" s="72">
        <f t="shared" si="44"/>
        <v>0</v>
      </c>
      <c r="AA160" s="72">
        <f t="shared" si="44"/>
        <v>0</v>
      </c>
      <c r="AB160" s="72">
        <f>SUMIFS('MTS B Funnel (M2)'!$I$7:$I$251,'MTS B Funnel (M2)'!$B$7:$B$251,'3.2.MTS B (M2)'!$B160)</f>
        <v>0</v>
      </c>
      <c r="AC160" s="72">
        <f>SUMIFS('MTS B Funnel (M2)'!$J$7:$J$251,'MTS B Funnel (M2)'!$B$7:$B$251,'3.2.MTS B (M2)'!$B160)</f>
        <v>0</v>
      </c>
      <c r="AD160" s="72">
        <f t="shared" si="45"/>
        <v>0</v>
      </c>
      <c r="AE160" s="55"/>
      <c r="AF160" s="72">
        <f>SUMIF('3.1.MTS A'!$F$7:$F$253,'3.2.MTS B (M2)'!R160,'3.1.MTS A'!$AD$7:$AD$253)</f>
        <v>0</v>
      </c>
      <c r="AG160" s="72">
        <f>SUMIFS('MTS B Funnel (M2)'!$L$7:$L$251,'MTS B Funnel (M2)'!$B$7:$B$251,'3.2.MTS B (M2)'!$B160)</f>
        <v>0</v>
      </c>
      <c r="AH160" s="72">
        <f>SUMIFS('MTS B Funnel (M2)'!$M$7:$M$251,'MTS B Funnel (M2)'!$B$7:$B$251,'3.2.MTS B (M2)'!$B160)</f>
        <v>0</v>
      </c>
      <c r="AI160" s="72">
        <f>SUMIFS('MTS B Funnel (M2)'!$N$7:$N$251,'MTS B Funnel (M2)'!$B$7:$B$251,'3.2.MTS B (M2)'!$B160)</f>
        <v>0</v>
      </c>
      <c r="AJ160" s="72">
        <f>SUMIFS('MTS B Funnel (M2)'!$O$7:$O$251,'MTS B Funnel (M2)'!$B$7:$B$251,'3.2.MTS B (M2)'!$B160)</f>
        <v>0</v>
      </c>
      <c r="AK160" s="72">
        <f t="shared" si="46"/>
        <v>0</v>
      </c>
      <c r="AL160" s="72">
        <f t="shared" si="47"/>
        <v>0</v>
      </c>
      <c r="AM160" s="72">
        <f t="shared" si="48"/>
        <v>0</v>
      </c>
      <c r="AN160" s="72">
        <f t="shared" si="49"/>
        <v>0</v>
      </c>
      <c r="AO160" s="72">
        <f t="shared" si="50"/>
        <v>0</v>
      </c>
      <c r="AP160" s="55"/>
    </row>
    <row r="161" spans="1:42" x14ac:dyDescent="0.25">
      <c r="A161" s="144"/>
      <c r="B161" s="55"/>
      <c r="C161" s="55"/>
      <c r="D161" s="72">
        <f>SUMIF('3.1.MTS A'!$F$7:$F$253,'3.2.MTS B (M2)'!B161,'3.1.MTS A'!$L$7:$L$253)</f>
        <v>0</v>
      </c>
      <c r="E161" s="187">
        <f>SUMIF('Conv ratios (M2)'!$A$2:$A$51,'3.2.MTS B (M2)'!$B161,'Conv ratios (M2)'!$G$2:$G$51)</f>
        <v>0</v>
      </c>
      <c r="F161" s="187">
        <f>SUMIF('Conv ratios (M2)'!$A$2:$A$51,'3.2.MTS B (M2)'!$B161,'Conv ratios (M2)'!$F$2:$F$51)</f>
        <v>0</v>
      </c>
      <c r="G161" s="187">
        <f>SUMIF('Conv ratios (M2)'!$A$2:$A$51,'3.2.MTS B (M2)'!$B161,'Conv ratios (M2)'!$E$2:$E$51)</f>
        <v>0</v>
      </c>
      <c r="H161" s="55"/>
      <c r="I161" s="72">
        <f t="shared" si="35"/>
        <v>0</v>
      </c>
      <c r="J161" s="72">
        <f t="shared" si="36"/>
        <v>0</v>
      </c>
      <c r="K161" s="72">
        <f t="shared" si="37"/>
        <v>0</v>
      </c>
      <c r="L161" s="72">
        <f t="shared" si="38"/>
        <v>0</v>
      </c>
      <c r="M161" s="55"/>
      <c r="N161" s="72">
        <f t="shared" si="39"/>
        <v>0</v>
      </c>
      <c r="O161" s="55"/>
      <c r="P161" s="72">
        <f t="shared" si="40"/>
        <v>0</v>
      </c>
      <c r="Q161" s="72">
        <f t="shared" si="41"/>
        <v>0</v>
      </c>
      <c r="R161" s="72">
        <f>SUMIF('3.1.MTS A'!$F$7:$F$253,'3.2.MTS B (M2)'!B161,'3.1.MTS A'!$Y$7:$Y$253)</f>
        <v>0</v>
      </c>
      <c r="S161" s="72">
        <f>SUMIFS('MTS B Funnel (M2)'!$E$7:$E$251,'MTS B Funnel (M2)'!$B$7:$B$251,'3.2.MTS B (M2)'!$B161)</f>
        <v>0</v>
      </c>
      <c r="T161" s="72">
        <f>SUMIFS('MTS B Funnel (M2)'!$F$7:$F$251,'MTS B Funnel (M2)'!$B$7:$B$251,'3.2.MTS B (M2)'!$B161)</f>
        <v>0</v>
      </c>
      <c r="U161" s="72">
        <f>SUMIFS('MTS B Funnel (M2)'!$G$7:$G$251,'MTS B Funnel (M2)'!$B$7:$B$251,'3.2.MTS B (M2)'!$B161)</f>
        <v>0</v>
      </c>
      <c r="V161" s="72">
        <f>SUMIFS('MTS B Funnel (M2)'!$H$7:$H$251,'MTS B Funnel (M2)'!$B$7:$B$251,'3.2.MTS B (M2)'!$B161)</f>
        <v>0</v>
      </c>
      <c r="W161" s="72">
        <f t="shared" si="42"/>
        <v>0</v>
      </c>
      <c r="X161" s="72">
        <f t="shared" si="43"/>
        <v>0</v>
      </c>
      <c r="Y161" s="72">
        <f t="shared" si="44"/>
        <v>0</v>
      </c>
      <c r="Z161" s="72">
        <f t="shared" si="44"/>
        <v>0</v>
      </c>
      <c r="AA161" s="72">
        <f t="shared" si="44"/>
        <v>0</v>
      </c>
      <c r="AB161" s="72">
        <f>SUMIFS('MTS B Funnel (M2)'!$I$7:$I$251,'MTS B Funnel (M2)'!$B$7:$B$251,'3.2.MTS B (M2)'!$B161)</f>
        <v>0</v>
      </c>
      <c r="AC161" s="72">
        <f>SUMIFS('MTS B Funnel (M2)'!$J$7:$J$251,'MTS B Funnel (M2)'!$B$7:$B$251,'3.2.MTS B (M2)'!$B161)</f>
        <v>0</v>
      </c>
      <c r="AD161" s="72">
        <f t="shared" si="45"/>
        <v>0</v>
      </c>
      <c r="AE161" s="55"/>
      <c r="AF161" s="72">
        <f>SUMIF('3.1.MTS A'!$F$7:$F$253,'3.2.MTS B (M2)'!R161,'3.1.MTS A'!$AD$7:$AD$253)</f>
        <v>0</v>
      </c>
      <c r="AG161" s="72">
        <f>SUMIFS('MTS B Funnel (M2)'!$L$7:$L$251,'MTS B Funnel (M2)'!$B$7:$B$251,'3.2.MTS B (M2)'!$B161)</f>
        <v>0</v>
      </c>
      <c r="AH161" s="72">
        <f>SUMIFS('MTS B Funnel (M2)'!$M$7:$M$251,'MTS B Funnel (M2)'!$B$7:$B$251,'3.2.MTS B (M2)'!$B161)</f>
        <v>0</v>
      </c>
      <c r="AI161" s="72">
        <f>SUMIFS('MTS B Funnel (M2)'!$N$7:$N$251,'MTS B Funnel (M2)'!$B$7:$B$251,'3.2.MTS B (M2)'!$B161)</f>
        <v>0</v>
      </c>
      <c r="AJ161" s="72">
        <f>SUMIFS('MTS B Funnel (M2)'!$O$7:$O$251,'MTS B Funnel (M2)'!$B$7:$B$251,'3.2.MTS B (M2)'!$B161)</f>
        <v>0</v>
      </c>
      <c r="AK161" s="72">
        <f t="shared" si="46"/>
        <v>0</v>
      </c>
      <c r="AL161" s="72">
        <f t="shared" si="47"/>
        <v>0</v>
      </c>
      <c r="AM161" s="72">
        <f t="shared" si="48"/>
        <v>0</v>
      </c>
      <c r="AN161" s="72">
        <f t="shared" si="49"/>
        <v>0</v>
      </c>
      <c r="AO161" s="72">
        <f t="shared" si="50"/>
        <v>0</v>
      </c>
      <c r="AP161" s="55"/>
    </row>
    <row r="162" spans="1:42" x14ac:dyDescent="0.25">
      <c r="A162" s="144"/>
      <c r="B162" s="55"/>
      <c r="C162" s="55"/>
      <c r="D162" s="72">
        <f>SUMIF('3.1.MTS A'!$F$7:$F$253,'3.2.MTS B (M2)'!B162,'3.1.MTS A'!$L$7:$L$253)</f>
        <v>0</v>
      </c>
      <c r="E162" s="187">
        <f>SUMIF('Conv ratios (M2)'!$A$2:$A$51,'3.2.MTS B (M2)'!$B162,'Conv ratios (M2)'!$G$2:$G$51)</f>
        <v>0</v>
      </c>
      <c r="F162" s="187">
        <f>SUMIF('Conv ratios (M2)'!$A$2:$A$51,'3.2.MTS B (M2)'!$B162,'Conv ratios (M2)'!$F$2:$F$51)</f>
        <v>0</v>
      </c>
      <c r="G162" s="187">
        <f>SUMIF('Conv ratios (M2)'!$A$2:$A$51,'3.2.MTS B (M2)'!$B162,'Conv ratios (M2)'!$E$2:$E$51)</f>
        <v>0</v>
      </c>
      <c r="H162" s="55"/>
      <c r="I162" s="72">
        <f t="shared" si="35"/>
        <v>0</v>
      </c>
      <c r="J162" s="72">
        <f t="shared" si="36"/>
        <v>0</v>
      </c>
      <c r="K162" s="72">
        <f t="shared" si="37"/>
        <v>0</v>
      </c>
      <c r="L162" s="72">
        <f t="shared" si="38"/>
        <v>0</v>
      </c>
      <c r="M162" s="55"/>
      <c r="N162" s="72">
        <f t="shared" si="39"/>
        <v>0</v>
      </c>
      <c r="O162" s="55"/>
      <c r="P162" s="72">
        <f t="shared" si="40"/>
        <v>0</v>
      </c>
      <c r="Q162" s="72">
        <f t="shared" si="41"/>
        <v>0</v>
      </c>
      <c r="R162" s="72">
        <f>SUMIF('3.1.MTS A'!$F$7:$F$253,'3.2.MTS B (M2)'!B162,'3.1.MTS A'!$Y$7:$Y$253)</f>
        <v>0</v>
      </c>
      <c r="S162" s="72">
        <f>SUMIFS('MTS B Funnel (M2)'!$E$7:$E$251,'MTS B Funnel (M2)'!$B$7:$B$251,'3.2.MTS B (M2)'!$B162)</f>
        <v>0</v>
      </c>
      <c r="T162" s="72">
        <f>SUMIFS('MTS B Funnel (M2)'!$F$7:$F$251,'MTS B Funnel (M2)'!$B$7:$B$251,'3.2.MTS B (M2)'!$B162)</f>
        <v>0</v>
      </c>
      <c r="U162" s="72">
        <f>SUMIFS('MTS B Funnel (M2)'!$G$7:$G$251,'MTS B Funnel (M2)'!$B$7:$B$251,'3.2.MTS B (M2)'!$B162)</f>
        <v>0</v>
      </c>
      <c r="V162" s="72">
        <f>SUMIFS('MTS B Funnel (M2)'!$H$7:$H$251,'MTS B Funnel (M2)'!$B$7:$B$251,'3.2.MTS B (M2)'!$B162)</f>
        <v>0</v>
      </c>
      <c r="W162" s="72">
        <f t="shared" si="42"/>
        <v>0</v>
      </c>
      <c r="X162" s="72">
        <f t="shared" si="43"/>
        <v>0</v>
      </c>
      <c r="Y162" s="72">
        <f t="shared" si="44"/>
        <v>0</v>
      </c>
      <c r="Z162" s="72">
        <f t="shared" si="44"/>
        <v>0</v>
      </c>
      <c r="AA162" s="72">
        <f t="shared" si="44"/>
        <v>0</v>
      </c>
      <c r="AB162" s="72">
        <f>SUMIFS('MTS B Funnel (M2)'!$I$7:$I$251,'MTS B Funnel (M2)'!$B$7:$B$251,'3.2.MTS B (M2)'!$B162)</f>
        <v>0</v>
      </c>
      <c r="AC162" s="72">
        <f>SUMIFS('MTS B Funnel (M2)'!$J$7:$J$251,'MTS B Funnel (M2)'!$B$7:$B$251,'3.2.MTS B (M2)'!$B162)</f>
        <v>0</v>
      </c>
      <c r="AD162" s="72">
        <f t="shared" si="45"/>
        <v>0</v>
      </c>
      <c r="AE162" s="55"/>
      <c r="AF162" s="72">
        <f>SUMIF('3.1.MTS A'!$F$7:$F$253,'3.2.MTS B (M2)'!R162,'3.1.MTS A'!$AD$7:$AD$253)</f>
        <v>0</v>
      </c>
      <c r="AG162" s="72">
        <f>SUMIFS('MTS B Funnel (M2)'!$L$7:$L$251,'MTS B Funnel (M2)'!$B$7:$B$251,'3.2.MTS B (M2)'!$B162)</f>
        <v>0</v>
      </c>
      <c r="AH162" s="72">
        <f>SUMIFS('MTS B Funnel (M2)'!$M$7:$M$251,'MTS B Funnel (M2)'!$B$7:$B$251,'3.2.MTS B (M2)'!$B162)</f>
        <v>0</v>
      </c>
      <c r="AI162" s="72">
        <f>SUMIFS('MTS B Funnel (M2)'!$N$7:$N$251,'MTS B Funnel (M2)'!$B$7:$B$251,'3.2.MTS B (M2)'!$B162)</f>
        <v>0</v>
      </c>
      <c r="AJ162" s="72">
        <f>SUMIFS('MTS B Funnel (M2)'!$O$7:$O$251,'MTS B Funnel (M2)'!$B$7:$B$251,'3.2.MTS B (M2)'!$B162)</f>
        <v>0</v>
      </c>
      <c r="AK162" s="72">
        <f t="shared" si="46"/>
        <v>0</v>
      </c>
      <c r="AL162" s="72">
        <f t="shared" si="47"/>
        <v>0</v>
      </c>
      <c r="AM162" s="72">
        <f t="shared" si="48"/>
        <v>0</v>
      </c>
      <c r="AN162" s="72">
        <f t="shared" si="49"/>
        <v>0</v>
      </c>
      <c r="AO162" s="72">
        <f t="shared" si="50"/>
        <v>0</v>
      </c>
      <c r="AP162" s="55"/>
    </row>
    <row r="163" spans="1:42" x14ac:dyDescent="0.25">
      <c r="A163" s="144"/>
      <c r="B163" s="55"/>
      <c r="C163" s="55"/>
      <c r="D163" s="72">
        <f>SUMIF('3.1.MTS A'!$F$7:$F$253,'3.2.MTS B (M2)'!B163,'3.1.MTS A'!$L$7:$L$253)</f>
        <v>0</v>
      </c>
      <c r="E163" s="187">
        <f>SUMIF('Conv ratios (M2)'!$A$2:$A$51,'3.2.MTS B (M2)'!$B163,'Conv ratios (M2)'!$G$2:$G$51)</f>
        <v>0</v>
      </c>
      <c r="F163" s="187">
        <f>SUMIF('Conv ratios (M2)'!$A$2:$A$51,'3.2.MTS B (M2)'!$B163,'Conv ratios (M2)'!$F$2:$F$51)</f>
        <v>0</v>
      </c>
      <c r="G163" s="187">
        <f>SUMIF('Conv ratios (M2)'!$A$2:$A$51,'3.2.MTS B (M2)'!$B163,'Conv ratios (M2)'!$E$2:$E$51)</f>
        <v>0</v>
      </c>
      <c r="H163" s="55"/>
      <c r="I163" s="72">
        <f t="shared" si="35"/>
        <v>0</v>
      </c>
      <c r="J163" s="72">
        <f t="shared" si="36"/>
        <v>0</v>
      </c>
      <c r="K163" s="72">
        <f t="shared" si="37"/>
        <v>0</v>
      </c>
      <c r="L163" s="72">
        <f t="shared" si="38"/>
        <v>0</v>
      </c>
      <c r="M163" s="55"/>
      <c r="N163" s="72">
        <f t="shared" si="39"/>
        <v>0</v>
      </c>
      <c r="O163" s="55"/>
      <c r="P163" s="72">
        <f t="shared" si="40"/>
        <v>0</v>
      </c>
      <c r="Q163" s="72">
        <f t="shared" si="41"/>
        <v>0</v>
      </c>
      <c r="R163" s="72">
        <f>SUMIF('3.1.MTS A'!$F$7:$F$253,'3.2.MTS B (M2)'!B163,'3.1.MTS A'!$Y$7:$Y$253)</f>
        <v>0</v>
      </c>
      <c r="S163" s="72">
        <f>SUMIFS('MTS B Funnel (M2)'!$E$7:$E$251,'MTS B Funnel (M2)'!$B$7:$B$251,'3.2.MTS B (M2)'!$B163)</f>
        <v>0</v>
      </c>
      <c r="T163" s="72">
        <f>SUMIFS('MTS B Funnel (M2)'!$F$7:$F$251,'MTS B Funnel (M2)'!$B$7:$B$251,'3.2.MTS B (M2)'!$B163)</f>
        <v>0</v>
      </c>
      <c r="U163" s="72">
        <f>SUMIFS('MTS B Funnel (M2)'!$G$7:$G$251,'MTS B Funnel (M2)'!$B$7:$B$251,'3.2.MTS B (M2)'!$B163)</f>
        <v>0</v>
      </c>
      <c r="V163" s="72">
        <f>SUMIFS('MTS B Funnel (M2)'!$H$7:$H$251,'MTS B Funnel (M2)'!$B$7:$B$251,'3.2.MTS B (M2)'!$B163)</f>
        <v>0</v>
      </c>
      <c r="W163" s="72">
        <f t="shared" si="42"/>
        <v>0</v>
      </c>
      <c r="X163" s="72">
        <f t="shared" si="43"/>
        <v>0</v>
      </c>
      <c r="Y163" s="72">
        <f t="shared" si="44"/>
        <v>0</v>
      </c>
      <c r="Z163" s="72">
        <f t="shared" si="44"/>
        <v>0</v>
      </c>
      <c r="AA163" s="72">
        <f t="shared" si="44"/>
        <v>0</v>
      </c>
      <c r="AB163" s="72">
        <f>SUMIFS('MTS B Funnel (M2)'!$I$7:$I$251,'MTS B Funnel (M2)'!$B$7:$B$251,'3.2.MTS B (M2)'!$B163)</f>
        <v>0</v>
      </c>
      <c r="AC163" s="72">
        <f>SUMIFS('MTS B Funnel (M2)'!$J$7:$J$251,'MTS B Funnel (M2)'!$B$7:$B$251,'3.2.MTS B (M2)'!$B163)</f>
        <v>0</v>
      </c>
      <c r="AD163" s="72">
        <f t="shared" si="45"/>
        <v>0</v>
      </c>
      <c r="AE163" s="55"/>
      <c r="AF163" s="72">
        <f>SUMIF('3.1.MTS A'!$F$7:$F$253,'3.2.MTS B (M2)'!R163,'3.1.MTS A'!$AD$7:$AD$253)</f>
        <v>0</v>
      </c>
      <c r="AG163" s="72">
        <f>SUMIFS('MTS B Funnel (M2)'!$L$7:$L$251,'MTS B Funnel (M2)'!$B$7:$B$251,'3.2.MTS B (M2)'!$B163)</f>
        <v>0</v>
      </c>
      <c r="AH163" s="72">
        <f>SUMIFS('MTS B Funnel (M2)'!$M$7:$M$251,'MTS B Funnel (M2)'!$B$7:$B$251,'3.2.MTS B (M2)'!$B163)</f>
        <v>0</v>
      </c>
      <c r="AI163" s="72">
        <f>SUMIFS('MTS B Funnel (M2)'!$N$7:$N$251,'MTS B Funnel (M2)'!$B$7:$B$251,'3.2.MTS B (M2)'!$B163)</f>
        <v>0</v>
      </c>
      <c r="AJ163" s="72">
        <f>SUMIFS('MTS B Funnel (M2)'!$O$7:$O$251,'MTS B Funnel (M2)'!$B$7:$B$251,'3.2.MTS B (M2)'!$B163)</f>
        <v>0</v>
      </c>
      <c r="AK163" s="72">
        <f t="shared" si="46"/>
        <v>0</v>
      </c>
      <c r="AL163" s="72">
        <f t="shared" si="47"/>
        <v>0</v>
      </c>
      <c r="AM163" s="72">
        <f t="shared" si="48"/>
        <v>0</v>
      </c>
      <c r="AN163" s="72">
        <f t="shared" si="49"/>
        <v>0</v>
      </c>
      <c r="AO163" s="72">
        <f t="shared" si="50"/>
        <v>0</v>
      </c>
      <c r="AP163" s="55"/>
    </row>
    <row r="164" spans="1:42" x14ac:dyDescent="0.25">
      <c r="A164" s="144"/>
      <c r="B164" s="55"/>
      <c r="C164" s="55"/>
      <c r="D164" s="72">
        <f>SUMIF('3.1.MTS A'!$F$7:$F$253,'3.2.MTS B (M2)'!B164,'3.1.MTS A'!$L$7:$L$253)</f>
        <v>0</v>
      </c>
      <c r="E164" s="187">
        <f>SUMIF('Conv ratios (M2)'!$A$2:$A$51,'3.2.MTS B (M2)'!$B164,'Conv ratios (M2)'!$G$2:$G$51)</f>
        <v>0</v>
      </c>
      <c r="F164" s="187">
        <f>SUMIF('Conv ratios (M2)'!$A$2:$A$51,'3.2.MTS B (M2)'!$B164,'Conv ratios (M2)'!$F$2:$F$51)</f>
        <v>0</v>
      </c>
      <c r="G164" s="187">
        <f>SUMIF('Conv ratios (M2)'!$A$2:$A$51,'3.2.MTS B (M2)'!$B164,'Conv ratios (M2)'!$E$2:$E$51)</f>
        <v>0</v>
      </c>
      <c r="H164" s="55"/>
      <c r="I164" s="72">
        <f t="shared" si="35"/>
        <v>0</v>
      </c>
      <c r="J164" s="72">
        <f t="shared" si="36"/>
        <v>0</v>
      </c>
      <c r="K164" s="72">
        <f t="shared" si="37"/>
        <v>0</v>
      </c>
      <c r="L164" s="72">
        <f t="shared" si="38"/>
        <v>0</v>
      </c>
      <c r="M164" s="55"/>
      <c r="N164" s="72">
        <f t="shared" si="39"/>
        <v>0</v>
      </c>
      <c r="O164" s="55"/>
      <c r="P164" s="72">
        <f t="shared" si="40"/>
        <v>0</v>
      </c>
      <c r="Q164" s="72">
        <f t="shared" si="41"/>
        <v>0</v>
      </c>
      <c r="R164" s="72">
        <f>SUMIF('3.1.MTS A'!$F$7:$F$253,'3.2.MTS B (M2)'!B164,'3.1.MTS A'!$Y$7:$Y$253)</f>
        <v>0</v>
      </c>
      <c r="S164" s="72">
        <f>SUMIFS('MTS B Funnel (M2)'!$E$7:$E$251,'MTS B Funnel (M2)'!$B$7:$B$251,'3.2.MTS B (M2)'!$B164)</f>
        <v>0</v>
      </c>
      <c r="T164" s="72">
        <f>SUMIFS('MTS B Funnel (M2)'!$F$7:$F$251,'MTS B Funnel (M2)'!$B$7:$B$251,'3.2.MTS B (M2)'!$B164)</f>
        <v>0</v>
      </c>
      <c r="U164" s="72">
        <f>SUMIFS('MTS B Funnel (M2)'!$G$7:$G$251,'MTS B Funnel (M2)'!$B$7:$B$251,'3.2.MTS B (M2)'!$B164)</f>
        <v>0</v>
      </c>
      <c r="V164" s="72">
        <f>SUMIFS('MTS B Funnel (M2)'!$H$7:$H$251,'MTS B Funnel (M2)'!$B$7:$B$251,'3.2.MTS B (M2)'!$B164)</f>
        <v>0</v>
      </c>
      <c r="W164" s="72">
        <f t="shared" si="42"/>
        <v>0</v>
      </c>
      <c r="X164" s="72">
        <f t="shared" si="43"/>
        <v>0</v>
      </c>
      <c r="Y164" s="72">
        <f t="shared" si="44"/>
        <v>0</v>
      </c>
      <c r="Z164" s="72">
        <f t="shared" si="44"/>
        <v>0</v>
      </c>
      <c r="AA164" s="72">
        <f t="shared" si="44"/>
        <v>0</v>
      </c>
      <c r="AB164" s="72">
        <f>SUMIFS('MTS B Funnel (M2)'!$I$7:$I$251,'MTS B Funnel (M2)'!$B$7:$B$251,'3.2.MTS B (M2)'!$B164)</f>
        <v>0</v>
      </c>
      <c r="AC164" s="72">
        <f>SUMIFS('MTS B Funnel (M2)'!$J$7:$J$251,'MTS B Funnel (M2)'!$B$7:$B$251,'3.2.MTS B (M2)'!$B164)</f>
        <v>0</v>
      </c>
      <c r="AD164" s="72">
        <f t="shared" si="45"/>
        <v>0</v>
      </c>
      <c r="AE164" s="55"/>
      <c r="AF164" s="72">
        <f>SUMIF('3.1.MTS A'!$F$7:$F$253,'3.2.MTS B (M2)'!R164,'3.1.MTS A'!$AD$7:$AD$253)</f>
        <v>0</v>
      </c>
      <c r="AG164" s="72">
        <f>SUMIFS('MTS B Funnel (M2)'!$L$7:$L$251,'MTS B Funnel (M2)'!$B$7:$B$251,'3.2.MTS B (M2)'!$B164)</f>
        <v>0</v>
      </c>
      <c r="AH164" s="72">
        <f>SUMIFS('MTS B Funnel (M2)'!$M$7:$M$251,'MTS B Funnel (M2)'!$B$7:$B$251,'3.2.MTS B (M2)'!$B164)</f>
        <v>0</v>
      </c>
      <c r="AI164" s="72">
        <f>SUMIFS('MTS B Funnel (M2)'!$N$7:$N$251,'MTS B Funnel (M2)'!$B$7:$B$251,'3.2.MTS B (M2)'!$B164)</f>
        <v>0</v>
      </c>
      <c r="AJ164" s="72">
        <f>SUMIFS('MTS B Funnel (M2)'!$O$7:$O$251,'MTS B Funnel (M2)'!$B$7:$B$251,'3.2.MTS B (M2)'!$B164)</f>
        <v>0</v>
      </c>
      <c r="AK164" s="72">
        <f t="shared" si="46"/>
        <v>0</v>
      </c>
      <c r="AL164" s="72">
        <f t="shared" si="47"/>
        <v>0</v>
      </c>
      <c r="AM164" s="72">
        <f t="shared" si="48"/>
        <v>0</v>
      </c>
      <c r="AN164" s="72">
        <f t="shared" si="49"/>
        <v>0</v>
      </c>
      <c r="AO164" s="72">
        <f t="shared" si="50"/>
        <v>0</v>
      </c>
      <c r="AP164" s="55"/>
    </row>
    <row r="165" spans="1:42" x14ac:dyDescent="0.25">
      <c r="A165" s="144"/>
      <c r="B165" s="55"/>
      <c r="C165" s="55"/>
      <c r="D165" s="72">
        <f>SUMIF('3.1.MTS A'!$F$7:$F$253,'3.2.MTS B (M2)'!B165,'3.1.MTS A'!$L$7:$L$253)</f>
        <v>0</v>
      </c>
      <c r="E165" s="187">
        <f>SUMIF('Conv ratios (M2)'!$A$2:$A$51,'3.2.MTS B (M2)'!$B165,'Conv ratios (M2)'!$G$2:$G$51)</f>
        <v>0</v>
      </c>
      <c r="F165" s="187">
        <f>SUMIF('Conv ratios (M2)'!$A$2:$A$51,'3.2.MTS B (M2)'!$B165,'Conv ratios (M2)'!$F$2:$F$51)</f>
        <v>0</v>
      </c>
      <c r="G165" s="187">
        <f>SUMIF('Conv ratios (M2)'!$A$2:$A$51,'3.2.MTS B (M2)'!$B165,'Conv ratios (M2)'!$E$2:$E$51)</f>
        <v>0</v>
      </c>
      <c r="H165" s="55"/>
      <c r="I165" s="72">
        <f t="shared" si="35"/>
        <v>0</v>
      </c>
      <c r="J165" s="72">
        <f t="shared" si="36"/>
        <v>0</v>
      </c>
      <c r="K165" s="72">
        <f t="shared" si="37"/>
        <v>0</v>
      </c>
      <c r="L165" s="72">
        <f t="shared" si="38"/>
        <v>0</v>
      </c>
      <c r="M165" s="55"/>
      <c r="N165" s="72">
        <f t="shared" si="39"/>
        <v>0</v>
      </c>
      <c r="O165" s="55"/>
      <c r="P165" s="72">
        <f t="shared" si="40"/>
        <v>0</v>
      </c>
      <c r="Q165" s="72">
        <f t="shared" si="41"/>
        <v>0</v>
      </c>
      <c r="R165" s="72">
        <f>SUMIF('3.1.MTS A'!$F$7:$F$253,'3.2.MTS B (M2)'!B165,'3.1.MTS A'!$Y$7:$Y$253)</f>
        <v>0</v>
      </c>
      <c r="S165" s="72">
        <f>SUMIFS('MTS B Funnel (M2)'!$E$7:$E$251,'MTS B Funnel (M2)'!$B$7:$B$251,'3.2.MTS B (M2)'!$B165)</f>
        <v>0</v>
      </c>
      <c r="T165" s="72">
        <f>SUMIFS('MTS B Funnel (M2)'!$F$7:$F$251,'MTS B Funnel (M2)'!$B$7:$B$251,'3.2.MTS B (M2)'!$B165)</f>
        <v>0</v>
      </c>
      <c r="U165" s="72">
        <f>SUMIFS('MTS B Funnel (M2)'!$G$7:$G$251,'MTS B Funnel (M2)'!$B$7:$B$251,'3.2.MTS B (M2)'!$B165)</f>
        <v>0</v>
      </c>
      <c r="V165" s="72">
        <f>SUMIFS('MTS B Funnel (M2)'!$H$7:$H$251,'MTS B Funnel (M2)'!$B$7:$B$251,'3.2.MTS B (M2)'!$B165)</f>
        <v>0</v>
      </c>
      <c r="W165" s="72">
        <f t="shared" si="42"/>
        <v>0</v>
      </c>
      <c r="X165" s="72">
        <f t="shared" si="43"/>
        <v>0</v>
      </c>
      <c r="Y165" s="72">
        <f t="shared" si="44"/>
        <v>0</v>
      </c>
      <c r="Z165" s="72">
        <f t="shared" si="44"/>
        <v>0</v>
      </c>
      <c r="AA165" s="72">
        <f t="shared" si="44"/>
        <v>0</v>
      </c>
      <c r="AB165" s="72">
        <f>SUMIFS('MTS B Funnel (M2)'!$I$7:$I$251,'MTS B Funnel (M2)'!$B$7:$B$251,'3.2.MTS B (M2)'!$B165)</f>
        <v>0</v>
      </c>
      <c r="AC165" s="72">
        <f>SUMIFS('MTS B Funnel (M2)'!$J$7:$J$251,'MTS B Funnel (M2)'!$B$7:$B$251,'3.2.MTS B (M2)'!$B165)</f>
        <v>0</v>
      </c>
      <c r="AD165" s="72">
        <f t="shared" si="45"/>
        <v>0</v>
      </c>
      <c r="AE165" s="55"/>
      <c r="AF165" s="72">
        <f>SUMIF('3.1.MTS A'!$F$7:$F$253,'3.2.MTS B (M2)'!R165,'3.1.MTS A'!$AD$7:$AD$253)</f>
        <v>0</v>
      </c>
      <c r="AG165" s="72">
        <f>SUMIFS('MTS B Funnel (M2)'!$L$7:$L$251,'MTS B Funnel (M2)'!$B$7:$B$251,'3.2.MTS B (M2)'!$B165)</f>
        <v>0</v>
      </c>
      <c r="AH165" s="72">
        <f>SUMIFS('MTS B Funnel (M2)'!$M$7:$M$251,'MTS B Funnel (M2)'!$B$7:$B$251,'3.2.MTS B (M2)'!$B165)</f>
        <v>0</v>
      </c>
      <c r="AI165" s="72">
        <f>SUMIFS('MTS B Funnel (M2)'!$N$7:$N$251,'MTS B Funnel (M2)'!$B$7:$B$251,'3.2.MTS B (M2)'!$B165)</f>
        <v>0</v>
      </c>
      <c r="AJ165" s="72">
        <f>SUMIFS('MTS B Funnel (M2)'!$O$7:$O$251,'MTS B Funnel (M2)'!$B$7:$B$251,'3.2.MTS B (M2)'!$B165)</f>
        <v>0</v>
      </c>
      <c r="AK165" s="72">
        <f t="shared" si="46"/>
        <v>0</v>
      </c>
      <c r="AL165" s="72">
        <f t="shared" si="47"/>
        <v>0</v>
      </c>
      <c r="AM165" s="72">
        <f t="shared" si="48"/>
        <v>0</v>
      </c>
      <c r="AN165" s="72">
        <f t="shared" si="49"/>
        <v>0</v>
      </c>
      <c r="AO165" s="72">
        <f t="shared" si="50"/>
        <v>0</v>
      </c>
      <c r="AP165" s="55"/>
    </row>
    <row r="166" spans="1:42" x14ac:dyDescent="0.25">
      <c r="A166" s="144"/>
      <c r="B166" s="55"/>
      <c r="C166" s="55"/>
      <c r="D166" s="72">
        <f>SUMIF('3.1.MTS A'!$F$7:$F$253,'3.2.MTS B (M2)'!B166,'3.1.MTS A'!$L$7:$L$253)</f>
        <v>0</v>
      </c>
      <c r="E166" s="187">
        <f>SUMIF('Conv ratios (M2)'!$A$2:$A$51,'3.2.MTS B (M2)'!$B166,'Conv ratios (M2)'!$G$2:$G$51)</f>
        <v>0</v>
      </c>
      <c r="F166" s="187">
        <f>SUMIF('Conv ratios (M2)'!$A$2:$A$51,'3.2.MTS B (M2)'!$B166,'Conv ratios (M2)'!$F$2:$F$51)</f>
        <v>0</v>
      </c>
      <c r="G166" s="187">
        <f>SUMIF('Conv ratios (M2)'!$A$2:$A$51,'3.2.MTS B (M2)'!$B166,'Conv ratios (M2)'!$E$2:$E$51)</f>
        <v>0</v>
      </c>
      <c r="H166" s="55"/>
      <c r="I166" s="72">
        <f t="shared" si="35"/>
        <v>0</v>
      </c>
      <c r="J166" s="72">
        <f t="shared" si="36"/>
        <v>0</v>
      </c>
      <c r="K166" s="72">
        <f t="shared" si="37"/>
        <v>0</v>
      </c>
      <c r="L166" s="72">
        <f t="shared" si="38"/>
        <v>0</v>
      </c>
      <c r="M166" s="55"/>
      <c r="N166" s="72">
        <f t="shared" si="39"/>
        <v>0</v>
      </c>
      <c r="O166" s="55"/>
      <c r="P166" s="72">
        <f t="shared" si="40"/>
        <v>0</v>
      </c>
      <c r="Q166" s="72">
        <f t="shared" si="41"/>
        <v>0</v>
      </c>
      <c r="R166" s="72">
        <f>SUMIF('3.1.MTS A'!$F$7:$F$253,'3.2.MTS B (M2)'!B166,'3.1.MTS A'!$Y$7:$Y$253)</f>
        <v>0</v>
      </c>
      <c r="S166" s="72">
        <f>SUMIFS('MTS B Funnel (M2)'!$E$7:$E$251,'MTS B Funnel (M2)'!$B$7:$B$251,'3.2.MTS B (M2)'!$B166)</f>
        <v>0</v>
      </c>
      <c r="T166" s="72">
        <f>SUMIFS('MTS B Funnel (M2)'!$F$7:$F$251,'MTS B Funnel (M2)'!$B$7:$B$251,'3.2.MTS B (M2)'!$B166)</f>
        <v>0</v>
      </c>
      <c r="U166" s="72">
        <f>SUMIFS('MTS B Funnel (M2)'!$G$7:$G$251,'MTS B Funnel (M2)'!$B$7:$B$251,'3.2.MTS B (M2)'!$B166)</f>
        <v>0</v>
      </c>
      <c r="V166" s="72">
        <f>SUMIFS('MTS B Funnel (M2)'!$H$7:$H$251,'MTS B Funnel (M2)'!$B$7:$B$251,'3.2.MTS B (M2)'!$B166)</f>
        <v>0</v>
      </c>
      <c r="W166" s="72">
        <f t="shared" si="42"/>
        <v>0</v>
      </c>
      <c r="X166" s="72">
        <f t="shared" si="43"/>
        <v>0</v>
      </c>
      <c r="Y166" s="72">
        <f t="shared" si="44"/>
        <v>0</v>
      </c>
      <c r="Z166" s="72">
        <f t="shared" si="44"/>
        <v>0</v>
      </c>
      <c r="AA166" s="72">
        <f t="shared" si="44"/>
        <v>0</v>
      </c>
      <c r="AB166" s="72">
        <f>SUMIFS('MTS B Funnel (M2)'!$I$7:$I$251,'MTS B Funnel (M2)'!$B$7:$B$251,'3.2.MTS B (M2)'!$B166)</f>
        <v>0</v>
      </c>
      <c r="AC166" s="72">
        <f>SUMIFS('MTS B Funnel (M2)'!$J$7:$J$251,'MTS B Funnel (M2)'!$B$7:$B$251,'3.2.MTS B (M2)'!$B166)</f>
        <v>0</v>
      </c>
      <c r="AD166" s="72">
        <f t="shared" si="45"/>
        <v>0</v>
      </c>
      <c r="AE166" s="55"/>
      <c r="AF166" s="72">
        <f>SUMIF('3.1.MTS A'!$F$7:$F$253,'3.2.MTS B (M2)'!R166,'3.1.MTS A'!$AD$7:$AD$253)</f>
        <v>0</v>
      </c>
      <c r="AG166" s="72">
        <f>SUMIFS('MTS B Funnel (M2)'!$L$7:$L$251,'MTS B Funnel (M2)'!$B$7:$B$251,'3.2.MTS B (M2)'!$B166)</f>
        <v>0</v>
      </c>
      <c r="AH166" s="72">
        <f>SUMIFS('MTS B Funnel (M2)'!$M$7:$M$251,'MTS B Funnel (M2)'!$B$7:$B$251,'3.2.MTS B (M2)'!$B166)</f>
        <v>0</v>
      </c>
      <c r="AI166" s="72">
        <f>SUMIFS('MTS B Funnel (M2)'!$N$7:$N$251,'MTS B Funnel (M2)'!$B$7:$B$251,'3.2.MTS B (M2)'!$B166)</f>
        <v>0</v>
      </c>
      <c r="AJ166" s="72">
        <f>SUMIFS('MTS B Funnel (M2)'!$O$7:$O$251,'MTS B Funnel (M2)'!$B$7:$B$251,'3.2.MTS B (M2)'!$B166)</f>
        <v>0</v>
      </c>
      <c r="AK166" s="72">
        <f t="shared" si="46"/>
        <v>0</v>
      </c>
      <c r="AL166" s="72">
        <f t="shared" si="47"/>
        <v>0</v>
      </c>
      <c r="AM166" s="72">
        <f t="shared" si="48"/>
        <v>0</v>
      </c>
      <c r="AN166" s="72">
        <f t="shared" si="49"/>
        <v>0</v>
      </c>
      <c r="AO166" s="72">
        <f t="shared" si="50"/>
        <v>0</v>
      </c>
      <c r="AP166" s="55"/>
    </row>
    <row r="167" spans="1:42" x14ac:dyDescent="0.25">
      <c r="A167" s="144"/>
      <c r="B167" s="55"/>
      <c r="C167" s="55"/>
      <c r="D167" s="72">
        <f>SUMIF('3.1.MTS A'!$F$7:$F$253,'3.2.MTS B (M2)'!B167,'3.1.MTS A'!$L$7:$L$253)</f>
        <v>0</v>
      </c>
      <c r="E167" s="187">
        <f>SUMIF('Conv ratios (M2)'!$A$2:$A$51,'3.2.MTS B (M2)'!$B167,'Conv ratios (M2)'!$G$2:$G$51)</f>
        <v>0</v>
      </c>
      <c r="F167" s="187">
        <f>SUMIF('Conv ratios (M2)'!$A$2:$A$51,'3.2.MTS B (M2)'!$B167,'Conv ratios (M2)'!$F$2:$F$51)</f>
        <v>0</v>
      </c>
      <c r="G167" s="187">
        <f>SUMIF('Conv ratios (M2)'!$A$2:$A$51,'3.2.MTS B (M2)'!$B167,'Conv ratios (M2)'!$E$2:$E$51)</f>
        <v>0</v>
      </c>
      <c r="H167" s="55"/>
      <c r="I167" s="72">
        <f t="shared" si="35"/>
        <v>0</v>
      </c>
      <c r="J167" s="72">
        <f t="shared" si="36"/>
        <v>0</v>
      </c>
      <c r="K167" s="72">
        <f t="shared" si="37"/>
        <v>0</v>
      </c>
      <c r="L167" s="72">
        <f t="shared" si="38"/>
        <v>0</v>
      </c>
      <c r="M167" s="55"/>
      <c r="N167" s="72">
        <f t="shared" si="39"/>
        <v>0</v>
      </c>
      <c r="O167" s="55"/>
      <c r="P167" s="72">
        <f t="shared" si="40"/>
        <v>0</v>
      </c>
      <c r="Q167" s="72">
        <f t="shared" si="41"/>
        <v>0</v>
      </c>
      <c r="R167" s="72">
        <f>SUMIF('3.1.MTS A'!$F$7:$F$253,'3.2.MTS B (M2)'!B167,'3.1.MTS A'!$Y$7:$Y$253)</f>
        <v>0</v>
      </c>
      <c r="S167" s="72">
        <f>SUMIFS('MTS B Funnel (M2)'!$E$7:$E$251,'MTS B Funnel (M2)'!$B$7:$B$251,'3.2.MTS B (M2)'!$B167)</f>
        <v>0</v>
      </c>
      <c r="T167" s="72">
        <f>SUMIFS('MTS B Funnel (M2)'!$F$7:$F$251,'MTS B Funnel (M2)'!$B$7:$B$251,'3.2.MTS B (M2)'!$B167)</f>
        <v>0</v>
      </c>
      <c r="U167" s="72">
        <f>SUMIFS('MTS B Funnel (M2)'!$G$7:$G$251,'MTS B Funnel (M2)'!$B$7:$B$251,'3.2.MTS B (M2)'!$B167)</f>
        <v>0</v>
      </c>
      <c r="V167" s="72">
        <f>SUMIFS('MTS B Funnel (M2)'!$H$7:$H$251,'MTS B Funnel (M2)'!$B$7:$B$251,'3.2.MTS B (M2)'!$B167)</f>
        <v>0</v>
      </c>
      <c r="W167" s="72">
        <f t="shared" si="42"/>
        <v>0</v>
      </c>
      <c r="X167" s="72">
        <f t="shared" si="43"/>
        <v>0</v>
      </c>
      <c r="Y167" s="72">
        <f t="shared" si="44"/>
        <v>0</v>
      </c>
      <c r="Z167" s="72">
        <f t="shared" si="44"/>
        <v>0</v>
      </c>
      <c r="AA167" s="72">
        <f t="shared" si="44"/>
        <v>0</v>
      </c>
      <c r="AB167" s="72">
        <f>SUMIFS('MTS B Funnel (M2)'!$I$7:$I$251,'MTS B Funnel (M2)'!$B$7:$B$251,'3.2.MTS B (M2)'!$B167)</f>
        <v>0</v>
      </c>
      <c r="AC167" s="72">
        <f>SUMIFS('MTS B Funnel (M2)'!$J$7:$J$251,'MTS B Funnel (M2)'!$B$7:$B$251,'3.2.MTS B (M2)'!$B167)</f>
        <v>0</v>
      </c>
      <c r="AD167" s="72">
        <f t="shared" si="45"/>
        <v>0</v>
      </c>
      <c r="AE167" s="55"/>
      <c r="AF167" s="72">
        <f>SUMIF('3.1.MTS A'!$F$7:$F$253,'3.2.MTS B (M2)'!R167,'3.1.MTS A'!$AD$7:$AD$253)</f>
        <v>0</v>
      </c>
      <c r="AG167" s="72">
        <f>SUMIFS('MTS B Funnel (M2)'!$L$7:$L$251,'MTS B Funnel (M2)'!$B$7:$B$251,'3.2.MTS B (M2)'!$B167)</f>
        <v>0</v>
      </c>
      <c r="AH167" s="72">
        <f>SUMIFS('MTS B Funnel (M2)'!$M$7:$M$251,'MTS B Funnel (M2)'!$B$7:$B$251,'3.2.MTS B (M2)'!$B167)</f>
        <v>0</v>
      </c>
      <c r="AI167" s="72">
        <f>SUMIFS('MTS B Funnel (M2)'!$N$7:$N$251,'MTS B Funnel (M2)'!$B$7:$B$251,'3.2.MTS B (M2)'!$B167)</f>
        <v>0</v>
      </c>
      <c r="AJ167" s="72">
        <f>SUMIFS('MTS B Funnel (M2)'!$O$7:$O$251,'MTS B Funnel (M2)'!$B$7:$B$251,'3.2.MTS B (M2)'!$B167)</f>
        <v>0</v>
      </c>
      <c r="AK167" s="72">
        <f t="shared" si="46"/>
        <v>0</v>
      </c>
      <c r="AL167" s="72">
        <f t="shared" si="47"/>
        <v>0</v>
      </c>
      <c r="AM167" s="72">
        <f t="shared" si="48"/>
        <v>0</v>
      </c>
      <c r="AN167" s="72">
        <f t="shared" si="49"/>
        <v>0</v>
      </c>
      <c r="AO167" s="72">
        <f t="shared" si="50"/>
        <v>0</v>
      </c>
      <c r="AP167" s="55"/>
    </row>
    <row r="168" spans="1:42" x14ac:dyDescent="0.25">
      <c r="A168" s="144"/>
      <c r="B168" s="55"/>
      <c r="C168" s="55"/>
      <c r="D168" s="72">
        <f>SUMIF('3.1.MTS A'!$F$7:$F$253,'3.2.MTS B (M2)'!B168,'3.1.MTS A'!$L$7:$L$253)</f>
        <v>0</v>
      </c>
      <c r="E168" s="187">
        <f>SUMIF('Conv ratios (M2)'!$A$2:$A$51,'3.2.MTS B (M2)'!$B168,'Conv ratios (M2)'!$G$2:$G$51)</f>
        <v>0</v>
      </c>
      <c r="F168" s="187">
        <f>SUMIF('Conv ratios (M2)'!$A$2:$A$51,'3.2.MTS B (M2)'!$B168,'Conv ratios (M2)'!$F$2:$F$51)</f>
        <v>0</v>
      </c>
      <c r="G168" s="187">
        <f>SUMIF('Conv ratios (M2)'!$A$2:$A$51,'3.2.MTS B (M2)'!$B168,'Conv ratios (M2)'!$E$2:$E$51)</f>
        <v>0</v>
      </c>
      <c r="H168" s="55"/>
      <c r="I168" s="72">
        <f t="shared" si="35"/>
        <v>0</v>
      </c>
      <c r="J168" s="72">
        <f t="shared" si="36"/>
        <v>0</v>
      </c>
      <c r="K168" s="72">
        <f t="shared" si="37"/>
        <v>0</v>
      </c>
      <c r="L168" s="72">
        <f t="shared" si="38"/>
        <v>0</v>
      </c>
      <c r="M168" s="55"/>
      <c r="N168" s="72">
        <f t="shared" si="39"/>
        <v>0</v>
      </c>
      <c r="O168" s="55"/>
      <c r="P168" s="72">
        <f t="shared" si="40"/>
        <v>0</v>
      </c>
      <c r="Q168" s="72">
        <f t="shared" si="41"/>
        <v>0</v>
      </c>
      <c r="R168" s="72">
        <f>SUMIF('3.1.MTS A'!$F$7:$F$253,'3.2.MTS B (M2)'!B168,'3.1.MTS A'!$Y$7:$Y$253)</f>
        <v>0</v>
      </c>
      <c r="S168" s="72">
        <f>SUMIFS('MTS B Funnel (M2)'!$E$7:$E$251,'MTS B Funnel (M2)'!$B$7:$B$251,'3.2.MTS B (M2)'!$B168)</f>
        <v>0</v>
      </c>
      <c r="T168" s="72">
        <f>SUMIFS('MTS B Funnel (M2)'!$F$7:$F$251,'MTS B Funnel (M2)'!$B$7:$B$251,'3.2.MTS B (M2)'!$B168)</f>
        <v>0</v>
      </c>
      <c r="U168" s="72">
        <f>SUMIFS('MTS B Funnel (M2)'!$G$7:$G$251,'MTS B Funnel (M2)'!$B$7:$B$251,'3.2.MTS B (M2)'!$B168)</f>
        <v>0</v>
      </c>
      <c r="V168" s="72">
        <f>SUMIFS('MTS B Funnel (M2)'!$H$7:$H$251,'MTS B Funnel (M2)'!$B$7:$B$251,'3.2.MTS B (M2)'!$B168)</f>
        <v>0</v>
      </c>
      <c r="W168" s="72">
        <f t="shared" si="42"/>
        <v>0</v>
      </c>
      <c r="X168" s="72">
        <f t="shared" si="43"/>
        <v>0</v>
      </c>
      <c r="Y168" s="72">
        <f t="shared" si="44"/>
        <v>0</v>
      </c>
      <c r="Z168" s="72">
        <f t="shared" si="44"/>
        <v>0</v>
      </c>
      <c r="AA168" s="72">
        <f t="shared" si="44"/>
        <v>0</v>
      </c>
      <c r="AB168" s="72">
        <f>SUMIFS('MTS B Funnel (M2)'!$I$7:$I$251,'MTS B Funnel (M2)'!$B$7:$B$251,'3.2.MTS B (M2)'!$B168)</f>
        <v>0</v>
      </c>
      <c r="AC168" s="72">
        <f>SUMIFS('MTS B Funnel (M2)'!$J$7:$J$251,'MTS B Funnel (M2)'!$B$7:$B$251,'3.2.MTS B (M2)'!$B168)</f>
        <v>0</v>
      </c>
      <c r="AD168" s="72">
        <f t="shared" si="45"/>
        <v>0</v>
      </c>
      <c r="AE168" s="55"/>
      <c r="AF168" s="72">
        <f>SUMIF('3.1.MTS A'!$F$7:$F$253,'3.2.MTS B (M2)'!R168,'3.1.MTS A'!$AD$7:$AD$253)</f>
        <v>0</v>
      </c>
      <c r="AG168" s="72">
        <f>SUMIFS('MTS B Funnel (M2)'!$L$7:$L$251,'MTS B Funnel (M2)'!$B$7:$B$251,'3.2.MTS B (M2)'!$B168)</f>
        <v>0</v>
      </c>
      <c r="AH168" s="72">
        <f>SUMIFS('MTS B Funnel (M2)'!$M$7:$M$251,'MTS B Funnel (M2)'!$B$7:$B$251,'3.2.MTS B (M2)'!$B168)</f>
        <v>0</v>
      </c>
      <c r="AI168" s="72">
        <f>SUMIFS('MTS B Funnel (M2)'!$N$7:$N$251,'MTS B Funnel (M2)'!$B$7:$B$251,'3.2.MTS B (M2)'!$B168)</f>
        <v>0</v>
      </c>
      <c r="AJ168" s="72">
        <f>SUMIFS('MTS B Funnel (M2)'!$O$7:$O$251,'MTS B Funnel (M2)'!$B$7:$B$251,'3.2.MTS B (M2)'!$B168)</f>
        <v>0</v>
      </c>
      <c r="AK168" s="72">
        <f t="shared" si="46"/>
        <v>0</v>
      </c>
      <c r="AL168" s="72">
        <f t="shared" si="47"/>
        <v>0</v>
      </c>
      <c r="AM168" s="72">
        <f t="shared" si="48"/>
        <v>0</v>
      </c>
      <c r="AN168" s="72">
        <f t="shared" si="49"/>
        <v>0</v>
      </c>
      <c r="AO168" s="72">
        <f t="shared" si="50"/>
        <v>0</v>
      </c>
      <c r="AP168" s="55"/>
    </row>
    <row r="169" spans="1:42" x14ac:dyDescent="0.25">
      <c r="A169" s="144"/>
      <c r="B169" s="55"/>
      <c r="C169" s="55"/>
      <c r="D169" s="72">
        <f>SUMIF('3.1.MTS A'!$F$7:$F$253,'3.2.MTS B (M2)'!B169,'3.1.MTS A'!$L$7:$L$253)</f>
        <v>0</v>
      </c>
      <c r="E169" s="187">
        <f>SUMIF('Conv ratios (M2)'!$A$2:$A$51,'3.2.MTS B (M2)'!$B169,'Conv ratios (M2)'!$G$2:$G$51)</f>
        <v>0</v>
      </c>
      <c r="F169" s="187">
        <f>SUMIF('Conv ratios (M2)'!$A$2:$A$51,'3.2.MTS B (M2)'!$B169,'Conv ratios (M2)'!$F$2:$F$51)</f>
        <v>0</v>
      </c>
      <c r="G169" s="187">
        <f>SUMIF('Conv ratios (M2)'!$A$2:$A$51,'3.2.MTS B (M2)'!$B169,'Conv ratios (M2)'!$E$2:$E$51)</f>
        <v>0</v>
      </c>
      <c r="H169" s="55"/>
      <c r="I169" s="72">
        <f t="shared" si="35"/>
        <v>0</v>
      </c>
      <c r="J169" s="72">
        <f t="shared" si="36"/>
        <v>0</v>
      </c>
      <c r="K169" s="72">
        <f t="shared" si="37"/>
        <v>0</v>
      </c>
      <c r="L169" s="72">
        <f t="shared" si="38"/>
        <v>0</v>
      </c>
      <c r="M169" s="55"/>
      <c r="N169" s="72">
        <f t="shared" si="39"/>
        <v>0</v>
      </c>
      <c r="O169" s="55"/>
      <c r="P169" s="72">
        <f t="shared" si="40"/>
        <v>0</v>
      </c>
      <c r="Q169" s="72">
        <f t="shared" si="41"/>
        <v>0</v>
      </c>
      <c r="R169" s="72">
        <f>SUMIF('3.1.MTS A'!$F$7:$F$253,'3.2.MTS B (M2)'!B169,'3.1.MTS A'!$Y$7:$Y$253)</f>
        <v>0</v>
      </c>
      <c r="S169" s="72">
        <f>SUMIFS('MTS B Funnel (M2)'!$E$7:$E$251,'MTS B Funnel (M2)'!$B$7:$B$251,'3.2.MTS B (M2)'!$B169)</f>
        <v>0</v>
      </c>
      <c r="T169" s="72">
        <f>SUMIFS('MTS B Funnel (M2)'!$F$7:$F$251,'MTS B Funnel (M2)'!$B$7:$B$251,'3.2.MTS B (M2)'!$B169)</f>
        <v>0</v>
      </c>
      <c r="U169" s="72">
        <f>SUMIFS('MTS B Funnel (M2)'!$G$7:$G$251,'MTS B Funnel (M2)'!$B$7:$B$251,'3.2.MTS B (M2)'!$B169)</f>
        <v>0</v>
      </c>
      <c r="V169" s="72">
        <f>SUMIFS('MTS B Funnel (M2)'!$H$7:$H$251,'MTS B Funnel (M2)'!$B$7:$B$251,'3.2.MTS B (M2)'!$B169)</f>
        <v>0</v>
      </c>
      <c r="W169" s="72">
        <f t="shared" si="42"/>
        <v>0</v>
      </c>
      <c r="X169" s="72">
        <f t="shared" si="43"/>
        <v>0</v>
      </c>
      <c r="Y169" s="72">
        <f t="shared" si="44"/>
        <v>0</v>
      </c>
      <c r="Z169" s="72">
        <f t="shared" si="44"/>
        <v>0</v>
      </c>
      <c r="AA169" s="72">
        <f t="shared" si="44"/>
        <v>0</v>
      </c>
      <c r="AB169" s="72">
        <f>SUMIFS('MTS B Funnel (M2)'!$I$7:$I$251,'MTS B Funnel (M2)'!$B$7:$B$251,'3.2.MTS B (M2)'!$B169)</f>
        <v>0</v>
      </c>
      <c r="AC169" s="72">
        <f>SUMIFS('MTS B Funnel (M2)'!$J$7:$J$251,'MTS B Funnel (M2)'!$B$7:$B$251,'3.2.MTS B (M2)'!$B169)</f>
        <v>0</v>
      </c>
      <c r="AD169" s="72">
        <f t="shared" si="45"/>
        <v>0</v>
      </c>
      <c r="AE169" s="55"/>
      <c r="AF169" s="72">
        <f>SUMIF('3.1.MTS A'!$F$7:$F$253,'3.2.MTS B (M2)'!R169,'3.1.MTS A'!$AD$7:$AD$253)</f>
        <v>0</v>
      </c>
      <c r="AG169" s="72">
        <f>SUMIFS('MTS B Funnel (M2)'!$L$7:$L$251,'MTS B Funnel (M2)'!$B$7:$B$251,'3.2.MTS B (M2)'!$B169)</f>
        <v>0</v>
      </c>
      <c r="AH169" s="72">
        <f>SUMIFS('MTS B Funnel (M2)'!$M$7:$M$251,'MTS B Funnel (M2)'!$B$7:$B$251,'3.2.MTS B (M2)'!$B169)</f>
        <v>0</v>
      </c>
      <c r="AI169" s="72">
        <f>SUMIFS('MTS B Funnel (M2)'!$N$7:$N$251,'MTS B Funnel (M2)'!$B$7:$B$251,'3.2.MTS B (M2)'!$B169)</f>
        <v>0</v>
      </c>
      <c r="AJ169" s="72">
        <f>SUMIFS('MTS B Funnel (M2)'!$O$7:$O$251,'MTS B Funnel (M2)'!$B$7:$B$251,'3.2.MTS B (M2)'!$B169)</f>
        <v>0</v>
      </c>
      <c r="AK169" s="72">
        <f t="shared" si="46"/>
        <v>0</v>
      </c>
      <c r="AL169" s="72">
        <f t="shared" si="47"/>
        <v>0</v>
      </c>
      <c r="AM169" s="72">
        <f t="shared" si="48"/>
        <v>0</v>
      </c>
      <c r="AN169" s="72">
        <f t="shared" si="49"/>
        <v>0</v>
      </c>
      <c r="AO169" s="72">
        <f t="shared" si="50"/>
        <v>0</v>
      </c>
      <c r="AP169" s="55"/>
    </row>
    <row r="170" spans="1:42" x14ac:dyDescent="0.25">
      <c r="A170" s="144"/>
      <c r="B170" s="55"/>
      <c r="C170" s="55"/>
      <c r="D170" s="72">
        <f>SUMIF('3.1.MTS A'!$F$7:$F$253,'3.2.MTS B (M2)'!B170,'3.1.MTS A'!$L$7:$L$253)</f>
        <v>0</v>
      </c>
      <c r="E170" s="187">
        <f>SUMIF('Conv ratios (M2)'!$A$2:$A$51,'3.2.MTS B (M2)'!$B170,'Conv ratios (M2)'!$G$2:$G$51)</f>
        <v>0</v>
      </c>
      <c r="F170" s="187">
        <f>SUMIF('Conv ratios (M2)'!$A$2:$A$51,'3.2.MTS B (M2)'!$B170,'Conv ratios (M2)'!$F$2:$F$51)</f>
        <v>0</v>
      </c>
      <c r="G170" s="187">
        <f>SUMIF('Conv ratios (M2)'!$A$2:$A$51,'3.2.MTS B (M2)'!$B170,'Conv ratios (M2)'!$E$2:$E$51)</f>
        <v>0</v>
      </c>
      <c r="H170" s="55"/>
      <c r="I170" s="72">
        <f t="shared" si="35"/>
        <v>0</v>
      </c>
      <c r="J170" s="72">
        <f t="shared" si="36"/>
        <v>0</v>
      </c>
      <c r="K170" s="72">
        <f t="shared" si="37"/>
        <v>0</v>
      </c>
      <c r="L170" s="72">
        <f t="shared" si="38"/>
        <v>0</v>
      </c>
      <c r="M170" s="55"/>
      <c r="N170" s="72">
        <f t="shared" si="39"/>
        <v>0</v>
      </c>
      <c r="O170" s="55"/>
      <c r="P170" s="72">
        <f t="shared" si="40"/>
        <v>0</v>
      </c>
      <c r="Q170" s="72">
        <f t="shared" si="41"/>
        <v>0</v>
      </c>
      <c r="R170" s="72">
        <f>SUMIF('3.1.MTS A'!$F$7:$F$253,'3.2.MTS B (M2)'!B170,'3.1.MTS A'!$Y$7:$Y$253)</f>
        <v>0</v>
      </c>
      <c r="S170" s="72">
        <f>SUMIFS('MTS B Funnel (M2)'!$E$7:$E$251,'MTS B Funnel (M2)'!$B$7:$B$251,'3.2.MTS B (M2)'!$B170)</f>
        <v>0</v>
      </c>
      <c r="T170" s="72">
        <f>SUMIFS('MTS B Funnel (M2)'!$F$7:$F$251,'MTS B Funnel (M2)'!$B$7:$B$251,'3.2.MTS B (M2)'!$B170)</f>
        <v>0</v>
      </c>
      <c r="U170" s="72">
        <f>SUMIFS('MTS B Funnel (M2)'!$G$7:$G$251,'MTS B Funnel (M2)'!$B$7:$B$251,'3.2.MTS B (M2)'!$B170)</f>
        <v>0</v>
      </c>
      <c r="V170" s="72">
        <f>SUMIFS('MTS B Funnel (M2)'!$H$7:$H$251,'MTS B Funnel (M2)'!$B$7:$B$251,'3.2.MTS B (M2)'!$B170)</f>
        <v>0</v>
      </c>
      <c r="W170" s="72">
        <f t="shared" si="42"/>
        <v>0</v>
      </c>
      <c r="X170" s="72">
        <f t="shared" si="43"/>
        <v>0</v>
      </c>
      <c r="Y170" s="72">
        <f t="shared" si="44"/>
        <v>0</v>
      </c>
      <c r="Z170" s="72">
        <f t="shared" si="44"/>
        <v>0</v>
      </c>
      <c r="AA170" s="72">
        <f t="shared" si="44"/>
        <v>0</v>
      </c>
      <c r="AB170" s="72">
        <f>SUMIFS('MTS B Funnel (M2)'!$I$7:$I$251,'MTS B Funnel (M2)'!$B$7:$B$251,'3.2.MTS B (M2)'!$B170)</f>
        <v>0</v>
      </c>
      <c r="AC170" s="72">
        <f>SUMIFS('MTS B Funnel (M2)'!$J$7:$J$251,'MTS B Funnel (M2)'!$B$7:$B$251,'3.2.MTS B (M2)'!$B170)</f>
        <v>0</v>
      </c>
      <c r="AD170" s="72">
        <f t="shared" si="45"/>
        <v>0</v>
      </c>
      <c r="AE170" s="55"/>
      <c r="AF170" s="72">
        <f>SUMIF('3.1.MTS A'!$F$7:$F$253,'3.2.MTS B (M2)'!R170,'3.1.MTS A'!$AD$7:$AD$253)</f>
        <v>0</v>
      </c>
      <c r="AG170" s="72">
        <f>SUMIFS('MTS B Funnel (M2)'!$L$7:$L$251,'MTS B Funnel (M2)'!$B$7:$B$251,'3.2.MTS B (M2)'!$B170)</f>
        <v>0</v>
      </c>
      <c r="AH170" s="72">
        <f>SUMIFS('MTS B Funnel (M2)'!$M$7:$M$251,'MTS B Funnel (M2)'!$B$7:$B$251,'3.2.MTS B (M2)'!$B170)</f>
        <v>0</v>
      </c>
      <c r="AI170" s="72">
        <f>SUMIFS('MTS B Funnel (M2)'!$N$7:$N$251,'MTS B Funnel (M2)'!$B$7:$B$251,'3.2.MTS B (M2)'!$B170)</f>
        <v>0</v>
      </c>
      <c r="AJ170" s="72">
        <f>SUMIFS('MTS B Funnel (M2)'!$O$7:$O$251,'MTS B Funnel (M2)'!$B$7:$B$251,'3.2.MTS B (M2)'!$B170)</f>
        <v>0</v>
      </c>
      <c r="AK170" s="72">
        <f t="shared" si="46"/>
        <v>0</v>
      </c>
      <c r="AL170" s="72">
        <f t="shared" si="47"/>
        <v>0</v>
      </c>
      <c r="AM170" s="72">
        <f t="shared" si="48"/>
        <v>0</v>
      </c>
      <c r="AN170" s="72">
        <f t="shared" si="49"/>
        <v>0</v>
      </c>
      <c r="AO170" s="72">
        <f t="shared" si="50"/>
        <v>0</v>
      </c>
      <c r="AP170" s="55"/>
    </row>
    <row r="171" spans="1:42" x14ac:dyDescent="0.25">
      <c r="A171" s="144"/>
      <c r="B171" s="55"/>
      <c r="C171" s="55"/>
      <c r="D171" s="72">
        <f>SUMIF('3.1.MTS A'!$F$7:$F$253,'3.2.MTS B (M2)'!B171,'3.1.MTS A'!$L$7:$L$253)</f>
        <v>0</v>
      </c>
      <c r="E171" s="187">
        <f>SUMIF('Conv ratios (M2)'!$A$2:$A$51,'3.2.MTS B (M2)'!$B171,'Conv ratios (M2)'!$G$2:$G$51)</f>
        <v>0</v>
      </c>
      <c r="F171" s="187">
        <f>SUMIF('Conv ratios (M2)'!$A$2:$A$51,'3.2.MTS B (M2)'!$B171,'Conv ratios (M2)'!$F$2:$F$51)</f>
        <v>0</v>
      </c>
      <c r="G171" s="187">
        <f>SUMIF('Conv ratios (M2)'!$A$2:$A$51,'3.2.MTS B (M2)'!$B171,'Conv ratios (M2)'!$E$2:$E$51)</f>
        <v>0</v>
      </c>
      <c r="H171" s="55"/>
      <c r="I171" s="72">
        <f t="shared" si="35"/>
        <v>0</v>
      </c>
      <c r="J171" s="72">
        <f t="shared" si="36"/>
        <v>0</v>
      </c>
      <c r="K171" s="72">
        <f t="shared" si="37"/>
        <v>0</v>
      </c>
      <c r="L171" s="72">
        <f t="shared" si="38"/>
        <v>0</v>
      </c>
      <c r="M171" s="55"/>
      <c r="N171" s="72">
        <f t="shared" si="39"/>
        <v>0</v>
      </c>
      <c r="O171" s="55"/>
      <c r="P171" s="72">
        <f t="shared" si="40"/>
        <v>0</v>
      </c>
      <c r="Q171" s="72">
        <f t="shared" si="41"/>
        <v>0</v>
      </c>
      <c r="R171" s="72">
        <f>SUMIF('3.1.MTS A'!$F$7:$F$253,'3.2.MTS B (M2)'!B171,'3.1.MTS A'!$Y$7:$Y$253)</f>
        <v>0</v>
      </c>
      <c r="S171" s="72">
        <f>SUMIFS('MTS B Funnel (M2)'!$E$7:$E$251,'MTS B Funnel (M2)'!$B$7:$B$251,'3.2.MTS B (M2)'!$B171)</f>
        <v>0</v>
      </c>
      <c r="T171" s="72">
        <f>SUMIFS('MTS B Funnel (M2)'!$F$7:$F$251,'MTS B Funnel (M2)'!$B$7:$B$251,'3.2.MTS B (M2)'!$B171)</f>
        <v>0</v>
      </c>
      <c r="U171" s="72">
        <f>SUMIFS('MTS B Funnel (M2)'!$G$7:$G$251,'MTS B Funnel (M2)'!$B$7:$B$251,'3.2.MTS B (M2)'!$B171)</f>
        <v>0</v>
      </c>
      <c r="V171" s="72">
        <f>SUMIFS('MTS B Funnel (M2)'!$H$7:$H$251,'MTS B Funnel (M2)'!$B$7:$B$251,'3.2.MTS B (M2)'!$B171)</f>
        <v>0</v>
      </c>
      <c r="W171" s="72">
        <f t="shared" si="42"/>
        <v>0</v>
      </c>
      <c r="X171" s="72">
        <f t="shared" si="43"/>
        <v>0</v>
      </c>
      <c r="Y171" s="72">
        <f t="shared" si="44"/>
        <v>0</v>
      </c>
      <c r="Z171" s="72">
        <f t="shared" si="44"/>
        <v>0</v>
      </c>
      <c r="AA171" s="72">
        <f t="shared" si="44"/>
        <v>0</v>
      </c>
      <c r="AB171" s="72">
        <f>SUMIFS('MTS B Funnel (M2)'!$I$7:$I$251,'MTS B Funnel (M2)'!$B$7:$B$251,'3.2.MTS B (M2)'!$B171)</f>
        <v>0</v>
      </c>
      <c r="AC171" s="72">
        <f>SUMIFS('MTS B Funnel (M2)'!$J$7:$J$251,'MTS B Funnel (M2)'!$B$7:$B$251,'3.2.MTS B (M2)'!$B171)</f>
        <v>0</v>
      </c>
      <c r="AD171" s="72">
        <f t="shared" si="45"/>
        <v>0</v>
      </c>
      <c r="AE171" s="55"/>
      <c r="AF171" s="72">
        <f>SUMIF('3.1.MTS A'!$F$7:$F$253,'3.2.MTS B (M2)'!R171,'3.1.MTS A'!$AD$7:$AD$253)</f>
        <v>0</v>
      </c>
      <c r="AG171" s="72">
        <f>SUMIFS('MTS B Funnel (M2)'!$L$7:$L$251,'MTS B Funnel (M2)'!$B$7:$B$251,'3.2.MTS B (M2)'!$B171)</f>
        <v>0</v>
      </c>
      <c r="AH171" s="72">
        <f>SUMIFS('MTS B Funnel (M2)'!$M$7:$M$251,'MTS B Funnel (M2)'!$B$7:$B$251,'3.2.MTS B (M2)'!$B171)</f>
        <v>0</v>
      </c>
      <c r="AI171" s="72">
        <f>SUMIFS('MTS B Funnel (M2)'!$N$7:$N$251,'MTS B Funnel (M2)'!$B$7:$B$251,'3.2.MTS B (M2)'!$B171)</f>
        <v>0</v>
      </c>
      <c r="AJ171" s="72">
        <f>SUMIFS('MTS B Funnel (M2)'!$O$7:$O$251,'MTS B Funnel (M2)'!$B$7:$B$251,'3.2.MTS B (M2)'!$B171)</f>
        <v>0</v>
      </c>
      <c r="AK171" s="72">
        <f t="shared" si="46"/>
        <v>0</v>
      </c>
      <c r="AL171" s="72">
        <f t="shared" si="47"/>
        <v>0</v>
      </c>
      <c r="AM171" s="72">
        <f t="shared" si="48"/>
        <v>0</v>
      </c>
      <c r="AN171" s="72">
        <f t="shared" si="49"/>
        <v>0</v>
      </c>
      <c r="AO171" s="72">
        <f t="shared" si="50"/>
        <v>0</v>
      </c>
      <c r="AP171" s="55"/>
    </row>
    <row r="172" spans="1:42" x14ac:dyDescent="0.25">
      <c r="A172" s="144"/>
      <c r="B172" s="55"/>
      <c r="C172" s="55"/>
      <c r="D172" s="72">
        <f>SUMIF('3.1.MTS A'!$F$7:$F$253,'3.2.MTS B (M2)'!B172,'3.1.MTS A'!$L$7:$L$253)</f>
        <v>0</v>
      </c>
      <c r="E172" s="187">
        <f>SUMIF('Conv ratios (M2)'!$A$2:$A$51,'3.2.MTS B (M2)'!$B172,'Conv ratios (M2)'!$G$2:$G$51)</f>
        <v>0</v>
      </c>
      <c r="F172" s="187">
        <f>SUMIF('Conv ratios (M2)'!$A$2:$A$51,'3.2.MTS B (M2)'!$B172,'Conv ratios (M2)'!$F$2:$F$51)</f>
        <v>0</v>
      </c>
      <c r="G172" s="187">
        <f>SUMIF('Conv ratios (M2)'!$A$2:$A$51,'3.2.MTS B (M2)'!$B172,'Conv ratios (M2)'!$E$2:$E$51)</f>
        <v>0</v>
      </c>
      <c r="H172" s="55"/>
      <c r="I172" s="72">
        <f t="shared" si="35"/>
        <v>0</v>
      </c>
      <c r="J172" s="72">
        <f t="shared" si="36"/>
        <v>0</v>
      </c>
      <c r="K172" s="72">
        <f t="shared" si="37"/>
        <v>0</v>
      </c>
      <c r="L172" s="72">
        <f t="shared" si="38"/>
        <v>0</v>
      </c>
      <c r="M172" s="55"/>
      <c r="N172" s="72">
        <f t="shared" si="39"/>
        <v>0</v>
      </c>
      <c r="O172" s="55"/>
      <c r="P172" s="72">
        <f t="shared" si="40"/>
        <v>0</v>
      </c>
      <c r="Q172" s="72">
        <f t="shared" si="41"/>
        <v>0</v>
      </c>
      <c r="R172" s="72">
        <f>SUMIF('3.1.MTS A'!$F$7:$F$253,'3.2.MTS B (M2)'!B172,'3.1.MTS A'!$Y$7:$Y$253)</f>
        <v>0</v>
      </c>
      <c r="S172" s="72">
        <f>SUMIFS('MTS B Funnel (M2)'!$E$7:$E$251,'MTS B Funnel (M2)'!$B$7:$B$251,'3.2.MTS B (M2)'!$B172)</f>
        <v>0</v>
      </c>
      <c r="T172" s="72">
        <f>SUMIFS('MTS B Funnel (M2)'!$F$7:$F$251,'MTS B Funnel (M2)'!$B$7:$B$251,'3.2.MTS B (M2)'!$B172)</f>
        <v>0</v>
      </c>
      <c r="U172" s="72">
        <f>SUMIFS('MTS B Funnel (M2)'!$G$7:$G$251,'MTS B Funnel (M2)'!$B$7:$B$251,'3.2.MTS B (M2)'!$B172)</f>
        <v>0</v>
      </c>
      <c r="V172" s="72">
        <f>SUMIFS('MTS B Funnel (M2)'!$H$7:$H$251,'MTS B Funnel (M2)'!$B$7:$B$251,'3.2.MTS B (M2)'!$B172)</f>
        <v>0</v>
      </c>
      <c r="W172" s="72">
        <f t="shared" si="42"/>
        <v>0</v>
      </c>
      <c r="X172" s="72">
        <f t="shared" si="43"/>
        <v>0</v>
      </c>
      <c r="Y172" s="72">
        <f t="shared" si="44"/>
        <v>0</v>
      </c>
      <c r="Z172" s="72">
        <f t="shared" si="44"/>
        <v>0</v>
      </c>
      <c r="AA172" s="72">
        <f t="shared" si="44"/>
        <v>0</v>
      </c>
      <c r="AB172" s="72">
        <f>SUMIFS('MTS B Funnel (M2)'!$I$7:$I$251,'MTS B Funnel (M2)'!$B$7:$B$251,'3.2.MTS B (M2)'!$B172)</f>
        <v>0</v>
      </c>
      <c r="AC172" s="72">
        <f>SUMIFS('MTS B Funnel (M2)'!$J$7:$J$251,'MTS B Funnel (M2)'!$B$7:$B$251,'3.2.MTS B (M2)'!$B172)</f>
        <v>0</v>
      </c>
      <c r="AD172" s="72">
        <f t="shared" si="45"/>
        <v>0</v>
      </c>
      <c r="AE172" s="55"/>
      <c r="AF172" s="72">
        <f>SUMIF('3.1.MTS A'!$F$7:$F$253,'3.2.MTS B (M2)'!R172,'3.1.MTS A'!$AD$7:$AD$253)</f>
        <v>0</v>
      </c>
      <c r="AG172" s="72">
        <f>SUMIFS('MTS B Funnel (M2)'!$L$7:$L$251,'MTS B Funnel (M2)'!$B$7:$B$251,'3.2.MTS B (M2)'!$B172)</f>
        <v>0</v>
      </c>
      <c r="AH172" s="72">
        <f>SUMIFS('MTS B Funnel (M2)'!$M$7:$M$251,'MTS B Funnel (M2)'!$B$7:$B$251,'3.2.MTS B (M2)'!$B172)</f>
        <v>0</v>
      </c>
      <c r="AI172" s="72">
        <f>SUMIFS('MTS B Funnel (M2)'!$N$7:$N$251,'MTS B Funnel (M2)'!$B$7:$B$251,'3.2.MTS B (M2)'!$B172)</f>
        <v>0</v>
      </c>
      <c r="AJ172" s="72">
        <f>SUMIFS('MTS B Funnel (M2)'!$O$7:$O$251,'MTS B Funnel (M2)'!$B$7:$B$251,'3.2.MTS B (M2)'!$B172)</f>
        <v>0</v>
      </c>
      <c r="AK172" s="72">
        <f t="shared" si="46"/>
        <v>0</v>
      </c>
      <c r="AL172" s="72">
        <f t="shared" si="47"/>
        <v>0</v>
      </c>
      <c r="AM172" s="72">
        <f t="shared" si="48"/>
        <v>0</v>
      </c>
      <c r="AN172" s="72">
        <f t="shared" si="49"/>
        <v>0</v>
      </c>
      <c r="AO172" s="72">
        <f t="shared" si="50"/>
        <v>0</v>
      </c>
      <c r="AP172" s="55"/>
    </row>
    <row r="173" spans="1:42" x14ac:dyDescent="0.25">
      <c r="A173" s="144"/>
      <c r="B173" s="55"/>
      <c r="C173" s="55"/>
      <c r="D173" s="72">
        <f>SUMIF('3.1.MTS A'!$F$7:$F$253,'3.2.MTS B (M2)'!B173,'3.1.MTS A'!$L$7:$L$253)</f>
        <v>0</v>
      </c>
      <c r="E173" s="187">
        <f>SUMIF('Conv ratios (M2)'!$A$2:$A$51,'3.2.MTS B (M2)'!$B173,'Conv ratios (M2)'!$G$2:$G$51)</f>
        <v>0</v>
      </c>
      <c r="F173" s="187">
        <f>SUMIF('Conv ratios (M2)'!$A$2:$A$51,'3.2.MTS B (M2)'!$B173,'Conv ratios (M2)'!$F$2:$F$51)</f>
        <v>0</v>
      </c>
      <c r="G173" s="187">
        <f>SUMIF('Conv ratios (M2)'!$A$2:$A$51,'3.2.MTS B (M2)'!$B173,'Conv ratios (M2)'!$E$2:$E$51)</f>
        <v>0</v>
      </c>
      <c r="H173" s="55"/>
      <c r="I173" s="72">
        <f t="shared" si="35"/>
        <v>0</v>
      </c>
      <c r="J173" s="72">
        <f t="shared" si="36"/>
        <v>0</v>
      </c>
      <c r="K173" s="72">
        <f t="shared" si="37"/>
        <v>0</v>
      </c>
      <c r="L173" s="72">
        <f t="shared" si="38"/>
        <v>0</v>
      </c>
      <c r="M173" s="55"/>
      <c r="N173" s="72">
        <f t="shared" si="39"/>
        <v>0</v>
      </c>
      <c r="O173" s="55"/>
      <c r="P173" s="72">
        <f t="shared" si="40"/>
        <v>0</v>
      </c>
      <c r="Q173" s="72">
        <f t="shared" si="41"/>
        <v>0</v>
      </c>
      <c r="R173" s="72">
        <f>SUMIF('3.1.MTS A'!$F$7:$F$253,'3.2.MTS B (M2)'!B173,'3.1.MTS A'!$Y$7:$Y$253)</f>
        <v>0</v>
      </c>
      <c r="S173" s="72">
        <f>SUMIFS('MTS B Funnel (M2)'!$E$7:$E$251,'MTS B Funnel (M2)'!$B$7:$B$251,'3.2.MTS B (M2)'!$B173)</f>
        <v>0</v>
      </c>
      <c r="T173" s="72">
        <f>SUMIFS('MTS B Funnel (M2)'!$F$7:$F$251,'MTS B Funnel (M2)'!$B$7:$B$251,'3.2.MTS B (M2)'!$B173)</f>
        <v>0</v>
      </c>
      <c r="U173" s="72">
        <f>SUMIFS('MTS B Funnel (M2)'!$G$7:$G$251,'MTS B Funnel (M2)'!$B$7:$B$251,'3.2.MTS B (M2)'!$B173)</f>
        <v>0</v>
      </c>
      <c r="V173" s="72">
        <f>SUMIFS('MTS B Funnel (M2)'!$H$7:$H$251,'MTS B Funnel (M2)'!$B$7:$B$251,'3.2.MTS B (M2)'!$B173)</f>
        <v>0</v>
      </c>
      <c r="W173" s="72">
        <f t="shared" si="42"/>
        <v>0</v>
      </c>
      <c r="X173" s="72">
        <f t="shared" si="43"/>
        <v>0</v>
      </c>
      <c r="Y173" s="72">
        <f t="shared" si="44"/>
        <v>0</v>
      </c>
      <c r="Z173" s="72">
        <f t="shared" si="44"/>
        <v>0</v>
      </c>
      <c r="AA173" s="72">
        <f t="shared" si="44"/>
        <v>0</v>
      </c>
      <c r="AB173" s="72">
        <f>SUMIFS('MTS B Funnel (M2)'!$I$7:$I$251,'MTS B Funnel (M2)'!$B$7:$B$251,'3.2.MTS B (M2)'!$B173)</f>
        <v>0</v>
      </c>
      <c r="AC173" s="72">
        <f>SUMIFS('MTS B Funnel (M2)'!$J$7:$J$251,'MTS B Funnel (M2)'!$B$7:$B$251,'3.2.MTS B (M2)'!$B173)</f>
        <v>0</v>
      </c>
      <c r="AD173" s="72">
        <f t="shared" si="45"/>
        <v>0</v>
      </c>
      <c r="AE173" s="55"/>
      <c r="AF173" s="72">
        <f>SUMIF('3.1.MTS A'!$F$7:$F$253,'3.2.MTS B (M2)'!R173,'3.1.MTS A'!$AD$7:$AD$253)</f>
        <v>0</v>
      </c>
      <c r="AG173" s="72">
        <f>SUMIFS('MTS B Funnel (M2)'!$L$7:$L$251,'MTS B Funnel (M2)'!$B$7:$B$251,'3.2.MTS B (M2)'!$B173)</f>
        <v>0</v>
      </c>
      <c r="AH173" s="72">
        <f>SUMIFS('MTS B Funnel (M2)'!$M$7:$M$251,'MTS B Funnel (M2)'!$B$7:$B$251,'3.2.MTS B (M2)'!$B173)</f>
        <v>0</v>
      </c>
      <c r="AI173" s="72">
        <f>SUMIFS('MTS B Funnel (M2)'!$N$7:$N$251,'MTS B Funnel (M2)'!$B$7:$B$251,'3.2.MTS B (M2)'!$B173)</f>
        <v>0</v>
      </c>
      <c r="AJ173" s="72">
        <f>SUMIFS('MTS B Funnel (M2)'!$O$7:$O$251,'MTS B Funnel (M2)'!$B$7:$B$251,'3.2.MTS B (M2)'!$B173)</f>
        <v>0</v>
      </c>
      <c r="AK173" s="72">
        <f t="shared" si="46"/>
        <v>0</v>
      </c>
      <c r="AL173" s="72">
        <f t="shared" si="47"/>
        <v>0</v>
      </c>
      <c r="AM173" s="72">
        <f t="shared" si="48"/>
        <v>0</v>
      </c>
      <c r="AN173" s="72">
        <f t="shared" si="49"/>
        <v>0</v>
      </c>
      <c r="AO173" s="72">
        <f t="shared" si="50"/>
        <v>0</v>
      </c>
      <c r="AP173" s="55"/>
    </row>
    <row r="174" spans="1:42" x14ac:dyDescent="0.25">
      <c r="A174" s="144"/>
      <c r="B174" s="55"/>
      <c r="C174" s="55"/>
      <c r="D174" s="72">
        <f>SUMIF('3.1.MTS A'!$F$7:$F$253,'3.2.MTS B (M2)'!B174,'3.1.MTS A'!$L$7:$L$253)</f>
        <v>0</v>
      </c>
      <c r="E174" s="187">
        <f>SUMIF('Conv ratios (M2)'!$A$2:$A$51,'3.2.MTS B (M2)'!$B174,'Conv ratios (M2)'!$G$2:$G$51)</f>
        <v>0</v>
      </c>
      <c r="F174" s="187">
        <f>SUMIF('Conv ratios (M2)'!$A$2:$A$51,'3.2.MTS B (M2)'!$B174,'Conv ratios (M2)'!$F$2:$F$51)</f>
        <v>0</v>
      </c>
      <c r="G174" s="187">
        <f>SUMIF('Conv ratios (M2)'!$A$2:$A$51,'3.2.MTS B (M2)'!$B174,'Conv ratios (M2)'!$E$2:$E$51)</f>
        <v>0</v>
      </c>
      <c r="H174" s="55"/>
      <c r="I174" s="72">
        <f t="shared" si="35"/>
        <v>0</v>
      </c>
      <c r="J174" s="72">
        <f t="shared" si="36"/>
        <v>0</v>
      </c>
      <c r="K174" s="72">
        <f t="shared" si="37"/>
        <v>0</v>
      </c>
      <c r="L174" s="72">
        <f t="shared" si="38"/>
        <v>0</v>
      </c>
      <c r="M174" s="55"/>
      <c r="N174" s="72">
        <f t="shared" si="39"/>
        <v>0</v>
      </c>
      <c r="O174" s="55"/>
      <c r="P174" s="72">
        <f t="shared" si="40"/>
        <v>0</v>
      </c>
      <c r="Q174" s="72">
        <f t="shared" si="41"/>
        <v>0</v>
      </c>
      <c r="R174" s="72">
        <f>SUMIF('3.1.MTS A'!$F$7:$F$253,'3.2.MTS B (M2)'!B174,'3.1.MTS A'!$Y$7:$Y$253)</f>
        <v>0</v>
      </c>
      <c r="S174" s="72">
        <f>SUMIFS('MTS B Funnel (M2)'!$E$7:$E$251,'MTS B Funnel (M2)'!$B$7:$B$251,'3.2.MTS B (M2)'!$B174)</f>
        <v>0</v>
      </c>
      <c r="T174" s="72">
        <f>SUMIFS('MTS B Funnel (M2)'!$F$7:$F$251,'MTS B Funnel (M2)'!$B$7:$B$251,'3.2.MTS B (M2)'!$B174)</f>
        <v>0</v>
      </c>
      <c r="U174" s="72">
        <f>SUMIFS('MTS B Funnel (M2)'!$G$7:$G$251,'MTS B Funnel (M2)'!$B$7:$B$251,'3.2.MTS B (M2)'!$B174)</f>
        <v>0</v>
      </c>
      <c r="V174" s="72">
        <f>SUMIFS('MTS B Funnel (M2)'!$H$7:$H$251,'MTS B Funnel (M2)'!$B$7:$B$251,'3.2.MTS B (M2)'!$B174)</f>
        <v>0</v>
      </c>
      <c r="W174" s="72">
        <f t="shared" si="42"/>
        <v>0</v>
      </c>
      <c r="X174" s="72">
        <f t="shared" si="43"/>
        <v>0</v>
      </c>
      <c r="Y174" s="72">
        <f t="shared" si="44"/>
        <v>0</v>
      </c>
      <c r="Z174" s="72">
        <f t="shared" si="44"/>
        <v>0</v>
      </c>
      <c r="AA174" s="72">
        <f t="shared" si="44"/>
        <v>0</v>
      </c>
      <c r="AB174" s="72">
        <f>SUMIFS('MTS B Funnel (M2)'!$I$7:$I$251,'MTS B Funnel (M2)'!$B$7:$B$251,'3.2.MTS B (M2)'!$B174)</f>
        <v>0</v>
      </c>
      <c r="AC174" s="72">
        <f>SUMIFS('MTS B Funnel (M2)'!$J$7:$J$251,'MTS B Funnel (M2)'!$B$7:$B$251,'3.2.MTS B (M2)'!$B174)</f>
        <v>0</v>
      </c>
      <c r="AD174" s="72">
        <f t="shared" si="45"/>
        <v>0</v>
      </c>
      <c r="AE174" s="55"/>
      <c r="AF174" s="72">
        <f>SUMIF('3.1.MTS A'!$F$7:$F$253,'3.2.MTS B (M2)'!R174,'3.1.MTS A'!$AD$7:$AD$253)</f>
        <v>0</v>
      </c>
      <c r="AG174" s="72">
        <f>SUMIFS('MTS B Funnel (M2)'!$L$7:$L$251,'MTS B Funnel (M2)'!$B$7:$B$251,'3.2.MTS B (M2)'!$B174)</f>
        <v>0</v>
      </c>
      <c r="AH174" s="72">
        <f>SUMIFS('MTS B Funnel (M2)'!$M$7:$M$251,'MTS B Funnel (M2)'!$B$7:$B$251,'3.2.MTS B (M2)'!$B174)</f>
        <v>0</v>
      </c>
      <c r="AI174" s="72">
        <f>SUMIFS('MTS B Funnel (M2)'!$N$7:$N$251,'MTS B Funnel (M2)'!$B$7:$B$251,'3.2.MTS B (M2)'!$B174)</f>
        <v>0</v>
      </c>
      <c r="AJ174" s="72">
        <f>SUMIFS('MTS B Funnel (M2)'!$O$7:$O$251,'MTS B Funnel (M2)'!$B$7:$B$251,'3.2.MTS B (M2)'!$B174)</f>
        <v>0</v>
      </c>
      <c r="AK174" s="72">
        <f t="shared" si="46"/>
        <v>0</v>
      </c>
      <c r="AL174" s="72">
        <f t="shared" si="47"/>
        <v>0</v>
      </c>
      <c r="AM174" s="72">
        <f t="shared" si="48"/>
        <v>0</v>
      </c>
      <c r="AN174" s="72">
        <f t="shared" si="49"/>
        <v>0</v>
      </c>
      <c r="AO174" s="72">
        <f t="shared" si="50"/>
        <v>0</v>
      </c>
      <c r="AP174" s="55"/>
    </row>
    <row r="175" spans="1:42" x14ac:dyDescent="0.25">
      <c r="A175" s="144"/>
      <c r="B175" s="55"/>
      <c r="C175" s="55"/>
      <c r="D175" s="72">
        <f>SUMIF('3.1.MTS A'!$F$7:$F$253,'3.2.MTS B (M2)'!B175,'3.1.MTS A'!$L$7:$L$253)</f>
        <v>0</v>
      </c>
      <c r="E175" s="187">
        <f>SUMIF('Conv ratios (M2)'!$A$2:$A$51,'3.2.MTS B (M2)'!$B175,'Conv ratios (M2)'!$G$2:$G$51)</f>
        <v>0</v>
      </c>
      <c r="F175" s="187">
        <f>SUMIF('Conv ratios (M2)'!$A$2:$A$51,'3.2.MTS B (M2)'!$B175,'Conv ratios (M2)'!$F$2:$F$51)</f>
        <v>0</v>
      </c>
      <c r="G175" s="187">
        <f>SUMIF('Conv ratios (M2)'!$A$2:$A$51,'3.2.MTS B (M2)'!$B175,'Conv ratios (M2)'!$E$2:$E$51)</f>
        <v>0</v>
      </c>
      <c r="H175" s="55"/>
      <c r="I175" s="72">
        <f t="shared" si="35"/>
        <v>0</v>
      </c>
      <c r="J175" s="72">
        <f t="shared" si="36"/>
        <v>0</v>
      </c>
      <c r="K175" s="72">
        <f t="shared" si="37"/>
        <v>0</v>
      </c>
      <c r="L175" s="72">
        <f t="shared" si="38"/>
        <v>0</v>
      </c>
      <c r="M175" s="55"/>
      <c r="N175" s="72">
        <f t="shared" si="39"/>
        <v>0</v>
      </c>
      <c r="O175" s="55"/>
      <c r="P175" s="72">
        <f t="shared" si="40"/>
        <v>0</v>
      </c>
      <c r="Q175" s="72">
        <f t="shared" si="41"/>
        <v>0</v>
      </c>
      <c r="R175" s="72">
        <f>SUMIF('3.1.MTS A'!$F$7:$F$253,'3.2.MTS B (M2)'!B175,'3.1.MTS A'!$Y$7:$Y$253)</f>
        <v>0</v>
      </c>
      <c r="S175" s="72">
        <f>SUMIFS('MTS B Funnel (M2)'!$E$7:$E$251,'MTS B Funnel (M2)'!$B$7:$B$251,'3.2.MTS B (M2)'!$B175)</f>
        <v>0</v>
      </c>
      <c r="T175" s="72">
        <f>SUMIFS('MTS B Funnel (M2)'!$F$7:$F$251,'MTS B Funnel (M2)'!$B$7:$B$251,'3.2.MTS B (M2)'!$B175)</f>
        <v>0</v>
      </c>
      <c r="U175" s="72">
        <f>SUMIFS('MTS B Funnel (M2)'!$G$7:$G$251,'MTS B Funnel (M2)'!$B$7:$B$251,'3.2.MTS B (M2)'!$B175)</f>
        <v>0</v>
      </c>
      <c r="V175" s="72">
        <f>SUMIFS('MTS B Funnel (M2)'!$H$7:$H$251,'MTS B Funnel (M2)'!$B$7:$B$251,'3.2.MTS B (M2)'!$B175)</f>
        <v>0</v>
      </c>
      <c r="W175" s="72">
        <f t="shared" si="42"/>
        <v>0</v>
      </c>
      <c r="X175" s="72">
        <f t="shared" si="43"/>
        <v>0</v>
      </c>
      <c r="Y175" s="72">
        <f t="shared" si="44"/>
        <v>0</v>
      </c>
      <c r="Z175" s="72">
        <f t="shared" si="44"/>
        <v>0</v>
      </c>
      <c r="AA175" s="72">
        <f t="shared" si="44"/>
        <v>0</v>
      </c>
      <c r="AB175" s="72">
        <f>SUMIFS('MTS B Funnel (M2)'!$I$7:$I$251,'MTS B Funnel (M2)'!$B$7:$B$251,'3.2.MTS B (M2)'!$B175)</f>
        <v>0</v>
      </c>
      <c r="AC175" s="72">
        <f>SUMIFS('MTS B Funnel (M2)'!$J$7:$J$251,'MTS B Funnel (M2)'!$B$7:$B$251,'3.2.MTS B (M2)'!$B175)</f>
        <v>0</v>
      </c>
      <c r="AD175" s="72">
        <f t="shared" si="45"/>
        <v>0</v>
      </c>
      <c r="AE175" s="55"/>
      <c r="AF175" s="72">
        <f>SUMIF('3.1.MTS A'!$F$7:$F$253,'3.2.MTS B (M2)'!R175,'3.1.MTS A'!$AD$7:$AD$253)</f>
        <v>0</v>
      </c>
      <c r="AG175" s="72">
        <f>SUMIFS('MTS B Funnel (M2)'!$L$7:$L$251,'MTS B Funnel (M2)'!$B$7:$B$251,'3.2.MTS B (M2)'!$B175)</f>
        <v>0</v>
      </c>
      <c r="AH175" s="72">
        <f>SUMIFS('MTS B Funnel (M2)'!$M$7:$M$251,'MTS B Funnel (M2)'!$B$7:$B$251,'3.2.MTS B (M2)'!$B175)</f>
        <v>0</v>
      </c>
      <c r="AI175" s="72">
        <f>SUMIFS('MTS B Funnel (M2)'!$N$7:$N$251,'MTS B Funnel (M2)'!$B$7:$B$251,'3.2.MTS B (M2)'!$B175)</f>
        <v>0</v>
      </c>
      <c r="AJ175" s="72">
        <f>SUMIFS('MTS B Funnel (M2)'!$O$7:$O$251,'MTS B Funnel (M2)'!$B$7:$B$251,'3.2.MTS B (M2)'!$B175)</f>
        <v>0</v>
      </c>
      <c r="AK175" s="72">
        <f t="shared" si="46"/>
        <v>0</v>
      </c>
      <c r="AL175" s="72">
        <f t="shared" si="47"/>
        <v>0</v>
      </c>
      <c r="AM175" s="72">
        <f t="shared" si="48"/>
        <v>0</v>
      </c>
      <c r="AN175" s="72">
        <f t="shared" si="49"/>
        <v>0</v>
      </c>
      <c r="AO175" s="72">
        <f t="shared" si="50"/>
        <v>0</v>
      </c>
      <c r="AP175" s="55"/>
    </row>
    <row r="176" spans="1:42" x14ac:dyDescent="0.25">
      <c r="A176" s="144"/>
      <c r="B176" s="55"/>
      <c r="C176" s="55"/>
      <c r="D176" s="72">
        <f>SUMIF('3.1.MTS A'!$F$7:$F$253,'3.2.MTS B (M2)'!B176,'3.1.MTS A'!$L$7:$L$253)</f>
        <v>0</v>
      </c>
      <c r="E176" s="187">
        <f>SUMIF('Conv ratios (M2)'!$A$2:$A$51,'3.2.MTS B (M2)'!$B176,'Conv ratios (M2)'!$G$2:$G$51)</f>
        <v>0</v>
      </c>
      <c r="F176" s="187">
        <f>SUMIF('Conv ratios (M2)'!$A$2:$A$51,'3.2.MTS B (M2)'!$B176,'Conv ratios (M2)'!$F$2:$F$51)</f>
        <v>0</v>
      </c>
      <c r="G176" s="187">
        <f>SUMIF('Conv ratios (M2)'!$A$2:$A$51,'3.2.MTS B (M2)'!$B176,'Conv ratios (M2)'!$E$2:$E$51)</f>
        <v>0</v>
      </c>
      <c r="H176" s="55"/>
      <c r="I176" s="72">
        <f t="shared" si="35"/>
        <v>0</v>
      </c>
      <c r="J176" s="72">
        <f t="shared" si="36"/>
        <v>0</v>
      </c>
      <c r="K176" s="72">
        <f t="shared" si="37"/>
        <v>0</v>
      </c>
      <c r="L176" s="72">
        <f t="shared" si="38"/>
        <v>0</v>
      </c>
      <c r="M176" s="55"/>
      <c r="N176" s="72">
        <f t="shared" si="39"/>
        <v>0</v>
      </c>
      <c r="O176" s="55"/>
      <c r="P176" s="72">
        <f t="shared" si="40"/>
        <v>0</v>
      </c>
      <c r="Q176" s="72">
        <f t="shared" si="41"/>
        <v>0</v>
      </c>
      <c r="R176" s="72">
        <f>SUMIF('3.1.MTS A'!$F$7:$F$253,'3.2.MTS B (M2)'!B176,'3.1.MTS A'!$Y$7:$Y$253)</f>
        <v>0</v>
      </c>
      <c r="S176" s="72">
        <f>SUMIFS('MTS B Funnel (M2)'!$E$7:$E$251,'MTS B Funnel (M2)'!$B$7:$B$251,'3.2.MTS B (M2)'!$B176)</f>
        <v>0</v>
      </c>
      <c r="T176" s="72">
        <f>SUMIFS('MTS B Funnel (M2)'!$F$7:$F$251,'MTS B Funnel (M2)'!$B$7:$B$251,'3.2.MTS B (M2)'!$B176)</f>
        <v>0</v>
      </c>
      <c r="U176" s="72">
        <f>SUMIFS('MTS B Funnel (M2)'!$G$7:$G$251,'MTS B Funnel (M2)'!$B$7:$B$251,'3.2.MTS B (M2)'!$B176)</f>
        <v>0</v>
      </c>
      <c r="V176" s="72">
        <f>SUMIFS('MTS B Funnel (M2)'!$H$7:$H$251,'MTS B Funnel (M2)'!$B$7:$B$251,'3.2.MTS B (M2)'!$B176)</f>
        <v>0</v>
      </c>
      <c r="W176" s="72">
        <f t="shared" si="42"/>
        <v>0</v>
      </c>
      <c r="X176" s="72">
        <f t="shared" si="43"/>
        <v>0</v>
      </c>
      <c r="Y176" s="72">
        <f t="shared" si="44"/>
        <v>0</v>
      </c>
      <c r="Z176" s="72">
        <f t="shared" si="44"/>
        <v>0</v>
      </c>
      <c r="AA176" s="72">
        <f t="shared" si="44"/>
        <v>0</v>
      </c>
      <c r="AB176" s="72">
        <f>SUMIFS('MTS B Funnel (M2)'!$I$7:$I$251,'MTS B Funnel (M2)'!$B$7:$B$251,'3.2.MTS B (M2)'!$B176)</f>
        <v>0</v>
      </c>
      <c r="AC176" s="72">
        <f>SUMIFS('MTS B Funnel (M2)'!$J$7:$J$251,'MTS B Funnel (M2)'!$B$7:$B$251,'3.2.MTS B (M2)'!$B176)</f>
        <v>0</v>
      </c>
      <c r="AD176" s="72">
        <f t="shared" si="45"/>
        <v>0</v>
      </c>
      <c r="AE176" s="55"/>
      <c r="AF176" s="72">
        <f>SUMIF('3.1.MTS A'!$F$7:$F$253,'3.2.MTS B (M2)'!R176,'3.1.MTS A'!$AD$7:$AD$253)</f>
        <v>0</v>
      </c>
      <c r="AG176" s="72">
        <f>SUMIFS('MTS B Funnel (M2)'!$L$7:$L$251,'MTS B Funnel (M2)'!$B$7:$B$251,'3.2.MTS B (M2)'!$B176)</f>
        <v>0</v>
      </c>
      <c r="AH176" s="72">
        <f>SUMIFS('MTS B Funnel (M2)'!$M$7:$M$251,'MTS B Funnel (M2)'!$B$7:$B$251,'3.2.MTS B (M2)'!$B176)</f>
        <v>0</v>
      </c>
      <c r="AI176" s="72">
        <f>SUMIFS('MTS B Funnel (M2)'!$N$7:$N$251,'MTS B Funnel (M2)'!$B$7:$B$251,'3.2.MTS B (M2)'!$B176)</f>
        <v>0</v>
      </c>
      <c r="AJ176" s="72">
        <f>SUMIFS('MTS B Funnel (M2)'!$O$7:$O$251,'MTS B Funnel (M2)'!$B$7:$B$251,'3.2.MTS B (M2)'!$B176)</f>
        <v>0</v>
      </c>
      <c r="AK176" s="72">
        <f t="shared" si="46"/>
        <v>0</v>
      </c>
      <c r="AL176" s="72">
        <f t="shared" si="47"/>
        <v>0</v>
      </c>
      <c r="AM176" s="72">
        <f t="shared" si="48"/>
        <v>0</v>
      </c>
      <c r="AN176" s="72">
        <f t="shared" si="49"/>
        <v>0</v>
      </c>
      <c r="AO176" s="72">
        <f t="shared" si="50"/>
        <v>0</v>
      </c>
      <c r="AP176" s="55"/>
    </row>
    <row r="177" spans="1:42" x14ac:dyDescent="0.25">
      <c r="A177" s="144"/>
      <c r="B177" s="55"/>
      <c r="C177" s="55"/>
      <c r="D177" s="72">
        <f>SUMIF('3.1.MTS A'!$F$7:$F$253,'3.2.MTS B (M2)'!B177,'3.1.MTS A'!$L$7:$L$253)</f>
        <v>0</v>
      </c>
      <c r="E177" s="187">
        <f>SUMIF('Conv ratios (M2)'!$A$2:$A$51,'3.2.MTS B (M2)'!$B177,'Conv ratios (M2)'!$G$2:$G$51)</f>
        <v>0</v>
      </c>
      <c r="F177" s="187">
        <f>SUMIF('Conv ratios (M2)'!$A$2:$A$51,'3.2.MTS B (M2)'!$B177,'Conv ratios (M2)'!$F$2:$F$51)</f>
        <v>0</v>
      </c>
      <c r="G177" s="187">
        <f>SUMIF('Conv ratios (M2)'!$A$2:$A$51,'3.2.MTS B (M2)'!$B177,'Conv ratios (M2)'!$E$2:$E$51)</f>
        <v>0</v>
      </c>
      <c r="H177" s="55"/>
      <c r="I177" s="72">
        <f t="shared" si="35"/>
        <v>0</v>
      </c>
      <c r="J177" s="72">
        <f t="shared" si="36"/>
        <v>0</v>
      </c>
      <c r="K177" s="72">
        <f t="shared" si="37"/>
        <v>0</v>
      </c>
      <c r="L177" s="72">
        <f t="shared" si="38"/>
        <v>0</v>
      </c>
      <c r="M177" s="55"/>
      <c r="N177" s="72">
        <f t="shared" si="39"/>
        <v>0</v>
      </c>
      <c r="O177" s="55"/>
      <c r="P177" s="72">
        <f t="shared" si="40"/>
        <v>0</v>
      </c>
      <c r="Q177" s="72">
        <f t="shared" si="41"/>
        <v>0</v>
      </c>
      <c r="R177" s="72">
        <f>SUMIF('3.1.MTS A'!$F$7:$F$253,'3.2.MTS B (M2)'!B177,'3.1.MTS A'!$Y$7:$Y$253)</f>
        <v>0</v>
      </c>
      <c r="S177" s="72">
        <f>SUMIFS('MTS B Funnel (M2)'!$E$7:$E$251,'MTS B Funnel (M2)'!$B$7:$B$251,'3.2.MTS B (M2)'!$B177)</f>
        <v>0</v>
      </c>
      <c r="T177" s="72">
        <f>SUMIFS('MTS B Funnel (M2)'!$F$7:$F$251,'MTS B Funnel (M2)'!$B$7:$B$251,'3.2.MTS B (M2)'!$B177)</f>
        <v>0</v>
      </c>
      <c r="U177" s="72">
        <f>SUMIFS('MTS B Funnel (M2)'!$G$7:$G$251,'MTS B Funnel (M2)'!$B$7:$B$251,'3.2.MTS B (M2)'!$B177)</f>
        <v>0</v>
      </c>
      <c r="V177" s="72">
        <f>SUMIFS('MTS B Funnel (M2)'!$H$7:$H$251,'MTS B Funnel (M2)'!$B$7:$B$251,'3.2.MTS B (M2)'!$B177)</f>
        <v>0</v>
      </c>
      <c r="W177" s="72">
        <f t="shared" si="42"/>
        <v>0</v>
      </c>
      <c r="X177" s="72">
        <f t="shared" si="43"/>
        <v>0</v>
      </c>
      <c r="Y177" s="72">
        <f t="shared" si="44"/>
        <v>0</v>
      </c>
      <c r="Z177" s="72">
        <f t="shared" si="44"/>
        <v>0</v>
      </c>
      <c r="AA177" s="72">
        <f t="shared" si="44"/>
        <v>0</v>
      </c>
      <c r="AB177" s="72">
        <f>SUMIFS('MTS B Funnel (M2)'!$I$7:$I$251,'MTS B Funnel (M2)'!$B$7:$B$251,'3.2.MTS B (M2)'!$B177)</f>
        <v>0</v>
      </c>
      <c r="AC177" s="72">
        <f>SUMIFS('MTS B Funnel (M2)'!$J$7:$J$251,'MTS B Funnel (M2)'!$B$7:$B$251,'3.2.MTS B (M2)'!$B177)</f>
        <v>0</v>
      </c>
      <c r="AD177" s="72">
        <f t="shared" si="45"/>
        <v>0</v>
      </c>
      <c r="AE177" s="55"/>
      <c r="AF177" s="72">
        <f>SUMIF('3.1.MTS A'!$F$7:$F$253,'3.2.MTS B (M2)'!R177,'3.1.MTS A'!$AD$7:$AD$253)</f>
        <v>0</v>
      </c>
      <c r="AG177" s="72">
        <f>SUMIFS('MTS B Funnel (M2)'!$L$7:$L$251,'MTS B Funnel (M2)'!$B$7:$B$251,'3.2.MTS B (M2)'!$B177)</f>
        <v>0</v>
      </c>
      <c r="AH177" s="72">
        <f>SUMIFS('MTS B Funnel (M2)'!$M$7:$M$251,'MTS B Funnel (M2)'!$B$7:$B$251,'3.2.MTS B (M2)'!$B177)</f>
        <v>0</v>
      </c>
      <c r="AI177" s="72">
        <f>SUMIFS('MTS B Funnel (M2)'!$N$7:$N$251,'MTS B Funnel (M2)'!$B$7:$B$251,'3.2.MTS B (M2)'!$B177)</f>
        <v>0</v>
      </c>
      <c r="AJ177" s="72">
        <f>SUMIFS('MTS B Funnel (M2)'!$O$7:$O$251,'MTS B Funnel (M2)'!$B$7:$B$251,'3.2.MTS B (M2)'!$B177)</f>
        <v>0</v>
      </c>
      <c r="AK177" s="72">
        <f t="shared" si="46"/>
        <v>0</v>
      </c>
      <c r="AL177" s="72">
        <f t="shared" si="47"/>
        <v>0</v>
      </c>
      <c r="AM177" s="72">
        <f t="shared" si="48"/>
        <v>0</v>
      </c>
      <c r="AN177" s="72">
        <f t="shared" si="49"/>
        <v>0</v>
      </c>
      <c r="AO177" s="72">
        <f t="shared" si="50"/>
        <v>0</v>
      </c>
      <c r="AP177" s="55"/>
    </row>
    <row r="178" spans="1:42" x14ac:dyDescent="0.25">
      <c r="A178" s="144"/>
      <c r="B178" s="55"/>
      <c r="C178" s="55"/>
      <c r="D178" s="72">
        <f>SUMIF('3.1.MTS A'!$F$7:$F$253,'3.2.MTS B (M2)'!B178,'3.1.MTS A'!$L$7:$L$253)</f>
        <v>0</v>
      </c>
      <c r="E178" s="187">
        <f>SUMIF('Conv ratios (M2)'!$A$2:$A$51,'3.2.MTS B (M2)'!$B178,'Conv ratios (M2)'!$G$2:$G$51)</f>
        <v>0</v>
      </c>
      <c r="F178" s="187">
        <f>SUMIF('Conv ratios (M2)'!$A$2:$A$51,'3.2.MTS B (M2)'!$B178,'Conv ratios (M2)'!$F$2:$F$51)</f>
        <v>0</v>
      </c>
      <c r="G178" s="187">
        <f>SUMIF('Conv ratios (M2)'!$A$2:$A$51,'3.2.MTS B (M2)'!$B178,'Conv ratios (M2)'!$E$2:$E$51)</f>
        <v>0</v>
      </c>
      <c r="H178" s="55"/>
      <c r="I178" s="72">
        <f t="shared" si="35"/>
        <v>0</v>
      </c>
      <c r="J178" s="72">
        <f t="shared" si="36"/>
        <v>0</v>
      </c>
      <c r="K178" s="72">
        <f t="shared" si="37"/>
        <v>0</v>
      </c>
      <c r="L178" s="72">
        <f t="shared" si="38"/>
        <v>0</v>
      </c>
      <c r="M178" s="55"/>
      <c r="N178" s="72">
        <f t="shared" si="39"/>
        <v>0</v>
      </c>
      <c r="O178" s="55"/>
      <c r="P178" s="72">
        <f t="shared" si="40"/>
        <v>0</v>
      </c>
      <c r="Q178" s="72">
        <f t="shared" si="41"/>
        <v>0</v>
      </c>
      <c r="R178" s="72">
        <f>SUMIF('3.1.MTS A'!$F$7:$F$253,'3.2.MTS B (M2)'!B178,'3.1.MTS A'!$Y$7:$Y$253)</f>
        <v>0</v>
      </c>
      <c r="S178" s="72">
        <f>SUMIFS('MTS B Funnel (M2)'!$E$7:$E$251,'MTS B Funnel (M2)'!$B$7:$B$251,'3.2.MTS B (M2)'!$B178)</f>
        <v>0</v>
      </c>
      <c r="T178" s="72">
        <f>SUMIFS('MTS B Funnel (M2)'!$F$7:$F$251,'MTS B Funnel (M2)'!$B$7:$B$251,'3.2.MTS B (M2)'!$B178)</f>
        <v>0</v>
      </c>
      <c r="U178" s="72">
        <f>SUMIFS('MTS B Funnel (M2)'!$G$7:$G$251,'MTS B Funnel (M2)'!$B$7:$B$251,'3.2.MTS B (M2)'!$B178)</f>
        <v>0</v>
      </c>
      <c r="V178" s="72">
        <f>SUMIFS('MTS B Funnel (M2)'!$H$7:$H$251,'MTS B Funnel (M2)'!$B$7:$B$251,'3.2.MTS B (M2)'!$B178)</f>
        <v>0</v>
      </c>
      <c r="W178" s="72">
        <f t="shared" si="42"/>
        <v>0</v>
      </c>
      <c r="X178" s="72">
        <f t="shared" si="43"/>
        <v>0</v>
      </c>
      <c r="Y178" s="72">
        <f t="shared" si="44"/>
        <v>0</v>
      </c>
      <c r="Z178" s="72">
        <f t="shared" si="44"/>
        <v>0</v>
      </c>
      <c r="AA178" s="72">
        <f t="shared" si="44"/>
        <v>0</v>
      </c>
      <c r="AB178" s="72">
        <f>SUMIFS('MTS B Funnel (M2)'!$I$7:$I$251,'MTS B Funnel (M2)'!$B$7:$B$251,'3.2.MTS B (M2)'!$B178)</f>
        <v>0</v>
      </c>
      <c r="AC178" s="72">
        <f>SUMIFS('MTS B Funnel (M2)'!$J$7:$J$251,'MTS B Funnel (M2)'!$B$7:$B$251,'3.2.MTS B (M2)'!$B178)</f>
        <v>0</v>
      </c>
      <c r="AD178" s="72">
        <f t="shared" si="45"/>
        <v>0</v>
      </c>
      <c r="AE178" s="55"/>
      <c r="AF178" s="72">
        <f>SUMIF('3.1.MTS A'!$F$7:$F$253,'3.2.MTS B (M2)'!R178,'3.1.MTS A'!$AD$7:$AD$253)</f>
        <v>0</v>
      </c>
      <c r="AG178" s="72">
        <f>SUMIFS('MTS B Funnel (M2)'!$L$7:$L$251,'MTS B Funnel (M2)'!$B$7:$B$251,'3.2.MTS B (M2)'!$B178)</f>
        <v>0</v>
      </c>
      <c r="AH178" s="72">
        <f>SUMIFS('MTS B Funnel (M2)'!$M$7:$M$251,'MTS B Funnel (M2)'!$B$7:$B$251,'3.2.MTS B (M2)'!$B178)</f>
        <v>0</v>
      </c>
      <c r="AI178" s="72">
        <f>SUMIFS('MTS B Funnel (M2)'!$N$7:$N$251,'MTS B Funnel (M2)'!$B$7:$B$251,'3.2.MTS B (M2)'!$B178)</f>
        <v>0</v>
      </c>
      <c r="AJ178" s="72">
        <f>SUMIFS('MTS B Funnel (M2)'!$O$7:$O$251,'MTS B Funnel (M2)'!$B$7:$B$251,'3.2.MTS B (M2)'!$B178)</f>
        <v>0</v>
      </c>
      <c r="AK178" s="72">
        <f t="shared" si="46"/>
        <v>0</v>
      </c>
      <c r="AL178" s="72">
        <f t="shared" si="47"/>
        <v>0</v>
      </c>
      <c r="AM178" s="72">
        <f t="shared" si="48"/>
        <v>0</v>
      </c>
      <c r="AN178" s="72">
        <f t="shared" si="49"/>
        <v>0</v>
      </c>
      <c r="AO178" s="72">
        <f t="shared" si="50"/>
        <v>0</v>
      </c>
      <c r="AP178" s="55"/>
    </row>
    <row r="179" spans="1:42" x14ac:dyDescent="0.25">
      <c r="A179" s="144"/>
      <c r="B179" s="55"/>
      <c r="C179" s="55"/>
      <c r="D179" s="72">
        <f>SUMIF('3.1.MTS A'!$F$7:$F$253,'3.2.MTS B (M2)'!B179,'3.1.MTS A'!$L$7:$L$253)</f>
        <v>0</v>
      </c>
      <c r="E179" s="187">
        <f>SUMIF('Conv ratios (M2)'!$A$2:$A$51,'3.2.MTS B (M2)'!$B179,'Conv ratios (M2)'!$G$2:$G$51)</f>
        <v>0</v>
      </c>
      <c r="F179" s="187">
        <f>SUMIF('Conv ratios (M2)'!$A$2:$A$51,'3.2.MTS B (M2)'!$B179,'Conv ratios (M2)'!$F$2:$F$51)</f>
        <v>0</v>
      </c>
      <c r="G179" s="187">
        <f>SUMIF('Conv ratios (M2)'!$A$2:$A$51,'3.2.MTS B (M2)'!$B179,'Conv ratios (M2)'!$E$2:$E$51)</f>
        <v>0</v>
      </c>
      <c r="H179" s="55"/>
      <c r="I179" s="72">
        <f t="shared" si="35"/>
        <v>0</v>
      </c>
      <c r="J179" s="72">
        <f t="shared" si="36"/>
        <v>0</v>
      </c>
      <c r="K179" s="72">
        <f t="shared" si="37"/>
        <v>0</v>
      </c>
      <c r="L179" s="72">
        <f t="shared" si="38"/>
        <v>0</v>
      </c>
      <c r="M179" s="55"/>
      <c r="N179" s="72">
        <f t="shared" si="39"/>
        <v>0</v>
      </c>
      <c r="O179" s="55"/>
      <c r="P179" s="72">
        <f t="shared" si="40"/>
        <v>0</v>
      </c>
      <c r="Q179" s="72">
        <f t="shared" si="41"/>
        <v>0</v>
      </c>
      <c r="R179" s="72">
        <f>SUMIF('3.1.MTS A'!$F$7:$F$253,'3.2.MTS B (M2)'!B179,'3.1.MTS A'!$Y$7:$Y$253)</f>
        <v>0</v>
      </c>
      <c r="S179" s="72">
        <f>SUMIFS('MTS B Funnel (M2)'!$E$7:$E$251,'MTS B Funnel (M2)'!$B$7:$B$251,'3.2.MTS B (M2)'!$B179)</f>
        <v>0</v>
      </c>
      <c r="T179" s="72">
        <f>SUMIFS('MTS B Funnel (M2)'!$F$7:$F$251,'MTS B Funnel (M2)'!$B$7:$B$251,'3.2.MTS B (M2)'!$B179)</f>
        <v>0</v>
      </c>
      <c r="U179" s="72">
        <f>SUMIFS('MTS B Funnel (M2)'!$G$7:$G$251,'MTS B Funnel (M2)'!$B$7:$B$251,'3.2.MTS B (M2)'!$B179)</f>
        <v>0</v>
      </c>
      <c r="V179" s="72">
        <f>SUMIFS('MTS B Funnel (M2)'!$H$7:$H$251,'MTS B Funnel (M2)'!$B$7:$B$251,'3.2.MTS B (M2)'!$B179)</f>
        <v>0</v>
      </c>
      <c r="W179" s="72">
        <f t="shared" si="42"/>
        <v>0</v>
      </c>
      <c r="X179" s="72">
        <f t="shared" si="43"/>
        <v>0</v>
      </c>
      <c r="Y179" s="72">
        <f t="shared" si="44"/>
        <v>0</v>
      </c>
      <c r="Z179" s="72">
        <f t="shared" si="44"/>
        <v>0</v>
      </c>
      <c r="AA179" s="72">
        <f t="shared" si="44"/>
        <v>0</v>
      </c>
      <c r="AB179" s="72">
        <f>SUMIFS('MTS B Funnel (M2)'!$I$7:$I$251,'MTS B Funnel (M2)'!$B$7:$B$251,'3.2.MTS B (M2)'!$B179)</f>
        <v>0</v>
      </c>
      <c r="AC179" s="72">
        <f>SUMIFS('MTS B Funnel (M2)'!$J$7:$J$251,'MTS B Funnel (M2)'!$B$7:$B$251,'3.2.MTS B (M2)'!$B179)</f>
        <v>0</v>
      </c>
      <c r="AD179" s="72">
        <f t="shared" si="45"/>
        <v>0</v>
      </c>
      <c r="AE179" s="55"/>
      <c r="AF179" s="72">
        <f>SUMIF('3.1.MTS A'!$F$7:$F$253,'3.2.MTS B (M2)'!R179,'3.1.MTS A'!$AD$7:$AD$253)</f>
        <v>0</v>
      </c>
      <c r="AG179" s="72">
        <f>SUMIFS('MTS B Funnel (M2)'!$L$7:$L$251,'MTS B Funnel (M2)'!$B$7:$B$251,'3.2.MTS B (M2)'!$B179)</f>
        <v>0</v>
      </c>
      <c r="AH179" s="72">
        <f>SUMIFS('MTS B Funnel (M2)'!$M$7:$M$251,'MTS B Funnel (M2)'!$B$7:$B$251,'3.2.MTS B (M2)'!$B179)</f>
        <v>0</v>
      </c>
      <c r="AI179" s="72">
        <f>SUMIFS('MTS B Funnel (M2)'!$N$7:$N$251,'MTS B Funnel (M2)'!$B$7:$B$251,'3.2.MTS B (M2)'!$B179)</f>
        <v>0</v>
      </c>
      <c r="AJ179" s="72">
        <f>SUMIFS('MTS B Funnel (M2)'!$O$7:$O$251,'MTS B Funnel (M2)'!$B$7:$B$251,'3.2.MTS B (M2)'!$B179)</f>
        <v>0</v>
      </c>
      <c r="AK179" s="72">
        <f t="shared" si="46"/>
        <v>0</v>
      </c>
      <c r="AL179" s="72">
        <f t="shared" si="47"/>
        <v>0</v>
      </c>
      <c r="AM179" s="72">
        <f t="shared" si="48"/>
        <v>0</v>
      </c>
      <c r="AN179" s="72">
        <f t="shared" si="49"/>
        <v>0</v>
      </c>
      <c r="AO179" s="72">
        <f t="shared" si="50"/>
        <v>0</v>
      </c>
      <c r="AP179" s="55"/>
    </row>
    <row r="180" spans="1:42" x14ac:dyDescent="0.25">
      <c r="A180" s="144"/>
      <c r="B180" s="55"/>
      <c r="C180" s="55"/>
      <c r="D180" s="72">
        <f>SUMIF('3.1.MTS A'!$F$7:$F$253,'3.2.MTS B (M2)'!B180,'3.1.MTS A'!$L$7:$L$253)</f>
        <v>0</v>
      </c>
      <c r="E180" s="187">
        <f>SUMIF('Conv ratios (M2)'!$A$2:$A$51,'3.2.MTS B (M2)'!$B180,'Conv ratios (M2)'!$G$2:$G$51)</f>
        <v>0</v>
      </c>
      <c r="F180" s="187">
        <f>SUMIF('Conv ratios (M2)'!$A$2:$A$51,'3.2.MTS B (M2)'!$B180,'Conv ratios (M2)'!$F$2:$F$51)</f>
        <v>0</v>
      </c>
      <c r="G180" s="187">
        <f>SUMIF('Conv ratios (M2)'!$A$2:$A$51,'3.2.MTS B (M2)'!$B180,'Conv ratios (M2)'!$E$2:$E$51)</f>
        <v>0</v>
      </c>
      <c r="H180" s="55"/>
      <c r="I180" s="72">
        <f t="shared" si="35"/>
        <v>0</v>
      </c>
      <c r="J180" s="72">
        <f t="shared" si="36"/>
        <v>0</v>
      </c>
      <c r="K180" s="72">
        <f t="shared" si="37"/>
        <v>0</v>
      </c>
      <c r="L180" s="72">
        <f t="shared" si="38"/>
        <v>0</v>
      </c>
      <c r="M180" s="55"/>
      <c r="N180" s="72">
        <f t="shared" si="39"/>
        <v>0</v>
      </c>
      <c r="O180" s="55"/>
      <c r="P180" s="72">
        <f t="shared" si="40"/>
        <v>0</v>
      </c>
      <c r="Q180" s="72">
        <f t="shared" si="41"/>
        <v>0</v>
      </c>
      <c r="R180" s="72">
        <f>SUMIF('3.1.MTS A'!$F$7:$F$253,'3.2.MTS B (M2)'!B180,'3.1.MTS A'!$Y$7:$Y$253)</f>
        <v>0</v>
      </c>
      <c r="S180" s="72">
        <f>SUMIFS('MTS B Funnel (M2)'!$E$7:$E$251,'MTS B Funnel (M2)'!$B$7:$B$251,'3.2.MTS B (M2)'!$B180)</f>
        <v>0</v>
      </c>
      <c r="T180" s="72">
        <f>SUMIFS('MTS B Funnel (M2)'!$F$7:$F$251,'MTS B Funnel (M2)'!$B$7:$B$251,'3.2.MTS B (M2)'!$B180)</f>
        <v>0</v>
      </c>
      <c r="U180" s="72">
        <f>SUMIFS('MTS B Funnel (M2)'!$G$7:$G$251,'MTS B Funnel (M2)'!$B$7:$B$251,'3.2.MTS B (M2)'!$B180)</f>
        <v>0</v>
      </c>
      <c r="V180" s="72">
        <f>SUMIFS('MTS B Funnel (M2)'!$H$7:$H$251,'MTS B Funnel (M2)'!$B$7:$B$251,'3.2.MTS B (M2)'!$B180)</f>
        <v>0</v>
      </c>
      <c r="W180" s="72">
        <f t="shared" si="42"/>
        <v>0</v>
      </c>
      <c r="X180" s="72">
        <f t="shared" si="43"/>
        <v>0</v>
      </c>
      <c r="Y180" s="72">
        <f t="shared" si="44"/>
        <v>0</v>
      </c>
      <c r="Z180" s="72">
        <f t="shared" si="44"/>
        <v>0</v>
      </c>
      <c r="AA180" s="72">
        <f t="shared" si="44"/>
        <v>0</v>
      </c>
      <c r="AB180" s="72">
        <f>SUMIFS('MTS B Funnel (M2)'!$I$7:$I$251,'MTS B Funnel (M2)'!$B$7:$B$251,'3.2.MTS B (M2)'!$B180)</f>
        <v>0</v>
      </c>
      <c r="AC180" s="72">
        <f>SUMIFS('MTS B Funnel (M2)'!$J$7:$J$251,'MTS B Funnel (M2)'!$B$7:$B$251,'3.2.MTS B (M2)'!$B180)</f>
        <v>0</v>
      </c>
      <c r="AD180" s="72">
        <f t="shared" si="45"/>
        <v>0</v>
      </c>
      <c r="AE180" s="55"/>
      <c r="AF180" s="72">
        <f>SUMIF('3.1.MTS A'!$F$7:$F$253,'3.2.MTS B (M2)'!R180,'3.1.MTS A'!$AD$7:$AD$253)</f>
        <v>0</v>
      </c>
      <c r="AG180" s="72">
        <f>SUMIFS('MTS B Funnel (M2)'!$L$7:$L$251,'MTS B Funnel (M2)'!$B$7:$B$251,'3.2.MTS B (M2)'!$B180)</f>
        <v>0</v>
      </c>
      <c r="AH180" s="72">
        <f>SUMIFS('MTS B Funnel (M2)'!$M$7:$M$251,'MTS B Funnel (M2)'!$B$7:$B$251,'3.2.MTS B (M2)'!$B180)</f>
        <v>0</v>
      </c>
      <c r="AI180" s="72">
        <f>SUMIFS('MTS B Funnel (M2)'!$N$7:$N$251,'MTS B Funnel (M2)'!$B$7:$B$251,'3.2.MTS B (M2)'!$B180)</f>
        <v>0</v>
      </c>
      <c r="AJ180" s="72">
        <f>SUMIFS('MTS B Funnel (M2)'!$O$7:$O$251,'MTS B Funnel (M2)'!$B$7:$B$251,'3.2.MTS B (M2)'!$B180)</f>
        <v>0</v>
      </c>
      <c r="AK180" s="72">
        <f t="shared" si="46"/>
        <v>0</v>
      </c>
      <c r="AL180" s="72">
        <f t="shared" si="47"/>
        <v>0</v>
      </c>
      <c r="AM180" s="72">
        <f t="shared" si="48"/>
        <v>0</v>
      </c>
      <c r="AN180" s="72">
        <f t="shared" si="49"/>
        <v>0</v>
      </c>
      <c r="AO180" s="72">
        <f t="shared" si="50"/>
        <v>0</v>
      </c>
      <c r="AP180" s="55"/>
    </row>
    <row r="181" spans="1:42" x14ac:dyDescent="0.25">
      <c r="A181" s="144"/>
      <c r="B181" s="55"/>
      <c r="C181" s="55"/>
      <c r="D181" s="72">
        <f>SUMIF('3.1.MTS A'!$F$7:$F$253,'3.2.MTS B (M2)'!B181,'3.1.MTS A'!$L$7:$L$253)</f>
        <v>0</v>
      </c>
      <c r="E181" s="187">
        <f>SUMIF('Conv ratios (M2)'!$A$2:$A$51,'3.2.MTS B (M2)'!$B181,'Conv ratios (M2)'!$G$2:$G$51)</f>
        <v>0</v>
      </c>
      <c r="F181" s="187">
        <f>SUMIF('Conv ratios (M2)'!$A$2:$A$51,'3.2.MTS B (M2)'!$B181,'Conv ratios (M2)'!$F$2:$F$51)</f>
        <v>0</v>
      </c>
      <c r="G181" s="187">
        <f>SUMIF('Conv ratios (M2)'!$A$2:$A$51,'3.2.MTS B (M2)'!$B181,'Conv ratios (M2)'!$E$2:$E$51)</f>
        <v>0</v>
      </c>
      <c r="H181" s="55"/>
      <c r="I181" s="72">
        <f t="shared" si="35"/>
        <v>0</v>
      </c>
      <c r="J181" s="72">
        <f t="shared" si="36"/>
        <v>0</v>
      </c>
      <c r="K181" s="72">
        <f t="shared" si="37"/>
        <v>0</v>
      </c>
      <c r="L181" s="72">
        <f t="shared" si="38"/>
        <v>0</v>
      </c>
      <c r="M181" s="55"/>
      <c r="N181" s="72">
        <f t="shared" si="39"/>
        <v>0</v>
      </c>
      <c r="O181" s="55"/>
      <c r="P181" s="72">
        <f t="shared" si="40"/>
        <v>0</v>
      </c>
      <c r="Q181" s="72">
        <f t="shared" si="41"/>
        <v>0</v>
      </c>
      <c r="R181" s="72">
        <f>SUMIF('3.1.MTS A'!$F$7:$F$253,'3.2.MTS B (M2)'!B181,'3.1.MTS A'!$Y$7:$Y$253)</f>
        <v>0</v>
      </c>
      <c r="S181" s="72">
        <f>SUMIFS('MTS B Funnel (M2)'!$E$7:$E$251,'MTS B Funnel (M2)'!$B$7:$B$251,'3.2.MTS B (M2)'!$B181)</f>
        <v>0</v>
      </c>
      <c r="T181" s="72">
        <f>SUMIFS('MTS B Funnel (M2)'!$F$7:$F$251,'MTS B Funnel (M2)'!$B$7:$B$251,'3.2.MTS B (M2)'!$B181)</f>
        <v>0</v>
      </c>
      <c r="U181" s="72">
        <f>SUMIFS('MTS B Funnel (M2)'!$G$7:$G$251,'MTS B Funnel (M2)'!$B$7:$B$251,'3.2.MTS B (M2)'!$B181)</f>
        <v>0</v>
      </c>
      <c r="V181" s="72">
        <f>SUMIFS('MTS B Funnel (M2)'!$H$7:$H$251,'MTS B Funnel (M2)'!$B$7:$B$251,'3.2.MTS B (M2)'!$B181)</f>
        <v>0</v>
      </c>
      <c r="W181" s="72">
        <f t="shared" si="42"/>
        <v>0</v>
      </c>
      <c r="X181" s="72">
        <f t="shared" si="43"/>
        <v>0</v>
      </c>
      <c r="Y181" s="72">
        <f t="shared" si="44"/>
        <v>0</v>
      </c>
      <c r="Z181" s="72">
        <f t="shared" si="44"/>
        <v>0</v>
      </c>
      <c r="AA181" s="72">
        <f t="shared" si="44"/>
        <v>0</v>
      </c>
      <c r="AB181" s="72">
        <f>SUMIFS('MTS B Funnel (M2)'!$I$7:$I$251,'MTS B Funnel (M2)'!$B$7:$B$251,'3.2.MTS B (M2)'!$B181)</f>
        <v>0</v>
      </c>
      <c r="AC181" s="72">
        <f>SUMIFS('MTS B Funnel (M2)'!$J$7:$J$251,'MTS B Funnel (M2)'!$B$7:$B$251,'3.2.MTS B (M2)'!$B181)</f>
        <v>0</v>
      </c>
      <c r="AD181" s="72">
        <f t="shared" si="45"/>
        <v>0</v>
      </c>
      <c r="AE181" s="55"/>
      <c r="AF181" s="72">
        <f>SUMIF('3.1.MTS A'!$F$7:$F$253,'3.2.MTS B (M2)'!R181,'3.1.MTS A'!$AD$7:$AD$253)</f>
        <v>0</v>
      </c>
      <c r="AG181" s="72">
        <f>SUMIFS('MTS B Funnel (M2)'!$L$7:$L$251,'MTS B Funnel (M2)'!$B$7:$B$251,'3.2.MTS B (M2)'!$B181)</f>
        <v>0</v>
      </c>
      <c r="AH181" s="72">
        <f>SUMIFS('MTS B Funnel (M2)'!$M$7:$M$251,'MTS B Funnel (M2)'!$B$7:$B$251,'3.2.MTS B (M2)'!$B181)</f>
        <v>0</v>
      </c>
      <c r="AI181" s="72">
        <f>SUMIFS('MTS B Funnel (M2)'!$N$7:$N$251,'MTS B Funnel (M2)'!$B$7:$B$251,'3.2.MTS B (M2)'!$B181)</f>
        <v>0</v>
      </c>
      <c r="AJ181" s="72">
        <f>SUMIFS('MTS B Funnel (M2)'!$O$7:$O$251,'MTS B Funnel (M2)'!$B$7:$B$251,'3.2.MTS B (M2)'!$B181)</f>
        <v>0</v>
      </c>
      <c r="AK181" s="72">
        <f t="shared" si="46"/>
        <v>0</v>
      </c>
      <c r="AL181" s="72">
        <f t="shared" si="47"/>
        <v>0</v>
      </c>
      <c r="AM181" s="72">
        <f t="shared" si="48"/>
        <v>0</v>
      </c>
      <c r="AN181" s="72">
        <f t="shared" si="49"/>
        <v>0</v>
      </c>
      <c r="AO181" s="72">
        <f t="shared" si="50"/>
        <v>0</v>
      </c>
      <c r="AP181" s="55"/>
    </row>
    <row r="182" spans="1:42" x14ac:dyDescent="0.25">
      <c r="A182" s="144"/>
      <c r="B182" s="55"/>
      <c r="C182" s="55"/>
      <c r="D182" s="72">
        <f>SUMIF('3.1.MTS A'!$F$7:$F$253,'3.2.MTS B (M2)'!B182,'3.1.MTS A'!$L$7:$L$253)</f>
        <v>0</v>
      </c>
      <c r="E182" s="187">
        <f>SUMIF('Conv ratios (M2)'!$A$2:$A$51,'3.2.MTS B (M2)'!$B182,'Conv ratios (M2)'!$G$2:$G$51)</f>
        <v>0</v>
      </c>
      <c r="F182" s="187">
        <f>SUMIF('Conv ratios (M2)'!$A$2:$A$51,'3.2.MTS B (M2)'!$B182,'Conv ratios (M2)'!$F$2:$F$51)</f>
        <v>0</v>
      </c>
      <c r="G182" s="187">
        <f>SUMIF('Conv ratios (M2)'!$A$2:$A$51,'3.2.MTS B (M2)'!$B182,'Conv ratios (M2)'!$E$2:$E$51)</f>
        <v>0</v>
      </c>
      <c r="H182" s="55"/>
      <c r="I182" s="72">
        <f t="shared" si="35"/>
        <v>0</v>
      </c>
      <c r="J182" s="72">
        <f t="shared" si="36"/>
        <v>0</v>
      </c>
      <c r="K182" s="72">
        <f t="shared" si="37"/>
        <v>0</v>
      </c>
      <c r="L182" s="72">
        <f t="shared" si="38"/>
        <v>0</v>
      </c>
      <c r="M182" s="55"/>
      <c r="N182" s="72">
        <f t="shared" si="39"/>
        <v>0</v>
      </c>
      <c r="O182" s="55"/>
      <c r="P182" s="72">
        <f t="shared" si="40"/>
        <v>0</v>
      </c>
      <c r="Q182" s="72">
        <f t="shared" si="41"/>
        <v>0</v>
      </c>
      <c r="R182" s="72">
        <f>SUMIF('3.1.MTS A'!$F$7:$F$253,'3.2.MTS B (M2)'!B182,'3.1.MTS A'!$Y$7:$Y$253)</f>
        <v>0</v>
      </c>
      <c r="S182" s="72">
        <f>SUMIFS('MTS B Funnel (M2)'!$E$7:$E$251,'MTS B Funnel (M2)'!$B$7:$B$251,'3.2.MTS B (M2)'!$B182)</f>
        <v>0</v>
      </c>
      <c r="T182" s="72">
        <f>SUMIFS('MTS B Funnel (M2)'!$F$7:$F$251,'MTS B Funnel (M2)'!$B$7:$B$251,'3.2.MTS B (M2)'!$B182)</f>
        <v>0</v>
      </c>
      <c r="U182" s="72">
        <f>SUMIFS('MTS B Funnel (M2)'!$G$7:$G$251,'MTS B Funnel (M2)'!$B$7:$B$251,'3.2.MTS B (M2)'!$B182)</f>
        <v>0</v>
      </c>
      <c r="V182" s="72">
        <f>SUMIFS('MTS B Funnel (M2)'!$H$7:$H$251,'MTS B Funnel (M2)'!$B$7:$B$251,'3.2.MTS B (M2)'!$B182)</f>
        <v>0</v>
      </c>
      <c r="W182" s="72">
        <f t="shared" si="42"/>
        <v>0</v>
      </c>
      <c r="X182" s="72">
        <f t="shared" si="43"/>
        <v>0</v>
      </c>
      <c r="Y182" s="72">
        <f t="shared" si="44"/>
        <v>0</v>
      </c>
      <c r="Z182" s="72">
        <f t="shared" si="44"/>
        <v>0</v>
      </c>
      <c r="AA182" s="72">
        <f t="shared" si="44"/>
        <v>0</v>
      </c>
      <c r="AB182" s="72">
        <f>SUMIFS('MTS B Funnel (M2)'!$I$7:$I$251,'MTS B Funnel (M2)'!$B$7:$B$251,'3.2.MTS B (M2)'!$B182)</f>
        <v>0</v>
      </c>
      <c r="AC182" s="72">
        <f>SUMIFS('MTS B Funnel (M2)'!$J$7:$J$251,'MTS B Funnel (M2)'!$B$7:$B$251,'3.2.MTS B (M2)'!$B182)</f>
        <v>0</v>
      </c>
      <c r="AD182" s="72">
        <f t="shared" si="45"/>
        <v>0</v>
      </c>
      <c r="AE182" s="55"/>
      <c r="AF182" s="72">
        <f>SUMIF('3.1.MTS A'!$F$7:$F$253,'3.2.MTS B (M2)'!R182,'3.1.MTS A'!$AD$7:$AD$253)</f>
        <v>0</v>
      </c>
      <c r="AG182" s="72">
        <f>SUMIFS('MTS B Funnel (M2)'!$L$7:$L$251,'MTS B Funnel (M2)'!$B$7:$B$251,'3.2.MTS B (M2)'!$B182)</f>
        <v>0</v>
      </c>
      <c r="AH182" s="72">
        <f>SUMIFS('MTS B Funnel (M2)'!$M$7:$M$251,'MTS B Funnel (M2)'!$B$7:$B$251,'3.2.MTS B (M2)'!$B182)</f>
        <v>0</v>
      </c>
      <c r="AI182" s="72">
        <f>SUMIFS('MTS B Funnel (M2)'!$N$7:$N$251,'MTS B Funnel (M2)'!$B$7:$B$251,'3.2.MTS B (M2)'!$B182)</f>
        <v>0</v>
      </c>
      <c r="AJ182" s="72">
        <f>SUMIFS('MTS B Funnel (M2)'!$O$7:$O$251,'MTS B Funnel (M2)'!$B$7:$B$251,'3.2.MTS B (M2)'!$B182)</f>
        <v>0</v>
      </c>
      <c r="AK182" s="72">
        <f t="shared" si="46"/>
        <v>0</v>
      </c>
      <c r="AL182" s="72">
        <f t="shared" si="47"/>
        <v>0</v>
      </c>
      <c r="AM182" s="72">
        <f t="shared" si="48"/>
        <v>0</v>
      </c>
      <c r="AN182" s="72">
        <f t="shared" si="49"/>
        <v>0</v>
      </c>
      <c r="AO182" s="72">
        <f t="shared" si="50"/>
        <v>0</v>
      </c>
      <c r="AP182" s="55"/>
    </row>
    <row r="183" spans="1:42" x14ac:dyDescent="0.25">
      <c r="A183" s="144"/>
      <c r="B183" s="55"/>
      <c r="C183" s="55"/>
      <c r="D183" s="72">
        <f>SUMIF('3.1.MTS A'!$F$7:$F$253,'3.2.MTS B (M2)'!B183,'3.1.MTS A'!$L$7:$L$253)</f>
        <v>0</v>
      </c>
      <c r="E183" s="187">
        <f>SUMIF('Conv ratios (M2)'!$A$2:$A$51,'3.2.MTS B (M2)'!$B183,'Conv ratios (M2)'!$G$2:$G$51)</f>
        <v>0</v>
      </c>
      <c r="F183" s="187">
        <f>SUMIF('Conv ratios (M2)'!$A$2:$A$51,'3.2.MTS B (M2)'!$B183,'Conv ratios (M2)'!$F$2:$F$51)</f>
        <v>0</v>
      </c>
      <c r="G183" s="187">
        <f>SUMIF('Conv ratios (M2)'!$A$2:$A$51,'3.2.MTS B (M2)'!$B183,'Conv ratios (M2)'!$E$2:$E$51)</f>
        <v>0</v>
      </c>
      <c r="H183" s="55"/>
      <c r="I183" s="72">
        <f t="shared" si="35"/>
        <v>0</v>
      </c>
      <c r="J183" s="72">
        <f t="shared" si="36"/>
        <v>0</v>
      </c>
      <c r="K183" s="72">
        <f t="shared" si="37"/>
        <v>0</v>
      </c>
      <c r="L183" s="72">
        <f t="shared" si="38"/>
        <v>0</v>
      </c>
      <c r="M183" s="55"/>
      <c r="N183" s="72">
        <f t="shared" si="39"/>
        <v>0</v>
      </c>
      <c r="O183" s="55"/>
      <c r="P183" s="72">
        <f t="shared" si="40"/>
        <v>0</v>
      </c>
      <c r="Q183" s="72">
        <f t="shared" si="41"/>
        <v>0</v>
      </c>
      <c r="R183" s="72">
        <f>SUMIF('3.1.MTS A'!$F$7:$F$253,'3.2.MTS B (M2)'!B183,'3.1.MTS A'!$Y$7:$Y$253)</f>
        <v>0</v>
      </c>
      <c r="S183" s="72">
        <f>SUMIFS('MTS B Funnel (M2)'!$E$7:$E$251,'MTS B Funnel (M2)'!$B$7:$B$251,'3.2.MTS B (M2)'!$B183)</f>
        <v>0</v>
      </c>
      <c r="T183" s="72">
        <f>SUMIFS('MTS B Funnel (M2)'!$F$7:$F$251,'MTS B Funnel (M2)'!$B$7:$B$251,'3.2.MTS B (M2)'!$B183)</f>
        <v>0</v>
      </c>
      <c r="U183" s="72">
        <f>SUMIFS('MTS B Funnel (M2)'!$G$7:$G$251,'MTS B Funnel (M2)'!$B$7:$B$251,'3.2.MTS B (M2)'!$B183)</f>
        <v>0</v>
      </c>
      <c r="V183" s="72">
        <f>SUMIFS('MTS B Funnel (M2)'!$H$7:$H$251,'MTS B Funnel (M2)'!$B$7:$B$251,'3.2.MTS B (M2)'!$B183)</f>
        <v>0</v>
      </c>
      <c r="W183" s="72">
        <f t="shared" si="42"/>
        <v>0</v>
      </c>
      <c r="X183" s="72">
        <f t="shared" si="43"/>
        <v>0</v>
      </c>
      <c r="Y183" s="72">
        <f t="shared" si="44"/>
        <v>0</v>
      </c>
      <c r="Z183" s="72">
        <f t="shared" si="44"/>
        <v>0</v>
      </c>
      <c r="AA183" s="72">
        <f t="shared" si="44"/>
        <v>0</v>
      </c>
      <c r="AB183" s="72">
        <f>SUMIFS('MTS B Funnel (M2)'!$I$7:$I$251,'MTS B Funnel (M2)'!$B$7:$B$251,'3.2.MTS B (M2)'!$B183)</f>
        <v>0</v>
      </c>
      <c r="AC183" s="72">
        <f>SUMIFS('MTS B Funnel (M2)'!$J$7:$J$251,'MTS B Funnel (M2)'!$B$7:$B$251,'3.2.MTS B (M2)'!$B183)</f>
        <v>0</v>
      </c>
      <c r="AD183" s="72">
        <f t="shared" si="45"/>
        <v>0</v>
      </c>
      <c r="AE183" s="55"/>
      <c r="AF183" s="72">
        <f>SUMIF('3.1.MTS A'!$F$7:$F$253,'3.2.MTS B (M2)'!R183,'3.1.MTS A'!$AD$7:$AD$253)</f>
        <v>0</v>
      </c>
      <c r="AG183" s="72">
        <f>SUMIFS('MTS B Funnel (M2)'!$L$7:$L$251,'MTS B Funnel (M2)'!$B$7:$B$251,'3.2.MTS B (M2)'!$B183)</f>
        <v>0</v>
      </c>
      <c r="AH183" s="72">
        <f>SUMIFS('MTS B Funnel (M2)'!$M$7:$M$251,'MTS B Funnel (M2)'!$B$7:$B$251,'3.2.MTS B (M2)'!$B183)</f>
        <v>0</v>
      </c>
      <c r="AI183" s="72">
        <f>SUMIFS('MTS B Funnel (M2)'!$N$7:$N$251,'MTS B Funnel (M2)'!$B$7:$B$251,'3.2.MTS B (M2)'!$B183)</f>
        <v>0</v>
      </c>
      <c r="AJ183" s="72">
        <f>SUMIFS('MTS B Funnel (M2)'!$O$7:$O$251,'MTS B Funnel (M2)'!$B$7:$B$251,'3.2.MTS B (M2)'!$B183)</f>
        <v>0</v>
      </c>
      <c r="AK183" s="72">
        <f t="shared" si="46"/>
        <v>0</v>
      </c>
      <c r="AL183" s="72">
        <f t="shared" si="47"/>
        <v>0</v>
      </c>
      <c r="AM183" s="72">
        <f t="shared" si="48"/>
        <v>0</v>
      </c>
      <c r="AN183" s="72">
        <f t="shared" si="49"/>
        <v>0</v>
      </c>
      <c r="AO183" s="72">
        <f t="shared" si="50"/>
        <v>0</v>
      </c>
      <c r="AP183" s="55"/>
    </row>
    <row r="184" spans="1:42" x14ac:dyDescent="0.25">
      <c r="A184" s="144"/>
      <c r="B184" s="55"/>
      <c r="C184" s="55"/>
      <c r="D184" s="72">
        <f>SUMIF('3.1.MTS A'!$F$7:$F$253,'3.2.MTS B (M2)'!B184,'3.1.MTS A'!$L$7:$L$253)</f>
        <v>0</v>
      </c>
      <c r="E184" s="187">
        <f>SUMIF('Conv ratios (M2)'!$A$2:$A$51,'3.2.MTS B (M2)'!$B184,'Conv ratios (M2)'!$G$2:$G$51)</f>
        <v>0</v>
      </c>
      <c r="F184" s="187">
        <f>SUMIF('Conv ratios (M2)'!$A$2:$A$51,'3.2.MTS B (M2)'!$B184,'Conv ratios (M2)'!$F$2:$F$51)</f>
        <v>0</v>
      </c>
      <c r="G184" s="187">
        <f>SUMIF('Conv ratios (M2)'!$A$2:$A$51,'3.2.MTS B (M2)'!$B184,'Conv ratios (M2)'!$E$2:$E$51)</f>
        <v>0</v>
      </c>
      <c r="H184" s="55"/>
      <c r="I184" s="72">
        <f t="shared" si="35"/>
        <v>0</v>
      </c>
      <c r="J184" s="72">
        <f t="shared" si="36"/>
        <v>0</v>
      </c>
      <c r="K184" s="72">
        <f t="shared" si="37"/>
        <v>0</v>
      </c>
      <c r="L184" s="72">
        <f t="shared" si="38"/>
        <v>0</v>
      </c>
      <c r="M184" s="55"/>
      <c r="N184" s="72">
        <f t="shared" si="39"/>
        <v>0</v>
      </c>
      <c r="O184" s="55"/>
      <c r="P184" s="72">
        <f t="shared" si="40"/>
        <v>0</v>
      </c>
      <c r="Q184" s="72">
        <f t="shared" si="41"/>
        <v>0</v>
      </c>
      <c r="R184" s="72">
        <f>SUMIF('3.1.MTS A'!$F$7:$F$253,'3.2.MTS B (M2)'!B184,'3.1.MTS A'!$Y$7:$Y$253)</f>
        <v>0</v>
      </c>
      <c r="S184" s="72">
        <f>SUMIFS('MTS B Funnel (M2)'!$E$7:$E$251,'MTS B Funnel (M2)'!$B$7:$B$251,'3.2.MTS B (M2)'!$B184)</f>
        <v>0</v>
      </c>
      <c r="T184" s="72">
        <f>SUMIFS('MTS B Funnel (M2)'!$F$7:$F$251,'MTS B Funnel (M2)'!$B$7:$B$251,'3.2.MTS B (M2)'!$B184)</f>
        <v>0</v>
      </c>
      <c r="U184" s="72">
        <f>SUMIFS('MTS B Funnel (M2)'!$G$7:$G$251,'MTS B Funnel (M2)'!$B$7:$B$251,'3.2.MTS B (M2)'!$B184)</f>
        <v>0</v>
      </c>
      <c r="V184" s="72">
        <f>SUMIFS('MTS B Funnel (M2)'!$H$7:$H$251,'MTS B Funnel (M2)'!$B$7:$B$251,'3.2.MTS B (M2)'!$B184)</f>
        <v>0</v>
      </c>
      <c r="W184" s="72">
        <f t="shared" si="42"/>
        <v>0</v>
      </c>
      <c r="X184" s="72">
        <f t="shared" si="43"/>
        <v>0</v>
      </c>
      <c r="Y184" s="72">
        <f t="shared" si="44"/>
        <v>0</v>
      </c>
      <c r="Z184" s="72">
        <f t="shared" si="44"/>
        <v>0</v>
      </c>
      <c r="AA184" s="72">
        <f t="shared" si="44"/>
        <v>0</v>
      </c>
      <c r="AB184" s="72">
        <f>SUMIFS('MTS B Funnel (M2)'!$I$7:$I$251,'MTS B Funnel (M2)'!$B$7:$B$251,'3.2.MTS B (M2)'!$B184)</f>
        <v>0</v>
      </c>
      <c r="AC184" s="72">
        <f>SUMIFS('MTS B Funnel (M2)'!$J$7:$J$251,'MTS B Funnel (M2)'!$B$7:$B$251,'3.2.MTS B (M2)'!$B184)</f>
        <v>0</v>
      </c>
      <c r="AD184" s="72">
        <f t="shared" si="45"/>
        <v>0</v>
      </c>
      <c r="AE184" s="55"/>
      <c r="AF184" s="72">
        <f>SUMIF('3.1.MTS A'!$F$7:$F$253,'3.2.MTS B (M2)'!R184,'3.1.MTS A'!$AD$7:$AD$253)</f>
        <v>0</v>
      </c>
      <c r="AG184" s="72">
        <f>SUMIFS('MTS B Funnel (M2)'!$L$7:$L$251,'MTS B Funnel (M2)'!$B$7:$B$251,'3.2.MTS B (M2)'!$B184)</f>
        <v>0</v>
      </c>
      <c r="AH184" s="72">
        <f>SUMIFS('MTS B Funnel (M2)'!$M$7:$M$251,'MTS B Funnel (M2)'!$B$7:$B$251,'3.2.MTS B (M2)'!$B184)</f>
        <v>0</v>
      </c>
      <c r="AI184" s="72">
        <f>SUMIFS('MTS B Funnel (M2)'!$N$7:$N$251,'MTS B Funnel (M2)'!$B$7:$B$251,'3.2.MTS B (M2)'!$B184)</f>
        <v>0</v>
      </c>
      <c r="AJ184" s="72">
        <f>SUMIFS('MTS B Funnel (M2)'!$O$7:$O$251,'MTS B Funnel (M2)'!$B$7:$B$251,'3.2.MTS B (M2)'!$B184)</f>
        <v>0</v>
      </c>
      <c r="AK184" s="72">
        <f t="shared" si="46"/>
        <v>0</v>
      </c>
      <c r="AL184" s="72">
        <f t="shared" si="47"/>
        <v>0</v>
      </c>
      <c r="AM184" s="72">
        <f t="shared" si="48"/>
        <v>0</v>
      </c>
      <c r="AN184" s="72">
        <f t="shared" si="49"/>
        <v>0</v>
      </c>
      <c r="AO184" s="72">
        <f t="shared" si="50"/>
        <v>0</v>
      </c>
      <c r="AP184" s="55"/>
    </row>
    <row r="185" spans="1:42" x14ac:dyDescent="0.25">
      <c r="A185" s="144"/>
      <c r="B185" s="55"/>
      <c r="C185" s="55"/>
      <c r="D185" s="72">
        <f>SUMIF('3.1.MTS A'!$F$7:$F$253,'3.2.MTS B (M2)'!B185,'3.1.MTS A'!$L$7:$L$253)</f>
        <v>0</v>
      </c>
      <c r="E185" s="187">
        <f>SUMIF('Conv ratios (M2)'!$A$2:$A$51,'3.2.MTS B (M2)'!$B185,'Conv ratios (M2)'!$G$2:$G$51)</f>
        <v>0</v>
      </c>
      <c r="F185" s="187">
        <f>SUMIF('Conv ratios (M2)'!$A$2:$A$51,'3.2.MTS B (M2)'!$B185,'Conv ratios (M2)'!$F$2:$F$51)</f>
        <v>0</v>
      </c>
      <c r="G185" s="187">
        <f>SUMIF('Conv ratios (M2)'!$A$2:$A$51,'3.2.MTS B (M2)'!$B185,'Conv ratios (M2)'!$E$2:$E$51)</f>
        <v>0</v>
      </c>
      <c r="H185" s="55"/>
      <c r="I185" s="72">
        <f t="shared" si="35"/>
        <v>0</v>
      </c>
      <c r="J185" s="72">
        <f t="shared" si="36"/>
        <v>0</v>
      </c>
      <c r="K185" s="72">
        <f t="shared" si="37"/>
        <v>0</v>
      </c>
      <c r="L185" s="72">
        <f t="shared" si="38"/>
        <v>0</v>
      </c>
      <c r="M185" s="55"/>
      <c r="N185" s="72">
        <f t="shared" si="39"/>
        <v>0</v>
      </c>
      <c r="O185" s="55"/>
      <c r="P185" s="72">
        <f t="shared" si="40"/>
        <v>0</v>
      </c>
      <c r="Q185" s="72">
        <f t="shared" si="41"/>
        <v>0</v>
      </c>
      <c r="R185" s="72">
        <f>SUMIF('3.1.MTS A'!$F$7:$F$253,'3.2.MTS B (M2)'!B185,'3.1.MTS A'!$Y$7:$Y$253)</f>
        <v>0</v>
      </c>
      <c r="S185" s="72">
        <f>SUMIFS('MTS B Funnel (M2)'!$E$7:$E$251,'MTS B Funnel (M2)'!$B$7:$B$251,'3.2.MTS B (M2)'!$B185)</f>
        <v>0</v>
      </c>
      <c r="T185" s="72">
        <f>SUMIFS('MTS B Funnel (M2)'!$F$7:$F$251,'MTS B Funnel (M2)'!$B$7:$B$251,'3.2.MTS B (M2)'!$B185)</f>
        <v>0</v>
      </c>
      <c r="U185" s="72">
        <f>SUMIFS('MTS B Funnel (M2)'!$G$7:$G$251,'MTS B Funnel (M2)'!$B$7:$B$251,'3.2.MTS B (M2)'!$B185)</f>
        <v>0</v>
      </c>
      <c r="V185" s="72">
        <f>SUMIFS('MTS B Funnel (M2)'!$H$7:$H$251,'MTS B Funnel (M2)'!$B$7:$B$251,'3.2.MTS B (M2)'!$B185)</f>
        <v>0</v>
      </c>
      <c r="W185" s="72">
        <f t="shared" si="42"/>
        <v>0</v>
      </c>
      <c r="X185" s="72">
        <f t="shared" si="43"/>
        <v>0</v>
      </c>
      <c r="Y185" s="72">
        <f t="shared" si="44"/>
        <v>0</v>
      </c>
      <c r="Z185" s="72">
        <f t="shared" si="44"/>
        <v>0</v>
      </c>
      <c r="AA185" s="72">
        <f t="shared" si="44"/>
        <v>0</v>
      </c>
      <c r="AB185" s="72">
        <f>SUMIFS('MTS B Funnel (M2)'!$I$7:$I$251,'MTS B Funnel (M2)'!$B$7:$B$251,'3.2.MTS B (M2)'!$B185)</f>
        <v>0</v>
      </c>
      <c r="AC185" s="72">
        <f>SUMIFS('MTS B Funnel (M2)'!$J$7:$J$251,'MTS B Funnel (M2)'!$B$7:$B$251,'3.2.MTS B (M2)'!$B185)</f>
        <v>0</v>
      </c>
      <c r="AD185" s="72">
        <f t="shared" si="45"/>
        <v>0</v>
      </c>
      <c r="AE185" s="55"/>
      <c r="AF185" s="72">
        <f>SUMIF('3.1.MTS A'!$F$7:$F$253,'3.2.MTS B (M2)'!R185,'3.1.MTS A'!$AD$7:$AD$253)</f>
        <v>0</v>
      </c>
      <c r="AG185" s="72">
        <f>SUMIFS('MTS B Funnel (M2)'!$L$7:$L$251,'MTS B Funnel (M2)'!$B$7:$B$251,'3.2.MTS B (M2)'!$B185)</f>
        <v>0</v>
      </c>
      <c r="AH185" s="72">
        <f>SUMIFS('MTS B Funnel (M2)'!$M$7:$M$251,'MTS B Funnel (M2)'!$B$7:$B$251,'3.2.MTS B (M2)'!$B185)</f>
        <v>0</v>
      </c>
      <c r="AI185" s="72">
        <f>SUMIFS('MTS B Funnel (M2)'!$N$7:$N$251,'MTS B Funnel (M2)'!$B$7:$B$251,'3.2.MTS B (M2)'!$B185)</f>
        <v>0</v>
      </c>
      <c r="AJ185" s="72">
        <f>SUMIFS('MTS B Funnel (M2)'!$O$7:$O$251,'MTS B Funnel (M2)'!$B$7:$B$251,'3.2.MTS B (M2)'!$B185)</f>
        <v>0</v>
      </c>
      <c r="AK185" s="72">
        <f t="shared" si="46"/>
        <v>0</v>
      </c>
      <c r="AL185" s="72">
        <f t="shared" si="47"/>
        <v>0</v>
      </c>
      <c r="AM185" s="72">
        <f t="shared" si="48"/>
        <v>0</v>
      </c>
      <c r="AN185" s="72">
        <f t="shared" si="49"/>
        <v>0</v>
      </c>
      <c r="AO185" s="72">
        <f t="shared" si="50"/>
        <v>0</v>
      </c>
      <c r="AP185" s="55"/>
    </row>
    <row r="186" spans="1:42" x14ac:dyDescent="0.25">
      <c r="A186" s="144"/>
      <c r="B186" s="55"/>
      <c r="C186" s="55"/>
      <c r="D186" s="72">
        <f>SUMIF('3.1.MTS A'!$F$7:$F$253,'3.2.MTS B (M2)'!B186,'3.1.MTS A'!$L$7:$L$253)</f>
        <v>0</v>
      </c>
      <c r="E186" s="187">
        <f>SUMIF('Conv ratios (M2)'!$A$2:$A$51,'3.2.MTS B (M2)'!$B186,'Conv ratios (M2)'!$G$2:$G$51)</f>
        <v>0</v>
      </c>
      <c r="F186" s="187">
        <f>SUMIF('Conv ratios (M2)'!$A$2:$A$51,'3.2.MTS B (M2)'!$B186,'Conv ratios (M2)'!$F$2:$F$51)</f>
        <v>0</v>
      </c>
      <c r="G186" s="187">
        <f>SUMIF('Conv ratios (M2)'!$A$2:$A$51,'3.2.MTS B (M2)'!$B186,'Conv ratios (M2)'!$E$2:$E$51)</f>
        <v>0</v>
      </c>
      <c r="H186" s="55"/>
      <c r="I186" s="72">
        <f t="shared" si="35"/>
        <v>0</v>
      </c>
      <c r="J186" s="72">
        <f t="shared" si="36"/>
        <v>0</v>
      </c>
      <c r="K186" s="72">
        <f t="shared" si="37"/>
        <v>0</v>
      </c>
      <c r="L186" s="72">
        <f t="shared" si="38"/>
        <v>0</v>
      </c>
      <c r="M186" s="55"/>
      <c r="N186" s="72">
        <f t="shared" si="39"/>
        <v>0</v>
      </c>
      <c r="O186" s="55"/>
      <c r="P186" s="72">
        <f t="shared" si="40"/>
        <v>0</v>
      </c>
      <c r="Q186" s="72">
        <f t="shared" si="41"/>
        <v>0</v>
      </c>
      <c r="R186" s="72">
        <f>SUMIF('3.1.MTS A'!$F$7:$F$253,'3.2.MTS B (M2)'!B186,'3.1.MTS A'!$Y$7:$Y$253)</f>
        <v>0</v>
      </c>
      <c r="S186" s="72">
        <f>SUMIFS('MTS B Funnel (M2)'!$E$7:$E$251,'MTS B Funnel (M2)'!$B$7:$B$251,'3.2.MTS B (M2)'!$B186)</f>
        <v>0</v>
      </c>
      <c r="T186" s="72">
        <f>SUMIFS('MTS B Funnel (M2)'!$F$7:$F$251,'MTS B Funnel (M2)'!$B$7:$B$251,'3.2.MTS B (M2)'!$B186)</f>
        <v>0</v>
      </c>
      <c r="U186" s="72">
        <f>SUMIFS('MTS B Funnel (M2)'!$G$7:$G$251,'MTS B Funnel (M2)'!$B$7:$B$251,'3.2.MTS B (M2)'!$B186)</f>
        <v>0</v>
      </c>
      <c r="V186" s="72">
        <f>SUMIFS('MTS B Funnel (M2)'!$H$7:$H$251,'MTS B Funnel (M2)'!$B$7:$B$251,'3.2.MTS B (M2)'!$B186)</f>
        <v>0</v>
      </c>
      <c r="W186" s="72">
        <f t="shared" si="42"/>
        <v>0</v>
      </c>
      <c r="X186" s="72">
        <f t="shared" si="43"/>
        <v>0</v>
      </c>
      <c r="Y186" s="72">
        <f t="shared" si="44"/>
        <v>0</v>
      </c>
      <c r="Z186" s="72">
        <f t="shared" si="44"/>
        <v>0</v>
      </c>
      <c r="AA186" s="72">
        <f t="shared" si="44"/>
        <v>0</v>
      </c>
      <c r="AB186" s="72">
        <f>SUMIFS('MTS B Funnel (M2)'!$I$7:$I$251,'MTS B Funnel (M2)'!$B$7:$B$251,'3.2.MTS B (M2)'!$B186)</f>
        <v>0</v>
      </c>
      <c r="AC186" s="72">
        <f>SUMIFS('MTS B Funnel (M2)'!$J$7:$J$251,'MTS B Funnel (M2)'!$B$7:$B$251,'3.2.MTS B (M2)'!$B186)</f>
        <v>0</v>
      </c>
      <c r="AD186" s="72">
        <f t="shared" si="45"/>
        <v>0</v>
      </c>
      <c r="AE186" s="55"/>
      <c r="AF186" s="72">
        <f>SUMIF('3.1.MTS A'!$F$7:$F$253,'3.2.MTS B (M2)'!R186,'3.1.MTS A'!$AD$7:$AD$253)</f>
        <v>0</v>
      </c>
      <c r="AG186" s="72">
        <f>SUMIFS('MTS B Funnel (M2)'!$L$7:$L$251,'MTS B Funnel (M2)'!$B$7:$B$251,'3.2.MTS B (M2)'!$B186)</f>
        <v>0</v>
      </c>
      <c r="AH186" s="72">
        <f>SUMIFS('MTS B Funnel (M2)'!$M$7:$M$251,'MTS B Funnel (M2)'!$B$7:$B$251,'3.2.MTS B (M2)'!$B186)</f>
        <v>0</v>
      </c>
      <c r="AI186" s="72">
        <f>SUMIFS('MTS B Funnel (M2)'!$N$7:$N$251,'MTS B Funnel (M2)'!$B$7:$B$251,'3.2.MTS B (M2)'!$B186)</f>
        <v>0</v>
      </c>
      <c r="AJ186" s="72">
        <f>SUMIFS('MTS B Funnel (M2)'!$O$7:$O$251,'MTS B Funnel (M2)'!$B$7:$B$251,'3.2.MTS B (M2)'!$B186)</f>
        <v>0</v>
      </c>
      <c r="AK186" s="72">
        <f t="shared" si="46"/>
        <v>0</v>
      </c>
      <c r="AL186" s="72">
        <f t="shared" si="47"/>
        <v>0</v>
      </c>
      <c r="AM186" s="72">
        <f t="shared" si="48"/>
        <v>0</v>
      </c>
      <c r="AN186" s="72">
        <f t="shared" si="49"/>
        <v>0</v>
      </c>
      <c r="AO186" s="72">
        <f t="shared" si="50"/>
        <v>0</v>
      </c>
      <c r="AP186" s="55"/>
    </row>
    <row r="187" spans="1:42" x14ac:dyDescent="0.25">
      <c r="A187" s="144"/>
      <c r="B187" s="55"/>
      <c r="C187" s="55"/>
      <c r="D187" s="72">
        <f>SUMIF('3.1.MTS A'!$F$7:$F$253,'3.2.MTS B (M2)'!B187,'3.1.MTS A'!$L$7:$L$253)</f>
        <v>0</v>
      </c>
      <c r="E187" s="187">
        <f>SUMIF('Conv ratios (M2)'!$A$2:$A$51,'3.2.MTS B (M2)'!$B187,'Conv ratios (M2)'!$G$2:$G$51)</f>
        <v>0</v>
      </c>
      <c r="F187" s="187">
        <f>SUMIF('Conv ratios (M2)'!$A$2:$A$51,'3.2.MTS B (M2)'!$B187,'Conv ratios (M2)'!$F$2:$F$51)</f>
        <v>0</v>
      </c>
      <c r="G187" s="187">
        <f>SUMIF('Conv ratios (M2)'!$A$2:$A$51,'3.2.MTS B (M2)'!$B187,'Conv ratios (M2)'!$E$2:$E$51)</f>
        <v>0</v>
      </c>
      <c r="H187" s="55"/>
      <c r="I187" s="72">
        <f t="shared" si="35"/>
        <v>0</v>
      </c>
      <c r="J187" s="72">
        <f t="shared" si="36"/>
        <v>0</v>
      </c>
      <c r="K187" s="72">
        <f t="shared" si="37"/>
        <v>0</v>
      </c>
      <c r="L187" s="72">
        <f t="shared" si="38"/>
        <v>0</v>
      </c>
      <c r="M187" s="55"/>
      <c r="N187" s="72">
        <f t="shared" si="39"/>
        <v>0</v>
      </c>
      <c r="O187" s="55"/>
      <c r="P187" s="72">
        <f t="shared" si="40"/>
        <v>0</v>
      </c>
      <c r="Q187" s="72">
        <f t="shared" si="41"/>
        <v>0</v>
      </c>
      <c r="R187" s="72">
        <f>SUMIF('3.1.MTS A'!$F$7:$F$253,'3.2.MTS B (M2)'!B187,'3.1.MTS A'!$Y$7:$Y$253)</f>
        <v>0</v>
      </c>
      <c r="S187" s="72">
        <f>SUMIFS('MTS B Funnel (M2)'!$E$7:$E$251,'MTS B Funnel (M2)'!$B$7:$B$251,'3.2.MTS B (M2)'!$B187)</f>
        <v>0</v>
      </c>
      <c r="T187" s="72">
        <f>SUMIFS('MTS B Funnel (M2)'!$F$7:$F$251,'MTS B Funnel (M2)'!$B$7:$B$251,'3.2.MTS B (M2)'!$B187)</f>
        <v>0</v>
      </c>
      <c r="U187" s="72">
        <f>SUMIFS('MTS B Funnel (M2)'!$G$7:$G$251,'MTS B Funnel (M2)'!$B$7:$B$251,'3.2.MTS B (M2)'!$B187)</f>
        <v>0</v>
      </c>
      <c r="V187" s="72">
        <f>SUMIFS('MTS B Funnel (M2)'!$H$7:$H$251,'MTS B Funnel (M2)'!$B$7:$B$251,'3.2.MTS B (M2)'!$B187)</f>
        <v>0</v>
      </c>
      <c r="W187" s="72">
        <f t="shared" si="42"/>
        <v>0</v>
      </c>
      <c r="X187" s="72">
        <f t="shared" si="43"/>
        <v>0</v>
      </c>
      <c r="Y187" s="72">
        <f t="shared" si="44"/>
        <v>0</v>
      </c>
      <c r="Z187" s="72">
        <f t="shared" si="44"/>
        <v>0</v>
      </c>
      <c r="AA187" s="72">
        <f t="shared" si="44"/>
        <v>0</v>
      </c>
      <c r="AB187" s="72">
        <f>SUMIFS('MTS B Funnel (M2)'!$I$7:$I$251,'MTS B Funnel (M2)'!$B$7:$B$251,'3.2.MTS B (M2)'!$B187)</f>
        <v>0</v>
      </c>
      <c r="AC187" s="72">
        <f>SUMIFS('MTS B Funnel (M2)'!$J$7:$J$251,'MTS B Funnel (M2)'!$B$7:$B$251,'3.2.MTS B (M2)'!$B187)</f>
        <v>0</v>
      </c>
      <c r="AD187" s="72">
        <f t="shared" si="45"/>
        <v>0</v>
      </c>
      <c r="AE187" s="55"/>
      <c r="AF187" s="72">
        <f>SUMIF('3.1.MTS A'!$F$7:$F$253,'3.2.MTS B (M2)'!R187,'3.1.MTS A'!$AD$7:$AD$253)</f>
        <v>0</v>
      </c>
      <c r="AG187" s="72">
        <f>SUMIFS('MTS B Funnel (M2)'!$L$7:$L$251,'MTS B Funnel (M2)'!$B$7:$B$251,'3.2.MTS B (M2)'!$B187)</f>
        <v>0</v>
      </c>
      <c r="AH187" s="72">
        <f>SUMIFS('MTS B Funnel (M2)'!$M$7:$M$251,'MTS B Funnel (M2)'!$B$7:$B$251,'3.2.MTS B (M2)'!$B187)</f>
        <v>0</v>
      </c>
      <c r="AI187" s="72">
        <f>SUMIFS('MTS B Funnel (M2)'!$N$7:$N$251,'MTS B Funnel (M2)'!$B$7:$B$251,'3.2.MTS B (M2)'!$B187)</f>
        <v>0</v>
      </c>
      <c r="AJ187" s="72">
        <f>SUMIFS('MTS B Funnel (M2)'!$O$7:$O$251,'MTS B Funnel (M2)'!$B$7:$B$251,'3.2.MTS B (M2)'!$B187)</f>
        <v>0</v>
      </c>
      <c r="AK187" s="72">
        <f t="shared" si="46"/>
        <v>0</v>
      </c>
      <c r="AL187" s="72">
        <f t="shared" si="47"/>
        <v>0</v>
      </c>
      <c r="AM187" s="72">
        <f t="shared" si="48"/>
        <v>0</v>
      </c>
      <c r="AN187" s="72">
        <f t="shared" si="49"/>
        <v>0</v>
      </c>
      <c r="AO187" s="72">
        <f t="shared" si="50"/>
        <v>0</v>
      </c>
      <c r="AP187" s="55"/>
    </row>
    <row r="188" spans="1:42" x14ac:dyDescent="0.25">
      <c r="A188" s="144"/>
      <c r="B188" s="55"/>
      <c r="C188" s="55"/>
      <c r="D188" s="72">
        <f>SUMIF('3.1.MTS A'!$F$7:$F$253,'3.2.MTS B (M2)'!B188,'3.1.MTS A'!$L$7:$L$253)</f>
        <v>0</v>
      </c>
      <c r="E188" s="187">
        <f>SUMIF('Conv ratios (M2)'!$A$2:$A$51,'3.2.MTS B (M2)'!$B188,'Conv ratios (M2)'!$G$2:$G$51)</f>
        <v>0</v>
      </c>
      <c r="F188" s="187">
        <f>SUMIF('Conv ratios (M2)'!$A$2:$A$51,'3.2.MTS B (M2)'!$B188,'Conv ratios (M2)'!$F$2:$F$51)</f>
        <v>0</v>
      </c>
      <c r="G188" s="187">
        <f>SUMIF('Conv ratios (M2)'!$A$2:$A$51,'3.2.MTS B (M2)'!$B188,'Conv ratios (M2)'!$E$2:$E$51)</f>
        <v>0</v>
      </c>
      <c r="H188" s="55"/>
      <c r="I188" s="72">
        <f t="shared" si="35"/>
        <v>0</v>
      </c>
      <c r="J188" s="72">
        <f t="shared" si="36"/>
        <v>0</v>
      </c>
      <c r="K188" s="72">
        <f t="shared" si="37"/>
        <v>0</v>
      </c>
      <c r="L188" s="72">
        <f t="shared" si="38"/>
        <v>0</v>
      </c>
      <c r="M188" s="55"/>
      <c r="N188" s="72">
        <f t="shared" si="39"/>
        <v>0</v>
      </c>
      <c r="O188" s="55"/>
      <c r="P188" s="72">
        <f t="shared" si="40"/>
        <v>0</v>
      </c>
      <c r="Q188" s="72">
        <f t="shared" si="41"/>
        <v>0</v>
      </c>
      <c r="R188" s="72">
        <f>SUMIF('3.1.MTS A'!$F$7:$F$253,'3.2.MTS B (M2)'!B188,'3.1.MTS A'!$Y$7:$Y$253)</f>
        <v>0</v>
      </c>
      <c r="S188" s="72">
        <f>SUMIFS('MTS B Funnel (M2)'!$E$7:$E$251,'MTS B Funnel (M2)'!$B$7:$B$251,'3.2.MTS B (M2)'!$B188)</f>
        <v>0</v>
      </c>
      <c r="T188" s="72">
        <f>SUMIFS('MTS B Funnel (M2)'!$F$7:$F$251,'MTS B Funnel (M2)'!$B$7:$B$251,'3.2.MTS B (M2)'!$B188)</f>
        <v>0</v>
      </c>
      <c r="U188" s="72">
        <f>SUMIFS('MTS B Funnel (M2)'!$G$7:$G$251,'MTS B Funnel (M2)'!$B$7:$B$251,'3.2.MTS B (M2)'!$B188)</f>
        <v>0</v>
      </c>
      <c r="V188" s="72">
        <f>SUMIFS('MTS B Funnel (M2)'!$H$7:$H$251,'MTS B Funnel (M2)'!$B$7:$B$251,'3.2.MTS B (M2)'!$B188)</f>
        <v>0</v>
      </c>
      <c r="W188" s="72">
        <f t="shared" si="42"/>
        <v>0</v>
      </c>
      <c r="X188" s="72">
        <f t="shared" si="43"/>
        <v>0</v>
      </c>
      <c r="Y188" s="72">
        <f t="shared" si="44"/>
        <v>0</v>
      </c>
      <c r="Z188" s="72">
        <f t="shared" si="44"/>
        <v>0</v>
      </c>
      <c r="AA188" s="72">
        <f t="shared" si="44"/>
        <v>0</v>
      </c>
      <c r="AB188" s="72">
        <f>SUMIFS('MTS B Funnel (M2)'!$I$7:$I$251,'MTS B Funnel (M2)'!$B$7:$B$251,'3.2.MTS B (M2)'!$B188)</f>
        <v>0</v>
      </c>
      <c r="AC188" s="72">
        <f>SUMIFS('MTS B Funnel (M2)'!$J$7:$J$251,'MTS B Funnel (M2)'!$B$7:$B$251,'3.2.MTS B (M2)'!$B188)</f>
        <v>0</v>
      </c>
      <c r="AD188" s="72">
        <f t="shared" si="45"/>
        <v>0</v>
      </c>
      <c r="AE188" s="55"/>
      <c r="AF188" s="72">
        <f>SUMIF('3.1.MTS A'!$F$7:$F$253,'3.2.MTS B (M2)'!R188,'3.1.MTS A'!$AD$7:$AD$253)</f>
        <v>0</v>
      </c>
      <c r="AG188" s="72">
        <f>SUMIFS('MTS B Funnel (M2)'!$L$7:$L$251,'MTS B Funnel (M2)'!$B$7:$B$251,'3.2.MTS B (M2)'!$B188)</f>
        <v>0</v>
      </c>
      <c r="AH188" s="72">
        <f>SUMIFS('MTS B Funnel (M2)'!$M$7:$M$251,'MTS B Funnel (M2)'!$B$7:$B$251,'3.2.MTS B (M2)'!$B188)</f>
        <v>0</v>
      </c>
      <c r="AI188" s="72">
        <f>SUMIFS('MTS B Funnel (M2)'!$N$7:$N$251,'MTS B Funnel (M2)'!$B$7:$B$251,'3.2.MTS B (M2)'!$B188)</f>
        <v>0</v>
      </c>
      <c r="AJ188" s="72">
        <f>SUMIFS('MTS B Funnel (M2)'!$O$7:$O$251,'MTS B Funnel (M2)'!$B$7:$B$251,'3.2.MTS B (M2)'!$B188)</f>
        <v>0</v>
      </c>
      <c r="AK188" s="72">
        <f t="shared" si="46"/>
        <v>0</v>
      </c>
      <c r="AL188" s="72">
        <f t="shared" si="47"/>
        <v>0</v>
      </c>
      <c r="AM188" s="72">
        <f t="shared" si="48"/>
        <v>0</v>
      </c>
      <c r="AN188" s="72">
        <f t="shared" si="49"/>
        <v>0</v>
      </c>
      <c r="AO188" s="72">
        <f t="shared" si="50"/>
        <v>0</v>
      </c>
      <c r="AP188" s="55"/>
    </row>
    <row r="189" spans="1:42" x14ac:dyDescent="0.25">
      <c r="A189" s="144"/>
      <c r="B189" s="55"/>
      <c r="C189" s="55"/>
      <c r="D189" s="72">
        <f>SUMIF('3.1.MTS A'!$F$7:$F$253,'3.2.MTS B (M2)'!B189,'3.1.MTS A'!$L$7:$L$253)</f>
        <v>0</v>
      </c>
      <c r="E189" s="187">
        <f>SUMIF('Conv ratios (M2)'!$A$2:$A$51,'3.2.MTS B (M2)'!$B189,'Conv ratios (M2)'!$G$2:$G$51)</f>
        <v>0</v>
      </c>
      <c r="F189" s="187">
        <f>SUMIF('Conv ratios (M2)'!$A$2:$A$51,'3.2.MTS B (M2)'!$B189,'Conv ratios (M2)'!$F$2:$F$51)</f>
        <v>0</v>
      </c>
      <c r="G189" s="187">
        <f>SUMIF('Conv ratios (M2)'!$A$2:$A$51,'3.2.MTS B (M2)'!$B189,'Conv ratios (M2)'!$E$2:$E$51)</f>
        <v>0</v>
      </c>
      <c r="H189" s="55"/>
      <c r="I189" s="72">
        <f t="shared" si="35"/>
        <v>0</v>
      </c>
      <c r="J189" s="72">
        <f t="shared" si="36"/>
        <v>0</v>
      </c>
      <c r="K189" s="72">
        <f t="shared" si="37"/>
        <v>0</v>
      </c>
      <c r="L189" s="72">
        <f t="shared" si="38"/>
        <v>0</v>
      </c>
      <c r="M189" s="55"/>
      <c r="N189" s="72">
        <f t="shared" si="39"/>
        <v>0</v>
      </c>
      <c r="O189" s="55"/>
      <c r="P189" s="72">
        <f t="shared" si="40"/>
        <v>0</v>
      </c>
      <c r="Q189" s="72">
        <f t="shared" si="41"/>
        <v>0</v>
      </c>
      <c r="R189" s="72">
        <f>SUMIF('3.1.MTS A'!$F$7:$F$253,'3.2.MTS B (M2)'!B189,'3.1.MTS A'!$Y$7:$Y$253)</f>
        <v>0</v>
      </c>
      <c r="S189" s="72">
        <f>SUMIFS('MTS B Funnel (M2)'!$E$7:$E$251,'MTS B Funnel (M2)'!$B$7:$B$251,'3.2.MTS B (M2)'!$B189)</f>
        <v>0</v>
      </c>
      <c r="T189" s="72">
        <f>SUMIFS('MTS B Funnel (M2)'!$F$7:$F$251,'MTS B Funnel (M2)'!$B$7:$B$251,'3.2.MTS B (M2)'!$B189)</f>
        <v>0</v>
      </c>
      <c r="U189" s="72">
        <f>SUMIFS('MTS B Funnel (M2)'!$G$7:$G$251,'MTS B Funnel (M2)'!$B$7:$B$251,'3.2.MTS B (M2)'!$B189)</f>
        <v>0</v>
      </c>
      <c r="V189" s="72">
        <f>SUMIFS('MTS B Funnel (M2)'!$H$7:$H$251,'MTS B Funnel (M2)'!$B$7:$B$251,'3.2.MTS B (M2)'!$B189)</f>
        <v>0</v>
      </c>
      <c r="W189" s="72">
        <f t="shared" si="42"/>
        <v>0</v>
      </c>
      <c r="X189" s="72">
        <f t="shared" si="43"/>
        <v>0</v>
      </c>
      <c r="Y189" s="72">
        <f t="shared" si="44"/>
        <v>0</v>
      </c>
      <c r="Z189" s="72">
        <f t="shared" si="44"/>
        <v>0</v>
      </c>
      <c r="AA189" s="72">
        <f t="shared" si="44"/>
        <v>0</v>
      </c>
      <c r="AB189" s="72">
        <f>SUMIFS('MTS B Funnel (M2)'!$I$7:$I$251,'MTS B Funnel (M2)'!$B$7:$B$251,'3.2.MTS B (M2)'!$B189)</f>
        <v>0</v>
      </c>
      <c r="AC189" s="72">
        <f>SUMIFS('MTS B Funnel (M2)'!$J$7:$J$251,'MTS B Funnel (M2)'!$B$7:$B$251,'3.2.MTS B (M2)'!$B189)</f>
        <v>0</v>
      </c>
      <c r="AD189" s="72">
        <f t="shared" si="45"/>
        <v>0</v>
      </c>
      <c r="AE189" s="55"/>
      <c r="AF189" s="72">
        <f>SUMIF('3.1.MTS A'!$F$7:$F$253,'3.2.MTS B (M2)'!R189,'3.1.MTS A'!$AD$7:$AD$253)</f>
        <v>0</v>
      </c>
      <c r="AG189" s="72">
        <f>SUMIFS('MTS B Funnel (M2)'!$L$7:$L$251,'MTS B Funnel (M2)'!$B$7:$B$251,'3.2.MTS B (M2)'!$B189)</f>
        <v>0</v>
      </c>
      <c r="AH189" s="72">
        <f>SUMIFS('MTS B Funnel (M2)'!$M$7:$M$251,'MTS B Funnel (M2)'!$B$7:$B$251,'3.2.MTS B (M2)'!$B189)</f>
        <v>0</v>
      </c>
      <c r="AI189" s="72">
        <f>SUMIFS('MTS B Funnel (M2)'!$N$7:$N$251,'MTS B Funnel (M2)'!$B$7:$B$251,'3.2.MTS B (M2)'!$B189)</f>
        <v>0</v>
      </c>
      <c r="AJ189" s="72">
        <f>SUMIFS('MTS B Funnel (M2)'!$O$7:$O$251,'MTS B Funnel (M2)'!$B$7:$B$251,'3.2.MTS B (M2)'!$B189)</f>
        <v>0</v>
      </c>
      <c r="AK189" s="72">
        <f t="shared" si="46"/>
        <v>0</v>
      </c>
      <c r="AL189" s="72">
        <f t="shared" si="47"/>
        <v>0</v>
      </c>
      <c r="AM189" s="72">
        <f t="shared" si="48"/>
        <v>0</v>
      </c>
      <c r="AN189" s="72">
        <f t="shared" si="49"/>
        <v>0</v>
      </c>
      <c r="AO189" s="72">
        <f t="shared" si="50"/>
        <v>0</v>
      </c>
      <c r="AP189" s="55"/>
    </row>
    <row r="190" spans="1:42" x14ac:dyDescent="0.25">
      <c r="A190" s="144"/>
      <c r="B190" s="55"/>
      <c r="C190" s="55"/>
      <c r="D190" s="72">
        <f>SUMIF('3.1.MTS A'!$F$7:$F$253,'3.2.MTS B (M2)'!B190,'3.1.MTS A'!$L$7:$L$253)</f>
        <v>0</v>
      </c>
      <c r="E190" s="187">
        <f>SUMIF('Conv ratios (M2)'!$A$2:$A$51,'3.2.MTS B (M2)'!$B190,'Conv ratios (M2)'!$G$2:$G$51)</f>
        <v>0</v>
      </c>
      <c r="F190" s="187">
        <f>SUMIF('Conv ratios (M2)'!$A$2:$A$51,'3.2.MTS B (M2)'!$B190,'Conv ratios (M2)'!$F$2:$F$51)</f>
        <v>0</v>
      </c>
      <c r="G190" s="187">
        <f>SUMIF('Conv ratios (M2)'!$A$2:$A$51,'3.2.MTS B (M2)'!$B190,'Conv ratios (M2)'!$E$2:$E$51)</f>
        <v>0</v>
      </c>
      <c r="H190" s="55"/>
      <c r="I190" s="72">
        <f t="shared" si="35"/>
        <v>0</v>
      </c>
      <c r="J190" s="72">
        <f t="shared" si="36"/>
        <v>0</v>
      </c>
      <c r="K190" s="72">
        <f t="shared" si="37"/>
        <v>0</v>
      </c>
      <c r="L190" s="72">
        <f t="shared" si="38"/>
        <v>0</v>
      </c>
      <c r="M190" s="55"/>
      <c r="N190" s="72">
        <f t="shared" si="39"/>
        <v>0</v>
      </c>
      <c r="O190" s="55"/>
      <c r="P190" s="72">
        <f t="shared" si="40"/>
        <v>0</v>
      </c>
      <c r="Q190" s="72">
        <f t="shared" si="41"/>
        <v>0</v>
      </c>
      <c r="R190" s="72">
        <f>SUMIF('3.1.MTS A'!$F$7:$F$253,'3.2.MTS B (M2)'!B190,'3.1.MTS A'!$Y$7:$Y$253)</f>
        <v>0</v>
      </c>
      <c r="S190" s="72">
        <f>SUMIFS('MTS B Funnel (M2)'!$E$7:$E$251,'MTS B Funnel (M2)'!$B$7:$B$251,'3.2.MTS B (M2)'!$B190)</f>
        <v>0</v>
      </c>
      <c r="T190" s="72">
        <f>SUMIFS('MTS B Funnel (M2)'!$F$7:$F$251,'MTS B Funnel (M2)'!$B$7:$B$251,'3.2.MTS B (M2)'!$B190)</f>
        <v>0</v>
      </c>
      <c r="U190" s="72">
        <f>SUMIFS('MTS B Funnel (M2)'!$G$7:$G$251,'MTS B Funnel (M2)'!$B$7:$B$251,'3.2.MTS B (M2)'!$B190)</f>
        <v>0</v>
      </c>
      <c r="V190" s="72">
        <f>SUMIFS('MTS B Funnel (M2)'!$H$7:$H$251,'MTS B Funnel (M2)'!$B$7:$B$251,'3.2.MTS B (M2)'!$B190)</f>
        <v>0</v>
      </c>
      <c r="W190" s="72">
        <f t="shared" si="42"/>
        <v>0</v>
      </c>
      <c r="X190" s="72">
        <f t="shared" si="43"/>
        <v>0</v>
      </c>
      <c r="Y190" s="72">
        <f t="shared" si="44"/>
        <v>0</v>
      </c>
      <c r="Z190" s="72">
        <f t="shared" si="44"/>
        <v>0</v>
      </c>
      <c r="AA190" s="72">
        <f t="shared" si="44"/>
        <v>0</v>
      </c>
      <c r="AB190" s="72">
        <f>SUMIFS('MTS B Funnel (M2)'!$I$7:$I$251,'MTS B Funnel (M2)'!$B$7:$B$251,'3.2.MTS B (M2)'!$B190)</f>
        <v>0</v>
      </c>
      <c r="AC190" s="72">
        <f>SUMIFS('MTS B Funnel (M2)'!$J$7:$J$251,'MTS B Funnel (M2)'!$B$7:$B$251,'3.2.MTS B (M2)'!$B190)</f>
        <v>0</v>
      </c>
      <c r="AD190" s="72">
        <f t="shared" si="45"/>
        <v>0</v>
      </c>
      <c r="AE190" s="55"/>
      <c r="AF190" s="72">
        <f>SUMIF('3.1.MTS A'!$F$7:$F$253,'3.2.MTS B (M2)'!R190,'3.1.MTS A'!$AD$7:$AD$253)</f>
        <v>0</v>
      </c>
      <c r="AG190" s="72">
        <f>SUMIFS('MTS B Funnel (M2)'!$L$7:$L$251,'MTS B Funnel (M2)'!$B$7:$B$251,'3.2.MTS B (M2)'!$B190)</f>
        <v>0</v>
      </c>
      <c r="AH190" s="72">
        <f>SUMIFS('MTS B Funnel (M2)'!$M$7:$M$251,'MTS B Funnel (M2)'!$B$7:$B$251,'3.2.MTS B (M2)'!$B190)</f>
        <v>0</v>
      </c>
      <c r="AI190" s="72">
        <f>SUMIFS('MTS B Funnel (M2)'!$N$7:$N$251,'MTS B Funnel (M2)'!$B$7:$B$251,'3.2.MTS B (M2)'!$B190)</f>
        <v>0</v>
      </c>
      <c r="AJ190" s="72">
        <f>SUMIFS('MTS B Funnel (M2)'!$O$7:$O$251,'MTS B Funnel (M2)'!$B$7:$B$251,'3.2.MTS B (M2)'!$B190)</f>
        <v>0</v>
      </c>
      <c r="AK190" s="72">
        <f t="shared" si="46"/>
        <v>0</v>
      </c>
      <c r="AL190" s="72">
        <f t="shared" si="47"/>
        <v>0</v>
      </c>
      <c r="AM190" s="72">
        <f t="shared" si="48"/>
        <v>0</v>
      </c>
      <c r="AN190" s="72">
        <f t="shared" si="49"/>
        <v>0</v>
      </c>
      <c r="AO190" s="72">
        <f t="shared" si="50"/>
        <v>0</v>
      </c>
      <c r="AP190" s="55"/>
    </row>
    <row r="191" spans="1:42" x14ac:dyDescent="0.25">
      <c r="A191" s="144"/>
      <c r="B191" s="55"/>
      <c r="C191" s="55"/>
      <c r="D191" s="72">
        <f>SUMIF('3.1.MTS A'!$F$7:$F$253,'3.2.MTS B (M2)'!B191,'3.1.MTS A'!$L$7:$L$253)</f>
        <v>0</v>
      </c>
      <c r="E191" s="187">
        <f>SUMIF('Conv ratios (M2)'!$A$2:$A$51,'3.2.MTS B (M2)'!$B191,'Conv ratios (M2)'!$G$2:$G$51)</f>
        <v>0</v>
      </c>
      <c r="F191" s="187">
        <f>SUMIF('Conv ratios (M2)'!$A$2:$A$51,'3.2.MTS B (M2)'!$B191,'Conv ratios (M2)'!$F$2:$F$51)</f>
        <v>0</v>
      </c>
      <c r="G191" s="187">
        <f>SUMIF('Conv ratios (M2)'!$A$2:$A$51,'3.2.MTS B (M2)'!$B191,'Conv ratios (M2)'!$E$2:$E$51)</f>
        <v>0</v>
      </c>
      <c r="H191" s="55"/>
      <c r="I191" s="72">
        <f t="shared" si="35"/>
        <v>0</v>
      </c>
      <c r="J191" s="72">
        <f t="shared" si="36"/>
        <v>0</v>
      </c>
      <c r="K191" s="72">
        <f t="shared" si="37"/>
        <v>0</v>
      </c>
      <c r="L191" s="72">
        <f t="shared" si="38"/>
        <v>0</v>
      </c>
      <c r="M191" s="55"/>
      <c r="N191" s="72">
        <f t="shared" si="39"/>
        <v>0</v>
      </c>
      <c r="O191" s="55"/>
      <c r="P191" s="72">
        <f t="shared" si="40"/>
        <v>0</v>
      </c>
      <c r="Q191" s="72">
        <f t="shared" si="41"/>
        <v>0</v>
      </c>
      <c r="R191" s="72">
        <f>SUMIF('3.1.MTS A'!$F$7:$F$253,'3.2.MTS B (M2)'!B191,'3.1.MTS A'!$Y$7:$Y$253)</f>
        <v>0</v>
      </c>
      <c r="S191" s="72">
        <f>SUMIFS('MTS B Funnel (M2)'!$E$7:$E$251,'MTS B Funnel (M2)'!$B$7:$B$251,'3.2.MTS B (M2)'!$B191)</f>
        <v>0</v>
      </c>
      <c r="T191" s="72">
        <f>SUMIFS('MTS B Funnel (M2)'!$F$7:$F$251,'MTS B Funnel (M2)'!$B$7:$B$251,'3.2.MTS B (M2)'!$B191)</f>
        <v>0</v>
      </c>
      <c r="U191" s="72">
        <f>SUMIFS('MTS B Funnel (M2)'!$G$7:$G$251,'MTS B Funnel (M2)'!$B$7:$B$251,'3.2.MTS B (M2)'!$B191)</f>
        <v>0</v>
      </c>
      <c r="V191" s="72">
        <f>SUMIFS('MTS B Funnel (M2)'!$H$7:$H$251,'MTS B Funnel (M2)'!$B$7:$B$251,'3.2.MTS B (M2)'!$B191)</f>
        <v>0</v>
      </c>
      <c r="W191" s="72">
        <f t="shared" si="42"/>
        <v>0</v>
      </c>
      <c r="X191" s="72">
        <f t="shared" si="43"/>
        <v>0</v>
      </c>
      <c r="Y191" s="72">
        <f t="shared" si="44"/>
        <v>0</v>
      </c>
      <c r="Z191" s="72">
        <f t="shared" si="44"/>
        <v>0</v>
      </c>
      <c r="AA191" s="72">
        <f t="shared" si="44"/>
        <v>0</v>
      </c>
      <c r="AB191" s="72">
        <f>SUMIFS('MTS B Funnel (M2)'!$I$7:$I$251,'MTS B Funnel (M2)'!$B$7:$B$251,'3.2.MTS B (M2)'!$B191)</f>
        <v>0</v>
      </c>
      <c r="AC191" s="72">
        <f>SUMIFS('MTS B Funnel (M2)'!$J$7:$J$251,'MTS B Funnel (M2)'!$B$7:$B$251,'3.2.MTS B (M2)'!$B191)</f>
        <v>0</v>
      </c>
      <c r="AD191" s="72">
        <f t="shared" si="45"/>
        <v>0</v>
      </c>
      <c r="AE191" s="55"/>
      <c r="AF191" s="72">
        <f>SUMIF('3.1.MTS A'!$F$7:$F$253,'3.2.MTS B (M2)'!R191,'3.1.MTS A'!$AD$7:$AD$253)</f>
        <v>0</v>
      </c>
      <c r="AG191" s="72">
        <f>SUMIFS('MTS B Funnel (M2)'!$L$7:$L$251,'MTS B Funnel (M2)'!$B$7:$B$251,'3.2.MTS B (M2)'!$B191)</f>
        <v>0</v>
      </c>
      <c r="AH191" s="72">
        <f>SUMIFS('MTS B Funnel (M2)'!$M$7:$M$251,'MTS B Funnel (M2)'!$B$7:$B$251,'3.2.MTS B (M2)'!$B191)</f>
        <v>0</v>
      </c>
      <c r="AI191" s="72">
        <f>SUMIFS('MTS B Funnel (M2)'!$N$7:$N$251,'MTS B Funnel (M2)'!$B$7:$B$251,'3.2.MTS B (M2)'!$B191)</f>
        <v>0</v>
      </c>
      <c r="AJ191" s="72">
        <f>SUMIFS('MTS B Funnel (M2)'!$O$7:$O$251,'MTS B Funnel (M2)'!$B$7:$B$251,'3.2.MTS B (M2)'!$B191)</f>
        <v>0</v>
      </c>
      <c r="AK191" s="72">
        <f t="shared" si="46"/>
        <v>0</v>
      </c>
      <c r="AL191" s="72">
        <f t="shared" si="47"/>
        <v>0</v>
      </c>
      <c r="AM191" s="72">
        <f t="shared" si="48"/>
        <v>0</v>
      </c>
      <c r="AN191" s="72">
        <f t="shared" si="49"/>
        <v>0</v>
      </c>
      <c r="AO191" s="72">
        <f t="shared" si="50"/>
        <v>0</v>
      </c>
      <c r="AP191" s="55"/>
    </row>
    <row r="192" spans="1:42" x14ac:dyDescent="0.25">
      <c r="A192" s="144"/>
      <c r="B192" s="55"/>
      <c r="C192" s="55"/>
      <c r="D192" s="72">
        <f>SUMIF('3.1.MTS A'!$F$7:$F$253,'3.2.MTS B (M2)'!B192,'3.1.MTS A'!$L$7:$L$253)</f>
        <v>0</v>
      </c>
      <c r="E192" s="187">
        <f>SUMIF('Conv ratios (M2)'!$A$2:$A$51,'3.2.MTS B (M2)'!$B192,'Conv ratios (M2)'!$G$2:$G$51)</f>
        <v>0</v>
      </c>
      <c r="F192" s="187">
        <f>SUMIF('Conv ratios (M2)'!$A$2:$A$51,'3.2.MTS B (M2)'!$B192,'Conv ratios (M2)'!$F$2:$F$51)</f>
        <v>0</v>
      </c>
      <c r="G192" s="187">
        <f>SUMIF('Conv ratios (M2)'!$A$2:$A$51,'3.2.MTS B (M2)'!$B192,'Conv ratios (M2)'!$E$2:$E$51)</f>
        <v>0</v>
      </c>
      <c r="H192" s="55"/>
      <c r="I192" s="72">
        <f t="shared" si="35"/>
        <v>0</v>
      </c>
      <c r="J192" s="72">
        <f t="shared" si="36"/>
        <v>0</v>
      </c>
      <c r="K192" s="72">
        <f t="shared" si="37"/>
        <v>0</v>
      </c>
      <c r="L192" s="72">
        <f t="shared" si="38"/>
        <v>0</v>
      </c>
      <c r="M192" s="55"/>
      <c r="N192" s="72">
        <f t="shared" si="39"/>
        <v>0</v>
      </c>
      <c r="O192" s="55"/>
      <c r="P192" s="72">
        <f t="shared" si="40"/>
        <v>0</v>
      </c>
      <c r="Q192" s="72">
        <f t="shared" si="41"/>
        <v>0</v>
      </c>
      <c r="R192" s="72">
        <f>SUMIF('3.1.MTS A'!$F$7:$F$253,'3.2.MTS B (M2)'!B192,'3.1.MTS A'!$Y$7:$Y$253)</f>
        <v>0</v>
      </c>
      <c r="S192" s="72">
        <f>SUMIFS('MTS B Funnel (M2)'!$E$7:$E$251,'MTS B Funnel (M2)'!$B$7:$B$251,'3.2.MTS B (M2)'!$B192)</f>
        <v>0</v>
      </c>
      <c r="T192" s="72">
        <f>SUMIFS('MTS B Funnel (M2)'!$F$7:$F$251,'MTS B Funnel (M2)'!$B$7:$B$251,'3.2.MTS B (M2)'!$B192)</f>
        <v>0</v>
      </c>
      <c r="U192" s="72">
        <f>SUMIFS('MTS B Funnel (M2)'!$G$7:$G$251,'MTS B Funnel (M2)'!$B$7:$B$251,'3.2.MTS B (M2)'!$B192)</f>
        <v>0</v>
      </c>
      <c r="V192" s="72">
        <f>SUMIFS('MTS B Funnel (M2)'!$H$7:$H$251,'MTS B Funnel (M2)'!$B$7:$B$251,'3.2.MTS B (M2)'!$B192)</f>
        <v>0</v>
      </c>
      <c r="W192" s="72">
        <f t="shared" si="42"/>
        <v>0</v>
      </c>
      <c r="X192" s="72">
        <f t="shared" si="43"/>
        <v>0</v>
      </c>
      <c r="Y192" s="72">
        <f t="shared" si="44"/>
        <v>0</v>
      </c>
      <c r="Z192" s="72">
        <f t="shared" si="44"/>
        <v>0</v>
      </c>
      <c r="AA192" s="72">
        <f t="shared" si="44"/>
        <v>0</v>
      </c>
      <c r="AB192" s="72">
        <f>SUMIFS('MTS B Funnel (M2)'!$I$7:$I$251,'MTS B Funnel (M2)'!$B$7:$B$251,'3.2.MTS B (M2)'!$B192)</f>
        <v>0</v>
      </c>
      <c r="AC192" s="72">
        <f>SUMIFS('MTS B Funnel (M2)'!$J$7:$J$251,'MTS B Funnel (M2)'!$B$7:$B$251,'3.2.MTS B (M2)'!$B192)</f>
        <v>0</v>
      </c>
      <c r="AD192" s="72">
        <f t="shared" si="45"/>
        <v>0</v>
      </c>
      <c r="AE192" s="55"/>
      <c r="AF192" s="72">
        <f>SUMIF('3.1.MTS A'!$F$7:$F$253,'3.2.MTS B (M2)'!R192,'3.1.MTS A'!$AD$7:$AD$253)</f>
        <v>0</v>
      </c>
      <c r="AG192" s="72">
        <f>SUMIFS('MTS B Funnel (M2)'!$L$7:$L$251,'MTS B Funnel (M2)'!$B$7:$B$251,'3.2.MTS B (M2)'!$B192)</f>
        <v>0</v>
      </c>
      <c r="AH192" s="72">
        <f>SUMIFS('MTS B Funnel (M2)'!$M$7:$M$251,'MTS B Funnel (M2)'!$B$7:$B$251,'3.2.MTS B (M2)'!$B192)</f>
        <v>0</v>
      </c>
      <c r="AI192" s="72">
        <f>SUMIFS('MTS B Funnel (M2)'!$N$7:$N$251,'MTS B Funnel (M2)'!$B$7:$B$251,'3.2.MTS B (M2)'!$B192)</f>
        <v>0</v>
      </c>
      <c r="AJ192" s="72">
        <f>SUMIFS('MTS B Funnel (M2)'!$O$7:$O$251,'MTS B Funnel (M2)'!$B$7:$B$251,'3.2.MTS B (M2)'!$B192)</f>
        <v>0</v>
      </c>
      <c r="AK192" s="72">
        <f t="shared" si="46"/>
        <v>0</v>
      </c>
      <c r="AL192" s="72">
        <f t="shared" si="47"/>
        <v>0</v>
      </c>
      <c r="AM192" s="72">
        <f t="shared" si="48"/>
        <v>0</v>
      </c>
      <c r="AN192" s="72">
        <f t="shared" si="49"/>
        <v>0</v>
      </c>
      <c r="AO192" s="72">
        <f t="shared" si="50"/>
        <v>0</v>
      </c>
      <c r="AP192" s="55"/>
    </row>
    <row r="193" spans="1:42" x14ac:dyDescent="0.25">
      <c r="A193" s="144"/>
      <c r="B193" s="55"/>
      <c r="C193" s="55"/>
      <c r="D193" s="72">
        <f>SUMIF('3.1.MTS A'!$F$7:$F$253,'3.2.MTS B (M2)'!B193,'3.1.MTS A'!$L$7:$L$253)</f>
        <v>0</v>
      </c>
      <c r="E193" s="187">
        <f>SUMIF('Conv ratios (M2)'!$A$2:$A$51,'3.2.MTS B (M2)'!$B193,'Conv ratios (M2)'!$G$2:$G$51)</f>
        <v>0</v>
      </c>
      <c r="F193" s="187">
        <f>SUMIF('Conv ratios (M2)'!$A$2:$A$51,'3.2.MTS B (M2)'!$B193,'Conv ratios (M2)'!$F$2:$F$51)</f>
        <v>0</v>
      </c>
      <c r="G193" s="187">
        <f>SUMIF('Conv ratios (M2)'!$A$2:$A$51,'3.2.MTS B (M2)'!$B193,'Conv ratios (M2)'!$E$2:$E$51)</f>
        <v>0</v>
      </c>
      <c r="H193" s="55"/>
      <c r="I193" s="72">
        <f t="shared" si="35"/>
        <v>0</v>
      </c>
      <c r="J193" s="72">
        <f t="shared" si="36"/>
        <v>0</v>
      </c>
      <c r="K193" s="72">
        <f t="shared" si="37"/>
        <v>0</v>
      </c>
      <c r="L193" s="72">
        <f t="shared" si="38"/>
        <v>0</v>
      </c>
      <c r="M193" s="55"/>
      <c r="N193" s="72">
        <f t="shared" si="39"/>
        <v>0</v>
      </c>
      <c r="O193" s="55"/>
      <c r="P193" s="72">
        <f t="shared" si="40"/>
        <v>0</v>
      </c>
      <c r="Q193" s="72">
        <f t="shared" si="41"/>
        <v>0</v>
      </c>
      <c r="R193" s="72">
        <f>SUMIF('3.1.MTS A'!$F$7:$F$253,'3.2.MTS B (M2)'!B193,'3.1.MTS A'!$Y$7:$Y$253)</f>
        <v>0</v>
      </c>
      <c r="S193" s="72">
        <f>SUMIFS('MTS B Funnel (M2)'!$E$7:$E$251,'MTS B Funnel (M2)'!$B$7:$B$251,'3.2.MTS B (M2)'!$B193)</f>
        <v>0</v>
      </c>
      <c r="T193" s="72">
        <f>SUMIFS('MTS B Funnel (M2)'!$F$7:$F$251,'MTS B Funnel (M2)'!$B$7:$B$251,'3.2.MTS B (M2)'!$B193)</f>
        <v>0</v>
      </c>
      <c r="U193" s="72">
        <f>SUMIFS('MTS B Funnel (M2)'!$G$7:$G$251,'MTS B Funnel (M2)'!$B$7:$B$251,'3.2.MTS B (M2)'!$B193)</f>
        <v>0</v>
      </c>
      <c r="V193" s="72">
        <f>SUMIFS('MTS B Funnel (M2)'!$H$7:$H$251,'MTS B Funnel (M2)'!$B$7:$B$251,'3.2.MTS B (M2)'!$B193)</f>
        <v>0</v>
      </c>
      <c r="W193" s="72">
        <f t="shared" si="42"/>
        <v>0</v>
      </c>
      <c r="X193" s="72">
        <f t="shared" si="43"/>
        <v>0</v>
      </c>
      <c r="Y193" s="72">
        <f t="shared" si="44"/>
        <v>0</v>
      </c>
      <c r="Z193" s="72">
        <f t="shared" si="44"/>
        <v>0</v>
      </c>
      <c r="AA193" s="72">
        <f t="shared" si="44"/>
        <v>0</v>
      </c>
      <c r="AB193" s="72">
        <f>SUMIFS('MTS B Funnel (M2)'!$I$7:$I$251,'MTS B Funnel (M2)'!$B$7:$B$251,'3.2.MTS B (M2)'!$B193)</f>
        <v>0</v>
      </c>
      <c r="AC193" s="72">
        <f>SUMIFS('MTS B Funnel (M2)'!$J$7:$J$251,'MTS B Funnel (M2)'!$B$7:$B$251,'3.2.MTS B (M2)'!$B193)</f>
        <v>0</v>
      </c>
      <c r="AD193" s="72">
        <f t="shared" si="45"/>
        <v>0</v>
      </c>
      <c r="AE193" s="55"/>
      <c r="AF193" s="72">
        <f>SUMIF('3.1.MTS A'!$F$7:$F$253,'3.2.MTS B (M2)'!R193,'3.1.MTS A'!$AD$7:$AD$253)</f>
        <v>0</v>
      </c>
      <c r="AG193" s="72">
        <f>SUMIFS('MTS B Funnel (M2)'!$L$7:$L$251,'MTS B Funnel (M2)'!$B$7:$B$251,'3.2.MTS B (M2)'!$B193)</f>
        <v>0</v>
      </c>
      <c r="AH193" s="72">
        <f>SUMIFS('MTS B Funnel (M2)'!$M$7:$M$251,'MTS B Funnel (M2)'!$B$7:$B$251,'3.2.MTS B (M2)'!$B193)</f>
        <v>0</v>
      </c>
      <c r="AI193" s="72">
        <f>SUMIFS('MTS B Funnel (M2)'!$N$7:$N$251,'MTS B Funnel (M2)'!$B$7:$B$251,'3.2.MTS B (M2)'!$B193)</f>
        <v>0</v>
      </c>
      <c r="AJ193" s="72">
        <f>SUMIFS('MTS B Funnel (M2)'!$O$7:$O$251,'MTS B Funnel (M2)'!$B$7:$B$251,'3.2.MTS B (M2)'!$B193)</f>
        <v>0</v>
      </c>
      <c r="AK193" s="72">
        <f t="shared" si="46"/>
        <v>0</v>
      </c>
      <c r="AL193" s="72">
        <f t="shared" si="47"/>
        <v>0</v>
      </c>
      <c r="AM193" s="72">
        <f t="shared" si="48"/>
        <v>0</v>
      </c>
      <c r="AN193" s="72">
        <f t="shared" si="49"/>
        <v>0</v>
      </c>
      <c r="AO193" s="72">
        <f t="shared" si="50"/>
        <v>0</v>
      </c>
      <c r="AP193" s="55"/>
    </row>
    <row r="194" spans="1:42" x14ac:dyDescent="0.25">
      <c r="A194" s="144"/>
      <c r="B194" s="55"/>
      <c r="C194" s="55"/>
      <c r="D194" s="72">
        <f>SUMIF('3.1.MTS A'!$F$7:$F$253,'3.2.MTS B (M2)'!B194,'3.1.MTS A'!$L$7:$L$253)</f>
        <v>0</v>
      </c>
      <c r="E194" s="187">
        <f>SUMIF('Conv ratios (M2)'!$A$2:$A$51,'3.2.MTS B (M2)'!$B194,'Conv ratios (M2)'!$G$2:$G$51)</f>
        <v>0</v>
      </c>
      <c r="F194" s="187">
        <f>SUMIF('Conv ratios (M2)'!$A$2:$A$51,'3.2.MTS B (M2)'!$B194,'Conv ratios (M2)'!$F$2:$F$51)</f>
        <v>0</v>
      </c>
      <c r="G194" s="187">
        <f>SUMIF('Conv ratios (M2)'!$A$2:$A$51,'3.2.MTS B (M2)'!$B194,'Conv ratios (M2)'!$E$2:$E$51)</f>
        <v>0</v>
      </c>
      <c r="H194" s="55"/>
      <c r="I194" s="72">
        <f t="shared" si="35"/>
        <v>0</v>
      </c>
      <c r="J194" s="72">
        <f t="shared" si="36"/>
        <v>0</v>
      </c>
      <c r="K194" s="72">
        <f t="shared" si="37"/>
        <v>0</v>
      </c>
      <c r="L194" s="72">
        <f t="shared" si="38"/>
        <v>0</v>
      </c>
      <c r="M194" s="55"/>
      <c r="N194" s="72">
        <f t="shared" si="39"/>
        <v>0</v>
      </c>
      <c r="O194" s="55"/>
      <c r="P194" s="72">
        <f t="shared" si="40"/>
        <v>0</v>
      </c>
      <c r="Q194" s="72">
        <f t="shared" si="41"/>
        <v>0</v>
      </c>
      <c r="R194" s="72">
        <f>SUMIF('3.1.MTS A'!$F$7:$F$253,'3.2.MTS B (M2)'!B194,'3.1.MTS A'!$Y$7:$Y$253)</f>
        <v>0</v>
      </c>
      <c r="S194" s="72">
        <f>SUMIFS('MTS B Funnel (M2)'!$E$7:$E$251,'MTS B Funnel (M2)'!$B$7:$B$251,'3.2.MTS B (M2)'!$B194)</f>
        <v>0</v>
      </c>
      <c r="T194" s="72">
        <f>SUMIFS('MTS B Funnel (M2)'!$F$7:$F$251,'MTS B Funnel (M2)'!$B$7:$B$251,'3.2.MTS B (M2)'!$B194)</f>
        <v>0</v>
      </c>
      <c r="U194" s="72">
        <f>SUMIFS('MTS B Funnel (M2)'!$G$7:$G$251,'MTS B Funnel (M2)'!$B$7:$B$251,'3.2.MTS B (M2)'!$B194)</f>
        <v>0</v>
      </c>
      <c r="V194" s="72">
        <f>SUMIFS('MTS B Funnel (M2)'!$H$7:$H$251,'MTS B Funnel (M2)'!$B$7:$B$251,'3.2.MTS B (M2)'!$B194)</f>
        <v>0</v>
      </c>
      <c r="W194" s="72">
        <f t="shared" si="42"/>
        <v>0</v>
      </c>
      <c r="X194" s="72">
        <f t="shared" si="43"/>
        <v>0</v>
      </c>
      <c r="Y194" s="72">
        <f t="shared" si="44"/>
        <v>0</v>
      </c>
      <c r="Z194" s="72">
        <f t="shared" si="44"/>
        <v>0</v>
      </c>
      <c r="AA194" s="72">
        <f t="shared" si="44"/>
        <v>0</v>
      </c>
      <c r="AB194" s="72">
        <f>SUMIFS('MTS B Funnel (M2)'!$I$7:$I$251,'MTS B Funnel (M2)'!$B$7:$B$251,'3.2.MTS B (M2)'!$B194)</f>
        <v>0</v>
      </c>
      <c r="AC194" s="72">
        <f>SUMIFS('MTS B Funnel (M2)'!$J$7:$J$251,'MTS B Funnel (M2)'!$B$7:$B$251,'3.2.MTS B (M2)'!$B194)</f>
        <v>0</v>
      </c>
      <c r="AD194" s="72">
        <f t="shared" si="45"/>
        <v>0</v>
      </c>
      <c r="AE194" s="55"/>
      <c r="AF194" s="72">
        <f>SUMIF('3.1.MTS A'!$F$7:$F$253,'3.2.MTS B (M2)'!R194,'3.1.MTS A'!$AD$7:$AD$253)</f>
        <v>0</v>
      </c>
      <c r="AG194" s="72">
        <f>SUMIFS('MTS B Funnel (M2)'!$L$7:$L$251,'MTS B Funnel (M2)'!$B$7:$B$251,'3.2.MTS B (M2)'!$B194)</f>
        <v>0</v>
      </c>
      <c r="AH194" s="72">
        <f>SUMIFS('MTS B Funnel (M2)'!$M$7:$M$251,'MTS B Funnel (M2)'!$B$7:$B$251,'3.2.MTS B (M2)'!$B194)</f>
        <v>0</v>
      </c>
      <c r="AI194" s="72">
        <f>SUMIFS('MTS B Funnel (M2)'!$N$7:$N$251,'MTS B Funnel (M2)'!$B$7:$B$251,'3.2.MTS B (M2)'!$B194)</f>
        <v>0</v>
      </c>
      <c r="AJ194" s="72">
        <f>SUMIFS('MTS B Funnel (M2)'!$O$7:$O$251,'MTS B Funnel (M2)'!$B$7:$B$251,'3.2.MTS B (M2)'!$B194)</f>
        <v>0</v>
      </c>
      <c r="AK194" s="72">
        <f t="shared" si="46"/>
        <v>0</v>
      </c>
      <c r="AL194" s="72">
        <f t="shared" si="47"/>
        <v>0</v>
      </c>
      <c r="AM194" s="72">
        <f t="shared" si="48"/>
        <v>0</v>
      </c>
      <c r="AN194" s="72">
        <f t="shared" si="49"/>
        <v>0</v>
      </c>
      <c r="AO194" s="72">
        <f t="shared" si="50"/>
        <v>0</v>
      </c>
      <c r="AP194" s="55"/>
    </row>
    <row r="195" spans="1:42" x14ac:dyDescent="0.25">
      <c r="A195" s="144"/>
      <c r="B195" s="55"/>
      <c r="C195" s="55"/>
      <c r="D195" s="72">
        <f>SUMIF('3.1.MTS A'!$F$7:$F$253,'3.2.MTS B (M2)'!B195,'3.1.MTS A'!$L$7:$L$253)</f>
        <v>0</v>
      </c>
      <c r="E195" s="187">
        <f>SUMIF('Conv ratios (M2)'!$A$2:$A$51,'3.2.MTS B (M2)'!$B195,'Conv ratios (M2)'!$G$2:$G$51)</f>
        <v>0</v>
      </c>
      <c r="F195" s="187">
        <f>SUMIF('Conv ratios (M2)'!$A$2:$A$51,'3.2.MTS B (M2)'!$B195,'Conv ratios (M2)'!$F$2:$F$51)</f>
        <v>0</v>
      </c>
      <c r="G195" s="187">
        <f>SUMIF('Conv ratios (M2)'!$A$2:$A$51,'3.2.MTS B (M2)'!$B195,'Conv ratios (M2)'!$E$2:$E$51)</f>
        <v>0</v>
      </c>
      <c r="H195" s="55"/>
      <c r="I195" s="72">
        <f t="shared" si="35"/>
        <v>0</v>
      </c>
      <c r="J195" s="72">
        <f t="shared" si="36"/>
        <v>0</v>
      </c>
      <c r="K195" s="72">
        <f t="shared" si="37"/>
        <v>0</v>
      </c>
      <c r="L195" s="72">
        <f t="shared" si="38"/>
        <v>0</v>
      </c>
      <c r="M195" s="55"/>
      <c r="N195" s="72">
        <f t="shared" si="39"/>
        <v>0</v>
      </c>
      <c r="O195" s="55"/>
      <c r="P195" s="72">
        <f t="shared" si="40"/>
        <v>0</v>
      </c>
      <c r="Q195" s="72">
        <f t="shared" si="41"/>
        <v>0</v>
      </c>
      <c r="R195" s="72">
        <f>SUMIF('3.1.MTS A'!$F$7:$F$253,'3.2.MTS B (M2)'!B195,'3.1.MTS A'!$Y$7:$Y$253)</f>
        <v>0</v>
      </c>
      <c r="S195" s="72">
        <f>SUMIFS('MTS B Funnel (M2)'!$E$7:$E$251,'MTS B Funnel (M2)'!$B$7:$B$251,'3.2.MTS B (M2)'!$B195)</f>
        <v>0</v>
      </c>
      <c r="T195" s="72">
        <f>SUMIFS('MTS B Funnel (M2)'!$F$7:$F$251,'MTS B Funnel (M2)'!$B$7:$B$251,'3.2.MTS B (M2)'!$B195)</f>
        <v>0</v>
      </c>
      <c r="U195" s="72">
        <f>SUMIFS('MTS B Funnel (M2)'!$G$7:$G$251,'MTS B Funnel (M2)'!$B$7:$B$251,'3.2.MTS B (M2)'!$B195)</f>
        <v>0</v>
      </c>
      <c r="V195" s="72">
        <f>SUMIFS('MTS B Funnel (M2)'!$H$7:$H$251,'MTS B Funnel (M2)'!$B$7:$B$251,'3.2.MTS B (M2)'!$B195)</f>
        <v>0</v>
      </c>
      <c r="W195" s="72">
        <f t="shared" si="42"/>
        <v>0</v>
      </c>
      <c r="X195" s="72">
        <f t="shared" si="43"/>
        <v>0</v>
      </c>
      <c r="Y195" s="72">
        <f t="shared" si="44"/>
        <v>0</v>
      </c>
      <c r="Z195" s="72">
        <f t="shared" si="44"/>
        <v>0</v>
      </c>
      <c r="AA195" s="72">
        <f t="shared" si="44"/>
        <v>0</v>
      </c>
      <c r="AB195" s="72">
        <f>SUMIFS('MTS B Funnel (M2)'!$I$7:$I$251,'MTS B Funnel (M2)'!$B$7:$B$251,'3.2.MTS B (M2)'!$B195)</f>
        <v>0</v>
      </c>
      <c r="AC195" s="72">
        <f>SUMIFS('MTS B Funnel (M2)'!$J$7:$J$251,'MTS B Funnel (M2)'!$B$7:$B$251,'3.2.MTS B (M2)'!$B195)</f>
        <v>0</v>
      </c>
      <c r="AD195" s="72">
        <f t="shared" si="45"/>
        <v>0</v>
      </c>
      <c r="AE195" s="55"/>
      <c r="AF195" s="72">
        <f>SUMIF('3.1.MTS A'!$F$7:$F$253,'3.2.MTS B (M2)'!R195,'3.1.MTS A'!$AD$7:$AD$253)</f>
        <v>0</v>
      </c>
      <c r="AG195" s="72">
        <f>SUMIFS('MTS B Funnel (M2)'!$L$7:$L$251,'MTS B Funnel (M2)'!$B$7:$B$251,'3.2.MTS B (M2)'!$B195)</f>
        <v>0</v>
      </c>
      <c r="AH195" s="72">
        <f>SUMIFS('MTS B Funnel (M2)'!$M$7:$M$251,'MTS B Funnel (M2)'!$B$7:$B$251,'3.2.MTS B (M2)'!$B195)</f>
        <v>0</v>
      </c>
      <c r="AI195" s="72">
        <f>SUMIFS('MTS B Funnel (M2)'!$N$7:$N$251,'MTS B Funnel (M2)'!$B$7:$B$251,'3.2.MTS B (M2)'!$B195)</f>
        <v>0</v>
      </c>
      <c r="AJ195" s="72">
        <f>SUMIFS('MTS B Funnel (M2)'!$O$7:$O$251,'MTS B Funnel (M2)'!$B$7:$B$251,'3.2.MTS B (M2)'!$B195)</f>
        <v>0</v>
      </c>
      <c r="AK195" s="72">
        <f t="shared" si="46"/>
        <v>0</v>
      </c>
      <c r="AL195" s="72">
        <f t="shared" si="47"/>
        <v>0</v>
      </c>
      <c r="AM195" s="72">
        <f t="shared" si="48"/>
        <v>0</v>
      </c>
      <c r="AN195" s="72">
        <f t="shared" si="49"/>
        <v>0</v>
      </c>
      <c r="AO195" s="72">
        <f t="shared" si="50"/>
        <v>0</v>
      </c>
      <c r="AP195" s="55"/>
    </row>
    <row r="196" spans="1:42" x14ac:dyDescent="0.25">
      <c r="A196" s="144"/>
      <c r="B196" s="55"/>
      <c r="C196" s="55"/>
      <c r="D196" s="72">
        <f>SUMIF('3.1.MTS A'!$F$7:$F$253,'3.2.MTS B (M2)'!B196,'3.1.MTS A'!$L$7:$L$253)</f>
        <v>0</v>
      </c>
      <c r="E196" s="187">
        <f>SUMIF('Conv ratios (M2)'!$A$2:$A$51,'3.2.MTS B (M2)'!$B196,'Conv ratios (M2)'!$G$2:$G$51)</f>
        <v>0</v>
      </c>
      <c r="F196" s="187">
        <f>SUMIF('Conv ratios (M2)'!$A$2:$A$51,'3.2.MTS B (M2)'!$B196,'Conv ratios (M2)'!$F$2:$F$51)</f>
        <v>0</v>
      </c>
      <c r="G196" s="187">
        <f>SUMIF('Conv ratios (M2)'!$A$2:$A$51,'3.2.MTS B (M2)'!$B196,'Conv ratios (M2)'!$E$2:$E$51)</f>
        <v>0</v>
      </c>
      <c r="H196" s="55"/>
      <c r="I196" s="72">
        <f t="shared" si="35"/>
        <v>0</v>
      </c>
      <c r="J196" s="72">
        <f t="shared" si="36"/>
        <v>0</v>
      </c>
      <c r="K196" s="72">
        <f t="shared" si="37"/>
        <v>0</v>
      </c>
      <c r="L196" s="72">
        <f t="shared" si="38"/>
        <v>0</v>
      </c>
      <c r="M196" s="55"/>
      <c r="N196" s="72">
        <f t="shared" si="39"/>
        <v>0</v>
      </c>
      <c r="O196" s="55"/>
      <c r="P196" s="72">
        <f t="shared" si="40"/>
        <v>0</v>
      </c>
      <c r="Q196" s="72">
        <f t="shared" si="41"/>
        <v>0</v>
      </c>
      <c r="R196" s="72">
        <f>SUMIF('3.1.MTS A'!$F$7:$F$253,'3.2.MTS B (M2)'!B196,'3.1.MTS A'!$Y$7:$Y$253)</f>
        <v>0</v>
      </c>
      <c r="S196" s="72">
        <f>SUMIFS('MTS B Funnel (M2)'!$E$7:$E$251,'MTS B Funnel (M2)'!$B$7:$B$251,'3.2.MTS B (M2)'!$B196)</f>
        <v>0</v>
      </c>
      <c r="T196" s="72">
        <f>SUMIFS('MTS B Funnel (M2)'!$F$7:$F$251,'MTS B Funnel (M2)'!$B$7:$B$251,'3.2.MTS B (M2)'!$B196)</f>
        <v>0</v>
      </c>
      <c r="U196" s="72">
        <f>SUMIFS('MTS B Funnel (M2)'!$G$7:$G$251,'MTS B Funnel (M2)'!$B$7:$B$251,'3.2.MTS B (M2)'!$B196)</f>
        <v>0</v>
      </c>
      <c r="V196" s="72">
        <f>SUMIFS('MTS B Funnel (M2)'!$H$7:$H$251,'MTS B Funnel (M2)'!$B$7:$B$251,'3.2.MTS B (M2)'!$B196)</f>
        <v>0</v>
      </c>
      <c r="W196" s="72">
        <f t="shared" si="42"/>
        <v>0</v>
      </c>
      <c r="X196" s="72">
        <f t="shared" si="43"/>
        <v>0</v>
      </c>
      <c r="Y196" s="72">
        <f t="shared" si="44"/>
        <v>0</v>
      </c>
      <c r="Z196" s="72">
        <f t="shared" si="44"/>
        <v>0</v>
      </c>
      <c r="AA196" s="72">
        <f t="shared" si="44"/>
        <v>0</v>
      </c>
      <c r="AB196" s="72">
        <f>SUMIFS('MTS B Funnel (M2)'!$I$7:$I$251,'MTS B Funnel (M2)'!$B$7:$B$251,'3.2.MTS B (M2)'!$B196)</f>
        <v>0</v>
      </c>
      <c r="AC196" s="72">
        <f>SUMIFS('MTS B Funnel (M2)'!$J$7:$J$251,'MTS B Funnel (M2)'!$B$7:$B$251,'3.2.MTS B (M2)'!$B196)</f>
        <v>0</v>
      </c>
      <c r="AD196" s="72">
        <f t="shared" si="45"/>
        <v>0</v>
      </c>
      <c r="AE196" s="55"/>
      <c r="AF196" s="72">
        <f>SUMIF('3.1.MTS A'!$F$7:$F$253,'3.2.MTS B (M2)'!R196,'3.1.MTS A'!$AD$7:$AD$253)</f>
        <v>0</v>
      </c>
      <c r="AG196" s="72">
        <f>SUMIFS('MTS B Funnel (M2)'!$L$7:$L$251,'MTS B Funnel (M2)'!$B$7:$B$251,'3.2.MTS B (M2)'!$B196)</f>
        <v>0</v>
      </c>
      <c r="AH196" s="72">
        <f>SUMIFS('MTS B Funnel (M2)'!$M$7:$M$251,'MTS B Funnel (M2)'!$B$7:$B$251,'3.2.MTS B (M2)'!$B196)</f>
        <v>0</v>
      </c>
      <c r="AI196" s="72">
        <f>SUMIFS('MTS B Funnel (M2)'!$N$7:$N$251,'MTS B Funnel (M2)'!$B$7:$B$251,'3.2.MTS B (M2)'!$B196)</f>
        <v>0</v>
      </c>
      <c r="AJ196" s="72">
        <f>SUMIFS('MTS B Funnel (M2)'!$O$7:$O$251,'MTS B Funnel (M2)'!$B$7:$B$251,'3.2.MTS B (M2)'!$B196)</f>
        <v>0</v>
      </c>
      <c r="AK196" s="72">
        <f t="shared" si="46"/>
        <v>0</v>
      </c>
      <c r="AL196" s="72">
        <f t="shared" si="47"/>
        <v>0</v>
      </c>
      <c r="AM196" s="72">
        <f t="shared" si="48"/>
        <v>0</v>
      </c>
      <c r="AN196" s="72">
        <f t="shared" si="49"/>
        <v>0</v>
      </c>
      <c r="AO196" s="72">
        <f t="shared" si="50"/>
        <v>0</v>
      </c>
      <c r="AP196" s="55"/>
    </row>
    <row r="197" spans="1:42" x14ac:dyDescent="0.25">
      <c r="A197" s="144"/>
      <c r="B197" s="55"/>
      <c r="C197" s="55"/>
      <c r="D197" s="72">
        <f>SUMIF('3.1.MTS A'!$F$7:$F$253,'3.2.MTS B (M2)'!B197,'3.1.MTS A'!$L$7:$L$253)</f>
        <v>0</v>
      </c>
      <c r="E197" s="187">
        <f>SUMIF('Conv ratios (M2)'!$A$2:$A$51,'3.2.MTS B (M2)'!$B197,'Conv ratios (M2)'!$G$2:$G$51)</f>
        <v>0</v>
      </c>
      <c r="F197" s="187">
        <f>SUMIF('Conv ratios (M2)'!$A$2:$A$51,'3.2.MTS B (M2)'!$B197,'Conv ratios (M2)'!$F$2:$F$51)</f>
        <v>0</v>
      </c>
      <c r="G197" s="187">
        <f>SUMIF('Conv ratios (M2)'!$A$2:$A$51,'3.2.MTS B (M2)'!$B197,'Conv ratios (M2)'!$E$2:$E$51)</f>
        <v>0</v>
      </c>
      <c r="H197" s="55"/>
      <c r="I197" s="72">
        <f t="shared" si="35"/>
        <v>0</v>
      </c>
      <c r="J197" s="72">
        <f t="shared" si="36"/>
        <v>0</v>
      </c>
      <c r="K197" s="72">
        <f t="shared" si="37"/>
        <v>0</v>
      </c>
      <c r="L197" s="72">
        <f t="shared" si="38"/>
        <v>0</v>
      </c>
      <c r="M197" s="55"/>
      <c r="N197" s="72">
        <f t="shared" si="39"/>
        <v>0</v>
      </c>
      <c r="O197" s="55"/>
      <c r="P197" s="72">
        <f t="shared" si="40"/>
        <v>0</v>
      </c>
      <c r="Q197" s="72">
        <f t="shared" si="41"/>
        <v>0</v>
      </c>
      <c r="R197" s="72">
        <f>SUMIF('3.1.MTS A'!$F$7:$F$253,'3.2.MTS B (M2)'!B197,'3.1.MTS A'!$Y$7:$Y$253)</f>
        <v>0</v>
      </c>
      <c r="S197" s="72">
        <f>SUMIFS('MTS B Funnel (M2)'!$E$7:$E$251,'MTS B Funnel (M2)'!$B$7:$B$251,'3.2.MTS B (M2)'!$B197)</f>
        <v>0</v>
      </c>
      <c r="T197" s="72">
        <f>SUMIFS('MTS B Funnel (M2)'!$F$7:$F$251,'MTS B Funnel (M2)'!$B$7:$B$251,'3.2.MTS B (M2)'!$B197)</f>
        <v>0</v>
      </c>
      <c r="U197" s="72">
        <f>SUMIFS('MTS B Funnel (M2)'!$G$7:$G$251,'MTS B Funnel (M2)'!$B$7:$B$251,'3.2.MTS B (M2)'!$B197)</f>
        <v>0</v>
      </c>
      <c r="V197" s="72">
        <f>SUMIFS('MTS B Funnel (M2)'!$H$7:$H$251,'MTS B Funnel (M2)'!$B$7:$B$251,'3.2.MTS B (M2)'!$B197)</f>
        <v>0</v>
      </c>
      <c r="W197" s="72">
        <f t="shared" si="42"/>
        <v>0</v>
      </c>
      <c r="X197" s="72">
        <f t="shared" si="43"/>
        <v>0</v>
      </c>
      <c r="Y197" s="72">
        <f t="shared" si="44"/>
        <v>0</v>
      </c>
      <c r="Z197" s="72">
        <f t="shared" si="44"/>
        <v>0</v>
      </c>
      <c r="AA197" s="72">
        <f t="shared" si="44"/>
        <v>0</v>
      </c>
      <c r="AB197" s="72">
        <f>SUMIFS('MTS B Funnel (M2)'!$I$7:$I$251,'MTS B Funnel (M2)'!$B$7:$B$251,'3.2.MTS B (M2)'!$B197)</f>
        <v>0</v>
      </c>
      <c r="AC197" s="72">
        <f>SUMIFS('MTS B Funnel (M2)'!$J$7:$J$251,'MTS B Funnel (M2)'!$B$7:$B$251,'3.2.MTS B (M2)'!$B197)</f>
        <v>0</v>
      </c>
      <c r="AD197" s="72">
        <f t="shared" si="45"/>
        <v>0</v>
      </c>
      <c r="AE197" s="55"/>
      <c r="AF197" s="72">
        <f>SUMIF('3.1.MTS A'!$F$7:$F$253,'3.2.MTS B (M2)'!R197,'3.1.MTS A'!$AD$7:$AD$253)</f>
        <v>0</v>
      </c>
      <c r="AG197" s="72">
        <f>SUMIFS('MTS B Funnel (M2)'!$L$7:$L$251,'MTS B Funnel (M2)'!$B$7:$B$251,'3.2.MTS B (M2)'!$B197)</f>
        <v>0</v>
      </c>
      <c r="AH197" s="72">
        <f>SUMIFS('MTS B Funnel (M2)'!$M$7:$M$251,'MTS B Funnel (M2)'!$B$7:$B$251,'3.2.MTS B (M2)'!$B197)</f>
        <v>0</v>
      </c>
      <c r="AI197" s="72">
        <f>SUMIFS('MTS B Funnel (M2)'!$N$7:$N$251,'MTS B Funnel (M2)'!$B$7:$B$251,'3.2.MTS B (M2)'!$B197)</f>
        <v>0</v>
      </c>
      <c r="AJ197" s="72">
        <f>SUMIFS('MTS B Funnel (M2)'!$O$7:$O$251,'MTS B Funnel (M2)'!$B$7:$B$251,'3.2.MTS B (M2)'!$B197)</f>
        <v>0</v>
      </c>
      <c r="AK197" s="72">
        <f t="shared" si="46"/>
        <v>0</v>
      </c>
      <c r="AL197" s="72">
        <f t="shared" si="47"/>
        <v>0</v>
      </c>
      <c r="AM197" s="72">
        <f t="shared" si="48"/>
        <v>0</v>
      </c>
      <c r="AN197" s="72">
        <f t="shared" si="49"/>
        <v>0</v>
      </c>
      <c r="AO197" s="72">
        <f t="shared" si="50"/>
        <v>0</v>
      </c>
      <c r="AP197" s="55"/>
    </row>
    <row r="198" spans="1:42" x14ac:dyDescent="0.25">
      <c r="A198" s="144"/>
      <c r="B198" s="55"/>
      <c r="C198" s="55"/>
      <c r="D198" s="72">
        <f>SUMIF('3.1.MTS A'!$F$7:$F$253,'3.2.MTS B (M2)'!B198,'3.1.MTS A'!$L$7:$L$253)</f>
        <v>0</v>
      </c>
      <c r="E198" s="187">
        <f>SUMIF('Conv ratios (M2)'!$A$2:$A$51,'3.2.MTS B (M2)'!$B198,'Conv ratios (M2)'!$G$2:$G$51)</f>
        <v>0</v>
      </c>
      <c r="F198" s="187">
        <f>SUMIF('Conv ratios (M2)'!$A$2:$A$51,'3.2.MTS B (M2)'!$B198,'Conv ratios (M2)'!$F$2:$F$51)</f>
        <v>0</v>
      </c>
      <c r="G198" s="187">
        <f>SUMIF('Conv ratios (M2)'!$A$2:$A$51,'3.2.MTS B (M2)'!$B198,'Conv ratios (M2)'!$E$2:$E$51)</f>
        <v>0</v>
      </c>
      <c r="H198" s="55"/>
      <c r="I198" s="72">
        <f t="shared" si="35"/>
        <v>0</v>
      </c>
      <c r="J198" s="72">
        <f t="shared" si="36"/>
        <v>0</v>
      </c>
      <c r="K198" s="72">
        <f t="shared" si="37"/>
        <v>0</v>
      </c>
      <c r="L198" s="72">
        <f t="shared" si="38"/>
        <v>0</v>
      </c>
      <c r="M198" s="55"/>
      <c r="N198" s="72">
        <f t="shared" si="39"/>
        <v>0</v>
      </c>
      <c r="O198" s="55"/>
      <c r="P198" s="72">
        <f t="shared" si="40"/>
        <v>0</v>
      </c>
      <c r="Q198" s="72">
        <f t="shared" si="41"/>
        <v>0</v>
      </c>
      <c r="R198" s="72">
        <f>SUMIF('3.1.MTS A'!$F$7:$F$253,'3.2.MTS B (M2)'!B198,'3.1.MTS A'!$Y$7:$Y$253)</f>
        <v>0</v>
      </c>
      <c r="S198" s="72">
        <f>SUMIFS('MTS B Funnel (M2)'!$E$7:$E$251,'MTS B Funnel (M2)'!$B$7:$B$251,'3.2.MTS B (M2)'!$B198)</f>
        <v>0</v>
      </c>
      <c r="T198" s="72">
        <f>SUMIFS('MTS B Funnel (M2)'!$F$7:$F$251,'MTS B Funnel (M2)'!$B$7:$B$251,'3.2.MTS B (M2)'!$B198)</f>
        <v>0</v>
      </c>
      <c r="U198" s="72">
        <f>SUMIFS('MTS B Funnel (M2)'!$G$7:$G$251,'MTS B Funnel (M2)'!$B$7:$B$251,'3.2.MTS B (M2)'!$B198)</f>
        <v>0</v>
      </c>
      <c r="V198" s="72">
        <f>SUMIFS('MTS B Funnel (M2)'!$H$7:$H$251,'MTS B Funnel (M2)'!$B$7:$B$251,'3.2.MTS B (M2)'!$B198)</f>
        <v>0</v>
      </c>
      <c r="W198" s="72">
        <f t="shared" si="42"/>
        <v>0</v>
      </c>
      <c r="X198" s="72">
        <f t="shared" si="43"/>
        <v>0</v>
      </c>
      <c r="Y198" s="72">
        <f t="shared" si="44"/>
        <v>0</v>
      </c>
      <c r="Z198" s="72">
        <f t="shared" si="44"/>
        <v>0</v>
      </c>
      <c r="AA198" s="72">
        <f t="shared" si="44"/>
        <v>0</v>
      </c>
      <c r="AB198" s="72">
        <f>SUMIFS('MTS B Funnel (M2)'!$I$7:$I$251,'MTS B Funnel (M2)'!$B$7:$B$251,'3.2.MTS B (M2)'!$B198)</f>
        <v>0</v>
      </c>
      <c r="AC198" s="72">
        <f>SUMIFS('MTS B Funnel (M2)'!$J$7:$J$251,'MTS B Funnel (M2)'!$B$7:$B$251,'3.2.MTS B (M2)'!$B198)</f>
        <v>0</v>
      </c>
      <c r="AD198" s="72">
        <f t="shared" si="45"/>
        <v>0</v>
      </c>
      <c r="AE198" s="55"/>
      <c r="AF198" s="72">
        <f>SUMIF('3.1.MTS A'!$F$7:$F$253,'3.2.MTS B (M2)'!R198,'3.1.MTS A'!$AD$7:$AD$253)</f>
        <v>0</v>
      </c>
      <c r="AG198" s="72">
        <f>SUMIFS('MTS B Funnel (M2)'!$L$7:$L$251,'MTS B Funnel (M2)'!$B$7:$B$251,'3.2.MTS B (M2)'!$B198)</f>
        <v>0</v>
      </c>
      <c r="AH198" s="72">
        <f>SUMIFS('MTS B Funnel (M2)'!$M$7:$M$251,'MTS B Funnel (M2)'!$B$7:$B$251,'3.2.MTS B (M2)'!$B198)</f>
        <v>0</v>
      </c>
      <c r="AI198" s="72">
        <f>SUMIFS('MTS B Funnel (M2)'!$N$7:$N$251,'MTS B Funnel (M2)'!$B$7:$B$251,'3.2.MTS B (M2)'!$B198)</f>
        <v>0</v>
      </c>
      <c r="AJ198" s="72">
        <f>SUMIFS('MTS B Funnel (M2)'!$O$7:$O$251,'MTS B Funnel (M2)'!$B$7:$B$251,'3.2.MTS B (M2)'!$B198)</f>
        <v>0</v>
      </c>
      <c r="AK198" s="72">
        <f t="shared" si="46"/>
        <v>0</v>
      </c>
      <c r="AL198" s="72">
        <f t="shared" si="47"/>
        <v>0</v>
      </c>
      <c r="AM198" s="72">
        <f t="shared" si="48"/>
        <v>0</v>
      </c>
      <c r="AN198" s="72">
        <f t="shared" si="49"/>
        <v>0</v>
      </c>
      <c r="AO198" s="72">
        <f t="shared" si="50"/>
        <v>0</v>
      </c>
      <c r="AP198" s="55"/>
    </row>
    <row r="199" spans="1:42" x14ac:dyDescent="0.25">
      <c r="A199" s="144"/>
      <c r="B199" s="55"/>
      <c r="C199" s="55"/>
      <c r="D199" s="72">
        <f>SUMIF('3.1.MTS A'!$F$7:$F$253,'3.2.MTS B (M2)'!B199,'3.1.MTS A'!$L$7:$L$253)</f>
        <v>0</v>
      </c>
      <c r="E199" s="187">
        <f>SUMIF('Conv ratios (M2)'!$A$2:$A$51,'3.2.MTS B (M2)'!$B199,'Conv ratios (M2)'!$G$2:$G$51)</f>
        <v>0</v>
      </c>
      <c r="F199" s="187">
        <f>SUMIF('Conv ratios (M2)'!$A$2:$A$51,'3.2.MTS B (M2)'!$B199,'Conv ratios (M2)'!$F$2:$F$51)</f>
        <v>0</v>
      </c>
      <c r="G199" s="187">
        <f>SUMIF('Conv ratios (M2)'!$A$2:$A$51,'3.2.MTS B (M2)'!$B199,'Conv ratios (M2)'!$E$2:$E$51)</f>
        <v>0</v>
      </c>
      <c r="H199" s="55"/>
      <c r="I199" s="72">
        <f t="shared" si="35"/>
        <v>0</v>
      </c>
      <c r="J199" s="72">
        <f t="shared" si="36"/>
        <v>0</v>
      </c>
      <c r="K199" s="72">
        <f t="shared" si="37"/>
        <v>0</v>
      </c>
      <c r="L199" s="72">
        <f t="shared" si="38"/>
        <v>0</v>
      </c>
      <c r="M199" s="55"/>
      <c r="N199" s="72">
        <f t="shared" si="39"/>
        <v>0</v>
      </c>
      <c r="O199" s="55"/>
      <c r="P199" s="72">
        <f t="shared" si="40"/>
        <v>0</v>
      </c>
      <c r="Q199" s="72">
        <f t="shared" si="41"/>
        <v>0</v>
      </c>
      <c r="R199" s="72">
        <f>SUMIF('3.1.MTS A'!$F$7:$F$253,'3.2.MTS B (M2)'!B199,'3.1.MTS A'!$Y$7:$Y$253)</f>
        <v>0</v>
      </c>
      <c r="S199" s="72">
        <f>SUMIFS('MTS B Funnel (M2)'!$E$7:$E$251,'MTS B Funnel (M2)'!$B$7:$B$251,'3.2.MTS B (M2)'!$B199)</f>
        <v>0</v>
      </c>
      <c r="T199" s="72">
        <f>SUMIFS('MTS B Funnel (M2)'!$F$7:$F$251,'MTS B Funnel (M2)'!$B$7:$B$251,'3.2.MTS B (M2)'!$B199)</f>
        <v>0</v>
      </c>
      <c r="U199" s="72">
        <f>SUMIFS('MTS B Funnel (M2)'!$G$7:$G$251,'MTS B Funnel (M2)'!$B$7:$B$251,'3.2.MTS B (M2)'!$B199)</f>
        <v>0</v>
      </c>
      <c r="V199" s="72">
        <f>SUMIFS('MTS B Funnel (M2)'!$H$7:$H$251,'MTS B Funnel (M2)'!$B$7:$B$251,'3.2.MTS B (M2)'!$B199)</f>
        <v>0</v>
      </c>
      <c r="W199" s="72">
        <f t="shared" si="42"/>
        <v>0</v>
      </c>
      <c r="X199" s="72">
        <f t="shared" si="43"/>
        <v>0</v>
      </c>
      <c r="Y199" s="72">
        <f t="shared" si="44"/>
        <v>0</v>
      </c>
      <c r="Z199" s="72">
        <f t="shared" si="44"/>
        <v>0</v>
      </c>
      <c r="AA199" s="72">
        <f t="shared" si="44"/>
        <v>0</v>
      </c>
      <c r="AB199" s="72">
        <f>SUMIFS('MTS B Funnel (M2)'!$I$7:$I$251,'MTS B Funnel (M2)'!$B$7:$B$251,'3.2.MTS B (M2)'!$B199)</f>
        <v>0</v>
      </c>
      <c r="AC199" s="72">
        <f>SUMIFS('MTS B Funnel (M2)'!$J$7:$J$251,'MTS B Funnel (M2)'!$B$7:$B$251,'3.2.MTS B (M2)'!$B199)</f>
        <v>0</v>
      </c>
      <c r="AD199" s="72">
        <f t="shared" si="45"/>
        <v>0</v>
      </c>
      <c r="AE199" s="55"/>
      <c r="AF199" s="72">
        <f>SUMIF('3.1.MTS A'!$F$7:$F$253,'3.2.MTS B (M2)'!R199,'3.1.MTS A'!$AD$7:$AD$253)</f>
        <v>0</v>
      </c>
      <c r="AG199" s="72">
        <f>SUMIFS('MTS B Funnel (M2)'!$L$7:$L$251,'MTS B Funnel (M2)'!$B$7:$B$251,'3.2.MTS B (M2)'!$B199)</f>
        <v>0</v>
      </c>
      <c r="AH199" s="72">
        <f>SUMIFS('MTS B Funnel (M2)'!$M$7:$M$251,'MTS B Funnel (M2)'!$B$7:$B$251,'3.2.MTS B (M2)'!$B199)</f>
        <v>0</v>
      </c>
      <c r="AI199" s="72">
        <f>SUMIFS('MTS B Funnel (M2)'!$N$7:$N$251,'MTS B Funnel (M2)'!$B$7:$B$251,'3.2.MTS B (M2)'!$B199)</f>
        <v>0</v>
      </c>
      <c r="AJ199" s="72">
        <f>SUMIFS('MTS B Funnel (M2)'!$O$7:$O$251,'MTS B Funnel (M2)'!$B$7:$B$251,'3.2.MTS B (M2)'!$B199)</f>
        <v>0</v>
      </c>
      <c r="AK199" s="72">
        <f t="shared" si="46"/>
        <v>0</v>
      </c>
      <c r="AL199" s="72">
        <f t="shared" si="47"/>
        <v>0</v>
      </c>
      <c r="AM199" s="72">
        <f t="shared" si="48"/>
        <v>0</v>
      </c>
      <c r="AN199" s="72">
        <f t="shared" si="49"/>
        <v>0</v>
      </c>
      <c r="AO199" s="72">
        <f t="shared" si="50"/>
        <v>0</v>
      </c>
      <c r="AP199" s="55"/>
    </row>
    <row r="200" spans="1:42" x14ac:dyDescent="0.25">
      <c r="A200" s="144"/>
      <c r="B200" s="55"/>
      <c r="C200" s="55"/>
      <c r="D200" s="72">
        <f>SUMIF('3.1.MTS A'!$F$7:$F$253,'3.2.MTS B (M2)'!B200,'3.1.MTS A'!$L$7:$L$253)</f>
        <v>0</v>
      </c>
      <c r="E200" s="187">
        <f>SUMIF('Conv ratios (M2)'!$A$2:$A$51,'3.2.MTS B (M2)'!$B200,'Conv ratios (M2)'!$G$2:$G$51)</f>
        <v>0</v>
      </c>
      <c r="F200" s="187">
        <f>SUMIF('Conv ratios (M2)'!$A$2:$A$51,'3.2.MTS B (M2)'!$B200,'Conv ratios (M2)'!$F$2:$F$51)</f>
        <v>0</v>
      </c>
      <c r="G200" s="187">
        <f>SUMIF('Conv ratios (M2)'!$A$2:$A$51,'3.2.MTS B (M2)'!$B200,'Conv ratios (M2)'!$E$2:$E$51)</f>
        <v>0</v>
      </c>
      <c r="H200" s="55"/>
      <c r="I200" s="72">
        <f t="shared" ref="I200:I251" si="51">IFERROR(ROUND(MAX(H200/E200,0),0),0)</f>
        <v>0</v>
      </c>
      <c r="J200" s="72">
        <f t="shared" ref="J200:J251" si="52">IFERROR(ROUND(MAX(D200-I200,0),0),0)</f>
        <v>0</v>
      </c>
      <c r="K200" s="72">
        <f t="shared" ref="K200:K251" si="53">IFERROR(ROUND(J200*E200,0),0)</f>
        <v>0</v>
      </c>
      <c r="L200" s="72">
        <f t="shared" ref="L200:L251" si="54">IFERROR(ROUND(MAX(K200*F200,0),0),0)</f>
        <v>0</v>
      </c>
      <c r="M200" s="55"/>
      <c r="N200" s="72">
        <f t="shared" ref="N200:N251" si="55">IFERROR(ROUND(MAX(L200-M200,0),0),0)</f>
        <v>0</v>
      </c>
      <c r="O200" s="55"/>
      <c r="P200" s="72">
        <f t="shared" ref="P200:P251" si="56">IFERROR(ROUND(O200*G200,0),0)</f>
        <v>0</v>
      </c>
      <c r="Q200" s="72">
        <f t="shared" ref="Q200:Q251" si="57">IFERROR(ROUND(MAX(N200-O200,0),0),0)</f>
        <v>0</v>
      </c>
      <c r="R200" s="72">
        <f>SUMIF('3.1.MTS A'!$F$7:$F$253,'3.2.MTS B (M2)'!B200,'3.1.MTS A'!$Y$7:$Y$253)</f>
        <v>0</v>
      </c>
      <c r="S200" s="72">
        <f>SUMIFS('MTS B Funnel (M2)'!$E$7:$E$251,'MTS B Funnel (M2)'!$B$7:$B$251,'3.2.MTS B (M2)'!$B200)</f>
        <v>0</v>
      </c>
      <c r="T200" s="72">
        <f>SUMIFS('MTS B Funnel (M2)'!$F$7:$F$251,'MTS B Funnel (M2)'!$B$7:$B$251,'3.2.MTS B (M2)'!$B200)</f>
        <v>0</v>
      </c>
      <c r="U200" s="72">
        <f>SUMIFS('MTS B Funnel (M2)'!$G$7:$G$251,'MTS B Funnel (M2)'!$B$7:$B$251,'3.2.MTS B (M2)'!$B200)</f>
        <v>0</v>
      </c>
      <c r="V200" s="72">
        <f>SUMIFS('MTS B Funnel (M2)'!$H$7:$H$251,'MTS B Funnel (M2)'!$B$7:$B$251,'3.2.MTS B (M2)'!$B200)</f>
        <v>0</v>
      </c>
      <c r="W200" s="72">
        <f t="shared" ref="W200:W251" si="58">IFERROR(ROUNDUP(MAX((D200-R200),0),0),0)</f>
        <v>0</v>
      </c>
      <c r="X200" s="72">
        <f t="shared" ref="X200:X251" si="59">IFERROR(ROUND(MAX(K200-S200,0),0),0)</f>
        <v>0</v>
      </c>
      <c r="Y200" s="72">
        <f t="shared" ref="Y200:AA251" si="60">IFERROR(ROUND(MAX(O200-T200,0),0),0)</f>
        <v>0</v>
      </c>
      <c r="Z200" s="72">
        <f t="shared" si="60"/>
        <v>0</v>
      </c>
      <c r="AA200" s="72">
        <f t="shared" si="60"/>
        <v>0</v>
      </c>
      <c r="AB200" s="72">
        <f>SUMIFS('MTS B Funnel (M2)'!$I$7:$I$251,'MTS B Funnel (M2)'!$B$7:$B$251,'3.2.MTS B (M2)'!$B200)</f>
        <v>0</v>
      </c>
      <c r="AC200" s="72">
        <f>SUMIFS('MTS B Funnel (M2)'!$J$7:$J$251,'MTS B Funnel (M2)'!$B$7:$B$251,'3.2.MTS B (M2)'!$B200)</f>
        <v>0</v>
      </c>
      <c r="AD200" s="72">
        <f t="shared" ref="AD200:AD251" si="61">IFERROR(ROUNDDOWN(MAX((AB200/E200)+(AC200/F200/E200),0),0),0)</f>
        <v>0</v>
      </c>
      <c r="AE200" s="55"/>
      <c r="AF200" s="72">
        <f>SUMIF('3.1.MTS A'!$F$7:$F$253,'3.2.MTS B (M2)'!R200,'3.1.MTS A'!$AD$7:$AD$253)</f>
        <v>0</v>
      </c>
      <c r="AG200" s="72">
        <f>SUMIFS('MTS B Funnel (M2)'!$L$7:$L$251,'MTS B Funnel (M2)'!$B$7:$B$251,'3.2.MTS B (M2)'!$B200)</f>
        <v>0</v>
      </c>
      <c r="AH200" s="72">
        <f>SUMIFS('MTS B Funnel (M2)'!$M$7:$M$251,'MTS B Funnel (M2)'!$B$7:$B$251,'3.2.MTS B (M2)'!$B200)</f>
        <v>0</v>
      </c>
      <c r="AI200" s="72">
        <f>SUMIFS('MTS B Funnel (M2)'!$N$7:$N$251,'MTS B Funnel (M2)'!$B$7:$B$251,'3.2.MTS B (M2)'!$B200)</f>
        <v>0</v>
      </c>
      <c r="AJ200" s="72">
        <f>SUMIFS('MTS B Funnel (M2)'!$O$7:$O$251,'MTS B Funnel (M2)'!$B$7:$B$251,'3.2.MTS B (M2)'!$B200)</f>
        <v>0</v>
      </c>
      <c r="AK200" s="72">
        <f t="shared" ref="AK200:AK251" si="62">IFERROR(ROUND(MAX((D200-AF200),0),0),0)</f>
        <v>0</v>
      </c>
      <c r="AL200" s="72">
        <f t="shared" ref="AL200:AL251" si="63">IFERROR(ROUND(MAX(K200-AG200,0),0),0)</f>
        <v>0</v>
      </c>
      <c r="AM200" s="72">
        <f t="shared" ref="AM200:AM251" si="64">IFERROR(ROUND(MAX(L200-AH200,0),0),0)</f>
        <v>0</v>
      </c>
      <c r="AN200" s="72">
        <f t="shared" ref="AN200:AN251" si="65">IFERROR(ROUND(MAX(P200-AI200,0),0),0)</f>
        <v>0</v>
      </c>
      <c r="AO200" s="72">
        <f t="shared" ref="AO200:AO251" si="66">IFERROR(ROUND(MAX(Q200-AJ200,0),0),0)</f>
        <v>0</v>
      </c>
      <c r="AP200" s="55"/>
    </row>
    <row r="201" spans="1:42" x14ac:dyDescent="0.25">
      <c r="A201" s="144"/>
      <c r="B201" s="55"/>
      <c r="C201" s="55"/>
      <c r="D201" s="72">
        <f>SUMIF('3.1.MTS A'!$F$7:$F$253,'3.2.MTS B (M2)'!B201,'3.1.MTS A'!$L$7:$L$253)</f>
        <v>0</v>
      </c>
      <c r="E201" s="187">
        <f>SUMIF('Conv ratios (M2)'!$A$2:$A$51,'3.2.MTS B (M2)'!$B201,'Conv ratios (M2)'!$G$2:$G$51)</f>
        <v>0</v>
      </c>
      <c r="F201" s="187">
        <f>SUMIF('Conv ratios (M2)'!$A$2:$A$51,'3.2.MTS B (M2)'!$B201,'Conv ratios (M2)'!$F$2:$F$51)</f>
        <v>0</v>
      </c>
      <c r="G201" s="187">
        <f>SUMIF('Conv ratios (M2)'!$A$2:$A$51,'3.2.MTS B (M2)'!$B201,'Conv ratios (M2)'!$E$2:$E$51)</f>
        <v>0</v>
      </c>
      <c r="H201" s="55"/>
      <c r="I201" s="72">
        <f t="shared" si="51"/>
        <v>0</v>
      </c>
      <c r="J201" s="72">
        <f t="shared" si="52"/>
        <v>0</v>
      </c>
      <c r="K201" s="72">
        <f t="shared" si="53"/>
        <v>0</v>
      </c>
      <c r="L201" s="72">
        <f t="shared" si="54"/>
        <v>0</v>
      </c>
      <c r="M201" s="55"/>
      <c r="N201" s="72">
        <f t="shared" si="55"/>
        <v>0</v>
      </c>
      <c r="O201" s="55"/>
      <c r="P201" s="72">
        <f t="shared" si="56"/>
        <v>0</v>
      </c>
      <c r="Q201" s="72">
        <f t="shared" si="57"/>
        <v>0</v>
      </c>
      <c r="R201" s="72">
        <f>SUMIF('3.1.MTS A'!$F$7:$F$253,'3.2.MTS B (M2)'!B201,'3.1.MTS A'!$Y$7:$Y$253)</f>
        <v>0</v>
      </c>
      <c r="S201" s="72">
        <f>SUMIFS('MTS B Funnel (M2)'!$E$7:$E$251,'MTS B Funnel (M2)'!$B$7:$B$251,'3.2.MTS B (M2)'!$B201)</f>
        <v>0</v>
      </c>
      <c r="T201" s="72">
        <f>SUMIFS('MTS B Funnel (M2)'!$F$7:$F$251,'MTS B Funnel (M2)'!$B$7:$B$251,'3.2.MTS B (M2)'!$B201)</f>
        <v>0</v>
      </c>
      <c r="U201" s="72">
        <f>SUMIFS('MTS B Funnel (M2)'!$G$7:$G$251,'MTS B Funnel (M2)'!$B$7:$B$251,'3.2.MTS B (M2)'!$B201)</f>
        <v>0</v>
      </c>
      <c r="V201" s="72">
        <f>SUMIFS('MTS B Funnel (M2)'!$H$7:$H$251,'MTS B Funnel (M2)'!$B$7:$B$251,'3.2.MTS B (M2)'!$B201)</f>
        <v>0</v>
      </c>
      <c r="W201" s="72">
        <f t="shared" si="58"/>
        <v>0</v>
      </c>
      <c r="X201" s="72">
        <f t="shared" si="59"/>
        <v>0</v>
      </c>
      <c r="Y201" s="72">
        <f t="shared" si="60"/>
        <v>0</v>
      </c>
      <c r="Z201" s="72">
        <f t="shared" si="60"/>
        <v>0</v>
      </c>
      <c r="AA201" s="72">
        <f t="shared" si="60"/>
        <v>0</v>
      </c>
      <c r="AB201" s="72">
        <f>SUMIFS('MTS B Funnel (M2)'!$I$7:$I$251,'MTS B Funnel (M2)'!$B$7:$B$251,'3.2.MTS B (M2)'!$B201)</f>
        <v>0</v>
      </c>
      <c r="AC201" s="72">
        <f>SUMIFS('MTS B Funnel (M2)'!$J$7:$J$251,'MTS B Funnel (M2)'!$B$7:$B$251,'3.2.MTS B (M2)'!$B201)</f>
        <v>0</v>
      </c>
      <c r="AD201" s="72">
        <f t="shared" si="61"/>
        <v>0</v>
      </c>
      <c r="AE201" s="55"/>
      <c r="AF201" s="72">
        <f>SUMIF('3.1.MTS A'!$F$7:$F$253,'3.2.MTS B (M2)'!R201,'3.1.MTS A'!$AD$7:$AD$253)</f>
        <v>0</v>
      </c>
      <c r="AG201" s="72">
        <f>SUMIFS('MTS B Funnel (M2)'!$L$7:$L$251,'MTS B Funnel (M2)'!$B$7:$B$251,'3.2.MTS B (M2)'!$B201)</f>
        <v>0</v>
      </c>
      <c r="AH201" s="72">
        <f>SUMIFS('MTS B Funnel (M2)'!$M$7:$M$251,'MTS B Funnel (M2)'!$B$7:$B$251,'3.2.MTS B (M2)'!$B201)</f>
        <v>0</v>
      </c>
      <c r="AI201" s="72">
        <f>SUMIFS('MTS B Funnel (M2)'!$N$7:$N$251,'MTS B Funnel (M2)'!$B$7:$B$251,'3.2.MTS B (M2)'!$B201)</f>
        <v>0</v>
      </c>
      <c r="AJ201" s="72">
        <f>SUMIFS('MTS B Funnel (M2)'!$O$7:$O$251,'MTS B Funnel (M2)'!$B$7:$B$251,'3.2.MTS B (M2)'!$B201)</f>
        <v>0</v>
      </c>
      <c r="AK201" s="72">
        <f t="shared" si="62"/>
        <v>0</v>
      </c>
      <c r="AL201" s="72">
        <f t="shared" si="63"/>
        <v>0</v>
      </c>
      <c r="AM201" s="72">
        <f t="shared" si="64"/>
        <v>0</v>
      </c>
      <c r="AN201" s="72">
        <f t="shared" si="65"/>
        <v>0</v>
      </c>
      <c r="AO201" s="72">
        <f t="shared" si="66"/>
        <v>0</v>
      </c>
      <c r="AP201" s="55"/>
    </row>
    <row r="202" spans="1:42" x14ac:dyDescent="0.25">
      <c r="A202" s="144"/>
      <c r="B202" s="55"/>
      <c r="C202" s="55"/>
      <c r="D202" s="72">
        <f>SUMIF('3.1.MTS A'!$F$7:$F$253,'3.2.MTS B (M2)'!B202,'3.1.MTS A'!$L$7:$L$253)</f>
        <v>0</v>
      </c>
      <c r="E202" s="187">
        <f>SUMIF('Conv ratios (M2)'!$A$2:$A$51,'3.2.MTS B (M2)'!$B202,'Conv ratios (M2)'!$G$2:$G$51)</f>
        <v>0</v>
      </c>
      <c r="F202" s="187">
        <f>SUMIF('Conv ratios (M2)'!$A$2:$A$51,'3.2.MTS B (M2)'!$B202,'Conv ratios (M2)'!$F$2:$F$51)</f>
        <v>0</v>
      </c>
      <c r="G202" s="187">
        <f>SUMIF('Conv ratios (M2)'!$A$2:$A$51,'3.2.MTS B (M2)'!$B202,'Conv ratios (M2)'!$E$2:$E$51)</f>
        <v>0</v>
      </c>
      <c r="H202" s="55"/>
      <c r="I202" s="72">
        <f t="shared" si="51"/>
        <v>0</v>
      </c>
      <c r="J202" s="72">
        <f t="shared" si="52"/>
        <v>0</v>
      </c>
      <c r="K202" s="72">
        <f t="shared" si="53"/>
        <v>0</v>
      </c>
      <c r="L202" s="72">
        <f t="shared" si="54"/>
        <v>0</v>
      </c>
      <c r="M202" s="55"/>
      <c r="N202" s="72">
        <f t="shared" si="55"/>
        <v>0</v>
      </c>
      <c r="O202" s="55"/>
      <c r="P202" s="72">
        <f t="shared" si="56"/>
        <v>0</v>
      </c>
      <c r="Q202" s="72">
        <f t="shared" si="57"/>
        <v>0</v>
      </c>
      <c r="R202" s="72">
        <f>SUMIF('3.1.MTS A'!$F$7:$F$253,'3.2.MTS B (M2)'!B202,'3.1.MTS A'!$Y$7:$Y$253)</f>
        <v>0</v>
      </c>
      <c r="S202" s="72">
        <f>SUMIFS('MTS B Funnel (M2)'!$E$7:$E$251,'MTS B Funnel (M2)'!$B$7:$B$251,'3.2.MTS B (M2)'!$B202)</f>
        <v>0</v>
      </c>
      <c r="T202" s="72">
        <f>SUMIFS('MTS B Funnel (M2)'!$F$7:$F$251,'MTS B Funnel (M2)'!$B$7:$B$251,'3.2.MTS B (M2)'!$B202)</f>
        <v>0</v>
      </c>
      <c r="U202" s="72">
        <f>SUMIFS('MTS B Funnel (M2)'!$G$7:$G$251,'MTS B Funnel (M2)'!$B$7:$B$251,'3.2.MTS B (M2)'!$B202)</f>
        <v>0</v>
      </c>
      <c r="V202" s="72">
        <f>SUMIFS('MTS B Funnel (M2)'!$H$7:$H$251,'MTS B Funnel (M2)'!$B$7:$B$251,'3.2.MTS B (M2)'!$B202)</f>
        <v>0</v>
      </c>
      <c r="W202" s="72">
        <f t="shared" si="58"/>
        <v>0</v>
      </c>
      <c r="X202" s="72">
        <f t="shared" si="59"/>
        <v>0</v>
      </c>
      <c r="Y202" s="72">
        <f t="shared" si="60"/>
        <v>0</v>
      </c>
      <c r="Z202" s="72">
        <f t="shared" si="60"/>
        <v>0</v>
      </c>
      <c r="AA202" s="72">
        <f t="shared" si="60"/>
        <v>0</v>
      </c>
      <c r="AB202" s="72">
        <f>SUMIFS('MTS B Funnel (M2)'!$I$7:$I$251,'MTS B Funnel (M2)'!$B$7:$B$251,'3.2.MTS B (M2)'!$B202)</f>
        <v>0</v>
      </c>
      <c r="AC202" s="72">
        <f>SUMIFS('MTS B Funnel (M2)'!$J$7:$J$251,'MTS B Funnel (M2)'!$B$7:$B$251,'3.2.MTS B (M2)'!$B202)</f>
        <v>0</v>
      </c>
      <c r="AD202" s="72">
        <f t="shared" si="61"/>
        <v>0</v>
      </c>
      <c r="AE202" s="55"/>
      <c r="AF202" s="72">
        <f>SUMIF('3.1.MTS A'!$F$7:$F$253,'3.2.MTS B (M2)'!R202,'3.1.MTS A'!$AD$7:$AD$253)</f>
        <v>0</v>
      </c>
      <c r="AG202" s="72">
        <f>SUMIFS('MTS B Funnel (M2)'!$L$7:$L$251,'MTS B Funnel (M2)'!$B$7:$B$251,'3.2.MTS B (M2)'!$B202)</f>
        <v>0</v>
      </c>
      <c r="AH202" s="72">
        <f>SUMIFS('MTS B Funnel (M2)'!$M$7:$M$251,'MTS B Funnel (M2)'!$B$7:$B$251,'3.2.MTS B (M2)'!$B202)</f>
        <v>0</v>
      </c>
      <c r="AI202" s="72">
        <f>SUMIFS('MTS B Funnel (M2)'!$N$7:$N$251,'MTS B Funnel (M2)'!$B$7:$B$251,'3.2.MTS B (M2)'!$B202)</f>
        <v>0</v>
      </c>
      <c r="AJ202" s="72">
        <f>SUMIFS('MTS B Funnel (M2)'!$O$7:$O$251,'MTS B Funnel (M2)'!$B$7:$B$251,'3.2.MTS B (M2)'!$B202)</f>
        <v>0</v>
      </c>
      <c r="AK202" s="72">
        <f t="shared" si="62"/>
        <v>0</v>
      </c>
      <c r="AL202" s="72">
        <f t="shared" si="63"/>
        <v>0</v>
      </c>
      <c r="AM202" s="72">
        <f t="shared" si="64"/>
        <v>0</v>
      </c>
      <c r="AN202" s="72">
        <f t="shared" si="65"/>
        <v>0</v>
      </c>
      <c r="AO202" s="72">
        <f t="shared" si="66"/>
        <v>0</v>
      </c>
      <c r="AP202" s="55"/>
    </row>
    <row r="203" spans="1:42" x14ac:dyDescent="0.25">
      <c r="A203" s="144"/>
      <c r="B203" s="55"/>
      <c r="C203" s="55"/>
      <c r="D203" s="72">
        <f>SUMIF('3.1.MTS A'!$F$7:$F$253,'3.2.MTS B (M2)'!B203,'3.1.MTS A'!$L$7:$L$253)</f>
        <v>0</v>
      </c>
      <c r="E203" s="187">
        <f>SUMIF('Conv ratios (M2)'!$A$2:$A$51,'3.2.MTS B (M2)'!$B203,'Conv ratios (M2)'!$G$2:$G$51)</f>
        <v>0</v>
      </c>
      <c r="F203" s="187">
        <f>SUMIF('Conv ratios (M2)'!$A$2:$A$51,'3.2.MTS B (M2)'!$B203,'Conv ratios (M2)'!$F$2:$F$51)</f>
        <v>0</v>
      </c>
      <c r="G203" s="187">
        <f>SUMIF('Conv ratios (M2)'!$A$2:$A$51,'3.2.MTS B (M2)'!$B203,'Conv ratios (M2)'!$E$2:$E$51)</f>
        <v>0</v>
      </c>
      <c r="H203" s="55"/>
      <c r="I203" s="72">
        <f t="shared" si="51"/>
        <v>0</v>
      </c>
      <c r="J203" s="72">
        <f t="shared" si="52"/>
        <v>0</v>
      </c>
      <c r="K203" s="72">
        <f t="shared" si="53"/>
        <v>0</v>
      </c>
      <c r="L203" s="72">
        <f t="shared" si="54"/>
        <v>0</v>
      </c>
      <c r="M203" s="55"/>
      <c r="N203" s="72">
        <f t="shared" si="55"/>
        <v>0</v>
      </c>
      <c r="O203" s="55"/>
      <c r="P203" s="72">
        <f t="shared" si="56"/>
        <v>0</v>
      </c>
      <c r="Q203" s="72">
        <f t="shared" si="57"/>
        <v>0</v>
      </c>
      <c r="R203" s="72">
        <f>SUMIF('3.1.MTS A'!$F$7:$F$253,'3.2.MTS B (M2)'!B203,'3.1.MTS A'!$Y$7:$Y$253)</f>
        <v>0</v>
      </c>
      <c r="S203" s="72">
        <f>SUMIFS('MTS B Funnel (M2)'!$E$7:$E$251,'MTS B Funnel (M2)'!$B$7:$B$251,'3.2.MTS B (M2)'!$B203)</f>
        <v>0</v>
      </c>
      <c r="T203" s="72">
        <f>SUMIFS('MTS B Funnel (M2)'!$F$7:$F$251,'MTS B Funnel (M2)'!$B$7:$B$251,'3.2.MTS B (M2)'!$B203)</f>
        <v>0</v>
      </c>
      <c r="U203" s="72">
        <f>SUMIFS('MTS B Funnel (M2)'!$G$7:$G$251,'MTS B Funnel (M2)'!$B$7:$B$251,'3.2.MTS B (M2)'!$B203)</f>
        <v>0</v>
      </c>
      <c r="V203" s="72">
        <f>SUMIFS('MTS B Funnel (M2)'!$H$7:$H$251,'MTS B Funnel (M2)'!$B$7:$B$251,'3.2.MTS B (M2)'!$B203)</f>
        <v>0</v>
      </c>
      <c r="W203" s="72">
        <f t="shared" si="58"/>
        <v>0</v>
      </c>
      <c r="X203" s="72">
        <f t="shared" si="59"/>
        <v>0</v>
      </c>
      <c r="Y203" s="72">
        <f t="shared" si="60"/>
        <v>0</v>
      </c>
      <c r="Z203" s="72">
        <f t="shared" si="60"/>
        <v>0</v>
      </c>
      <c r="AA203" s="72">
        <f t="shared" si="60"/>
        <v>0</v>
      </c>
      <c r="AB203" s="72">
        <f>SUMIFS('MTS B Funnel (M2)'!$I$7:$I$251,'MTS B Funnel (M2)'!$B$7:$B$251,'3.2.MTS B (M2)'!$B203)</f>
        <v>0</v>
      </c>
      <c r="AC203" s="72">
        <f>SUMIFS('MTS B Funnel (M2)'!$J$7:$J$251,'MTS B Funnel (M2)'!$B$7:$B$251,'3.2.MTS B (M2)'!$B203)</f>
        <v>0</v>
      </c>
      <c r="AD203" s="72">
        <f t="shared" si="61"/>
        <v>0</v>
      </c>
      <c r="AE203" s="55"/>
      <c r="AF203" s="72">
        <f>SUMIF('3.1.MTS A'!$F$7:$F$253,'3.2.MTS B (M2)'!R203,'3.1.MTS A'!$AD$7:$AD$253)</f>
        <v>0</v>
      </c>
      <c r="AG203" s="72">
        <f>SUMIFS('MTS B Funnel (M2)'!$L$7:$L$251,'MTS B Funnel (M2)'!$B$7:$B$251,'3.2.MTS B (M2)'!$B203)</f>
        <v>0</v>
      </c>
      <c r="AH203" s="72">
        <f>SUMIFS('MTS B Funnel (M2)'!$M$7:$M$251,'MTS B Funnel (M2)'!$B$7:$B$251,'3.2.MTS B (M2)'!$B203)</f>
        <v>0</v>
      </c>
      <c r="AI203" s="72">
        <f>SUMIFS('MTS B Funnel (M2)'!$N$7:$N$251,'MTS B Funnel (M2)'!$B$7:$B$251,'3.2.MTS B (M2)'!$B203)</f>
        <v>0</v>
      </c>
      <c r="AJ203" s="72">
        <f>SUMIFS('MTS B Funnel (M2)'!$O$7:$O$251,'MTS B Funnel (M2)'!$B$7:$B$251,'3.2.MTS B (M2)'!$B203)</f>
        <v>0</v>
      </c>
      <c r="AK203" s="72">
        <f t="shared" si="62"/>
        <v>0</v>
      </c>
      <c r="AL203" s="72">
        <f t="shared" si="63"/>
        <v>0</v>
      </c>
      <c r="AM203" s="72">
        <f t="shared" si="64"/>
        <v>0</v>
      </c>
      <c r="AN203" s="72">
        <f t="shared" si="65"/>
        <v>0</v>
      </c>
      <c r="AO203" s="72">
        <f t="shared" si="66"/>
        <v>0</v>
      </c>
      <c r="AP203" s="55"/>
    </row>
    <row r="204" spans="1:42" x14ac:dyDescent="0.25">
      <c r="A204" s="144"/>
      <c r="B204" s="55"/>
      <c r="C204" s="55"/>
      <c r="D204" s="72">
        <f>SUMIF('3.1.MTS A'!$F$7:$F$253,'3.2.MTS B (M2)'!B204,'3.1.MTS A'!$L$7:$L$253)</f>
        <v>0</v>
      </c>
      <c r="E204" s="187">
        <f>SUMIF('Conv ratios (M2)'!$A$2:$A$51,'3.2.MTS B (M2)'!$B204,'Conv ratios (M2)'!$G$2:$G$51)</f>
        <v>0</v>
      </c>
      <c r="F204" s="187">
        <f>SUMIF('Conv ratios (M2)'!$A$2:$A$51,'3.2.MTS B (M2)'!$B204,'Conv ratios (M2)'!$F$2:$F$51)</f>
        <v>0</v>
      </c>
      <c r="G204" s="187">
        <f>SUMIF('Conv ratios (M2)'!$A$2:$A$51,'3.2.MTS B (M2)'!$B204,'Conv ratios (M2)'!$E$2:$E$51)</f>
        <v>0</v>
      </c>
      <c r="H204" s="55"/>
      <c r="I204" s="72">
        <f t="shared" si="51"/>
        <v>0</v>
      </c>
      <c r="J204" s="72">
        <f t="shared" si="52"/>
        <v>0</v>
      </c>
      <c r="K204" s="72">
        <f t="shared" si="53"/>
        <v>0</v>
      </c>
      <c r="L204" s="72">
        <f t="shared" si="54"/>
        <v>0</v>
      </c>
      <c r="M204" s="55"/>
      <c r="N204" s="72">
        <f t="shared" si="55"/>
        <v>0</v>
      </c>
      <c r="O204" s="55"/>
      <c r="P204" s="72">
        <f t="shared" si="56"/>
        <v>0</v>
      </c>
      <c r="Q204" s="72">
        <f t="shared" si="57"/>
        <v>0</v>
      </c>
      <c r="R204" s="72">
        <f>SUMIF('3.1.MTS A'!$F$7:$F$253,'3.2.MTS B (M2)'!B204,'3.1.MTS A'!$Y$7:$Y$253)</f>
        <v>0</v>
      </c>
      <c r="S204" s="72">
        <f>SUMIFS('MTS B Funnel (M2)'!$E$7:$E$251,'MTS B Funnel (M2)'!$B$7:$B$251,'3.2.MTS B (M2)'!$B204)</f>
        <v>0</v>
      </c>
      <c r="T204" s="72">
        <f>SUMIFS('MTS B Funnel (M2)'!$F$7:$F$251,'MTS B Funnel (M2)'!$B$7:$B$251,'3.2.MTS B (M2)'!$B204)</f>
        <v>0</v>
      </c>
      <c r="U204" s="72">
        <f>SUMIFS('MTS B Funnel (M2)'!$G$7:$G$251,'MTS B Funnel (M2)'!$B$7:$B$251,'3.2.MTS B (M2)'!$B204)</f>
        <v>0</v>
      </c>
      <c r="V204" s="72">
        <f>SUMIFS('MTS B Funnel (M2)'!$H$7:$H$251,'MTS B Funnel (M2)'!$B$7:$B$251,'3.2.MTS B (M2)'!$B204)</f>
        <v>0</v>
      </c>
      <c r="W204" s="72">
        <f t="shared" si="58"/>
        <v>0</v>
      </c>
      <c r="X204" s="72">
        <f t="shared" si="59"/>
        <v>0</v>
      </c>
      <c r="Y204" s="72">
        <f t="shared" si="60"/>
        <v>0</v>
      </c>
      <c r="Z204" s="72">
        <f t="shared" si="60"/>
        <v>0</v>
      </c>
      <c r="AA204" s="72">
        <f t="shared" si="60"/>
        <v>0</v>
      </c>
      <c r="AB204" s="72">
        <f>SUMIFS('MTS B Funnel (M2)'!$I$7:$I$251,'MTS B Funnel (M2)'!$B$7:$B$251,'3.2.MTS B (M2)'!$B204)</f>
        <v>0</v>
      </c>
      <c r="AC204" s="72">
        <f>SUMIFS('MTS B Funnel (M2)'!$J$7:$J$251,'MTS B Funnel (M2)'!$B$7:$B$251,'3.2.MTS B (M2)'!$B204)</f>
        <v>0</v>
      </c>
      <c r="AD204" s="72">
        <f t="shared" si="61"/>
        <v>0</v>
      </c>
      <c r="AE204" s="55"/>
      <c r="AF204" s="72">
        <f>SUMIF('3.1.MTS A'!$F$7:$F$253,'3.2.MTS B (M2)'!R204,'3.1.MTS A'!$AD$7:$AD$253)</f>
        <v>0</v>
      </c>
      <c r="AG204" s="72">
        <f>SUMIFS('MTS B Funnel (M2)'!$L$7:$L$251,'MTS B Funnel (M2)'!$B$7:$B$251,'3.2.MTS B (M2)'!$B204)</f>
        <v>0</v>
      </c>
      <c r="AH204" s="72">
        <f>SUMIFS('MTS B Funnel (M2)'!$M$7:$M$251,'MTS B Funnel (M2)'!$B$7:$B$251,'3.2.MTS B (M2)'!$B204)</f>
        <v>0</v>
      </c>
      <c r="AI204" s="72">
        <f>SUMIFS('MTS B Funnel (M2)'!$N$7:$N$251,'MTS B Funnel (M2)'!$B$7:$B$251,'3.2.MTS B (M2)'!$B204)</f>
        <v>0</v>
      </c>
      <c r="AJ204" s="72">
        <f>SUMIFS('MTS B Funnel (M2)'!$O$7:$O$251,'MTS B Funnel (M2)'!$B$7:$B$251,'3.2.MTS B (M2)'!$B204)</f>
        <v>0</v>
      </c>
      <c r="AK204" s="72">
        <f t="shared" si="62"/>
        <v>0</v>
      </c>
      <c r="AL204" s="72">
        <f t="shared" si="63"/>
        <v>0</v>
      </c>
      <c r="AM204" s="72">
        <f t="shared" si="64"/>
        <v>0</v>
      </c>
      <c r="AN204" s="72">
        <f t="shared" si="65"/>
        <v>0</v>
      </c>
      <c r="AO204" s="72">
        <f t="shared" si="66"/>
        <v>0</v>
      </c>
      <c r="AP204" s="55"/>
    </row>
    <row r="205" spans="1:42" x14ac:dyDescent="0.25">
      <c r="A205" s="144"/>
      <c r="B205" s="55"/>
      <c r="C205" s="55"/>
      <c r="D205" s="72">
        <f>SUMIF('3.1.MTS A'!$F$7:$F$253,'3.2.MTS B (M2)'!B205,'3.1.MTS A'!$L$7:$L$253)</f>
        <v>0</v>
      </c>
      <c r="E205" s="187">
        <f>SUMIF('Conv ratios (M2)'!$A$2:$A$51,'3.2.MTS B (M2)'!$B205,'Conv ratios (M2)'!$G$2:$G$51)</f>
        <v>0</v>
      </c>
      <c r="F205" s="187">
        <f>SUMIF('Conv ratios (M2)'!$A$2:$A$51,'3.2.MTS B (M2)'!$B205,'Conv ratios (M2)'!$F$2:$F$51)</f>
        <v>0</v>
      </c>
      <c r="G205" s="187">
        <f>SUMIF('Conv ratios (M2)'!$A$2:$A$51,'3.2.MTS B (M2)'!$B205,'Conv ratios (M2)'!$E$2:$E$51)</f>
        <v>0</v>
      </c>
      <c r="H205" s="55"/>
      <c r="I205" s="72">
        <f t="shared" si="51"/>
        <v>0</v>
      </c>
      <c r="J205" s="72">
        <f t="shared" si="52"/>
        <v>0</v>
      </c>
      <c r="K205" s="72">
        <f t="shared" si="53"/>
        <v>0</v>
      </c>
      <c r="L205" s="72">
        <f t="shared" si="54"/>
        <v>0</v>
      </c>
      <c r="M205" s="55"/>
      <c r="N205" s="72">
        <f t="shared" si="55"/>
        <v>0</v>
      </c>
      <c r="O205" s="55"/>
      <c r="P205" s="72">
        <f t="shared" si="56"/>
        <v>0</v>
      </c>
      <c r="Q205" s="72">
        <f t="shared" si="57"/>
        <v>0</v>
      </c>
      <c r="R205" s="72">
        <f>SUMIF('3.1.MTS A'!$F$7:$F$253,'3.2.MTS B (M2)'!B205,'3.1.MTS A'!$Y$7:$Y$253)</f>
        <v>0</v>
      </c>
      <c r="S205" s="72">
        <f>SUMIFS('MTS B Funnel (M2)'!$E$7:$E$251,'MTS B Funnel (M2)'!$B$7:$B$251,'3.2.MTS B (M2)'!$B205)</f>
        <v>0</v>
      </c>
      <c r="T205" s="72">
        <f>SUMIFS('MTS B Funnel (M2)'!$F$7:$F$251,'MTS B Funnel (M2)'!$B$7:$B$251,'3.2.MTS B (M2)'!$B205)</f>
        <v>0</v>
      </c>
      <c r="U205" s="72">
        <f>SUMIFS('MTS B Funnel (M2)'!$G$7:$G$251,'MTS B Funnel (M2)'!$B$7:$B$251,'3.2.MTS B (M2)'!$B205)</f>
        <v>0</v>
      </c>
      <c r="V205" s="72">
        <f>SUMIFS('MTS B Funnel (M2)'!$H$7:$H$251,'MTS B Funnel (M2)'!$B$7:$B$251,'3.2.MTS B (M2)'!$B205)</f>
        <v>0</v>
      </c>
      <c r="W205" s="72">
        <f t="shared" si="58"/>
        <v>0</v>
      </c>
      <c r="X205" s="72">
        <f t="shared" si="59"/>
        <v>0</v>
      </c>
      <c r="Y205" s="72">
        <f t="shared" si="60"/>
        <v>0</v>
      </c>
      <c r="Z205" s="72">
        <f t="shared" si="60"/>
        <v>0</v>
      </c>
      <c r="AA205" s="72">
        <f t="shared" si="60"/>
        <v>0</v>
      </c>
      <c r="AB205" s="72">
        <f>SUMIFS('MTS B Funnel (M2)'!$I$7:$I$251,'MTS B Funnel (M2)'!$B$7:$B$251,'3.2.MTS B (M2)'!$B205)</f>
        <v>0</v>
      </c>
      <c r="AC205" s="72">
        <f>SUMIFS('MTS B Funnel (M2)'!$J$7:$J$251,'MTS B Funnel (M2)'!$B$7:$B$251,'3.2.MTS B (M2)'!$B205)</f>
        <v>0</v>
      </c>
      <c r="AD205" s="72">
        <f t="shared" si="61"/>
        <v>0</v>
      </c>
      <c r="AE205" s="55"/>
      <c r="AF205" s="72">
        <f>SUMIF('3.1.MTS A'!$F$7:$F$253,'3.2.MTS B (M2)'!R205,'3.1.MTS A'!$AD$7:$AD$253)</f>
        <v>0</v>
      </c>
      <c r="AG205" s="72">
        <f>SUMIFS('MTS B Funnel (M2)'!$L$7:$L$251,'MTS B Funnel (M2)'!$B$7:$B$251,'3.2.MTS B (M2)'!$B205)</f>
        <v>0</v>
      </c>
      <c r="AH205" s="72">
        <f>SUMIFS('MTS B Funnel (M2)'!$M$7:$M$251,'MTS B Funnel (M2)'!$B$7:$B$251,'3.2.MTS B (M2)'!$B205)</f>
        <v>0</v>
      </c>
      <c r="AI205" s="72">
        <f>SUMIFS('MTS B Funnel (M2)'!$N$7:$N$251,'MTS B Funnel (M2)'!$B$7:$B$251,'3.2.MTS B (M2)'!$B205)</f>
        <v>0</v>
      </c>
      <c r="AJ205" s="72">
        <f>SUMIFS('MTS B Funnel (M2)'!$O$7:$O$251,'MTS B Funnel (M2)'!$B$7:$B$251,'3.2.MTS B (M2)'!$B205)</f>
        <v>0</v>
      </c>
      <c r="AK205" s="72">
        <f t="shared" si="62"/>
        <v>0</v>
      </c>
      <c r="AL205" s="72">
        <f t="shared" si="63"/>
        <v>0</v>
      </c>
      <c r="AM205" s="72">
        <f t="shared" si="64"/>
        <v>0</v>
      </c>
      <c r="AN205" s="72">
        <f t="shared" si="65"/>
        <v>0</v>
      </c>
      <c r="AO205" s="72">
        <f t="shared" si="66"/>
        <v>0</v>
      </c>
      <c r="AP205" s="55"/>
    </row>
    <row r="206" spans="1:42" x14ac:dyDescent="0.25">
      <c r="A206" s="144"/>
      <c r="B206" s="55"/>
      <c r="C206" s="55"/>
      <c r="D206" s="72">
        <f>SUMIF('3.1.MTS A'!$F$7:$F$253,'3.2.MTS B (M2)'!B206,'3.1.MTS A'!$L$7:$L$253)</f>
        <v>0</v>
      </c>
      <c r="E206" s="187">
        <f>SUMIF('Conv ratios (M2)'!$A$2:$A$51,'3.2.MTS B (M2)'!$B206,'Conv ratios (M2)'!$G$2:$G$51)</f>
        <v>0</v>
      </c>
      <c r="F206" s="187">
        <f>SUMIF('Conv ratios (M2)'!$A$2:$A$51,'3.2.MTS B (M2)'!$B206,'Conv ratios (M2)'!$F$2:$F$51)</f>
        <v>0</v>
      </c>
      <c r="G206" s="187">
        <f>SUMIF('Conv ratios (M2)'!$A$2:$A$51,'3.2.MTS B (M2)'!$B206,'Conv ratios (M2)'!$E$2:$E$51)</f>
        <v>0</v>
      </c>
      <c r="H206" s="55"/>
      <c r="I206" s="72">
        <f t="shared" si="51"/>
        <v>0</v>
      </c>
      <c r="J206" s="72">
        <f t="shared" si="52"/>
        <v>0</v>
      </c>
      <c r="K206" s="72">
        <f t="shared" si="53"/>
        <v>0</v>
      </c>
      <c r="L206" s="72">
        <f t="shared" si="54"/>
        <v>0</v>
      </c>
      <c r="M206" s="55"/>
      <c r="N206" s="72">
        <f t="shared" si="55"/>
        <v>0</v>
      </c>
      <c r="O206" s="55"/>
      <c r="P206" s="72">
        <f t="shared" si="56"/>
        <v>0</v>
      </c>
      <c r="Q206" s="72">
        <f t="shared" si="57"/>
        <v>0</v>
      </c>
      <c r="R206" s="72">
        <f>SUMIF('3.1.MTS A'!$F$7:$F$253,'3.2.MTS B (M2)'!B206,'3.1.MTS A'!$Y$7:$Y$253)</f>
        <v>0</v>
      </c>
      <c r="S206" s="72">
        <f>SUMIFS('MTS B Funnel (M2)'!$E$7:$E$251,'MTS B Funnel (M2)'!$B$7:$B$251,'3.2.MTS B (M2)'!$B206)</f>
        <v>0</v>
      </c>
      <c r="T206" s="72">
        <f>SUMIFS('MTS B Funnel (M2)'!$F$7:$F$251,'MTS B Funnel (M2)'!$B$7:$B$251,'3.2.MTS B (M2)'!$B206)</f>
        <v>0</v>
      </c>
      <c r="U206" s="72">
        <f>SUMIFS('MTS B Funnel (M2)'!$G$7:$G$251,'MTS B Funnel (M2)'!$B$7:$B$251,'3.2.MTS B (M2)'!$B206)</f>
        <v>0</v>
      </c>
      <c r="V206" s="72">
        <f>SUMIFS('MTS B Funnel (M2)'!$H$7:$H$251,'MTS B Funnel (M2)'!$B$7:$B$251,'3.2.MTS B (M2)'!$B206)</f>
        <v>0</v>
      </c>
      <c r="W206" s="72">
        <f t="shared" si="58"/>
        <v>0</v>
      </c>
      <c r="X206" s="72">
        <f t="shared" si="59"/>
        <v>0</v>
      </c>
      <c r="Y206" s="72">
        <f t="shared" si="60"/>
        <v>0</v>
      </c>
      <c r="Z206" s="72">
        <f t="shared" si="60"/>
        <v>0</v>
      </c>
      <c r="AA206" s="72">
        <f t="shared" si="60"/>
        <v>0</v>
      </c>
      <c r="AB206" s="72">
        <f>SUMIFS('MTS B Funnel (M2)'!$I$7:$I$251,'MTS B Funnel (M2)'!$B$7:$B$251,'3.2.MTS B (M2)'!$B206)</f>
        <v>0</v>
      </c>
      <c r="AC206" s="72">
        <f>SUMIFS('MTS B Funnel (M2)'!$J$7:$J$251,'MTS B Funnel (M2)'!$B$7:$B$251,'3.2.MTS B (M2)'!$B206)</f>
        <v>0</v>
      </c>
      <c r="AD206" s="72">
        <f t="shared" si="61"/>
        <v>0</v>
      </c>
      <c r="AE206" s="55"/>
      <c r="AF206" s="72">
        <f>SUMIF('3.1.MTS A'!$F$7:$F$253,'3.2.MTS B (M2)'!R206,'3.1.MTS A'!$AD$7:$AD$253)</f>
        <v>0</v>
      </c>
      <c r="AG206" s="72">
        <f>SUMIFS('MTS B Funnel (M2)'!$L$7:$L$251,'MTS B Funnel (M2)'!$B$7:$B$251,'3.2.MTS B (M2)'!$B206)</f>
        <v>0</v>
      </c>
      <c r="AH206" s="72">
        <f>SUMIFS('MTS B Funnel (M2)'!$M$7:$M$251,'MTS B Funnel (M2)'!$B$7:$B$251,'3.2.MTS B (M2)'!$B206)</f>
        <v>0</v>
      </c>
      <c r="AI206" s="72">
        <f>SUMIFS('MTS B Funnel (M2)'!$N$7:$N$251,'MTS B Funnel (M2)'!$B$7:$B$251,'3.2.MTS B (M2)'!$B206)</f>
        <v>0</v>
      </c>
      <c r="AJ206" s="72">
        <f>SUMIFS('MTS B Funnel (M2)'!$O$7:$O$251,'MTS B Funnel (M2)'!$B$7:$B$251,'3.2.MTS B (M2)'!$B206)</f>
        <v>0</v>
      </c>
      <c r="AK206" s="72">
        <f t="shared" si="62"/>
        <v>0</v>
      </c>
      <c r="AL206" s="72">
        <f t="shared" si="63"/>
        <v>0</v>
      </c>
      <c r="AM206" s="72">
        <f t="shared" si="64"/>
        <v>0</v>
      </c>
      <c r="AN206" s="72">
        <f t="shared" si="65"/>
        <v>0</v>
      </c>
      <c r="AO206" s="72">
        <f t="shared" si="66"/>
        <v>0</v>
      </c>
      <c r="AP206" s="55"/>
    </row>
    <row r="207" spans="1:42" x14ac:dyDescent="0.25">
      <c r="A207" s="144"/>
      <c r="B207" s="55"/>
      <c r="C207" s="55"/>
      <c r="D207" s="72">
        <f>SUMIF('3.1.MTS A'!$F$7:$F$253,'3.2.MTS B (M2)'!B207,'3.1.MTS A'!$L$7:$L$253)</f>
        <v>0</v>
      </c>
      <c r="E207" s="187">
        <f>SUMIF('Conv ratios (M2)'!$A$2:$A$51,'3.2.MTS B (M2)'!$B207,'Conv ratios (M2)'!$G$2:$G$51)</f>
        <v>0</v>
      </c>
      <c r="F207" s="187">
        <f>SUMIF('Conv ratios (M2)'!$A$2:$A$51,'3.2.MTS B (M2)'!$B207,'Conv ratios (M2)'!$F$2:$F$51)</f>
        <v>0</v>
      </c>
      <c r="G207" s="187">
        <f>SUMIF('Conv ratios (M2)'!$A$2:$A$51,'3.2.MTS B (M2)'!$B207,'Conv ratios (M2)'!$E$2:$E$51)</f>
        <v>0</v>
      </c>
      <c r="H207" s="55"/>
      <c r="I207" s="72">
        <f t="shared" si="51"/>
        <v>0</v>
      </c>
      <c r="J207" s="72">
        <f t="shared" si="52"/>
        <v>0</v>
      </c>
      <c r="K207" s="72">
        <f t="shared" si="53"/>
        <v>0</v>
      </c>
      <c r="L207" s="72">
        <f t="shared" si="54"/>
        <v>0</v>
      </c>
      <c r="M207" s="55"/>
      <c r="N207" s="72">
        <f t="shared" si="55"/>
        <v>0</v>
      </c>
      <c r="O207" s="55"/>
      <c r="P207" s="72">
        <f t="shared" si="56"/>
        <v>0</v>
      </c>
      <c r="Q207" s="72">
        <f t="shared" si="57"/>
        <v>0</v>
      </c>
      <c r="R207" s="72">
        <f>SUMIF('3.1.MTS A'!$F$7:$F$253,'3.2.MTS B (M2)'!B207,'3.1.MTS A'!$Y$7:$Y$253)</f>
        <v>0</v>
      </c>
      <c r="S207" s="72">
        <f>SUMIFS('MTS B Funnel (M2)'!$E$7:$E$251,'MTS B Funnel (M2)'!$B$7:$B$251,'3.2.MTS B (M2)'!$B207)</f>
        <v>0</v>
      </c>
      <c r="T207" s="72">
        <f>SUMIFS('MTS B Funnel (M2)'!$F$7:$F$251,'MTS B Funnel (M2)'!$B$7:$B$251,'3.2.MTS B (M2)'!$B207)</f>
        <v>0</v>
      </c>
      <c r="U207" s="72">
        <f>SUMIFS('MTS B Funnel (M2)'!$G$7:$G$251,'MTS B Funnel (M2)'!$B$7:$B$251,'3.2.MTS B (M2)'!$B207)</f>
        <v>0</v>
      </c>
      <c r="V207" s="72">
        <f>SUMIFS('MTS B Funnel (M2)'!$H$7:$H$251,'MTS B Funnel (M2)'!$B$7:$B$251,'3.2.MTS B (M2)'!$B207)</f>
        <v>0</v>
      </c>
      <c r="W207" s="72">
        <f t="shared" si="58"/>
        <v>0</v>
      </c>
      <c r="X207" s="72">
        <f t="shared" si="59"/>
        <v>0</v>
      </c>
      <c r="Y207" s="72">
        <f t="shared" si="60"/>
        <v>0</v>
      </c>
      <c r="Z207" s="72">
        <f t="shared" si="60"/>
        <v>0</v>
      </c>
      <c r="AA207" s="72">
        <f t="shared" si="60"/>
        <v>0</v>
      </c>
      <c r="AB207" s="72">
        <f>SUMIFS('MTS B Funnel (M2)'!$I$7:$I$251,'MTS B Funnel (M2)'!$B$7:$B$251,'3.2.MTS B (M2)'!$B207)</f>
        <v>0</v>
      </c>
      <c r="AC207" s="72">
        <f>SUMIFS('MTS B Funnel (M2)'!$J$7:$J$251,'MTS B Funnel (M2)'!$B$7:$B$251,'3.2.MTS B (M2)'!$B207)</f>
        <v>0</v>
      </c>
      <c r="AD207" s="72">
        <f t="shared" si="61"/>
        <v>0</v>
      </c>
      <c r="AE207" s="55"/>
      <c r="AF207" s="72">
        <f>SUMIF('3.1.MTS A'!$F$7:$F$253,'3.2.MTS B (M2)'!R207,'3.1.MTS A'!$AD$7:$AD$253)</f>
        <v>0</v>
      </c>
      <c r="AG207" s="72">
        <f>SUMIFS('MTS B Funnel (M2)'!$L$7:$L$251,'MTS B Funnel (M2)'!$B$7:$B$251,'3.2.MTS B (M2)'!$B207)</f>
        <v>0</v>
      </c>
      <c r="AH207" s="72">
        <f>SUMIFS('MTS B Funnel (M2)'!$M$7:$M$251,'MTS B Funnel (M2)'!$B$7:$B$251,'3.2.MTS B (M2)'!$B207)</f>
        <v>0</v>
      </c>
      <c r="AI207" s="72">
        <f>SUMIFS('MTS B Funnel (M2)'!$N$7:$N$251,'MTS B Funnel (M2)'!$B$7:$B$251,'3.2.MTS B (M2)'!$B207)</f>
        <v>0</v>
      </c>
      <c r="AJ207" s="72">
        <f>SUMIFS('MTS B Funnel (M2)'!$O$7:$O$251,'MTS B Funnel (M2)'!$B$7:$B$251,'3.2.MTS B (M2)'!$B207)</f>
        <v>0</v>
      </c>
      <c r="AK207" s="72">
        <f t="shared" si="62"/>
        <v>0</v>
      </c>
      <c r="AL207" s="72">
        <f t="shared" si="63"/>
        <v>0</v>
      </c>
      <c r="AM207" s="72">
        <f t="shared" si="64"/>
        <v>0</v>
      </c>
      <c r="AN207" s="72">
        <f t="shared" si="65"/>
        <v>0</v>
      </c>
      <c r="AO207" s="72">
        <f t="shared" si="66"/>
        <v>0</v>
      </c>
      <c r="AP207" s="55"/>
    </row>
    <row r="208" spans="1:42" x14ac:dyDescent="0.25">
      <c r="A208" s="144"/>
      <c r="B208" s="55"/>
      <c r="C208" s="55"/>
      <c r="D208" s="72">
        <f>SUMIF('3.1.MTS A'!$F$7:$F$253,'3.2.MTS B (M2)'!B208,'3.1.MTS A'!$L$7:$L$253)</f>
        <v>0</v>
      </c>
      <c r="E208" s="187">
        <f>SUMIF('Conv ratios (M2)'!$A$2:$A$51,'3.2.MTS B (M2)'!$B208,'Conv ratios (M2)'!$G$2:$G$51)</f>
        <v>0</v>
      </c>
      <c r="F208" s="187">
        <f>SUMIF('Conv ratios (M2)'!$A$2:$A$51,'3.2.MTS B (M2)'!$B208,'Conv ratios (M2)'!$F$2:$F$51)</f>
        <v>0</v>
      </c>
      <c r="G208" s="187">
        <f>SUMIF('Conv ratios (M2)'!$A$2:$A$51,'3.2.MTS B (M2)'!$B208,'Conv ratios (M2)'!$E$2:$E$51)</f>
        <v>0</v>
      </c>
      <c r="H208" s="55"/>
      <c r="I208" s="72">
        <f t="shared" si="51"/>
        <v>0</v>
      </c>
      <c r="J208" s="72">
        <f t="shared" si="52"/>
        <v>0</v>
      </c>
      <c r="K208" s="72">
        <f t="shared" si="53"/>
        <v>0</v>
      </c>
      <c r="L208" s="72">
        <f t="shared" si="54"/>
        <v>0</v>
      </c>
      <c r="M208" s="55"/>
      <c r="N208" s="72">
        <f t="shared" si="55"/>
        <v>0</v>
      </c>
      <c r="O208" s="55"/>
      <c r="P208" s="72">
        <f t="shared" si="56"/>
        <v>0</v>
      </c>
      <c r="Q208" s="72">
        <f t="shared" si="57"/>
        <v>0</v>
      </c>
      <c r="R208" s="72">
        <f>SUMIF('3.1.MTS A'!$F$7:$F$253,'3.2.MTS B (M2)'!B208,'3.1.MTS A'!$Y$7:$Y$253)</f>
        <v>0</v>
      </c>
      <c r="S208" s="72">
        <f>SUMIFS('MTS B Funnel (M2)'!$E$7:$E$251,'MTS B Funnel (M2)'!$B$7:$B$251,'3.2.MTS B (M2)'!$B208)</f>
        <v>0</v>
      </c>
      <c r="T208" s="72">
        <f>SUMIFS('MTS B Funnel (M2)'!$F$7:$F$251,'MTS B Funnel (M2)'!$B$7:$B$251,'3.2.MTS B (M2)'!$B208)</f>
        <v>0</v>
      </c>
      <c r="U208" s="72">
        <f>SUMIFS('MTS B Funnel (M2)'!$G$7:$G$251,'MTS B Funnel (M2)'!$B$7:$B$251,'3.2.MTS B (M2)'!$B208)</f>
        <v>0</v>
      </c>
      <c r="V208" s="72">
        <f>SUMIFS('MTS B Funnel (M2)'!$H$7:$H$251,'MTS B Funnel (M2)'!$B$7:$B$251,'3.2.MTS B (M2)'!$B208)</f>
        <v>0</v>
      </c>
      <c r="W208" s="72">
        <f t="shared" si="58"/>
        <v>0</v>
      </c>
      <c r="X208" s="72">
        <f t="shared" si="59"/>
        <v>0</v>
      </c>
      <c r="Y208" s="72">
        <f t="shared" si="60"/>
        <v>0</v>
      </c>
      <c r="Z208" s="72">
        <f t="shared" si="60"/>
        <v>0</v>
      </c>
      <c r="AA208" s="72">
        <f t="shared" si="60"/>
        <v>0</v>
      </c>
      <c r="AB208" s="72">
        <f>SUMIFS('MTS B Funnel (M2)'!$I$7:$I$251,'MTS B Funnel (M2)'!$B$7:$B$251,'3.2.MTS B (M2)'!$B208)</f>
        <v>0</v>
      </c>
      <c r="AC208" s="72">
        <f>SUMIFS('MTS B Funnel (M2)'!$J$7:$J$251,'MTS B Funnel (M2)'!$B$7:$B$251,'3.2.MTS B (M2)'!$B208)</f>
        <v>0</v>
      </c>
      <c r="AD208" s="72">
        <f t="shared" si="61"/>
        <v>0</v>
      </c>
      <c r="AE208" s="55"/>
      <c r="AF208" s="72">
        <f>SUMIF('3.1.MTS A'!$F$7:$F$253,'3.2.MTS B (M2)'!R208,'3.1.MTS A'!$AD$7:$AD$253)</f>
        <v>0</v>
      </c>
      <c r="AG208" s="72">
        <f>SUMIFS('MTS B Funnel (M2)'!$L$7:$L$251,'MTS B Funnel (M2)'!$B$7:$B$251,'3.2.MTS B (M2)'!$B208)</f>
        <v>0</v>
      </c>
      <c r="AH208" s="72">
        <f>SUMIFS('MTS B Funnel (M2)'!$M$7:$M$251,'MTS B Funnel (M2)'!$B$7:$B$251,'3.2.MTS B (M2)'!$B208)</f>
        <v>0</v>
      </c>
      <c r="AI208" s="72">
        <f>SUMIFS('MTS B Funnel (M2)'!$N$7:$N$251,'MTS B Funnel (M2)'!$B$7:$B$251,'3.2.MTS B (M2)'!$B208)</f>
        <v>0</v>
      </c>
      <c r="AJ208" s="72">
        <f>SUMIFS('MTS B Funnel (M2)'!$O$7:$O$251,'MTS B Funnel (M2)'!$B$7:$B$251,'3.2.MTS B (M2)'!$B208)</f>
        <v>0</v>
      </c>
      <c r="AK208" s="72">
        <f t="shared" si="62"/>
        <v>0</v>
      </c>
      <c r="AL208" s="72">
        <f t="shared" si="63"/>
        <v>0</v>
      </c>
      <c r="AM208" s="72">
        <f t="shared" si="64"/>
        <v>0</v>
      </c>
      <c r="AN208" s="72">
        <f t="shared" si="65"/>
        <v>0</v>
      </c>
      <c r="AO208" s="72">
        <f t="shared" si="66"/>
        <v>0</v>
      </c>
      <c r="AP208" s="55"/>
    </row>
    <row r="209" spans="1:42" x14ac:dyDescent="0.25">
      <c r="A209" s="144"/>
      <c r="B209" s="55"/>
      <c r="C209" s="55"/>
      <c r="D209" s="72">
        <f>SUMIF('3.1.MTS A'!$F$7:$F$253,'3.2.MTS B (M2)'!B209,'3.1.MTS A'!$L$7:$L$253)</f>
        <v>0</v>
      </c>
      <c r="E209" s="187">
        <f>SUMIF('Conv ratios (M2)'!$A$2:$A$51,'3.2.MTS B (M2)'!$B209,'Conv ratios (M2)'!$G$2:$G$51)</f>
        <v>0</v>
      </c>
      <c r="F209" s="187">
        <f>SUMIF('Conv ratios (M2)'!$A$2:$A$51,'3.2.MTS B (M2)'!$B209,'Conv ratios (M2)'!$F$2:$F$51)</f>
        <v>0</v>
      </c>
      <c r="G209" s="187">
        <f>SUMIF('Conv ratios (M2)'!$A$2:$A$51,'3.2.MTS B (M2)'!$B209,'Conv ratios (M2)'!$E$2:$E$51)</f>
        <v>0</v>
      </c>
      <c r="H209" s="55"/>
      <c r="I209" s="72">
        <f t="shared" si="51"/>
        <v>0</v>
      </c>
      <c r="J209" s="72">
        <f t="shared" si="52"/>
        <v>0</v>
      </c>
      <c r="K209" s="72">
        <f t="shared" si="53"/>
        <v>0</v>
      </c>
      <c r="L209" s="72">
        <f t="shared" si="54"/>
        <v>0</v>
      </c>
      <c r="M209" s="55"/>
      <c r="N209" s="72">
        <f t="shared" si="55"/>
        <v>0</v>
      </c>
      <c r="O209" s="55"/>
      <c r="P209" s="72">
        <f t="shared" si="56"/>
        <v>0</v>
      </c>
      <c r="Q209" s="72">
        <f t="shared" si="57"/>
        <v>0</v>
      </c>
      <c r="R209" s="72">
        <f>SUMIF('3.1.MTS A'!$F$7:$F$253,'3.2.MTS B (M2)'!B209,'3.1.MTS A'!$Y$7:$Y$253)</f>
        <v>0</v>
      </c>
      <c r="S209" s="72">
        <f>SUMIFS('MTS B Funnel (M2)'!$E$7:$E$251,'MTS B Funnel (M2)'!$B$7:$B$251,'3.2.MTS B (M2)'!$B209)</f>
        <v>0</v>
      </c>
      <c r="T209" s="72">
        <f>SUMIFS('MTS B Funnel (M2)'!$F$7:$F$251,'MTS B Funnel (M2)'!$B$7:$B$251,'3.2.MTS B (M2)'!$B209)</f>
        <v>0</v>
      </c>
      <c r="U209" s="72">
        <f>SUMIFS('MTS B Funnel (M2)'!$G$7:$G$251,'MTS B Funnel (M2)'!$B$7:$B$251,'3.2.MTS B (M2)'!$B209)</f>
        <v>0</v>
      </c>
      <c r="V209" s="72">
        <f>SUMIFS('MTS B Funnel (M2)'!$H$7:$H$251,'MTS B Funnel (M2)'!$B$7:$B$251,'3.2.MTS B (M2)'!$B209)</f>
        <v>0</v>
      </c>
      <c r="W209" s="72">
        <f t="shared" si="58"/>
        <v>0</v>
      </c>
      <c r="X209" s="72">
        <f t="shared" si="59"/>
        <v>0</v>
      </c>
      <c r="Y209" s="72">
        <f t="shared" si="60"/>
        <v>0</v>
      </c>
      <c r="Z209" s="72">
        <f t="shared" si="60"/>
        <v>0</v>
      </c>
      <c r="AA209" s="72">
        <f t="shared" si="60"/>
        <v>0</v>
      </c>
      <c r="AB209" s="72">
        <f>SUMIFS('MTS B Funnel (M2)'!$I$7:$I$251,'MTS B Funnel (M2)'!$B$7:$B$251,'3.2.MTS B (M2)'!$B209)</f>
        <v>0</v>
      </c>
      <c r="AC209" s="72">
        <f>SUMIFS('MTS B Funnel (M2)'!$J$7:$J$251,'MTS B Funnel (M2)'!$B$7:$B$251,'3.2.MTS B (M2)'!$B209)</f>
        <v>0</v>
      </c>
      <c r="AD209" s="72">
        <f t="shared" si="61"/>
        <v>0</v>
      </c>
      <c r="AE209" s="55"/>
      <c r="AF209" s="72">
        <f>SUMIF('3.1.MTS A'!$F$7:$F$253,'3.2.MTS B (M2)'!R209,'3.1.MTS A'!$AD$7:$AD$253)</f>
        <v>0</v>
      </c>
      <c r="AG209" s="72">
        <f>SUMIFS('MTS B Funnel (M2)'!$L$7:$L$251,'MTS B Funnel (M2)'!$B$7:$B$251,'3.2.MTS B (M2)'!$B209)</f>
        <v>0</v>
      </c>
      <c r="AH209" s="72">
        <f>SUMIFS('MTS B Funnel (M2)'!$M$7:$M$251,'MTS B Funnel (M2)'!$B$7:$B$251,'3.2.MTS B (M2)'!$B209)</f>
        <v>0</v>
      </c>
      <c r="AI209" s="72">
        <f>SUMIFS('MTS B Funnel (M2)'!$N$7:$N$251,'MTS B Funnel (M2)'!$B$7:$B$251,'3.2.MTS B (M2)'!$B209)</f>
        <v>0</v>
      </c>
      <c r="AJ209" s="72">
        <f>SUMIFS('MTS B Funnel (M2)'!$O$7:$O$251,'MTS B Funnel (M2)'!$B$7:$B$251,'3.2.MTS B (M2)'!$B209)</f>
        <v>0</v>
      </c>
      <c r="AK209" s="72">
        <f t="shared" si="62"/>
        <v>0</v>
      </c>
      <c r="AL209" s="72">
        <f t="shared" si="63"/>
        <v>0</v>
      </c>
      <c r="AM209" s="72">
        <f t="shared" si="64"/>
        <v>0</v>
      </c>
      <c r="AN209" s="72">
        <f t="shared" si="65"/>
        <v>0</v>
      </c>
      <c r="AO209" s="72">
        <f t="shared" si="66"/>
        <v>0</v>
      </c>
      <c r="AP209" s="55"/>
    </row>
    <row r="210" spans="1:42" x14ac:dyDescent="0.25">
      <c r="A210" s="144"/>
      <c r="B210" s="55"/>
      <c r="C210" s="55"/>
      <c r="D210" s="72">
        <f>SUMIF('3.1.MTS A'!$F$7:$F$253,'3.2.MTS B (M2)'!B210,'3.1.MTS A'!$L$7:$L$253)</f>
        <v>0</v>
      </c>
      <c r="E210" s="187">
        <f>SUMIF('Conv ratios (M2)'!$A$2:$A$51,'3.2.MTS B (M2)'!$B210,'Conv ratios (M2)'!$G$2:$G$51)</f>
        <v>0</v>
      </c>
      <c r="F210" s="187">
        <f>SUMIF('Conv ratios (M2)'!$A$2:$A$51,'3.2.MTS B (M2)'!$B210,'Conv ratios (M2)'!$F$2:$F$51)</f>
        <v>0</v>
      </c>
      <c r="G210" s="187">
        <f>SUMIF('Conv ratios (M2)'!$A$2:$A$51,'3.2.MTS B (M2)'!$B210,'Conv ratios (M2)'!$E$2:$E$51)</f>
        <v>0</v>
      </c>
      <c r="H210" s="55"/>
      <c r="I210" s="72">
        <f t="shared" si="51"/>
        <v>0</v>
      </c>
      <c r="J210" s="72">
        <f t="shared" si="52"/>
        <v>0</v>
      </c>
      <c r="K210" s="72">
        <f t="shared" si="53"/>
        <v>0</v>
      </c>
      <c r="L210" s="72">
        <f t="shared" si="54"/>
        <v>0</v>
      </c>
      <c r="M210" s="55"/>
      <c r="N210" s="72">
        <f t="shared" si="55"/>
        <v>0</v>
      </c>
      <c r="O210" s="55"/>
      <c r="P210" s="72">
        <f t="shared" si="56"/>
        <v>0</v>
      </c>
      <c r="Q210" s="72">
        <f t="shared" si="57"/>
        <v>0</v>
      </c>
      <c r="R210" s="72">
        <f>SUMIF('3.1.MTS A'!$F$7:$F$253,'3.2.MTS B (M2)'!B210,'3.1.MTS A'!$Y$7:$Y$253)</f>
        <v>0</v>
      </c>
      <c r="S210" s="72">
        <f>SUMIFS('MTS B Funnel (M2)'!$E$7:$E$251,'MTS B Funnel (M2)'!$B$7:$B$251,'3.2.MTS B (M2)'!$B210)</f>
        <v>0</v>
      </c>
      <c r="T210" s="72">
        <f>SUMIFS('MTS B Funnel (M2)'!$F$7:$F$251,'MTS B Funnel (M2)'!$B$7:$B$251,'3.2.MTS B (M2)'!$B210)</f>
        <v>0</v>
      </c>
      <c r="U210" s="72">
        <f>SUMIFS('MTS B Funnel (M2)'!$G$7:$G$251,'MTS B Funnel (M2)'!$B$7:$B$251,'3.2.MTS B (M2)'!$B210)</f>
        <v>0</v>
      </c>
      <c r="V210" s="72">
        <f>SUMIFS('MTS B Funnel (M2)'!$H$7:$H$251,'MTS B Funnel (M2)'!$B$7:$B$251,'3.2.MTS B (M2)'!$B210)</f>
        <v>0</v>
      </c>
      <c r="W210" s="72">
        <f t="shared" si="58"/>
        <v>0</v>
      </c>
      <c r="X210" s="72">
        <f t="shared" si="59"/>
        <v>0</v>
      </c>
      <c r="Y210" s="72">
        <f t="shared" si="60"/>
        <v>0</v>
      </c>
      <c r="Z210" s="72">
        <f t="shared" si="60"/>
        <v>0</v>
      </c>
      <c r="AA210" s="72">
        <f t="shared" si="60"/>
        <v>0</v>
      </c>
      <c r="AB210" s="72">
        <f>SUMIFS('MTS B Funnel (M2)'!$I$7:$I$251,'MTS B Funnel (M2)'!$B$7:$B$251,'3.2.MTS B (M2)'!$B210)</f>
        <v>0</v>
      </c>
      <c r="AC210" s="72">
        <f>SUMIFS('MTS B Funnel (M2)'!$J$7:$J$251,'MTS B Funnel (M2)'!$B$7:$B$251,'3.2.MTS B (M2)'!$B210)</f>
        <v>0</v>
      </c>
      <c r="AD210" s="72">
        <f t="shared" si="61"/>
        <v>0</v>
      </c>
      <c r="AE210" s="55"/>
      <c r="AF210" s="72">
        <f>SUMIF('3.1.MTS A'!$F$7:$F$253,'3.2.MTS B (M2)'!R210,'3.1.MTS A'!$AD$7:$AD$253)</f>
        <v>0</v>
      </c>
      <c r="AG210" s="72">
        <f>SUMIFS('MTS B Funnel (M2)'!$L$7:$L$251,'MTS B Funnel (M2)'!$B$7:$B$251,'3.2.MTS B (M2)'!$B210)</f>
        <v>0</v>
      </c>
      <c r="AH210" s="72">
        <f>SUMIFS('MTS B Funnel (M2)'!$M$7:$M$251,'MTS B Funnel (M2)'!$B$7:$B$251,'3.2.MTS B (M2)'!$B210)</f>
        <v>0</v>
      </c>
      <c r="AI210" s="72">
        <f>SUMIFS('MTS B Funnel (M2)'!$N$7:$N$251,'MTS B Funnel (M2)'!$B$7:$B$251,'3.2.MTS B (M2)'!$B210)</f>
        <v>0</v>
      </c>
      <c r="AJ210" s="72">
        <f>SUMIFS('MTS B Funnel (M2)'!$O$7:$O$251,'MTS B Funnel (M2)'!$B$7:$B$251,'3.2.MTS B (M2)'!$B210)</f>
        <v>0</v>
      </c>
      <c r="AK210" s="72">
        <f t="shared" si="62"/>
        <v>0</v>
      </c>
      <c r="AL210" s="72">
        <f t="shared" si="63"/>
        <v>0</v>
      </c>
      <c r="AM210" s="72">
        <f t="shared" si="64"/>
        <v>0</v>
      </c>
      <c r="AN210" s="72">
        <f t="shared" si="65"/>
        <v>0</v>
      </c>
      <c r="AO210" s="72">
        <f t="shared" si="66"/>
        <v>0</v>
      </c>
      <c r="AP210" s="55"/>
    </row>
    <row r="211" spans="1:42" x14ac:dyDescent="0.25">
      <c r="A211" s="144"/>
      <c r="B211" s="55"/>
      <c r="C211" s="55"/>
      <c r="D211" s="72">
        <f>SUMIF('3.1.MTS A'!$F$7:$F$253,'3.2.MTS B (M2)'!B211,'3.1.MTS A'!$L$7:$L$253)</f>
        <v>0</v>
      </c>
      <c r="E211" s="187">
        <f>SUMIF('Conv ratios (M2)'!$A$2:$A$51,'3.2.MTS B (M2)'!$B211,'Conv ratios (M2)'!$G$2:$G$51)</f>
        <v>0</v>
      </c>
      <c r="F211" s="187">
        <f>SUMIF('Conv ratios (M2)'!$A$2:$A$51,'3.2.MTS B (M2)'!$B211,'Conv ratios (M2)'!$F$2:$F$51)</f>
        <v>0</v>
      </c>
      <c r="G211" s="187">
        <f>SUMIF('Conv ratios (M2)'!$A$2:$A$51,'3.2.MTS B (M2)'!$B211,'Conv ratios (M2)'!$E$2:$E$51)</f>
        <v>0</v>
      </c>
      <c r="H211" s="55"/>
      <c r="I211" s="72">
        <f t="shared" si="51"/>
        <v>0</v>
      </c>
      <c r="J211" s="72">
        <f t="shared" si="52"/>
        <v>0</v>
      </c>
      <c r="K211" s="72">
        <f t="shared" si="53"/>
        <v>0</v>
      </c>
      <c r="L211" s="72">
        <f t="shared" si="54"/>
        <v>0</v>
      </c>
      <c r="M211" s="55"/>
      <c r="N211" s="72">
        <f t="shared" si="55"/>
        <v>0</v>
      </c>
      <c r="O211" s="55"/>
      <c r="P211" s="72">
        <f t="shared" si="56"/>
        <v>0</v>
      </c>
      <c r="Q211" s="72">
        <f t="shared" si="57"/>
        <v>0</v>
      </c>
      <c r="R211" s="72">
        <f>SUMIF('3.1.MTS A'!$F$7:$F$253,'3.2.MTS B (M2)'!B211,'3.1.MTS A'!$Y$7:$Y$253)</f>
        <v>0</v>
      </c>
      <c r="S211" s="72">
        <f>SUMIFS('MTS B Funnel (M2)'!$E$7:$E$251,'MTS B Funnel (M2)'!$B$7:$B$251,'3.2.MTS B (M2)'!$B211)</f>
        <v>0</v>
      </c>
      <c r="T211" s="72">
        <f>SUMIFS('MTS B Funnel (M2)'!$F$7:$F$251,'MTS B Funnel (M2)'!$B$7:$B$251,'3.2.MTS B (M2)'!$B211)</f>
        <v>0</v>
      </c>
      <c r="U211" s="72">
        <f>SUMIFS('MTS B Funnel (M2)'!$G$7:$G$251,'MTS B Funnel (M2)'!$B$7:$B$251,'3.2.MTS B (M2)'!$B211)</f>
        <v>0</v>
      </c>
      <c r="V211" s="72">
        <f>SUMIFS('MTS B Funnel (M2)'!$H$7:$H$251,'MTS B Funnel (M2)'!$B$7:$B$251,'3.2.MTS B (M2)'!$B211)</f>
        <v>0</v>
      </c>
      <c r="W211" s="72">
        <f t="shared" si="58"/>
        <v>0</v>
      </c>
      <c r="X211" s="72">
        <f t="shared" si="59"/>
        <v>0</v>
      </c>
      <c r="Y211" s="72">
        <f t="shared" si="60"/>
        <v>0</v>
      </c>
      <c r="Z211" s="72">
        <f t="shared" si="60"/>
        <v>0</v>
      </c>
      <c r="AA211" s="72">
        <f t="shared" si="60"/>
        <v>0</v>
      </c>
      <c r="AB211" s="72">
        <f>SUMIFS('MTS B Funnel (M2)'!$I$7:$I$251,'MTS B Funnel (M2)'!$B$7:$B$251,'3.2.MTS B (M2)'!$B211)</f>
        <v>0</v>
      </c>
      <c r="AC211" s="72">
        <f>SUMIFS('MTS B Funnel (M2)'!$J$7:$J$251,'MTS B Funnel (M2)'!$B$7:$B$251,'3.2.MTS B (M2)'!$B211)</f>
        <v>0</v>
      </c>
      <c r="AD211" s="72">
        <f t="shared" si="61"/>
        <v>0</v>
      </c>
      <c r="AE211" s="55"/>
      <c r="AF211" s="72">
        <f>SUMIF('3.1.MTS A'!$F$7:$F$253,'3.2.MTS B (M2)'!R211,'3.1.MTS A'!$AD$7:$AD$253)</f>
        <v>0</v>
      </c>
      <c r="AG211" s="72">
        <f>SUMIFS('MTS B Funnel (M2)'!$L$7:$L$251,'MTS B Funnel (M2)'!$B$7:$B$251,'3.2.MTS B (M2)'!$B211)</f>
        <v>0</v>
      </c>
      <c r="AH211" s="72">
        <f>SUMIFS('MTS B Funnel (M2)'!$M$7:$M$251,'MTS B Funnel (M2)'!$B$7:$B$251,'3.2.MTS B (M2)'!$B211)</f>
        <v>0</v>
      </c>
      <c r="AI211" s="72">
        <f>SUMIFS('MTS B Funnel (M2)'!$N$7:$N$251,'MTS B Funnel (M2)'!$B$7:$B$251,'3.2.MTS B (M2)'!$B211)</f>
        <v>0</v>
      </c>
      <c r="AJ211" s="72">
        <f>SUMIFS('MTS B Funnel (M2)'!$O$7:$O$251,'MTS B Funnel (M2)'!$B$7:$B$251,'3.2.MTS B (M2)'!$B211)</f>
        <v>0</v>
      </c>
      <c r="AK211" s="72">
        <f t="shared" si="62"/>
        <v>0</v>
      </c>
      <c r="AL211" s="72">
        <f t="shared" si="63"/>
        <v>0</v>
      </c>
      <c r="AM211" s="72">
        <f t="shared" si="64"/>
        <v>0</v>
      </c>
      <c r="AN211" s="72">
        <f t="shared" si="65"/>
        <v>0</v>
      </c>
      <c r="AO211" s="72">
        <f t="shared" si="66"/>
        <v>0</v>
      </c>
      <c r="AP211" s="55"/>
    </row>
    <row r="212" spans="1:42" x14ac:dyDescent="0.25">
      <c r="A212" s="144"/>
      <c r="B212" s="55"/>
      <c r="C212" s="55"/>
      <c r="D212" s="72">
        <f>SUMIF('3.1.MTS A'!$F$7:$F$253,'3.2.MTS B (M2)'!B212,'3.1.MTS A'!$L$7:$L$253)</f>
        <v>0</v>
      </c>
      <c r="E212" s="187">
        <f>SUMIF('Conv ratios (M2)'!$A$2:$A$51,'3.2.MTS B (M2)'!$B212,'Conv ratios (M2)'!$G$2:$G$51)</f>
        <v>0</v>
      </c>
      <c r="F212" s="187">
        <f>SUMIF('Conv ratios (M2)'!$A$2:$A$51,'3.2.MTS B (M2)'!$B212,'Conv ratios (M2)'!$F$2:$F$51)</f>
        <v>0</v>
      </c>
      <c r="G212" s="187">
        <f>SUMIF('Conv ratios (M2)'!$A$2:$A$51,'3.2.MTS B (M2)'!$B212,'Conv ratios (M2)'!$E$2:$E$51)</f>
        <v>0</v>
      </c>
      <c r="H212" s="55"/>
      <c r="I212" s="72">
        <f t="shared" si="51"/>
        <v>0</v>
      </c>
      <c r="J212" s="72">
        <f t="shared" si="52"/>
        <v>0</v>
      </c>
      <c r="K212" s="72">
        <f t="shared" si="53"/>
        <v>0</v>
      </c>
      <c r="L212" s="72">
        <f t="shared" si="54"/>
        <v>0</v>
      </c>
      <c r="M212" s="55"/>
      <c r="N212" s="72">
        <f t="shared" si="55"/>
        <v>0</v>
      </c>
      <c r="O212" s="55"/>
      <c r="P212" s="72">
        <f t="shared" si="56"/>
        <v>0</v>
      </c>
      <c r="Q212" s="72">
        <f t="shared" si="57"/>
        <v>0</v>
      </c>
      <c r="R212" s="72">
        <f>SUMIF('3.1.MTS A'!$F$7:$F$253,'3.2.MTS B (M2)'!B212,'3.1.MTS A'!$Y$7:$Y$253)</f>
        <v>0</v>
      </c>
      <c r="S212" s="72">
        <f>SUMIFS('MTS B Funnel (M2)'!$E$7:$E$251,'MTS B Funnel (M2)'!$B$7:$B$251,'3.2.MTS B (M2)'!$B212)</f>
        <v>0</v>
      </c>
      <c r="T212" s="72">
        <f>SUMIFS('MTS B Funnel (M2)'!$F$7:$F$251,'MTS B Funnel (M2)'!$B$7:$B$251,'3.2.MTS B (M2)'!$B212)</f>
        <v>0</v>
      </c>
      <c r="U212" s="72">
        <f>SUMIFS('MTS B Funnel (M2)'!$G$7:$G$251,'MTS B Funnel (M2)'!$B$7:$B$251,'3.2.MTS B (M2)'!$B212)</f>
        <v>0</v>
      </c>
      <c r="V212" s="72">
        <f>SUMIFS('MTS B Funnel (M2)'!$H$7:$H$251,'MTS B Funnel (M2)'!$B$7:$B$251,'3.2.MTS B (M2)'!$B212)</f>
        <v>0</v>
      </c>
      <c r="W212" s="72">
        <f t="shared" si="58"/>
        <v>0</v>
      </c>
      <c r="X212" s="72">
        <f t="shared" si="59"/>
        <v>0</v>
      </c>
      <c r="Y212" s="72">
        <f t="shared" si="60"/>
        <v>0</v>
      </c>
      <c r="Z212" s="72">
        <f t="shared" si="60"/>
        <v>0</v>
      </c>
      <c r="AA212" s="72">
        <f t="shared" si="60"/>
        <v>0</v>
      </c>
      <c r="AB212" s="72">
        <f>SUMIFS('MTS B Funnel (M2)'!$I$7:$I$251,'MTS B Funnel (M2)'!$B$7:$B$251,'3.2.MTS B (M2)'!$B212)</f>
        <v>0</v>
      </c>
      <c r="AC212" s="72">
        <f>SUMIFS('MTS B Funnel (M2)'!$J$7:$J$251,'MTS B Funnel (M2)'!$B$7:$B$251,'3.2.MTS B (M2)'!$B212)</f>
        <v>0</v>
      </c>
      <c r="AD212" s="72">
        <f t="shared" si="61"/>
        <v>0</v>
      </c>
      <c r="AE212" s="55"/>
      <c r="AF212" s="72">
        <f>SUMIF('3.1.MTS A'!$F$7:$F$253,'3.2.MTS B (M2)'!R212,'3.1.MTS A'!$AD$7:$AD$253)</f>
        <v>0</v>
      </c>
      <c r="AG212" s="72">
        <f>SUMIFS('MTS B Funnel (M2)'!$L$7:$L$251,'MTS B Funnel (M2)'!$B$7:$B$251,'3.2.MTS B (M2)'!$B212)</f>
        <v>0</v>
      </c>
      <c r="AH212" s="72">
        <f>SUMIFS('MTS B Funnel (M2)'!$M$7:$M$251,'MTS B Funnel (M2)'!$B$7:$B$251,'3.2.MTS B (M2)'!$B212)</f>
        <v>0</v>
      </c>
      <c r="AI212" s="72">
        <f>SUMIFS('MTS B Funnel (M2)'!$N$7:$N$251,'MTS B Funnel (M2)'!$B$7:$B$251,'3.2.MTS B (M2)'!$B212)</f>
        <v>0</v>
      </c>
      <c r="AJ212" s="72">
        <f>SUMIFS('MTS B Funnel (M2)'!$O$7:$O$251,'MTS B Funnel (M2)'!$B$7:$B$251,'3.2.MTS B (M2)'!$B212)</f>
        <v>0</v>
      </c>
      <c r="AK212" s="72">
        <f t="shared" si="62"/>
        <v>0</v>
      </c>
      <c r="AL212" s="72">
        <f t="shared" si="63"/>
        <v>0</v>
      </c>
      <c r="AM212" s="72">
        <f t="shared" si="64"/>
        <v>0</v>
      </c>
      <c r="AN212" s="72">
        <f t="shared" si="65"/>
        <v>0</v>
      </c>
      <c r="AO212" s="72">
        <f t="shared" si="66"/>
        <v>0</v>
      </c>
      <c r="AP212" s="55"/>
    </row>
    <row r="213" spans="1:42" x14ac:dyDescent="0.25">
      <c r="A213" s="144"/>
      <c r="B213" s="55"/>
      <c r="C213" s="55"/>
      <c r="D213" s="72">
        <f>SUMIF('3.1.MTS A'!$F$7:$F$253,'3.2.MTS B (M2)'!B213,'3.1.MTS A'!$L$7:$L$253)</f>
        <v>0</v>
      </c>
      <c r="E213" s="187">
        <f>SUMIF('Conv ratios (M2)'!$A$2:$A$51,'3.2.MTS B (M2)'!$B213,'Conv ratios (M2)'!$G$2:$G$51)</f>
        <v>0</v>
      </c>
      <c r="F213" s="187">
        <f>SUMIF('Conv ratios (M2)'!$A$2:$A$51,'3.2.MTS B (M2)'!$B213,'Conv ratios (M2)'!$F$2:$F$51)</f>
        <v>0</v>
      </c>
      <c r="G213" s="187">
        <f>SUMIF('Conv ratios (M2)'!$A$2:$A$51,'3.2.MTS B (M2)'!$B213,'Conv ratios (M2)'!$E$2:$E$51)</f>
        <v>0</v>
      </c>
      <c r="H213" s="55"/>
      <c r="I213" s="72">
        <f t="shared" si="51"/>
        <v>0</v>
      </c>
      <c r="J213" s="72">
        <f t="shared" si="52"/>
        <v>0</v>
      </c>
      <c r="K213" s="72">
        <f t="shared" si="53"/>
        <v>0</v>
      </c>
      <c r="L213" s="72">
        <f t="shared" si="54"/>
        <v>0</v>
      </c>
      <c r="M213" s="55"/>
      <c r="N213" s="72">
        <f t="shared" si="55"/>
        <v>0</v>
      </c>
      <c r="O213" s="55"/>
      <c r="P213" s="72">
        <f t="shared" si="56"/>
        <v>0</v>
      </c>
      <c r="Q213" s="72">
        <f t="shared" si="57"/>
        <v>0</v>
      </c>
      <c r="R213" s="72">
        <f>SUMIF('3.1.MTS A'!$F$7:$F$253,'3.2.MTS B (M2)'!B213,'3.1.MTS A'!$Y$7:$Y$253)</f>
        <v>0</v>
      </c>
      <c r="S213" s="72">
        <f>SUMIFS('MTS B Funnel (M2)'!$E$7:$E$251,'MTS B Funnel (M2)'!$B$7:$B$251,'3.2.MTS B (M2)'!$B213)</f>
        <v>0</v>
      </c>
      <c r="T213" s="72">
        <f>SUMIFS('MTS B Funnel (M2)'!$F$7:$F$251,'MTS B Funnel (M2)'!$B$7:$B$251,'3.2.MTS B (M2)'!$B213)</f>
        <v>0</v>
      </c>
      <c r="U213" s="72">
        <f>SUMIFS('MTS B Funnel (M2)'!$G$7:$G$251,'MTS B Funnel (M2)'!$B$7:$B$251,'3.2.MTS B (M2)'!$B213)</f>
        <v>0</v>
      </c>
      <c r="V213" s="72">
        <f>SUMIFS('MTS B Funnel (M2)'!$H$7:$H$251,'MTS B Funnel (M2)'!$B$7:$B$251,'3.2.MTS B (M2)'!$B213)</f>
        <v>0</v>
      </c>
      <c r="W213" s="72">
        <f t="shared" si="58"/>
        <v>0</v>
      </c>
      <c r="X213" s="72">
        <f t="shared" si="59"/>
        <v>0</v>
      </c>
      <c r="Y213" s="72">
        <f t="shared" si="60"/>
        <v>0</v>
      </c>
      <c r="Z213" s="72">
        <f t="shared" si="60"/>
        <v>0</v>
      </c>
      <c r="AA213" s="72">
        <f t="shared" si="60"/>
        <v>0</v>
      </c>
      <c r="AB213" s="72">
        <f>SUMIFS('MTS B Funnel (M2)'!$I$7:$I$251,'MTS B Funnel (M2)'!$B$7:$B$251,'3.2.MTS B (M2)'!$B213)</f>
        <v>0</v>
      </c>
      <c r="AC213" s="72">
        <f>SUMIFS('MTS B Funnel (M2)'!$J$7:$J$251,'MTS B Funnel (M2)'!$B$7:$B$251,'3.2.MTS B (M2)'!$B213)</f>
        <v>0</v>
      </c>
      <c r="AD213" s="72">
        <f t="shared" si="61"/>
        <v>0</v>
      </c>
      <c r="AE213" s="55"/>
      <c r="AF213" s="72">
        <f>SUMIF('3.1.MTS A'!$F$7:$F$253,'3.2.MTS B (M2)'!R213,'3.1.MTS A'!$AD$7:$AD$253)</f>
        <v>0</v>
      </c>
      <c r="AG213" s="72">
        <f>SUMIFS('MTS B Funnel (M2)'!$L$7:$L$251,'MTS B Funnel (M2)'!$B$7:$B$251,'3.2.MTS B (M2)'!$B213)</f>
        <v>0</v>
      </c>
      <c r="AH213" s="72">
        <f>SUMIFS('MTS B Funnel (M2)'!$M$7:$M$251,'MTS B Funnel (M2)'!$B$7:$B$251,'3.2.MTS B (M2)'!$B213)</f>
        <v>0</v>
      </c>
      <c r="AI213" s="72">
        <f>SUMIFS('MTS B Funnel (M2)'!$N$7:$N$251,'MTS B Funnel (M2)'!$B$7:$B$251,'3.2.MTS B (M2)'!$B213)</f>
        <v>0</v>
      </c>
      <c r="AJ213" s="72">
        <f>SUMIFS('MTS B Funnel (M2)'!$O$7:$O$251,'MTS B Funnel (M2)'!$B$7:$B$251,'3.2.MTS B (M2)'!$B213)</f>
        <v>0</v>
      </c>
      <c r="AK213" s="72">
        <f t="shared" si="62"/>
        <v>0</v>
      </c>
      <c r="AL213" s="72">
        <f t="shared" si="63"/>
        <v>0</v>
      </c>
      <c r="AM213" s="72">
        <f t="shared" si="64"/>
        <v>0</v>
      </c>
      <c r="AN213" s="72">
        <f t="shared" si="65"/>
        <v>0</v>
      </c>
      <c r="AO213" s="72">
        <f t="shared" si="66"/>
        <v>0</v>
      </c>
      <c r="AP213" s="55"/>
    </row>
    <row r="214" spans="1:42" x14ac:dyDescent="0.25">
      <c r="A214" s="144"/>
      <c r="B214" s="55"/>
      <c r="C214" s="55"/>
      <c r="D214" s="72">
        <f>SUMIF('3.1.MTS A'!$F$7:$F$253,'3.2.MTS B (M2)'!B214,'3.1.MTS A'!$L$7:$L$253)</f>
        <v>0</v>
      </c>
      <c r="E214" s="187">
        <f>SUMIF('Conv ratios (M2)'!$A$2:$A$51,'3.2.MTS B (M2)'!$B214,'Conv ratios (M2)'!$G$2:$G$51)</f>
        <v>0</v>
      </c>
      <c r="F214" s="187">
        <f>SUMIF('Conv ratios (M2)'!$A$2:$A$51,'3.2.MTS B (M2)'!$B214,'Conv ratios (M2)'!$F$2:$F$51)</f>
        <v>0</v>
      </c>
      <c r="G214" s="187">
        <f>SUMIF('Conv ratios (M2)'!$A$2:$A$51,'3.2.MTS B (M2)'!$B214,'Conv ratios (M2)'!$E$2:$E$51)</f>
        <v>0</v>
      </c>
      <c r="H214" s="55"/>
      <c r="I214" s="72">
        <f t="shared" si="51"/>
        <v>0</v>
      </c>
      <c r="J214" s="72">
        <f t="shared" si="52"/>
        <v>0</v>
      </c>
      <c r="K214" s="72">
        <f t="shared" si="53"/>
        <v>0</v>
      </c>
      <c r="L214" s="72">
        <f t="shared" si="54"/>
        <v>0</v>
      </c>
      <c r="M214" s="55"/>
      <c r="N214" s="72">
        <f t="shared" si="55"/>
        <v>0</v>
      </c>
      <c r="O214" s="55"/>
      <c r="P214" s="72">
        <f t="shared" si="56"/>
        <v>0</v>
      </c>
      <c r="Q214" s="72">
        <f t="shared" si="57"/>
        <v>0</v>
      </c>
      <c r="R214" s="72">
        <f>SUMIF('3.1.MTS A'!$F$7:$F$253,'3.2.MTS B (M2)'!B214,'3.1.MTS A'!$Y$7:$Y$253)</f>
        <v>0</v>
      </c>
      <c r="S214" s="72">
        <f>SUMIFS('MTS B Funnel (M2)'!$E$7:$E$251,'MTS B Funnel (M2)'!$B$7:$B$251,'3.2.MTS B (M2)'!$B214)</f>
        <v>0</v>
      </c>
      <c r="T214" s="72">
        <f>SUMIFS('MTS B Funnel (M2)'!$F$7:$F$251,'MTS B Funnel (M2)'!$B$7:$B$251,'3.2.MTS B (M2)'!$B214)</f>
        <v>0</v>
      </c>
      <c r="U214" s="72">
        <f>SUMIFS('MTS B Funnel (M2)'!$G$7:$G$251,'MTS B Funnel (M2)'!$B$7:$B$251,'3.2.MTS B (M2)'!$B214)</f>
        <v>0</v>
      </c>
      <c r="V214" s="72">
        <f>SUMIFS('MTS B Funnel (M2)'!$H$7:$H$251,'MTS B Funnel (M2)'!$B$7:$B$251,'3.2.MTS B (M2)'!$B214)</f>
        <v>0</v>
      </c>
      <c r="W214" s="72">
        <f t="shared" si="58"/>
        <v>0</v>
      </c>
      <c r="X214" s="72">
        <f t="shared" si="59"/>
        <v>0</v>
      </c>
      <c r="Y214" s="72">
        <f t="shared" si="60"/>
        <v>0</v>
      </c>
      <c r="Z214" s="72">
        <f t="shared" si="60"/>
        <v>0</v>
      </c>
      <c r="AA214" s="72">
        <f t="shared" si="60"/>
        <v>0</v>
      </c>
      <c r="AB214" s="72">
        <f>SUMIFS('MTS B Funnel (M2)'!$I$7:$I$251,'MTS B Funnel (M2)'!$B$7:$B$251,'3.2.MTS B (M2)'!$B214)</f>
        <v>0</v>
      </c>
      <c r="AC214" s="72">
        <f>SUMIFS('MTS B Funnel (M2)'!$J$7:$J$251,'MTS B Funnel (M2)'!$B$7:$B$251,'3.2.MTS B (M2)'!$B214)</f>
        <v>0</v>
      </c>
      <c r="AD214" s="72">
        <f t="shared" si="61"/>
        <v>0</v>
      </c>
      <c r="AE214" s="55"/>
      <c r="AF214" s="72">
        <f>SUMIF('3.1.MTS A'!$F$7:$F$253,'3.2.MTS B (M2)'!R214,'3.1.MTS A'!$AD$7:$AD$253)</f>
        <v>0</v>
      </c>
      <c r="AG214" s="72">
        <f>SUMIFS('MTS B Funnel (M2)'!$L$7:$L$251,'MTS B Funnel (M2)'!$B$7:$B$251,'3.2.MTS B (M2)'!$B214)</f>
        <v>0</v>
      </c>
      <c r="AH214" s="72">
        <f>SUMIFS('MTS B Funnel (M2)'!$M$7:$M$251,'MTS B Funnel (M2)'!$B$7:$B$251,'3.2.MTS B (M2)'!$B214)</f>
        <v>0</v>
      </c>
      <c r="AI214" s="72">
        <f>SUMIFS('MTS B Funnel (M2)'!$N$7:$N$251,'MTS B Funnel (M2)'!$B$7:$B$251,'3.2.MTS B (M2)'!$B214)</f>
        <v>0</v>
      </c>
      <c r="AJ214" s="72">
        <f>SUMIFS('MTS B Funnel (M2)'!$O$7:$O$251,'MTS B Funnel (M2)'!$B$7:$B$251,'3.2.MTS B (M2)'!$B214)</f>
        <v>0</v>
      </c>
      <c r="AK214" s="72">
        <f t="shared" si="62"/>
        <v>0</v>
      </c>
      <c r="AL214" s="72">
        <f t="shared" si="63"/>
        <v>0</v>
      </c>
      <c r="AM214" s="72">
        <f t="shared" si="64"/>
        <v>0</v>
      </c>
      <c r="AN214" s="72">
        <f t="shared" si="65"/>
        <v>0</v>
      </c>
      <c r="AO214" s="72">
        <f t="shared" si="66"/>
        <v>0</v>
      </c>
      <c r="AP214" s="55"/>
    </row>
    <row r="215" spans="1:42" x14ac:dyDescent="0.25">
      <c r="A215" s="144"/>
      <c r="B215" s="55"/>
      <c r="C215" s="55"/>
      <c r="D215" s="72">
        <f>SUMIF('3.1.MTS A'!$F$7:$F$253,'3.2.MTS B (M2)'!B215,'3.1.MTS A'!$L$7:$L$253)</f>
        <v>0</v>
      </c>
      <c r="E215" s="187">
        <f>SUMIF('Conv ratios (M2)'!$A$2:$A$51,'3.2.MTS B (M2)'!$B215,'Conv ratios (M2)'!$G$2:$G$51)</f>
        <v>0</v>
      </c>
      <c r="F215" s="187">
        <f>SUMIF('Conv ratios (M2)'!$A$2:$A$51,'3.2.MTS B (M2)'!$B215,'Conv ratios (M2)'!$F$2:$F$51)</f>
        <v>0</v>
      </c>
      <c r="G215" s="187">
        <f>SUMIF('Conv ratios (M2)'!$A$2:$A$51,'3.2.MTS B (M2)'!$B215,'Conv ratios (M2)'!$E$2:$E$51)</f>
        <v>0</v>
      </c>
      <c r="H215" s="55"/>
      <c r="I215" s="72">
        <f t="shared" si="51"/>
        <v>0</v>
      </c>
      <c r="J215" s="72">
        <f t="shared" si="52"/>
        <v>0</v>
      </c>
      <c r="K215" s="72">
        <f t="shared" si="53"/>
        <v>0</v>
      </c>
      <c r="L215" s="72">
        <f t="shared" si="54"/>
        <v>0</v>
      </c>
      <c r="M215" s="55"/>
      <c r="N215" s="72">
        <f t="shared" si="55"/>
        <v>0</v>
      </c>
      <c r="O215" s="55"/>
      <c r="P215" s="72">
        <f t="shared" si="56"/>
        <v>0</v>
      </c>
      <c r="Q215" s="72">
        <f t="shared" si="57"/>
        <v>0</v>
      </c>
      <c r="R215" s="72">
        <f>SUMIF('3.1.MTS A'!$F$7:$F$253,'3.2.MTS B (M2)'!B215,'3.1.MTS A'!$Y$7:$Y$253)</f>
        <v>0</v>
      </c>
      <c r="S215" s="72">
        <f>SUMIFS('MTS B Funnel (M2)'!$E$7:$E$251,'MTS B Funnel (M2)'!$B$7:$B$251,'3.2.MTS B (M2)'!$B215)</f>
        <v>0</v>
      </c>
      <c r="T215" s="72">
        <f>SUMIFS('MTS B Funnel (M2)'!$F$7:$F$251,'MTS B Funnel (M2)'!$B$7:$B$251,'3.2.MTS B (M2)'!$B215)</f>
        <v>0</v>
      </c>
      <c r="U215" s="72">
        <f>SUMIFS('MTS B Funnel (M2)'!$G$7:$G$251,'MTS B Funnel (M2)'!$B$7:$B$251,'3.2.MTS B (M2)'!$B215)</f>
        <v>0</v>
      </c>
      <c r="V215" s="72">
        <f>SUMIFS('MTS B Funnel (M2)'!$H$7:$H$251,'MTS B Funnel (M2)'!$B$7:$B$251,'3.2.MTS B (M2)'!$B215)</f>
        <v>0</v>
      </c>
      <c r="W215" s="72">
        <f t="shared" si="58"/>
        <v>0</v>
      </c>
      <c r="X215" s="72">
        <f t="shared" si="59"/>
        <v>0</v>
      </c>
      <c r="Y215" s="72">
        <f t="shared" si="60"/>
        <v>0</v>
      </c>
      <c r="Z215" s="72">
        <f t="shared" si="60"/>
        <v>0</v>
      </c>
      <c r="AA215" s="72">
        <f t="shared" si="60"/>
        <v>0</v>
      </c>
      <c r="AB215" s="72">
        <f>SUMIFS('MTS B Funnel (M2)'!$I$7:$I$251,'MTS B Funnel (M2)'!$B$7:$B$251,'3.2.MTS B (M2)'!$B215)</f>
        <v>0</v>
      </c>
      <c r="AC215" s="72">
        <f>SUMIFS('MTS B Funnel (M2)'!$J$7:$J$251,'MTS B Funnel (M2)'!$B$7:$B$251,'3.2.MTS B (M2)'!$B215)</f>
        <v>0</v>
      </c>
      <c r="AD215" s="72">
        <f t="shared" si="61"/>
        <v>0</v>
      </c>
      <c r="AE215" s="55"/>
      <c r="AF215" s="72">
        <f>SUMIF('3.1.MTS A'!$F$7:$F$253,'3.2.MTS B (M2)'!R215,'3.1.MTS A'!$AD$7:$AD$253)</f>
        <v>0</v>
      </c>
      <c r="AG215" s="72">
        <f>SUMIFS('MTS B Funnel (M2)'!$L$7:$L$251,'MTS B Funnel (M2)'!$B$7:$B$251,'3.2.MTS B (M2)'!$B215)</f>
        <v>0</v>
      </c>
      <c r="AH215" s="72">
        <f>SUMIFS('MTS B Funnel (M2)'!$M$7:$M$251,'MTS B Funnel (M2)'!$B$7:$B$251,'3.2.MTS B (M2)'!$B215)</f>
        <v>0</v>
      </c>
      <c r="AI215" s="72">
        <f>SUMIFS('MTS B Funnel (M2)'!$N$7:$N$251,'MTS B Funnel (M2)'!$B$7:$B$251,'3.2.MTS B (M2)'!$B215)</f>
        <v>0</v>
      </c>
      <c r="AJ215" s="72">
        <f>SUMIFS('MTS B Funnel (M2)'!$O$7:$O$251,'MTS B Funnel (M2)'!$B$7:$B$251,'3.2.MTS B (M2)'!$B215)</f>
        <v>0</v>
      </c>
      <c r="AK215" s="72">
        <f t="shared" si="62"/>
        <v>0</v>
      </c>
      <c r="AL215" s="72">
        <f t="shared" si="63"/>
        <v>0</v>
      </c>
      <c r="AM215" s="72">
        <f t="shared" si="64"/>
        <v>0</v>
      </c>
      <c r="AN215" s="72">
        <f t="shared" si="65"/>
        <v>0</v>
      </c>
      <c r="AO215" s="72">
        <f t="shared" si="66"/>
        <v>0</v>
      </c>
      <c r="AP215" s="55"/>
    </row>
    <row r="216" spans="1:42" x14ac:dyDescent="0.25">
      <c r="A216" s="144"/>
      <c r="B216" s="55"/>
      <c r="C216" s="55"/>
      <c r="D216" s="72">
        <f>SUMIF('3.1.MTS A'!$F$7:$F$253,'3.2.MTS B (M2)'!B216,'3.1.MTS A'!$L$7:$L$253)</f>
        <v>0</v>
      </c>
      <c r="E216" s="187">
        <f>SUMIF('Conv ratios (M2)'!$A$2:$A$51,'3.2.MTS B (M2)'!$B216,'Conv ratios (M2)'!$G$2:$G$51)</f>
        <v>0</v>
      </c>
      <c r="F216" s="187">
        <f>SUMIF('Conv ratios (M2)'!$A$2:$A$51,'3.2.MTS B (M2)'!$B216,'Conv ratios (M2)'!$F$2:$F$51)</f>
        <v>0</v>
      </c>
      <c r="G216" s="187">
        <f>SUMIF('Conv ratios (M2)'!$A$2:$A$51,'3.2.MTS B (M2)'!$B216,'Conv ratios (M2)'!$E$2:$E$51)</f>
        <v>0</v>
      </c>
      <c r="H216" s="55"/>
      <c r="I216" s="72">
        <f t="shared" si="51"/>
        <v>0</v>
      </c>
      <c r="J216" s="72">
        <f t="shared" si="52"/>
        <v>0</v>
      </c>
      <c r="K216" s="72">
        <f t="shared" si="53"/>
        <v>0</v>
      </c>
      <c r="L216" s="72">
        <f t="shared" si="54"/>
        <v>0</v>
      </c>
      <c r="M216" s="55"/>
      <c r="N216" s="72">
        <f t="shared" si="55"/>
        <v>0</v>
      </c>
      <c r="O216" s="55"/>
      <c r="P216" s="72">
        <f t="shared" si="56"/>
        <v>0</v>
      </c>
      <c r="Q216" s="72">
        <f t="shared" si="57"/>
        <v>0</v>
      </c>
      <c r="R216" s="72">
        <f>SUMIF('3.1.MTS A'!$F$7:$F$253,'3.2.MTS B (M2)'!B216,'3.1.MTS A'!$Y$7:$Y$253)</f>
        <v>0</v>
      </c>
      <c r="S216" s="72">
        <f>SUMIFS('MTS B Funnel (M2)'!$E$7:$E$251,'MTS B Funnel (M2)'!$B$7:$B$251,'3.2.MTS B (M2)'!$B216)</f>
        <v>0</v>
      </c>
      <c r="T216" s="72">
        <f>SUMIFS('MTS B Funnel (M2)'!$F$7:$F$251,'MTS B Funnel (M2)'!$B$7:$B$251,'3.2.MTS B (M2)'!$B216)</f>
        <v>0</v>
      </c>
      <c r="U216" s="72">
        <f>SUMIFS('MTS B Funnel (M2)'!$G$7:$G$251,'MTS B Funnel (M2)'!$B$7:$B$251,'3.2.MTS B (M2)'!$B216)</f>
        <v>0</v>
      </c>
      <c r="V216" s="72">
        <f>SUMIFS('MTS B Funnel (M2)'!$H$7:$H$251,'MTS B Funnel (M2)'!$B$7:$B$251,'3.2.MTS B (M2)'!$B216)</f>
        <v>0</v>
      </c>
      <c r="W216" s="72">
        <f t="shared" si="58"/>
        <v>0</v>
      </c>
      <c r="X216" s="72">
        <f t="shared" si="59"/>
        <v>0</v>
      </c>
      <c r="Y216" s="72">
        <f t="shared" si="60"/>
        <v>0</v>
      </c>
      <c r="Z216" s="72">
        <f t="shared" si="60"/>
        <v>0</v>
      </c>
      <c r="AA216" s="72">
        <f t="shared" si="60"/>
        <v>0</v>
      </c>
      <c r="AB216" s="72">
        <f>SUMIFS('MTS B Funnel (M2)'!$I$7:$I$251,'MTS B Funnel (M2)'!$B$7:$B$251,'3.2.MTS B (M2)'!$B216)</f>
        <v>0</v>
      </c>
      <c r="AC216" s="72">
        <f>SUMIFS('MTS B Funnel (M2)'!$J$7:$J$251,'MTS B Funnel (M2)'!$B$7:$B$251,'3.2.MTS B (M2)'!$B216)</f>
        <v>0</v>
      </c>
      <c r="AD216" s="72">
        <f t="shared" si="61"/>
        <v>0</v>
      </c>
      <c r="AE216" s="55"/>
      <c r="AF216" s="72">
        <f>SUMIF('3.1.MTS A'!$F$7:$F$253,'3.2.MTS B (M2)'!R216,'3.1.MTS A'!$AD$7:$AD$253)</f>
        <v>0</v>
      </c>
      <c r="AG216" s="72">
        <f>SUMIFS('MTS B Funnel (M2)'!$L$7:$L$251,'MTS B Funnel (M2)'!$B$7:$B$251,'3.2.MTS B (M2)'!$B216)</f>
        <v>0</v>
      </c>
      <c r="AH216" s="72">
        <f>SUMIFS('MTS B Funnel (M2)'!$M$7:$M$251,'MTS B Funnel (M2)'!$B$7:$B$251,'3.2.MTS B (M2)'!$B216)</f>
        <v>0</v>
      </c>
      <c r="AI216" s="72">
        <f>SUMIFS('MTS B Funnel (M2)'!$N$7:$N$251,'MTS B Funnel (M2)'!$B$7:$B$251,'3.2.MTS B (M2)'!$B216)</f>
        <v>0</v>
      </c>
      <c r="AJ216" s="72">
        <f>SUMIFS('MTS B Funnel (M2)'!$O$7:$O$251,'MTS B Funnel (M2)'!$B$7:$B$251,'3.2.MTS B (M2)'!$B216)</f>
        <v>0</v>
      </c>
      <c r="AK216" s="72">
        <f t="shared" si="62"/>
        <v>0</v>
      </c>
      <c r="AL216" s="72">
        <f t="shared" si="63"/>
        <v>0</v>
      </c>
      <c r="AM216" s="72">
        <f t="shared" si="64"/>
        <v>0</v>
      </c>
      <c r="AN216" s="72">
        <f t="shared" si="65"/>
        <v>0</v>
      </c>
      <c r="AO216" s="72">
        <f t="shared" si="66"/>
        <v>0</v>
      </c>
      <c r="AP216" s="55"/>
    </row>
    <row r="217" spans="1:42" x14ac:dyDescent="0.25">
      <c r="A217" s="144"/>
      <c r="B217" s="55"/>
      <c r="C217" s="55"/>
      <c r="D217" s="72">
        <f>SUMIF('3.1.MTS A'!$F$7:$F$253,'3.2.MTS B (M2)'!B217,'3.1.MTS A'!$L$7:$L$253)</f>
        <v>0</v>
      </c>
      <c r="E217" s="187">
        <f>SUMIF('Conv ratios (M2)'!$A$2:$A$51,'3.2.MTS B (M2)'!$B217,'Conv ratios (M2)'!$G$2:$G$51)</f>
        <v>0</v>
      </c>
      <c r="F217" s="187">
        <f>SUMIF('Conv ratios (M2)'!$A$2:$A$51,'3.2.MTS B (M2)'!$B217,'Conv ratios (M2)'!$F$2:$F$51)</f>
        <v>0</v>
      </c>
      <c r="G217" s="187">
        <f>SUMIF('Conv ratios (M2)'!$A$2:$A$51,'3.2.MTS B (M2)'!$B217,'Conv ratios (M2)'!$E$2:$E$51)</f>
        <v>0</v>
      </c>
      <c r="H217" s="55"/>
      <c r="I217" s="72">
        <f t="shared" si="51"/>
        <v>0</v>
      </c>
      <c r="J217" s="72">
        <f t="shared" si="52"/>
        <v>0</v>
      </c>
      <c r="K217" s="72">
        <f t="shared" si="53"/>
        <v>0</v>
      </c>
      <c r="L217" s="72">
        <f t="shared" si="54"/>
        <v>0</v>
      </c>
      <c r="M217" s="55"/>
      <c r="N217" s="72">
        <f t="shared" si="55"/>
        <v>0</v>
      </c>
      <c r="O217" s="55"/>
      <c r="P217" s="72">
        <f t="shared" si="56"/>
        <v>0</v>
      </c>
      <c r="Q217" s="72">
        <f t="shared" si="57"/>
        <v>0</v>
      </c>
      <c r="R217" s="72">
        <f>SUMIF('3.1.MTS A'!$F$7:$F$253,'3.2.MTS B (M2)'!B217,'3.1.MTS A'!$Y$7:$Y$253)</f>
        <v>0</v>
      </c>
      <c r="S217" s="72">
        <f>SUMIFS('MTS B Funnel (M2)'!$E$7:$E$251,'MTS B Funnel (M2)'!$B$7:$B$251,'3.2.MTS B (M2)'!$B217)</f>
        <v>0</v>
      </c>
      <c r="T217" s="72">
        <f>SUMIFS('MTS B Funnel (M2)'!$F$7:$F$251,'MTS B Funnel (M2)'!$B$7:$B$251,'3.2.MTS B (M2)'!$B217)</f>
        <v>0</v>
      </c>
      <c r="U217" s="72">
        <f>SUMIFS('MTS B Funnel (M2)'!$G$7:$G$251,'MTS B Funnel (M2)'!$B$7:$B$251,'3.2.MTS B (M2)'!$B217)</f>
        <v>0</v>
      </c>
      <c r="V217" s="72">
        <f>SUMIFS('MTS B Funnel (M2)'!$H$7:$H$251,'MTS B Funnel (M2)'!$B$7:$B$251,'3.2.MTS B (M2)'!$B217)</f>
        <v>0</v>
      </c>
      <c r="W217" s="72">
        <f t="shared" si="58"/>
        <v>0</v>
      </c>
      <c r="X217" s="72">
        <f t="shared" si="59"/>
        <v>0</v>
      </c>
      <c r="Y217" s="72">
        <f t="shared" si="60"/>
        <v>0</v>
      </c>
      <c r="Z217" s="72">
        <f t="shared" si="60"/>
        <v>0</v>
      </c>
      <c r="AA217" s="72">
        <f t="shared" si="60"/>
        <v>0</v>
      </c>
      <c r="AB217" s="72">
        <f>SUMIFS('MTS B Funnel (M2)'!$I$7:$I$251,'MTS B Funnel (M2)'!$B$7:$B$251,'3.2.MTS B (M2)'!$B217)</f>
        <v>0</v>
      </c>
      <c r="AC217" s="72">
        <f>SUMIFS('MTS B Funnel (M2)'!$J$7:$J$251,'MTS B Funnel (M2)'!$B$7:$B$251,'3.2.MTS B (M2)'!$B217)</f>
        <v>0</v>
      </c>
      <c r="AD217" s="72">
        <f t="shared" si="61"/>
        <v>0</v>
      </c>
      <c r="AE217" s="55"/>
      <c r="AF217" s="72">
        <f>SUMIF('3.1.MTS A'!$F$7:$F$253,'3.2.MTS B (M2)'!R217,'3.1.MTS A'!$AD$7:$AD$253)</f>
        <v>0</v>
      </c>
      <c r="AG217" s="72">
        <f>SUMIFS('MTS B Funnel (M2)'!$L$7:$L$251,'MTS B Funnel (M2)'!$B$7:$B$251,'3.2.MTS B (M2)'!$B217)</f>
        <v>0</v>
      </c>
      <c r="AH217" s="72">
        <f>SUMIFS('MTS B Funnel (M2)'!$M$7:$M$251,'MTS B Funnel (M2)'!$B$7:$B$251,'3.2.MTS B (M2)'!$B217)</f>
        <v>0</v>
      </c>
      <c r="AI217" s="72">
        <f>SUMIFS('MTS B Funnel (M2)'!$N$7:$N$251,'MTS B Funnel (M2)'!$B$7:$B$251,'3.2.MTS B (M2)'!$B217)</f>
        <v>0</v>
      </c>
      <c r="AJ217" s="72">
        <f>SUMIFS('MTS B Funnel (M2)'!$O$7:$O$251,'MTS B Funnel (M2)'!$B$7:$B$251,'3.2.MTS B (M2)'!$B217)</f>
        <v>0</v>
      </c>
      <c r="AK217" s="72">
        <f t="shared" si="62"/>
        <v>0</v>
      </c>
      <c r="AL217" s="72">
        <f t="shared" si="63"/>
        <v>0</v>
      </c>
      <c r="AM217" s="72">
        <f t="shared" si="64"/>
        <v>0</v>
      </c>
      <c r="AN217" s="72">
        <f t="shared" si="65"/>
        <v>0</v>
      </c>
      <c r="AO217" s="72">
        <f t="shared" si="66"/>
        <v>0</v>
      </c>
      <c r="AP217" s="55"/>
    </row>
    <row r="218" spans="1:42" x14ac:dyDescent="0.25">
      <c r="A218" s="144"/>
      <c r="B218" s="55"/>
      <c r="C218" s="55"/>
      <c r="D218" s="72">
        <f>SUMIF('3.1.MTS A'!$F$7:$F$253,'3.2.MTS B (M2)'!B218,'3.1.MTS A'!$L$7:$L$253)</f>
        <v>0</v>
      </c>
      <c r="E218" s="187">
        <f>SUMIF('Conv ratios (M2)'!$A$2:$A$51,'3.2.MTS B (M2)'!$B218,'Conv ratios (M2)'!$G$2:$G$51)</f>
        <v>0</v>
      </c>
      <c r="F218" s="187">
        <f>SUMIF('Conv ratios (M2)'!$A$2:$A$51,'3.2.MTS B (M2)'!$B218,'Conv ratios (M2)'!$F$2:$F$51)</f>
        <v>0</v>
      </c>
      <c r="G218" s="187">
        <f>SUMIF('Conv ratios (M2)'!$A$2:$A$51,'3.2.MTS B (M2)'!$B218,'Conv ratios (M2)'!$E$2:$E$51)</f>
        <v>0</v>
      </c>
      <c r="H218" s="55"/>
      <c r="I218" s="72">
        <f t="shared" si="51"/>
        <v>0</v>
      </c>
      <c r="J218" s="72">
        <f t="shared" si="52"/>
        <v>0</v>
      </c>
      <c r="K218" s="72">
        <f t="shared" si="53"/>
        <v>0</v>
      </c>
      <c r="L218" s="72">
        <f t="shared" si="54"/>
        <v>0</v>
      </c>
      <c r="M218" s="55"/>
      <c r="N218" s="72">
        <f t="shared" si="55"/>
        <v>0</v>
      </c>
      <c r="O218" s="55"/>
      <c r="P218" s="72">
        <f t="shared" si="56"/>
        <v>0</v>
      </c>
      <c r="Q218" s="72">
        <f t="shared" si="57"/>
        <v>0</v>
      </c>
      <c r="R218" s="72">
        <f>SUMIF('3.1.MTS A'!$F$7:$F$253,'3.2.MTS B (M2)'!B218,'3.1.MTS A'!$Y$7:$Y$253)</f>
        <v>0</v>
      </c>
      <c r="S218" s="72">
        <f>SUMIFS('MTS B Funnel (M2)'!$E$7:$E$251,'MTS B Funnel (M2)'!$B$7:$B$251,'3.2.MTS B (M2)'!$B218)</f>
        <v>0</v>
      </c>
      <c r="T218" s="72">
        <f>SUMIFS('MTS B Funnel (M2)'!$F$7:$F$251,'MTS B Funnel (M2)'!$B$7:$B$251,'3.2.MTS B (M2)'!$B218)</f>
        <v>0</v>
      </c>
      <c r="U218" s="72">
        <f>SUMIFS('MTS B Funnel (M2)'!$G$7:$G$251,'MTS B Funnel (M2)'!$B$7:$B$251,'3.2.MTS B (M2)'!$B218)</f>
        <v>0</v>
      </c>
      <c r="V218" s="72">
        <f>SUMIFS('MTS B Funnel (M2)'!$H$7:$H$251,'MTS B Funnel (M2)'!$B$7:$B$251,'3.2.MTS B (M2)'!$B218)</f>
        <v>0</v>
      </c>
      <c r="W218" s="72">
        <f t="shared" si="58"/>
        <v>0</v>
      </c>
      <c r="X218" s="72">
        <f t="shared" si="59"/>
        <v>0</v>
      </c>
      <c r="Y218" s="72">
        <f t="shared" si="60"/>
        <v>0</v>
      </c>
      <c r="Z218" s="72">
        <f t="shared" si="60"/>
        <v>0</v>
      </c>
      <c r="AA218" s="72">
        <f t="shared" si="60"/>
        <v>0</v>
      </c>
      <c r="AB218" s="72">
        <f>SUMIFS('MTS B Funnel (M2)'!$I$7:$I$251,'MTS B Funnel (M2)'!$B$7:$B$251,'3.2.MTS B (M2)'!$B218)</f>
        <v>0</v>
      </c>
      <c r="AC218" s="72">
        <f>SUMIFS('MTS B Funnel (M2)'!$J$7:$J$251,'MTS B Funnel (M2)'!$B$7:$B$251,'3.2.MTS B (M2)'!$B218)</f>
        <v>0</v>
      </c>
      <c r="AD218" s="72">
        <f t="shared" si="61"/>
        <v>0</v>
      </c>
      <c r="AE218" s="55"/>
      <c r="AF218" s="72">
        <f>SUMIF('3.1.MTS A'!$F$7:$F$253,'3.2.MTS B (M2)'!R218,'3.1.MTS A'!$AD$7:$AD$253)</f>
        <v>0</v>
      </c>
      <c r="AG218" s="72">
        <f>SUMIFS('MTS B Funnel (M2)'!$L$7:$L$251,'MTS B Funnel (M2)'!$B$7:$B$251,'3.2.MTS B (M2)'!$B218)</f>
        <v>0</v>
      </c>
      <c r="AH218" s="72">
        <f>SUMIFS('MTS B Funnel (M2)'!$M$7:$M$251,'MTS B Funnel (M2)'!$B$7:$B$251,'3.2.MTS B (M2)'!$B218)</f>
        <v>0</v>
      </c>
      <c r="AI218" s="72">
        <f>SUMIFS('MTS B Funnel (M2)'!$N$7:$N$251,'MTS B Funnel (M2)'!$B$7:$B$251,'3.2.MTS B (M2)'!$B218)</f>
        <v>0</v>
      </c>
      <c r="AJ218" s="72">
        <f>SUMIFS('MTS B Funnel (M2)'!$O$7:$O$251,'MTS B Funnel (M2)'!$B$7:$B$251,'3.2.MTS B (M2)'!$B218)</f>
        <v>0</v>
      </c>
      <c r="AK218" s="72">
        <f t="shared" si="62"/>
        <v>0</v>
      </c>
      <c r="AL218" s="72">
        <f t="shared" si="63"/>
        <v>0</v>
      </c>
      <c r="AM218" s="72">
        <f t="shared" si="64"/>
        <v>0</v>
      </c>
      <c r="AN218" s="72">
        <f t="shared" si="65"/>
        <v>0</v>
      </c>
      <c r="AO218" s="72">
        <f t="shared" si="66"/>
        <v>0</v>
      </c>
      <c r="AP218" s="55"/>
    </row>
    <row r="219" spans="1:42" x14ac:dyDescent="0.25">
      <c r="A219" s="144"/>
      <c r="B219" s="55"/>
      <c r="C219" s="55"/>
      <c r="D219" s="72">
        <f>SUMIF('3.1.MTS A'!$F$7:$F$253,'3.2.MTS B (M2)'!B219,'3.1.MTS A'!$L$7:$L$253)</f>
        <v>0</v>
      </c>
      <c r="E219" s="187">
        <f>SUMIF('Conv ratios (M2)'!$A$2:$A$51,'3.2.MTS B (M2)'!$B219,'Conv ratios (M2)'!$G$2:$G$51)</f>
        <v>0</v>
      </c>
      <c r="F219" s="187">
        <f>SUMIF('Conv ratios (M2)'!$A$2:$A$51,'3.2.MTS B (M2)'!$B219,'Conv ratios (M2)'!$F$2:$F$51)</f>
        <v>0</v>
      </c>
      <c r="G219" s="187">
        <f>SUMIF('Conv ratios (M2)'!$A$2:$A$51,'3.2.MTS B (M2)'!$B219,'Conv ratios (M2)'!$E$2:$E$51)</f>
        <v>0</v>
      </c>
      <c r="H219" s="55"/>
      <c r="I219" s="72">
        <f t="shared" si="51"/>
        <v>0</v>
      </c>
      <c r="J219" s="72">
        <f t="shared" si="52"/>
        <v>0</v>
      </c>
      <c r="K219" s="72">
        <f t="shared" si="53"/>
        <v>0</v>
      </c>
      <c r="L219" s="72">
        <f t="shared" si="54"/>
        <v>0</v>
      </c>
      <c r="M219" s="55"/>
      <c r="N219" s="72">
        <f t="shared" si="55"/>
        <v>0</v>
      </c>
      <c r="O219" s="55"/>
      <c r="P219" s="72">
        <f t="shared" si="56"/>
        <v>0</v>
      </c>
      <c r="Q219" s="72">
        <f t="shared" si="57"/>
        <v>0</v>
      </c>
      <c r="R219" s="72">
        <f>SUMIF('3.1.MTS A'!$F$7:$F$253,'3.2.MTS B (M2)'!B219,'3.1.MTS A'!$Y$7:$Y$253)</f>
        <v>0</v>
      </c>
      <c r="S219" s="72">
        <f>SUMIFS('MTS B Funnel (M2)'!$E$7:$E$251,'MTS B Funnel (M2)'!$B$7:$B$251,'3.2.MTS B (M2)'!$B219)</f>
        <v>0</v>
      </c>
      <c r="T219" s="72">
        <f>SUMIFS('MTS B Funnel (M2)'!$F$7:$F$251,'MTS B Funnel (M2)'!$B$7:$B$251,'3.2.MTS B (M2)'!$B219)</f>
        <v>0</v>
      </c>
      <c r="U219" s="72">
        <f>SUMIFS('MTS B Funnel (M2)'!$G$7:$G$251,'MTS B Funnel (M2)'!$B$7:$B$251,'3.2.MTS B (M2)'!$B219)</f>
        <v>0</v>
      </c>
      <c r="V219" s="72">
        <f>SUMIFS('MTS B Funnel (M2)'!$H$7:$H$251,'MTS B Funnel (M2)'!$B$7:$B$251,'3.2.MTS B (M2)'!$B219)</f>
        <v>0</v>
      </c>
      <c r="W219" s="72">
        <f t="shared" si="58"/>
        <v>0</v>
      </c>
      <c r="X219" s="72">
        <f t="shared" si="59"/>
        <v>0</v>
      </c>
      <c r="Y219" s="72">
        <f t="shared" si="60"/>
        <v>0</v>
      </c>
      <c r="Z219" s="72">
        <f t="shared" si="60"/>
        <v>0</v>
      </c>
      <c r="AA219" s="72">
        <f t="shared" si="60"/>
        <v>0</v>
      </c>
      <c r="AB219" s="72">
        <f>SUMIFS('MTS B Funnel (M2)'!$I$7:$I$251,'MTS B Funnel (M2)'!$B$7:$B$251,'3.2.MTS B (M2)'!$B219)</f>
        <v>0</v>
      </c>
      <c r="AC219" s="72">
        <f>SUMIFS('MTS B Funnel (M2)'!$J$7:$J$251,'MTS B Funnel (M2)'!$B$7:$B$251,'3.2.MTS B (M2)'!$B219)</f>
        <v>0</v>
      </c>
      <c r="AD219" s="72">
        <f t="shared" si="61"/>
        <v>0</v>
      </c>
      <c r="AE219" s="55"/>
      <c r="AF219" s="72">
        <f>SUMIF('3.1.MTS A'!$F$7:$F$253,'3.2.MTS B (M2)'!R219,'3.1.MTS A'!$AD$7:$AD$253)</f>
        <v>0</v>
      </c>
      <c r="AG219" s="72">
        <f>SUMIFS('MTS B Funnel (M2)'!$L$7:$L$251,'MTS B Funnel (M2)'!$B$7:$B$251,'3.2.MTS B (M2)'!$B219)</f>
        <v>0</v>
      </c>
      <c r="AH219" s="72">
        <f>SUMIFS('MTS B Funnel (M2)'!$M$7:$M$251,'MTS B Funnel (M2)'!$B$7:$B$251,'3.2.MTS B (M2)'!$B219)</f>
        <v>0</v>
      </c>
      <c r="AI219" s="72">
        <f>SUMIFS('MTS B Funnel (M2)'!$N$7:$N$251,'MTS B Funnel (M2)'!$B$7:$B$251,'3.2.MTS B (M2)'!$B219)</f>
        <v>0</v>
      </c>
      <c r="AJ219" s="72">
        <f>SUMIFS('MTS B Funnel (M2)'!$O$7:$O$251,'MTS B Funnel (M2)'!$B$7:$B$251,'3.2.MTS B (M2)'!$B219)</f>
        <v>0</v>
      </c>
      <c r="AK219" s="72">
        <f t="shared" si="62"/>
        <v>0</v>
      </c>
      <c r="AL219" s="72">
        <f t="shared" si="63"/>
        <v>0</v>
      </c>
      <c r="AM219" s="72">
        <f t="shared" si="64"/>
        <v>0</v>
      </c>
      <c r="AN219" s="72">
        <f t="shared" si="65"/>
        <v>0</v>
      </c>
      <c r="AO219" s="72">
        <f t="shared" si="66"/>
        <v>0</v>
      </c>
      <c r="AP219" s="55"/>
    </row>
    <row r="220" spans="1:42" x14ac:dyDescent="0.25">
      <c r="A220" s="144"/>
      <c r="B220" s="55"/>
      <c r="C220" s="55"/>
      <c r="D220" s="72">
        <f>SUMIF('3.1.MTS A'!$F$7:$F$253,'3.2.MTS B (M2)'!B220,'3.1.MTS A'!$L$7:$L$253)</f>
        <v>0</v>
      </c>
      <c r="E220" s="187">
        <f>SUMIF('Conv ratios (M2)'!$A$2:$A$51,'3.2.MTS B (M2)'!$B220,'Conv ratios (M2)'!$G$2:$G$51)</f>
        <v>0</v>
      </c>
      <c r="F220" s="187">
        <f>SUMIF('Conv ratios (M2)'!$A$2:$A$51,'3.2.MTS B (M2)'!$B220,'Conv ratios (M2)'!$F$2:$F$51)</f>
        <v>0</v>
      </c>
      <c r="G220" s="187">
        <f>SUMIF('Conv ratios (M2)'!$A$2:$A$51,'3.2.MTS B (M2)'!$B220,'Conv ratios (M2)'!$E$2:$E$51)</f>
        <v>0</v>
      </c>
      <c r="H220" s="55"/>
      <c r="I220" s="72">
        <f t="shared" si="51"/>
        <v>0</v>
      </c>
      <c r="J220" s="72">
        <f t="shared" si="52"/>
        <v>0</v>
      </c>
      <c r="K220" s="72">
        <f t="shared" si="53"/>
        <v>0</v>
      </c>
      <c r="L220" s="72">
        <f t="shared" si="54"/>
        <v>0</v>
      </c>
      <c r="M220" s="55"/>
      <c r="N220" s="72">
        <f t="shared" si="55"/>
        <v>0</v>
      </c>
      <c r="O220" s="55"/>
      <c r="P220" s="72">
        <f t="shared" si="56"/>
        <v>0</v>
      </c>
      <c r="Q220" s="72">
        <f t="shared" si="57"/>
        <v>0</v>
      </c>
      <c r="R220" s="72">
        <f>SUMIF('3.1.MTS A'!$F$7:$F$253,'3.2.MTS B (M2)'!B220,'3.1.MTS A'!$Y$7:$Y$253)</f>
        <v>0</v>
      </c>
      <c r="S220" s="72">
        <f>SUMIFS('MTS B Funnel (M2)'!$E$7:$E$251,'MTS B Funnel (M2)'!$B$7:$B$251,'3.2.MTS B (M2)'!$B220)</f>
        <v>0</v>
      </c>
      <c r="T220" s="72">
        <f>SUMIFS('MTS B Funnel (M2)'!$F$7:$F$251,'MTS B Funnel (M2)'!$B$7:$B$251,'3.2.MTS B (M2)'!$B220)</f>
        <v>0</v>
      </c>
      <c r="U220" s="72">
        <f>SUMIFS('MTS B Funnel (M2)'!$G$7:$G$251,'MTS B Funnel (M2)'!$B$7:$B$251,'3.2.MTS B (M2)'!$B220)</f>
        <v>0</v>
      </c>
      <c r="V220" s="72">
        <f>SUMIFS('MTS B Funnel (M2)'!$H$7:$H$251,'MTS B Funnel (M2)'!$B$7:$B$251,'3.2.MTS B (M2)'!$B220)</f>
        <v>0</v>
      </c>
      <c r="W220" s="72">
        <f t="shared" si="58"/>
        <v>0</v>
      </c>
      <c r="X220" s="72">
        <f t="shared" si="59"/>
        <v>0</v>
      </c>
      <c r="Y220" s="72">
        <f t="shared" si="60"/>
        <v>0</v>
      </c>
      <c r="Z220" s="72">
        <f t="shared" si="60"/>
        <v>0</v>
      </c>
      <c r="AA220" s="72">
        <f t="shared" si="60"/>
        <v>0</v>
      </c>
      <c r="AB220" s="72">
        <f>SUMIFS('MTS B Funnel (M2)'!$I$7:$I$251,'MTS B Funnel (M2)'!$B$7:$B$251,'3.2.MTS B (M2)'!$B220)</f>
        <v>0</v>
      </c>
      <c r="AC220" s="72">
        <f>SUMIFS('MTS B Funnel (M2)'!$J$7:$J$251,'MTS B Funnel (M2)'!$B$7:$B$251,'3.2.MTS B (M2)'!$B220)</f>
        <v>0</v>
      </c>
      <c r="AD220" s="72">
        <f t="shared" si="61"/>
        <v>0</v>
      </c>
      <c r="AE220" s="55"/>
      <c r="AF220" s="72">
        <f>SUMIF('3.1.MTS A'!$F$7:$F$253,'3.2.MTS B (M2)'!R220,'3.1.MTS A'!$AD$7:$AD$253)</f>
        <v>0</v>
      </c>
      <c r="AG220" s="72">
        <f>SUMIFS('MTS B Funnel (M2)'!$L$7:$L$251,'MTS B Funnel (M2)'!$B$7:$B$251,'3.2.MTS B (M2)'!$B220)</f>
        <v>0</v>
      </c>
      <c r="AH220" s="72">
        <f>SUMIFS('MTS B Funnel (M2)'!$M$7:$M$251,'MTS B Funnel (M2)'!$B$7:$B$251,'3.2.MTS B (M2)'!$B220)</f>
        <v>0</v>
      </c>
      <c r="AI220" s="72">
        <f>SUMIFS('MTS B Funnel (M2)'!$N$7:$N$251,'MTS B Funnel (M2)'!$B$7:$B$251,'3.2.MTS B (M2)'!$B220)</f>
        <v>0</v>
      </c>
      <c r="AJ220" s="72">
        <f>SUMIFS('MTS B Funnel (M2)'!$O$7:$O$251,'MTS B Funnel (M2)'!$B$7:$B$251,'3.2.MTS B (M2)'!$B220)</f>
        <v>0</v>
      </c>
      <c r="AK220" s="72">
        <f t="shared" si="62"/>
        <v>0</v>
      </c>
      <c r="AL220" s="72">
        <f t="shared" si="63"/>
        <v>0</v>
      </c>
      <c r="AM220" s="72">
        <f t="shared" si="64"/>
        <v>0</v>
      </c>
      <c r="AN220" s="72">
        <f t="shared" si="65"/>
        <v>0</v>
      </c>
      <c r="AO220" s="72">
        <f t="shared" si="66"/>
        <v>0</v>
      </c>
      <c r="AP220" s="55"/>
    </row>
    <row r="221" spans="1:42" x14ac:dyDescent="0.25">
      <c r="A221" s="144"/>
      <c r="B221" s="55"/>
      <c r="C221" s="55"/>
      <c r="D221" s="72">
        <f>SUMIF('3.1.MTS A'!$F$7:$F$253,'3.2.MTS B (M2)'!B221,'3.1.MTS A'!$L$7:$L$253)</f>
        <v>0</v>
      </c>
      <c r="E221" s="187">
        <f>SUMIF('Conv ratios (M2)'!$A$2:$A$51,'3.2.MTS B (M2)'!$B221,'Conv ratios (M2)'!$G$2:$G$51)</f>
        <v>0</v>
      </c>
      <c r="F221" s="187">
        <f>SUMIF('Conv ratios (M2)'!$A$2:$A$51,'3.2.MTS B (M2)'!$B221,'Conv ratios (M2)'!$F$2:$F$51)</f>
        <v>0</v>
      </c>
      <c r="G221" s="187">
        <f>SUMIF('Conv ratios (M2)'!$A$2:$A$51,'3.2.MTS B (M2)'!$B221,'Conv ratios (M2)'!$E$2:$E$51)</f>
        <v>0</v>
      </c>
      <c r="H221" s="55"/>
      <c r="I221" s="72">
        <f t="shared" si="51"/>
        <v>0</v>
      </c>
      <c r="J221" s="72">
        <f t="shared" si="52"/>
        <v>0</v>
      </c>
      <c r="K221" s="72">
        <f t="shared" si="53"/>
        <v>0</v>
      </c>
      <c r="L221" s="72">
        <f t="shared" si="54"/>
        <v>0</v>
      </c>
      <c r="M221" s="55"/>
      <c r="N221" s="72">
        <f t="shared" si="55"/>
        <v>0</v>
      </c>
      <c r="O221" s="55"/>
      <c r="P221" s="72">
        <f t="shared" si="56"/>
        <v>0</v>
      </c>
      <c r="Q221" s="72">
        <f t="shared" si="57"/>
        <v>0</v>
      </c>
      <c r="R221" s="72">
        <f>SUMIF('3.1.MTS A'!$F$7:$F$253,'3.2.MTS B (M2)'!B221,'3.1.MTS A'!$Y$7:$Y$253)</f>
        <v>0</v>
      </c>
      <c r="S221" s="72">
        <f>SUMIFS('MTS B Funnel (M2)'!$E$7:$E$251,'MTS B Funnel (M2)'!$B$7:$B$251,'3.2.MTS B (M2)'!$B221)</f>
        <v>0</v>
      </c>
      <c r="T221" s="72">
        <f>SUMIFS('MTS B Funnel (M2)'!$F$7:$F$251,'MTS B Funnel (M2)'!$B$7:$B$251,'3.2.MTS B (M2)'!$B221)</f>
        <v>0</v>
      </c>
      <c r="U221" s="72">
        <f>SUMIFS('MTS B Funnel (M2)'!$G$7:$G$251,'MTS B Funnel (M2)'!$B$7:$B$251,'3.2.MTS B (M2)'!$B221)</f>
        <v>0</v>
      </c>
      <c r="V221" s="72">
        <f>SUMIFS('MTS B Funnel (M2)'!$H$7:$H$251,'MTS B Funnel (M2)'!$B$7:$B$251,'3.2.MTS B (M2)'!$B221)</f>
        <v>0</v>
      </c>
      <c r="W221" s="72">
        <f t="shared" si="58"/>
        <v>0</v>
      </c>
      <c r="X221" s="72">
        <f t="shared" si="59"/>
        <v>0</v>
      </c>
      <c r="Y221" s="72">
        <f t="shared" si="60"/>
        <v>0</v>
      </c>
      <c r="Z221" s="72">
        <f t="shared" si="60"/>
        <v>0</v>
      </c>
      <c r="AA221" s="72">
        <f t="shared" si="60"/>
        <v>0</v>
      </c>
      <c r="AB221" s="72">
        <f>SUMIFS('MTS B Funnel (M2)'!$I$7:$I$251,'MTS B Funnel (M2)'!$B$7:$B$251,'3.2.MTS B (M2)'!$B221)</f>
        <v>0</v>
      </c>
      <c r="AC221" s="72">
        <f>SUMIFS('MTS B Funnel (M2)'!$J$7:$J$251,'MTS B Funnel (M2)'!$B$7:$B$251,'3.2.MTS B (M2)'!$B221)</f>
        <v>0</v>
      </c>
      <c r="AD221" s="72">
        <f t="shared" si="61"/>
        <v>0</v>
      </c>
      <c r="AE221" s="55"/>
      <c r="AF221" s="72">
        <f>SUMIF('3.1.MTS A'!$F$7:$F$253,'3.2.MTS B (M2)'!R221,'3.1.MTS A'!$AD$7:$AD$253)</f>
        <v>0</v>
      </c>
      <c r="AG221" s="72">
        <f>SUMIFS('MTS B Funnel (M2)'!$L$7:$L$251,'MTS B Funnel (M2)'!$B$7:$B$251,'3.2.MTS B (M2)'!$B221)</f>
        <v>0</v>
      </c>
      <c r="AH221" s="72">
        <f>SUMIFS('MTS B Funnel (M2)'!$M$7:$M$251,'MTS B Funnel (M2)'!$B$7:$B$251,'3.2.MTS B (M2)'!$B221)</f>
        <v>0</v>
      </c>
      <c r="AI221" s="72">
        <f>SUMIFS('MTS B Funnel (M2)'!$N$7:$N$251,'MTS B Funnel (M2)'!$B$7:$B$251,'3.2.MTS B (M2)'!$B221)</f>
        <v>0</v>
      </c>
      <c r="AJ221" s="72">
        <f>SUMIFS('MTS B Funnel (M2)'!$O$7:$O$251,'MTS B Funnel (M2)'!$B$7:$B$251,'3.2.MTS B (M2)'!$B221)</f>
        <v>0</v>
      </c>
      <c r="AK221" s="72">
        <f t="shared" si="62"/>
        <v>0</v>
      </c>
      <c r="AL221" s="72">
        <f t="shared" si="63"/>
        <v>0</v>
      </c>
      <c r="AM221" s="72">
        <f t="shared" si="64"/>
        <v>0</v>
      </c>
      <c r="AN221" s="72">
        <f t="shared" si="65"/>
        <v>0</v>
      </c>
      <c r="AO221" s="72">
        <f t="shared" si="66"/>
        <v>0</v>
      </c>
      <c r="AP221" s="55"/>
    </row>
    <row r="222" spans="1:42" x14ac:dyDescent="0.25">
      <c r="A222" s="144"/>
      <c r="B222" s="55"/>
      <c r="C222" s="55"/>
      <c r="D222" s="72">
        <f>SUMIF('3.1.MTS A'!$F$7:$F$253,'3.2.MTS B (M2)'!B222,'3.1.MTS A'!$L$7:$L$253)</f>
        <v>0</v>
      </c>
      <c r="E222" s="187">
        <f>SUMIF('Conv ratios (M2)'!$A$2:$A$51,'3.2.MTS B (M2)'!$B222,'Conv ratios (M2)'!$G$2:$G$51)</f>
        <v>0</v>
      </c>
      <c r="F222" s="187">
        <f>SUMIF('Conv ratios (M2)'!$A$2:$A$51,'3.2.MTS B (M2)'!$B222,'Conv ratios (M2)'!$F$2:$F$51)</f>
        <v>0</v>
      </c>
      <c r="G222" s="187">
        <f>SUMIF('Conv ratios (M2)'!$A$2:$A$51,'3.2.MTS B (M2)'!$B222,'Conv ratios (M2)'!$E$2:$E$51)</f>
        <v>0</v>
      </c>
      <c r="H222" s="55"/>
      <c r="I222" s="72">
        <f t="shared" si="51"/>
        <v>0</v>
      </c>
      <c r="J222" s="72">
        <f t="shared" si="52"/>
        <v>0</v>
      </c>
      <c r="K222" s="72">
        <f t="shared" si="53"/>
        <v>0</v>
      </c>
      <c r="L222" s="72">
        <f t="shared" si="54"/>
        <v>0</v>
      </c>
      <c r="M222" s="55"/>
      <c r="N222" s="72">
        <f t="shared" si="55"/>
        <v>0</v>
      </c>
      <c r="O222" s="55"/>
      <c r="P222" s="72">
        <f t="shared" si="56"/>
        <v>0</v>
      </c>
      <c r="Q222" s="72">
        <f t="shared" si="57"/>
        <v>0</v>
      </c>
      <c r="R222" s="72">
        <f>SUMIF('3.1.MTS A'!$F$7:$F$253,'3.2.MTS B (M2)'!B222,'3.1.MTS A'!$Y$7:$Y$253)</f>
        <v>0</v>
      </c>
      <c r="S222" s="72">
        <f>SUMIFS('MTS B Funnel (M2)'!$E$7:$E$251,'MTS B Funnel (M2)'!$B$7:$B$251,'3.2.MTS B (M2)'!$B222)</f>
        <v>0</v>
      </c>
      <c r="T222" s="72">
        <f>SUMIFS('MTS B Funnel (M2)'!$F$7:$F$251,'MTS B Funnel (M2)'!$B$7:$B$251,'3.2.MTS B (M2)'!$B222)</f>
        <v>0</v>
      </c>
      <c r="U222" s="72">
        <f>SUMIFS('MTS B Funnel (M2)'!$G$7:$G$251,'MTS B Funnel (M2)'!$B$7:$B$251,'3.2.MTS B (M2)'!$B222)</f>
        <v>0</v>
      </c>
      <c r="V222" s="72">
        <f>SUMIFS('MTS B Funnel (M2)'!$H$7:$H$251,'MTS B Funnel (M2)'!$B$7:$B$251,'3.2.MTS B (M2)'!$B222)</f>
        <v>0</v>
      </c>
      <c r="W222" s="72">
        <f t="shared" si="58"/>
        <v>0</v>
      </c>
      <c r="X222" s="72">
        <f t="shared" si="59"/>
        <v>0</v>
      </c>
      <c r="Y222" s="72">
        <f t="shared" si="60"/>
        <v>0</v>
      </c>
      <c r="Z222" s="72">
        <f t="shared" si="60"/>
        <v>0</v>
      </c>
      <c r="AA222" s="72">
        <f t="shared" si="60"/>
        <v>0</v>
      </c>
      <c r="AB222" s="72">
        <f>SUMIFS('MTS B Funnel (M2)'!$I$7:$I$251,'MTS B Funnel (M2)'!$B$7:$B$251,'3.2.MTS B (M2)'!$B222)</f>
        <v>0</v>
      </c>
      <c r="AC222" s="72">
        <f>SUMIFS('MTS B Funnel (M2)'!$J$7:$J$251,'MTS B Funnel (M2)'!$B$7:$B$251,'3.2.MTS B (M2)'!$B222)</f>
        <v>0</v>
      </c>
      <c r="AD222" s="72">
        <f t="shared" si="61"/>
        <v>0</v>
      </c>
      <c r="AE222" s="55"/>
      <c r="AF222" s="72">
        <f>SUMIF('3.1.MTS A'!$F$7:$F$253,'3.2.MTS B (M2)'!R222,'3.1.MTS A'!$AD$7:$AD$253)</f>
        <v>0</v>
      </c>
      <c r="AG222" s="72">
        <f>SUMIFS('MTS B Funnel (M2)'!$L$7:$L$251,'MTS B Funnel (M2)'!$B$7:$B$251,'3.2.MTS B (M2)'!$B222)</f>
        <v>0</v>
      </c>
      <c r="AH222" s="72">
        <f>SUMIFS('MTS B Funnel (M2)'!$M$7:$M$251,'MTS B Funnel (M2)'!$B$7:$B$251,'3.2.MTS B (M2)'!$B222)</f>
        <v>0</v>
      </c>
      <c r="AI222" s="72">
        <f>SUMIFS('MTS B Funnel (M2)'!$N$7:$N$251,'MTS B Funnel (M2)'!$B$7:$B$251,'3.2.MTS B (M2)'!$B222)</f>
        <v>0</v>
      </c>
      <c r="AJ222" s="72">
        <f>SUMIFS('MTS B Funnel (M2)'!$O$7:$O$251,'MTS B Funnel (M2)'!$B$7:$B$251,'3.2.MTS B (M2)'!$B222)</f>
        <v>0</v>
      </c>
      <c r="AK222" s="72">
        <f t="shared" si="62"/>
        <v>0</v>
      </c>
      <c r="AL222" s="72">
        <f t="shared" si="63"/>
        <v>0</v>
      </c>
      <c r="AM222" s="72">
        <f t="shared" si="64"/>
        <v>0</v>
      </c>
      <c r="AN222" s="72">
        <f t="shared" si="65"/>
        <v>0</v>
      </c>
      <c r="AO222" s="72">
        <f t="shared" si="66"/>
        <v>0</v>
      </c>
      <c r="AP222" s="55"/>
    </row>
    <row r="223" spans="1:42" x14ac:dyDescent="0.25">
      <c r="A223" s="144"/>
      <c r="B223" s="55"/>
      <c r="C223" s="55"/>
      <c r="D223" s="72">
        <f>SUMIF('3.1.MTS A'!$F$7:$F$253,'3.2.MTS B (M2)'!B223,'3.1.MTS A'!$L$7:$L$253)</f>
        <v>0</v>
      </c>
      <c r="E223" s="187">
        <f>SUMIF('Conv ratios (M2)'!$A$2:$A$51,'3.2.MTS B (M2)'!$B223,'Conv ratios (M2)'!$G$2:$G$51)</f>
        <v>0</v>
      </c>
      <c r="F223" s="187">
        <f>SUMIF('Conv ratios (M2)'!$A$2:$A$51,'3.2.MTS B (M2)'!$B223,'Conv ratios (M2)'!$F$2:$F$51)</f>
        <v>0</v>
      </c>
      <c r="G223" s="187">
        <f>SUMIF('Conv ratios (M2)'!$A$2:$A$51,'3.2.MTS B (M2)'!$B223,'Conv ratios (M2)'!$E$2:$E$51)</f>
        <v>0</v>
      </c>
      <c r="H223" s="55"/>
      <c r="I223" s="72">
        <f t="shared" si="51"/>
        <v>0</v>
      </c>
      <c r="J223" s="72">
        <f t="shared" si="52"/>
        <v>0</v>
      </c>
      <c r="K223" s="72">
        <f t="shared" si="53"/>
        <v>0</v>
      </c>
      <c r="L223" s="72">
        <f t="shared" si="54"/>
        <v>0</v>
      </c>
      <c r="M223" s="55"/>
      <c r="N223" s="72">
        <f t="shared" si="55"/>
        <v>0</v>
      </c>
      <c r="O223" s="55"/>
      <c r="P223" s="72">
        <f t="shared" si="56"/>
        <v>0</v>
      </c>
      <c r="Q223" s="72">
        <f t="shared" si="57"/>
        <v>0</v>
      </c>
      <c r="R223" s="72">
        <f>SUMIF('3.1.MTS A'!$F$7:$F$253,'3.2.MTS B (M2)'!B223,'3.1.MTS A'!$Y$7:$Y$253)</f>
        <v>0</v>
      </c>
      <c r="S223" s="72">
        <f>SUMIFS('MTS B Funnel (M2)'!$E$7:$E$251,'MTS B Funnel (M2)'!$B$7:$B$251,'3.2.MTS B (M2)'!$B223)</f>
        <v>0</v>
      </c>
      <c r="T223" s="72">
        <f>SUMIFS('MTS B Funnel (M2)'!$F$7:$F$251,'MTS B Funnel (M2)'!$B$7:$B$251,'3.2.MTS B (M2)'!$B223)</f>
        <v>0</v>
      </c>
      <c r="U223" s="72">
        <f>SUMIFS('MTS B Funnel (M2)'!$G$7:$G$251,'MTS B Funnel (M2)'!$B$7:$B$251,'3.2.MTS B (M2)'!$B223)</f>
        <v>0</v>
      </c>
      <c r="V223" s="72">
        <f>SUMIFS('MTS B Funnel (M2)'!$H$7:$H$251,'MTS B Funnel (M2)'!$B$7:$B$251,'3.2.MTS B (M2)'!$B223)</f>
        <v>0</v>
      </c>
      <c r="W223" s="72">
        <f t="shared" si="58"/>
        <v>0</v>
      </c>
      <c r="X223" s="72">
        <f t="shared" si="59"/>
        <v>0</v>
      </c>
      <c r="Y223" s="72">
        <f t="shared" si="60"/>
        <v>0</v>
      </c>
      <c r="Z223" s="72">
        <f t="shared" si="60"/>
        <v>0</v>
      </c>
      <c r="AA223" s="72">
        <f t="shared" si="60"/>
        <v>0</v>
      </c>
      <c r="AB223" s="72">
        <f>SUMIFS('MTS B Funnel (M2)'!$I$7:$I$251,'MTS B Funnel (M2)'!$B$7:$B$251,'3.2.MTS B (M2)'!$B223)</f>
        <v>0</v>
      </c>
      <c r="AC223" s="72">
        <f>SUMIFS('MTS B Funnel (M2)'!$J$7:$J$251,'MTS B Funnel (M2)'!$B$7:$B$251,'3.2.MTS B (M2)'!$B223)</f>
        <v>0</v>
      </c>
      <c r="AD223" s="72">
        <f t="shared" si="61"/>
        <v>0</v>
      </c>
      <c r="AE223" s="55"/>
      <c r="AF223" s="72">
        <f>SUMIF('3.1.MTS A'!$F$7:$F$253,'3.2.MTS B (M2)'!R223,'3.1.MTS A'!$AD$7:$AD$253)</f>
        <v>0</v>
      </c>
      <c r="AG223" s="72">
        <f>SUMIFS('MTS B Funnel (M2)'!$L$7:$L$251,'MTS B Funnel (M2)'!$B$7:$B$251,'3.2.MTS B (M2)'!$B223)</f>
        <v>0</v>
      </c>
      <c r="AH223" s="72">
        <f>SUMIFS('MTS B Funnel (M2)'!$M$7:$M$251,'MTS B Funnel (M2)'!$B$7:$B$251,'3.2.MTS B (M2)'!$B223)</f>
        <v>0</v>
      </c>
      <c r="AI223" s="72">
        <f>SUMIFS('MTS B Funnel (M2)'!$N$7:$N$251,'MTS B Funnel (M2)'!$B$7:$B$251,'3.2.MTS B (M2)'!$B223)</f>
        <v>0</v>
      </c>
      <c r="AJ223" s="72">
        <f>SUMIFS('MTS B Funnel (M2)'!$O$7:$O$251,'MTS B Funnel (M2)'!$B$7:$B$251,'3.2.MTS B (M2)'!$B223)</f>
        <v>0</v>
      </c>
      <c r="AK223" s="72">
        <f t="shared" si="62"/>
        <v>0</v>
      </c>
      <c r="AL223" s="72">
        <f t="shared" si="63"/>
        <v>0</v>
      </c>
      <c r="AM223" s="72">
        <f t="shared" si="64"/>
        <v>0</v>
      </c>
      <c r="AN223" s="72">
        <f t="shared" si="65"/>
        <v>0</v>
      </c>
      <c r="AO223" s="72">
        <f t="shared" si="66"/>
        <v>0</v>
      </c>
      <c r="AP223" s="55"/>
    </row>
    <row r="224" spans="1:42" x14ac:dyDescent="0.25">
      <c r="A224" s="144"/>
      <c r="B224" s="55"/>
      <c r="C224" s="55"/>
      <c r="D224" s="72">
        <f>SUMIF('3.1.MTS A'!$F$7:$F$253,'3.2.MTS B (M2)'!B224,'3.1.MTS A'!$L$7:$L$253)</f>
        <v>0</v>
      </c>
      <c r="E224" s="187">
        <f>SUMIF('Conv ratios (M2)'!$A$2:$A$51,'3.2.MTS B (M2)'!$B224,'Conv ratios (M2)'!$G$2:$G$51)</f>
        <v>0</v>
      </c>
      <c r="F224" s="187">
        <f>SUMIF('Conv ratios (M2)'!$A$2:$A$51,'3.2.MTS B (M2)'!$B224,'Conv ratios (M2)'!$F$2:$F$51)</f>
        <v>0</v>
      </c>
      <c r="G224" s="187">
        <f>SUMIF('Conv ratios (M2)'!$A$2:$A$51,'3.2.MTS B (M2)'!$B224,'Conv ratios (M2)'!$E$2:$E$51)</f>
        <v>0</v>
      </c>
      <c r="H224" s="55"/>
      <c r="I224" s="72">
        <f t="shared" si="51"/>
        <v>0</v>
      </c>
      <c r="J224" s="72">
        <f t="shared" si="52"/>
        <v>0</v>
      </c>
      <c r="K224" s="72">
        <f t="shared" si="53"/>
        <v>0</v>
      </c>
      <c r="L224" s="72">
        <f t="shared" si="54"/>
        <v>0</v>
      </c>
      <c r="M224" s="55"/>
      <c r="N224" s="72">
        <f t="shared" si="55"/>
        <v>0</v>
      </c>
      <c r="O224" s="55"/>
      <c r="P224" s="72">
        <f t="shared" si="56"/>
        <v>0</v>
      </c>
      <c r="Q224" s="72">
        <f t="shared" si="57"/>
        <v>0</v>
      </c>
      <c r="R224" s="72">
        <f>SUMIF('3.1.MTS A'!$F$7:$F$253,'3.2.MTS B (M2)'!B224,'3.1.MTS A'!$Y$7:$Y$253)</f>
        <v>0</v>
      </c>
      <c r="S224" s="72">
        <f>SUMIFS('MTS B Funnel (M2)'!$E$7:$E$251,'MTS B Funnel (M2)'!$B$7:$B$251,'3.2.MTS B (M2)'!$B224)</f>
        <v>0</v>
      </c>
      <c r="T224" s="72">
        <f>SUMIFS('MTS B Funnel (M2)'!$F$7:$F$251,'MTS B Funnel (M2)'!$B$7:$B$251,'3.2.MTS B (M2)'!$B224)</f>
        <v>0</v>
      </c>
      <c r="U224" s="72">
        <f>SUMIFS('MTS B Funnel (M2)'!$G$7:$G$251,'MTS B Funnel (M2)'!$B$7:$B$251,'3.2.MTS B (M2)'!$B224)</f>
        <v>0</v>
      </c>
      <c r="V224" s="72">
        <f>SUMIFS('MTS B Funnel (M2)'!$H$7:$H$251,'MTS B Funnel (M2)'!$B$7:$B$251,'3.2.MTS B (M2)'!$B224)</f>
        <v>0</v>
      </c>
      <c r="W224" s="72">
        <f t="shared" si="58"/>
        <v>0</v>
      </c>
      <c r="X224" s="72">
        <f t="shared" si="59"/>
        <v>0</v>
      </c>
      <c r="Y224" s="72">
        <f t="shared" si="60"/>
        <v>0</v>
      </c>
      <c r="Z224" s="72">
        <f t="shared" si="60"/>
        <v>0</v>
      </c>
      <c r="AA224" s="72">
        <f t="shared" si="60"/>
        <v>0</v>
      </c>
      <c r="AB224" s="72">
        <f>SUMIFS('MTS B Funnel (M2)'!$I$7:$I$251,'MTS B Funnel (M2)'!$B$7:$B$251,'3.2.MTS B (M2)'!$B224)</f>
        <v>0</v>
      </c>
      <c r="AC224" s="72">
        <f>SUMIFS('MTS B Funnel (M2)'!$J$7:$J$251,'MTS B Funnel (M2)'!$B$7:$B$251,'3.2.MTS B (M2)'!$B224)</f>
        <v>0</v>
      </c>
      <c r="AD224" s="72">
        <f t="shared" si="61"/>
        <v>0</v>
      </c>
      <c r="AE224" s="55"/>
      <c r="AF224" s="72">
        <f>SUMIF('3.1.MTS A'!$F$7:$F$253,'3.2.MTS B (M2)'!R224,'3.1.MTS A'!$AD$7:$AD$253)</f>
        <v>0</v>
      </c>
      <c r="AG224" s="72">
        <f>SUMIFS('MTS B Funnel (M2)'!$L$7:$L$251,'MTS B Funnel (M2)'!$B$7:$B$251,'3.2.MTS B (M2)'!$B224)</f>
        <v>0</v>
      </c>
      <c r="AH224" s="72">
        <f>SUMIFS('MTS B Funnel (M2)'!$M$7:$M$251,'MTS B Funnel (M2)'!$B$7:$B$251,'3.2.MTS B (M2)'!$B224)</f>
        <v>0</v>
      </c>
      <c r="AI224" s="72">
        <f>SUMIFS('MTS B Funnel (M2)'!$N$7:$N$251,'MTS B Funnel (M2)'!$B$7:$B$251,'3.2.MTS B (M2)'!$B224)</f>
        <v>0</v>
      </c>
      <c r="AJ224" s="72">
        <f>SUMIFS('MTS B Funnel (M2)'!$O$7:$O$251,'MTS B Funnel (M2)'!$B$7:$B$251,'3.2.MTS B (M2)'!$B224)</f>
        <v>0</v>
      </c>
      <c r="AK224" s="72">
        <f t="shared" si="62"/>
        <v>0</v>
      </c>
      <c r="AL224" s="72">
        <f t="shared" si="63"/>
        <v>0</v>
      </c>
      <c r="AM224" s="72">
        <f t="shared" si="64"/>
        <v>0</v>
      </c>
      <c r="AN224" s="72">
        <f t="shared" si="65"/>
        <v>0</v>
      </c>
      <c r="AO224" s="72">
        <f t="shared" si="66"/>
        <v>0</v>
      </c>
      <c r="AP224" s="55"/>
    </row>
    <row r="225" spans="1:42" x14ac:dyDescent="0.25">
      <c r="A225" s="144"/>
      <c r="B225" s="55"/>
      <c r="C225" s="55"/>
      <c r="D225" s="72">
        <f>SUMIF('3.1.MTS A'!$F$7:$F$253,'3.2.MTS B (M2)'!B225,'3.1.MTS A'!$L$7:$L$253)</f>
        <v>0</v>
      </c>
      <c r="E225" s="187">
        <f>SUMIF('Conv ratios (M2)'!$A$2:$A$51,'3.2.MTS B (M2)'!$B225,'Conv ratios (M2)'!$G$2:$G$51)</f>
        <v>0</v>
      </c>
      <c r="F225" s="187">
        <f>SUMIF('Conv ratios (M2)'!$A$2:$A$51,'3.2.MTS B (M2)'!$B225,'Conv ratios (M2)'!$F$2:$F$51)</f>
        <v>0</v>
      </c>
      <c r="G225" s="187">
        <f>SUMIF('Conv ratios (M2)'!$A$2:$A$51,'3.2.MTS B (M2)'!$B225,'Conv ratios (M2)'!$E$2:$E$51)</f>
        <v>0</v>
      </c>
      <c r="H225" s="55"/>
      <c r="I225" s="72">
        <f t="shared" si="51"/>
        <v>0</v>
      </c>
      <c r="J225" s="72">
        <f t="shared" si="52"/>
        <v>0</v>
      </c>
      <c r="K225" s="72">
        <f t="shared" si="53"/>
        <v>0</v>
      </c>
      <c r="L225" s="72">
        <f t="shared" si="54"/>
        <v>0</v>
      </c>
      <c r="M225" s="55"/>
      <c r="N225" s="72">
        <f t="shared" si="55"/>
        <v>0</v>
      </c>
      <c r="O225" s="55"/>
      <c r="P225" s="72">
        <f t="shared" si="56"/>
        <v>0</v>
      </c>
      <c r="Q225" s="72">
        <f t="shared" si="57"/>
        <v>0</v>
      </c>
      <c r="R225" s="72">
        <f>SUMIF('3.1.MTS A'!$F$7:$F$253,'3.2.MTS B (M2)'!B225,'3.1.MTS A'!$Y$7:$Y$253)</f>
        <v>0</v>
      </c>
      <c r="S225" s="72">
        <f>SUMIFS('MTS B Funnel (M2)'!$E$7:$E$251,'MTS B Funnel (M2)'!$B$7:$B$251,'3.2.MTS B (M2)'!$B225)</f>
        <v>0</v>
      </c>
      <c r="T225" s="72">
        <f>SUMIFS('MTS B Funnel (M2)'!$F$7:$F$251,'MTS B Funnel (M2)'!$B$7:$B$251,'3.2.MTS B (M2)'!$B225)</f>
        <v>0</v>
      </c>
      <c r="U225" s="72">
        <f>SUMIFS('MTS B Funnel (M2)'!$G$7:$G$251,'MTS B Funnel (M2)'!$B$7:$B$251,'3.2.MTS B (M2)'!$B225)</f>
        <v>0</v>
      </c>
      <c r="V225" s="72">
        <f>SUMIFS('MTS B Funnel (M2)'!$H$7:$H$251,'MTS B Funnel (M2)'!$B$7:$B$251,'3.2.MTS B (M2)'!$B225)</f>
        <v>0</v>
      </c>
      <c r="W225" s="72">
        <f t="shared" si="58"/>
        <v>0</v>
      </c>
      <c r="X225" s="72">
        <f t="shared" si="59"/>
        <v>0</v>
      </c>
      <c r="Y225" s="72">
        <f t="shared" si="60"/>
        <v>0</v>
      </c>
      <c r="Z225" s="72">
        <f t="shared" si="60"/>
        <v>0</v>
      </c>
      <c r="AA225" s="72">
        <f t="shared" si="60"/>
        <v>0</v>
      </c>
      <c r="AB225" s="72">
        <f>SUMIFS('MTS B Funnel (M2)'!$I$7:$I$251,'MTS B Funnel (M2)'!$B$7:$B$251,'3.2.MTS B (M2)'!$B225)</f>
        <v>0</v>
      </c>
      <c r="AC225" s="72">
        <f>SUMIFS('MTS B Funnel (M2)'!$J$7:$J$251,'MTS B Funnel (M2)'!$B$7:$B$251,'3.2.MTS B (M2)'!$B225)</f>
        <v>0</v>
      </c>
      <c r="AD225" s="72">
        <f t="shared" si="61"/>
        <v>0</v>
      </c>
      <c r="AE225" s="55"/>
      <c r="AF225" s="72">
        <f>SUMIF('3.1.MTS A'!$F$7:$F$253,'3.2.MTS B (M2)'!R225,'3.1.MTS A'!$AD$7:$AD$253)</f>
        <v>0</v>
      </c>
      <c r="AG225" s="72">
        <f>SUMIFS('MTS B Funnel (M2)'!$L$7:$L$251,'MTS B Funnel (M2)'!$B$7:$B$251,'3.2.MTS B (M2)'!$B225)</f>
        <v>0</v>
      </c>
      <c r="AH225" s="72">
        <f>SUMIFS('MTS B Funnel (M2)'!$M$7:$M$251,'MTS B Funnel (M2)'!$B$7:$B$251,'3.2.MTS B (M2)'!$B225)</f>
        <v>0</v>
      </c>
      <c r="AI225" s="72">
        <f>SUMIFS('MTS B Funnel (M2)'!$N$7:$N$251,'MTS B Funnel (M2)'!$B$7:$B$251,'3.2.MTS B (M2)'!$B225)</f>
        <v>0</v>
      </c>
      <c r="AJ225" s="72">
        <f>SUMIFS('MTS B Funnel (M2)'!$O$7:$O$251,'MTS B Funnel (M2)'!$B$7:$B$251,'3.2.MTS B (M2)'!$B225)</f>
        <v>0</v>
      </c>
      <c r="AK225" s="72">
        <f t="shared" si="62"/>
        <v>0</v>
      </c>
      <c r="AL225" s="72">
        <f t="shared" si="63"/>
        <v>0</v>
      </c>
      <c r="AM225" s="72">
        <f t="shared" si="64"/>
        <v>0</v>
      </c>
      <c r="AN225" s="72">
        <f t="shared" si="65"/>
        <v>0</v>
      </c>
      <c r="AO225" s="72">
        <f t="shared" si="66"/>
        <v>0</v>
      </c>
      <c r="AP225" s="55"/>
    </row>
    <row r="226" spans="1:42" x14ac:dyDescent="0.25">
      <c r="A226" s="144"/>
      <c r="B226" s="55"/>
      <c r="C226" s="55"/>
      <c r="D226" s="72">
        <f>SUMIF('3.1.MTS A'!$F$7:$F$253,'3.2.MTS B (M2)'!B226,'3.1.MTS A'!$L$7:$L$253)</f>
        <v>0</v>
      </c>
      <c r="E226" s="187">
        <f>SUMIF('Conv ratios (M2)'!$A$2:$A$51,'3.2.MTS B (M2)'!$B226,'Conv ratios (M2)'!$G$2:$G$51)</f>
        <v>0</v>
      </c>
      <c r="F226" s="187">
        <f>SUMIF('Conv ratios (M2)'!$A$2:$A$51,'3.2.MTS B (M2)'!$B226,'Conv ratios (M2)'!$F$2:$F$51)</f>
        <v>0</v>
      </c>
      <c r="G226" s="187">
        <f>SUMIF('Conv ratios (M2)'!$A$2:$A$51,'3.2.MTS B (M2)'!$B226,'Conv ratios (M2)'!$E$2:$E$51)</f>
        <v>0</v>
      </c>
      <c r="H226" s="55"/>
      <c r="I226" s="72">
        <f t="shared" si="51"/>
        <v>0</v>
      </c>
      <c r="J226" s="72">
        <f t="shared" si="52"/>
        <v>0</v>
      </c>
      <c r="K226" s="72">
        <f t="shared" si="53"/>
        <v>0</v>
      </c>
      <c r="L226" s="72">
        <f t="shared" si="54"/>
        <v>0</v>
      </c>
      <c r="M226" s="55"/>
      <c r="N226" s="72">
        <f t="shared" si="55"/>
        <v>0</v>
      </c>
      <c r="O226" s="55"/>
      <c r="P226" s="72">
        <f t="shared" si="56"/>
        <v>0</v>
      </c>
      <c r="Q226" s="72">
        <f t="shared" si="57"/>
        <v>0</v>
      </c>
      <c r="R226" s="72">
        <f>SUMIF('3.1.MTS A'!$F$7:$F$253,'3.2.MTS B (M2)'!B226,'3.1.MTS A'!$Y$7:$Y$253)</f>
        <v>0</v>
      </c>
      <c r="S226" s="72">
        <f>SUMIFS('MTS B Funnel (M2)'!$E$7:$E$251,'MTS B Funnel (M2)'!$B$7:$B$251,'3.2.MTS B (M2)'!$B226)</f>
        <v>0</v>
      </c>
      <c r="T226" s="72">
        <f>SUMIFS('MTS B Funnel (M2)'!$F$7:$F$251,'MTS B Funnel (M2)'!$B$7:$B$251,'3.2.MTS B (M2)'!$B226)</f>
        <v>0</v>
      </c>
      <c r="U226" s="72">
        <f>SUMIFS('MTS B Funnel (M2)'!$G$7:$G$251,'MTS B Funnel (M2)'!$B$7:$B$251,'3.2.MTS B (M2)'!$B226)</f>
        <v>0</v>
      </c>
      <c r="V226" s="72">
        <f>SUMIFS('MTS B Funnel (M2)'!$H$7:$H$251,'MTS B Funnel (M2)'!$B$7:$B$251,'3.2.MTS B (M2)'!$B226)</f>
        <v>0</v>
      </c>
      <c r="W226" s="72">
        <f t="shared" si="58"/>
        <v>0</v>
      </c>
      <c r="X226" s="72">
        <f t="shared" si="59"/>
        <v>0</v>
      </c>
      <c r="Y226" s="72">
        <f t="shared" si="60"/>
        <v>0</v>
      </c>
      <c r="Z226" s="72">
        <f t="shared" si="60"/>
        <v>0</v>
      </c>
      <c r="AA226" s="72">
        <f t="shared" si="60"/>
        <v>0</v>
      </c>
      <c r="AB226" s="72">
        <f>SUMIFS('MTS B Funnel (M2)'!$I$7:$I$251,'MTS B Funnel (M2)'!$B$7:$B$251,'3.2.MTS B (M2)'!$B226)</f>
        <v>0</v>
      </c>
      <c r="AC226" s="72">
        <f>SUMIFS('MTS B Funnel (M2)'!$J$7:$J$251,'MTS B Funnel (M2)'!$B$7:$B$251,'3.2.MTS B (M2)'!$B226)</f>
        <v>0</v>
      </c>
      <c r="AD226" s="72">
        <f t="shared" si="61"/>
        <v>0</v>
      </c>
      <c r="AE226" s="55"/>
      <c r="AF226" s="72">
        <f>SUMIF('3.1.MTS A'!$F$7:$F$253,'3.2.MTS B (M2)'!R226,'3.1.MTS A'!$AD$7:$AD$253)</f>
        <v>0</v>
      </c>
      <c r="AG226" s="72">
        <f>SUMIFS('MTS B Funnel (M2)'!$L$7:$L$251,'MTS B Funnel (M2)'!$B$7:$B$251,'3.2.MTS B (M2)'!$B226)</f>
        <v>0</v>
      </c>
      <c r="AH226" s="72">
        <f>SUMIFS('MTS B Funnel (M2)'!$M$7:$M$251,'MTS B Funnel (M2)'!$B$7:$B$251,'3.2.MTS B (M2)'!$B226)</f>
        <v>0</v>
      </c>
      <c r="AI226" s="72">
        <f>SUMIFS('MTS B Funnel (M2)'!$N$7:$N$251,'MTS B Funnel (M2)'!$B$7:$B$251,'3.2.MTS B (M2)'!$B226)</f>
        <v>0</v>
      </c>
      <c r="AJ226" s="72">
        <f>SUMIFS('MTS B Funnel (M2)'!$O$7:$O$251,'MTS B Funnel (M2)'!$B$7:$B$251,'3.2.MTS B (M2)'!$B226)</f>
        <v>0</v>
      </c>
      <c r="AK226" s="72">
        <f t="shared" si="62"/>
        <v>0</v>
      </c>
      <c r="AL226" s="72">
        <f t="shared" si="63"/>
        <v>0</v>
      </c>
      <c r="AM226" s="72">
        <f t="shared" si="64"/>
        <v>0</v>
      </c>
      <c r="AN226" s="72">
        <f t="shared" si="65"/>
        <v>0</v>
      </c>
      <c r="AO226" s="72">
        <f t="shared" si="66"/>
        <v>0</v>
      </c>
      <c r="AP226" s="55"/>
    </row>
    <row r="227" spans="1:42" x14ac:dyDescent="0.25">
      <c r="A227" s="144"/>
      <c r="B227" s="55"/>
      <c r="C227" s="55"/>
      <c r="D227" s="72">
        <f>SUMIF('3.1.MTS A'!$F$7:$F$253,'3.2.MTS B (M2)'!B227,'3.1.MTS A'!$L$7:$L$253)</f>
        <v>0</v>
      </c>
      <c r="E227" s="187">
        <f>SUMIF('Conv ratios (M2)'!$A$2:$A$51,'3.2.MTS B (M2)'!$B227,'Conv ratios (M2)'!$G$2:$G$51)</f>
        <v>0</v>
      </c>
      <c r="F227" s="187">
        <f>SUMIF('Conv ratios (M2)'!$A$2:$A$51,'3.2.MTS B (M2)'!$B227,'Conv ratios (M2)'!$F$2:$F$51)</f>
        <v>0</v>
      </c>
      <c r="G227" s="187">
        <f>SUMIF('Conv ratios (M2)'!$A$2:$A$51,'3.2.MTS B (M2)'!$B227,'Conv ratios (M2)'!$E$2:$E$51)</f>
        <v>0</v>
      </c>
      <c r="H227" s="55"/>
      <c r="I227" s="72">
        <f t="shared" si="51"/>
        <v>0</v>
      </c>
      <c r="J227" s="72">
        <f t="shared" si="52"/>
        <v>0</v>
      </c>
      <c r="K227" s="72">
        <f t="shared" si="53"/>
        <v>0</v>
      </c>
      <c r="L227" s="72">
        <f t="shared" si="54"/>
        <v>0</v>
      </c>
      <c r="M227" s="55"/>
      <c r="N227" s="72">
        <f t="shared" si="55"/>
        <v>0</v>
      </c>
      <c r="O227" s="55"/>
      <c r="P227" s="72">
        <f t="shared" si="56"/>
        <v>0</v>
      </c>
      <c r="Q227" s="72">
        <f t="shared" si="57"/>
        <v>0</v>
      </c>
      <c r="R227" s="72">
        <f>SUMIF('3.1.MTS A'!$F$7:$F$253,'3.2.MTS B (M2)'!B227,'3.1.MTS A'!$Y$7:$Y$253)</f>
        <v>0</v>
      </c>
      <c r="S227" s="72">
        <f>SUMIFS('MTS B Funnel (M2)'!$E$7:$E$251,'MTS B Funnel (M2)'!$B$7:$B$251,'3.2.MTS B (M2)'!$B227)</f>
        <v>0</v>
      </c>
      <c r="T227" s="72">
        <f>SUMIFS('MTS B Funnel (M2)'!$F$7:$F$251,'MTS B Funnel (M2)'!$B$7:$B$251,'3.2.MTS B (M2)'!$B227)</f>
        <v>0</v>
      </c>
      <c r="U227" s="72">
        <f>SUMIFS('MTS B Funnel (M2)'!$G$7:$G$251,'MTS B Funnel (M2)'!$B$7:$B$251,'3.2.MTS B (M2)'!$B227)</f>
        <v>0</v>
      </c>
      <c r="V227" s="72">
        <f>SUMIFS('MTS B Funnel (M2)'!$H$7:$H$251,'MTS B Funnel (M2)'!$B$7:$B$251,'3.2.MTS B (M2)'!$B227)</f>
        <v>0</v>
      </c>
      <c r="W227" s="72">
        <f t="shared" si="58"/>
        <v>0</v>
      </c>
      <c r="X227" s="72">
        <f t="shared" si="59"/>
        <v>0</v>
      </c>
      <c r="Y227" s="72">
        <f t="shared" si="60"/>
        <v>0</v>
      </c>
      <c r="Z227" s="72">
        <f t="shared" si="60"/>
        <v>0</v>
      </c>
      <c r="AA227" s="72">
        <f t="shared" si="60"/>
        <v>0</v>
      </c>
      <c r="AB227" s="72">
        <f>SUMIFS('MTS B Funnel (M2)'!$I$7:$I$251,'MTS B Funnel (M2)'!$B$7:$B$251,'3.2.MTS B (M2)'!$B227)</f>
        <v>0</v>
      </c>
      <c r="AC227" s="72">
        <f>SUMIFS('MTS B Funnel (M2)'!$J$7:$J$251,'MTS B Funnel (M2)'!$B$7:$B$251,'3.2.MTS B (M2)'!$B227)</f>
        <v>0</v>
      </c>
      <c r="AD227" s="72">
        <f t="shared" si="61"/>
        <v>0</v>
      </c>
      <c r="AE227" s="55"/>
      <c r="AF227" s="72">
        <f>SUMIF('3.1.MTS A'!$F$7:$F$253,'3.2.MTS B (M2)'!R227,'3.1.MTS A'!$AD$7:$AD$253)</f>
        <v>0</v>
      </c>
      <c r="AG227" s="72">
        <f>SUMIFS('MTS B Funnel (M2)'!$L$7:$L$251,'MTS B Funnel (M2)'!$B$7:$B$251,'3.2.MTS B (M2)'!$B227)</f>
        <v>0</v>
      </c>
      <c r="AH227" s="72">
        <f>SUMIFS('MTS B Funnel (M2)'!$M$7:$M$251,'MTS B Funnel (M2)'!$B$7:$B$251,'3.2.MTS B (M2)'!$B227)</f>
        <v>0</v>
      </c>
      <c r="AI227" s="72">
        <f>SUMIFS('MTS B Funnel (M2)'!$N$7:$N$251,'MTS B Funnel (M2)'!$B$7:$B$251,'3.2.MTS B (M2)'!$B227)</f>
        <v>0</v>
      </c>
      <c r="AJ227" s="72">
        <f>SUMIFS('MTS B Funnel (M2)'!$O$7:$O$251,'MTS B Funnel (M2)'!$B$7:$B$251,'3.2.MTS B (M2)'!$B227)</f>
        <v>0</v>
      </c>
      <c r="AK227" s="72">
        <f t="shared" si="62"/>
        <v>0</v>
      </c>
      <c r="AL227" s="72">
        <f t="shared" si="63"/>
        <v>0</v>
      </c>
      <c r="AM227" s="72">
        <f t="shared" si="64"/>
        <v>0</v>
      </c>
      <c r="AN227" s="72">
        <f t="shared" si="65"/>
        <v>0</v>
      </c>
      <c r="AO227" s="72">
        <f t="shared" si="66"/>
        <v>0</v>
      </c>
      <c r="AP227" s="55"/>
    </row>
    <row r="228" spans="1:42" x14ac:dyDescent="0.25">
      <c r="A228" s="144"/>
      <c r="B228" s="55"/>
      <c r="C228" s="55"/>
      <c r="D228" s="72">
        <f>SUMIF('3.1.MTS A'!$F$7:$F$253,'3.2.MTS B (M2)'!B228,'3.1.MTS A'!$L$7:$L$253)</f>
        <v>0</v>
      </c>
      <c r="E228" s="187">
        <f>SUMIF('Conv ratios (M2)'!$A$2:$A$51,'3.2.MTS B (M2)'!$B228,'Conv ratios (M2)'!$G$2:$G$51)</f>
        <v>0</v>
      </c>
      <c r="F228" s="187">
        <f>SUMIF('Conv ratios (M2)'!$A$2:$A$51,'3.2.MTS B (M2)'!$B228,'Conv ratios (M2)'!$F$2:$F$51)</f>
        <v>0</v>
      </c>
      <c r="G228" s="187">
        <f>SUMIF('Conv ratios (M2)'!$A$2:$A$51,'3.2.MTS B (M2)'!$B228,'Conv ratios (M2)'!$E$2:$E$51)</f>
        <v>0</v>
      </c>
      <c r="H228" s="55"/>
      <c r="I228" s="72">
        <f t="shared" si="51"/>
        <v>0</v>
      </c>
      <c r="J228" s="72">
        <f t="shared" si="52"/>
        <v>0</v>
      </c>
      <c r="K228" s="72">
        <f t="shared" si="53"/>
        <v>0</v>
      </c>
      <c r="L228" s="72">
        <f t="shared" si="54"/>
        <v>0</v>
      </c>
      <c r="M228" s="55"/>
      <c r="N228" s="72">
        <f t="shared" si="55"/>
        <v>0</v>
      </c>
      <c r="O228" s="55"/>
      <c r="P228" s="72">
        <f t="shared" si="56"/>
        <v>0</v>
      </c>
      <c r="Q228" s="72">
        <f t="shared" si="57"/>
        <v>0</v>
      </c>
      <c r="R228" s="72">
        <f>SUMIF('3.1.MTS A'!$F$7:$F$253,'3.2.MTS B (M2)'!B228,'3.1.MTS A'!$Y$7:$Y$253)</f>
        <v>0</v>
      </c>
      <c r="S228" s="72">
        <f>SUMIFS('MTS B Funnel (M2)'!$E$7:$E$251,'MTS B Funnel (M2)'!$B$7:$B$251,'3.2.MTS B (M2)'!$B228)</f>
        <v>0</v>
      </c>
      <c r="T228" s="72">
        <f>SUMIFS('MTS B Funnel (M2)'!$F$7:$F$251,'MTS B Funnel (M2)'!$B$7:$B$251,'3.2.MTS B (M2)'!$B228)</f>
        <v>0</v>
      </c>
      <c r="U228" s="72">
        <f>SUMIFS('MTS B Funnel (M2)'!$G$7:$G$251,'MTS B Funnel (M2)'!$B$7:$B$251,'3.2.MTS B (M2)'!$B228)</f>
        <v>0</v>
      </c>
      <c r="V228" s="72">
        <f>SUMIFS('MTS B Funnel (M2)'!$H$7:$H$251,'MTS B Funnel (M2)'!$B$7:$B$251,'3.2.MTS B (M2)'!$B228)</f>
        <v>0</v>
      </c>
      <c r="W228" s="72">
        <f t="shared" si="58"/>
        <v>0</v>
      </c>
      <c r="X228" s="72">
        <f t="shared" si="59"/>
        <v>0</v>
      </c>
      <c r="Y228" s="72">
        <f t="shared" si="60"/>
        <v>0</v>
      </c>
      <c r="Z228" s="72">
        <f t="shared" si="60"/>
        <v>0</v>
      </c>
      <c r="AA228" s="72">
        <f t="shared" si="60"/>
        <v>0</v>
      </c>
      <c r="AB228" s="72">
        <f>SUMIFS('MTS B Funnel (M2)'!$I$7:$I$251,'MTS B Funnel (M2)'!$B$7:$B$251,'3.2.MTS B (M2)'!$B228)</f>
        <v>0</v>
      </c>
      <c r="AC228" s="72">
        <f>SUMIFS('MTS B Funnel (M2)'!$J$7:$J$251,'MTS B Funnel (M2)'!$B$7:$B$251,'3.2.MTS B (M2)'!$B228)</f>
        <v>0</v>
      </c>
      <c r="AD228" s="72">
        <f t="shared" si="61"/>
        <v>0</v>
      </c>
      <c r="AE228" s="55"/>
      <c r="AF228" s="72">
        <f>SUMIF('3.1.MTS A'!$F$7:$F$253,'3.2.MTS B (M2)'!R228,'3.1.MTS A'!$AD$7:$AD$253)</f>
        <v>0</v>
      </c>
      <c r="AG228" s="72">
        <f>SUMIFS('MTS B Funnel (M2)'!$L$7:$L$251,'MTS B Funnel (M2)'!$B$7:$B$251,'3.2.MTS B (M2)'!$B228)</f>
        <v>0</v>
      </c>
      <c r="AH228" s="72">
        <f>SUMIFS('MTS B Funnel (M2)'!$M$7:$M$251,'MTS B Funnel (M2)'!$B$7:$B$251,'3.2.MTS B (M2)'!$B228)</f>
        <v>0</v>
      </c>
      <c r="AI228" s="72">
        <f>SUMIFS('MTS B Funnel (M2)'!$N$7:$N$251,'MTS B Funnel (M2)'!$B$7:$B$251,'3.2.MTS B (M2)'!$B228)</f>
        <v>0</v>
      </c>
      <c r="AJ228" s="72">
        <f>SUMIFS('MTS B Funnel (M2)'!$O$7:$O$251,'MTS B Funnel (M2)'!$B$7:$B$251,'3.2.MTS B (M2)'!$B228)</f>
        <v>0</v>
      </c>
      <c r="AK228" s="72">
        <f t="shared" si="62"/>
        <v>0</v>
      </c>
      <c r="AL228" s="72">
        <f t="shared" si="63"/>
        <v>0</v>
      </c>
      <c r="AM228" s="72">
        <f t="shared" si="64"/>
        <v>0</v>
      </c>
      <c r="AN228" s="72">
        <f t="shared" si="65"/>
        <v>0</v>
      </c>
      <c r="AO228" s="72">
        <f t="shared" si="66"/>
        <v>0</v>
      </c>
      <c r="AP228" s="55"/>
    </row>
    <row r="229" spans="1:42" x14ac:dyDescent="0.25">
      <c r="A229" s="144"/>
      <c r="B229" s="55"/>
      <c r="C229" s="55"/>
      <c r="D229" s="72">
        <f>SUMIF('3.1.MTS A'!$F$7:$F$253,'3.2.MTS B (M2)'!B229,'3.1.MTS A'!$L$7:$L$253)</f>
        <v>0</v>
      </c>
      <c r="E229" s="187">
        <f>SUMIF('Conv ratios (M2)'!$A$2:$A$51,'3.2.MTS B (M2)'!$B229,'Conv ratios (M2)'!$G$2:$G$51)</f>
        <v>0</v>
      </c>
      <c r="F229" s="187">
        <f>SUMIF('Conv ratios (M2)'!$A$2:$A$51,'3.2.MTS B (M2)'!$B229,'Conv ratios (M2)'!$F$2:$F$51)</f>
        <v>0</v>
      </c>
      <c r="G229" s="187">
        <f>SUMIF('Conv ratios (M2)'!$A$2:$A$51,'3.2.MTS B (M2)'!$B229,'Conv ratios (M2)'!$E$2:$E$51)</f>
        <v>0</v>
      </c>
      <c r="H229" s="55"/>
      <c r="I229" s="72">
        <f t="shared" si="51"/>
        <v>0</v>
      </c>
      <c r="J229" s="72">
        <f t="shared" si="52"/>
        <v>0</v>
      </c>
      <c r="K229" s="72">
        <f t="shared" si="53"/>
        <v>0</v>
      </c>
      <c r="L229" s="72">
        <f t="shared" si="54"/>
        <v>0</v>
      </c>
      <c r="M229" s="55"/>
      <c r="N229" s="72">
        <f t="shared" si="55"/>
        <v>0</v>
      </c>
      <c r="O229" s="55"/>
      <c r="P229" s="72">
        <f t="shared" si="56"/>
        <v>0</v>
      </c>
      <c r="Q229" s="72">
        <f t="shared" si="57"/>
        <v>0</v>
      </c>
      <c r="R229" s="72">
        <f>SUMIF('3.1.MTS A'!$F$7:$F$253,'3.2.MTS B (M2)'!B229,'3.1.MTS A'!$Y$7:$Y$253)</f>
        <v>0</v>
      </c>
      <c r="S229" s="72">
        <f>SUMIFS('MTS B Funnel (M2)'!$E$7:$E$251,'MTS B Funnel (M2)'!$B$7:$B$251,'3.2.MTS B (M2)'!$B229)</f>
        <v>0</v>
      </c>
      <c r="T229" s="72">
        <f>SUMIFS('MTS B Funnel (M2)'!$F$7:$F$251,'MTS B Funnel (M2)'!$B$7:$B$251,'3.2.MTS B (M2)'!$B229)</f>
        <v>0</v>
      </c>
      <c r="U229" s="72">
        <f>SUMIFS('MTS B Funnel (M2)'!$G$7:$G$251,'MTS B Funnel (M2)'!$B$7:$B$251,'3.2.MTS B (M2)'!$B229)</f>
        <v>0</v>
      </c>
      <c r="V229" s="72">
        <f>SUMIFS('MTS B Funnel (M2)'!$H$7:$H$251,'MTS B Funnel (M2)'!$B$7:$B$251,'3.2.MTS B (M2)'!$B229)</f>
        <v>0</v>
      </c>
      <c r="W229" s="72">
        <f t="shared" si="58"/>
        <v>0</v>
      </c>
      <c r="X229" s="72">
        <f t="shared" si="59"/>
        <v>0</v>
      </c>
      <c r="Y229" s="72">
        <f t="shared" si="60"/>
        <v>0</v>
      </c>
      <c r="Z229" s="72">
        <f t="shared" si="60"/>
        <v>0</v>
      </c>
      <c r="AA229" s="72">
        <f t="shared" si="60"/>
        <v>0</v>
      </c>
      <c r="AB229" s="72">
        <f>SUMIFS('MTS B Funnel (M2)'!$I$7:$I$251,'MTS B Funnel (M2)'!$B$7:$B$251,'3.2.MTS B (M2)'!$B229)</f>
        <v>0</v>
      </c>
      <c r="AC229" s="72">
        <f>SUMIFS('MTS B Funnel (M2)'!$J$7:$J$251,'MTS B Funnel (M2)'!$B$7:$B$251,'3.2.MTS B (M2)'!$B229)</f>
        <v>0</v>
      </c>
      <c r="AD229" s="72">
        <f t="shared" si="61"/>
        <v>0</v>
      </c>
      <c r="AE229" s="55"/>
      <c r="AF229" s="72">
        <f>SUMIF('3.1.MTS A'!$F$7:$F$253,'3.2.MTS B (M2)'!R229,'3.1.MTS A'!$AD$7:$AD$253)</f>
        <v>0</v>
      </c>
      <c r="AG229" s="72">
        <f>SUMIFS('MTS B Funnel (M2)'!$L$7:$L$251,'MTS B Funnel (M2)'!$B$7:$B$251,'3.2.MTS B (M2)'!$B229)</f>
        <v>0</v>
      </c>
      <c r="AH229" s="72">
        <f>SUMIFS('MTS B Funnel (M2)'!$M$7:$M$251,'MTS B Funnel (M2)'!$B$7:$B$251,'3.2.MTS B (M2)'!$B229)</f>
        <v>0</v>
      </c>
      <c r="AI229" s="72">
        <f>SUMIFS('MTS B Funnel (M2)'!$N$7:$N$251,'MTS B Funnel (M2)'!$B$7:$B$251,'3.2.MTS B (M2)'!$B229)</f>
        <v>0</v>
      </c>
      <c r="AJ229" s="72">
        <f>SUMIFS('MTS B Funnel (M2)'!$O$7:$O$251,'MTS B Funnel (M2)'!$B$7:$B$251,'3.2.MTS B (M2)'!$B229)</f>
        <v>0</v>
      </c>
      <c r="AK229" s="72">
        <f t="shared" si="62"/>
        <v>0</v>
      </c>
      <c r="AL229" s="72">
        <f t="shared" si="63"/>
        <v>0</v>
      </c>
      <c r="AM229" s="72">
        <f t="shared" si="64"/>
        <v>0</v>
      </c>
      <c r="AN229" s="72">
        <f t="shared" si="65"/>
        <v>0</v>
      </c>
      <c r="AO229" s="72">
        <f t="shared" si="66"/>
        <v>0</v>
      </c>
      <c r="AP229" s="55"/>
    </row>
    <row r="230" spans="1:42" x14ac:dyDescent="0.25">
      <c r="A230" s="144"/>
      <c r="B230" s="55"/>
      <c r="C230" s="55"/>
      <c r="D230" s="72">
        <f>SUMIF('3.1.MTS A'!$F$7:$F$253,'3.2.MTS B (M2)'!B230,'3.1.MTS A'!$L$7:$L$253)</f>
        <v>0</v>
      </c>
      <c r="E230" s="187">
        <f>SUMIF('Conv ratios (M2)'!$A$2:$A$51,'3.2.MTS B (M2)'!$B230,'Conv ratios (M2)'!$G$2:$G$51)</f>
        <v>0</v>
      </c>
      <c r="F230" s="187">
        <f>SUMIF('Conv ratios (M2)'!$A$2:$A$51,'3.2.MTS B (M2)'!$B230,'Conv ratios (M2)'!$F$2:$F$51)</f>
        <v>0</v>
      </c>
      <c r="G230" s="187">
        <f>SUMIF('Conv ratios (M2)'!$A$2:$A$51,'3.2.MTS B (M2)'!$B230,'Conv ratios (M2)'!$E$2:$E$51)</f>
        <v>0</v>
      </c>
      <c r="H230" s="55"/>
      <c r="I230" s="72">
        <f t="shared" si="51"/>
        <v>0</v>
      </c>
      <c r="J230" s="72">
        <f t="shared" si="52"/>
        <v>0</v>
      </c>
      <c r="K230" s="72">
        <f t="shared" si="53"/>
        <v>0</v>
      </c>
      <c r="L230" s="72">
        <f t="shared" si="54"/>
        <v>0</v>
      </c>
      <c r="M230" s="55"/>
      <c r="N230" s="72">
        <f t="shared" si="55"/>
        <v>0</v>
      </c>
      <c r="O230" s="55"/>
      <c r="P230" s="72">
        <f t="shared" si="56"/>
        <v>0</v>
      </c>
      <c r="Q230" s="72">
        <f t="shared" si="57"/>
        <v>0</v>
      </c>
      <c r="R230" s="72">
        <f>SUMIF('3.1.MTS A'!$F$7:$F$253,'3.2.MTS B (M2)'!B230,'3.1.MTS A'!$Y$7:$Y$253)</f>
        <v>0</v>
      </c>
      <c r="S230" s="72">
        <f>SUMIFS('MTS B Funnel (M2)'!$E$7:$E$251,'MTS B Funnel (M2)'!$B$7:$B$251,'3.2.MTS B (M2)'!$B230)</f>
        <v>0</v>
      </c>
      <c r="T230" s="72">
        <f>SUMIFS('MTS B Funnel (M2)'!$F$7:$F$251,'MTS B Funnel (M2)'!$B$7:$B$251,'3.2.MTS B (M2)'!$B230)</f>
        <v>0</v>
      </c>
      <c r="U230" s="72">
        <f>SUMIFS('MTS B Funnel (M2)'!$G$7:$G$251,'MTS B Funnel (M2)'!$B$7:$B$251,'3.2.MTS B (M2)'!$B230)</f>
        <v>0</v>
      </c>
      <c r="V230" s="72">
        <f>SUMIFS('MTS B Funnel (M2)'!$H$7:$H$251,'MTS B Funnel (M2)'!$B$7:$B$251,'3.2.MTS B (M2)'!$B230)</f>
        <v>0</v>
      </c>
      <c r="W230" s="72">
        <f t="shared" si="58"/>
        <v>0</v>
      </c>
      <c r="X230" s="72">
        <f t="shared" si="59"/>
        <v>0</v>
      </c>
      <c r="Y230" s="72">
        <f t="shared" si="60"/>
        <v>0</v>
      </c>
      <c r="Z230" s="72">
        <f t="shared" si="60"/>
        <v>0</v>
      </c>
      <c r="AA230" s="72">
        <f t="shared" si="60"/>
        <v>0</v>
      </c>
      <c r="AB230" s="72">
        <f>SUMIFS('MTS B Funnel (M2)'!$I$7:$I$251,'MTS B Funnel (M2)'!$B$7:$B$251,'3.2.MTS B (M2)'!$B230)</f>
        <v>0</v>
      </c>
      <c r="AC230" s="72">
        <f>SUMIFS('MTS B Funnel (M2)'!$J$7:$J$251,'MTS B Funnel (M2)'!$B$7:$B$251,'3.2.MTS B (M2)'!$B230)</f>
        <v>0</v>
      </c>
      <c r="AD230" s="72">
        <f t="shared" si="61"/>
        <v>0</v>
      </c>
      <c r="AE230" s="55"/>
      <c r="AF230" s="72">
        <f>SUMIF('3.1.MTS A'!$F$7:$F$253,'3.2.MTS B (M2)'!R230,'3.1.MTS A'!$AD$7:$AD$253)</f>
        <v>0</v>
      </c>
      <c r="AG230" s="72">
        <f>SUMIFS('MTS B Funnel (M2)'!$L$7:$L$251,'MTS B Funnel (M2)'!$B$7:$B$251,'3.2.MTS B (M2)'!$B230)</f>
        <v>0</v>
      </c>
      <c r="AH230" s="72">
        <f>SUMIFS('MTS B Funnel (M2)'!$M$7:$M$251,'MTS B Funnel (M2)'!$B$7:$B$251,'3.2.MTS B (M2)'!$B230)</f>
        <v>0</v>
      </c>
      <c r="AI230" s="72">
        <f>SUMIFS('MTS B Funnel (M2)'!$N$7:$N$251,'MTS B Funnel (M2)'!$B$7:$B$251,'3.2.MTS B (M2)'!$B230)</f>
        <v>0</v>
      </c>
      <c r="AJ230" s="72">
        <f>SUMIFS('MTS B Funnel (M2)'!$O$7:$O$251,'MTS B Funnel (M2)'!$B$7:$B$251,'3.2.MTS B (M2)'!$B230)</f>
        <v>0</v>
      </c>
      <c r="AK230" s="72">
        <f t="shared" si="62"/>
        <v>0</v>
      </c>
      <c r="AL230" s="72">
        <f t="shared" si="63"/>
        <v>0</v>
      </c>
      <c r="AM230" s="72">
        <f t="shared" si="64"/>
        <v>0</v>
      </c>
      <c r="AN230" s="72">
        <f t="shared" si="65"/>
        <v>0</v>
      </c>
      <c r="AO230" s="72">
        <f t="shared" si="66"/>
        <v>0</v>
      </c>
      <c r="AP230" s="55"/>
    </row>
    <row r="231" spans="1:42" x14ac:dyDescent="0.25">
      <c r="A231" s="144"/>
      <c r="B231" s="55"/>
      <c r="C231" s="55"/>
      <c r="D231" s="72">
        <f>SUMIF('3.1.MTS A'!$F$7:$F$253,'3.2.MTS B (M2)'!B231,'3.1.MTS A'!$L$7:$L$253)</f>
        <v>0</v>
      </c>
      <c r="E231" s="187">
        <f>SUMIF('Conv ratios (M2)'!$A$2:$A$51,'3.2.MTS B (M2)'!$B231,'Conv ratios (M2)'!$G$2:$G$51)</f>
        <v>0</v>
      </c>
      <c r="F231" s="187">
        <f>SUMIF('Conv ratios (M2)'!$A$2:$A$51,'3.2.MTS B (M2)'!$B231,'Conv ratios (M2)'!$F$2:$F$51)</f>
        <v>0</v>
      </c>
      <c r="G231" s="187">
        <f>SUMIF('Conv ratios (M2)'!$A$2:$A$51,'3.2.MTS B (M2)'!$B231,'Conv ratios (M2)'!$E$2:$E$51)</f>
        <v>0</v>
      </c>
      <c r="H231" s="55"/>
      <c r="I231" s="72">
        <f t="shared" si="51"/>
        <v>0</v>
      </c>
      <c r="J231" s="72">
        <f t="shared" si="52"/>
        <v>0</v>
      </c>
      <c r="K231" s="72">
        <f t="shared" si="53"/>
        <v>0</v>
      </c>
      <c r="L231" s="72">
        <f t="shared" si="54"/>
        <v>0</v>
      </c>
      <c r="M231" s="55"/>
      <c r="N231" s="72">
        <f t="shared" si="55"/>
        <v>0</v>
      </c>
      <c r="O231" s="55"/>
      <c r="P231" s="72">
        <f t="shared" si="56"/>
        <v>0</v>
      </c>
      <c r="Q231" s="72">
        <f t="shared" si="57"/>
        <v>0</v>
      </c>
      <c r="R231" s="72">
        <f>SUMIF('3.1.MTS A'!$F$7:$F$253,'3.2.MTS B (M2)'!B231,'3.1.MTS A'!$Y$7:$Y$253)</f>
        <v>0</v>
      </c>
      <c r="S231" s="72">
        <f>SUMIFS('MTS B Funnel (M2)'!$E$7:$E$251,'MTS B Funnel (M2)'!$B$7:$B$251,'3.2.MTS B (M2)'!$B231)</f>
        <v>0</v>
      </c>
      <c r="T231" s="72">
        <f>SUMIFS('MTS B Funnel (M2)'!$F$7:$F$251,'MTS B Funnel (M2)'!$B$7:$B$251,'3.2.MTS B (M2)'!$B231)</f>
        <v>0</v>
      </c>
      <c r="U231" s="72">
        <f>SUMIFS('MTS B Funnel (M2)'!$G$7:$G$251,'MTS B Funnel (M2)'!$B$7:$B$251,'3.2.MTS B (M2)'!$B231)</f>
        <v>0</v>
      </c>
      <c r="V231" s="72">
        <f>SUMIFS('MTS B Funnel (M2)'!$H$7:$H$251,'MTS B Funnel (M2)'!$B$7:$B$251,'3.2.MTS B (M2)'!$B231)</f>
        <v>0</v>
      </c>
      <c r="W231" s="72">
        <f t="shared" si="58"/>
        <v>0</v>
      </c>
      <c r="X231" s="72">
        <f t="shared" si="59"/>
        <v>0</v>
      </c>
      <c r="Y231" s="72">
        <f t="shared" si="60"/>
        <v>0</v>
      </c>
      <c r="Z231" s="72">
        <f t="shared" si="60"/>
        <v>0</v>
      </c>
      <c r="AA231" s="72">
        <f t="shared" si="60"/>
        <v>0</v>
      </c>
      <c r="AB231" s="72">
        <f>SUMIFS('MTS B Funnel (M2)'!$I$7:$I$251,'MTS B Funnel (M2)'!$B$7:$B$251,'3.2.MTS B (M2)'!$B231)</f>
        <v>0</v>
      </c>
      <c r="AC231" s="72">
        <f>SUMIFS('MTS B Funnel (M2)'!$J$7:$J$251,'MTS B Funnel (M2)'!$B$7:$B$251,'3.2.MTS B (M2)'!$B231)</f>
        <v>0</v>
      </c>
      <c r="AD231" s="72">
        <f t="shared" si="61"/>
        <v>0</v>
      </c>
      <c r="AE231" s="55"/>
      <c r="AF231" s="72">
        <f>SUMIF('3.1.MTS A'!$F$7:$F$253,'3.2.MTS B (M2)'!R231,'3.1.MTS A'!$AD$7:$AD$253)</f>
        <v>0</v>
      </c>
      <c r="AG231" s="72">
        <f>SUMIFS('MTS B Funnel (M2)'!$L$7:$L$251,'MTS B Funnel (M2)'!$B$7:$B$251,'3.2.MTS B (M2)'!$B231)</f>
        <v>0</v>
      </c>
      <c r="AH231" s="72">
        <f>SUMIFS('MTS B Funnel (M2)'!$M$7:$M$251,'MTS B Funnel (M2)'!$B$7:$B$251,'3.2.MTS B (M2)'!$B231)</f>
        <v>0</v>
      </c>
      <c r="AI231" s="72">
        <f>SUMIFS('MTS B Funnel (M2)'!$N$7:$N$251,'MTS B Funnel (M2)'!$B$7:$B$251,'3.2.MTS B (M2)'!$B231)</f>
        <v>0</v>
      </c>
      <c r="AJ231" s="72">
        <f>SUMIFS('MTS B Funnel (M2)'!$O$7:$O$251,'MTS B Funnel (M2)'!$B$7:$B$251,'3.2.MTS B (M2)'!$B231)</f>
        <v>0</v>
      </c>
      <c r="AK231" s="72">
        <f t="shared" si="62"/>
        <v>0</v>
      </c>
      <c r="AL231" s="72">
        <f t="shared" si="63"/>
        <v>0</v>
      </c>
      <c r="AM231" s="72">
        <f t="shared" si="64"/>
        <v>0</v>
      </c>
      <c r="AN231" s="72">
        <f t="shared" si="65"/>
        <v>0</v>
      </c>
      <c r="AO231" s="72">
        <f t="shared" si="66"/>
        <v>0</v>
      </c>
      <c r="AP231" s="55"/>
    </row>
    <row r="232" spans="1:42" x14ac:dyDescent="0.25">
      <c r="A232" s="144"/>
      <c r="B232" s="55"/>
      <c r="C232" s="55"/>
      <c r="D232" s="72">
        <f>SUMIF('3.1.MTS A'!$F$7:$F$253,'3.2.MTS B (M2)'!B232,'3.1.MTS A'!$L$7:$L$253)</f>
        <v>0</v>
      </c>
      <c r="E232" s="187">
        <f>SUMIF('Conv ratios (M2)'!$A$2:$A$51,'3.2.MTS B (M2)'!$B232,'Conv ratios (M2)'!$G$2:$G$51)</f>
        <v>0</v>
      </c>
      <c r="F232" s="187">
        <f>SUMIF('Conv ratios (M2)'!$A$2:$A$51,'3.2.MTS B (M2)'!$B232,'Conv ratios (M2)'!$F$2:$F$51)</f>
        <v>0</v>
      </c>
      <c r="G232" s="187">
        <f>SUMIF('Conv ratios (M2)'!$A$2:$A$51,'3.2.MTS B (M2)'!$B232,'Conv ratios (M2)'!$E$2:$E$51)</f>
        <v>0</v>
      </c>
      <c r="H232" s="55"/>
      <c r="I232" s="72">
        <f t="shared" si="51"/>
        <v>0</v>
      </c>
      <c r="J232" s="72">
        <f t="shared" si="52"/>
        <v>0</v>
      </c>
      <c r="K232" s="72">
        <f t="shared" si="53"/>
        <v>0</v>
      </c>
      <c r="L232" s="72">
        <f t="shared" si="54"/>
        <v>0</v>
      </c>
      <c r="M232" s="55"/>
      <c r="N232" s="72">
        <f t="shared" si="55"/>
        <v>0</v>
      </c>
      <c r="O232" s="55"/>
      <c r="P232" s="72">
        <f t="shared" si="56"/>
        <v>0</v>
      </c>
      <c r="Q232" s="72">
        <f t="shared" si="57"/>
        <v>0</v>
      </c>
      <c r="R232" s="72">
        <f>SUMIF('3.1.MTS A'!$F$7:$F$253,'3.2.MTS B (M2)'!B232,'3.1.MTS A'!$Y$7:$Y$253)</f>
        <v>0</v>
      </c>
      <c r="S232" s="72">
        <f>SUMIFS('MTS B Funnel (M2)'!$E$7:$E$251,'MTS B Funnel (M2)'!$B$7:$B$251,'3.2.MTS B (M2)'!$B232)</f>
        <v>0</v>
      </c>
      <c r="T232" s="72">
        <f>SUMIFS('MTS B Funnel (M2)'!$F$7:$F$251,'MTS B Funnel (M2)'!$B$7:$B$251,'3.2.MTS B (M2)'!$B232)</f>
        <v>0</v>
      </c>
      <c r="U232" s="72">
        <f>SUMIFS('MTS B Funnel (M2)'!$G$7:$G$251,'MTS B Funnel (M2)'!$B$7:$B$251,'3.2.MTS B (M2)'!$B232)</f>
        <v>0</v>
      </c>
      <c r="V232" s="72">
        <f>SUMIFS('MTS B Funnel (M2)'!$H$7:$H$251,'MTS B Funnel (M2)'!$B$7:$B$251,'3.2.MTS B (M2)'!$B232)</f>
        <v>0</v>
      </c>
      <c r="W232" s="72">
        <f t="shared" si="58"/>
        <v>0</v>
      </c>
      <c r="X232" s="72">
        <f t="shared" si="59"/>
        <v>0</v>
      </c>
      <c r="Y232" s="72">
        <f t="shared" si="60"/>
        <v>0</v>
      </c>
      <c r="Z232" s="72">
        <f t="shared" si="60"/>
        <v>0</v>
      </c>
      <c r="AA232" s="72">
        <f t="shared" si="60"/>
        <v>0</v>
      </c>
      <c r="AB232" s="72">
        <f>SUMIFS('MTS B Funnel (M2)'!$I$7:$I$251,'MTS B Funnel (M2)'!$B$7:$B$251,'3.2.MTS B (M2)'!$B232)</f>
        <v>0</v>
      </c>
      <c r="AC232" s="72">
        <f>SUMIFS('MTS B Funnel (M2)'!$J$7:$J$251,'MTS B Funnel (M2)'!$B$7:$B$251,'3.2.MTS B (M2)'!$B232)</f>
        <v>0</v>
      </c>
      <c r="AD232" s="72">
        <f t="shared" si="61"/>
        <v>0</v>
      </c>
      <c r="AE232" s="55"/>
      <c r="AF232" s="72">
        <f>SUMIF('3.1.MTS A'!$F$7:$F$253,'3.2.MTS B (M2)'!R232,'3.1.MTS A'!$AD$7:$AD$253)</f>
        <v>0</v>
      </c>
      <c r="AG232" s="72">
        <f>SUMIFS('MTS B Funnel (M2)'!$L$7:$L$251,'MTS B Funnel (M2)'!$B$7:$B$251,'3.2.MTS B (M2)'!$B232)</f>
        <v>0</v>
      </c>
      <c r="AH232" s="72">
        <f>SUMIFS('MTS B Funnel (M2)'!$M$7:$M$251,'MTS B Funnel (M2)'!$B$7:$B$251,'3.2.MTS B (M2)'!$B232)</f>
        <v>0</v>
      </c>
      <c r="AI232" s="72">
        <f>SUMIFS('MTS B Funnel (M2)'!$N$7:$N$251,'MTS B Funnel (M2)'!$B$7:$B$251,'3.2.MTS B (M2)'!$B232)</f>
        <v>0</v>
      </c>
      <c r="AJ232" s="72">
        <f>SUMIFS('MTS B Funnel (M2)'!$O$7:$O$251,'MTS B Funnel (M2)'!$B$7:$B$251,'3.2.MTS B (M2)'!$B232)</f>
        <v>0</v>
      </c>
      <c r="AK232" s="72">
        <f t="shared" si="62"/>
        <v>0</v>
      </c>
      <c r="AL232" s="72">
        <f t="shared" si="63"/>
        <v>0</v>
      </c>
      <c r="AM232" s="72">
        <f t="shared" si="64"/>
        <v>0</v>
      </c>
      <c r="AN232" s="72">
        <f t="shared" si="65"/>
        <v>0</v>
      </c>
      <c r="AO232" s="72">
        <f t="shared" si="66"/>
        <v>0</v>
      </c>
      <c r="AP232" s="55"/>
    </row>
    <row r="233" spans="1:42" x14ac:dyDescent="0.25">
      <c r="A233" s="144"/>
      <c r="B233" s="55"/>
      <c r="C233" s="55"/>
      <c r="D233" s="72">
        <f>SUMIF('3.1.MTS A'!$F$7:$F$253,'3.2.MTS B (M2)'!B233,'3.1.MTS A'!$L$7:$L$253)</f>
        <v>0</v>
      </c>
      <c r="E233" s="187">
        <f>SUMIF('Conv ratios (M2)'!$A$2:$A$51,'3.2.MTS B (M2)'!$B233,'Conv ratios (M2)'!$G$2:$G$51)</f>
        <v>0</v>
      </c>
      <c r="F233" s="187">
        <f>SUMIF('Conv ratios (M2)'!$A$2:$A$51,'3.2.MTS B (M2)'!$B233,'Conv ratios (M2)'!$F$2:$F$51)</f>
        <v>0</v>
      </c>
      <c r="G233" s="187">
        <f>SUMIF('Conv ratios (M2)'!$A$2:$A$51,'3.2.MTS B (M2)'!$B233,'Conv ratios (M2)'!$E$2:$E$51)</f>
        <v>0</v>
      </c>
      <c r="H233" s="55"/>
      <c r="I233" s="72">
        <f t="shared" si="51"/>
        <v>0</v>
      </c>
      <c r="J233" s="72">
        <f t="shared" si="52"/>
        <v>0</v>
      </c>
      <c r="K233" s="72">
        <f t="shared" si="53"/>
        <v>0</v>
      </c>
      <c r="L233" s="72">
        <f t="shared" si="54"/>
        <v>0</v>
      </c>
      <c r="M233" s="55"/>
      <c r="N233" s="72">
        <f t="shared" si="55"/>
        <v>0</v>
      </c>
      <c r="O233" s="55"/>
      <c r="P233" s="72">
        <f t="shared" si="56"/>
        <v>0</v>
      </c>
      <c r="Q233" s="72">
        <f t="shared" si="57"/>
        <v>0</v>
      </c>
      <c r="R233" s="72">
        <f>SUMIF('3.1.MTS A'!$F$7:$F$253,'3.2.MTS B (M2)'!B233,'3.1.MTS A'!$Y$7:$Y$253)</f>
        <v>0</v>
      </c>
      <c r="S233" s="72">
        <f>SUMIFS('MTS B Funnel (M2)'!$E$7:$E$251,'MTS B Funnel (M2)'!$B$7:$B$251,'3.2.MTS B (M2)'!$B233)</f>
        <v>0</v>
      </c>
      <c r="T233" s="72">
        <f>SUMIFS('MTS B Funnel (M2)'!$F$7:$F$251,'MTS B Funnel (M2)'!$B$7:$B$251,'3.2.MTS B (M2)'!$B233)</f>
        <v>0</v>
      </c>
      <c r="U233" s="72">
        <f>SUMIFS('MTS B Funnel (M2)'!$G$7:$G$251,'MTS B Funnel (M2)'!$B$7:$B$251,'3.2.MTS B (M2)'!$B233)</f>
        <v>0</v>
      </c>
      <c r="V233" s="72">
        <f>SUMIFS('MTS B Funnel (M2)'!$H$7:$H$251,'MTS B Funnel (M2)'!$B$7:$B$251,'3.2.MTS B (M2)'!$B233)</f>
        <v>0</v>
      </c>
      <c r="W233" s="72">
        <f t="shared" si="58"/>
        <v>0</v>
      </c>
      <c r="X233" s="72">
        <f t="shared" si="59"/>
        <v>0</v>
      </c>
      <c r="Y233" s="72">
        <f t="shared" si="60"/>
        <v>0</v>
      </c>
      <c r="Z233" s="72">
        <f t="shared" si="60"/>
        <v>0</v>
      </c>
      <c r="AA233" s="72">
        <f t="shared" si="60"/>
        <v>0</v>
      </c>
      <c r="AB233" s="72">
        <f>SUMIFS('MTS B Funnel (M2)'!$I$7:$I$251,'MTS B Funnel (M2)'!$B$7:$B$251,'3.2.MTS B (M2)'!$B233)</f>
        <v>0</v>
      </c>
      <c r="AC233" s="72">
        <f>SUMIFS('MTS B Funnel (M2)'!$J$7:$J$251,'MTS B Funnel (M2)'!$B$7:$B$251,'3.2.MTS B (M2)'!$B233)</f>
        <v>0</v>
      </c>
      <c r="AD233" s="72">
        <f t="shared" si="61"/>
        <v>0</v>
      </c>
      <c r="AE233" s="55"/>
      <c r="AF233" s="72">
        <f>SUMIF('3.1.MTS A'!$F$7:$F$253,'3.2.MTS B (M2)'!R233,'3.1.MTS A'!$AD$7:$AD$253)</f>
        <v>0</v>
      </c>
      <c r="AG233" s="72">
        <f>SUMIFS('MTS B Funnel (M2)'!$L$7:$L$251,'MTS B Funnel (M2)'!$B$7:$B$251,'3.2.MTS B (M2)'!$B233)</f>
        <v>0</v>
      </c>
      <c r="AH233" s="72">
        <f>SUMIFS('MTS B Funnel (M2)'!$M$7:$M$251,'MTS B Funnel (M2)'!$B$7:$B$251,'3.2.MTS B (M2)'!$B233)</f>
        <v>0</v>
      </c>
      <c r="AI233" s="72">
        <f>SUMIFS('MTS B Funnel (M2)'!$N$7:$N$251,'MTS B Funnel (M2)'!$B$7:$B$251,'3.2.MTS B (M2)'!$B233)</f>
        <v>0</v>
      </c>
      <c r="AJ233" s="72">
        <f>SUMIFS('MTS B Funnel (M2)'!$O$7:$O$251,'MTS B Funnel (M2)'!$B$7:$B$251,'3.2.MTS B (M2)'!$B233)</f>
        <v>0</v>
      </c>
      <c r="AK233" s="72">
        <f t="shared" si="62"/>
        <v>0</v>
      </c>
      <c r="AL233" s="72">
        <f t="shared" si="63"/>
        <v>0</v>
      </c>
      <c r="AM233" s="72">
        <f t="shared" si="64"/>
        <v>0</v>
      </c>
      <c r="AN233" s="72">
        <f t="shared" si="65"/>
        <v>0</v>
      </c>
      <c r="AO233" s="72">
        <f t="shared" si="66"/>
        <v>0</v>
      </c>
      <c r="AP233" s="55"/>
    </row>
    <row r="234" spans="1:42" x14ac:dyDescent="0.25">
      <c r="A234" s="144"/>
      <c r="B234" s="55"/>
      <c r="C234" s="55"/>
      <c r="D234" s="72">
        <f>SUMIF('3.1.MTS A'!$F$7:$F$253,'3.2.MTS B (M2)'!B234,'3.1.MTS A'!$L$7:$L$253)</f>
        <v>0</v>
      </c>
      <c r="E234" s="187">
        <f>SUMIF('Conv ratios (M2)'!$A$2:$A$51,'3.2.MTS B (M2)'!$B234,'Conv ratios (M2)'!$G$2:$G$51)</f>
        <v>0</v>
      </c>
      <c r="F234" s="187">
        <f>SUMIF('Conv ratios (M2)'!$A$2:$A$51,'3.2.MTS B (M2)'!$B234,'Conv ratios (M2)'!$F$2:$F$51)</f>
        <v>0</v>
      </c>
      <c r="G234" s="187">
        <f>SUMIF('Conv ratios (M2)'!$A$2:$A$51,'3.2.MTS B (M2)'!$B234,'Conv ratios (M2)'!$E$2:$E$51)</f>
        <v>0</v>
      </c>
      <c r="H234" s="55"/>
      <c r="I234" s="72">
        <f t="shared" si="51"/>
        <v>0</v>
      </c>
      <c r="J234" s="72">
        <f t="shared" si="52"/>
        <v>0</v>
      </c>
      <c r="K234" s="72">
        <f t="shared" si="53"/>
        <v>0</v>
      </c>
      <c r="L234" s="72">
        <f t="shared" si="54"/>
        <v>0</v>
      </c>
      <c r="M234" s="55"/>
      <c r="N234" s="72">
        <f t="shared" si="55"/>
        <v>0</v>
      </c>
      <c r="O234" s="55"/>
      <c r="P234" s="72">
        <f t="shared" si="56"/>
        <v>0</v>
      </c>
      <c r="Q234" s="72">
        <f t="shared" si="57"/>
        <v>0</v>
      </c>
      <c r="R234" s="72">
        <f>SUMIF('3.1.MTS A'!$F$7:$F$253,'3.2.MTS B (M2)'!B234,'3.1.MTS A'!$Y$7:$Y$253)</f>
        <v>0</v>
      </c>
      <c r="S234" s="72">
        <f>SUMIFS('MTS B Funnel (M2)'!$E$7:$E$251,'MTS B Funnel (M2)'!$B$7:$B$251,'3.2.MTS B (M2)'!$B234)</f>
        <v>0</v>
      </c>
      <c r="T234" s="72">
        <f>SUMIFS('MTS B Funnel (M2)'!$F$7:$F$251,'MTS B Funnel (M2)'!$B$7:$B$251,'3.2.MTS B (M2)'!$B234)</f>
        <v>0</v>
      </c>
      <c r="U234" s="72">
        <f>SUMIFS('MTS B Funnel (M2)'!$G$7:$G$251,'MTS B Funnel (M2)'!$B$7:$B$251,'3.2.MTS B (M2)'!$B234)</f>
        <v>0</v>
      </c>
      <c r="V234" s="72">
        <f>SUMIFS('MTS B Funnel (M2)'!$H$7:$H$251,'MTS B Funnel (M2)'!$B$7:$B$251,'3.2.MTS B (M2)'!$B234)</f>
        <v>0</v>
      </c>
      <c r="W234" s="72">
        <f t="shared" si="58"/>
        <v>0</v>
      </c>
      <c r="X234" s="72">
        <f t="shared" si="59"/>
        <v>0</v>
      </c>
      <c r="Y234" s="72">
        <f t="shared" si="60"/>
        <v>0</v>
      </c>
      <c r="Z234" s="72">
        <f t="shared" si="60"/>
        <v>0</v>
      </c>
      <c r="AA234" s="72">
        <f t="shared" si="60"/>
        <v>0</v>
      </c>
      <c r="AB234" s="72">
        <f>SUMIFS('MTS B Funnel (M2)'!$I$7:$I$251,'MTS B Funnel (M2)'!$B$7:$B$251,'3.2.MTS B (M2)'!$B234)</f>
        <v>0</v>
      </c>
      <c r="AC234" s="72">
        <f>SUMIFS('MTS B Funnel (M2)'!$J$7:$J$251,'MTS B Funnel (M2)'!$B$7:$B$251,'3.2.MTS B (M2)'!$B234)</f>
        <v>0</v>
      </c>
      <c r="AD234" s="72">
        <f t="shared" si="61"/>
        <v>0</v>
      </c>
      <c r="AE234" s="55"/>
      <c r="AF234" s="72">
        <f>SUMIF('3.1.MTS A'!$F$7:$F$253,'3.2.MTS B (M2)'!R234,'3.1.MTS A'!$AD$7:$AD$253)</f>
        <v>0</v>
      </c>
      <c r="AG234" s="72">
        <f>SUMIFS('MTS B Funnel (M2)'!$L$7:$L$251,'MTS B Funnel (M2)'!$B$7:$B$251,'3.2.MTS B (M2)'!$B234)</f>
        <v>0</v>
      </c>
      <c r="AH234" s="72">
        <f>SUMIFS('MTS B Funnel (M2)'!$M$7:$M$251,'MTS B Funnel (M2)'!$B$7:$B$251,'3.2.MTS B (M2)'!$B234)</f>
        <v>0</v>
      </c>
      <c r="AI234" s="72">
        <f>SUMIFS('MTS B Funnel (M2)'!$N$7:$N$251,'MTS B Funnel (M2)'!$B$7:$B$251,'3.2.MTS B (M2)'!$B234)</f>
        <v>0</v>
      </c>
      <c r="AJ234" s="72">
        <f>SUMIFS('MTS B Funnel (M2)'!$O$7:$O$251,'MTS B Funnel (M2)'!$B$7:$B$251,'3.2.MTS B (M2)'!$B234)</f>
        <v>0</v>
      </c>
      <c r="AK234" s="72">
        <f t="shared" si="62"/>
        <v>0</v>
      </c>
      <c r="AL234" s="72">
        <f t="shared" si="63"/>
        <v>0</v>
      </c>
      <c r="AM234" s="72">
        <f t="shared" si="64"/>
        <v>0</v>
      </c>
      <c r="AN234" s="72">
        <f t="shared" si="65"/>
        <v>0</v>
      </c>
      <c r="AO234" s="72">
        <f t="shared" si="66"/>
        <v>0</v>
      </c>
      <c r="AP234" s="55"/>
    </row>
    <row r="235" spans="1:42" x14ac:dyDescent="0.25">
      <c r="A235" s="144"/>
      <c r="B235" s="55"/>
      <c r="C235" s="55"/>
      <c r="D235" s="72">
        <f>SUMIF('3.1.MTS A'!$F$7:$F$253,'3.2.MTS B (M2)'!B235,'3.1.MTS A'!$L$7:$L$253)</f>
        <v>0</v>
      </c>
      <c r="E235" s="187">
        <f>SUMIF('Conv ratios (M2)'!$A$2:$A$51,'3.2.MTS B (M2)'!$B235,'Conv ratios (M2)'!$G$2:$G$51)</f>
        <v>0</v>
      </c>
      <c r="F235" s="187">
        <f>SUMIF('Conv ratios (M2)'!$A$2:$A$51,'3.2.MTS B (M2)'!$B235,'Conv ratios (M2)'!$F$2:$F$51)</f>
        <v>0</v>
      </c>
      <c r="G235" s="187">
        <f>SUMIF('Conv ratios (M2)'!$A$2:$A$51,'3.2.MTS B (M2)'!$B235,'Conv ratios (M2)'!$E$2:$E$51)</f>
        <v>0</v>
      </c>
      <c r="H235" s="55"/>
      <c r="I235" s="72">
        <f t="shared" si="51"/>
        <v>0</v>
      </c>
      <c r="J235" s="72">
        <f t="shared" si="52"/>
        <v>0</v>
      </c>
      <c r="K235" s="72">
        <f t="shared" si="53"/>
        <v>0</v>
      </c>
      <c r="L235" s="72">
        <f t="shared" si="54"/>
        <v>0</v>
      </c>
      <c r="M235" s="55"/>
      <c r="N235" s="72">
        <f t="shared" si="55"/>
        <v>0</v>
      </c>
      <c r="O235" s="55"/>
      <c r="P235" s="72">
        <f t="shared" si="56"/>
        <v>0</v>
      </c>
      <c r="Q235" s="72">
        <f t="shared" si="57"/>
        <v>0</v>
      </c>
      <c r="R235" s="72">
        <f>SUMIF('3.1.MTS A'!$F$7:$F$253,'3.2.MTS B (M2)'!B235,'3.1.MTS A'!$Y$7:$Y$253)</f>
        <v>0</v>
      </c>
      <c r="S235" s="72">
        <f>SUMIFS('MTS B Funnel (M2)'!$E$7:$E$251,'MTS B Funnel (M2)'!$B$7:$B$251,'3.2.MTS B (M2)'!$B235)</f>
        <v>0</v>
      </c>
      <c r="T235" s="72">
        <f>SUMIFS('MTS B Funnel (M2)'!$F$7:$F$251,'MTS B Funnel (M2)'!$B$7:$B$251,'3.2.MTS B (M2)'!$B235)</f>
        <v>0</v>
      </c>
      <c r="U235" s="72">
        <f>SUMIFS('MTS B Funnel (M2)'!$G$7:$G$251,'MTS B Funnel (M2)'!$B$7:$B$251,'3.2.MTS B (M2)'!$B235)</f>
        <v>0</v>
      </c>
      <c r="V235" s="72">
        <f>SUMIFS('MTS B Funnel (M2)'!$H$7:$H$251,'MTS B Funnel (M2)'!$B$7:$B$251,'3.2.MTS B (M2)'!$B235)</f>
        <v>0</v>
      </c>
      <c r="W235" s="72">
        <f t="shared" si="58"/>
        <v>0</v>
      </c>
      <c r="X235" s="72">
        <f t="shared" si="59"/>
        <v>0</v>
      </c>
      <c r="Y235" s="72">
        <f t="shared" si="60"/>
        <v>0</v>
      </c>
      <c r="Z235" s="72">
        <f t="shared" si="60"/>
        <v>0</v>
      </c>
      <c r="AA235" s="72">
        <f t="shared" si="60"/>
        <v>0</v>
      </c>
      <c r="AB235" s="72">
        <f>SUMIFS('MTS B Funnel (M2)'!$I$7:$I$251,'MTS B Funnel (M2)'!$B$7:$B$251,'3.2.MTS B (M2)'!$B235)</f>
        <v>0</v>
      </c>
      <c r="AC235" s="72">
        <f>SUMIFS('MTS B Funnel (M2)'!$J$7:$J$251,'MTS B Funnel (M2)'!$B$7:$B$251,'3.2.MTS B (M2)'!$B235)</f>
        <v>0</v>
      </c>
      <c r="AD235" s="72">
        <f t="shared" si="61"/>
        <v>0</v>
      </c>
      <c r="AE235" s="55"/>
      <c r="AF235" s="72">
        <f>SUMIF('3.1.MTS A'!$F$7:$F$253,'3.2.MTS B (M2)'!R235,'3.1.MTS A'!$AD$7:$AD$253)</f>
        <v>0</v>
      </c>
      <c r="AG235" s="72">
        <f>SUMIFS('MTS B Funnel (M2)'!$L$7:$L$251,'MTS B Funnel (M2)'!$B$7:$B$251,'3.2.MTS B (M2)'!$B235)</f>
        <v>0</v>
      </c>
      <c r="AH235" s="72">
        <f>SUMIFS('MTS B Funnel (M2)'!$M$7:$M$251,'MTS B Funnel (M2)'!$B$7:$B$251,'3.2.MTS B (M2)'!$B235)</f>
        <v>0</v>
      </c>
      <c r="AI235" s="72">
        <f>SUMIFS('MTS B Funnel (M2)'!$N$7:$N$251,'MTS B Funnel (M2)'!$B$7:$B$251,'3.2.MTS B (M2)'!$B235)</f>
        <v>0</v>
      </c>
      <c r="AJ235" s="72">
        <f>SUMIFS('MTS B Funnel (M2)'!$O$7:$O$251,'MTS B Funnel (M2)'!$B$7:$B$251,'3.2.MTS B (M2)'!$B235)</f>
        <v>0</v>
      </c>
      <c r="AK235" s="72">
        <f t="shared" si="62"/>
        <v>0</v>
      </c>
      <c r="AL235" s="72">
        <f t="shared" si="63"/>
        <v>0</v>
      </c>
      <c r="AM235" s="72">
        <f t="shared" si="64"/>
        <v>0</v>
      </c>
      <c r="AN235" s="72">
        <f t="shared" si="65"/>
        <v>0</v>
      </c>
      <c r="AO235" s="72">
        <f t="shared" si="66"/>
        <v>0</v>
      </c>
      <c r="AP235" s="55"/>
    </row>
    <row r="236" spans="1:42" x14ac:dyDescent="0.25">
      <c r="A236" s="144"/>
      <c r="B236" s="55"/>
      <c r="C236" s="55"/>
      <c r="D236" s="72">
        <f>SUMIF('3.1.MTS A'!$F$7:$F$253,'3.2.MTS B (M2)'!B236,'3.1.MTS A'!$L$7:$L$253)</f>
        <v>0</v>
      </c>
      <c r="E236" s="187">
        <f>SUMIF('Conv ratios (M2)'!$A$2:$A$51,'3.2.MTS B (M2)'!$B236,'Conv ratios (M2)'!$G$2:$G$51)</f>
        <v>0</v>
      </c>
      <c r="F236" s="187">
        <f>SUMIF('Conv ratios (M2)'!$A$2:$A$51,'3.2.MTS B (M2)'!$B236,'Conv ratios (M2)'!$F$2:$F$51)</f>
        <v>0</v>
      </c>
      <c r="G236" s="187">
        <f>SUMIF('Conv ratios (M2)'!$A$2:$A$51,'3.2.MTS B (M2)'!$B236,'Conv ratios (M2)'!$E$2:$E$51)</f>
        <v>0</v>
      </c>
      <c r="H236" s="55"/>
      <c r="I236" s="72">
        <f t="shared" si="51"/>
        <v>0</v>
      </c>
      <c r="J236" s="72">
        <f t="shared" si="52"/>
        <v>0</v>
      </c>
      <c r="K236" s="72">
        <f t="shared" si="53"/>
        <v>0</v>
      </c>
      <c r="L236" s="72">
        <f t="shared" si="54"/>
        <v>0</v>
      </c>
      <c r="M236" s="55"/>
      <c r="N236" s="72">
        <f t="shared" si="55"/>
        <v>0</v>
      </c>
      <c r="O236" s="55"/>
      <c r="P236" s="72">
        <f t="shared" si="56"/>
        <v>0</v>
      </c>
      <c r="Q236" s="72">
        <f t="shared" si="57"/>
        <v>0</v>
      </c>
      <c r="R236" s="72">
        <f>SUMIF('3.1.MTS A'!$F$7:$F$253,'3.2.MTS B (M2)'!B236,'3.1.MTS A'!$Y$7:$Y$253)</f>
        <v>0</v>
      </c>
      <c r="S236" s="72">
        <f>SUMIFS('MTS B Funnel (M2)'!$E$7:$E$251,'MTS B Funnel (M2)'!$B$7:$B$251,'3.2.MTS B (M2)'!$B236)</f>
        <v>0</v>
      </c>
      <c r="T236" s="72">
        <f>SUMIFS('MTS B Funnel (M2)'!$F$7:$F$251,'MTS B Funnel (M2)'!$B$7:$B$251,'3.2.MTS B (M2)'!$B236)</f>
        <v>0</v>
      </c>
      <c r="U236" s="72">
        <f>SUMIFS('MTS B Funnel (M2)'!$G$7:$G$251,'MTS B Funnel (M2)'!$B$7:$B$251,'3.2.MTS B (M2)'!$B236)</f>
        <v>0</v>
      </c>
      <c r="V236" s="72">
        <f>SUMIFS('MTS B Funnel (M2)'!$H$7:$H$251,'MTS B Funnel (M2)'!$B$7:$B$251,'3.2.MTS B (M2)'!$B236)</f>
        <v>0</v>
      </c>
      <c r="W236" s="72">
        <f t="shared" si="58"/>
        <v>0</v>
      </c>
      <c r="X236" s="72">
        <f t="shared" si="59"/>
        <v>0</v>
      </c>
      <c r="Y236" s="72">
        <f t="shared" si="60"/>
        <v>0</v>
      </c>
      <c r="Z236" s="72">
        <f t="shared" si="60"/>
        <v>0</v>
      </c>
      <c r="AA236" s="72">
        <f t="shared" si="60"/>
        <v>0</v>
      </c>
      <c r="AB236" s="72">
        <f>SUMIFS('MTS B Funnel (M2)'!$I$7:$I$251,'MTS B Funnel (M2)'!$B$7:$B$251,'3.2.MTS B (M2)'!$B236)</f>
        <v>0</v>
      </c>
      <c r="AC236" s="72">
        <f>SUMIFS('MTS B Funnel (M2)'!$J$7:$J$251,'MTS B Funnel (M2)'!$B$7:$B$251,'3.2.MTS B (M2)'!$B236)</f>
        <v>0</v>
      </c>
      <c r="AD236" s="72">
        <f t="shared" si="61"/>
        <v>0</v>
      </c>
      <c r="AE236" s="55"/>
      <c r="AF236" s="72">
        <f>SUMIF('3.1.MTS A'!$F$7:$F$253,'3.2.MTS B (M2)'!R236,'3.1.MTS A'!$AD$7:$AD$253)</f>
        <v>0</v>
      </c>
      <c r="AG236" s="72">
        <f>SUMIFS('MTS B Funnel (M2)'!$L$7:$L$251,'MTS B Funnel (M2)'!$B$7:$B$251,'3.2.MTS B (M2)'!$B236)</f>
        <v>0</v>
      </c>
      <c r="AH236" s="72">
        <f>SUMIFS('MTS B Funnel (M2)'!$M$7:$M$251,'MTS B Funnel (M2)'!$B$7:$B$251,'3.2.MTS B (M2)'!$B236)</f>
        <v>0</v>
      </c>
      <c r="AI236" s="72">
        <f>SUMIFS('MTS B Funnel (M2)'!$N$7:$N$251,'MTS B Funnel (M2)'!$B$7:$B$251,'3.2.MTS B (M2)'!$B236)</f>
        <v>0</v>
      </c>
      <c r="AJ236" s="72">
        <f>SUMIFS('MTS B Funnel (M2)'!$O$7:$O$251,'MTS B Funnel (M2)'!$B$7:$B$251,'3.2.MTS B (M2)'!$B236)</f>
        <v>0</v>
      </c>
      <c r="AK236" s="72">
        <f t="shared" si="62"/>
        <v>0</v>
      </c>
      <c r="AL236" s="72">
        <f t="shared" si="63"/>
        <v>0</v>
      </c>
      <c r="AM236" s="72">
        <f t="shared" si="64"/>
        <v>0</v>
      </c>
      <c r="AN236" s="72">
        <f t="shared" si="65"/>
        <v>0</v>
      </c>
      <c r="AO236" s="72">
        <f t="shared" si="66"/>
        <v>0</v>
      </c>
      <c r="AP236" s="55"/>
    </row>
    <row r="237" spans="1:42" x14ac:dyDescent="0.25">
      <c r="A237" s="144"/>
      <c r="B237" s="55"/>
      <c r="C237" s="55"/>
      <c r="D237" s="72">
        <f>SUMIF('3.1.MTS A'!$F$7:$F$253,'3.2.MTS B (M2)'!B237,'3.1.MTS A'!$L$7:$L$253)</f>
        <v>0</v>
      </c>
      <c r="E237" s="187">
        <f>SUMIF('Conv ratios (M2)'!$A$2:$A$51,'3.2.MTS B (M2)'!$B237,'Conv ratios (M2)'!$G$2:$G$51)</f>
        <v>0</v>
      </c>
      <c r="F237" s="187">
        <f>SUMIF('Conv ratios (M2)'!$A$2:$A$51,'3.2.MTS B (M2)'!$B237,'Conv ratios (M2)'!$F$2:$F$51)</f>
        <v>0</v>
      </c>
      <c r="G237" s="187">
        <f>SUMIF('Conv ratios (M2)'!$A$2:$A$51,'3.2.MTS B (M2)'!$B237,'Conv ratios (M2)'!$E$2:$E$51)</f>
        <v>0</v>
      </c>
      <c r="H237" s="55"/>
      <c r="I237" s="72">
        <f t="shared" si="51"/>
        <v>0</v>
      </c>
      <c r="J237" s="72">
        <f t="shared" si="52"/>
        <v>0</v>
      </c>
      <c r="K237" s="72">
        <f t="shared" si="53"/>
        <v>0</v>
      </c>
      <c r="L237" s="72">
        <f t="shared" si="54"/>
        <v>0</v>
      </c>
      <c r="M237" s="55"/>
      <c r="N237" s="72">
        <f t="shared" si="55"/>
        <v>0</v>
      </c>
      <c r="O237" s="55"/>
      <c r="P237" s="72">
        <f t="shared" si="56"/>
        <v>0</v>
      </c>
      <c r="Q237" s="72">
        <f t="shared" si="57"/>
        <v>0</v>
      </c>
      <c r="R237" s="72">
        <f>SUMIF('3.1.MTS A'!$F$7:$F$253,'3.2.MTS B (M2)'!B237,'3.1.MTS A'!$Y$7:$Y$253)</f>
        <v>0</v>
      </c>
      <c r="S237" s="72">
        <f>SUMIFS('MTS B Funnel (M2)'!$E$7:$E$251,'MTS B Funnel (M2)'!$B$7:$B$251,'3.2.MTS B (M2)'!$B237)</f>
        <v>0</v>
      </c>
      <c r="T237" s="72">
        <f>SUMIFS('MTS B Funnel (M2)'!$F$7:$F$251,'MTS B Funnel (M2)'!$B$7:$B$251,'3.2.MTS B (M2)'!$B237)</f>
        <v>0</v>
      </c>
      <c r="U237" s="72">
        <f>SUMIFS('MTS B Funnel (M2)'!$G$7:$G$251,'MTS B Funnel (M2)'!$B$7:$B$251,'3.2.MTS B (M2)'!$B237)</f>
        <v>0</v>
      </c>
      <c r="V237" s="72">
        <f>SUMIFS('MTS B Funnel (M2)'!$H$7:$H$251,'MTS B Funnel (M2)'!$B$7:$B$251,'3.2.MTS B (M2)'!$B237)</f>
        <v>0</v>
      </c>
      <c r="W237" s="72">
        <f t="shared" si="58"/>
        <v>0</v>
      </c>
      <c r="X237" s="72">
        <f t="shared" si="59"/>
        <v>0</v>
      </c>
      <c r="Y237" s="72">
        <f t="shared" si="60"/>
        <v>0</v>
      </c>
      <c r="Z237" s="72">
        <f t="shared" si="60"/>
        <v>0</v>
      </c>
      <c r="AA237" s="72">
        <f t="shared" si="60"/>
        <v>0</v>
      </c>
      <c r="AB237" s="72">
        <f>SUMIFS('MTS B Funnel (M2)'!$I$7:$I$251,'MTS B Funnel (M2)'!$B$7:$B$251,'3.2.MTS B (M2)'!$B237)</f>
        <v>0</v>
      </c>
      <c r="AC237" s="72">
        <f>SUMIFS('MTS B Funnel (M2)'!$J$7:$J$251,'MTS B Funnel (M2)'!$B$7:$B$251,'3.2.MTS B (M2)'!$B237)</f>
        <v>0</v>
      </c>
      <c r="AD237" s="72">
        <f t="shared" si="61"/>
        <v>0</v>
      </c>
      <c r="AE237" s="55"/>
      <c r="AF237" s="72">
        <f>SUMIF('3.1.MTS A'!$F$7:$F$253,'3.2.MTS B (M2)'!R237,'3.1.MTS A'!$AD$7:$AD$253)</f>
        <v>0</v>
      </c>
      <c r="AG237" s="72">
        <f>SUMIFS('MTS B Funnel (M2)'!$L$7:$L$251,'MTS B Funnel (M2)'!$B$7:$B$251,'3.2.MTS B (M2)'!$B237)</f>
        <v>0</v>
      </c>
      <c r="AH237" s="72">
        <f>SUMIFS('MTS B Funnel (M2)'!$M$7:$M$251,'MTS B Funnel (M2)'!$B$7:$B$251,'3.2.MTS B (M2)'!$B237)</f>
        <v>0</v>
      </c>
      <c r="AI237" s="72">
        <f>SUMIFS('MTS B Funnel (M2)'!$N$7:$N$251,'MTS B Funnel (M2)'!$B$7:$B$251,'3.2.MTS B (M2)'!$B237)</f>
        <v>0</v>
      </c>
      <c r="AJ237" s="72">
        <f>SUMIFS('MTS B Funnel (M2)'!$O$7:$O$251,'MTS B Funnel (M2)'!$B$7:$B$251,'3.2.MTS B (M2)'!$B237)</f>
        <v>0</v>
      </c>
      <c r="AK237" s="72">
        <f t="shared" si="62"/>
        <v>0</v>
      </c>
      <c r="AL237" s="72">
        <f t="shared" si="63"/>
        <v>0</v>
      </c>
      <c r="AM237" s="72">
        <f t="shared" si="64"/>
        <v>0</v>
      </c>
      <c r="AN237" s="72">
        <f t="shared" si="65"/>
        <v>0</v>
      </c>
      <c r="AO237" s="72">
        <f t="shared" si="66"/>
        <v>0</v>
      </c>
      <c r="AP237" s="55"/>
    </row>
    <row r="238" spans="1:42" x14ac:dyDescent="0.25">
      <c r="A238" s="144"/>
      <c r="B238" s="55"/>
      <c r="C238" s="55"/>
      <c r="D238" s="72">
        <f>SUMIF('3.1.MTS A'!$F$7:$F$253,'3.2.MTS B (M2)'!B238,'3.1.MTS A'!$L$7:$L$253)</f>
        <v>0</v>
      </c>
      <c r="E238" s="187">
        <f>SUMIF('Conv ratios (M2)'!$A$2:$A$51,'3.2.MTS B (M2)'!$B238,'Conv ratios (M2)'!$G$2:$G$51)</f>
        <v>0</v>
      </c>
      <c r="F238" s="187">
        <f>SUMIF('Conv ratios (M2)'!$A$2:$A$51,'3.2.MTS B (M2)'!$B238,'Conv ratios (M2)'!$F$2:$F$51)</f>
        <v>0</v>
      </c>
      <c r="G238" s="187">
        <f>SUMIF('Conv ratios (M2)'!$A$2:$A$51,'3.2.MTS B (M2)'!$B238,'Conv ratios (M2)'!$E$2:$E$51)</f>
        <v>0</v>
      </c>
      <c r="H238" s="55"/>
      <c r="I238" s="72">
        <f t="shared" si="51"/>
        <v>0</v>
      </c>
      <c r="J238" s="72">
        <f t="shared" si="52"/>
        <v>0</v>
      </c>
      <c r="K238" s="72">
        <f t="shared" si="53"/>
        <v>0</v>
      </c>
      <c r="L238" s="72">
        <f t="shared" si="54"/>
        <v>0</v>
      </c>
      <c r="M238" s="55"/>
      <c r="N238" s="72">
        <f t="shared" si="55"/>
        <v>0</v>
      </c>
      <c r="O238" s="55"/>
      <c r="P238" s="72">
        <f t="shared" si="56"/>
        <v>0</v>
      </c>
      <c r="Q238" s="72">
        <f t="shared" si="57"/>
        <v>0</v>
      </c>
      <c r="R238" s="72">
        <f>SUMIF('3.1.MTS A'!$F$7:$F$253,'3.2.MTS B (M2)'!B238,'3.1.MTS A'!$Y$7:$Y$253)</f>
        <v>0</v>
      </c>
      <c r="S238" s="72">
        <f>SUMIFS('MTS B Funnel (M2)'!$E$7:$E$251,'MTS B Funnel (M2)'!$B$7:$B$251,'3.2.MTS B (M2)'!$B238)</f>
        <v>0</v>
      </c>
      <c r="T238" s="72">
        <f>SUMIFS('MTS B Funnel (M2)'!$F$7:$F$251,'MTS B Funnel (M2)'!$B$7:$B$251,'3.2.MTS B (M2)'!$B238)</f>
        <v>0</v>
      </c>
      <c r="U238" s="72">
        <f>SUMIFS('MTS B Funnel (M2)'!$G$7:$G$251,'MTS B Funnel (M2)'!$B$7:$B$251,'3.2.MTS B (M2)'!$B238)</f>
        <v>0</v>
      </c>
      <c r="V238" s="72">
        <f>SUMIFS('MTS B Funnel (M2)'!$H$7:$H$251,'MTS B Funnel (M2)'!$B$7:$B$251,'3.2.MTS B (M2)'!$B238)</f>
        <v>0</v>
      </c>
      <c r="W238" s="72">
        <f t="shared" si="58"/>
        <v>0</v>
      </c>
      <c r="X238" s="72">
        <f t="shared" si="59"/>
        <v>0</v>
      </c>
      <c r="Y238" s="72">
        <f t="shared" si="60"/>
        <v>0</v>
      </c>
      <c r="Z238" s="72">
        <f t="shared" si="60"/>
        <v>0</v>
      </c>
      <c r="AA238" s="72">
        <f t="shared" si="60"/>
        <v>0</v>
      </c>
      <c r="AB238" s="72">
        <f>SUMIFS('MTS B Funnel (M2)'!$I$7:$I$251,'MTS B Funnel (M2)'!$B$7:$B$251,'3.2.MTS B (M2)'!$B238)</f>
        <v>0</v>
      </c>
      <c r="AC238" s="72">
        <f>SUMIFS('MTS B Funnel (M2)'!$J$7:$J$251,'MTS B Funnel (M2)'!$B$7:$B$251,'3.2.MTS B (M2)'!$B238)</f>
        <v>0</v>
      </c>
      <c r="AD238" s="72">
        <f t="shared" si="61"/>
        <v>0</v>
      </c>
      <c r="AE238" s="55"/>
      <c r="AF238" s="72">
        <f>SUMIF('3.1.MTS A'!$F$7:$F$253,'3.2.MTS B (M2)'!R238,'3.1.MTS A'!$AD$7:$AD$253)</f>
        <v>0</v>
      </c>
      <c r="AG238" s="72">
        <f>SUMIFS('MTS B Funnel (M2)'!$L$7:$L$251,'MTS B Funnel (M2)'!$B$7:$B$251,'3.2.MTS B (M2)'!$B238)</f>
        <v>0</v>
      </c>
      <c r="AH238" s="72">
        <f>SUMIFS('MTS B Funnel (M2)'!$M$7:$M$251,'MTS B Funnel (M2)'!$B$7:$B$251,'3.2.MTS B (M2)'!$B238)</f>
        <v>0</v>
      </c>
      <c r="AI238" s="72">
        <f>SUMIFS('MTS B Funnel (M2)'!$N$7:$N$251,'MTS B Funnel (M2)'!$B$7:$B$251,'3.2.MTS B (M2)'!$B238)</f>
        <v>0</v>
      </c>
      <c r="AJ238" s="72">
        <f>SUMIFS('MTS B Funnel (M2)'!$O$7:$O$251,'MTS B Funnel (M2)'!$B$7:$B$251,'3.2.MTS B (M2)'!$B238)</f>
        <v>0</v>
      </c>
      <c r="AK238" s="72">
        <f t="shared" si="62"/>
        <v>0</v>
      </c>
      <c r="AL238" s="72">
        <f t="shared" si="63"/>
        <v>0</v>
      </c>
      <c r="AM238" s="72">
        <f t="shared" si="64"/>
        <v>0</v>
      </c>
      <c r="AN238" s="72">
        <f t="shared" si="65"/>
        <v>0</v>
      </c>
      <c r="AO238" s="72">
        <f t="shared" si="66"/>
        <v>0</v>
      </c>
      <c r="AP238" s="55"/>
    </row>
    <row r="239" spans="1:42" x14ac:dyDescent="0.25">
      <c r="A239" s="144"/>
      <c r="B239" s="55"/>
      <c r="C239" s="55"/>
      <c r="D239" s="72">
        <f>SUMIF('3.1.MTS A'!$F$7:$F$253,'3.2.MTS B (M2)'!B239,'3.1.MTS A'!$L$7:$L$253)</f>
        <v>0</v>
      </c>
      <c r="E239" s="187">
        <f>SUMIF('Conv ratios (M2)'!$A$2:$A$51,'3.2.MTS B (M2)'!$B239,'Conv ratios (M2)'!$G$2:$G$51)</f>
        <v>0</v>
      </c>
      <c r="F239" s="187">
        <f>SUMIF('Conv ratios (M2)'!$A$2:$A$51,'3.2.MTS B (M2)'!$B239,'Conv ratios (M2)'!$F$2:$F$51)</f>
        <v>0</v>
      </c>
      <c r="G239" s="187">
        <f>SUMIF('Conv ratios (M2)'!$A$2:$A$51,'3.2.MTS B (M2)'!$B239,'Conv ratios (M2)'!$E$2:$E$51)</f>
        <v>0</v>
      </c>
      <c r="H239" s="55"/>
      <c r="I239" s="72">
        <f t="shared" si="51"/>
        <v>0</v>
      </c>
      <c r="J239" s="72">
        <f t="shared" si="52"/>
        <v>0</v>
      </c>
      <c r="K239" s="72">
        <f t="shared" si="53"/>
        <v>0</v>
      </c>
      <c r="L239" s="72">
        <f t="shared" si="54"/>
        <v>0</v>
      </c>
      <c r="M239" s="55"/>
      <c r="N239" s="72">
        <f t="shared" si="55"/>
        <v>0</v>
      </c>
      <c r="O239" s="55"/>
      <c r="P239" s="72">
        <f t="shared" si="56"/>
        <v>0</v>
      </c>
      <c r="Q239" s="72">
        <f t="shared" si="57"/>
        <v>0</v>
      </c>
      <c r="R239" s="72">
        <f>SUMIF('3.1.MTS A'!$F$7:$F$253,'3.2.MTS B (M2)'!B239,'3.1.MTS A'!$Y$7:$Y$253)</f>
        <v>0</v>
      </c>
      <c r="S239" s="72">
        <f>SUMIFS('MTS B Funnel (M2)'!$E$7:$E$251,'MTS B Funnel (M2)'!$B$7:$B$251,'3.2.MTS B (M2)'!$B239)</f>
        <v>0</v>
      </c>
      <c r="T239" s="72">
        <f>SUMIFS('MTS B Funnel (M2)'!$F$7:$F$251,'MTS B Funnel (M2)'!$B$7:$B$251,'3.2.MTS B (M2)'!$B239)</f>
        <v>0</v>
      </c>
      <c r="U239" s="72">
        <f>SUMIFS('MTS B Funnel (M2)'!$G$7:$G$251,'MTS B Funnel (M2)'!$B$7:$B$251,'3.2.MTS B (M2)'!$B239)</f>
        <v>0</v>
      </c>
      <c r="V239" s="72">
        <f>SUMIFS('MTS B Funnel (M2)'!$H$7:$H$251,'MTS B Funnel (M2)'!$B$7:$B$251,'3.2.MTS B (M2)'!$B239)</f>
        <v>0</v>
      </c>
      <c r="W239" s="72">
        <f t="shared" si="58"/>
        <v>0</v>
      </c>
      <c r="X239" s="72">
        <f t="shared" si="59"/>
        <v>0</v>
      </c>
      <c r="Y239" s="72">
        <f t="shared" si="60"/>
        <v>0</v>
      </c>
      <c r="Z239" s="72">
        <f t="shared" si="60"/>
        <v>0</v>
      </c>
      <c r="AA239" s="72">
        <f t="shared" si="60"/>
        <v>0</v>
      </c>
      <c r="AB239" s="72">
        <f>SUMIFS('MTS B Funnel (M2)'!$I$7:$I$251,'MTS B Funnel (M2)'!$B$7:$B$251,'3.2.MTS B (M2)'!$B239)</f>
        <v>0</v>
      </c>
      <c r="AC239" s="72">
        <f>SUMIFS('MTS B Funnel (M2)'!$J$7:$J$251,'MTS B Funnel (M2)'!$B$7:$B$251,'3.2.MTS B (M2)'!$B239)</f>
        <v>0</v>
      </c>
      <c r="AD239" s="72">
        <f t="shared" si="61"/>
        <v>0</v>
      </c>
      <c r="AE239" s="55"/>
      <c r="AF239" s="72">
        <f>SUMIF('3.1.MTS A'!$F$7:$F$253,'3.2.MTS B (M2)'!R239,'3.1.MTS A'!$AD$7:$AD$253)</f>
        <v>0</v>
      </c>
      <c r="AG239" s="72">
        <f>SUMIFS('MTS B Funnel (M2)'!$L$7:$L$251,'MTS B Funnel (M2)'!$B$7:$B$251,'3.2.MTS B (M2)'!$B239)</f>
        <v>0</v>
      </c>
      <c r="AH239" s="72">
        <f>SUMIFS('MTS B Funnel (M2)'!$M$7:$M$251,'MTS B Funnel (M2)'!$B$7:$B$251,'3.2.MTS B (M2)'!$B239)</f>
        <v>0</v>
      </c>
      <c r="AI239" s="72">
        <f>SUMIFS('MTS B Funnel (M2)'!$N$7:$N$251,'MTS B Funnel (M2)'!$B$7:$B$251,'3.2.MTS B (M2)'!$B239)</f>
        <v>0</v>
      </c>
      <c r="AJ239" s="72">
        <f>SUMIFS('MTS B Funnel (M2)'!$O$7:$O$251,'MTS B Funnel (M2)'!$B$7:$B$251,'3.2.MTS B (M2)'!$B239)</f>
        <v>0</v>
      </c>
      <c r="AK239" s="72">
        <f t="shared" si="62"/>
        <v>0</v>
      </c>
      <c r="AL239" s="72">
        <f t="shared" si="63"/>
        <v>0</v>
      </c>
      <c r="AM239" s="72">
        <f t="shared" si="64"/>
        <v>0</v>
      </c>
      <c r="AN239" s="72">
        <f t="shared" si="65"/>
        <v>0</v>
      </c>
      <c r="AO239" s="72">
        <f t="shared" si="66"/>
        <v>0</v>
      </c>
      <c r="AP239" s="55"/>
    </row>
    <row r="240" spans="1:42" x14ac:dyDescent="0.25">
      <c r="A240" s="144"/>
      <c r="B240" s="55"/>
      <c r="C240" s="55"/>
      <c r="D240" s="72">
        <f>SUMIF('3.1.MTS A'!$F$7:$F$253,'3.2.MTS B (M2)'!B240,'3.1.MTS A'!$L$7:$L$253)</f>
        <v>0</v>
      </c>
      <c r="E240" s="187">
        <f>SUMIF('Conv ratios (M2)'!$A$2:$A$51,'3.2.MTS B (M2)'!$B240,'Conv ratios (M2)'!$G$2:$G$51)</f>
        <v>0</v>
      </c>
      <c r="F240" s="187">
        <f>SUMIF('Conv ratios (M2)'!$A$2:$A$51,'3.2.MTS B (M2)'!$B240,'Conv ratios (M2)'!$F$2:$F$51)</f>
        <v>0</v>
      </c>
      <c r="G240" s="187">
        <f>SUMIF('Conv ratios (M2)'!$A$2:$A$51,'3.2.MTS B (M2)'!$B240,'Conv ratios (M2)'!$E$2:$E$51)</f>
        <v>0</v>
      </c>
      <c r="H240" s="55"/>
      <c r="I240" s="72">
        <f t="shared" si="51"/>
        <v>0</v>
      </c>
      <c r="J240" s="72">
        <f t="shared" si="52"/>
        <v>0</v>
      </c>
      <c r="K240" s="72">
        <f t="shared" si="53"/>
        <v>0</v>
      </c>
      <c r="L240" s="72">
        <f t="shared" si="54"/>
        <v>0</v>
      </c>
      <c r="M240" s="55"/>
      <c r="N240" s="72">
        <f t="shared" si="55"/>
        <v>0</v>
      </c>
      <c r="O240" s="55"/>
      <c r="P240" s="72">
        <f t="shared" si="56"/>
        <v>0</v>
      </c>
      <c r="Q240" s="72">
        <f t="shared" si="57"/>
        <v>0</v>
      </c>
      <c r="R240" s="72">
        <f>SUMIF('3.1.MTS A'!$F$7:$F$253,'3.2.MTS B (M2)'!B240,'3.1.MTS A'!$Y$7:$Y$253)</f>
        <v>0</v>
      </c>
      <c r="S240" s="72">
        <f>SUMIFS('MTS B Funnel (M2)'!$E$7:$E$251,'MTS B Funnel (M2)'!$B$7:$B$251,'3.2.MTS B (M2)'!$B240)</f>
        <v>0</v>
      </c>
      <c r="T240" s="72">
        <f>SUMIFS('MTS B Funnel (M2)'!$F$7:$F$251,'MTS B Funnel (M2)'!$B$7:$B$251,'3.2.MTS B (M2)'!$B240)</f>
        <v>0</v>
      </c>
      <c r="U240" s="72">
        <f>SUMIFS('MTS B Funnel (M2)'!$G$7:$G$251,'MTS B Funnel (M2)'!$B$7:$B$251,'3.2.MTS B (M2)'!$B240)</f>
        <v>0</v>
      </c>
      <c r="V240" s="72">
        <f>SUMIFS('MTS B Funnel (M2)'!$H$7:$H$251,'MTS B Funnel (M2)'!$B$7:$B$251,'3.2.MTS B (M2)'!$B240)</f>
        <v>0</v>
      </c>
      <c r="W240" s="72">
        <f t="shared" si="58"/>
        <v>0</v>
      </c>
      <c r="X240" s="72">
        <f t="shared" si="59"/>
        <v>0</v>
      </c>
      <c r="Y240" s="72">
        <f t="shared" si="60"/>
        <v>0</v>
      </c>
      <c r="Z240" s="72">
        <f t="shared" si="60"/>
        <v>0</v>
      </c>
      <c r="AA240" s="72">
        <f t="shared" si="60"/>
        <v>0</v>
      </c>
      <c r="AB240" s="72">
        <f>SUMIFS('MTS B Funnel (M2)'!$I$7:$I$251,'MTS B Funnel (M2)'!$B$7:$B$251,'3.2.MTS B (M2)'!$B240)</f>
        <v>0</v>
      </c>
      <c r="AC240" s="72">
        <f>SUMIFS('MTS B Funnel (M2)'!$J$7:$J$251,'MTS B Funnel (M2)'!$B$7:$B$251,'3.2.MTS B (M2)'!$B240)</f>
        <v>0</v>
      </c>
      <c r="AD240" s="72">
        <f t="shared" si="61"/>
        <v>0</v>
      </c>
      <c r="AE240" s="55"/>
      <c r="AF240" s="72">
        <f>SUMIF('3.1.MTS A'!$F$7:$F$253,'3.2.MTS B (M2)'!R240,'3.1.MTS A'!$AD$7:$AD$253)</f>
        <v>0</v>
      </c>
      <c r="AG240" s="72">
        <f>SUMIFS('MTS B Funnel (M2)'!$L$7:$L$251,'MTS B Funnel (M2)'!$B$7:$B$251,'3.2.MTS B (M2)'!$B240)</f>
        <v>0</v>
      </c>
      <c r="AH240" s="72">
        <f>SUMIFS('MTS B Funnel (M2)'!$M$7:$M$251,'MTS B Funnel (M2)'!$B$7:$B$251,'3.2.MTS B (M2)'!$B240)</f>
        <v>0</v>
      </c>
      <c r="AI240" s="72">
        <f>SUMIFS('MTS B Funnel (M2)'!$N$7:$N$251,'MTS B Funnel (M2)'!$B$7:$B$251,'3.2.MTS B (M2)'!$B240)</f>
        <v>0</v>
      </c>
      <c r="AJ240" s="72">
        <f>SUMIFS('MTS B Funnel (M2)'!$O$7:$O$251,'MTS B Funnel (M2)'!$B$7:$B$251,'3.2.MTS B (M2)'!$B240)</f>
        <v>0</v>
      </c>
      <c r="AK240" s="72">
        <f t="shared" si="62"/>
        <v>0</v>
      </c>
      <c r="AL240" s="72">
        <f t="shared" si="63"/>
        <v>0</v>
      </c>
      <c r="AM240" s="72">
        <f t="shared" si="64"/>
        <v>0</v>
      </c>
      <c r="AN240" s="72">
        <f t="shared" si="65"/>
        <v>0</v>
      </c>
      <c r="AO240" s="72">
        <f t="shared" si="66"/>
        <v>0</v>
      </c>
      <c r="AP240" s="55"/>
    </row>
    <row r="241" spans="1:42" x14ac:dyDescent="0.25">
      <c r="A241" s="144"/>
      <c r="B241" s="55"/>
      <c r="C241" s="55"/>
      <c r="D241" s="72">
        <f>SUMIF('3.1.MTS A'!$F$7:$F$253,'3.2.MTS B (M2)'!B241,'3.1.MTS A'!$L$7:$L$253)</f>
        <v>0</v>
      </c>
      <c r="E241" s="187">
        <f>SUMIF('Conv ratios (M2)'!$A$2:$A$51,'3.2.MTS B (M2)'!$B241,'Conv ratios (M2)'!$G$2:$G$51)</f>
        <v>0</v>
      </c>
      <c r="F241" s="187">
        <f>SUMIF('Conv ratios (M2)'!$A$2:$A$51,'3.2.MTS B (M2)'!$B241,'Conv ratios (M2)'!$F$2:$F$51)</f>
        <v>0</v>
      </c>
      <c r="G241" s="187">
        <f>SUMIF('Conv ratios (M2)'!$A$2:$A$51,'3.2.MTS B (M2)'!$B241,'Conv ratios (M2)'!$E$2:$E$51)</f>
        <v>0</v>
      </c>
      <c r="H241" s="55"/>
      <c r="I241" s="72">
        <f t="shared" si="51"/>
        <v>0</v>
      </c>
      <c r="J241" s="72">
        <f t="shared" si="52"/>
        <v>0</v>
      </c>
      <c r="K241" s="72">
        <f t="shared" si="53"/>
        <v>0</v>
      </c>
      <c r="L241" s="72">
        <f t="shared" si="54"/>
        <v>0</v>
      </c>
      <c r="M241" s="55"/>
      <c r="N241" s="72">
        <f t="shared" si="55"/>
        <v>0</v>
      </c>
      <c r="O241" s="55"/>
      <c r="P241" s="72">
        <f t="shared" si="56"/>
        <v>0</v>
      </c>
      <c r="Q241" s="72">
        <f t="shared" si="57"/>
        <v>0</v>
      </c>
      <c r="R241" s="72">
        <f>SUMIF('3.1.MTS A'!$F$7:$F$253,'3.2.MTS B (M2)'!B241,'3.1.MTS A'!$Y$7:$Y$253)</f>
        <v>0</v>
      </c>
      <c r="S241" s="72">
        <f>SUMIFS('MTS B Funnel (M2)'!$E$7:$E$251,'MTS B Funnel (M2)'!$B$7:$B$251,'3.2.MTS B (M2)'!$B241)</f>
        <v>0</v>
      </c>
      <c r="T241" s="72">
        <f>SUMIFS('MTS B Funnel (M2)'!$F$7:$F$251,'MTS B Funnel (M2)'!$B$7:$B$251,'3.2.MTS B (M2)'!$B241)</f>
        <v>0</v>
      </c>
      <c r="U241" s="72">
        <f>SUMIFS('MTS B Funnel (M2)'!$G$7:$G$251,'MTS B Funnel (M2)'!$B$7:$B$251,'3.2.MTS B (M2)'!$B241)</f>
        <v>0</v>
      </c>
      <c r="V241" s="72">
        <f>SUMIFS('MTS B Funnel (M2)'!$H$7:$H$251,'MTS B Funnel (M2)'!$B$7:$B$251,'3.2.MTS B (M2)'!$B241)</f>
        <v>0</v>
      </c>
      <c r="W241" s="72">
        <f t="shared" si="58"/>
        <v>0</v>
      </c>
      <c r="X241" s="72">
        <f t="shared" si="59"/>
        <v>0</v>
      </c>
      <c r="Y241" s="72">
        <f t="shared" si="60"/>
        <v>0</v>
      </c>
      <c r="Z241" s="72">
        <f t="shared" si="60"/>
        <v>0</v>
      </c>
      <c r="AA241" s="72">
        <f t="shared" si="60"/>
        <v>0</v>
      </c>
      <c r="AB241" s="72">
        <f>SUMIFS('MTS B Funnel (M2)'!$I$7:$I$251,'MTS B Funnel (M2)'!$B$7:$B$251,'3.2.MTS B (M2)'!$B241)</f>
        <v>0</v>
      </c>
      <c r="AC241" s="72">
        <f>SUMIFS('MTS B Funnel (M2)'!$J$7:$J$251,'MTS B Funnel (M2)'!$B$7:$B$251,'3.2.MTS B (M2)'!$B241)</f>
        <v>0</v>
      </c>
      <c r="AD241" s="72">
        <f t="shared" si="61"/>
        <v>0</v>
      </c>
      <c r="AE241" s="55"/>
      <c r="AF241" s="72">
        <f>SUMIF('3.1.MTS A'!$F$7:$F$253,'3.2.MTS B (M2)'!R241,'3.1.MTS A'!$AD$7:$AD$253)</f>
        <v>0</v>
      </c>
      <c r="AG241" s="72">
        <f>SUMIFS('MTS B Funnel (M2)'!$L$7:$L$251,'MTS B Funnel (M2)'!$B$7:$B$251,'3.2.MTS B (M2)'!$B241)</f>
        <v>0</v>
      </c>
      <c r="AH241" s="72">
        <f>SUMIFS('MTS B Funnel (M2)'!$M$7:$M$251,'MTS B Funnel (M2)'!$B$7:$B$251,'3.2.MTS B (M2)'!$B241)</f>
        <v>0</v>
      </c>
      <c r="AI241" s="72">
        <f>SUMIFS('MTS B Funnel (M2)'!$N$7:$N$251,'MTS B Funnel (M2)'!$B$7:$B$251,'3.2.MTS B (M2)'!$B241)</f>
        <v>0</v>
      </c>
      <c r="AJ241" s="72">
        <f>SUMIFS('MTS B Funnel (M2)'!$O$7:$O$251,'MTS B Funnel (M2)'!$B$7:$B$251,'3.2.MTS B (M2)'!$B241)</f>
        <v>0</v>
      </c>
      <c r="AK241" s="72">
        <f t="shared" si="62"/>
        <v>0</v>
      </c>
      <c r="AL241" s="72">
        <f t="shared" si="63"/>
        <v>0</v>
      </c>
      <c r="AM241" s="72">
        <f t="shared" si="64"/>
        <v>0</v>
      </c>
      <c r="AN241" s="72">
        <f t="shared" si="65"/>
        <v>0</v>
      </c>
      <c r="AO241" s="72">
        <f t="shared" si="66"/>
        <v>0</v>
      </c>
      <c r="AP241" s="55"/>
    </row>
    <row r="242" spans="1:42" x14ac:dyDescent="0.25">
      <c r="A242" s="144"/>
      <c r="B242" s="55"/>
      <c r="C242" s="55"/>
      <c r="D242" s="72">
        <f>SUMIF('3.1.MTS A'!$F$7:$F$253,'3.2.MTS B (M2)'!B242,'3.1.MTS A'!$L$7:$L$253)</f>
        <v>0</v>
      </c>
      <c r="E242" s="187">
        <f>SUMIF('Conv ratios (M2)'!$A$2:$A$51,'3.2.MTS B (M2)'!$B242,'Conv ratios (M2)'!$G$2:$G$51)</f>
        <v>0</v>
      </c>
      <c r="F242" s="187">
        <f>SUMIF('Conv ratios (M2)'!$A$2:$A$51,'3.2.MTS B (M2)'!$B242,'Conv ratios (M2)'!$F$2:$F$51)</f>
        <v>0</v>
      </c>
      <c r="G242" s="187">
        <f>SUMIF('Conv ratios (M2)'!$A$2:$A$51,'3.2.MTS B (M2)'!$B242,'Conv ratios (M2)'!$E$2:$E$51)</f>
        <v>0</v>
      </c>
      <c r="H242" s="55"/>
      <c r="I242" s="72">
        <f t="shared" si="51"/>
        <v>0</v>
      </c>
      <c r="J242" s="72">
        <f t="shared" si="52"/>
        <v>0</v>
      </c>
      <c r="K242" s="72">
        <f t="shared" si="53"/>
        <v>0</v>
      </c>
      <c r="L242" s="72">
        <f t="shared" si="54"/>
        <v>0</v>
      </c>
      <c r="M242" s="55"/>
      <c r="N242" s="72">
        <f t="shared" si="55"/>
        <v>0</v>
      </c>
      <c r="O242" s="55"/>
      <c r="P242" s="72">
        <f t="shared" si="56"/>
        <v>0</v>
      </c>
      <c r="Q242" s="72">
        <f t="shared" si="57"/>
        <v>0</v>
      </c>
      <c r="R242" s="72">
        <f>SUMIF('3.1.MTS A'!$F$7:$F$253,'3.2.MTS B (M2)'!B242,'3.1.MTS A'!$Y$7:$Y$253)</f>
        <v>0</v>
      </c>
      <c r="S242" s="72">
        <f>SUMIFS('MTS B Funnel (M2)'!$E$7:$E$251,'MTS B Funnel (M2)'!$B$7:$B$251,'3.2.MTS B (M2)'!$B242)</f>
        <v>0</v>
      </c>
      <c r="T242" s="72">
        <f>SUMIFS('MTS B Funnel (M2)'!$F$7:$F$251,'MTS B Funnel (M2)'!$B$7:$B$251,'3.2.MTS B (M2)'!$B242)</f>
        <v>0</v>
      </c>
      <c r="U242" s="72">
        <f>SUMIFS('MTS B Funnel (M2)'!$G$7:$G$251,'MTS B Funnel (M2)'!$B$7:$B$251,'3.2.MTS B (M2)'!$B242)</f>
        <v>0</v>
      </c>
      <c r="V242" s="72">
        <f>SUMIFS('MTS B Funnel (M2)'!$H$7:$H$251,'MTS B Funnel (M2)'!$B$7:$B$251,'3.2.MTS B (M2)'!$B242)</f>
        <v>0</v>
      </c>
      <c r="W242" s="72">
        <f t="shared" si="58"/>
        <v>0</v>
      </c>
      <c r="X242" s="72">
        <f t="shared" si="59"/>
        <v>0</v>
      </c>
      <c r="Y242" s="72">
        <f t="shared" si="60"/>
        <v>0</v>
      </c>
      <c r="Z242" s="72">
        <f t="shared" si="60"/>
        <v>0</v>
      </c>
      <c r="AA242" s="72">
        <f t="shared" si="60"/>
        <v>0</v>
      </c>
      <c r="AB242" s="72">
        <f>SUMIFS('MTS B Funnel (M2)'!$I$7:$I$251,'MTS B Funnel (M2)'!$B$7:$B$251,'3.2.MTS B (M2)'!$B242)</f>
        <v>0</v>
      </c>
      <c r="AC242" s="72">
        <f>SUMIFS('MTS B Funnel (M2)'!$J$7:$J$251,'MTS B Funnel (M2)'!$B$7:$B$251,'3.2.MTS B (M2)'!$B242)</f>
        <v>0</v>
      </c>
      <c r="AD242" s="72">
        <f t="shared" si="61"/>
        <v>0</v>
      </c>
      <c r="AE242" s="55"/>
      <c r="AF242" s="72">
        <f>SUMIF('3.1.MTS A'!$F$7:$F$253,'3.2.MTS B (M2)'!R242,'3.1.MTS A'!$AD$7:$AD$253)</f>
        <v>0</v>
      </c>
      <c r="AG242" s="72">
        <f>SUMIFS('MTS B Funnel (M2)'!$L$7:$L$251,'MTS B Funnel (M2)'!$B$7:$B$251,'3.2.MTS B (M2)'!$B242)</f>
        <v>0</v>
      </c>
      <c r="AH242" s="72">
        <f>SUMIFS('MTS B Funnel (M2)'!$M$7:$M$251,'MTS B Funnel (M2)'!$B$7:$B$251,'3.2.MTS B (M2)'!$B242)</f>
        <v>0</v>
      </c>
      <c r="AI242" s="72">
        <f>SUMIFS('MTS B Funnel (M2)'!$N$7:$N$251,'MTS B Funnel (M2)'!$B$7:$B$251,'3.2.MTS B (M2)'!$B242)</f>
        <v>0</v>
      </c>
      <c r="AJ242" s="72">
        <f>SUMIFS('MTS B Funnel (M2)'!$O$7:$O$251,'MTS B Funnel (M2)'!$B$7:$B$251,'3.2.MTS B (M2)'!$B242)</f>
        <v>0</v>
      </c>
      <c r="AK242" s="72">
        <f t="shared" si="62"/>
        <v>0</v>
      </c>
      <c r="AL242" s="72">
        <f t="shared" si="63"/>
        <v>0</v>
      </c>
      <c r="AM242" s="72">
        <f t="shared" si="64"/>
        <v>0</v>
      </c>
      <c r="AN242" s="72">
        <f t="shared" si="65"/>
        <v>0</v>
      </c>
      <c r="AO242" s="72">
        <f t="shared" si="66"/>
        <v>0</v>
      </c>
      <c r="AP242" s="55"/>
    </row>
    <row r="243" spans="1:42" x14ac:dyDescent="0.25">
      <c r="A243" s="144"/>
      <c r="B243" s="55"/>
      <c r="C243" s="55"/>
      <c r="D243" s="72">
        <f>SUMIF('3.1.MTS A'!$F$7:$F$253,'3.2.MTS B (M2)'!B243,'3.1.MTS A'!$L$7:$L$253)</f>
        <v>0</v>
      </c>
      <c r="E243" s="187">
        <f>SUMIF('Conv ratios (M2)'!$A$2:$A$51,'3.2.MTS B (M2)'!$B243,'Conv ratios (M2)'!$G$2:$G$51)</f>
        <v>0</v>
      </c>
      <c r="F243" s="187">
        <f>SUMIF('Conv ratios (M2)'!$A$2:$A$51,'3.2.MTS B (M2)'!$B243,'Conv ratios (M2)'!$F$2:$F$51)</f>
        <v>0</v>
      </c>
      <c r="G243" s="187">
        <f>SUMIF('Conv ratios (M2)'!$A$2:$A$51,'3.2.MTS B (M2)'!$B243,'Conv ratios (M2)'!$E$2:$E$51)</f>
        <v>0</v>
      </c>
      <c r="H243" s="55"/>
      <c r="I243" s="72">
        <f t="shared" si="51"/>
        <v>0</v>
      </c>
      <c r="J243" s="72">
        <f t="shared" si="52"/>
        <v>0</v>
      </c>
      <c r="K243" s="72">
        <f t="shared" si="53"/>
        <v>0</v>
      </c>
      <c r="L243" s="72">
        <f t="shared" si="54"/>
        <v>0</v>
      </c>
      <c r="M243" s="55"/>
      <c r="N243" s="72">
        <f t="shared" si="55"/>
        <v>0</v>
      </c>
      <c r="O243" s="55"/>
      <c r="P243" s="72">
        <f t="shared" si="56"/>
        <v>0</v>
      </c>
      <c r="Q243" s="72">
        <f t="shared" si="57"/>
        <v>0</v>
      </c>
      <c r="R243" s="72">
        <f>SUMIF('3.1.MTS A'!$F$7:$F$253,'3.2.MTS B (M2)'!B243,'3.1.MTS A'!$Y$7:$Y$253)</f>
        <v>0</v>
      </c>
      <c r="S243" s="72">
        <f>SUMIFS('MTS B Funnel (M2)'!$E$7:$E$251,'MTS B Funnel (M2)'!$B$7:$B$251,'3.2.MTS B (M2)'!$B243)</f>
        <v>0</v>
      </c>
      <c r="T243" s="72">
        <f>SUMIFS('MTS B Funnel (M2)'!$F$7:$F$251,'MTS B Funnel (M2)'!$B$7:$B$251,'3.2.MTS B (M2)'!$B243)</f>
        <v>0</v>
      </c>
      <c r="U243" s="72">
        <f>SUMIFS('MTS B Funnel (M2)'!$G$7:$G$251,'MTS B Funnel (M2)'!$B$7:$B$251,'3.2.MTS B (M2)'!$B243)</f>
        <v>0</v>
      </c>
      <c r="V243" s="72">
        <f>SUMIFS('MTS B Funnel (M2)'!$H$7:$H$251,'MTS B Funnel (M2)'!$B$7:$B$251,'3.2.MTS B (M2)'!$B243)</f>
        <v>0</v>
      </c>
      <c r="W243" s="72">
        <f t="shared" si="58"/>
        <v>0</v>
      </c>
      <c r="X243" s="72">
        <f t="shared" si="59"/>
        <v>0</v>
      </c>
      <c r="Y243" s="72">
        <f t="shared" si="60"/>
        <v>0</v>
      </c>
      <c r="Z243" s="72">
        <f t="shared" si="60"/>
        <v>0</v>
      </c>
      <c r="AA243" s="72">
        <f t="shared" si="60"/>
        <v>0</v>
      </c>
      <c r="AB243" s="72">
        <f>SUMIFS('MTS B Funnel (M2)'!$I$7:$I$251,'MTS B Funnel (M2)'!$B$7:$B$251,'3.2.MTS B (M2)'!$B243)</f>
        <v>0</v>
      </c>
      <c r="AC243" s="72">
        <f>SUMIFS('MTS B Funnel (M2)'!$J$7:$J$251,'MTS B Funnel (M2)'!$B$7:$B$251,'3.2.MTS B (M2)'!$B243)</f>
        <v>0</v>
      </c>
      <c r="AD243" s="72">
        <f t="shared" si="61"/>
        <v>0</v>
      </c>
      <c r="AE243" s="55"/>
      <c r="AF243" s="72">
        <f>SUMIF('3.1.MTS A'!$F$7:$F$253,'3.2.MTS B (M2)'!R243,'3.1.MTS A'!$AD$7:$AD$253)</f>
        <v>0</v>
      </c>
      <c r="AG243" s="72">
        <f>SUMIFS('MTS B Funnel (M2)'!$L$7:$L$251,'MTS B Funnel (M2)'!$B$7:$B$251,'3.2.MTS B (M2)'!$B243)</f>
        <v>0</v>
      </c>
      <c r="AH243" s="72">
        <f>SUMIFS('MTS B Funnel (M2)'!$M$7:$M$251,'MTS B Funnel (M2)'!$B$7:$B$251,'3.2.MTS B (M2)'!$B243)</f>
        <v>0</v>
      </c>
      <c r="AI243" s="72">
        <f>SUMIFS('MTS B Funnel (M2)'!$N$7:$N$251,'MTS B Funnel (M2)'!$B$7:$B$251,'3.2.MTS B (M2)'!$B243)</f>
        <v>0</v>
      </c>
      <c r="AJ243" s="72">
        <f>SUMIFS('MTS B Funnel (M2)'!$O$7:$O$251,'MTS B Funnel (M2)'!$B$7:$B$251,'3.2.MTS B (M2)'!$B243)</f>
        <v>0</v>
      </c>
      <c r="AK243" s="72">
        <f t="shared" si="62"/>
        <v>0</v>
      </c>
      <c r="AL243" s="72">
        <f t="shared" si="63"/>
        <v>0</v>
      </c>
      <c r="AM243" s="72">
        <f t="shared" si="64"/>
        <v>0</v>
      </c>
      <c r="AN243" s="72">
        <f t="shared" si="65"/>
        <v>0</v>
      </c>
      <c r="AO243" s="72">
        <f t="shared" si="66"/>
        <v>0</v>
      </c>
      <c r="AP243" s="55"/>
    </row>
    <row r="244" spans="1:42" x14ac:dyDescent="0.25">
      <c r="A244" s="144"/>
      <c r="B244" s="55"/>
      <c r="C244" s="55"/>
      <c r="D244" s="72">
        <f>SUMIF('3.1.MTS A'!$F$7:$F$253,'3.2.MTS B (M2)'!B244,'3.1.MTS A'!$L$7:$L$253)</f>
        <v>0</v>
      </c>
      <c r="E244" s="187">
        <f>SUMIF('Conv ratios (M2)'!$A$2:$A$51,'3.2.MTS B (M2)'!$B244,'Conv ratios (M2)'!$G$2:$G$51)</f>
        <v>0</v>
      </c>
      <c r="F244" s="187">
        <f>SUMIF('Conv ratios (M2)'!$A$2:$A$51,'3.2.MTS B (M2)'!$B244,'Conv ratios (M2)'!$F$2:$F$51)</f>
        <v>0</v>
      </c>
      <c r="G244" s="187">
        <f>SUMIF('Conv ratios (M2)'!$A$2:$A$51,'3.2.MTS B (M2)'!$B244,'Conv ratios (M2)'!$E$2:$E$51)</f>
        <v>0</v>
      </c>
      <c r="H244" s="55"/>
      <c r="I244" s="72">
        <f t="shared" si="51"/>
        <v>0</v>
      </c>
      <c r="J244" s="72">
        <f t="shared" si="52"/>
        <v>0</v>
      </c>
      <c r="K244" s="72">
        <f t="shared" si="53"/>
        <v>0</v>
      </c>
      <c r="L244" s="72">
        <f t="shared" si="54"/>
        <v>0</v>
      </c>
      <c r="M244" s="55"/>
      <c r="N244" s="72">
        <f t="shared" si="55"/>
        <v>0</v>
      </c>
      <c r="O244" s="55"/>
      <c r="P244" s="72">
        <f t="shared" si="56"/>
        <v>0</v>
      </c>
      <c r="Q244" s="72">
        <f t="shared" si="57"/>
        <v>0</v>
      </c>
      <c r="R244" s="72">
        <f>SUMIF('3.1.MTS A'!$F$7:$F$253,'3.2.MTS B (M2)'!B244,'3.1.MTS A'!$Y$7:$Y$253)</f>
        <v>0</v>
      </c>
      <c r="S244" s="72">
        <f>SUMIFS('MTS B Funnel (M2)'!$E$7:$E$251,'MTS B Funnel (M2)'!$B$7:$B$251,'3.2.MTS B (M2)'!$B244)</f>
        <v>0</v>
      </c>
      <c r="T244" s="72">
        <f>SUMIFS('MTS B Funnel (M2)'!$F$7:$F$251,'MTS B Funnel (M2)'!$B$7:$B$251,'3.2.MTS B (M2)'!$B244)</f>
        <v>0</v>
      </c>
      <c r="U244" s="72">
        <f>SUMIFS('MTS B Funnel (M2)'!$G$7:$G$251,'MTS B Funnel (M2)'!$B$7:$B$251,'3.2.MTS B (M2)'!$B244)</f>
        <v>0</v>
      </c>
      <c r="V244" s="72">
        <f>SUMIFS('MTS B Funnel (M2)'!$H$7:$H$251,'MTS B Funnel (M2)'!$B$7:$B$251,'3.2.MTS B (M2)'!$B244)</f>
        <v>0</v>
      </c>
      <c r="W244" s="72">
        <f t="shared" si="58"/>
        <v>0</v>
      </c>
      <c r="X244" s="72">
        <f t="shared" si="59"/>
        <v>0</v>
      </c>
      <c r="Y244" s="72">
        <f t="shared" si="60"/>
        <v>0</v>
      </c>
      <c r="Z244" s="72">
        <f t="shared" si="60"/>
        <v>0</v>
      </c>
      <c r="AA244" s="72">
        <f t="shared" si="60"/>
        <v>0</v>
      </c>
      <c r="AB244" s="72">
        <f>SUMIFS('MTS B Funnel (M2)'!$I$7:$I$251,'MTS B Funnel (M2)'!$B$7:$B$251,'3.2.MTS B (M2)'!$B244)</f>
        <v>0</v>
      </c>
      <c r="AC244" s="72">
        <f>SUMIFS('MTS B Funnel (M2)'!$J$7:$J$251,'MTS B Funnel (M2)'!$B$7:$B$251,'3.2.MTS B (M2)'!$B244)</f>
        <v>0</v>
      </c>
      <c r="AD244" s="72">
        <f t="shared" si="61"/>
        <v>0</v>
      </c>
      <c r="AE244" s="55"/>
      <c r="AF244" s="72">
        <f>SUMIF('3.1.MTS A'!$F$7:$F$253,'3.2.MTS B (M2)'!R244,'3.1.MTS A'!$AD$7:$AD$253)</f>
        <v>0</v>
      </c>
      <c r="AG244" s="72">
        <f>SUMIFS('MTS B Funnel (M2)'!$L$7:$L$251,'MTS B Funnel (M2)'!$B$7:$B$251,'3.2.MTS B (M2)'!$B244)</f>
        <v>0</v>
      </c>
      <c r="AH244" s="72">
        <f>SUMIFS('MTS B Funnel (M2)'!$M$7:$M$251,'MTS B Funnel (M2)'!$B$7:$B$251,'3.2.MTS B (M2)'!$B244)</f>
        <v>0</v>
      </c>
      <c r="AI244" s="72">
        <f>SUMIFS('MTS B Funnel (M2)'!$N$7:$N$251,'MTS B Funnel (M2)'!$B$7:$B$251,'3.2.MTS B (M2)'!$B244)</f>
        <v>0</v>
      </c>
      <c r="AJ244" s="72">
        <f>SUMIFS('MTS B Funnel (M2)'!$O$7:$O$251,'MTS B Funnel (M2)'!$B$7:$B$251,'3.2.MTS B (M2)'!$B244)</f>
        <v>0</v>
      </c>
      <c r="AK244" s="72">
        <f t="shared" si="62"/>
        <v>0</v>
      </c>
      <c r="AL244" s="72">
        <f t="shared" si="63"/>
        <v>0</v>
      </c>
      <c r="AM244" s="72">
        <f t="shared" si="64"/>
        <v>0</v>
      </c>
      <c r="AN244" s="72">
        <f t="shared" si="65"/>
        <v>0</v>
      </c>
      <c r="AO244" s="72">
        <f t="shared" si="66"/>
        <v>0</v>
      </c>
      <c r="AP244" s="55"/>
    </row>
    <row r="245" spans="1:42" x14ac:dyDescent="0.25">
      <c r="A245" s="144"/>
      <c r="B245" s="55"/>
      <c r="C245" s="55"/>
      <c r="D245" s="72">
        <f>SUMIF('3.1.MTS A'!$F$7:$F$253,'3.2.MTS B (M2)'!B245,'3.1.MTS A'!$L$7:$L$253)</f>
        <v>0</v>
      </c>
      <c r="E245" s="187">
        <f>SUMIF('Conv ratios (M2)'!$A$2:$A$51,'3.2.MTS B (M2)'!$B245,'Conv ratios (M2)'!$G$2:$G$51)</f>
        <v>0</v>
      </c>
      <c r="F245" s="187">
        <f>SUMIF('Conv ratios (M2)'!$A$2:$A$51,'3.2.MTS B (M2)'!$B245,'Conv ratios (M2)'!$F$2:$F$51)</f>
        <v>0</v>
      </c>
      <c r="G245" s="187">
        <f>SUMIF('Conv ratios (M2)'!$A$2:$A$51,'3.2.MTS B (M2)'!$B245,'Conv ratios (M2)'!$E$2:$E$51)</f>
        <v>0</v>
      </c>
      <c r="H245" s="55"/>
      <c r="I245" s="72">
        <f t="shared" si="51"/>
        <v>0</v>
      </c>
      <c r="J245" s="72">
        <f t="shared" si="52"/>
        <v>0</v>
      </c>
      <c r="K245" s="72">
        <f t="shared" si="53"/>
        <v>0</v>
      </c>
      <c r="L245" s="72">
        <f t="shared" si="54"/>
        <v>0</v>
      </c>
      <c r="M245" s="55"/>
      <c r="N245" s="72">
        <f t="shared" si="55"/>
        <v>0</v>
      </c>
      <c r="O245" s="55"/>
      <c r="P245" s="72">
        <f t="shared" si="56"/>
        <v>0</v>
      </c>
      <c r="Q245" s="72">
        <f t="shared" si="57"/>
        <v>0</v>
      </c>
      <c r="R245" s="72">
        <f>SUMIF('3.1.MTS A'!$F$7:$F$253,'3.2.MTS B (M2)'!B245,'3.1.MTS A'!$Y$7:$Y$253)</f>
        <v>0</v>
      </c>
      <c r="S245" s="72">
        <f>SUMIFS('MTS B Funnel (M2)'!$E$7:$E$251,'MTS B Funnel (M2)'!$B$7:$B$251,'3.2.MTS B (M2)'!$B245)</f>
        <v>0</v>
      </c>
      <c r="T245" s="72">
        <f>SUMIFS('MTS B Funnel (M2)'!$F$7:$F$251,'MTS B Funnel (M2)'!$B$7:$B$251,'3.2.MTS B (M2)'!$B245)</f>
        <v>0</v>
      </c>
      <c r="U245" s="72">
        <f>SUMIFS('MTS B Funnel (M2)'!$G$7:$G$251,'MTS B Funnel (M2)'!$B$7:$B$251,'3.2.MTS B (M2)'!$B245)</f>
        <v>0</v>
      </c>
      <c r="V245" s="72">
        <f>SUMIFS('MTS B Funnel (M2)'!$H$7:$H$251,'MTS B Funnel (M2)'!$B$7:$B$251,'3.2.MTS B (M2)'!$B245)</f>
        <v>0</v>
      </c>
      <c r="W245" s="72">
        <f t="shared" si="58"/>
        <v>0</v>
      </c>
      <c r="X245" s="72">
        <f t="shared" si="59"/>
        <v>0</v>
      </c>
      <c r="Y245" s="72">
        <f t="shared" si="60"/>
        <v>0</v>
      </c>
      <c r="Z245" s="72">
        <f t="shared" si="60"/>
        <v>0</v>
      </c>
      <c r="AA245" s="72">
        <f t="shared" si="60"/>
        <v>0</v>
      </c>
      <c r="AB245" s="72">
        <f>SUMIFS('MTS B Funnel (M2)'!$I$7:$I$251,'MTS B Funnel (M2)'!$B$7:$B$251,'3.2.MTS B (M2)'!$B245)</f>
        <v>0</v>
      </c>
      <c r="AC245" s="72">
        <f>SUMIFS('MTS B Funnel (M2)'!$J$7:$J$251,'MTS B Funnel (M2)'!$B$7:$B$251,'3.2.MTS B (M2)'!$B245)</f>
        <v>0</v>
      </c>
      <c r="AD245" s="72">
        <f t="shared" si="61"/>
        <v>0</v>
      </c>
      <c r="AE245" s="55"/>
      <c r="AF245" s="72">
        <f>SUMIF('3.1.MTS A'!$F$7:$F$253,'3.2.MTS B (M2)'!R245,'3.1.MTS A'!$AD$7:$AD$253)</f>
        <v>0</v>
      </c>
      <c r="AG245" s="72">
        <f>SUMIFS('MTS B Funnel (M2)'!$L$7:$L$251,'MTS B Funnel (M2)'!$B$7:$B$251,'3.2.MTS B (M2)'!$B245)</f>
        <v>0</v>
      </c>
      <c r="AH245" s="72">
        <f>SUMIFS('MTS B Funnel (M2)'!$M$7:$M$251,'MTS B Funnel (M2)'!$B$7:$B$251,'3.2.MTS B (M2)'!$B245)</f>
        <v>0</v>
      </c>
      <c r="AI245" s="72">
        <f>SUMIFS('MTS B Funnel (M2)'!$N$7:$N$251,'MTS B Funnel (M2)'!$B$7:$B$251,'3.2.MTS B (M2)'!$B245)</f>
        <v>0</v>
      </c>
      <c r="AJ245" s="72">
        <f>SUMIFS('MTS B Funnel (M2)'!$O$7:$O$251,'MTS B Funnel (M2)'!$B$7:$B$251,'3.2.MTS B (M2)'!$B245)</f>
        <v>0</v>
      </c>
      <c r="AK245" s="72">
        <f t="shared" si="62"/>
        <v>0</v>
      </c>
      <c r="AL245" s="72">
        <f t="shared" si="63"/>
        <v>0</v>
      </c>
      <c r="AM245" s="72">
        <f t="shared" si="64"/>
        <v>0</v>
      </c>
      <c r="AN245" s="72">
        <f t="shared" si="65"/>
        <v>0</v>
      </c>
      <c r="AO245" s="72">
        <f t="shared" si="66"/>
        <v>0</v>
      </c>
      <c r="AP245" s="55"/>
    </row>
    <row r="246" spans="1:42" x14ac:dyDescent="0.25">
      <c r="A246" s="144"/>
      <c r="B246" s="55"/>
      <c r="C246" s="55"/>
      <c r="D246" s="72">
        <f>SUMIF('3.1.MTS A'!$F$7:$F$253,'3.2.MTS B (M2)'!B246,'3.1.MTS A'!$L$7:$L$253)</f>
        <v>0</v>
      </c>
      <c r="E246" s="187">
        <f>SUMIF('Conv ratios (M2)'!$A$2:$A$51,'3.2.MTS B (M2)'!$B246,'Conv ratios (M2)'!$G$2:$G$51)</f>
        <v>0</v>
      </c>
      <c r="F246" s="187">
        <f>SUMIF('Conv ratios (M2)'!$A$2:$A$51,'3.2.MTS B (M2)'!$B246,'Conv ratios (M2)'!$F$2:$F$51)</f>
        <v>0</v>
      </c>
      <c r="G246" s="187">
        <f>SUMIF('Conv ratios (M2)'!$A$2:$A$51,'3.2.MTS B (M2)'!$B246,'Conv ratios (M2)'!$E$2:$E$51)</f>
        <v>0</v>
      </c>
      <c r="H246" s="55"/>
      <c r="I246" s="72">
        <f t="shared" si="51"/>
        <v>0</v>
      </c>
      <c r="J246" s="72">
        <f t="shared" si="52"/>
        <v>0</v>
      </c>
      <c r="K246" s="72">
        <f t="shared" si="53"/>
        <v>0</v>
      </c>
      <c r="L246" s="72">
        <f t="shared" si="54"/>
        <v>0</v>
      </c>
      <c r="M246" s="55"/>
      <c r="N246" s="72">
        <f t="shared" si="55"/>
        <v>0</v>
      </c>
      <c r="O246" s="55"/>
      <c r="P246" s="72">
        <f t="shared" si="56"/>
        <v>0</v>
      </c>
      <c r="Q246" s="72">
        <f t="shared" si="57"/>
        <v>0</v>
      </c>
      <c r="R246" s="72">
        <f>SUMIF('3.1.MTS A'!$F$7:$F$253,'3.2.MTS B (M2)'!B246,'3.1.MTS A'!$Y$7:$Y$253)</f>
        <v>0</v>
      </c>
      <c r="S246" s="72">
        <f>SUMIFS('MTS B Funnel (M2)'!$E$7:$E$251,'MTS B Funnel (M2)'!$B$7:$B$251,'3.2.MTS B (M2)'!$B246)</f>
        <v>0</v>
      </c>
      <c r="T246" s="72">
        <f>SUMIFS('MTS B Funnel (M2)'!$F$7:$F$251,'MTS B Funnel (M2)'!$B$7:$B$251,'3.2.MTS B (M2)'!$B246)</f>
        <v>0</v>
      </c>
      <c r="U246" s="72">
        <f>SUMIFS('MTS B Funnel (M2)'!$G$7:$G$251,'MTS B Funnel (M2)'!$B$7:$B$251,'3.2.MTS B (M2)'!$B246)</f>
        <v>0</v>
      </c>
      <c r="V246" s="72">
        <f>SUMIFS('MTS B Funnel (M2)'!$H$7:$H$251,'MTS B Funnel (M2)'!$B$7:$B$251,'3.2.MTS B (M2)'!$B246)</f>
        <v>0</v>
      </c>
      <c r="W246" s="72">
        <f t="shared" si="58"/>
        <v>0</v>
      </c>
      <c r="X246" s="72">
        <f t="shared" si="59"/>
        <v>0</v>
      </c>
      <c r="Y246" s="72">
        <f t="shared" si="60"/>
        <v>0</v>
      </c>
      <c r="Z246" s="72">
        <f t="shared" si="60"/>
        <v>0</v>
      </c>
      <c r="AA246" s="72">
        <f t="shared" si="60"/>
        <v>0</v>
      </c>
      <c r="AB246" s="72">
        <f>SUMIFS('MTS B Funnel (M2)'!$I$7:$I$251,'MTS B Funnel (M2)'!$B$7:$B$251,'3.2.MTS B (M2)'!$B246)</f>
        <v>0</v>
      </c>
      <c r="AC246" s="72">
        <f>SUMIFS('MTS B Funnel (M2)'!$J$7:$J$251,'MTS B Funnel (M2)'!$B$7:$B$251,'3.2.MTS B (M2)'!$B246)</f>
        <v>0</v>
      </c>
      <c r="AD246" s="72">
        <f t="shared" si="61"/>
        <v>0</v>
      </c>
      <c r="AE246" s="55"/>
      <c r="AF246" s="72">
        <f>SUMIF('3.1.MTS A'!$F$7:$F$253,'3.2.MTS B (M2)'!R246,'3.1.MTS A'!$AD$7:$AD$253)</f>
        <v>0</v>
      </c>
      <c r="AG246" s="72">
        <f>SUMIFS('MTS B Funnel (M2)'!$L$7:$L$251,'MTS B Funnel (M2)'!$B$7:$B$251,'3.2.MTS B (M2)'!$B246)</f>
        <v>0</v>
      </c>
      <c r="AH246" s="72">
        <f>SUMIFS('MTS B Funnel (M2)'!$M$7:$M$251,'MTS B Funnel (M2)'!$B$7:$B$251,'3.2.MTS B (M2)'!$B246)</f>
        <v>0</v>
      </c>
      <c r="AI246" s="72">
        <f>SUMIFS('MTS B Funnel (M2)'!$N$7:$N$251,'MTS B Funnel (M2)'!$B$7:$B$251,'3.2.MTS B (M2)'!$B246)</f>
        <v>0</v>
      </c>
      <c r="AJ246" s="72">
        <f>SUMIFS('MTS B Funnel (M2)'!$O$7:$O$251,'MTS B Funnel (M2)'!$B$7:$B$251,'3.2.MTS B (M2)'!$B246)</f>
        <v>0</v>
      </c>
      <c r="AK246" s="72">
        <f t="shared" si="62"/>
        <v>0</v>
      </c>
      <c r="AL246" s="72">
        <f t="shared" si="63"/>
        <v>0</v>
      </c>
      <c r="AM246" s="72">
        <f t="shared" si="64"/>
        <v>0</v>
      </c>
      <c r="AN246" s="72">
        <f t="shared" si="65"/>
        <v>0</v>
      </c>
      <c r="AO246" s="72">
        <f t="shared" si="66"/>
        <v>0</v>
      </c>
      <c r="AP246" s="55"/>
    </row>
    <row r="247" spans="1:42" x14ac:dyDescent="0.25">
      <c r="A247" s="144"/>
      <c r="B247" s="55"/>
      <c r="C247" s="55"/>
      <c r="D247" s="72">
        <f>SUMIF('3.1.MTS A'!$F$7:$F$253,'3.2.MTS B (M2)'!B247,'3.1.MTS A'!$L$7:$L$253)</f>
        <v>0</v>
      </c>
      <c r="E247" s="187">
        <f>SUMIF('Conv ratios (M2)'!$A$2:$A$51,'3.2.MTS B (M2)'!$B247,'Conv ratios (M2)'!$G$2:$G$51)</f>
        <v>0</v>
      </c>
      <c r="F247" s="187">
        <f>SUMIF('Conv ratios (M2)'!$A$2:$A$51,'3.2.MTS B (M2)'!$B247,'Conv ratios (M2)'!$F$2:$F$51)</f>
        <v>0</v>
      </c>
      <c r="G247" s="187">
        <f>SUMIF('Conv ratios (M2)'!$A$2:$A$51,'3.2.MTS B (M2)'!$B247,'Conv ratios (M2)'!$E$2:$E$51)</f>
        <v>0</v>
      </c>
      <c r="H247" s="55"/>
      <c r="I247" s="72">
        <f t="shared" si="51"/>
        <v>0</v>
      </c>
      <c r="J247" s="72">
        <f t="shared" si="52"/>
        <v>0</v>
      </c>
      <c r="K247" s="72">
        <f t="shared" si="53"/>
        <v>0</v>
      </c>
      <c r="L247" s="72">
        <f t="shared" si="54"/>
        <v>0</v>
      </c>
      <c r="M247" s="55"/>
      <c r="N247" s="72">
        <f t="shared" si="55"/>
        <v>0</v>
      </c>
      <c r="O247" s="55"/>
      <c r="P247" s="72">
        <f t="shared" si="56"/>
        <v>0</v>
      </c>
      <c r="Q247" s="72">
        <f t="shared" si="57"/>
        <v>0</v>
      </c>
      <c r="R247" s="72">
        <f>SUMIF('3.1.MTS A'!$F$7:$F$253,'3.2.MTS B (M2)'!B247,'3.1.MTS A'!$Y$7:$Y$253)</f>
        <v>0</v>
      </c>
      <c r="S247" s="72">
        <f>SUMIFS('MTS B Funnel (M2)'!$E$7:$E$251,'MTS B Funnel (M2)'!$B$7:$B$251,'3.2.MTS B (M2)'!$B247)</f>
        <v>0</v>
      </c>
      <c r="T247" s="72">
        <f>SUMIFS('MTS B Funnel (M2)'!$F$7:$F$251,'MTS B Funnel (M2)'!$B$7:$B$251,'3.2.MTS B (M2)'!$B247)</f>
        <v>0</v>
      </c>
      <c r="U247" s="72">
        <f>SUMIFS('MTS B Funnel (M2)'!$G$7:$G$251,'MTS B Funnel (M2)'!$B$7:$B$251,'3.2.MTS B (M2)'!$B247)</f>
        <v>0</v>
      </c>
      <c r="V247" s="72">
        <f>SUMIFS('MTS B Funnel (M2)'!$H$7:$H$251,'MTS B Funnel (M2)'!$B$7:$B$251,'3.2.MTS B (M2)'!$B247)</f>
        <v>0</v>
      </c>
      <c r="W247" s="72">
        <f t="shared" si="58"/>
        <v>0</v>
      </c>
      <c r="X247" s="72">
        <f t="shared" si="59"/>
        <v>0</v>
      </c>
      <c r="Y247" s="72">
        <f t="shared" si="60"/>
        <v>0</v>
      </c>
      <c r="Z247" s="72">
        <f t="shared" si="60"/>
        <v>0</v>
      </c>
      <c r="AA247" s="72">
        <f t="shared" si="60"/>
        <v>0</v>
      </c>
      <c r="AB247" s="72">
        <f>SUMIFS('MTS B Funnel (M2)'!$I$7:$I$251,'MTS B Funnel (M2)'!$B$7:$B$251,'3.2.MTS B (M2)'!$B247)</f>
        <v>0</v>
      </c>
      <c r="AC247" s="72">
        <f>SUMIFS('MTS B Funnel (M2)'!$J$7:$J$251,'MTS B Funnel (M2)'!$B$7:$B$251,'3.2.MTS B (M2)'!$B247)</f>
        <v>0</v>
      </c>
      <c r="AD247" s="72">
        <f t="shared" si="61"/>
        <v>0</v>
      </c>
      <c r="AE247" s="55"/>
      <c r="AF247" s="72">
        <f>SUMIF('3.1.MTS A'!$F$7:$F$253,'3.2.MTS B (M2)'!R247,'3.1.MTS A'!$AD$7:$AD$253)</f>
        <v>0</v>
      </c>
      <c r="AG247" s="72">
        <f>SUMIFS('MTS B Funnel (M2)'!$L$7:$L$251,'MTS B Funnel (M2)'!$B$7:$B$251,'3.2.MTS B (M2)'!$B247)</f>
        <v>0</v>
      </c>
      <c r="AH247" s="72">
        <f>SUMIFS('MTS B Funnel (M2)'!$M$7:$M$251,'MTS B Funnel (M2)'!$B$7:$B$251,'3.2.MTS B (M2)'!$B247)</f>
        <v>0</v>
      </c>
      <c r="AI247" s="72">
        <f>SUMIFS('MTS B Funnel (M2)'!$N$7:$N$251,'MTS B Funnel (M2)'!$B$7:$B$251,'3.2.MTS B (M2)'!$B247)</f>
        <v>0</v>
      </c>
      <c r="AJ247" s="72">
        <f>SUMIFS('MTS B Funnel (M2)'!$O$7:$O$251,'MTS B Funnel (M2)'!$B$7:$B$251,'3.2.MTS B (M2)'!$B247)</f>
        <v>0</v>
      </c>
      <c r="AK247" s="72">
        <f t="shared" si="62"/>
        <v>0</v>
      </c>
      <c r="AL247" s="72">
        <f t="shared" si="63"/>
        <v>0</v>
      </c>
      <c r="AM247" s="72">
        <f t="shared" si="64"/>
        <v>0</v>
      </c>
      <c r="AN247" s="72">
        <f t="shared" si="65"/>
        <v>0</v>
      </c>
      <c r="AO247" s="72">
        <f t="shared" si="66"/>
        <v>0</v>
      </c>
      <c r="AP247" s="55"/>
    </row>
    <row r="248" spans="1:42" x14ac:dyDescent="0.25">
      <c r="A248" s="144"/>
      <c r="B248" s="55"/>
      <c r="C248" s="55"/>
      <c r="D248" s="72">
        <f>SUMIF('3.1.MTS A'!$F$7:$F$253,'3.2.MTS B (M2)'!B248,'3.1.MTS A'!$L$7:$L$253)</f>
        <v>0</v>
      </c>
      <c r="E248" s="187">
        <f>SUMIF('Conv ratios (M2)'!$A$2:$A$51,'3.2.MTS B (M2)'!$B248,'Conv ratios (M2)'!$G$2:$G$51)</f>
        <v>0</v>
      </c>
      <c r="F248" s="187">
        <f>SUMIF('Conv ratios (M2)'!$A$2:$A$51,'3.2.MTS B (M2)'!$B248,'Conv ratios (M2)'!$F$2:$F$51)</f>
        <v>0</v>
      </c>
      <c r="G248" s="187">
        <f>SUMIF('Conv ratios (M2)'!$A$2:$A$51,'3.2.MTS B (M2)'!$B248,'Conv ratios (M2)'!$E$2:$E$51)</f>
        <v>0</v>
      </c>
      <c r="H248" s="55"/>
      <c r="I248" s="72">
        <f t="shared" si="51"/>
        <v>0</v>
      </c>
      <c r="J248" s="72">
        <f t="shared" si="52"/>
        <v>0</v>
      </c>
      <c r="K248" s="72">
        <f t="shared" si="53"/>
        <v>0</v>
      </c>
      <c r="L248" s="72">
        <f t="shared" si="54"/>
        <v>0</v>
      </c>
      <c r="M248" s="55"/>
      <c r="N248" s="72">
        <f t="shared" si="55"/>
        <v>0</v>
      </c>
      <c r="O248" s="55"/>
      <c r="P248" s="72">
        <f t="shared" si="56"/>
        <v>0</v>
      </c>
      <c r="Q248" s="72">
        <f t="shared" si="57"/>
        <v>0</v>
      </c>
      <c r="R248" s="72">
        <f>SUMIF('3.1.MTS A'!$F$7:$F$253,'3.2.MTS B (M2)'!B248,'3.1.MTS A'!$Y$7:$Y$253)</f>
        <v>0</v>
      </c>
      <c r="S248" s="72">
        <f>SUMIFS('MTS B Funnel (M2)'!$E$7:$E$251,'MTS B Funnel (M2)'!$B$7:$B$251,'3.2.MTS B (M2)'!$B248)</f>
        <v>0</v>
      </c>
      <c r="T248" s="72">
        <f>SUMIFS('MTS B Funnel (M2)'!$F$7:$F$251,'MTS B Funnel (M2)'!$B$7:$B$251,'3.2.MTS B (M2)'!$B248)</f>
        <v>0</v>
      </c>
      <c r="U248" s="72">
        <f>SUMIFS('MTS B Funnel (M2)'!$G$7:$G$251,'MTS B Funnel (M2)'!$B$7:$B$251,'3.2.MTS B (M2)'!$B248)</f>
        <v>0</v>
      </c>
      <c r="V248" s="72">
        <f>SUMIFS('MTS B Funnel (M2)'!$H$7:$H$251,'MTS B Funnel (M2)'!$B$7:$B$251,'3.2.MTS B (M2)'!$B248)</f>
        <v>0</v>
      </c>
      <c r="W248" s="72">
        <f t="shared" si="58"/>
        <v>0</v>
      </c>
      <c r="X248" s="72">
        <f t="shared" si="59"/>
        <v>0</v>
      </c>
      <c r="Y248" s="72">
        <f t="shared" si="60"/>
        <v>0</v>
      </c>
      <c r="Z248" s="72">
        <f t="shared" si="60"/>
        <v>0</v>
      </c>
      <c r="AA248" s="72">
        <f t="shared" si="60"/>
        <v>0</v>
      </c>
      <c r="AB248" s="72">
        <f>SUMIFS('MTS B Funnel (M2)'!$I$7:$I$251,'MTS B Funnel (M2)'!$B$7:$B$251,'3.2.MTS B (M2)'!$B248)</f>
        <v>0</v>
      </c>
      <c r="AC248" s="72">
        <f>SUMIFS('MTS B Funnel (M2)'!$J$7:$J$251,'MTS B Funnel (M2)'!$B$7:$B$251,'3.2.MTS B (M2)'!$B248)</f>
        <v>0</v>
      </c>
      <c r="AD248" s="72">
        <f t="shared" si="61"/>
        <v>0</v>
      </c>
      <c r="AE248" s="55"/>
      <c r="AF248" s="72">
        <f>SUMIF('3.1.MTS A'!$F$7:$F$253,'3.2.MTS B (M2)'!R248,'3.1.MTS A'!$AD$7:$AD$253)</f>
        <v>0</v>
      </c>
      <c r="AG248" s="72">
        <f>SUMIFS('MTS B Funnel (M2)'!$L$7:$L$251,'MTS B Funnel (M2)'!$B$7:$B$251,'3.2.MTS B (M2)'!$B248)</f>
        <v>0</v>
      </c>
      <c r="AH248" s="72">
        <f>SUMIFS('MTS B Funnel (M2)'!$M$7:$M$251,'MTS B Funnel (M2)'!$B$7:$B$251,'3.2.MTS B (M2)'!$B248)</f>
        <v>0</v>
      </c>
      <c r="AI248" s="72">
        <f>SUMIFS('MTS B Funnel (M2)'!$N$7:$N$251,'MTS B Funnel (M2)'!$B$7:$B$251,'3.2.MTS B (M2)'!$B248)</f>
        <v>0</v>
      </c>
      <c r="AJ248" s="72">
        <f>SUMIFS('MTS B Funnel (M2)'!$O$7:$O$251,'MTS B Funnel (M2)'!$B$7:$B$251,'3.2.MTS B (M2)'!$B248)</f>
        <v>0</v>
      </c>
      <c r="AK248" s="72">
        <f t="shared" si="62"/>
        <v>0</v>
      </c>
      <c r="AL248" s="72">
        <f t="shared" si="63"/>
        <v>0</v>
      </c>
      <c r="AM248" s="72">
        <f t="shared" si="64"/>
        <v>0</v>
      </c>
      <c r="AN248" s="72">
        <f t="shared" si="65"/>
        <v>0</v>
      </c>
      <c r="AO248" s="72">
        <f t="shared" si="66"/>
        <v>0</v>
      </c>
      <c r="AP248" s="55"/>
    </row>
    <row r="249" spans="1:42" x14ac:dyDescent="0.25">
      <c r="A249" s="144"/>
      <c r="B249" s="55"/>
      <c r="C249" s="55"/>
      <c r="D249" s="72">
        <f>SUMIF('3.1.MTS A'!$F$7:$F$253,'3.2.MTS B (M2)'!B249,'3.1.MTS A'!$L$7:$L$253)</f>
        <v>0</v>
      </c>
      <c r="E249" s="187">
        <f>SUMIF('Conv ratios (M2)'!$A$2:$A$51,'3.2.MTS B (M2)'!$B249,'Conv ratios (M2)'!$G$2:$G$51)</f>
        <v>0</v>
      </c>
      <c r="F249" s="187">
        <f>SUMIF('Conv ratios (M2)'!$A$2:$A$51,'3.2.MTS B (M2)'!$B249,'Conv ratios (M2)'!$F$2:$F$51)</f>
        <v>0</v>
      </c>
      <c r="G249" s="187">
        <f>SUMIF('Conv ratios (M2)'!$A$2:$A$51,'3.2.MTS B (M2)'!$B249,'Conv ratios (M2)'!$E$2:$E$51)</f>
        <v>0</v>
      </c>
      <c r="H249" s="55"/>
      <c r="I249" s="72">
        <f t="shared" si="51"/>
        <v>0</v>
      </c>
      <c r="J249" s="72">
        <f t="shared" si="52"/>
        <v>0</v>
      </c>
      <c r="K249" s="72">
        <f t="shared" si="53"/>
        <v>0</v>
      </c>
      <c r="L249" s="72">
        <f t="shared" si="54"/>
        <v>0</v>
      </c>
      <c r="M249" s="55"/>
      <c r="N249" s="72">
        <f t="shared" si="55"/>
        <v>0</v>
      </c>
      <c r="O249" s="55"/>
      <c r="P249" s="72">
        <f t="shared" si="56"/>
        <v>0</v>
      </c>
      <c r="Q249" s="72">
        <f t="shared" si="57"/>
        <v>0</v>
      </c>
      <c r="R249" s="72">
        <f>SUMIF('3.1.MTS A'!$F$7:$F$253,'3.2.MTS B (M2)'!B249,'3.1.MTS A'!$Y$7:$Y$253)</f>
        <v>0</v>
      </c>
      <c r="S249" s="72">
        <f>SUMIFS('MTS B Funnel (M2)'!$E$7:$E$251,'MTS B Funnel (M2)'!$B$7:$B$251,'3.2.MTS B (M2)'!$B249)</f>
        <v>0</v>
      </c>
      <c r="T249" s="72">
        <f>SUMIFS('MTS B Funnel (M2)'!$F$7:$F$251,'MTS B Funnel (M2)'!$B$7:$B$251,'3.2.MTS B (M2)'!$B249)</f>
        <v>0</v>
      </c>
      <c r="U249" s="72">
        <f>SUMIFS('MTS B Funnel (M2)'!$G$7:$G$251,'MTS B Funnel (M2)'!$B$7:$B$251,'3.2.MTS B (M2)'!$B249)</f>
        <v>0</v>
      </c>
      <c r="V249" s="72">
        <f>SUMIFS('MTS B Funnel (M2)'!$H$7:$H$251,'MTS B Funnel (M2)'!$B$7:$B$251,'3.2.MTS B (M2)'!$B249)</f>
        <v>0</v>
      </c>
      <c r="W249" s="72">
        <f t="shared" si="58"/>
        <v>0</v>
      </c>
      <c r="X249" s="72">
        <f t="shared" si="59"/>
        <v>0</v>
      </c>
      <c r="Y249" s="72">
        <f t="shared" si="60"/>
        <v>0</v>
      </c>
      <c r="Z249" s="72">
        <f t="shared" si="60"/>
        <v>0</v>
      </c>
      <c r="AA249" s="72">
        <f t="shared" si="60"/>
        <v>0</v>
      </c>
      <c r="AB249" s="72">
        <f>SUMIFS('MTS B Funnel (M2)'!$I$7:$I$251,'MTS B Funnel (M2)'!$B$7:$B$251,'3.2.MTS B (M2)'!$B249)</f>
        <v>0</v>
      </c>
      <c r="AC249" s="72">
        <f>SUMIFS('MTS B Funnel (M2)'!$J$7:$J$251,'MTS B Funnel (M2)'!$B$7:$B$251,'3.2.MTS B (M2)'!$B249)</f>
        <v>0</v>
      </c>
      <c r="AD249" s="72">
        <f t="shared" si="61"/>
        <v>0</v>
      </c>
      <c r="AE249" s="55"/>
      <c r="AF249" s="72">
        <f>SUMIF('3.1.MTS A'!$F$7:$F$253,'3.2.MTS B (M2)'!R249,'3.1.MTS A'!$AD$7:$AD$253)</f>
        <v>0</v>
      </c>
      <c r="AG249" s="72">
        <f>SUMIFS('MTS B Funnel (M2)'!$L$7:$L$251,'MTS B Funnel (M2)'!$B$7:$B$251,'3.2.MTS B (M2)'!$B249)</f>
        <v>0</v>
      </c>
      <c r="AH249" s="72">
        <f>SUMIFS('MTS B Funnel (M2)'!$M$7:$M$251,'MTS B Funnel (M2)'!$B$7:$B$251,'3.2.MTS B (M2)'!$B249)</f>
        <v>0</v>
      </c>
      <c r="AI249" s="72">
        <f>SUMIFS('MTS B Funnel (M2)'!$N$7:$N$251,'MTS B Funnel (M2)'!$B$7:$B$251,'3.2.MTS B (M2)'!$B249)</f>
        <v>0</v>
      </c>
      <c r="AJ249" s="72">
        <f>SUMIFS('MTS B Funnel (M2)'!$O$7:$O$251,'MTS B Funnel (M2)'!$B$7:$B$251,'3.2.MTS B (M2)'!$B249)</f>
        <v>0</v>
      </c>
      <c r="AK249" s="72">
        <f t="shared" si="62"/>
        <v>0</v>
      </c>
      <c r="AL249" s="72">
        <f t="shared" si="63"/>
        <v>0</v>
      </c>
      <c r="AM249" s="72">
        <f t="shared" si="64"/>
        <v>0</v>
      </c>
      <c r="AN249" s="72">
        <f t="shared" si="65"/>
        <v>0</v>
      </c>
      <c r="AO249" s="72">
        <f t="shared" si="66"/>
        <v>0</v>
      </c>
      <c r="AP249" s="55"/>
    </row>
    <row r="250" spans="1:42" x14ac:dyDescent="0.25">
      <c r="A250" s="144"/>
      <c r="B250" s="55"/>
      <c r="C250" s="55"/>
      <c r="D250" s="72">
        <f>SUMIF('3.1.MTS A'!$F$7:$F$253,'3.2.MTS B (M2)'!B250,'3.1.MTS A'!$L$7:$L$253)</f>
        <v>0</v>
      </c>
      <c r="E250" s="187">
        <f>SUMIF('Conv ratios (M2)'!$A$2:$A$51,'3.2.MTS B (M2)'!$B250,'Conv ratios (M2)'!$G$2:$G$51)</f>
        <v>0</v>
      </c>
      <c r="F250" s="187">
        <f>SUMIF('Conv ratios (M2)'!$A$2:$A$51,'3.2.MTS B (M2)'!$B250,'Conv ratios (M2)'!$F$2:$F$51)</f>
        <v>0</v>
      </c>
      <c r="G250" s="187">
        <f>SUMIF('Conv ratios (M2)'!$A$2:$A$51,'3.2.MTS B (M2)'!$B250,'Conv ratios (M2)'!$E$2:$E$51)</f>
        <v>0</v>
      </c>
      <c r="H250" s="55"/>
      <c r="I250" s="72">
        <f t="shared" si="51"/>
        <v>0</v>
      </c>
      <c r="J250" s="72">
        <f t="shared" si="52"/>
        <v>0</v>
      </c>
      <c r="K250" s="72">
        <f t="shared" si="53"/>
        <v>0</v>
      </c>
      <c r="L250" s="72">
        <f t="shared" si="54"/>
        <v>0</v>
      </c>
      <c r="M250" s="55"/>
      <c r="N250" s="72">
        <f t="shared" si="55"/>
        <v>0</v>
      </c>
      <c r="O250" s="55"/>
      <c r="P250" s="72">
        <f t="shared" si="56"/>
        <v>0</v>
      </c>
      <c r="Q250" s="72">
        <f t="shared" si="57"/>
        <v>0</v>
      </c>
      <c r="R250" s="72">
        <f>SUMIF('3.1.MTS A'!$F$7:$F$253,'3.2.MTS B (M2)'!B250,'3.1.MTS A'!$Y$7:$Y$253)</f>
        <v>0</v>
      </c>
      <c r="S250" s="72">
        <f>SUMIFS('MTS B Funnel (M2)'!$E$7:$E$251,'MTS B Funnel (M2)'!$B$7:$B$251,'3.2.MTS B (M2)'!$B250)</f>
        <v>0</v>
      </c>
      <c r="T250" s="72">
        <f>SUMIFS('MTS B Funnel (M2)'!$F$7:$F$251,'MTS B Funnel (M2)'!$B$7:$B$251,'3.2.MTS B (M2)'!$B250)</f>
        <v>0</v>
      </c>
      <c r="U250" s="72">
        <f>SUMIFS('MTS B Funnel (M2)'!$G$7:$G$251,'MTS B Funnel (M2)'!$B$7:$B$251,'3.2.MTS B (M2)'!$B250)</f>
        <v>0</v>
      </c>
      <c r="V250" s="72">
        <f>SUMIFS('MTS B Funnel (M2)'!$H$7:$H$251,'MTS B Funnel (M2)'!$B$7:$B$251,'3.2.MTS B (M2)'!$B250)</f>
        <v>0</v>
      </c>
      <c r="W250" s="72">
        <f t="shared" si="58"/>
        <v>0</v>
      </c>
      <c r="X250" s="72">
        <f t="shared" si="59"/>
        <v>0</v>
      </c>
      <c r="Y250" s="72">
        <f t="shared" si="60"/>
        <v>0</v>
      </c>
      <c r="Z250" s="72">
        <f t="shared" si="60"/>
        <v>0</v>
      </c>
      <c r="AA250" s="72">
        <f t="shared" si="60"/>
        <v>0</v>
      </c>
      <c r="AB250" s="72">
        <f>SUMIFS('MTS B Funnel (M2)'!$I$7:$I$251,'MTS B Funnel (M2)'!$B$7:$B$251,'3.2.MTS B (M2)'!$B250)</f>
        <v>0</v>
      </c>
      <c r="AC250" s="72">
        <f>SUMIFS('MTS B Funnel (M2)'!$J$7:$J$251,'MTS B Funnel (M2)'!$B$7:$B$251,'3.2.MTS B (M2)'!$B250)</f>
        <v>0</v>
      </c>
      <c r="AD250" s="72">
        <f t="shared" si="61"/>
        <v>0</v>
      </c>
      <c r="AE250" s="55"/>
      <c r="AF250" s="72">
        <f>SUMIF('3.1.MTS A'!$F$7:$F$253,'3.2.MTS B (M2)'!R250,'3.1.MTS A'!$AD$7:$AD$253)</f>
        <v>0</v>
      </c>
      <c r="AG250" s="72">
        <f>SUMIFS('MTS B Funnel (M2)'!$L$7:$L$251,'MTS B Funnel (M2)'!$B$7:$B$251,'3.2.MTS B (M2)'!$B250)</f>
        <v>0</v>
      </c>
      <c r="AH250" s="72">
        <f>SUMIFS('MTS B Funnel (M2)'!$M$7:$M$251,'MTS B Funnel (M2)'!$B$7:$B$251,'3.2.MTS B (M2)'!$B250)</f>
        <v>0</v>
      </c>
      <c r="AI250" s="72">
        <f>SUMIFS('MTS B Funnel (M2)'!$N$7:$N$251,'MTS B Funnel (M2)'!$B$7:$B$251,'3.2.MTS B (M2)'!$B250)</f>
        <v>0</v>
      </c>
      <c r="AJ250" s="72">
        <f>SUMIFS('MTS B Funnel (M2)'!$O$7:$O$251,'MTS B Funnel (M2)'!$B$7:$B$251,'3.2.MTS B (M2)'!$B250)</f>
        <v>0</v>
      </c>
      <c r="AK250" s="72">
        <f t="shared" si="62"/>
        <v>0</v>
      </c>
      <c r="AL250" s="72">
        <f t="shared" si="63"/>
        <v>0</v>
      </c>
      <c r="AM250" s="72">
        <f t="shared" si="64"/>
        <v>0</v>
      </c>
      <c r="AN250" s="72">
        <f t="shared" si="65"/>
        <v>0</v>
      </c>
      <c r="AO250" s="72">
        <f t="shared" si="66"/>
        <v>0</v>
      </c>
      <c r="AP250" s="55"/>
    </row>
    <row r="251" spans="1:42" x14ac:dyDescent="0.25">
      <c r="A251" s="144"/>
      <c r="B251" s="55"/>
      <c r="C251" s="55"/>
      <c r="D251" s="72">
        <f>SUMIF('3.1.MTS A'!$F$7:$F$253,'3.2.MTS B (M2)'!B251,'3.1.MTS A'!$L$7:$L$253)</f>
        <v>0</v>
      </c>
      <c r="E251" s="187">
        <f>SUMIF('Conv ratios (M2)'!$A$2:$A$51,'3.2.MTS B (M2)'!$B251,'Conv ratios (M2)'!$G$2:$G$51)</f>
        <v>0</v>
      </c>
      <c r="F251" s="187">
        <f>SUMIF('Conv ratios (M2)'!$A$2:$A$51,'3.2.MTS B (M2)'!$B251,'Conv ratios (M2)'!$F$2:$F$51)</f>
        <v>0</v>
      </c>
      <c r="G251" s="187">
        <f>SUMIF('Conv ratios (M2)'!$A$2:$A$51,'3.2.MTS B (M2)'!$B251,'Conv ratios (M2)'!$E$2:$E$51)</f>
        <v>0</v>
      </c>
      <c r="H251" s="55"/>
      <c r="I251" s="72">
        <f t="shared" si="51"/>
        <v>0</v>
      </c>
      <c r="J251" s="72">
        <f t="shared" si="52"/>
        <v>0</v>
      </c>
      <c r="K251" s="72">
        <f t="shared" si="53"/>
        <v>0</v>
      </c>
      <c r="L251" s="72">
        <f t="shared" si="54"/>
        <v>0</v>
      </c>
      <c r="M251" s="55"/>
      <c r="N251" s="72">
        <f t="shared" si="55"/>
        <v>0</v>
      </c>
      <c r="O251" s="55"/>
      <c r="P251" s="72">
        <f t="shared" si="56"/>
        <v>0</v>
      </c>
      <c r="Q251" s="72">
        <f t="shared" si="57"/>
        <v>0</v>
      </c>
      <c r="R251" s="72">
        <f>SUMIF('3.1.MTS A'!$F$7:$F$253,'3.2.MTS B (M2)'!B251,'3.1.MTS A'!$Y$7:$Y$253)</f>
        <v>0</v>
      </c>
      <c r="S251" s="72">
        <f>SUMIFS('MTS B Funnel (M2)'!$E$7:$E$251,'MTS B Funnel (M2)'!$B$7:$B$251,'3.2.MTS B (M2)'!$B251)</f>
        <v>0</v>
      </c>
      <c r="T251" s="72">
        <f>SUMIFS('MTS B Funnel (M2)'!$F$7:$F$251,'MTS B Funnel (M2)'!$B$7:$B$251,'3.2.MTS B (M2)'!$B251)</f>
        <v>0</v>
      </c>
      <c r="U251" s="72">
        <f>SUMIFS('MTS B Funnel (M2)'!$G$7:$G$251,'MTS B Funnel (M2)'!$B$7:$B$251,'3.2.MTS B (M2)'!$B251)</f>
        <v>0</v>
      </c>
      <c r="V251" s="72">
        <f>SUMIFS('MTS B Funnel (M2)'!$H$7:$H$251,'MTS B Funnel (M2)'!$B$7:$B$251,'3.2.MTS B (M2)'!$B251)</f>
        <v>0</v>
      </c>
      <c r="W251" s="72">
        <f t="shared" si="58"/>
        <v>0</v>
      </c>
      <c r="X251" s="72">
        <f t="shared" si="59"/>
        <v>0</v>
      </c>
      <c r="Y251" s="72">
        <f t="shared" si="60"/>
        <v>0</v>
      </c>
      <c r="Z251" s="72">
        <f t="shared" si="60"/>
        <v>0</v>
      </c>
      <c r="AA251" s="72">
        <f t="shared" si="60"/>
        <v>0</v>
      </c>
      <c r="AB251" s="72">
        <f>SUMIFS('MTS B Funnel (M2)'!$I$7:$I$251,'MTS B Funnel (M2)'!$B$7:$B$251,'3.2.MTS B (M2)'!$B251)</f>
        <v>0</v>
      </c>
      <c r="AC251" s="72">
        <f>SUMIFS('MTS B Funnel (M2)'!$J$7:$J$251,'MTS B Funnel (M2)'!$B$7:$B$251,'3.2.MTS B (M2)'!$B251)</f>
        <v>0</v>
      </c>
      <c r="AD251" s="72">
        <f t="shared" si="61"/>
        <v>0</v>
      </c>
      <c r="AE251" s="55"/>
      <c r="AF251" s="72">
        <f>SUMIF('3.1.MTS A'!$F$7:$F$253,'3.2.MTS B (M2)'!R251,'3.1.MTS A'!$AD$7:$AD$253)</f>
        <v>0</v>
      </c>
      <c r="AG251" s="72">
        <f>SUMIFS('MTS B Funnel (M2)'!$L$7:$L$251,'MTS B Funnel (M2)'!$B$7:$B$251,'3.2.MTS B (M2)'!$B251)</f>
        <v>0</v>
      </c>
      <c r="AH251" s="72">
        <f>SUMIFS('MTS B Funnel (M2)'!$M$7:$M$251,'MTS B Funnel (M2)'!$B$7:$B$251,'3.2.MTS B (M2)'!$B251)</f>
        <v>0</v>
      </c>
      <c r="AI251" s="72">
        <f>SUMIFS('MTS B Funnel (M2)'!$N$7:$N$251,'MTS B Funnel (M2)'!$B$7:$B$251,'3.2.MTS B (M2)'!$B251)</f>
        <v>0</v>
      </c>
      <c r="AJ251" s="72">
        <f>SUMIFS('MTS B Funnel (M2)'!$O$7:$O$251,'MTS B Funnel (M2)'!$B$7:$B$251,'3.2.MTS B (M2)'!$B251)</f>
        <v>0</v>
      </c>
      <c r="AK251" s="72">
        <f t="shared" si="62"/>
        <v>0</v>
      </c>
      <c r="AL251" s="72">
        <f t="shared" si="63"/>
        <v>0</v>
      </c>
      <c r="AM251" s="72">
        <f t="shared" si="64"/>
        <v>0</v>
      </c>
      <c r="AN251" s="72">
        <f t="shared" si="65"/>
        <v>0</v>
      </c>
      <c r="AO251" s="72">
        <f t="shared" si="66"/>
        <v>0</v>
      </c>
      <c r="AP251" s="55"/>
    </row>
    <row r="252" spans="1:42" x14ac:dyDescent="0.25">
      <c r="A252" s="65"/>
      <c r="B252" s="40"/>
      <c r="C252" s="40"/>
      <c r="D252" s="40"/>
      <c r="E252" s="40"/>
      <c r="F252" s="40"/>
      <c r="G252" s="40"/>
      <c r="H252" s="40"/>
      <c r="I252" s="40"/>
      <c r="J252" s="40"/>
      <c r="K252" s="40"/>
      <c r="L252" s="40"/>
      <c r="M252" s="55"/>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row>
    <row r="253" spans="1:42" x14ac:dyDescent="0.25">
      <c r="A253" s="65"/>
      <c r="B253" s="40"/>
      <c r="C253" s="40"/>
      <c r="D253" s="40"/>
      <c r="E253" s="40"/>
      <c r="F253" s="40"/>
      <c r="G253" s="40"/>
      <c r="H253" s="40"/>
      <c r="I253" s="40"/>
      <c r="J253" s="40"/>
      <c r="K253" s="40"/>
      <c r="L253" s="40"/>
      <c r="M253" s="55"/>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row>
    <row r="254" spans="1:42" x14ac:dyDescent="0.25">
      <c r="A254" s="65"/>
      <c r="B254" s="40"/>
      <c r="C254" s="40"/>
      <c r="D254" s="40"/>
      <c r="E254" s="40"/>
      <c r="F254" s="40"/>
      <c r="G254" s="40"/>
      <c r="H254" s="40"/>
      <c r="I254" s="40"/>
      <c r="J254" s="40"/>
      <c r="K254" s="40"/>
      <c r="L254" s="40"/>
      <c r="M254" s="55"/>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row>
    <row r="255" spans="1:42" x14ac:dyDescent="0.25">
      <c r="A255" s="65"/>
      <c r="B255" s="40"/>
      <c r="C255" s="40"/>
      <c r="D255" s="40"/>
      <c r="E255" s="40"/>
      <c r="F255" s="40"/>
      <c r="G255" s="40"/>
      <c r="H255" s="40"/>
      <c r="I255" s="40"/>
      <c r="J255" s="40"/>
      <c r="K255" s="40"/>
      <c r="L255" s="40"/>
      <c r="M255" s="55"/>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row>
    <row r="256" spans="1:42" x14ac:dyDescent="0.25">
      <c r="A256" s="65"/>
      <c r="B256" s="40"/>
      <c r="C256" s="40"/>
      <c r="D256" s="40"/>
      <c r="E256" s="40"/>
      <c r="F256" s="40"/>
      <c r="G256" s="40"/>
      <c r="H256" s="40"/>
      <c r="I256" s="40"/>
      <c r="J256" s="40"/>
      <c r="K256" s="40"/>
      <c r="L256" s="40"/>
      <c r="M256" s="55"/>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row>
    <row r="257" spans="1:42" x14ac:dyDescent="0.25">
      <c r="A257" s="65"/>
      <c r="B257" s="40"/>
      <c r="C257" s="40"/>
      <c r="D257" s="40"/>
      <c r="E257" s="40"/>
      <c r="F257" s="40"/>
      <c r="G257" s="40"/>
      <c r="H257" s="40"/>
      <c r="I257" s="40"/>
      <c r="J257" s="40"/>
      <c r="K257" s="40"/>
      <c r="L257" s="40"/>
      <c r="M257" s="55"/>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row>
    <row r="258" spans="1:42" x14ac:dyDescent="0.25">
      <c r="A258" s="65"/>
      <c r="B258" s="40"/>
      <c r="C258" s="40"/>
      <c r="D258" s="40"/>
      <c r="E258" s="40"/>
      <c r="F258" s="40"/>
      <c r="G258" s="40"/>
      <c r="H258" s="40"/>
      <c r="I258" s="40"/>
      <c r="J258" s="40"/>
      <c r="K258" s="40"/>
      <c r="L258" s="40"/>
      <c r="M258" s="55"/>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row>
    <row r="259" spans="1:42" x14ac:dyDescent="0.25">
      <c r="A259" s="65"/>
      <c r="B259" s="40"/>
      <c r="C259" s="40"/>
      <c r="D259" s="40"/>
      <c r="E259" s="40"/>
      <c r="F259" s="40"/>
      <c r="G259" s="40"/>
      <c r="H259" s="40"/>
      <c r="I259" s="40"/>
      <c r="J259" s="40"/>
      <c r="K259" s="40"/>
      <c r="L259" s="40"/>
      <c r="M259" s="55"/>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row>
    <row r="260" spans="1:42" x14ac:dyDescent="0.25">
      <c r="A260" s="65"/>
      <c r="B260" s="40"/>
      <c r="C260" s="40"/>
      <c r="D260" s="40"/>
      <c r="E260" s="40"/>
      <c r="F260" s="40"/>
      <c r="G260" s="40"/>
      <c r="H260" s="40"/>
      <c r="I260" s="40"/>
      <c r="J260" s="40"/>
      <c r="K260" s="40"/>
      <c r="L260" s="40"/>
      <c r="M260" s="55"/>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row>
    <row r="261" spans="1:42" x14ac:dyDescent="0.25">
      <c r="A261" s="65"/>
      <c r="B261" s="40"/>
      <c r="C261" s="40"/>
      <c r="D261" s="40"/>
      <c r="E261" s="40"/>
      <c r="F261" s="40"/>
      <c r="G261" s="40"/>
      <c r="H261" s="40"/>
      <c r="I261" s="40"/>
      <c r="J261" s="40"/>
      <c r="K261" s="40"/>
      <c r="L261" s="40"/>
      <c r="M261" s="55"/>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row>
    <row r="262" spans="1:42" x14ac:dyDescent="0.25">
      <c r="A262" s="65"/>
      <c r="B262" s="40"/>
      <c r="C262" s="40"/>
      <c r="D262" s="40"/>
      <c r="E262" s="40"/>
      <c r="F262" s="40"/>
      <c r="G262" s="40"/>
      <c r="H262" s="40"/>
      <c r="I262" s="40"/>
      <c r="J262" s="40"/>
      <c r="K262" s="40"/>
      <c r="L262" s="40"/>
      <c r="M262" s="55"/>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row>
    <row r="263" spans="1:42" x14ac:dyDescent="0.25">
      <c r="A263" s="65"/>
      <c r="B263" s="40"/>
      <c r="C263" s="40"/>
      <c r="D263" s="40"/>
      <c r="E263" s="40"/>
      <c r="F263" s="40"/>
      <c r="G263" s="40"/>
      <c r="H263" s="40"/>
      <c r="I263" s="40"/>
      <c r="J263" s="40"/>
      <c r="K263" s="40"/>
      <c r="L263" s="40"/>
      <c r="M263" s="55"/>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row>
    <row r="264" spans="1:42" x14ac:dyDescent="0.25">
      <c r="A264" s="65"/>
      <c r="B264" s="40"/>
      <c r="C264" s="40"/>
      <c r="D264" s="40"/>
      <c r="E264" s="40"/>
      <c r="F264" s="40"/>
      <c r="G264" s="40"/>
      <c r="H264" s="40"/>
      <c r="I264" s="40"/>
      <c r="J264" s="40"/>
      <c r="K264" s="40"/>
      <c r="L264" s="40"/>
      <c r="M264" s="55"/>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row>
    <row r="265" spans="1:42" x14ac:dyDescent="0.25">
      <c r="A265" s="65"/>
      <c r="B265" s="40"/>
      <c r="C265" s="40"/>
      <c r="D265" s="40"/>
      <c r="E265" s="40"/>
      <c r="F265" s="40"/>
      <c r="G265" s="40"/>
      <c r="H265" s="40"/>
      <c r="I265" s="40"/>
      <c r="J265" s="40"/>
      <c r="K265" s="40"/>
      <c r="L265" s="40"/>
      <c r="M265" s="55"/>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row>
    <row r="266" spans="1:42" x14ac:dyDescent="0.25">
      <c r="A266" s="65"/>
      <c r="B266" s="40"/>
      <c r="C266" s="40"/>
      <c r="D266" s="40"/>
      <c r="E266" s="40"/>
      <c r="F266" s="40"/>
      <c r="G266" s="40"/>
      <c r="H266" s="40"/>
      <c r="I266" s="40"/>
      <c r="J266" s="40"/>
      <c r="K266" s="40"/>
      <c r="L266" s="40"/>
      <c r="M266" s="55"/>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row>
    <row r="267" spans="1:42" x14ac:dyDescent="0.25">
      <c r="A267" s="65"/>
      <c r="B267" s="40"/>
      <c r="C267" s="40"/>
      <c r="D267" s="40"/>
      <c r="E267" s="40"/>
      <c r="F267" s="40"/>
      <c r="G267" s="40"/>
      <c r="H267" s="40"/>
      <c r="I267" s="40"/>
      <c r="J267" s="40"/>
      <c r="K267" s="40"/>
      <c r="L267" s="40"/>
      <c r="M267" s="55"/>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row>
    <row r="268" spans="1:42" x14ac:dyDescent="0.25">
      <c r="A268" s="65"/>
      <c r="B268" s="40"/>
      <c r="C268" s="40"/>
      <c r="D268" s="40"/>
      <c r="E268" s="40"/>
      <c r="F268" s="40"/>
      <c r="G268" s="40"/>
      <c r="H268" s="40"/>
      <c r="I268" s="40"/>
      <c r="J268" s="40"/>
      <c r="K268" s="40"/>
      <c r="L268" s="40"/>
      <c r="M268" s="55"/>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row>
    <row r="269" spans="1:42" x14ac:dyDescent="0.25">
      <c r="A269" s="65"/>
      <c r="B269" s="40"/>
      <c r="C269" s="40"/>
      <c r="D269" s="40"/>
      <c r="E269" s="40"/>
      <c r="F269" s="40"/>
      <c r="G269" s="40"/>
      <c r="H269" s="40"/>
      <c r="I269" s="40"/>
      <c r="J269" s="40"/>
      <c r="K269" s="40"/>
      <c r="L269" s="40"/>
      <c r="M269" s="55"/>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row>
    <row r="270" spans="1:42" x14ac:dyDescent="0.25">
      <c r="A270" s="65"/>
      <c r="B270" s="40"/>
      <c r="C270" s="40"/>
      <c r="D270" s="40"/>
      <c r="E270" s="40"/>
      <c r="F270" s="40"/>
      <c r="G270" s="40"/>
      <c r="H270" s="40"/>
      <c r="I270" s="40"/>
      <c r="J270" s="40"/>
      <c r="K270" s="40"/>
      <c r="L270" s="40"/>
      <c r="M270" s="55"/>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row>
    <row r="271" spans="1:42" x14ac:dyDescent="0.25">
      <c r="A271" s="65"/>
      <c r="B271" s="40"/>
      <c r="C271" s="40"/>
      <c r="D271" s="40"/>
      <c r="E271" s="40"/>
      <c r="F271" s="40"/>
      <c r="G271" s="40"/>
      <c r="H271" s="40"/>
      <c r="I271" s="40"/>
      <c r="J271" s="40"/>
      <c r="K271" s="40"/>
      <c r="L271" s="40"/>
      <c r="M271" s="55"/>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row>
    <row r="272" spans="1:42" x14ac:dyDescent="0.25">
      <c r="A272" s="65"/>
      <c r="B272" s="40"/>
      <c r="C272" s="40"/>
      <c r="D272" s="40"/>
      <c r="E272" s="40"/>
      <c r="F272" s="40"/>
      <c r="G272" s="40"/>
      <c r="H272" s="40"/>
      <c r="I272" s="40"/>
      <c r="J272" s="40"/>
      <c r="K272" s="40"/>
      <c r="L272" s="40"/>
      <c r="M272" s="55"/>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row>
    <row r="273" spans="1:42" x14ac:dyDescent="0.25">
      <c r="A273" s="65"/>
      <c r="B273" s="40"/>
      <c r="C273" s="40"/>
      <c r="D273" s="40"/>
      <c r="E273" s="40"/>
      <c r="F273" s="40"/>
      <c r="G273" s="40"/>
      <c r="H273" s="40"/>
      <c r="I273" s="40"/>
      <c r="J273" s="40"/>
      <c r="K273" s="40"/>
      <c r="L273" s="40"/>
      <c r="M273" s="55"/>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row>
    <row r="274" spans="1:42" x14ac:dyDescent="0.25">
      <c r="A274" s="65"/>
      <c r="B274" s="40"/>
      <c r="C274" s="40"/>
      <c r="D274" s="40"/>
      <c r="E274" s="40"/>
      <c r="F274" s="40"/>
      <c r="G274" s="40"/>
      <c r="H274" s="40"/>
      <c r="I274" s="40"/>
      <c r="J274" s="40"/>
      <c r="K274" s="40"/>
      <c r="L274" s="40"/>
      <c r="M274" s="55"/>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row>
    <row r="275" spans="1:42" x14ac:dyDescent="0.25">
      <c r="A275" s="65"/>
      <c r="B275" s="40"/>
      <c r="C275" s="40"/>
      <c r="D275" s="40"/>
      <c r="E275" s="40"/>
      <c r="F275" s="40"/>
      <c r="G275" s="40"/>
      <c r="H275" s="40"/>
      <c r="I275" s="40"/>
      <c r="J275" s="40"/>
      <c r="K275" s="40"/>
      <c r="L275" s="40"/>
      <c r="M275" s="55"/>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row>
    <row r="276" spans="1:42" x14ac:dyDescent="0.25">
      <c r="A276" s="65"/>
      <c r="B276" s="40"/>
      <c r="C276" s="40"/>
      <c r="D276" s="40"/>
      <c r="E276" s="40"/>
      <c r="F276" s="40"/>
      <c r="G276" s="40"/>
      <c r="H276" s="40"/>
      <c r="I276" s="40"/>
      <c r="J276" s="40"/>
      <c r="K276" s="40"/>
      <c r="L276" s="40"/>
      <c r="M276" s="55"/>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row>
    <row r="277" spans="1:42" x14ac:dyDescent="0.25">
      <c r="A277" s="65"/>
      <c r="B277" s="40"/>
      <c r="C277" s="40"/>
      <c r="D277" s="40"/>
      <c r="E277" s="40"/>
      <c r="F277" s="40"/>
      <c r="G277" s="40"/>
      <c r="H277" s="40"/>
      <c r="I277" s="40"/>
      <c r="J277" s="40"/>
      <c r="K277" s="40"/>
      <c r="L277" s="40"/>
      <c r="M277" s="55"/>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row>
    <row r="278" spans="1:42" x14ac:dyDescent="0.25">
      <c r="A278" s="65"/>
      <c r="B278" s="40"/>
      <c r="C278" s="40"/>
      <c r="D278" s="40"/>
      <c r="E278" s="40"/>
      <c r="F278" s="40"/>
      <c r="G278" s="40"/>
      <c r="H278" s="40"/>
      <c r="I278" s="40"/>
      <c r="J278" s="40"/>
      <c r="K278" s="40"/>
      <c r="L278" s="40"/>
      <c r="M278" s="55"/>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row>
    <row r="279" spans="1:42" x14ac:dyDescent="0.25">
      <c r="A279" s="65"/>
      <c r="B279" s="40"/>
      <c r="C279" s="40"/>
      <c r="D279" s="40"/>
      <c r="E279" s="40"/>
      <c r="F279" s="40"/>
      <c r="G279" s="40"/>
      <c r="H279" s="40"/>
      <c r="I279" s="40"/>
      <c r="J279" s="40"/>
      <c r="K279" s="40"/>
      <c r="L279" s="40"/>
      <c r="M279" s="55"/>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row>
    <row r="280" spans="1:42" x14ac:dyDescent="0.25">
      <c r="A280" s="65"/>
      <c r="B280" s="40"/>
      <c r="C280" s="40"/>
      <c r="D280" s="40"/>
      <c r="E280" s="40"/>
      <c r="F280" s="40"/>
      <c r="G280" s="40"/>
      <c r="H280" s="40"/>
      <c r="I280" s="40"/>
      <c r="J280" s="40"/>
      <c r="K280" s="40"/>
      <c r="L280" s="40"/>
      <c r="M280" s="55"/>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row>
    <row r="281" spans="1:42" x14ac:dyDescent="0.25">
      <c r="A281" s="65"/>
      <c r="B281" s="40"/>
      <c r="C281" s="40"/>
      <c r="D281" s="40"/>
      <c r="E281" s="40"/>
      <c r="F281" s="40"/>
      <c r="G281" s="40"/>
      <c r="H281" s="40"/>
      <c r="I281" s="40"/>
      <c r="J281" s="40"/>
      <c r="K281" s="40"/>
      <c r="L281" s="40"/>
      <c r="M281" s="55"/>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row>
    <row r="282" spans="1:42" x14ac:dyDescent="0.25">
      <c r="A282" s="65"/>
      <c r="B282" s="40"/>
      <c r="C282" s="40"/>
      <c r="D282" s="40"/>
      <c r="E282" s="40"/>
      <c r="F282" s="40"/>
      <c r="G282" s="40"/>
      <c r="H282" s="40"/>
      <c r="I282" s="40"/>
      <c r="J282" s="40"/>
      <c r="K282" s="40"/>
      <c r="L282" s="40"/>
      <c r="M282" s="55"/>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row>
    <row r="283" spans="1:42" x14ac:dyDescent="0.25">
      <c r="A283" s="65"/>
      <c r="B283" s="40"/>
      <c r="C283" s="40"/>
      <c r="D283" s="40"/>
      <c r="E283" s="40"/>
      <c r="F283" s="40"/>
      <c r="G283" s="40"/>
      <c r="H283" s="40"/>
      <c r="I283" s="40"/>
      <c r="J283" s="40"/>
      <c r="K283" s="40"/>
      <c r="L283" s="40"/>
      <c r="M283" s="55"/>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row>
    <row r="284" spans="1:42" x14ac:dyDescent="0.25">
      <c r="A284" s="65"/>
      <c r="B284" s="40"/>
      <c r="C284" s="40"/>
      <c r="D284" s="40"/>
      <c r="E284" s="40"/>
      <c r="F284" s="40"/>
      <c r="G284" s="40"/>
      <c r="H284" s="40"/>
      <c r="I284" s="40"/>
      <c r="J284" s="40"/>
      <c r="K284" s="40"/>
      <c r="L284" s="40"/>
      <c r="M284" s="55"/>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row>
    <row r="285" spans="1:42" x14ac:dyDescent="0.25">
      <c r="A285" s="65"/>
      <c r="B285" s="40"/>
      <c r="C285" s="40"/>
      <c r="D285" s="40"/>
      <c r="E285" s="40"/>
      <c r="F285" s="40"/>
      <c r="G285" s="40"/>
      <c r="H285" s="40"/>
      <c r="I285" s="40"/>
      <c r="J285" s="40"/>
      <c r="K285" s="40"/>
      <c r="L285" s="40"/>
      <c r="M285" s="55"/>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row>
    <row r="286" spans="1:42" x14ac:dyDescent="0.25">
      <c r="A286" s="65"/>
      <c r="B286" s="40"/>
      <c r="C286" s="40"/>
      <c r="D286" s="40"/>
      <c r="E286" s="40"/>
      <c r="F286" s="40"/>
      <c r="G286" s="40"/>
      <c r="H286" s="40"/>
      <c r="I286" s="40"/>
      <c r="J286" s="40"/>
      <c r="K286" s="40"/>
      <c r="L286" s="40"/>
      <c r="M286" s="55"/>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row>
    <row r="287" spans="1:42" x14ac:dyDescent="0.25">
      <c r="A287" s="65"/>
      <c r="B287" s="40"/>
      <c r="C287" s="40"/>
      <c r="D287" s="40"/>
      <c r="E287" s="40"/>
      <c r="F287" s="40"/>
      <c r="G287" s="40"/>
      <c r="H287" s="40"/>
      <c r="I287" s="40"/>
      <c r="J287" s="40"/>
      <c r="K287" s="40"/>
      <c r="L287" s="40"/>
      <c r="M287" s="55"/>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row>
    <row r="288" spans="1:42" x14ac:dyDescent="0.25">
      <c r="A288" s="65"/>
      <c r="B288" s="40"/>
      <c r="C288" s="40"/>
      <c r="D288" s="40"/>
      <c r="E288" s="40"/>
      <c r="F288" s="40"/>
      <c r="G288" s="40"/>
      <c r="H288" s="40"/>
      <c r="I288" s="40"/>
      <c r="J288" s="40"/>
      <c r="K288" s="40"/>
      <c r="L288" s="40"/>
      <c r="M288" s="55"/>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row>
    <row r="289" spans="1:42" x14ac:dyDescent="0.25">
      <c r="A289" s="65"/>
      <c r="B289" s="40"/>
      <c r="C289" s="40"/>
      <c r="D289" s="40"/>
      <c r="E289" s="40"/>
      <c r="F289" s="40"/>
      <c r="G289" s="40"/>
      <c r="H289" s="40"/>
      <c r="I289" s="40"/>
      <c r="J289" s="40"/>
      <c r="K289" s="40"/>
      <c r="L289" s="40"/>
      <c r="M289" s="55"/>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row>
    <row r="290" spans="1:42" x14ac:dyDescent="0.25">
      <c r="A290" s="65"/>
      <c r="B290" s="40"/>
      <c r="C290" s="40"/>
      <c r="D290" s="40"/>
      <c r="E290" s="40"/>
      <c r="F290" s="40"/>
      <c r="G290" s="40"/>
      <c r="H290" s="40"/>
      <c r="I290" s="40"/>
      <c r="J290" s="40"/>
      <c r="K290" s="40"/>
      <c r="L290" s="40"/>
      <c r="M290" s="55"/>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row>
    <row r="291" spans="1:42" x14ac:dyDescent="0.25">
      <c r="A291" s="65"/>
      <c r="B291" s="40"/>
      <c r="C291" s="40"/>
      <c r="D291" s="40"/>
      <c r="E291" s="40"/>
      <c r="F291" s="40"/>
      <c r="G291" s="40"/>
      <c r="H291" s="40"/>
      <c r="I291" s="40"/>
      <c r="J291" s="40"/>
      <c r="K291" s="40"/>
      <c r="L291" s="40"/>
      <c r="M291" s="55"/>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row>
    <row r="292" spans="1:42" x14ac:dyDescent="0.25">
      <c r="A292" s="65"/>
      <c r="B292" s="40"/>
      <c r="C292" s="40"/>
      <c r="D292" s="40"/>
      <c r="E292" s="40"/>
      <c r="F292" s="40"/>
      <c r="G292" s="40"/>
      <c r="H292" s="40"/>
      <c r="I292" s="40"/>
      <c r="J292" s="40"/>
      <c r="K292" s="40"/>
      <c r="L292" s="40"/>
      <c r="M292" s="55"/>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row>
    <row r="293" spans="1:42" x14ac:dyDescent="0.25">
      <c r="A293" s="65"/>
      <c r="B293" s="40"/>
      <c r="C293" s="40"/>
      <c r="D293" s="40"/>
      <c r="E293" s="40"/>
      <c r="F293" s="40"/>
      <c r="G293" s="40"/>
      <c r="H293" s="40"/>
      <c r="I293" s="40"/>
      <c r="J293" s="40"/>
      <c r="K293" s="40"/>
      <c r="L293" s="40"/>
      <c r="M293" s="55"/>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row>
    <row r="294" spans="1:42" x14ac:dyDescent="0.25">
      <c r="A294" s="65"/>
      <c r="B294" s="40"/>
      <c r="C294" s="40"/>
      <c r="D294" s="40"/>
      <c r="E294" s="40"/>
      <c r="F294" s="40"/>
      <c r="G294" s="40"/>
      <c r="H294" s="40"/>
      <c r="I294" s="40"/>
      <c r="J294" s="40"/>
      <c r="K294" s="40"/>
      <c r="L294" s="40"/>
      <c r="M294" s="55"/>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row>
    <row r="295" spans="1:42" x14ac:dyDescent="0.25">
      <c r="A295" s="65"/>
      <c r="B295" s="40"/>
      <c r="C295" s="40"/>
      <c r="D295" s="40"/>
      <c r="E295" s="40"/>
      <c r="F295" s="40"/>
      <c r="G295" s="40"/>
      <c r="H295" s="40"/>
      <c r="I295" s="40"/>
      <c r="J295" s="40"/>
      <c r="K295" s="40"/>
      <c r="L295" s="40"/>
      <c r="M295" s="55"/>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row>
    <row r="296" spans="1:42" x14ac:dyDescent="0.25">
      <c r="A296" s="65"/>
      <c r="B296" s="40"/>
      <c r="C296" s="40"/>
      <c r="D296" s="40"/>
      <c r="E296" s="40"/>
      <c r="F296" s="40"/>
      <c r="G296" s="40"/>
      <c r="H296" s="40"/>
      <c r="I296" s="40"/>
      <c r="J296" s="40"/>
      <c r="K296" s="40"/>
      <c r="L296" s="40"/>
      <c r="M296" s="55"/>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row>
    <row r="297" spans="1:42" x14ac:dyDescent="0.25">
      <c r="A297" s="65"/>
      <c r="B297" s="40"/>
      <c r="C297" s="40"/>
      <c r="D297" s="40"/>
      <c r="E297" s="40"/>
      <c r="F297" s="40"/>
      <c r="G297" s="40"/>
      <c r="H297" s="40"/>
      <c r="I297" s="40"/>
      <c r="J297" s="40"/>
      <c r="K297" s="40"/>
      <c r="L297" s="40"/>
      <c r="M297" s="55"/>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row>
    <row r="298" spans="1:42" x14ac:dyDescent="0.25">
      <c r="A298" s="65"/>
      <c r="B298" s="40"/>
      <c r="C298" s="40"/>
      <c r="D298" s="40"/>
      <c r="E298" s="40"/>
      <c r="F298" s="40"/>
      <c r="G298" s="40"/>
      <c r="H298" s="40"/>
      <c r="I298" s="40"/>
      <c r="J298" s="40"/>
      <c r="K298" s="40"/>
      <c r="L298" s="40"/>
      <c r="M298" s="55"/>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row>
    <row r="299" spans="1:42" x14ac:dyDescent="0.25">
      <c r="A299" s="65"/>
      <c r="B299" s="40"/>
      <c r="C299" s="40"/>
      <c r="D299" s="40"/>
      <c r="E299" s="40"/>
      <c r="F299" s="40"/>
      <c r="G299" s="40"/>
      <c r="H299" s="40"/>
      <c r="I299" s="40"/>
      <c r="J299" s="40"/>
      <c r="K299" s="40"/>
      <c r="L299" s="40"/>
      <c r="M299" s="55"/>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row>
    <row r="300" spans="1:42" x14ac:dyDescent="0.25">
      <c r="A300" s="65"/>
      <c r="B300" s="40"/>
      <c r="C300" s="40"/>
      <c r="D300" s="40"/>
      <c r="E300" s="40"/>
      <c r="F300" s="40"/>
      <c r="G300" s="40"/>
      <c r="H300" s="40"/>
      <c r="I300" s="40"/>
      <c r="J300" s="40"/>
      <c r="K300" s="40"/>
      <c r="L300" s="40"/>
      <c r="M300" s="55"/>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row>
    <row r="301" spans="1:42" x14ac:dyDescent="0.25">
      <c r="A301" s="65"/>
      <c r="B301" s="40"/>
      <c r="C301" s="40"/>
      <c r="D301" s="40"/>
      <c r="E301" s="40"/>
      <c r="F301" s="40"/>
      <c r="G301" s="40"/>
      <c r="H301" s="40"/>
      <c r="I301" s="40"/>
      <c r="J301" s="40"/>
      <c r="K301" s="40"/>
      <c r="L301" s="40"/>
      <c r="M301" s="55"/>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row>
    <row r="302" spans="1:42" x14ac:dyDescent="0.25">
      <c r="A302" s="65"/>
      <c r="B302" s="40"/>
      <c r="C302" s="40"/>
      <c r="D302" s="40"/>
      <c r="E302" s="40"/>
      <c r="F302" s="40"/>
      <c r="G302" s="40"/>
      <c r="H302" s="40"/>
      <c r="I302" s="40"/>
      <c r="J302" s="40"/>
      <c r="K302" s="40"/>
      <c r="L302" s="40"/>
      <c r="M302" s="55"/>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row>
    <row r="303" spans="1:42" x14ac:dyDescent="0.25">
      <c r="A303" s="65"/>
      <c r="B303" s="40"/>
      <c r="C303" s="40"/>
      <c r="D303" s="40"/>
      <c r="E303" s="40"/>
      <c r="F303" s="40"/>
      <c r="G303" s="40"/>
      <c r="H303" s="40"/>
      <c r="I303" s="40"/>
      <c r="J303" s="40"/>
      <c r="K303" s="40"/>
      <c r="L303" s="40"/>
      <c r="M303" s="55"/>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row>
    <row r="304" spans="1:42" x14ac:dyDescent="0.25">
      <c r="A304" s="65"/>
      <c r="B304" s="40"/>
      <c r="C304" s="40"/>
      <c r="D304" s="40"/>
      <c r="E304" s="40"/>
      <c r="F304" s="40"/>
      <c r="G304" s="40"/>
      <c r="H304" s="40"/>
      <c r="I304" s="40"/>
      <c r="J304" s="40"/>
      <c r="K304" s="40"/>
      <c r="L304" s="40"/>
      <c r="M304" s="55"/>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row>
    <row r="305" spans="1:42" x14ac:dyDescent="0.25">
      <c r="A305" s="65"/>
      <c r="B305" s="40"/>
      <c r="C305" s="40"/>
      <c r="D305" s="40"/>
      <c r="E305" s="40"/>
      <c r="F305" s="40"/>
      <c r="G305" s="40"/>
      <c r="H305" s="40"/>
      <c r="I305" s="40"/>
      <c r="J305" s="40"/>
      <c r="K305" s="40"/>
      <c r="L305" s="40"/>
      <c r="M305" s="55"/>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row>
    <row r="306" spans="1:42" x14ac:dyDescent="0.25">
      <c r="A306" s="65"/>
      <c r="B306" s="40"/>
      <c r="C306" s="40"/>
      <c r="D306" s="40"/>
      <c r="E306" s="40"/>
      <c r="F306" s="40"/>
      <c r="G306" s="40"/>
      <c r="H306" s="40"/>
      <c r="I306" s="40"/>
      <c r="J306" s="40"/>
      <c r="K306" s="40"/>
      <c r="L306" s="40"/>
      <c r="M306" s="55"/>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row>
    <row r="307" spans="1:42" x14ac:dyDescent="0.25">
      <c r="A307" s="65"/>
      <c r="B307" s="40"/>
      <c r="C307" s="40"/>
      <c r="D307" s="40"/>
      <c r="E307" s="40"/>
      <c r="F307" s="40"/>
      <c r="G307" s="40"/>
      <c r="H307" s="40"/>
      <c r="I307" s="40"/>
      <c r="J307" s="40"/>
      <c r="K307" s="40"/>
      <c r="L307" s="40"/>
      <c r="M307" s="55"/>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row>
    <row r="308" spans="1:42" x14ac:dyDescent="0.25">
      <c r="A308" s="65"/>
      <c r="B308" s="40"/>
      <c r="C308" s="40"/>
      <c r="D308" s="40"/>
      <c r="E308" s="40"/>
      <c r="F308" s="40"/>
      <c r="G308" s="40"/>
      <c r="H308" s="40"/>
      <c r="I308" s="40"/>
      <c r="J308" s="40"/>
      <c r="K308" s="40"/>
      <c r="L308" s="40"/>
      <c r="M308" s="55"/>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row>
    <row r="309" spans="1:42" x14ac:dyDescent="0.25">
      <c r="A309" s="65"/>
      <c r="B309" s="40"/>
      <c r="C309" s="40"/>
      <c r="D309" s="40"/>
      <c r="E309" s="40"/>
      <c r="F309" s="40"/>
      <c r="G309" s="40"/>
      <c r="H309" s="40"/>
      <c r="I309" s="40"/>
      <c r="J309" s="40"/>
      <c r="K309" s="40"/>
      <c r="L309" s="40"/>
      <c r="M309" s="55"/>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row>
    <row r="310" spans="1:42" x14ac:dyDescent="0.25">
      <c r="A310" s="65"/>
      <c r="B310" s="40"/>
      <c r="C310" s="40"/>
      <c r="D310" s="40"/>
      <c r="E310" s="40"/>
      <c r="F310" s="40"/>
      <c r="G310" s="40"/>
      <c r="H310" s="40"/>
      <c r="I310" s="40"/>
      <c r="J310" s="40"/>
      <c r="K310" s="40"/>
      <c r="L310" s="40"/>
      <c r="M310" s="55"/>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row>
    <row r="311" spans="1:42" x14ac:dyDescent="0.25">
      <c r="A311" s="65"/>
      <c r="B311" s="40"/>
      <c r="C311" s="40"/>
      <c r="D311" s="40"/>
      <c r="E311" s="40"/>
      <c r="F311" s="40"/>
      <c r="G311" s="40"/>
      <c r="H311" s="40"/>
      <c r="I311" s="40"/>
      <c r="J311" s="40"/>
      <c r="K311" s="40"/>
      <c r="L311" s="40"/>
      <c r="M311" s="55"/>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row>
    <row r="312" spans="1:42" x14ac:dyDescent="0.25">
      <c r="A312" s="65"/>
      <c r="B312" s="40"/>
      <c r="C312" s="40"/>
      <c r="D312" s="40"/>
      <c r="E312" s="40"/>
      <c r="F312" s="40"/>
      <c r="G312" s="40"/>
      <c r="H312" s="40"/>
      <c r="I312" s="40"/>
      <c r="J312" s="40"/>
      <c r="K312" s="40"/>
      <c r="L312" s="40"/>
      <c r="M312" s="55"/>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row>
    <row r="313" spans="1:42" x14ac:dyDescent="0.25">
      <c r="A313" s="65"/>
      <c r="B313" s="40"/>
      <c r="C313" s="40"/>
      <c r="D313" s="40"/>
      <c r="E313" s="40"/>
      <c r="F313" s="40"/>
      <c r="G313" s="40"/>
      <c r="H313" s="40"/>
      <c r="I313" s="40"/>
      <c r="J313" s="40"/>
      <c r="K313" s="40"/>
      <c r="L313" s="40"/>
      <c r="M313" s="55"/>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row>
    <row r="314" spans="1:42" x14ac:dyDescent="0.25">
      <c r="A314" s="65"/>
      <c r="B314" s="40"/>
      <c r="C314" s="40"/>
      <c r="D314" s="40"/>
      <c r="E314" s="40"/>
      <c r="F314" s="40"/>
      <c r="G314" s="40"/>
      <c r="H314" s="40"/>
      <c r="I314" s="40"/>
      <c r="J314" s="40"/>
      <c r="K314" s="40"/>
      <c r="L314" s="40"/>
      <c r="M314" s="55"/>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row>
    <row r="315" spans="1:42" x14ac:dyDescent="0.25">
      <c r="A315" s="65"/>
      <c r="B315" s="40"/>
      <c r="C315" s="40"/>
      <c r="D315" s="40"/>
      <c r="E315" s="40"/>
      <c r="F315" s="40"/>
      <c r="G315" s="40"/>
      <c r="H315" s="40"/>
      <c r="I315" s="40"/>
      <c r="J315" s="40"/>
      <c r="K315" s="40"/>
      <c r="L315" s="40"/>
      <c r="M315" s="55"/>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row>
    <row r="316" spans="1:42" x14ac:dyDescent="0.25">
      <c r="A316" s="65"/>
      <c r="B316" s="40"/>
      <c r="C316" s="40"/>
      <c r="D316" s="40"/>
      <c r="E316" s="40"/>
      <c r="F316" s="40"/>
      <c r="G316" s="40"/>
      <c r="H316" s="40"/>
      <c r="I316" s="40"/>
      <c r="J316" s="40"/>
      <c r="K316" s="40"/>
      <c r="L316" s="40"/>
      <c r="M316" s="55"/>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row>
    <row r="317" spans="1:42" x14ac:dyDescent="0.25">
      <c r="A317" s="65"/>
      <c r="B317" s="40"/>
      <c r="C317" s="40"/>
      <c r="D317" s="40"/>
      <c r="E317" s="40"/>
      <c r="F317" s="40"/>
      <c r="G317" s="40"/>
      <c r="H317" s="40"/>
      <c r="I317" s="40"/>
      <c r="J317" s="40"/>
      <c r="K317" s="40"/>
      <c r="L317" s="40"/>
      <c r="M317" s="55"/>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row>
    <row r="318" spans="1:42" x14ac:dyDescent="0.25">
      <c r="A318" s="65"/>
      <c r="B318" s="40"/>
      <c r="C318" s="40"/>
      <c r="D318" s="40"/>
      <c r="E318" s="40"/>
      <c r="F318" s="40"/>
      <c r="G318" s="40"/>
      <c r="H318" s="40"/>
      <c r="I318" s="40"/>
      <c r="J318" s="40"/>
      <c r="K318" s="40"/>
      <c r="L318" s="40"/>
      <c r="M318" s="55"/>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row>
    <row r="319" spans="1:42" x14ac:dyDescent="0.25">
      <c r="A319" s="65"/>
      <c r="B319" s="40"/>
      <c r="C319" s="40"/>
      <c r="D319" s="40"/>
      <c r="E319" s="40"/>
      <c r="F319" s="40"/>
      <c r="G319" s="40"/>
      <c r="H319" s="40"/>
      <c r="I319" s="40"/>
      <c r="J319" s="40"/>
      <c r="K319" s="40"/>
      <c r="L319" s="40"/>
      <c r="M319" s="55"/>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row>
    <row r="320" spans="1:42" x14ac:dyDescent="0.25">
      <c r="A320" s="65"/>
      <c r="B320" s="40"/>
      <c r="C320" s="40"/>
      <c r="D320" s="40"/>
      <c r="E320" s="40"/>
      <c r="F320" s="40"/>
      <c r="G320" s="40"/>
      <c r="H320" s="40"/>
      <c r="I320" s="40"/>
      <c r="J320" s="40"/>
      <c r="K320" s="40"/>
      <c r="L320" s="40"/>
      <c r="M320" s="55"/>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row>
    <row r="321" spans="1:42" x14ac:dyDescent="0.25">
      <c r="A321" s="65"/>
      <c r="B321" s="40"/>
      <c r="C321" s="40"/>
      <c r="D321" s="40"/>
      <c r="E321" s="40"/>
      <c r="F321" s="40"/>
      <c r="G321" s="40"/>
      <c r="H321" s="40"/>
      <c r="I321" s="40"/>
      <c r="J321" s="40"/>
      <c r="K321" s="40"/>
      <c r="L321" s="40"/>
      <c r="M321" s="55"/>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row>
    <row r="322" spans="1:42" x14ac:dyDescent="0.25">
      <c r="A322" s="65"/>
      <c r="B322" s="40"/>
      <c r="C322" s="40"/>
      <c r="D322" s="40"/>
      <c r="E322" s="40"/>
      <c r="F322" s="40"/>
      <c r="G322" s="40"/>
      <c r="H322" s="40"/>
      <c r="I322" s="40"/>
      <c r="J322" s="40"/>
      <c r="K322" s="40"/>
      <c r="L322" s="40"/>
      <c r="M322" s="55"/>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row>
    <row r="323" spans="1:42" x14ac:dyDescent="0.25">
      <c r="A323" s="65"/>
      <c r="B323" s="40"/>
      <c r="C323" s="40"/>
      <c r="D323" s="40"/>
      <c r="E323" s="40"/>
      <c r="F323" s="40"/>
      <c r="G323" s="40"/>
      <c r="H323" s="40"/>
      <c r="I323" s="40"/>
      <c r="J323" s="40"/>
      <c r="K323" s="40"/>
      <c r="L323" s="40"/>
      <c r="M323" s="55"/>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row>
    <row r="324" spans="1:42" x14ac:dyDescent="0.25">
      <c r="A324" s="65"/>
      <c r="B324" s="40"/>
      <c r="C324" s="40"/>
      <c r="D324" s="40"/>
      <c r="E324" s="40"/>
      <c r="F324" s="40"/>
      <c r="G324" s="40"/>
      <c r="H324" s="40"/>
      <c r="I324" s="40"/>
      <c r="J324" s="40"/>
      <c r="K324" s="40"/>
      <c r="L324" s="40"/>
      <c r="M324" s="55"/>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row>
    <row r="325" spans="1:42" x14ac:dyDescent="0.25">
      <c r="A325" s="65"/>
      <c r="B325" s="40"/>
      <c r="C325" s="40"/>
      <c r="D325" s="40"/>
      <c r="E325" s="40"/>
      <c r="F325" s="40"/>
      <c r="G325" s="40"/>
      <c r="H325" s="40"/>
      <c r="I325" s="40"/>
      <c r="J325" s="40"/>
      <c r="K325" s="40"/>
      <c r="L325" s="40"/>
      <c r="M325" s="55"/>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row>
    <row r="326" spans="1:42" x14ac:dyDescent="0.25">
      <c r="A326" s="65"/>
      <c r="B326" s="40"/>
      <c r="C326" s="40"/>
      <c r="D326" s="40"/>
      <c r="E326" s="40"/>
      <c r="F326" s="40"/>
      <c r="G326" s="40"/>
      <c r="H326" s="40"/>
      <c r="I326" s="40"/>
      <c r="J326" s="40"/>
      <c r="K326" s="40"/>
      <c r="L326" s="40"/>
      <c r="M326" s="55"/>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row>
    <row r="327" spans="1:42" x14ac:dyDescent="0.25">
      <c r="A327" s="65"/>
      <c r="B327" s="40"/>
      <c r="C327" s="40"/>
      <c r="D327" s="40"/>
      <c r="E327" s="40"/>
      <c r="F327" s="40"/>
      <c r="G327" s="40"/>
      <c r="H327" s="40"/>
      <c r="I327" s="40"/>
      <c r="J327" s="40"/>
      <c r="K327" s="40"/>
      <c r="L327" s="40"/>
      <c r="M327" s="55"/>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row>
    <row r="328" spans="1:42" x14ac:dyDescent="0.25">
      <c r="A328" s="65"/>
      <c r="B328" s="40"/>
      <c r="C328" s="40"/>
      <c r="D328" s="40"/>
      <c r="E328" s="40"/>
      <c r="F328" s="40"/>
      <c r="G328" s="40"/>
      <c r="H328" s="40"/>
      <c r="I328" s="40"/>
      <c r="J328" s="40"/>
      <c r="K328" s="40"/>
      <c r="L328" s="40"/>
      <c r="M328" s="55"/>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row>
    <row r="329" spans="1:42" x14ac:dyDescent="0.25">
      <c r="A329" s="65"/>
      <c r="B329" s="40"/>
      <c r="C329" s="40"/>
      <c r="D329" s="40"/>
      <c r="E329" s="40"/>
      <c r="F329" s="40"/>
      <c r="G329" s="40"/>
      <c r="H329" s="40"/>
      <c r="I329" s="40"/>
      <c r="J329" s="40"/>
      <c r="K329" s="40"/>
      <c r="L329" s="40"/>
      <c r="M329" s="55"/>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row>
    <row r="330" spans="1:42" x14ac:dyDescent="0.25">
      <c r="A330" s="65"/>
      <c r="B330" s="40"/>
      <c r="C330" s="40"/>
      <c r="D330" s="40"/>
      <c r="E330" s="40"/>
      <c r="F330" s="40"/>
      <c r="G330" s="40"/>
      <c r="H330" s="40"/>
      <c r="I330" s="40"/>
      <c r="J330" s="40"/>
      <c r="K330" s="40"/>
      <c r="L330" s="40"/>
      <c r="M330" s="55"/>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row>
    <row r="331" spans="1:42" x14ac:dyDescent="0.25">
      <c r="A331" s="65"/>
      <c r="B331" s="40"/>
      <c r="C331" s="40"/>
      <c r="D331" s="40"/>
      <c r="E331" s="40"/>
      <c r="F331" s="40"/>
      <c r="G331" s="40"/>
      <c r="H331" s="40"/>
      <c r="I331" s="40"/>
      <c r="J331" s="40"/>
      <c r="K331" s="40"/>
      <c r="L331" s="40"/>
      <c r="M331" s="55"/>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row>
    <row r="332" spans="1:42" x14ac:dyDescent="0.25">
      <c r="A332" s="65"/>
      <c r="B332" s="40"/>
      <c r="C332" s="40"/>
      <c r="D332" s="40"/>
      <c r="E332" s="40"/>
      <c r="F332" s="40"/>
      <c r="G332" s="40"/>
      <c r="H332" s="40"/>
      <c r="I332" s="40"/>
      <c r="J332" s="40"/>
      <c r="K332" s="40"/>
      <c r="L332" s="40"/>
      <c r="M332" s="55"/>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row>
    <row r="333" spans="1:42" x14ac:dyDescent="0.25">
      <c r="A333" s="65"/>
      <c r="B333" s="40"/>
      <c r="C333" s="40"/>
      <c r="D333" s="40"/>
      <c r="E333" s="40"/>
      <c r="F333" s="40"/>
      <c r="G333" s="40"/>
      <c r="H333" s="40"/>
      <c r="I333" s="40"/>
      <c r="J333" s="40"/>
      <c r="K333" s="40"/>
      <c r="L333" s="40"/>
      <c r="M333" s="55"/>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row>
    <row r="334" spans="1:42" x14ac:dyDescent="0.25">
      <c r="A334" s="65"/>
      <c r="B334" s="40"/>
      <c r="C334" s="40"/>
      <c r="D334" s="40"/>
      <c r="E334" s="40"/>
      <c r="F334" s="40"/>
      <c r="G334" s="40"/>
      <c r="H334" s="40"/>
      <c r="I334" s="40"/>
      <c r="J334" s="40"/>
      <c r="K334" s="40"/>
      <c r="L334" s="40"/>
      <c r="M334" s="55"/>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row>
    <row r="335" spans="1:42" x14ac:dyDescent="0.25">
      <c r="A335" s="65"/>
      <c r="B335" s="40"/>
      <c r="C335" s="40"/>
      <c r="D335" s="40"/>
      <c r="E335" s="40"/>
      <c r="F335" s="40"/>
      <c r="G335" s="40"/>
      <c r="H335" s="40"/>
      <c r="I335" s="40"/>
      <c r="J335" s="40"/>
      <c r="K335" s="40"/>
      <c r="L335" s="40"/>
      <c r="M335" s="55"/>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row>
    <row r="336" spans="1:42" x14ac:dyDescent="0.25">
      <c r="A336" s="65"/>
      <c r="B336" s="40"/>
      <c r="C336" s="40"/>
      <c r="D336" s="40"/>
      <c r="E336" s="40"/>
      <c r="F336" s="40"/>
      <c r="G336" s="40"/>
      <c r="H336" s="40"/>
      <c r="I336" s="40"/>
      <c r="J336" s="40"/>
      <c r="K336" s="40"/>
      <c r="L336" s="40"/>
      <c r="M336" s="55"/>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row>
    <row r="337" spans="1:42" x14ac:dyDescent="0.25">
      <c r="A337" s="65"/>
      <c r="B337" s="40"/>
      <c r="C337" s="40"/>
      <c r="D337" s="40"/>
      <c r="E337" s="40"/>
      <c r="F337" s="40"/>
      <c r="G337" s="40"/>
      <c r="H337" s="40"/>
      <c r="I337" s="40"/>
      <c r="J337" s="40"/>
      <c r="K337" s="40"/>
      <c r="L337" s="40"/>
      <c r="M337" s="55"/>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row>
    <row r="338" spans="1:42" x14ac:dyDescent="0.25">
      <c r="A338" s="65"/>
      <c r="B338" s="40"/>
      <c r="C338" s="40"/>
      <c r="D338" s="40"/>
      <c r="E338" s="40"/>
      <c r="F338" s="40"/>
      <c r="G338" s="40"/>
      <c r="H338" s="40"/>
      <c r="I338" s="40"/>
      <c r="J338" s="40"/>
      <c r="K338" s="40"/>
      <c r="L338" s="40"/>
      <c r="M338" s="55"/>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row>
    <row r="339" spans="1:42" x14ac:dyDescent="0.25">
      <c r="A339" s="65"/>
      <c r="B339" s="40"/>
      <c r="C339" s="40"/>
      <c r="D339" s="40"/>
      <c r="E339" s="40"/>
      <c r="F339" s="40"/>
      <c r="G339" s="40"/>
      <c r="H339" s="40"/>
      <c r="I339" s="40"/>
      <c r="J339" s="40"/>
      <c r="K339" s="40"/>
      <c r="L339" s="40"/>
      <c r="M339" s="55"/>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row>
    <row r="340" spans="1:42" x14ac:dyDescent="0.25">
      <c r="A340" s="65"/>
      <c r="B340" s="40"/>
      <c r="C340" s="40"/>
      <c r="D340" s="40"/>
      <c r="E340" s="40"/>
      <c r="F340" s="40"/>
      <c r="G340" s="40"/>
      <c r="H340" s="40"/>
      <c r="I340" s="40"/>
      <c r="J340" s="40"/>
      <c r="K340" s="40"/>
      <c r="L340" s="40"/>
      <c r="M340" s="55"/>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row>
    <row r="341" spans="1:42" x14ac:dyDescent="0.25">
      <c r="A341" s="65"/>
      <c r="B341" s="40"/>
      <c r="C341" s="40"/>
      <c r="D341" s="40"/>
      <c r="E341" s="40"/>
      <c r="F341" s="40"/>
      <c r="G341" s="40"/>
      <c r="H341" s="40"/>
      <c r="I341" s="40"/>
      <c r="J341" s="40"/>
      <c r="K341" s="40"/>
      <c r="L341" s="40"/>
      <c r="M341" s="55"/>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row>
    <row r="342" spans="1:42" x14ac:dyDescent="0.25">
      <c r="A342" s="65"/>
      <c r="B342" s="40"/>
      <c r="C342" s="40"/>
      <c r="D342" s="40"/>
      <c r="E342" s="40"/>
      <c r="F342" s="40"/>
      <c r="G342" s="40"/>
      <c r="H342" s="40"/>
      <c r="I342" s="40"/>
      <c r="J342" s="40"/>
      <c r="K342" s="40"/>
      <c r="L342" s="40"/>
      <c r="M342" s="55"/>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row>
    <row r="343" spans="1:42" x14ac:dyDescent="0.25">
      <c r="A343" s="65"/>
      <c r="B343" s="40"/>
      <c r="C343" s="40"/>
      <c r="D343" s="40"/>
      <c r="E343" s="40"/>
      <c r="F343" s="40"/>
      <c r="G343" s="40"/>
      <c r="H343" s="40"/>
      <c r="I343" s="40"/>
      <c r="J343" s="40"/>
      <c r="K343" s="40"/>
      <c r="L343" s="40"/>
      <c r="M343" s="55"/>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row>
    <row r="344" spans="1:42" x14ac:dyDescent="0.25">
      <c r="A344" s="65"/>
      <c r="B344" s="40"/>
      <c r="C344" s="40"/>
      <c r="D344" s="40"/>
      <c r="E344" s="40"/>
      <c r="F344" s="40"/>
      <c r="G344" s="40"/>
      <c r="H344" s="40"/>
      <c r="I344" s="40"/>
      <c r="J344" s="40"/>
      <c r="K344" s="40"/>
      <c r="L344" s="40"/>
      <c r="M344" s="55"/>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row>
    <row r="345" spans="1:42" x14ac:dyDescent="0.25">
      <c r="A345" s="65"/>
      <c r="B345" s="40"/>
      <c r="C345" s="40"/>
      <c r="D345" s="40"/>
      <c r="E345" s="40"/>
      <c r="F345" s="40"/>
      <c r="G345" s="40"/>
      <c r="H345" s="40"/>
      <c r="I345" s="40"/>
      <c r="J345" s="40"/>
      <c r="K345" s="40"/>
      <c r="L345" s="40"/>
      <c r="M345" s="55"/>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row>
    <row r="346" spans="1:42" x14ac:dyDescent="0.25">
      <c r="A346" s="65"/>
      <c r="B346" s="40"/>
      <c r="C346" s="40"/>
      <c r="D346" s="40"/>
      <c r="E346" s="40"/>
      <c r="F346" s="40"/>
      <c r="G346" s="40"/>
      <c r="H346" s="40"/>
      <c r="I346" s="40"/>
      <c r="J346" s="40"/>
      <c r="K346" s="40"/>
      <c r="L346" s="40"/>
      <c r="M346" s="55"/>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row>
    <row r="347" spans="1:42" x14ac:dyDescent="0.25">
      <c r="A347" s="65"/>
      <c r="B347" s="40"/>
      <c r="C347" s="40"/>
      <c r="D347" s="40"/>
      <c r="E347" s="40"/>
      <c r="F347" s="40"/>
      <c r="G347" s="40"/>
      <c r="H347" s="40"/>
      <c r="I347" s="40"/>
      <c r="J347" s="40"/>
      <c r="K347" s="40"/>
      <c r="L347" s="40"/>
      <c r="M347" s="55"/>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row>
  </sheetData>
  <autoFilter ref="A6:AJ6"/>
  <mergeCells count="6">
    <mergeCell ref="AK5:AP5"/>
    <mergeCell ref="E5:G5"/>
    <mergeCell ref="H5:Q5"/>
    <mergeCell ref="R5:V5"/>
    <mergeCell ref="W5:AE5"/>
    <mergeCell ref="AF5:AJ5"/>
  </mergeCells>
  <conditionalFormatting sqref="P7:P251">
    <cfRule type="cellIs" dxfId="8" priority="3" operator="greaterThan">
      <formula>300</formula>
    </cfRule>
    <cfRule type="cellIs" dxfId="7" priority="4" operator="lessThan">
      <formula>100</formula>
    </cfRule>
  </conditionalFormatting>
  <conditionalFormatting sqref="Z7:Z251">
    <cfRule type="cellIs" dxfId="6" priority="1" operator="lessThan">
      <formula>50</formula>
    </cfRule>
    <cfRule type="cellIs" dxfId="5" priority="2" operator="greaterThan">
      <formula>150</formula>
    </cfRule>
  </conditionalFormatting>
  <dataValidations count="2">
    <dataValidation type="list" allowBlank="1" showInputMessage="1" showErrorMessage="1" sqref="B7:B251">
      <formula1>DSE</formula1>
    </dataValidation>
    <dataValidation type="list" allowBlank="1" showInputMessage="1" showErrorMessage="1" sqref="A7:A251">
      <formula1>teams</formula1>
    </dataValidation>
  </dataValidations>
  <pageMargins left="0.70866141732283472" right="0.70866141732283472" top="0.74803149606299213" bottom="0.74803149606299213" header="0.31496062992125984" footer="0.31496062992125984"/>
  <pageSetup paperSize="8" scale="6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I51"/>
  <sheetViews>
    <sheetView workbookViewId="0">
      <selection activeCell="E15" sqref="E15"/>
    </sheetView>
  </sheetViews>
  <sheetFormatPr defaultColWidth="9.140625" defaultRowHeight="16.5" x14ac:dyDescent="0.3"/>
  <cols>
    <col min="1" max="1" width="15" style="1" bestFit="1" customWidth="1"/>
    <col min="2" max="2" width="11.5703125" style="1" bestFit="1" customWidth="1"/>
    <col min="3" max="3" width="15" style="1" bestFit="1" customWidth="1"/>
    <col min="4" max="4" width="10.140625" style="1" bestFit="1" customWidth="1"/>
    <col min="5" max="5" width="10" style="1" bestFit="1" customWidth="1"/>
    <col min="6" max="6" width="11" style="1" bestFit="1" customWidth="1"/>
    <col min="7" max="7" width="10.7109375" style="1" bestFit="1" customWidth="1"/>
    <col min="8" max="16384" width="9.140625" style="1"/>
  </cols>
  <sheetData>
    <row r="1" spans="1:9" ht="17.25" thickBot="1" x14ac:dyDescent="0.35">
      <c r="A1" s="172" t="s">
        <v>652</v>
      </c>
      <c r="B1" s="173" t="s">
        <v>653</v>
      </c>
      <c r="C1" s="173" t="s">
        <v>654</v>
      </c>
      <c r="D1" s="173" t="s">
        <v>655</v>
      </c>
      <c r="E1" s="174" t="s">
        <v>656</v>
      </c>
      <c r="F1" s="173" t="s">
        <v>657</v>
      </c>
      <c r="G1" s="175" t="s">
        <v>658</v>
      </c>
    </row>
    <row r="2" spans="1:9" x14ac:dyDescent="0.3">
      <c r="A2" s="340" t="s">
        <v>1127</v>
      </c>
      <c r="B2" s="341">
        <v>5</v>
      </c>
      <c r="C2" s="342" t="s">
        <v>1137</v>
      </c>
      <c r="D2" s="336">
        <v>8.3333333333333339</v>
      </c>
      <c r="E2" s="336">
        <v>1.6129032258064515</v>
      </c>
      <c r="F2" s="336">
        <v>1.2692307692307692</v>
      </c>
      <c r="G2" s="337">
        <v>4.333333333333333</v>
      </c>
      <c r="I2" s="199" t="s">
        <v>666</v>
      </c>
    </row>
    <row r="3" spans="1:9" x14ac:dyDescent="0.3">
      <c r="A3" s="343" t="s">
        <v>1124</v>
      </c>
      <c r="B3" s="344">
        <v>5</v>
      </c>
      <c r="C3" s="342" t="s">
        <v>1137</v>
      </c>
      <c r="D3" s="336">
        <v>87</v>
      </c>
      <c r="E3" s="338">
        <v>3.2222222222222223</v>
      </c>
      <c r="F3" s="338">
        <v>1.2857142857142858</v>
      </c>
      <c r="G3" s="339">
        <v>21</v>
      </c>
    </row>
    <row r="4" spans="1:9" x14ac:dyDescent="0.3">
      <c r="A4" s="343" t="s">
        <v>1144</v>
      </c>
      <c r="B4" s="344">
        <v>3</v>
      </c>
      <c r="C4" s="345" t="s">
        <v>1137</v>
      </c>
      <c r="D4" s="336">
        <v>27.333333333333332</v>
      </c>
      <c r="E4" s="338">
        <v>2.6451612903225805</v>
      </c>
      <c r="F4" s="338">
        <v>1.3478260869565217</v>
      </c>
      <c r="G4" s="339">
        <v>7.666666666666667</v>
      </c>
    </row>
    <row r="5" spans="1:9" x14ac:dyDescent="0.3">
      <c r="A5" s="178"/>
      <c r="B5" s="331"/>
      <c r="C5" s="334"/>
      <c r="D5" s="329"/>
      <c r="E5" s="331"/>
      <c r="F5" s="331"/>
      <c r="G5" s="332"/>
    </row>
    <row r="6" spans="1:9" x14ac:dyDescent="0.3">
      <c r="A6" s="178"/>
      <c r="B6" s="179"/>
      <c r="C6" s="180"/>
      <c r="D6" s="177"/>
      <c r="E6" s="179"/>
      <c r="F6" s="179"/>
      <c r="G6" s="181"/>
    </row>
    <row r="7" spans="1:9" x14ac:dyDescent="0.3">
      <c r="A7" s="178"/>
      <c r="B7" s="179"/>
      <c r="C7" s="180"/>
      <c r="D7" s="177"/>
      <c r="E7" s="179"/>
      <c r="F7" s="179"/>
      <c r="G7" s="181"/>
    </row>
    <row r="8" spans="1:9" x14ac:dyDescent="0.3">
      <c r="A8" s="178"/>
      <c r="B8" s="179"/>
      <c r="C8" s="180"/>
      <c r="D8" s="177"/>
      <c r="E8" s="179"/>
      <c r="F8" s="179"/>
      <c r="G8" s="181"/>
    </row>
    <row r="9" spans="1:9" x14ac:dyDescent="0.3">
      <c r="A9" s="178"/>
      <c r="B9" s="179"/>
      <c r="C9" s="180"/>
      <c r="D9" s="177"/>
      <c r="E9" s="179"/>
      <c r="F9" s="179"/>
      <c r="G9" s="181"/>
    </row>
    <row r="10" spans="1:9" x14ac:dyDescent="0.3">
      <c r="A10" s="178"/>
      <c r="B10" s="179"/>
      <c r="C10" s="180"/>
      <c r="D10" s="177"/>
      <c r="E10" s="179"/>
      <c r="F10" s="179"/>
      <c r="G10" s="181"/>
    </row>
    <row r="11" spans="1:9" x14ac:dyDescent="0.3">
      <c r="A11" s="178"/>
      <c r="B11" s="179"/>
      <c r="C11" s="180"/>
      <c r="D11" s="177"/>
      <c r="E11" s="179"/>
      <c r="F11" s="179"/>
      <c r="G11" s="181"/>
    </row>
    <row r="12" spans="1:9" x14ac:dyDescent="0.3">
      <c r="A12" s="178"/>
      <c r="B12" s="179"/>
      <c r="C12" s="180"/>
      <c r="D12" s="177"/>
      <c r="E12" s="179"/>
      <c r="F12" s="179"/>
      <c r="G12" s="181"/>
    </row>
    <row r="13" spans="1:9" x14ac:dyDescent="0.3">
      <c r="A13" s="178"/>
      <c r="B13" s="179"/>
      <c r="C13" s="180"/>
      <c r="D13" s="177"/>
      <c r="E13" s="179"/>
      <c r="F13" s="179"/>
      <c r="G13" s="181"/>
    </row>
    <row r="14" spans="1:9" x14ac:dyDescent="0.3">
      <c r="A14" s="178"/>
      <c r="B14" s="179"/>
      <c r="C14" s="180"/>
      <c r="D14" s="177"/>
      <c r="E14" s="179"/>
      <c r="F14" s="179"/>
      <c r="G14" s="181"/>
    </row>
    <row r="15" spans="1:9" x14ac:dyDescent="0.3">
      <c r="A15" s="178"/>
      <c r="B15" s="179"/>
      <c r="C15" s="180"/>
      <c r="D15" s="177"/>
      <c r="E15" s="179"/>
      <c r="F15" s="179"/>
      <c r="G15" s="181"/>
    </row>
    <row r="16" spans="1:9" x14ac:dyDescent="0.3">
      <c r="A16" s="178"/>
      <c r="B16" s="179"/>
      <c r="C16" s="180"/>
      <c r="D16" s="177"/>
      <c r="E16" s="179"/>
      <c r="F16" s="179"/>
      <c r="G16" s="181"/>
    </row>
    <row r="17" spans="1:7" x14ac:dyDescent="0.3">
      <c r="A17" s="178"/>
      <c r="B17" s="179"/>
      <c r="C17" s="180"/>
      <c r="D17" s="177"/>
      <c r="E17" s="179"/>
      <c r="F17" s="179"/>
      <c r="G17" s="181"/>
    </row>
    <row r="18" spans="1:7" x14ac:dyDescent="0.3">
      <c r="A18" s="178"/>
      <c r="B18" s="179"/>
      <c r="C18" s="180"/>
      <c r="D18" s="177"/>
      <c r="E18" s="179"/>
      <c r="F18" s="179"/>
      <c r="G18" s="181"/>
    </row>
    <row r="19" spans="1:7" x14ac:dyDescent="0.3">
      <c r="A19" s="178"/>
      <c r="B19" s="179"/>
      <c r="C19" s="180"/>
      <c r="D19" s="177"/>
      <c r="E19" s="179"/>
      <c r="F19" s="179"/>
      <c r="G19" s="181"/>
    </row>
    <row r="20" spans="1:7" x14ac:dyDescent="0.3">
      <c r="A20" s="178"/>
      <c r="B20" s="179"/>
      <c r="C20" s="180"/>
      <c r="D20" s="177"/>
      <c r="E20" s="179"/>
      <c r="F20" s="179"/>
      <c r="G20" s="181"/>
    </row>
    <row r="21" spans="1:7" x14ac:dyDescent="0.3">
      <c r="A21" s="178"/>
      <c r="B21" s="179"/>
      <c r="C21" s="180"/>
      <c r="D21" s="177"/>
      <c r="E21" s="179"/>
      <c r="F21" s="179"/>
      <c r="G21" s="181"/>
    </row>
    <row r="22" spans="1:7" x14ac:dyDescent="0.3">
      <c r="A22" s="178"/>
      <c r="B22" s="179"/>
      <c r="C22" s="180"/>
      <c r="D22" s="177"/>
      <c r="E22" s="179"/>
      <c r="F22" s="179"/>
      <c r="G22" s="181"/>
    </row>
    <row r="23" spans="1:7" x14ac:dyDescent="0.3">
      <c r="A23" s="178"/>
      <c r="B23" s="179"/>
      <c r="C23" s="180"/>
      <c r="D23" s="177"/>
      <c r="E23" s="179"/>
      <c r="F23" s="179"/>
      <c r="G23" s="181"/>
    </row>
    <row r="24" spans="1:7" x14ac:dyDescent="0.3">
      <c r="A24" s="178"/>
      <c r="B24" s="179"/>
      <c r="C24" s="180"/>
      <c r="D24" s="177"/>
      <c r="E24" s="179"/>
      <c r="F24" s="179"/>
      <c r="G24" s="181"/>
    </row>
    <row r="25" spans="1:7" x14ac:dyDescent="0.3">
      <c r="A25" s="178"/>
      <c r="B25" s="179"/>
      <c r="C25" s="180"/>
      <c r="D25" s="177"/>
      <c r="E25" s="179"/>
      <c r="F25" s="179"/>
      <c r="G25" s="181"/>
    </row>
    <row r="26" spans="1:7" x14ac:dyDescent="0.3">
      <c r="A26" s="178"/>
      <c r="B26" s="179"/>
      <c r="C26" s="180"/>
      <c r="D26" s="177"/>
      <c r="E26" s="179"/>
      <c r="F26" s="179"/>
      <c r="G26" s="181"/>
    </row>
    <row r="27" spans="1:7" x14ac:dyDescent="0.3">
      <c r="A27" s="178"/>
      <c r="B27" s="179"/>
      <c r="C27" s="180"/>
      <c r="D27" s="177"/>
      <c r="E27" s="179"/>
      <c r="F27" s="179"/>
      <c r="G27" s="181"/>
    </row>
    <row r="28" spans="1:7" x14ac:dyDescent="0.3">
      <c r="A28" s="178"/>
      <c r="B28" s="179"/>
      <c r="C28" s="180"/>
      <c r="D28" s="177"/>
      <c r="E28" s="179"/>
      <c r="F28" s="179"/>
      <c r="G28" s="181"/>
    </row>
    <row r="29" spans="1:7" x14ac:dyDescent="0.3">
      <c r="A29" s="178"/>
      <c r="B29" s="179"/>
      <c r="C29" s="180"/>
      <c r="D29" s="177"/>
      <c r="E29" s="179"/>
      <c r="F29" s="179"/>
      <c r="G29" s="181"/>
    </row>
    <row r="30" spans="1:7" x14ac:dyDescent="0.3">
      <c r="A30" s="178"/>
      <c r="B30" s="179"/>
      <c r="C30" s="180"/>
      <c r="D30" s="177"/>
      <c r="E30" s="179"/>
      <c r="F30" s="179"/>
      <c r="G30" s="181"/>
    </row>
    <row r="31" spans="1:7" x14ac:dyDescent="0.3">
      <c r="A31" s="178"/>
      <c r="B31" s="179"/>
      <c r="C31" s="180"/>
      <c r="D31" s="177"/>
      <c r="E31" s="179"/>
      <c r="F31" s="179"/>
      <c r="G31" s="181"/>
    </row>
    <row r="32" spans="1:7" x14ac:dyDescent="0.3">
      <c r="A32" s="178"/>
      <c r="B32" s="179"/>
      <c r="C32" s="180"/>
      <c r="D32" s="177"/>
      <c r="E32" s="179"/>
      <c r="F32" s="179"/>
      <c r="G32" s="181"/>
    </row>
    <row r="33" spans="1:7" x14ac:dyDescent="0.3">
      <c r="A33" s="178"/>
      <c r="B33" s="179"/>
      <c r="C33" s="180"/>
      <c r="D33" s="177"/>
      <c r="E33" s="179"/>
      <c r="F33" s="179"/>
      <c r="G33" s="181"/>
    </row>
    <row r="34" spans="1:7" x14ac:dyDescent="0.3">
      <c r="A34" s="178"/>
      <c r="B34" s="179"/>
      <c r="C34" s="180"/>
      <c r="D34" s="177"/>
      <c r="E34" s="179"/>
      <c r="F34" s="179"/>
      <c r="G34" s="181"/>
    </row>
    <row r="35" spans="1:7" x14ac:dyDescent="0.3">
      <c r="A35" s="178"/>
      <c r="B35" s="179"/>
      <c r="C35" s="180"/>
      <c r="D35" s="177"/>
      <c r="E35" s="179"/>
      <c r="F35" s="179"/>
      <c r="G35" s="181"/>
    </row>
    <row r="36" spans="1:7" x14ac:dyDescent="0.3">
      <c r="A36" s="178"/>
      <c r="B36" s="179"/>
      <c r="C36" s="180"/>
      <c r="D36" s="177"/>
      <c r="E36" s="179"/>
      <c r="F36" s="179"/>
      <c r="G36" s="181"/>
    </row>
    <row r="37" spans="1:7" x14ac:dyDescent="0.3">
      <c r="A37" s="178"/>
      <c r="B37" s="179"/>
      <c r="C37" s="180"/>
      <c r="D37" s="177"/>
      <c r="E37" s="179"/>
      <c r="F37" s="179"/>
      <c r="G37" s="181"/>
    </row>
    <row r="38" spans="1:7" x14ac:dyDescent="0.3">
      <c r="A38" s="178"/>
      <c r="B38" s="179"/>
      <c r="C38" s="180"/>
      <c r="D38" s="177"/>
      <c r="E38" s="179"/>
      <c r="F38" s="179"/>
      <c r="G38" s="181"/>
    </row>
    <row r="39" spans="1:7" x14ac:dyDescent="0.3">
      <c r="A39" s="178"/>
      <c r="B39" s="179"/>
      <c r="C39" s="180"/>
      <c r="D39" s="177"/>
      <c r="E39" s="179"/>
      <c r="F39" s="179"/>
      <c r="G39" s="181"/>
    </row>
    <row r="40" spans="1:7" x14ac:dyDescent="0.3">
      <c r="A40" s="178"/>
      <c r="B40" s="179"/>
      <c r="C40" s="180"/>
      <c r="D40" s="177"/>
      <c r="E40" s="179"/>
      <c r="F40" s="179"/>
      <c r="G40" s="181"/>
    </row>
    <row r="41" spans="1:7" x14ac:dyDescent="0.3">
      <c r="A41" s="178"/>
      <c r="B41" s="179"/>
      <c r="C41" s="180"/>
      <c r="D41" s="177"/>
      <c r="E41" s="179"/>
      <c r="F41" s="179"/>
      <c r="G41" s="181"/>
    </row>
    <row r="42" spans="1:7" x14ac:dyDescent="0.3">
      <c r="A42" s="178"/>
      <c r="B42" s="179"/>
      <c r="C42" s="180"/>
      <c r="D42" s="177"/>
      <c r="E42" s="179"/>
      <c r="F42" s="179"/>
      <c r="G42" s="181"/>
    </row>
    <row r="43" spans="1:7" x14ac:dyDescent="0.3">
      <c r="A43" s="178"/>
      <c r="B43" s="179"/>
      <c r="C43" s="180"/>
      <c r="D43" s="177"/>
      <c r="E43" s="179"/>
      <c r="F43" s="179"/>
      <c r="G43" s="181"/>
    </row>
    <row r="44" spans="1:7" x14ac:dyDescent="0.3">
      <c r="A44" s="178"/>
      <c r="B44" s="179"/>
      <c r="C44" s="180"/>
      <c r="D44" s="177"/>
      <c r="E44" s="179"/>
      <c r="F44" s="179"/>
      <c r="G44" s="181"/>
    </row>
    <row r="45" spans="1:7" x14ac:dyDescent="0.3">
      <c r="A45" s="178"/>
      <c r="B45" s="179"/>
      <c r="C45" s="180"/>
      <c r="D45" s="177"/>
      <c r="E45" s="179"/>
      <c r="F45" s="179"/>
      <c r="G45" s="181"/>
    </row>
    <row r="46" spans="1:7" x14ac:dyDescent="0.3">
      <c r="A46" s="178"/>
      <c r="B46" s="179"/>
      <c r="C46" s="180"/>
      <c r="D46" s="177"/>
      <c r="E46" s="179"/>
      <c r="F46" s="179"/>
      <c r="G46" s="181"/>
    </row>
    <row r="47" spans="1:7" x14ac:dyDescent="0.3">
      <c r="A47" s="178"/>
      <c r="B47" s="179"/>
      <c r="C47" s="180"/>
      <c r="D47" s="177"/>
      <c r="E47" s="179"/>
      <c r="F47" s="179"/>
      <c r="G47" s="181"/>
    </row>
    <row r="48" spans="1:7" x14ac:dyDescent="0.3">
      <c r="A48" s="178"/>
      <c r="B48" s="179"/>
      <c r="C48" s="180"/>
      <c r="D48" s="177"/>
      <c r="E48" s="179"/>
      <c r="F48" s="179"/>
      <c r="G48" s="181"/>
    </row>
    <row r="49" spans="1:7" x14ac:dyDescent="0.3">
      <c r="A49" s="178"/>
      <c r="B49" s="179"/>
      <c r="C49" s="180"/>
      <c r="D49" s="177"/>
      <c r="E49" s="179"/>
      <c r="F49" s="179"/>
      <c r="G49" s="181"/>
    </row>
    <row r="50" spans="1:7" x14ac:dyDescent="0.3">
      <c r="A50" s="178"/>
      <c r="B50" s="179"/>
      <c r="C50" s="180"/>
      <c r="D50" s="177"/>
      <c r="E50" s="179"/>
      <c r="F50" s="179"/>
      <c r="G50" s="181"/>
    </row>
    <row r="51" spans="1:7" ht="17.25" thickBot="1" x14ac:dyDescent="0.35">
      <c r="A51" s="182"/>
      <c r="B51" s="183"/>
      <c r="C51" s="184"/>
      <c r="D51" s="185"/>
      <c r="E51" s="183"/>
      <c r="F51" s="183"/>
      <c r="G51" s="186"/>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P347"/>
  <sheetViews>
    <sheetView zoomScale="80" zoomScaleNormal="80" workbookViewId="0">
      <selection activeCell="T12" sqref="T12"/>
    </sheetView>
  </sheetViews>
  <sheetFormatPr defaultColWidth="10.7109375" defaultRowHeight="16.5" x14ac:dyDescent="0.25"/>
  <cols>
    <col min="1" max="1" width="11.42578125" style="220" bestFit="1" customWidth="1"/>
    <col min="2" max="2" width="17.85546875" style="222" customWidth="1"/>
    <col min="3" max="3" width="12.7109375" style="222" customWidth="1"/>
    <col min="4" max="4" width="7.28515625" style="222" customWidth="1"/>
    <col min="5" max="5" width="10.7109375" style="223" customWidth="1"/>
    <col min="6" max="7" width="8.7109375" style="223" customWidth="1"/>
    <col min="8" max="12" width="10.7109375" style="223"/>
    <col min="13" max="13" width="10.7109375" style="235"/>
    <col min="14" max="19" width="10.7109375" style="223"/>
    <col min="20" max="23" width="10.7109375" style="223" customWidth="1"/>
    <col min="24" max="30" width="10.7109375" style="223"/>
    <col min="31" max="31" width="20.85546875" style="223" customWidth="1"/>
    <col min="32" max="33" width="10.7109375" style="223"/>
    <col min="34" max="34" width="10.5703125" style="223" customWidth="1"/>
    <col min="35" max="41" width="10.7109375" style="223"/>
    <col min="42" max="42" width="17.140625" style="223" customWidth="1"/>
    <col min="43" max="16384" width="10.7109375" style="222"/>
  </cols>
  <sheetData>
    <row r="1" spans="1:42" x14ac:dyDescent="0.25">
      <c r="A1" s="220" t="s">
        <v>285</v>
      </c>
      <c r="B1" s="221" t="s">
        <v>677</v>
      </c>
      <c r="M1" s="223"/>
    </row>
    <row r="2" spans="1:42" x14ac:dyDescent="0.25">
      <c r="A2" s="220" t="s">
        <v>229</v>
      </c>
      <c r="B2" s="221" t="s">
        <v>673</v>
      </c>
      <c r="M2" s="223"/>
    </row>
    <row r="3" spans="1:42" x14ac:dyDescent="0.25">
      <c r="A3" s="220" t="s">
        <v>672</v>
      </c>
      <c r="B3" s="221" t="s">
        <v>674</v>
      </c>
      <c r="M3" s="223"/>
    </row>
    <row r="4" spans="1:42" x14ac:dyDescent="0.25">
      <c r="A4" s="220" t="s">
        <v>713</v>
      </c>
      <c r="B4" s="224" t="s">
        <v>714</v>
      </c>
      <c r="D4" s="225">
        <f t="shared" ref="D4:J4" si="0">SUM(D7:D251)</f>
        <v>4</v>
      </c>
      <c r="E4" s="225">
        <f t="shared" si="0"/>
        <v>12</v>
      </c>
      <c r="F4" s="225">
        <f t="shared" si="0"/>
        <v>53</v>
      </c>
      <c r="G4" s="225">
        <f t="shared" si="0"/>
        <v>256</v>
      </c>
      <c r="H4" s="225">
        <f t="shared" si="0"/>
        <v>0</v>
      </c>
      <c r="I4" s="225">
        <f t="shared" si="0"/>
        <v>41</v>
      </c>
      <c r="J4" s="225">
        <f t="shared" si="0"/>
        <v>8</v>
      </c>
      <c r="K4" s="225">
        <f t="shared" ref="K4:O4" si="1">SUM(K7:K251)</f>
        <v>10</v>
      </c>
      <c r="L4" s="225">
        <f t="shared" si="1"/>
        <v>10</v>
      </c>
      <c r="M4" s="225">
        <f t="shared" si="1"/>
        <v>50</v>
      </c>
      <c r="N4" s="225">
        <f t="shared" si="1"/>
        <v>440</v>
      </c>
      <c r="O4" s="225">
        <f t="shared" si="1"/>
        <v>0</v>
      </c>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row>
    <row r="5" spans="1:42" ht="37.15" customHeight="1" x14ac:dyDescent="0.25">
      <c r="A5" s="226"/>
      <c r="B5" s="227"/>
      <c r="C5" s="227"/>
      <c r="D5" s="364" t="s">
        <v>228</v>
      </c>
      <c r="E5" s="365"/>
      <c r="F5" s="365"/>
      <c r="G5" s="365"/>
      <c r="H5" s="366"/>
      <c r="I5" s="364" t="s">
        <v>254</v>
      </c>
      <c r="J5" s="366"/>
      <c r="K5" s="364" t="s">
        <v>230</v>
      </c>
      <c r="L5" s="365"/>
      <c r="M5" s="365"/>
      <c r="N5" s="365"/>
      <c r="O5" s="366"/>
      <c r="P5" s="222"/>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row>
    <row r="6" spans="1:42" ht="104.25" x14ac:dyDescent="0.25">
      <c r="A6" s="226" t="s">
        <v>172</v>
      </c>
      <c r="B6" s="228" t="s">
        <v>174</v>
      </c>
      <c r="C6" s="228" t="s">
        <v>175</v>
      </c>
      <c r="D6" s="229" t="s">
        <v>285</v>
      </c>
      <c r="E6" s="229" t="s">
        <v>687</v>
      </c>
      <c r="F6" s="229" t="s">
        <v>709</v>
      </c>
      <c r="G6" s="229" t="s">
        <v>670</v>
      </c>
      <c r="H6" s="229" t="s">
        <v>710</v>
      </c>
      <c r="I6" s="229" t="s">
        <v>688</v>
      </c>
      <c r="J6" s="229" t="s">
        <v>689</v>
      </c>
      <c r="K6" s="229" t="s">
        <v>285</v>
      </c>
      <c r="L6" s="229" t="s">
        <v>687</v>
      </c>
      <c r="M6" s="229" t="s">
        <v>709</v>
      </c>
      <c r="N6" s="229" t="s">
        <v>670</v>
      </c>
      <c r="O6" s="229" t="s">
        <v>710</v>
      </c>
      <c r="P6" s="222"/>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row>
    <row r="7" spans="1:42" ht="33" x14ac:dyDescent="0.25">
      <c r="A7" s="230" t="s">
        <v>1137</v>
      </c>
      <c r="B7" s="231" t="s">
        <v>1127</v>
      </c>
      <c r="C7" s="231">
        <v>4</v>
      </c>
      <c r="D7" s="232">
        <v>2</v>
      </c>
      <c r="E7" s="231">
        <v>6</v>
      </c>
      <c r="F7" s="231">
        <v>15</v>
      </c>
      <c r="G7" s="231">
        <v>80</v>
      </c>
      <c r="H7" s="231"/>
      <c r="I7" s="231">
        <v>9</v>
      </c>
      <c r="J7" s="231">
        <v>4</v>
      </c>
      <c r="K7" s="232">
        <v>5</v>
      </c>
      <c r="L7" s="231">
        <v>5</v>
      </c>
      <c r="M7" s="231">
        <v>21</v>
      </c>
      <c r="N7" s="231">
        <v>108</v>
      </c>
      <c r="O7" s="231"/>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row>
    <row r="8" spans="1:42" ht="33" x14ac:dyDescent="0.25">
      <c r="A8" s="230" t="s">
        <v>1137</v>
      </c>
      <c r="B8" s="231" t="s">
        <v>1124</v>
      </c>
      <c r="C8" s="231">
        <v>3</v>
      </c>
      <c r="D8" s="232">
        <v>0</v>
      </c>
      <c r="E8" s="231">
        <v>3</v>
      </c>
      <c r="F8" s="231">
        <v>22</v>
      </c>
      <c r="G8" s="231">
        <v>108</v>
      </c>
      <c r="H8" s="231"/>
      <c r="I8" s="231">
        <v>19</v>
      </c>
      <c r="J8" s="231">
        <v>3</v>
      </c>
      <c r="K8" s="232">
        <v>2</v>
      </c>
      <c r="L8" s="231">
        <v>2</v>
      </c>
      <c r="M8" s="231">
        <v>12</v>
      </c>
      <c r="N8" s="231">
        <v>221</v>
      </c>
      <c r="O8" s="231"/>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row>
    <row r="9" spans="1:42" ht="33" x14ac:dyDescent="0.25">
      <c r="A9" s="230" t="s">
        <v>1137</v>
      </c>
      <c r="B9" s="231" t="s">
        <v>1144</v>
      </c>
      <c r="C9" s="231">
        <v>3</v>
      </c>
      <c r="D9" s="232">
        <v>2</v>
      </c>
      <c r="E9" s="231">
        <v>3</v>
      </c>
      <c r="F9" s="231">
        <v>16</v>
      </c>
      <c r="G9" s="231">
        <v>68</v>
      </c>
      <c r="H9" s="231"/>
      <c r="I9" s="231">
        <v>13</v>
      </c>
      <c r="J9" s="231">
        <v>1</v>
      </c>
      <c r="K9" s="232">
        <v>3</v>
      </c>
      <c r="L9" s="231">
        <v>3</v>
      </c>
      <c r="M9" s="231">
        <v>17</v>
      </c>
      <c r="N9" s="231">
        <v>111</v>
      </c>
      <c r="O9" s="231"/>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row>
    <row r="10" spans="1:42" x14ac:dyDescent="0.25">
      <c r="A10" s="230"/>
      <c r="B10" s="231"/>
      <c r="C10" s="231"/>
      <c r="D10" s="232"/>
      <c r="E10" s="231"/>
      <c r="F10" s="231"/>
      <c r="G10" s="231"/>
      <c r="H10" s="231"/>
      <c r="I10" s="231"/>
      <c r="J10" s="231"/>
      <c r="K10" s="232"/>
      <c r="L10" s="231"/>
      <c r="M10" s="231"/>
      <c r="N10" s="231"/>
      <c r="O10" s="231"/>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row>
    <row r="11" spans="1:42" x14ac:dyDescent="0.25">
      <c r="A11" s="230"/>
      <c r="B11" s="231"/>
      <c r="C11" s="231"/>
      <c r="D11" s="232"/>
      <c r="E11" s="231"/>
      <c r="F11" s="231"/>
      <c r="G11" s="231"/>
      <c r="H11" s="231"/>
      <c r="I11" s="231"/>
      <c r="J11" s="231"/>
      <c r="K11" s="232"/>
      <c r="L11" s="231"/>
      <c r="M11" s="231"/>
      <c r="N11" s="231"/>
      <c r="O11" s="231"/>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row>
    <row r="12" spans="1:42" x14ac:dyDescent="0.25">
      <c r="A12" s="230"/>
      <c r="B12" s="231"/>
      <c r="C12" s="231"/>
      <c r="D12" s="232"/>
      <c r="E12" s="231"/>
      <c r="F12" s="231"/>
      <c r="G12" s="231"/>
      <c r="H12" s="231"/>
      <c r="I12" s="231"/>
      <c r="J12" s="231"/>
      <c r="K12" s="232"/>
      <c r="L12" s="231"/>
      <c r="M12" s="231"/>
      <c r="N12" s="231"/>
      <c r="O12" s="231"/>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row>
    <row r="13" spans="1:42" x14ac:dyDescent="0.25">
      <c r="A13" s="230"/>
      <c r="B13" s="231"/>
      <c r="C13" s="231"/>
      <c r="D13" s="232"/>
      <c r="E13" s="231"/>
      <c r="F13" s="231"/>
      <c r="G13" s="231"/>
      <c r="H13" s="231"/>
      <c r="I13" s="231"/>
      <c r="J13" s="231"/>
      <c r="K13" s="232"/>
      <c r="L13" s="231"/>
      <c r="M13" s="231"/>
      <c r="N13" s="231"/>
      <c r="O13" s="231"/>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row>
    <row r="14" spans="1:42" x14ac:dyDescent="0.25">
      <c r="A14" s="230"/>
      <c r="B14" s="231"/>
      <c r="C14" s="231"/>
      <c r="D14" s="232"/>
      <c r="E14" s="231"/>
      <c r="F14" s="231"/>
      <c r="G14" s="231"/>
      <c r="H14" s="231"/>
      <c r="I14" s="231"/>
      <c r="J14" s="231"/>
      <c r="K14" s="232"/>
      <c r="L14" s="231"/>
      <c r="M14" s="231"/>
      <c r="N14" s="231"/>
      <c r="O14" s="231"/>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row>
    <row r="15" spans="1:42" x14ac:dyDescent="0.25">
      <c r="A15" s="230"/>
      <c r="B15" s="231"/>
      <c r="C15" s="231"/>
      <c r="D15" s="232"/>
      <c r="E15" s="231"/>
      <c r="F15" s="231"/>
      <c r="G15" s="231"/>
      <c r="H15" s="231"/>
      <c r="I15" s="231"/>
      <c r="J15" s="231"/>
      <c r="K15" s="232"/>
      <c r="L15" s="231"/>
      <c r="M15" s="231"/>
      <c r="N15" s="231"/>
      <c r="O15" s="231"/>
      <c r="P15" s="222"/>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row>
    <row r="16" spans="1:42" x14ac:dyDescent="0.25">
      <c r="A16" s="230"/>
      <c r="B16" s="231"/>
      <c r="C16" s="231"/>
      <c r="D16" s="232"/>
      <c r="E16" s="231"/>
      <c r="F16" s="231"/>
      <c r="G16" s="231"/>
      <c r="H16" s="231"/>
      <c r="I16" s="231"/>
      <c r="J16" s="231"/>
      <c r="K16" s="232"/>
      <c r="L16" s="231"/>
      <c r="M16" s="231"/>
      <c r="N16" s="231"/>
      <c r="O16" s="231"/>
      <c r="P16" s="222"/>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row>
    <row r="17" spans="1:42" x14ac:dyDescent="0.25">
      <c r="A17" s="230"/>
      <c r="B17" s="231"/>
      <c r="C17" s="231"/>
      <c r="D17" s="232"/>
      <c r="E17" s="231"/>
      <c r="F17" s="231"/>
      <c r="G17" s="231"/>
      <c r="H17" s="231"/>
      <c r="I17" s="231"/>
      <c r="J17" s="231"/>
      <c r="K17" s="232"/>
      <c r="L17" s="231"/>
      <c r="M17" s="231"/>
      <c r="N17" s="231"/>
      <c r="O17" s="231"/>
      <c r="P17" s="222"/>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row>
    <row r="18" spans="1:42" x14ac:dyDescent="0.25">
      <c r="A18" s="230"/>
      <c r="B18" s="231"/>
      <c r="C18" s="231"/>
      <c r="D18" s="232"/>
      <c r="E18" s="231"/>
      <c r="F18" s="231"/>
      <c r="G18" s="231"/>
      <c r="H18" s="231"/>
      <c r="I18" s="231"/>
      <c r="J18" s="231"/>
      <c r="K18" s="232"/>
      <c r="L18" s="231"/>
      <c r="M18" s="231"/>
      <c r="N18" s="231"/>
      <c r="O18" s="231"/>
      <c r="P18" s="222"/>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row>
    <row r="19" spans="1:42" x14ac:dyDescent="0.25">
      <c r="A19" s="230"/>
      <c r="B19" s="231"/>
      <c r="C19" s="231"/>
      <c r="D19" s="232"/>
      <c r="E19" s="231"/>
      <c r="F19" s="231"/>
      <c r="G19" s="231"/>
      <c r="H19" s="231"/>
      <c r="I19" s="231"/>
      <c r="J19" s="231"/>
      <c r="K19" s="232"/>
      <c r="L19" s="231"/>
      <c r="M19" s="231"/>
      <c r="N19" s="231"/>
      <c r="O19" s="231"/>
      <c r="P19" s="222"/>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row>
    <row r="20" spans="1:42" x14ac:dyDescent="0.25">
      <c r="A20" s="230"/>
      <c r="B20" s="231"/>
      <c r="C20" s="231"/>
      <c r="D20" s="232"/>
      <c r="E20" s="231"/>
      <c r="F20" s="231"/>
      <c r="G20" s="231"/>
      <c r="H20" s="231"/>
      <c r="I20" s="231"/>
      <c r="J20" s="231"/>
      <c r="K20" s="232"/>
      <c r="L20" s="231"/>
      <c r="M20" s="231"/>
      <c r="N20" s="231"/>
      <c r="O20" s="231"/>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row>
    <row r="21" spans="1:42" x14ac:dyDescent="0.25">
      <c r="A21" s="230"/>
      <c r="B21" s="231"/>
      <c r="C21" s="231"/>
      <c r="D21" s="232"/>
      <c r="E21" s="231"/>
      <c r="F21" s="231"/>
      <c r="G21" s="231"/>
      <c r="H21" s="231"/>
      <c r="I21" s="231"/>
      <c r="J21" s="231"/>
      <c r="K21" s="232"/>
      <c r="L21" s="231"/>
      <c r="M21" s="231"/>
      <c r="N21" s="231"/>
      <c r="O21" s="231"/>
      <c r="P21" s="222"/>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row>
    <row r="22" spans="1:42" x14ac:dyDescent="0.25">
      <c r="A22" s="230"/>
      <c r="B22" s="231"/>
      <c r="C22" s="231"/>
      <c r="D22" s="232"/>
      <c r="E22" s="231"/>
      <c r="F22" s="231"/>
      <c r="G22" s="231"/>
      <c r="H22" s="231"/>
      <c r="I22" s="231"/>
      <c r="J22" s="231"/>
      <c r="K22" s="232"/>
      <c r="L22" s="231"/>
      <c r="M22" s="231"/>
      <c r="N22" s="231"/>
      <c r="O22" s="231"/>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row>
    <row r="23" spans="1:42" x14ac:dyDescent="0.25">
      <c r="A23" s="230"/>
      <c r="B23" s="231"/>
      <c r="C23" s="231"/>
      <c r="D23" s="232"/>
      <c r="E23" s="231"/>
      <c r="F23" s="231"/>
      <c r="G23" s="231"/>
      <c r="H23" s="231"/>
      <c r="I23" s="231"/>
      <c r="J23" s="231"/>
      <c r="K23" s="232"/>
      <c r="L23" s="231"/>
      <c r="M23" s="231"/>
      <c r="N23" s="231"/>
      <c r="O23" s="231"/>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row>
    <row r="24" spans="1:42" x14ac:dyDescent="0.25">
      <c r="A24" s="230"/>
      <c r="B24" s="231"/>
      <c r="C24" s="231"/>
      <c r="D24" s="232"/>
      <c r="E24" s="231"/>
      <c r="F24" s="231"/>
      <c r="G24" s="231"/>
      <c r="H24" s="231"/>
      <c r="I24" s="231"/>
      <c r="J24" s="231"/>
      <c r="K24" s="232"/>
      <c r="L24" s="231"/>
      <c r="M24" s="231"/>
      <c r="N24" s="231"/>
      <c r="O24" s="231"/>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row>
    <row r="25" spans="1:42" x14ac:dyDescent="0.25">
      <c r="A25" s="230"/>
      <c r="B25" s="231"/>
      <c r="C25" s="231"/>
      <c r="D25" s="232"/>
      <c r="E25" s="231"/>
      <c r="F25" s="231"/>
      <c r="G25" s="231"/>
      <c r="H25" s="231"/>
      <c r="I25" s="231"/>
      <c r="J25" s="231"/>
      <c r="K25" s="232"/>
      <c r="L25" s="231"/>
      <c r="M25" s="231"/>
      <c r="N25" s="231"/>
      <c r="O25" s="231"/>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row>
    <row r="26" spans="1:42" x14ac:dyDescent="0.25">
      <c r="A26" s="230"/>
      <c r="B26" s="231"/>
      <c r="C26" s="231"/>
      <c r="D26" s="232"/>
      <c r="E26" s="231"/>
      <c r="F26" s="231"/>
      <c r="G26" s="231"/>
      <c r="H26" s="231"/>
      <c r="I26" s="231"/>
      <c r="J26" s="231"/>
      <c r="K26" s="232"/>
      <c r="L26" s="231"/>
      <c r="M26" s="231"/>
      <c r="N26" s="231"/>
      <c r="O26" s="231"/>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row>
    <row r="27" spans="1:42" x14ac:dyDescent="0.25">
      <c r="A27" s="230"/>
      <c r="B27" s="231"/>
      <c r="C27" s="231"/>
      <c r="D27" s="232"/>
      <c r="E27" s="231"/>
      <c r="F27" s="231"/>
      <c r="G27" s="231"/>
      <c r="H27" s="231"/>
      <c r="I27" s="231"/>
      <c r="J27" s="231"/>
      <c r="K27" s="232"/>
      <c r="L27" s="231"/>
      <c r="M27" s="231"/>
      <c r="N27" s="231"/>
      <c r="O27" s="231"/>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row>
    <row r="28" spans="1:42" x14ac:dyDescent="0.25">
      <c r="A28" s="230"/>
      <c r="B28" s="231"/>
      <c r="C28" s="231"/>
      <c r="D28" s="232"/>
      <c r="E28" s="231"/>
      <c r="F28" s="231"/>
      <c r="G28" s="231"/>
      <c r="H28" s="231"/>
      <c r="I28" s="231"/>
      <c r="J28" s="231"/>
      <c r="K28" s="232"/>
      <c r="L28" s="231"/>
      <c r="M28" s="231"/>
      <c r="N28" s="231"/>
      <c r="O28" s="231"/>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row>
    <row r="29" spans="1:42" x14ac:dyDescent="0.25">
      <c r="A29" s="230"/>
      <c r="B29" s="231"/>
      <c r="C29" s="231"/>
      <c r="D29" s="232"/>
      <c r="E29" s="231"/>
      <c r="F29" s="231"/>
      <c r="G29" s="231"/>
      <c r="H29" s="231"/>
      <c r="I29" s="231"/>
      <c r="J29" s="231"/>
      <c r="K29" s="232"/>
      <c r="L29" s="231"/>
      <c r="M29" s="231"/>
      <c r="N29" s="231"/>
      <c r="O29" s="231"/>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row>
    <row r="30" spans="1:42" x14ac:dyDescent="0.25">
      <c r="A30" s="230"/>
      <c r="B30" s="231"/>
      <c r="C30" s="231"/>
      <c r="D30" s="232"/>
      <c r="E30" s="231"/>
      <c r="F30" s="231"/>
      <c r="G30" s="231"/>
      <c r="H30" s="231"/>
      <c r="I30" s="231"/>
      <c r="J30" s="231"/>
      <c r="K30" s="232"/>
      <c r="L30" s="231"/>
      <c r="M30" s="231"/>
      <c r="N30" s="231"/>
      <c r="O30" s="231"/>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row>
    <row r="31" spans="1:42" x14ac:dyDescent="0.25">
      <c r="A31" s="230"/>
      <c r="B31" s="231"/>
      <c r="C31" s="231"/>
      <c r="D31" s="232"/>
      <c r="E31" s="231"/>
      <c r="F31" s="231"/>
      <c r="G31" s="231"/>
      <c r="H31" s="231"/>
      <c r="I31" s="231"/>
      <c r="J31" s="231"/>
      <c r="K31" s="232"/>
      <c r="L31" s="231"/>
      <c r="M31" s="231"/>
      <c r="N31" s="231"/>
      <c r="O31" s="231"/>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row>
    <row r="32" spans="1:42" x14ac:dyDescent="0.25">
      <c r="A32" s="230"/>
      <c r="B32" s="231"/>
      <c r="C32" s="231"/>
      <c r="D32" s="232"/>
      <c r="E32" s="231"/>
      <c r="F32" s="231"/>
      <c r="G32" s="231"/>
      <c r="H32" s="231"/>
      <c r="I32" s="231"/>
      <c r="J32" s="231"/>
      <c r="K32" s="232"/>
      <c r="L32" s="231"/>
      <c r="M32" s="231"/>
      <c r="N32" s="231"/>
      <c r="O32" s="231"/>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row>
    <row r="33" spans="1:42" x14ac:dyDescent="0.25">
      <c r="A33" s="230"/>
      <c r="B33" s="231"/>
      <c r="C33" s="231"/>
      <c r="D33" s="232"/>
      <c r="E33" s="231"/>
      <c r="F33" s="231"/>
      <c r="G33" s="231"/>
      <c r="H33" s="231"/>
      <c r="I33" s="231"/>
      <c r="J33" s="231"/>
      <c r="K33" s="232"/>
      <c r="L33" s="231"/>
      <c r="M33" s="231"/>
      <c r="N33" s="231"/>
      <c r="O33" s="231"/>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row>
    <row r="34" spans="1:42" x14ac:dyDescent="0.25">
      <c r="A34" s="230"/>
      <c r="B34" s="231"/>
      <c r="C34" s="231"/>
      <c r="D34" s="232"/>
      <c r="E34" s="231"/>
      <c r="F34" s="231"/>
      <c r="G34" s="231"/>
      <c r="H34" s="231"/>
      <c r="I34" s="231"/>
      <c r="J34" s="231"/>
      <c r="K34" s="232"/>
      <c r="L34" s="231"/>
      <c r="M34" s="231"/>
      <c r="N34" s="231"/>
      <c r="O34" s="231"/>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row>
    <row r="35" spans="1:42" x14ac:dyDescent="0.25">
      <c r="A35" s="230"/>
      <c r="B35" s="231"/>
      <c r="C35" s="231"/>
      <c r="D35" s="232"/>
      <c r="E35" s="231"/>
      <c r="F35" s="231"/>
      <c r="G35" s="231"/>
      <c r="H35" s="231"/>
      <c r="I35" s="231"/>
      <c r="J35" s="231"/>
      <c r="K35" s="232"/>
      <c r="L35" s="231"/>
      <c r="M35" s="231"/>
      <c r="N35" s="231"/>
      <c r="O35" s="231"/>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row>
    <row r="36" spans="1:42" x14ac:dyDescent="0.25">
      <c r="A36" s="230"/>
      <c r="B36" s="231"/>
      <c r="C36" s="231"/>
      <c r="D36" s="232"/>
      <c r="E36" s="231"/>
      <c r="F36" s="231"/>
      <c r="G36" s="231"/>
      <c r="H36" s="231"/>
      <c r="I36" s="231"/>
      <c r="J36" s="231"/>
      <c r="K36" s="232"/>
      <c r="L36" s="231"/>
      <c r="M36" s="231"/>
      <c r="N36" s="231"/>
      <c r="O36" s="231"/>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row>
    <row r="37" spans="1:42" x14ac:dyDescent="0.25">
      <c r="A37" s="230"/>
      <c r="B37" s="231"/>
      <c r="C37" s="231"/>
      <c r="D37" s="232"/>
      <c r="E37" s="231"/>
      <c r="F37" s="231"/>
      <c r="G37" s="231"/>
      <c r="H37" s="231"/>
      <c r="I37" s="231"/>
      <c r="J37" s="231"/>
      <c r="K37" s="232"/>
      <c r="L37" s="231"/>
      <c r="M37" s="231"/>
      <c r="N37" s="231"/>
      <c r="O37" s="231"/>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row>
    <row r="38" spans="1:42" x14ac:dyDescent="0.25">
      <c r="A38" s="230"/>
      <c r="B38" s="231"/>
      <c r="C38" s="231"/>
      <c r="D38" s="232"/>
      <c r="E38" s="231"/>
      <c r="F38" s="231"/>
      <c r="G38" s="231"/>
      <c r="H38" s="231"/>
      <c r="I38" s="231"/>
      <c r="J38" s="231"/>
      <c r="K38" s="232"/>
      <c r="L38" s="231"/>
      <c r="M38" s="231"/>
      <c r="N38" s="231"/>
      <c r="O38" s="231"/>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row>
    <row r="39" spans="1:42" x14ac:dyDescent="0.25">
      <c r="A39" s="230"/>
      <c r="B39" s="231"/>
      <c r="C39" s="231"/>
      <c r="D39" s="232"/>
      <c r="E39" s="231"/>
      <c r="F39" s="231"/>
      <c r="G39" s="231"/>
      <c r="H39" s="231"/>
      <c r="I39" s="231"/>
      <c r="J39" s="231"/>
      <c r="K39" s="232"/>
      <c r="L39" s="231"/>
      <c r="M39" s="231"/>
      <c r="N39" s="231"/>
      <c r="O39" s="231"/>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row>
    <row r="40" spans="1:42" x14ac:dyDescent="0.25">
      <c r="A40" s="230"/>
      <c r="B40" s="231"/>
      <c r="C40" s="231"/>
      <c r="D40" s="232"/>
      <c r="E40" s="231"/>
      <c r="F40" s="231"/>
      <c r="G40" s="231"/>
      <c r="H40" s="231"/>
      <c r="I40" s="231"/>
      <c r="J40" s="231"/>
      <c r="K40" s="232"/>
      <c r="L40" s="231"/>
      <c r="M40" s="231"/>
      <c r="N40" s="231"/>
      <c r="O40" s="231"/>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row>
    <row r="41" spans="1:42" x14ac:dyDescent="0.25">
      <c r="A41" s="230"/>
      <c r="B41" s="231"/>
      <c r="C41" s="231"/>
      <c r="D41" s="232"/>
      <c r="E41" s="231"/>
      <c r="F41" s="231"/>
      <c r="G41" s="231"/>
      <c r="H41" s="231"/>
      <c r="I41" s="231"/>
      <c r="J41" s="231"/>
      <c r="K41" s="232"/>
      <c r="L41" s="231"/>
      <c r="M41" s="231"/>
      <c r="N41" s="231"/>
      <c r="O41" s="231"/>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row>
    <row r="42" spans="1:42" x14ac:dyDescent="0.25">
      <c r="A42" s="230"/>
      <c r="B42" s="231"/>
      <c r="C42" s="231"/>
      <c r="D42" s="232"/>
      <c r="E42" s="231"/>
      <c r="F42" s="231"/>
      <c r="G42" s="231"/>
      <c r="H42" s="231"/>
      <c r="I42" s="231"/>
      <c r="J42" s="231"/>
      <c r="K42" s="232"/>
      <c r="L42" s="231"/>
      <c r="M42" s="231"/>
      <c r="N42" s="231"/>
      <c r="O42" s="231"/>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row>
    <row r="43" spans="1:42" x14ac:dyDescent="0.25">
      <c r="A43" s="230"/>
      <c r="B43" s="231"/>
      <c r="C43" s="231"/>
      <c r="D43" s="232"/>
      <c r="E43" s="231"/>
      <c r="F43" s="231"/>
      <c r="G43" s="231"/>
      <c r="H43" s="231"/>
      <c r="I43" s="231"/>
      <c r="J43" s="231"/>
      <c r="K43" s="232"/>
      <c r="L43" s="231"/>
      <c r="M43" s="231"/>
      <c r="N43" s="231"/>
      <c r="O43" s="231"/>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row>
    <row r="44" spans="1:42" x14ac:dyDescent="0.25">
      <c r="A44" s="230"/>
      <c r="B44" s="231"/>
      <c r="C44" s="231"/>
      <c r="D44" s="232"/>
      <c r="E44" s="231"/>
      <c r="F44" s="231"/>
      <c r="G44" s="231"/>
      <c r="H44" s="231"/>
      <c r="I44" s="231"/>
      <c r="J44" s="231"/>
      <c r="K44" s="232"/>
      <c r="L44" s="231"/>
      <c r="M44" s="231"/>
      <c r="N44" s="231"/>
      <c r="O44" s="231"/>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row>
    <row r="45" spans="1:42" x14ac:dyDescent="0.25">
      <c r="A45" s="230"/>
      <c r="B45" s="231"/>
      <c r="C45" s="231"/>
      <c r="D45" s="232"/>
      <c r="E45" s="231"/>
      <c r="F45" s="231"/>
      <c r="G45" s="231"/>
      <c r="H45" s="231"/>
      <c r="I45" s="231"/>
      <c r="J45" s="231"/>
      <c r="K45" s="232"/>
      <c r="L45" s="231"/>
      <c r="M45" s="231"/>
      <c r="N45" s="231"/>
      <c r="O45" s="231"/>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row>
    <row r="46" spans="1:42" x14ac:dyDescent="0.25">
      <c r="A46" s="230"/>
      <c r="B46" s="231"/>
      <c r="C46" s="231"/>
      <c r="D46" s="232"/>
      <c r="E46" s="231"/>
      <c r="F46" s="231"/>
      <c r="G46" s="231"/>
      <c r="H46" s="231"/>
      <c r="I46" s="231"/>
      <c r="J46" s="231"/>
      <c r="K46" s="232"/>
      <c r="L46" s="231"/>
      <c r="M46" s="231"/>
      <c r="N46" s="231"/>
      <c r="O46" s="231"/>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row>
    <row r="47" spans="1:42" x14ac:dyDescent="0.25">
      <c r="A47" s="230"/>
      <c r="B47" s="231"/>
      <c r="C47" s="231"/>
      <c r="D47" s="232"/>
      <c r="E47" s="231"/>
      <c r="F47" s="231"/>
      <c r="G47" s="231"/>
      <c r="H47" s="231"/>
      <c r="I47" s="231"/>
      <c r="J47" s="231"/>
      <c r="K47" s="232"/>
      <c r="L47" s="231"/>
      <c r="M47" s="231"/>
      <c r="N47" s="231"/>
      <c r="O47" s="231"/>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row>
    <row r="48" spans="1:42" x14ac:dyDescent="0.25">
      <c r="A48" s="230"/>
      <c r="B48" s="231"/>
      <c r="C48" s="231"/>
      <c r="D48" s="232"/>
      <c r="E48" s="231"/>
      <c r="F48" s="231"/>
      <c r="G48" s="231"/>
      <c r="H48" s="231"/>
      <c r="I48" s="231"/>
      <c r="J48" s="231"/>
      <c r="K48" s="232"/>
      <c r="L48" s="231"/>
      <c r="M48" s="231"/>
      <c r="N48" s="231"/>
      <c r="O48" s="231"/>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row>
    <row r="49" spans="1:42" x14ac:dyDescent="0.25">
      <c r="A49" s="230"/>
      <c r="B49" s="231"/>
      <c r="C49" s="231"/>
      <c r="D49" s="232"/>
      <c r="E49" s="231"/>
      <c r="F49" s="231"/>
      <c r="G49" s="231"/>
      <c r="H49" s="231"/>
      <c r="I49" s="231"/>
      <c r="J49" s="231"/>
      <c r="K49" s="232"/>
      <c r="L49" s="231"/>
      <c r="M49" s="231"/>
      <c r="N49" s="231"/>
      <c r="O49" s="231"/>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row>
    <row r="50" spans="1:42" x14ac:dyDescent="0.25">
      <c r="A50" s="230"/>
      <c r="B50" s="231"/>
      <c r="C50" s="231"/>
      <c r="D50" s="232"/>
      <c r="E50" s="231"/>
      <c r="F50" s="231"/>
      <c r="G50" s="231"/>
      <c r="H50" s="231"/>
      <c r="I50" s="231"/>
      <c r="J50" s="231"/>
      <c r="K50" s="232"/>
      <c r="L50" s="231"/>
      <c r="M50" s="231"/>
      <c r="N50" s="231"/>
      <c r="O50" s="231"/>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row>
    <row r="51" spans="1:42" x14ac:dyDescent="0.25">
      <c r="A51" s="230"/>
      <c r="B51" s="231"/>
      <c r="C51" s="231"/>
      <c r="D51" s="232"/>
      <c r="E51" s="231"/>
      <c r="F51" s="231"/>
      <c r="G51" s="231"/>
      <c r="H51" s="231"/>
      <c r="I51" s="231"/>
      <c r="J51" s="231"/>
      <c r="K51" s="232"/>
      <c r="L51" s="231"/>
      <c r="M51" s="231"/>
      <c r="N51" s="231"/>
      <c r="O51" s="231"/>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row>
    <row r="52" spans="1:42" x14ac:dyDescent="0.25">
      <c r="A52" s="230"/>
      <c r="B52" s="231"/>
      <c r="C52" s="231"/>
      <c r="D52" s="232"/>
      <c r="E52" s="231"/>
      <c r="F52" s="231"/>
      <c r="G52" s="231"/>
      <c r="H52" s="231"/>
      <c r="I52" s="231"/>
      <c r="J52" s="231"/>
      <c r="K52" s="232"/>
      <c r="L52" s="231"/>
      <c r="M52" s="231"/>
      <c r="N52" s="231"/>
      <c r="O52" s="231"/>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row>
    <row r="53" spans="1:42" x14ac:dyDescent="0.25">
      <c r="A53" s="230"/>
      <c r="B53" s="231"/>
      <c r="C53" s="231"/>
      <c r="D53" s="232"/>
      <c r="E53" s="231"/>
      <c r="F53" s="231"/>
      <c r="G53" s="231"/>
      <c r="H53" s="231"/>
      <c r="I53" s="231"/>
      <c r="J53" s="231"/>
      <c r="K53" s="232"/>
      <c r="L53" s="231"/>
      <c r="M53" s="231"/>
      <c r="N53" s="231"/>
      <c r="O53" s="231"/>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row>
    <row r="54" spans="1:42" x14ac:dyDescent="0.25">
      <c r="A54" s="230"/>
      <c r="B54" s="231"/>
      <c r="C54" s="231"/>
      <c r="D54" s="232"/>
      <c r="E54" s="231"/>
      <c r="F54" s="231"/>
      <c r="G54" s="231"/>
      <c r="H54" s="231"/>
      <c r="I54" s="231"/>
      <c r="J54" s="231"/>
      <c r="K54" s="232"/>
      <c r="L54" s="231"/>
      <c r="M54" s="231"/>
      <c r="N54" s="231"/>
      <c r="O54" s="231"/>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row>
    <row r="55" spans="1:42" x14ac:dyDescent="0.25">
      <c r="A55" s="230"/>
      <c r="B55" s="231"/>
      <c r="C55" s="231"/>
      <c r="D55" s="232"/>
      <c r="E55" s="231"/>
      <c r="F55" s="231"/>
      <c r="G55" s="231"/>
      <c r="H55" s="231"/>
      <c r="I55" s="231"/>
      <c r="J55" s="231"/>
      <c r="K55" s="232"/>
      <c r="L55" s="231"/>
      <c r="M55" s="231"/>
      <c r="N55" s="231"/>
      <c r="O55" s="231"/>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row>
    <row r="56" spans="1:42" x14ac:dyDescent="0.25">
      <c r="A56" s="230"/>
      <c r="B56" s="231"/>
      <c r="C56" s="231"/>
      <c r="D56" s="232"/>
      <c r="E56" s="231"/>
      <c r="F56" s="231"/>
      <c r="G56" s="231"/>
      <c r="H56" s="231"/>
      <c r="I56" s="231"/>
      <c r="J56" s="231"/>
      <c r="K56" s="232"/>
      <c r="L56" s="231"/>
      <c r="M56" s="231"/>
      <c r="N56" s="231"/>
      <c r="O56" s="231"/>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row>
    <row r="57" spans="1:42" x14ac:dyDescent="0.25">
      <c r="A57" s="230"/>
      <c r="B57" s="231"/>
      <c r="C57" s="231"/>
      <c r="D57" s="232"/>
      <c r="E57" s="231"/>
      <c r="F57" s="231"/>
      <c r="G57" s="231"/>
      <c r="H57" s="231"/>
      <c r="I57" s="231"/>
      <c r="J57" s="231"/>
      <c r="K57" s="232"/>
      <c r="L57" s="231"/>
      <c r="M57" s="231"/>
      <c r="N57" s="231"/>
      <c r="O57" s="231"/>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row>
    <row r="58" spans="1:42" x14ac:dyDescent="0.25">
      <c r="A58" s="230"/>
      <c r="B58" s="231"/>
      <c r="C58" s="231"/>
      <c r="D58" s="232"/>
      <c r="E58" s="231"/>
      <c r="F58" s="231"/>
      <c r="G58" s="231"/>
      <c r="H58" s="231"/>
      <c r="I58" s="231"/>
      <c r="J58" s="231"/>
      <c r="K58" s="232"/>
      <c r="L58" s="231"/>
      <c r="M58" s="231"/>
      <c r="N58" s="231"/>
      <c r="O58" s="231"/>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row>
    <row r="59" spans="1:42" x14ac:dyDescent="0.25">
      <c r="A59" s="230"/>
      <c r="B59" s="231"/>
      <c r="C59" s="231"/>
      <c r="D59" s="232"/>
      <c r="E59" s="231"/>
      <c r="F59" s="231"/>
      <c r="G59" s="231"/>
      <c r="H59" s="231"/>
      <c r="I59" s="231"/>
      <c r="J59" s="231"/>
      <c r="K59" s="232"/>
      <c r="L59" s="231"/>
      <c r="M59" s="231"/>
      <c r="N59" s="231"/>
      <c r="O59" s="231"/>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row>
    <row r="60" spans="1:42" x14ac:dyDescent="0.25">
      <c r="A60" s="230"/>
      <c r="B60" s="231"/>
      <c r="C60" s="231"/>
      <c r="D60" s="232"/>
      <c r="E60" s="231"/>
      <c r="F60" s="231"/>
      <c r="G60" s="231"/>
      <c r="H60" s="231"/>
      <c r="I60" s="231"/>
      <c r="J60" s="231"/>
      <c r="K60" s="232"/>
      <c r="L60" s="231"/>
      <c r="M60" s="231"/>
      <c r="N60" s="231"/>
      <c r="O60" s="231"/>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row>
    <row r="61" spans="1:42" x14ac:dyDescent="0.25">
      <c r="A61" s="230"/>
      <c r="B61" s="231"/>
      <c r="C61" s="231"/>
      <c r="D61" s="232"/>
      <c r="E61" s="231"/>
      <c r="F61" s="231"/>
      <c r="G61" s="231"/>
      <c r="H61" s="231"/>
      <c r="I61" s="231"/>
      <c r="J61" s="231"/>
      <c r="K61" s="232"/>
      <c r="L61" s="231"/>
      <c r="M61" s="231"/>
      <c r="N61" s="231"/>
      <c r="O61" s="231"/>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row>
    <row r="62" spans="1:42" x14ac:dyDescent="0.25">
      <c r="A62" s="230"/>
      <c r="B62" s="231"/>
      <c r="C62" s="231"/>
      <c r="D62" s="232"/>
      <c r="E62" s="231"/>
      <c r="F62" s="231"/>
      <c r="G62" s="231"/>
      <c r="H62" s="231"/>
      <c r="I62" s="231"/>
      <c r="J62" s="231"/>
      <c r="K62" s="232"/>
      <c r="L62" s="231"/>
      <c r="M62" s="231"/>
      <c r="N62" s="231"/>
      <c r="O62" s="231"/>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row>
    <row r="63" spans="1:42" x14ac:dyDescent="0.25">
      <c r="A63" s="230"/>
      <c r="B63" s="231"/>
      <c r="C63" s="231"/>
      <c r="D63" s="232"/>
      <c r="E63" s="231"/>
      <c r="F63" s="231"/>
      <c r="G63" s="231"/>
      <c r="H63" s="231"/>
      <c r="I63" s="231"/>
      <c r="J63" s="231"/>
      <c r="K63" s="232"/>
      <c r="L63" s="231"/>
      <c r="M63" s="231"/>
      <c r="N63" s="231"/>
      <c r="O63" s="231"/>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row>
    <row r="64" spans="1:42" x14ac:dyDescent="0.25">
      <c r="A64" s="230"/>
      <c r="B64" s="231"/>
      <c r="C64" s="231"/>
      <c r="D64" s="232"/>
      <c r="E64" s="231"/>
      <c r="F64" s="231"/>
      <c r="G64" s="231"/>
      <c r="H64" s="231"/>
      <c r="I64" s="231"/>
      <c r="J64" s="231"/>
      <c r="K64" s="232"/>
      <c r="L64" s="231"/>
      <c r="M64" s="231"/>
      <c r="N64" s="231"/>
      <c r="O64" s="231"/>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row>
    <row r="65" spans="1:42" x14ac:dyDescent="0.25">
      <c r="A65" s="230"/>
      <c r="B65" s="231"/>
      <c r="C65" s="231"/>
      <c r="D65" s="232"/>
      <c r="E65" s="231"/>
      <c r="F65" s="231"/>
      <c r="G65" s="231"/>
      <c r="H65" s="231"/>
      <c r="I65" s="231"/>
      <c r="J65" s="231"/>
      <c r="K65" s="232"/>
      <c r="L65" s="231"/>
      <c r="M65" s="231"/>
      <c r="N65" s="231"/>
      <c r="O65" s="231"/>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row>
    <row r="66" spans="1:42" x14ac:dyDescent="0.25">
      <c r="A66" s="230"/>
      <c r="B66" s="231"/>
      <c r="C66" s="231"/>
      <c r="D66" s="232"/>
      <c r="E66" s="231"/>
      <c r="F66" s="231"/>
      <c r="G66" s="231"/>
      <c r="H66" s="231"/>
      <c r="I66" s="231"/>
      <c r="J66" s="231"/>
      <c r="K66" s="232"/>
      <c r="L66" s="231"/>
      <c r="M66" s="231"/>
      <c r="N66" s="231"/>
      <c r="O66" s="231"/>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row>
    <row r="67" spans="1:42" x14ac:dyDescent="0.25">
      <c r="A67" s="230"/>
      <c r="B67" s="231"/>
      <c r="C67" s="231"/>
      <c r="D67" s="232"/>
      <c r="E67" s="231"/>
      <c r="F67" s="231"/>
      <c r="G67" s="231"/>
      <c r="H67" s="231"/>
      <c r="I67" s="231"/>
      <c r="J67" s="231"/>
      <c r="K67" s="232"/>
      <c r="L67" s="231"/>
      <c r="M67" s="231"/>
      <c r="N67" s="231"/>
      <c r="O67" s="231"/>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row>
    <row r="68" spans="1:42" x14ac:dyDescent="0.25">
      <c r="A68" s="230"/>
      <c r="B68" s="231"/>
      <c r="C68" s="231"/>
      <c r="D68" s="232"/>
      <c r="E68" s="231"/>
      <c r="F68" s="231"/>
      <c r="G68" s="231"/>
      <c r="H68" s="231"/>
      <c r="I68" s="231"/>
      <c r="J68" s="231"/>
      <c r="K68" s="232"/>
      <c r="L68" s="231"/>
      <c r="M68" s="231"/>
      <c r="N68" s="231"/>
      <c r="O68" s="231"/>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row>
    <row r="69" spans="1:42" x14ac:dyDescent="0.25">
      <c r="A69" s="230"/>
      <c r="B69" s="231"/>
      <c r="C69" s="231"/>
      <c r="D69" s="232"/>
      <c r="E69" s="231"/>
      <c r="F69" s="231"/>
      <c r="G69" s="231"/>
      <c r="H69" s="231"/>
      <c r="I69" s="231"/>
      <c r="J69" s="231"/>
      <c r="K69" s="232"/>
      <c r="L69" s="231"/>
      <c r="M69" s="231"/>
      <c r="N69" s="231"/>
      <c r="O69" s="231"/>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row>
    <row r="70" spans="1:42" x14ac:dyDescent="0.25">
      <c r="A70" s="230"/>
      <c r="B70" s="231"/>
      <c r="C70" s="231"/>
      <c r="D70" s="232"/>
      <c r="E70" s="231"/>
      <c r="F70" s="231"/>
      <c r="G70" s="231"/>
      <c r="H70" s="231"/>
      <c r="I70" s="231"/>
      <c r="J70" s="231"/>
      <c r="K70" s="232"/>
      <c r="L70" s="231"/>
      <c r="M70" s="231"/>
      <c r="N70" s="231"/>
      <c r="O70" s="231"/>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row>
    <row r="71" spans="1:42" x14ac:dyDescent="0.25">
      <c r="A71" s="230"/>
      <c r="B71" s="231"/>
      <c r="C71" s="231"/>
      <c r="D71" s="232"/>
      <c r="E71" s="231"/>
      <c r="F71" s="231"/>
      <c r="G71" s="231"/>
      <c r="H71" s="231"/>
      <c r="I71" s="231"/>
      <c r="J71" s="231"/>
      <c r="K71" s="232"/>
      <c r="L71" s="231"/>
      <c r="M71" s="231"/>
      <c r="N71" s="231"/>
      <c r="O71" s="231"/>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row>
    <row r="72" spans="1:42" x14ac:dyDescent="0.25">
      <c r="A72" s="230"/>
      <c r="B72" s="231"/>
      <c r="C72" s="231"/>
      <c r="D72" s="232"/>
      <c r="E72" s="231"/>
      <c r="F72" s="231"/>
      <c r="G72" s="231"/>
      <c r="H72" s="231"/>
      <c r="I72" s="231"/>
      <c r="J72" s="231"/>
      <c r="K72" s="232"/>
      <c r="L72" s="231"/>
      <c r="M72" s="231"/>
      <c r="N72" s="231"/>
      <c r="O72" s="231"/>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row>
    <row r="73" spans="1:42" x14ac:dyDescent="0.25">
      <c r="A73" s="230"/>
      <c r="B73" s="231"/>
      <c r="C73" s="231"/>
      <c r="D73" s="232"/>
      <c r="E73" s="231"/>
      <c r="F73" s="231"/>
      <c r="G73" s="231"/>
      <c r="H73" s="231"/>
      <c r="I73" s="231"/>
      <c r="J73" s="231"/>
      <c r="K73" s="232"/>
      <c r="L73" s="231"/>
      <c r="M73" s="231"/>
      <c r="N73" s="231"/>
      <c r="O73" s="231"/>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row>
    <row r="74" spans="1:42" x14ac:dyDescent="0.25">
      <c r="A74" s="230"/>
      <c r="B74" s="231"/>
      <c r="C74" s="231"/>
      <c r="D74" s="232"/>
      <c r="E74" s="231"/>
      <c r="F74" s="231"/>
      <c r="G74" s="231"/>
      <c r="H74" s="231"/>
      <c r="I74" s="231"/>
      <c r="J74" s="231"/>
      <c r="K74" s="232"/>
      <c r="L74" s="231"/>
      <c r="M74" s="231"/>
      <c r="N74" s="231"/>
      <c r="O74" s="231"/>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row>
    <row r="75" spans="1:42" x14ac:dyDescent="0.25">
      <c r="A75" s="230"/>
      <c r="B75" s="231"/>
      <c r="C75" s="231"/>
      <c r="D75" s="232"/>
      <c r="E75" s="231"/>
      <c r="F75" s="231"/>
      <c r="G75" s="231"/>
      <c r="H75" s="231"/>
      <c r="I75" s="231"/>
      <c r="J75" s="231"/>
      <c r="K75" s="232"/>
      <c r="L75" s="231"/>
      <c r="M75" s="231"/>
      <c r="N75" s="231"/>
      <c r="O75" s="231"/>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row>
    <row r="76" spans="1:42" x14ac:dyDescent="0.25">
      <c r="A76" s="230"/>
      <c r="B76" s="231"/>
      <c r="C76" s="231"/>
      <c r="D76" s="232"/>
      <c r="E76" s="231"/>
      <c r="F76" s="231"/>
      <c r="G76" s="231"/>
      <c r="H76" s="231"/>
      <c r="I76" s="231"/>
      <c r="J76" s="231"/>
      <c r="K76" s="232"/>
      <c r="L76" s="231"/>
      <c r="M76" s="231"/>
      <c r="N76" s="231"/>
      <c r="O76" s="231"/>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row>
    <row r="77" spans="1:42" x14ac:dyDescent="0.25">
      <c r="A77" s="230"/>
      <c r="B77" s="231"/>
      <c r="C77" s="231"/>
      <c r="D77" s="232"/>
      <c r="E77" s="231"/>
      <c r="F77" s="231"/>
      <c r="G77" s="231"/>
      <c r="H77" s="231"/>
      <c r="I77" s="231"/>
      <c r="J77" s="231"/>
      <c r="K77" s="232"/>
      <c r="L77" s="231"/>
      <c r="M77" s="231"/>
      <c r="N77" s="231"/>
      <c r="O77" s="231"/>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row>
    <row r="78" spans="1:42" x14ac:dyDescent="0.25">
      <c r="A78" s="230"/>
      <c r="B78" s="231"/>
      <c r="C78" s="231"/>
      <c r="D78" s="232"/>
      <c r="E78" s="231"/>
      <c r="F78" s="231"/>
      <c r="G78" s="231"/>
      <c r="H78" s="231"/>
      <c r="I78" s="231"/>
      <c r="J78" s="231"/>
      <c r="K78" s="232"/>
      <c r="L78" s="231"/>
      <c r="M78" s="231"/>
      <c r="N78" s="231"/>
      <c r="O78" s="231"/>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row>
    <row r="79" spans="1:42" x14ac:dyDescent="0.25">
      <c r="A79" s="230"/>
      <c r="B79" s="231"/>
      <c r="C79" s="231"/>
      <c r="D79" s="232"/>
      <c r="E79" s="231"/>
      <c r="F79" s="231"/>
      <c r="G79" s="231"/>
      <c r="H79" s="231"/>
      <c r="I79" s="231"/>
      <c r="J79" s="231"/>
      <c r="K79" s="232"/>
      <c r="L79" s="231"/>
      <c r="M79" s="231"/>
      <c r="N79" s="231"/>
      <c r="O79" s="231"/>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row>
    <row r="80" spans="1:42" x14ac:dyDescent="0.25">
      <c r="A80" s="230"/>
      <c r="B80" s="231"/>
      <c r="C80" s="231"/>
      <c r="D80" s="232"/>
      <c r="E80" s="231"/>
      <c r="F80" s="231"/>
      <c r="G80" s="231"/>
      <c r="H80" s="231"/>
      <c r="I80" s="231"/>
      <c r="J80" s="231"/>
      <c r="K80" s="232"/>
      <c r="L80" s="231"/>
      <c r="M80" s="231"/>
      <c r="N80" s="231"/>
      <c r="O80" s="231"/>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row>
    <row r="81" spans="1:42" x14ac:dyDescent="0.25">
      <c r="A81" s="230"/>
      <c r="B81" s="231"/>
      <c r="C81" s="231"/>
      <c r="D81" s="232"/>
      <c r="E81" s="231"/>
      <c r="F81" s="231"/>
      <c r="G81" s="231"/>
      <c r="H81" s="231"/>
      <c r="I81" s="231"/>
      <c r="J81" s="231"/>
      <c r="K81" s="232"/>
      <c r="L81" s="231"/>
      <c r="M81" s="231"/>
      <c r="N81" s="231"/>
      <c r="O81" s="231"/>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row>
    <row r="82" spans="1:42" x14ac:dyDescent="0.25">
      <c r="A82" s="230"/>
      <c r="B82" s="231"/>
      <c r="C82" s="231"/>
      <c r="D82" s="232"/>
      <c r="E82" s="231"/>
      <c r="F82" s="231"/>
      <c r="G82" s="231"/>
      <c r="H82" s="231"/>
      <c r="I82" s="231"/>
      <c r="J82" s="231"/>
      <c r="K82" s="232"/>
      <c r="L82" s="231"/>
      <c r="M82" s="231"/>
      <c r="N82" s="231"/>
      <c r="O82" s="231"/>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row>
    <row r="83" spans="1:42" x14ac:dyDescent="0.25">
      <c r="A83" s="230"/>
      <c r="B83" s="231"/>
      <c r="C83" s="231"/>
      <c r="D83" s="232"/>
      <c r="E83" s="231"/>
      <c r="F83" s="231"/>
      <c r="G83" s="231"/>
      <c r="H83" s="231"/>
      <c r="I83" s="231"/>
      <c r="J83" s="231"/>
      <c r="K83" s="232"/>
      <c r="L83" s="231"/>
      <c r="M83" s="231"/>
      <c r="N83" s="231"/>
      <c r="O83" s="231"/>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row>
    <row r="84" spans="1:42" x14ac:dyDescent="0.25">
      <c r="A84" s="230"/>
      <c r="B84" s="231"/>
      <c r="C84" s="231"/>
      <c r="D84" s="232"/>
      <c r="E84" s="231"/>
      <c r="F84" s="231"/>
      <c r="G84" s="231"/>
      <c r="H84" s="231"/>
      <c r="I84" s="231"/>
      <c r="J84" s="231"/>
      <c r="K84" s="232"/>
      <c r="L84" s="231"/>
      <c r="M84" s="231"/>
      <c r="N84" s="231"/>
      <c r="O84" s="231"/>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row>
    <row r="85" spans="1:42" x14ac:dyDescent="0.25">
      <c r="A85" s="230"/>
      <c r="B85" s="231"/>
      <c r="C85" s="231"/>
      <c r="D85" s="232"/>
      <c r="E85" s="231"/>
      <c r="F85" s="231"/>
      <c r="G85" s="231"/>
      <c r="H85" s="231"/>
      <c r="I85" s="231"/>
      <c r="J85" s="231"/>
      <c r="K85" s="232"/>
      <c r="L85" s="231"/>
      <c r="M85" s="231"/>
      <c r="N85" s="231"/>
      <c r="O85" s="231"/>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row>
    <row r="86" spans="1:42" x14ac:dyDescent="0.25">
      <c r="A86" s="230"/>
      <c r="B86" s="231"/>
      <c r="C86" s="231"/>
      <c r="D86" s="232"/>
      <c r="E86" s="231"/>
      <c r="F86" s="231"/>
      <c r="G86" s="231"/>
      <c r="H86" s="231"/>
      <c r="I86" s="231"/>
      <c r="J86" s="231"/>
      <c r="K86" s="232"/>
      <c r="L86" s="231"/>
      <c r="M86" s="231"/>
      <c r="N86" s="231"/>
      <c r="O86" s="231"/>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row>
    <row r="87" spans="1:42" x14ac:dyDescent="0.25">
      <c r="A87" s="230"/>
      <c r="B87" s="231"/>
      <c r="C87" s="231"/>
      <c r="D87" s="232"/>
      <c r="E87" s="231"/>
      <c r="F87" s="231"/>
      <c r="G87" s="231"/>
      <c r="H87" s="231"/>
      <c r="I87" s="231"/>
      <c r="J87" s="231"/>
      <c r="K87" s="232"/>
      <c r="L87" s="231"/>
      <c r="M87" s="231"/>
      <c r="N87" s="231"/>
      <c r="O87" s="231"/>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row>
    <row r="88" spans="1:42" x14ac:dyDescent="0.25">
      <c r="A88" s="230"/>
      <c r="B88" s="231"/>
      <c r="C88" s="231"/>
      <c r="D88" s="232"/>
      <c r="E88" s="231"/>
      <c r="F88" s="231"/>
      <c r="G88" s="231"/>
      <c r="H88" s="231"/>
      <c r="I88" s="231"/>
      <c r="J88" s="231"/>
      <c r="K88" s="232"/>
      <c r="L88" s="231"/>
      <c r="M88" s="231"/>
      <c r="N88" s="231"/>
      <c r="O88" s="231"/>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row>
    <row r="89" spans="1:42" x14ac:dyDescent="0.25">
      <c r="A89" s="230"/>
      <c r="B89" s="231"/>
      <c r="C89" s="231"/>
      <c r="D89" s="232"/>
      <c r="E89" s="231"/>
      <c r="F89" s="231"/>
      <c r="G89" s="231"/>
      <c r="H89" s="231"/>
      <c r="I89" s="231"/>
      <c r="J89" s="231"/>
      <c r="K89" s="232"/>
      <c r="L89" s="231"/>
      <c r="M89" s="231"/>
      <c r="N89" s="231"/>
      <c r="O89" s="231"/>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row>
    <row r="90" spans="1:42" x14ac:dyDescent="0.25">
      <c r="A90" s="230"/>
      <c r="B90" s="231"/>
      <c r="C90" s="231"/>
      <c r="D90" s="232"/>
      <c r="E90" s="231"/>
      <c r="F90" s="231"/>
      <c r="G90" s="231"/>
      <c r="H90" s="231"/>
      <c r="I90" s="231"/>
      <c r="J90" s="231"/>
      <c r="K90" s="232"/>
      <c r="L90" s="231"/>
      <c r="M90" s="231"/>
      <c r="N90" s="231"/>
      <c r="O90" s="231"/>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row>
    <row r="91" spans="1:42" x14ac:dyDescent="0.25">
      <c r="A91" s="230"/>
      <c r="B91" s="231"/>
      <c r="C91" s="231"/>
      <c r="D91" s="232"/>
      <c r="E91" s="231"/>
      <c r="F91" s="231"/>
      <c r="G91" s="231"/>
      <c r="H91" s="231"/>
      <c r="I91" s="231"/>
      <c r="J91" s="231"/>
      <c r="K91" s="232"/>
      <c r="L91" s="231"/>
      <c r="M91" s="231"/>
      <c r="N91" s="231"/>
      <c r="O91" s="231"/>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row>
    <row r="92" spans="1:42" x14ac:dyDescent="0.25">
      <c r="A92" s="230"/>
      <c r="B92" s="231"/>
      <c r="C92" s="231"/>
      <c r="D92" s="232"/>
      <c r="E92" s="231"/>
      <c r="F92" s="231"/>
      <c r="G92" s="231"/>
      <c r="H92" s="231"/>
      <c r="I92" s="231"/>
      <c r="J92" s="231"/>
      <c r="K92" s="232"/>
      <c r="L92" s="231"/>
      <c r="M92" s="231"/>
      <c r="N92" s="231"/>
      <c r="O92" s="231"/>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row>
    <row r="93" spans="1:42" x14ac:dyDescent="0.25">
      <c r="A93" s="230"/>
      <c r="B93" s="231"/>
      <c r="C93" s="231"/>
      <c r="D93" s="232"/>
      <c r="E93" s="231"/>
      <c r="F93" s="231"/>
      <c r="G93" s="231"/>
      <c r="H93" s="231"/>
      <c r="I93" s="231"/>
      <c r="J93" s="231"/>
      <c r="K93" s="232"/>
      <c r="L93" s="231"/>
      <c r="M93" s="231"/>
      <c r="N93" s="231"/>
      <c r="O93" s="231"/>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row>
    <row r="94" spans="1:42" x14ac:dyDescent="0.25">
      <c r="A94" s="230"/>
      <c r="B94" s="231"/>
      <c r="C94" s="231"/>
      <c r="D94" s="232"/>
      <c r="E94" s="231"/>
      <c r="F94" s="231"/>
      <c r="G94" s="231"/>
      <c r="H94" s="231"/>
      <c r="I94" s="231"/>
      <c r="J94" s="231"/>
      <c r="K94" s="232"/>
      <c r="L94" s="231"/>
      <c r="M94" s="231"/>
      <c r="N94" s="231"/>
      <c r="O94" s="231"/>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row>
    <row r="95" spans="1:42" x14ac:dyDescent="0.25">
      <c r="A95" s="230"/>
      <c r="B95" s="231"/>
      <c r="C95" s="231"/>
      <c r="D95" s="232"/>
      <c r="E95" s="231"/>
      <c r="F95" s="231"/>
      <c r="G95" s="231"/>
      <c r="H95" s="231"/>
      <c r="I95" s="231"/>
      <c r="J95" s="231"/>
      <c r="K95" s="232"/>
      <c r="L95" s="231"/>
      <c r="M95" s="231"/>
      <c r="N95" s="231"/>
      <c r="O95" s="231"/>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row>
    <row r="96" spans="1:42" x14ac:dyDescent="0.25">
      <c r="A96" s="230"/>
      <c r="B96" s="231"/>
      <c r="C96" s="231"/>
      <c r="D96" s="232"/>
      <c r="E96" s="231"/>
      <c r="F96" s="231"/>
      <c r="G96" s="231"/>
      <c r="H96" s="231"/>
      <c r="I96" s="231"/>
      <c r="J96" s="231"/>
      <c r="K96" s="232"/>
      <c r="L96" s="231"/>
      <c r="M96" s="231"/>
      <c r="N96" s="231"/>
      <c r="O96" s="231"/>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row>
    <row r="97" spans="1:42" x14ac:dyDescent="0.25">
      <c r="A97" s="230"/>
      <c r="B97" s="231"/>
      <c r="C97" s="231"/>
      <c r="D97" s="232"/>
      <c r="E97" s="231"/>
      <c r="F97" s="231"/>
      <c r="G97" s="231"/>
      <c r="H97" s="231"/>
      <c r="I97" s="231"/>
      <c r="J97" s="231"/>
      <c r="K97" s="232"/>
      <c r="L97" s="231"/>
      <c r="M97" s="231"/>
      <c r="N97" s="231"/>
      <c r="O97" s="231"/>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row>
    <row r="98" spans="1:42" x14ac:dyDescent="0.25">
      <c r="A98" s="230"/>
      <c r="B98" s="231"/>
      <c r="C98" s="231"/>
      <c r="D98" s="232"/>
      <c r="E98" s="231"/>
      <c r="F98" s="231"/>
      <c r="G98" s="231"/>
      <c r="H98" s="231"/>
      <c r="I98" s="231"/>
      <c r="J98" s="231"/>
      <c r="K98" s="232"/>
      <c r="L98" s="231"/>
      <c r="M98" s="231"/>
      <c r="N98" s="231"/>
      <c r="O98" s="231"/>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row>
    <row r="99" spans="1:42" x14ac:dyDescent="0.25">
      <c r="A99" s="230"/>
      <c r="B99" s="231"/>
      <c r="C99" s="231"/>
      <c r="D99" s="232"/>
      <c r="E99" s="231"/>
      <c r="F99" s="231"/>
      <c r="G99" s="231"/>
      <c r="H99" s="231"/>
      <c r="I99" s="231"/>
      <c r="J99" s="231"/>
      <c r="K99" s="232"/>
      <c r="L99" s="231"/>
      <c r="M99" s="231"/>
      <c r="N99" s="231"/>
      <c r="O99" s="231"/>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row>
    <row r="100" spans="1:42" x14ac:dyDescent="0.25">
      <c r="A100" s="230"/>
      <c r="B100" s="231"/>
      <c r="C100" s="231"/>
      <c r="D100" s="232"/>
      <c r="E100" s="231"/>
      <c r="F100" s="231"/>
      <c r="G100" s="231"/>
      <c r="H100" s="231"/>
      <c r="I100" s="231"/>
      <c r="J100" s="231"/>
      <c r="K100" s="232"/>
      <c r="L100" s="231"/>
      <c r="M100" s="231"/>
      <c r="N100" s="231"/>
      <c r="O100" s="231"/>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row>
    <row r="101" spans="1:42" x14ac:dyDescent="0.25">
      <c r="A101" s="230"/>
      <c r="B101" s="231"/>
      <c r="C101" s="231"/>
      <c r="D101" s="232"/>
      <c r="E101" s="231"/>
      <c r="F101" s="231"/>
      <c r="G101" s="231"/>
      <c r="H101" s="231"/>
      <c r="I101" s="231"/>
      <c r="J101" s="231"/>
      <c r="K101" s="232"/>
      <c r="L101" s="231"/>
      <c r="M101" s="231"/>
      <c r="N101" s="231"/>
      <c r="O101" s="231"/>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row>
    <row r="102" spans="1:42" x14ac:dyDescent="0.25">
      <c r="A102" s="230"/>
      <c r="B102" s="231"/>
      <c r="C102" s="231"/>
      <c r="D102" s="232"/>
      <c r="E102" s="231"/>
      <c r="F102" s="231"/>
      <c r="G102" s="231"/>
      <c r="H102" s="231"/>
      <c r="I102" s="231"/>
      <c r="J102" s="231"/>
      <c r="K102" s="232"/>
      <c r="L102" s="231"/>
      <c r="M102" s="231"/>
      <c r="N102" s="231"/>
      <c r="O102" s="231"/>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row>
    <row r="103" spans="1:42" x14ac:dyDescent="0.25">
      <c r="A103" s="230"/>
      <c r="B103" s="231"/>
      <c r="C103" s="231"/>
      <c r="D103" s="232"/>
      <c r="E103" s="231"/>
      <c r="F103" s="231"/>
      <c r="G103" s="231"/>
      <c r="H103" s="231"/>
      <c r="I103" s="231"/>
      <c r="J103" s="231"/>
      <c r="K103" s="232"/>
      <c r="L103" s="231"/>
      <c r="M103" s="231"/>
      <c r="N103" s="231"/>
      <c r="O103" s="231"/>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row>
    <row r="104" spans="1:42" x14ac:dyDescent="0.25">
      <c r="A104" s="230"/>
      <c r="B104" s="231"/>
      <c r="C104" s="231"/>
      <c r="D104" s="232"/>
      <c r="E104" s="231"/>
      <c r="F104" s="231"/>
      <c r="G104" s="231"/>
      <c r="H104" s="231"/>
      <c r="I104" s="231"/>
      <c r="J104" s="231"/>
      <c r="K104" s="232"/>
      <c r="L104" s="231"/>
      <c r="M104" s="231"/>
      <c r="N104" s="231"/>
      <c r="O104" s="231"/>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row>
    <row r="105" spans="1:42" x14ac:dyDescent="0.25">
      <c r="A105" s="230"/>
      <c r="B105" s="231"/>
      <c r="C105" s="231"/>
      <c r="D105" s="232"/>
      <c r="E105" s="231"/>
      <c r="F105" s="231"/>
      <c r="G105" s="231"/>
      <c r="H105" s="231"/>
      <c r="I105" s="231"/>
      <c r="J105" s="231"/>
      <c r="K105" s="232"/>
      <c r="L105" s="231"/>
      <c r="M105" s="231"/>
      <c r="N105" s="231"/>
      <c r="O105" s="231"/>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row>
    <row r="106" spans="1:42" x14ac:dyDescent="0.25">
      <c r="A106" s="230"/>
      <c r="B106" s="231"/>
      <c r="C106" s="231"/>
      <c r="D106" s="232"/>
      <c r="E106" s="231"/>
      <c r="F106" s="231"/>
      <c r="G106" s="231"/>
      <c r="H106" s="231"/>
      <c r="I106" s="231"/>
      <c r="J106" s="231"/>
      <c r="K106" s="232"/>
      <c r="L106" s="231"/>
      <c r="M106" s="231"/>
      <c r="N106" s="231"/>
      <c r="O106" s="231"/>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row>
    <row r="107" spans="1:42" x14ac:dyDescent="0.25">
      <c r="A107" s="230"/>
      <c r="B107" s="231"/>
      <c r="C107" s="231"/>
      <c r="D107" s="232"/>
      <c r="E107" s="231"/>
      <c r="F107" s="231"/>
      <c r="G107" s="231"/>
      <c r="H107" s="231"/>
      <c r="I107" s="231"/>
      <c r="J107" s="231"/>
      <c r="K107" s="232"/>
      <c r="L107" s="231"/>
      <c r="M107" s="231"/>
      <c r="N107" s="231"/>
      <c r="O107" s="231"/>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row>
    <row r="108" spans="1:42" x14ac:dyDescent="0.25">
      <c r="A108" s="230"/>
      <c r="B108" s="231"/>
      <c r="C108" s="231"/>
      <c r="D108" s="232"/>
      <c r="E108" s="231"/>
      <c r="F108" s="231"/>
      <c r="G108" s="231"/>
      <c r="H108" s="231"/>
      <c r="I108" s="231"/>
      <c r="J108" s="231"/>
      <c r="K108" s="232"/>
      <c r="L108" s="231"/>
      <c r="M108" s="231"/>
      <c r="N108" s="231"/>
      <c r="O108" s="231"/>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row>
    <row r="109" spans="1:42" x14ac:dyDescent="0.25">
      <c r="A109" s="230"/>
      <c r="B109" s="231"/>
      <c r="C109" s="231"/>
      <c r="D109" s="232"/>
      <c r="E109" s="231"/>
      <c r="F109" s="231"/>
      <c r="G109" s="231"/>
      <c r="H109" s="231"/>
      <c r="I109" s="231"/>
      <c r="J109" s="231"/>
      <c r="K109" s="232"/>
      <c r="L109" s="231"/>
      <c r="M109" s="231"/>
      <c r="N109" s="231"/>
      <c r="O109" s="231"/>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row>
    <row r="110" spans="1:42" x14ac:dyDescent="0.25">
      <c r="A110" s="230"/>
      <c r="B110" s="231"/>
      <c r="C110" s="231"/>
      <c r="D110" s="232"/>
      <c r="E110" s="231"/>
      <c r="F110" s="231"/>
      <c r="G110" s="231"/>
      <c r="H110" s="231"/>
      <c r="I110" s="231"/>
      <c r="J110" s="231"/>
      <c r="K110" s="232"/>
      <c r="L110" s="231"/>
      <c r="M110" s="231"/>
      <c r="N110" s="231"/>
      <c r="O110" s="231"/>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row>
    <row r="111" spans="1:42" x14ac:dyDescent="0.25">
      <c r="A111" s="230"/>
      <c r="B111" s="231"/>
      <c r="C111" s="231"/>
      <c r="D111" s="232"/>
      <c r="E111" s="231"/>
      <c r="F111" s="231"/>
      <c r="G111" s="231"/>
      <c r="H111" s="231"/>
      <c r="I111" s="231"/>
      <c r="J111" s="231"/>
      <c r="K111" s="232"/>
      <c r="L111" s="231"/>
      <c r="M111" s="231"/>
      <c r="N111" s="231"/>
      <c r="O111" s="231"/>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row>
    <row r="112" spans="1:42" x14ac:dyDescent="0.25">
      <c r="A112" s="230"/>
      <c r="B112" s="231"/>
      <c r="C112" s="231"/>
      <c r="D112" s="232"/>
      <c r="E112" s="231"/>
      <c r="F112" s="231"/>
      <c r="G112" s="231"/>
      <c r="H112" s="231"/>
      <c r="I112" s="231"/>
      <c r="J112" s="231"/>
      <c r="K112" s="232"/>
      <c r="L112" s="231"/>
      <c r="M112" s="231"/>
      <c r="N112" s="231"/>
      <c r="O112" s="231"/>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row>
    <row r="113" spans="1:42" x14ac:dyDescent="0.25">
      <c r="A113" s="230"/>
      <c r="B113" s="231"/>
      <c r="C113" s="231"/>
      <c r="D113" s="232"/>
      <c r="E113" s="231"/>
      <c r="F113" s="231"/>
      <c r="G113" s="231"/>
      <c r="H113" s="231"/>
      <c r="I113" s="231"/>
      <c r="J113" s="231"/>
      <c r="K113" s="232"/>
      <c r="L113" s="231"/>
      <c r="M113" s="231"/>
      <c r="N113" s="231"/>
      <c r="O113" s="231"/>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row>
    <row r="114" spans="1:42" x14ac:dyDescent="0.25">
      <c r="A114" s="230"/>
      <c r="B114" s="231"/>
      <c r="C114" s="231"/>
      <c r="D114" s="232"/>
      <c r="E114" s="231"/>
      <c r="F114" s="231"/>
      <c r="G114" s="231"/>
      <c r="H114" s="231"/>
      <c r="I114" s="231"/>
      <c r="J114" s="231"/>
      <c r="K114" s="232"/>
      <c r="L114" s="231"/>
      <c r="M114" s="231"/>
      <c r="N114" s="231"/>
      <c r="O114" s="231"/>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row>
    <row r="115" spans="1:42" x14ac:dyDescent="0.25">
      <c r="A115" s="230"/>
      <c r="B115" s="231"/>
      <c r="C115" s="231"/>
      <c r="D115" s="232"/>
      <c r="E115" s="231"/>
      <c r="F115" s="231"/>
      <c r="G115" s="231"/>
      <c r="H115" s="231"/>
      <c r="I115" s="231"/>
      <c r="J115" s="231"/>
      <c r="K115" s="232"/>
      <c r="L115" s="231"/>
      <c r="M115" s="231"/>
      <c r="N115" s="231"/>
      <c r="O115" s="231"/>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row>
    <row r="116" spans="1:42" x14ac:dyDescent="0.25">
      <c r="A116" s="230"/>
      <c r="B116" s="231"/>
      <c r="C116" s="231"/>
      <c r="D116" s="232"/>
      <c r="E116" s="231"/>
      <c r="F116" s="231"/>
      <c r="G116" s="231"/>
      <c r="H116" s="231"/>
      <c r="I116" s="231"/>
      <c r="J116" s="231"/>
      <c r="K116" s="232"/>
      <c r="L116" s="231"/>
      <c r="M116" s="231"/>
      <c r="N116" s="231"/>
      <c r="O116" s="231"/>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row>
    <row r="117" spans="1:42" x14ac:dyDescent="0.25">
      <c r="A117" s="230"/>
      <c r="B117" s="231"/>
      <c r="C117" s="231"/>
      <c r="D117" s="232"/>
      <c r="E117" s="231"/>
      <c r="F117" s="231"/>
      <c r="G117" s="231"/>
      <c r="H117" s="231"/>
      <c r="I117" s="231"/>
      <c r="J117" s="231"/>
      <c r="K117" s="232"/>
      <c r="L117" s="231"/>
      <c r="M117" s="231"/>
      <c r="N117" s="231"/>
      <c r="O117" s="231"/>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row>
    <row r="118" spans="1:42" x14ac:dyDescent="0.25">
      <c r="A118" s="230"/>
      <c r="B118" s="231"/>
      <c r="C118" s="231"/>
      <c r="D118" s="232"/>
      <c r="E118" s="231"/>
      <c r="F118" s="231"/>
      <c r="G118" s="231"/>
      <c r="H118" s="231"/>
      <c r="I118" s="231"/>
      <c r="J118" s="231"/>
      <c r="K118" s="232"/>
      <c r="L118" s="231"/>
      <c r="M118" s="231"/>
      <c r="N118" s="231"/>
      <c r="O118" s="231"/>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row>
    <row r="119" spans="1:42" x14ac:dyDescent="0.25">
      <c r="A119" s="230"/>
      <c r="B119" s="231"/>
      <c r="C119" s="231"/>
      <c r="D119" s="232"/>
      <c r="E119" s="231"/>
      <c r="F119" s="231"/>
      <c r="G119" s="231"/>
      <c r="H119" s="231"/>
      <c r="I119" s="231"/>
      <c r="J119" s="231"/>
      <c r="K119" s="232"/>
      <c r="L119" s="231"/>
      <c r="M119" s="231"/>
      <c r="N119" s="231"/>
      <c r="O119" s="231"/>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row>
    <row r="120" spans="1:42" x14ac:dyDescent="0.25">
      <c r="A120" s="230"/>
      <c r="B120" s="231"/>
      <c r="C120" s="231"/>
      <c r="D120" s="232"/>
      <c r="E120" s="231"/>
      <c r="F120" s="231"/>
      <c r="G120" s="231"/>
      <c r="H120" s="231"/>
      <c r="I120" s="231"/>
      <c r="J120" s="231"/>
      <c r="K120" s="232"/>
      <c r="L120" s="231"/>
      <c r="M120" s="231"/>
      <c r="N120" s="231"/>
      <c r="O120" s="231"/>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row>
    <row r="121" spans="1:42" x14ac:dyDescent="0.25">
      <c r="A121" s="230"/>
      <c r="B121" s="231"/>
      <c r="C121" s="231"/>
      <c r="D121" s="232"/>
      <c r="E121" s="231"/>
      <c r="F121" s="231"/>
      <c r="G121" s="231"/>
      <c r="H121" s="231"/>
      <c r="I121" s="231"/>
      <c r="J121" s="231"/>
      <c r="K121" s="232"/>
      <c r="L121" s="231"/>
      <c r="M121" s="231"/>
      <c r="N121" s="231"/>
      <c r="O121" s="231"/>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row>
    <row r="122" spans="1:42" x14ac:dyDescent="0.25">
      <c r="A122" s="230"/>
      <c r="B122" s="231"/>
      <c r="C122" s="231"/>
      <c r="D122" s="232"/>
      <c r="E122" s="231"/>
      <c r="F122" s="231"/>
      <c r="G122" s="231"/>
      <c r="H122" s="231"/>
      <c r="I122" s="231"/>
      <c r="J122" s="231"/>
      <c r="K122" s="232"/>
      <c r="L122" s="231"/>
      <c r="M122" s="231"/>
      <c r="N122" s="231"/>
      <c r="O122" s="231"/>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row>
    <row r="123" spans="1:42" x14ac:dyDescent="0.25">
      <c r="A123" s="230"/>
      <c r="B123" s="231"/>
      <c r="C123" s="231"/>
      <c r="D123" s="232"/>
      <c r="E123" s="231"/>
      <c r="F123" s="231"/>
      <c r="G123" s="231"/>
      <c r="H123" s="231"/>
      <c r="I123" s="231"/>
      <c r="J123" s="231"/>
      <c r="K123" s="232"/>
      <c r="L123" s="231"/>
      <c r="M123" s="231"/>
      <c r="N123" s="231"/>
      <c r="O123" s="231"/>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row>
    <row r="124" spans="1:42" x14ac:dyDescent="0.25">
      <c r="A124" s="230"/>
      <c r="B124" s="231"/>
      <c r="C124" s="231"/>
      <c r="D124" s="232"/>
      <c r="E124" s="231"/>
      <c r="F124" s="231"/>
      <c r="G124" s="231"/>
      <c r="H124" s="231"/>
      <c r="I124" s="231"/>
      <c r="J124" s="231"/>
      <c r="K124" s="232"/>
      <c r="L124" s="231"/>
      <c r="M124" s="231"/>
      <c r="N124" s="231"/>
      <c r="O124" s="231"/>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row>
    <row r="125" spans="1:42" x14ac:dyDescent="0.25">
      <c r="A125" s="230"/>
      <c r="B125" s="231"/>
      <c r="C125" s="231"/>
      <c r="D125" s="232"/>
      <c r="E125" s="231"/>
      <c r="F125" s="231"/>
      <c r="G125" s="231"/>
      <c r="H125" s="231"/>
      <c r="I125" s="231"/>
      <c r="J125" s="231"/>
      <c r="K125" s="232"/>
      <c r="L125" s="231"/>
      <c r="M125" s="231"/>
      <c r="N125" s="231"/>
      <c r="O125" s="231"/>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row>
    <row r="126" spans="1:42" x14ac:dyDescent="0.25">
      <c r="A126" s="230"/>
      <c r="B126" s="231"/>
      <c r="C126" s="231"/>
      <c r="D126" s="232"/>
      <c r="E126" s="231"/>
      <c r="F126" s="231"/>
      <c r="G126" s="231"/>
      <c r="H126" s="231"/>
      <c r="I126" s="231"/>
      <c r="J126" s="231"/>
      <c r="K126" s="232"/>
      <c r="L126" s="231"/>
      <c r="M126" s="231"/>
      <c r="N126" s="231"/>
      <c r="O126" s="231"/>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row>
    <row r="127" spans="1:42" x14ac:dyDescent="0.25">
      <c r="A127" s="230"/>
      <c r="B127" s="231"/>
      <c r="C127" s="231"/>
      <c r="D127" s="232"/>
      <c r="E127" s="231"/>
      <c r="F127" s="231"/>
      <c r="G127" s="231"/>
      <c r="H127" s="231"/>
      <c r="I127" s="231"/>
      <c r="J127" s="231"/>
      <c r="K127" s="232"/>
      <c r="L127" s="231"/>
      <c r="M127" s="231"/>
      <c r="N127" s="231"/>
      <c r="O127" s="231"/>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row>
    <row r="128" spans="1:42" x14ac:dyDescent="0.25">
      <c r="A128" s="230"/>
      <c r="B128" s="231"/>
      <c r="C128" s="231"/>
      <c r="D128" s="232"/>
      <c r="E128" s="231"/>
      <c r="F128" s="231"/>
      <c r="G128" s="231"/>
      <c r="H128" s="231"/>
      <c r="I128" s="231"/>
      <c r="J128" s="231"/>
      <c r="K128" s="232"/>
      <c r="L128" s="231"/>
      <c r="M128" s="231"/>
      <c r="N128" s="231"/>
      <c r="O128" s="231"/>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row>
    <row r="129" spans="1:42" x14ac:dyDescent="0.25">
      <c r="A129" s="230"/>
      <c r="B129" s="231"/>
      <c r="C129" s="231"/>
      <c r="D129" s="232"/>
      <c r="E129" s="231"/>
      <c r="F129" s="231"/>
      <c r="G129" s="231"/>
      <c r="H129" s="231"/>
      <c r="I129" s="231"/>
      <c r="J129" s="231"/>
      <c r="K129" s="232"/>
      <c r="L129" s="231"/>
      <c r="M129" s="231"/>
      <c r="N129" s="231"/>
      <c r="O129" s="231"/>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row>
    <row r="130" spans="1:42" x14ac:dyDescent="0.25">
      <c r="A130" s="230"/>
      <c r="B130" s="231"/>
      <c r="C130" s="231"/>
      <c r="D130" s="232"/>
      <c r="E130" s="231"/>
      <c r="F130" s="231"/>
      <c r="G130" s="231"/>
      <c r="H130" s="231"/>
      <c r="I130" s="231"/>
      <c r="J130" s="231"/>
      <c r="K130" s="232"/>
      <c r="L130" s="231"/>
      <c r="M130" s="231"/>
      <c r="N130" s="231"/>
      <c r="O130" s="231"/>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row>
    <row r="131" spans="1:42" x14ac:dyDescent="0.25">
      <c r="A131" s="230"/>
      <c r="B131" s="231"/>
      <c r="C131" s="231"/>
      <c r="D131" s="232"/>
      <c r="E131" s="231"/>
      <c r="F131" s="231"/>
      <c r="G131" s="231"/>
      <c r="H131" s="231"/>
      <c r="I131" s="231"/>
      <c r="J131" s="231"/>
      <c r="K131" s="232"/>
      <c r="L131" s="231"/>
      <c r="M131" s="231"/>
      <c r="N131" s="231"/>
      <c r="O131" s="231"/>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row>
    <row r="132" spans="1:42" x14ac:dyDescent="0.25">
      <c r="A132" s="230"/>
      <c r="B132" s="231"/>
      <c r="C132" s="231"/>
      <c r="D132" s="232"/>
      <c r="E132" s="231"/>
      <c r="F132" s="231"/>
      <c r="G132" s="231"/>
      <c r="H132" s="231"/>
      <c r="I132" s="231"/>
      <c r="J132" s="231"/>
      <c r="K132" s="232"/>
      <c r="L132" s="231"/>
      <c r="M132" s="231"/>
      <c r="N132" s="231"/>
      <c r="O132" s="231"/>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row>
    <row r="133" spans="1:42" x14ac:dyDescent="0.25">
      <c r="A133" s="230"/>
      <c r="B133" s="231"/>
      <c r="C133" s="231"/>
      <c r="D133" s="232"/>
      <c r="E133" s="231"/>
      <c r="F133" s="231"/>
      <c r="G133" s="231"/>
      <c r="H133" s="231"/>
      <c r="I133" s="231"/>
      <c r="J133" s="231"/>
      <c r="K133" s="232"/>
      <c r="L133" s="231"/>
      <c r="M133" s="231"/>
      <c r="N133" s="231"/>
      <c r="O133" s="231"/>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row>
    <row r="134" spans="1:42" x14ac:dyDescent="0.25">
      <c r="A134" s="230"/>
      <c r="B134" s="231"/>
      <c r="C134" s="231"/>
      <c r="D134" s="232"/>
      <c r="E134" s="231"/>
      <c r="F134" s="231"/>
      <c r="G134" s="231"/>
      <c r="H134" s="231"/>
      <c r="I134" s="231"/>
      <c r="J134" s="231"/>
      <c r="K134" s="232"/>
      <c r="L134" s="231"/>
      <c r="M134" s="231"/>
      <c r="N134" s="231"/>
      <c r="O134" s="231"/>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row>
    <row r="135" spans="1:42" x14ac:dyDescent="0.25">
      <c r="A135" s="230"/>
      <c r="B135" s="231"/>
      <c r="C135" s="231"/>
      <c r="D135" s="232"/>
      <c r="E135" s="231"/>
      <c r="F135" s="231"/>
      <c r="G135" s="231"/>
      <c r="H135" s="231"/>
      <c r="I135" s="231"/>
      <c r="J135" s="231"/>
      <c r="K135" s="232"/>
      <c r="L135" s="231"/>
      <c r="M135" s="231"/>
      <c r="N135" s="231"/>
      <c r="O135" s="231"/>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row>
    <row r="136" spans="1:42" x14ac:dyDescent="0.25">
      <c r="A136" s="230"/>
      <c r="B136" s="231"/>
      <c r="C136" s="231"/>
      <c r="D136" s="232"/>
      <c r="E136" s="231"/>
      <c r="F136" s="231"/>
      <c r="G136" s="231"/>
      <c r="H136" s="231"/>
      <c r="I136" s="231"/>
      <c r="J136" s="231"/>
      <c r="K136" s="232"/>
      <c r="L136" s="231"/>
      <c r="M136" s="231"/>
      <c r="N136" s="231"/>
      <c r="O136" s="231"/>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row>
    <row r="137" spans="1:42" x14ac:dyDescent="0.25">
      <c r="A137" s="230"/>
      <c r="B137" s="231"/>
      <c r="C137" s="231"/>
      <c r="D137" s="232"/>
      <c r="E137" s="231"/>
      <c r="F137" s="231"/>
      <c r="G137" s="231"/>
      <c r="H137" s="231"/>
      <c r="I137" s="231"/>
      <c r="J137" s="231"/>
      <c r="K137" s="232"/>
      <c r="L137" s="231"/>
      <c r="M137" s="231"/>
      <c r="N137" s="231"/>
      <c r="O137" s="231"/>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row>
    <row r="138" spans="1:42" x14ac:dyDescent="0.25">
      <c r="A138" s="230"/>
      <c r="B138" s="231"/>
      <c r="C138" s="231"/>
      <c r="D138" s="232"/>
      <c r="E138" s="231"/>
      <c r="F138" s="231"/>
      <c r="G138" s="231"/>
      <c r="H138" s="231"/>
      <c r="I138" s="231"/>
      <c r="J138" s="231"/>
      <c r="K138" s="232"/>
      <c r="L138" s="231"/>
      <c r="M138" s="231"/>
      <c r="N138" s="231"/>
      <c r="O138" s="231"/>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row>
    <row r="139" spans="1:42" x14ac:dyDescent="0.25">
      <c r="A139" s="230"/>
      <c r="B139" s="231"/>
      <c r="C139" s="231"/>
      <c r="D139" s="232"/>
      <c r="E139" s="231"/>
      <c r="F139" s="231"/>
      <c r="G139" s="231"/>
      <c r="H139" s="231"/>
      <c r="I139" s="231"/>
      <c r="J139" s="231"/>
      <c r="K139" s="232"/>
      <c r="L139" s="231"/>
      <c r="M139" s="231"/>
      <c r="N139" s="231"/>
      <c r="O139" s="231"/>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row>
    <row r="140" spans="1:42" x14ac:dyDescent="0.25">
      <c r="A140" s="230"/>
      <c r="B140" s="231"/>
      <c r="C140" s="231"/>
      <c r="D140" s="232"/>
      <c r="E140" s="231"/>
      <c r="F140" s="231"/>
      <c r="G140" s="231"/>
      <c r="H140" s="231"/>
      <c r="I140" s="231"/>
      <c r="J140" s="231"/>
      <c r="K140" s="232"/>
      <c r="L140" s="231"/>
      <c r="M140" s="231"/>
      <c r="N140" s="231"/>
      <c r="O140" s="231"/>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row>
    <row r="141" spans="1:42" x14ac:dyDescent="0.25">
      <c r="A141" s="230"/>
      <c r="B141" s="231"/>
      <c r="C141" s="231"/>
      <c r="D141" s="232"/>
      <c r="E141" s="231"/>
      <c r="F141" s="231"/>
      <c r="G141" s="231"/>
      <c r="H141" s="231"/>
      <c r="I141" s="231"/>
      <c r="J141" s="231"/>
      <c r="K141" s="232"/>
      <c r="L141" s="231"/>
      <c r="M141" s="231"/>
      <c r="N141" s="231"/>
      <c r="O141" s="231"/>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row>
    <row r="142" spans="1:42" x14ac:dyDescent="0.25">
      <c r="A142" s="230"/>
      <c r="B142" s="231"/>
      <c r="C142" s="231"/>
      <c r="D142" s="232"/>
      <c r="E142" s="231"/>
      <c r="F142" s="231"/>
      <c r="G142" s="231"/>
      <c r="H142" s="231"/>
      <c r="I142" s="231"/>
      <c r="J142" s="231"/>
      <c r="K142" s="232"/>
      <c r="L142" s="231"/>
      <c r="M142" s="231"/>
      <c r="N142" s="231"/>
      <c r="O142" s="231"/>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row>
    <row r="143" spans="1:42" x14ac:dyDescent="0.25">
      <c r="A143" s="230"/>
      <c r="B143" s="231"/>
      <c r="C143" s="231"/>
      <c r="D143" s="232"/>
      <c r="E143" s="231"/>
      <c r="F143" s="231"/>
      <c r="G143" s="231"/>
      <c r="H143" s="231"/>
      <c r="I143" s="231"/>
      <c r="J143" s="231"/>
      <c r="K143" s="232"/>
      <c r="L143" s="231"/>
      <c r="M143" s="231"/>
      <c r="N143" s="231"/>
      <c r="O143" s="231"/>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row>
    <row r="144" spans="1:42" x14ac:dyDescent="0.25">
      <c r="A144" s="230"/>
      <c r="B144" s="231"/>
      <c r="C144" s="231"/>
      <c r="D144" s="232"/>
      <c r="E144" s="231"/>
      <c r="F144" s="231"/>
      <c r="G144" s="231"/>
      <c r="H144" s="231"/>
      <c r="I144" s="231"/>
      <c r="J144" s="231"/>
      <c r="K144" s="232"/>
      <c r="L144" s="231"/>
      <c r="M144" s="231"/>
      <c r="N144" s="231"/>
      <c r="O144" s="231"/>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row>
    <row r="145" spans="1:42" x14ac:dyDescent="0.25">
      <c r="A145" s="230"/>
      <c r="B145" s="231"/>
      <c r="C145" s="231"/>
      <c r="D145" s="232"/>
      <c r="E145" s="231"/>
      <c r="F145" s="231"/>
      <c r="G145" s="231"/>
      <c r="H145" s="231"/>
      <c r="I145" s="231"/>
      <c r="J145" s="231"/>
      <c r="K145" s="232"/>
      <c r="L145" s="231"/>
      <c r="M145" s="231"/>
      <c r="N145" s="231"/>
      <c r="O145" s="231"/>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row>
    <row r="146" spans="1:42" x14ac:dyDescent="0.25">
      <c r="A146" s="230"/>
      <c r="B146" s="231"/>
      <c r="C146" s="231"/>
      <c r="D146" s="232"/>
      <c r="E146" s="231"/>
      <c r="F146" s="231"/>
      <c r="G146" s="231"/>
      <c r="H146" s="231"/>
      <c r="I146" s="231"/>
      <c r="J146" s="231"/>
      <c r="K146" s="232"/>
      <c r="L146" s="231"/>
      <c r="M146" s="231"/>
      <c r="N146" s="231"/>
      <c r="O146" s="231"/>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row>
    <row r="147" spans="1:42" x14ac:dyDescent="0.25">
      <c r="A147" s="230"/>
      <c r="B147" s="231"/>
      <c r="C147" s="231"/>
      <c r="D147" s="232"/>
      <c r="E147" s="231"/>
      <c r="F147" s="231"/>
      <c r="G147" s="231"/>
      <c r="H147" s="231"/>
      <c r="I147" s="231"/>
      <c r="J147" s="231"/>
      <c r="K147" s="232"/>
      <c r="L147" s="231"/>
      <c r="M147" s="231"/>
      <c r="N147" s="231"/>
      <c r="O147" s="231"/>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row>
    <row r="148" spans="1:42" x14ac:dyDescent="0.25">
      <c r="A148" s="230"/>
      <c r="B148" s="231"/>
      <c r="C148" s="231"/>
      <c r="D148" s="232"/>
      <c r="E148" s="231"/>
      <c r="F148" s="231"/>
      <c r="G148" s="231"/>
      <c r="H148" s="231"/>
      <c r="I148" s="231"/>
      <c r="J148" s="231"/>
      <c r="K148" s="232"/>
      <c r="L148" s="231"/>
      <c r="M148" s="231"/>
      <c r="N148" s="231"/>
      <c r="O148" s="231"/>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row>
    <row r="149" spans="1:42" x14ac:dyDescent="0.25">
      <c r="A149" s="230"/>
      <c r="B149" s="231"/>
      <c r="C149" s="231"/>
      <c r="D149" s="232"/>
      <c r="E149" s="231"/>
      <c r="F149" s="231"/>
      <c r="G149" s="231"/>
      <c r="H149" s="231"/>
      <c r="I149" s="231"/>
      <c r="J149" s="231"/>
      <c r="K149" s="232"/>
      <c r="L149" s="231"/>
      <c r="M149" s="231"/>
      <c r="N149" s="231"/>
      <c r="O149" s="231"/>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row>
    <row r="150" spans="1:42" x14ac:dyDescent="0.25">
      <c r="A150" s="230"/>
      <c r="B150" s="231"/>
      <c r="C150" s="231"/>
      <c r="D150" s="232"/>
      <c r="E150" s="231"/>
      <c r="F150" s="231"/>
      <c r="G150" s="231"/>
      <c r="H150" s="231"/>
      <c r="I150" s="231"/>
      <c r="J150" s="231"/>
      <c r="K150" s="232"/>
      <c r="L150" s="231"/>
      <c r="M150" s="231"/>
      <c r="N150" s="231"/>
      <c r="O150" s="231"/>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row>
    <row r="151" spans="1:42" x14ac:dyDescent="0.25">
      <c r="A151" s="230"/>
      <c r="B151" s="231"/>
      <c r="C151" s="231"/>
      <c r="D151" s="232"/>
      <c r="E151" s="231"/>
      <c r="F151" s="231"/>
      <c r="G151" s="231"/>
      <c r="H151" s="231"/>
      <c r="I151" s="231"/>
      <c r="J151" s="231"/>
      <c r="K151" s="232"/>
      <c r="L151" s="231"/>
      <c r="M151" s="231"/>
      <c r="N151" s="231"/>
      <c r="O151" s="231"/>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row>
    <row r="152" spans="1:42" x14ac:dyDescent="0.25">
      <c r="A152" s="230"/>
      <c r="B152" s="231"/>
      <c r="C152" s="231"/>
      <c r="D152" s="232"/>
      <c r="E152" s="231"/>
      <c r="F152" s="231"/>
      <c r="G152" s="231"/>
      <c r="H152" s="231"/>
      <c r="I152" s="231"/>
      <c r="J152" s="231"/>
      <c r="K152" s="232"/>
      <c r="L152" s="231"/>
      <c r="M152" s="231"/>
      <c r="N152" s="231"/>
      <c r="O152" s="231"/>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row>
    <row r="153" spans="1:42" x14ac:dyDescent="0.25">
      <c r="A153" s="230"/>
      <c r="B153" s="231"/>
      <c r="C153" s="231"/>
      <c r="D153" s="232"/>
      <c r="E153" s="231"/>
      <c r="F153" s="231"/>
      <c r="G153" s="231"/>
      <c r="H153" s="231"/>
      <c r="I153" s="231"/>
      <c r="J153" s="231"/>
      <c r="K153" s="232"/>
      <c r="L153" s="231"/>
      <c r="M153" s="231"/>
      <c r="N153" s="231"/>
      <c r="O153" s="231"/>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row>
    <row r="154" spans="1:42" x14ac:dyDescent="0.25">
      <c r="A154" s="230"/>
      <c r="B154" s="231"/>
      <c r="C154" s="231"/>
      <c r="D154" s="232"/>
      <c r="E154" s="231"/>
      <c r="F154" s="231"/>
      <c r="G154" s="231"/>
      <c r="H154" s="231"/>
      <c r="I154" s="231"/>
      <c r="J154" s="231"/>
      <c r="K154" s="232"/>
      <c r="L154" s="231"/>
      <c r="M154" s="231"/>
      <c r="N154" s="231"/>
      <c r="O154" s="231"/>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row>
    <row r="155" spans="1:42" x14ac:dyDescent="0.25">
      <c r="A155" s="230"/>
      <c r="B155" s="231"/>
      <c r="C155" s="231"/>
      <c r="D155" s="232"/>
      <c r="E155" s="231"/>
      <c r="F155" s="231"/>
      <c r="G155" s="231"/>
      <c r="H155" s="231"/>
      <c r="I155" s="231"/>
      <c r="J155" s="231"/>
      <c r="K155" s="232"/>
      <c r="L155" s="231"/>
      <c r="M155" s="231"/>
      <c r="N155" s="231"/>
      <c r="O155" s="231"/>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row>
    <row r="156" spans="1:42" x14ac:dyDescent="0.25">
      <c r="A156" s="230"/>
      <c r="B156" s="231"/>
      <c r="C156" s="231"/>
      <c r="D156" s="232"/>
      <c r="E156" s="231"/>
      <c r="F156" s="231"/>
      <c r="G156" s="231"/>
      <c r="H156" s="231"/>
      <c r="I156" s="231"/>
      <c r="J156" s="231"/>
      <c r="K156" s="232"/>
      <c r="L156" s="231"/>
      <c r="M156" s="231"/>
      <c r="N156" s="231"/>
      <c r="O156" s="231"/>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row>
    <row r="157" spans="1:42" x14ac:dyDescent="0.25">
      <c r="A157" s="230"/>
      <c r="B157" s="231"/>
      <c r="C157" s="231"/>
      <c r="D157" s="232"/>
      <c r="E157" s="231"/>
      <c r="F157" s="231"/>
      <c r="G157" s="231"/>
      <c r="H157" s="231"/>
      <c r="I157" s="231"/>
      <c r="J157" s="231"/>
      <c r="K157" s="232"/>
      <c r="L157" s="231"/>
      <c r="M157" s="231"/>
      <c r="N157" s="231"/>
      <c r="O157" s="231"/>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row>
    <row r="158" spans="1:42" x14ac:dyDescent="0.25">
      <c r="A158" s="230"/>
      <c r="B158" s="231"/>
      <c r="C158" s="231"/>
      <c r="D158" s="232"/>
      <c r="E158" s="231"/>
      <c r="F158" s="231"/>
      <c r="G158" s="231"/>
      <c r="H158" s="231"/>
      <c r="I158" s="231"/>
      <c r="J158" s="231"/>
      <c r="K158" s="232"/>
      <c r="L158" s="231"/>
      <c r="M158" s="231"/>
      <c r="N158" s="231"/>
      <c r="O158" s="231"/>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row>
    <row r="159" spans="1:42" x14ac:dyDescent="0.25">
      <c r="A159" s="230"/>
      <c r="B159" s="231"/>
      <c r="C159" s="231"/>
      <c r="D159" s="232"/>
      <c r="E159" s="231"/>
      <c r="F159" s="231"/>
      <c r="G159" s="231"/>
      <c r="H159" s="231"/>
      <c r="I159" s="231"/>
      <c r="J159" s="231"/>
      <c r="K159" s="232"/>
      <c r="L159" s="231"/>
      <c r="M159" s="231"/>
      <c r="N159" s="231"/>
      <c r="O159" s="231"/>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row>
    <row r="160" spans="1:42" x14ac:dyDescent="0.25">
      <c r="A160" s="230"/>
      <c r="B160" s="231"/>
      <c r="C160" s="231"/>
      <c r="D160" s="232"/>
      <c r="E160" s="231"/>
      <c r="F160" s="231"/>
      <c r="G160" s="231"/>
      <c r="H160" s="231"/>
      <c r="I160" s="231"/>
      <c r="J160" s="231"/>
      <c r="K160" s="232"/>
      <c r="L160" s="231"/>
      <c r="M160" s="231"/>
      <c r="N160" s="231"/>
      <c r="O160" s="231"/>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row>
    <row r="161" spans="1:42" x14ac:dyDescent="0.25">
      <c r="A161" s="230"/>
      <c r="B161" s="231"/>
      <c r="C161" s="231"/>
      <c r="D161" s="232"/>
      <c r="E161" s="231"/>
      <c r="F161" s="231"/>
      <c r="G161" s="231"/>
      <c r="H161" s="231"/>
      <c r="I161" s="231"/>
      <c r="J161" s="231"/>
      <c r="K161" s="232"/>
      <c r="L161" s="231"/>
      <c r="M161" s="231"/>
      <c r="N161" s="231"/>
      <c r="O161" s="231"/>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row>
    <row r="162" spans="1:42" x14ac:dyDescent="0.25">
      <c r="A162" s="230"/>
      <c r="B162" s="231"/>
      <c r="C162" s="231"/>
      <c r="D162" s="232"/>
      <c r="E162" s="231"/>
      <c r="F162" s="231"/>
      <c r="G162" s="231"/>
      <c r="H162" s="231"/>
      <c r="I162" s="231"/>
      <c r="J162" s="231"/>
      <c r="K162" s="232"/>
      <c r="L162" s="231"/>
      <c r="M162" s="231"/>
      <c r="N162" s="231"/>
      <c r="O162" s="231"/>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row>
    <row r="163" spans="1:42" x14ac:dyDescent="0.25">
      <c r="A163" s="230"/>
      <c r="B163" s="231"/>
      <c r="C163" s="231"/>
      <c r="D163" s="232"/>
      <c r="E163" s="231"/>
      <c r="F163" s="231"/>
      <c r="G163" s="231"/>
      <c r="H163" s="231"/>
      <c r="I163" s="231"/>
      <c r="J163" s="231"/>
      <c r="K163" s="232"/>
      <c r="L163" s="231"/>
      <c r="M163" s="231"/>
      <c r="N163" s="231"/>
      <c r="O163" s="231"/>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row>
    <row r="164" spans="1:42" x14ac:dyDescent="0.25">
      <c r="A164" s="230"/>
      <c r="B164" s="231"/>
      <c r="C164" s="231"/>
      <c r="D164" s="232"/>
      <c r="E164" s="231"/>
      <c r="F164" s="231"/>
      <c r="G164" s="231"/>
      <c r="H164" s="231"/>
      <c r="I164" s="231"/>
      <c r="J164" s="231"/>
      <c r="K164" s="232"/>
      <c r="L164" s="231"/>
      <c r="M164" s="231"/>
      <c r="N164" s="231"/>
      <c r="O164" s="231"/>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row>
    <row r="165" spans="1:42" x14ac:dyDescent="0.25">
      <c r="A165" s="230"/>
      <c r="B165" s="231"/>
      <c r="C165" s="231"/>
      <c r="D165" s="232"/>
      <c r="E165" s="231"/>
      <c r="F165" s="231"/>
      <c r="G165" s="231"/>
      <c r="H165" s="231"/>
      <c r="I165" s="231"/>
      <c r="J165" s="231"/>
      <c r="K165" s="232"/>
      <c r="L165" s="231"/>
      <c r="M165" s="231"/>
      <c r="N165" s="231"/>
      <c r="O165" s="231"/>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row>
    <row r="166" spans="1:42" x14ac:dyDescent="0.25">
      <c r="A166" s="230"/>
      <c r="B166" s="231"/>
      <c r="C166" s="231"/>
      <c r="D166" s="232"/>
      <c r="E166" s="231"/>
      <c r="F166" s="231"/>
      <c r="G166" s="231"/>
      <c r="H166" s="231"/>
      <c r="I166" s="231"/>
      <c r="J166" s="231"/>
      <c r="K166" s="232"/>
      <c r="L166" s="231"/>
      <c r="M166" s="231"/>
      <c r="N166" s="231"/>
      <c r="O166" s="231"/>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row>
    <row r="167" spans="1:42" x14ac:dyDescent="0.25">
      <c r="A167" s="230"/>
      <c r="B167" s="231"/>
      <c r="C167" s="231"/>
      <c r="D167" s="232"/>
      <c r="E167" s="231"/>
      <c r="F167" s="231"/>
      <c r="G167" s="231"/>
      <c r="H167" s="231"/>
      <c r="I167" s="231"/>
      <c r="J167" s="231"/>
      <c r="K167" s="232"/>
      <c r="L167" s="231"/>
      <c r="M167" s="231"/>
      <c r="N167" s="231"/>
      <c r="O167" s="231"/>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row>
    <row r="168" spans="1:42" x14ac:dyDescent="0.25">
      <c r="A168" s="230"/>
      <c r="B168" s="231"/>
      <c r="C168" s="231"/>
      <c r="D168" s="232"/>
      <c r="E168" s="231"/>
      <c r="F168" s="231"/>
      <c r="G168" s="231"/>
      <c r="H168" s="231"/>
      <c r="I168" s="231"/>
      <c r="J168" s="231"/>
      <c r="K168" s="232"/>
      <c r="L168" s="231"/>
      <c r="M168" s="231"/>
      <c r="N168" s="231"/>
      <c r="O168" s="231"/>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row>
    <row r="169" spans="1:42" x14ac:dyDescent="0.25">
      <c r="A169" s="230"/>
      <c r="B169" s="231"/>
      <c r="C169" s="231"/>
      <c r="D169" s="232"/>
      <c r="E169" s="231"/>
      <c r="F169" s="231"/>
      <c r="G169" s="231"/>
      <c r="H169" s="231"/>
      <c r="I169" s="231"/>
      <c r="J169" s="231"/>
      <c r="K169" s="232"/>
      <c r="L169" s="231"/>
      <c r="M169" s="231"/>
      <c r="N169" s="231"/>
      <c r="O169" s="231"/>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row>
    <row r="170" spans="1:42" x14ac:dyDescent="0.25">
      <c r="A170" s="230"/>
      <c r="B170" s="231"/>
      <c r="C170" s="231"/>
      <c r="D170" s="232"/>
      <c r="E170" s="231"/>
      <c r="F170" s="231"/>
      <c r="G170" s="231"/>
      <c r="H170" s="231"/>
      <c r="I170" s="231"/>
      <c r="J170" s="231"/>
      <c r="K170" s="232"/>
      <c r="L170" s="231"/>
      <c r="M170" s="231"/>
      <c r="N170" s="231"/>
      <c r="O170" s="231"/>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row>
    <row r="171" spans="1:42" x14ac:dyDescent="0.25">
      <c r="A171" s="230"/>
      <c r="B171" s="231"/>
      <c r="C171" s="231"/>
      <c r="D171" s="232"/>
      <c r="E171" s="231"/>
      <c r="F171" s="231"/>
      <c r="G171" s="231"/>
      <c r="H171" s="231"/>
      <c r="I171" s="231"/>
      <c r="J171" s="231"/>
      <c r="K171" s="232"/>
      <c r="L171" s="231"/>
      <c r="M171" s="231"/>
      <c r="N171" s="231"/>
      <c r="O171" s="231"/>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row>
    <row r="172" spans="1:42" x14ac:dyDescent="0.25">
      <c r="A172" s="230"/>
      <c r="B172" s="231"/>
      <c r="C172" s="231"/>
      <c r="D172" s="232"/>
      <c r="E172" s="231"/>
      <c r="F172" s="231"/>
      <c r="G172" s="231"/>
      <c r="H172" s="231"/>
      <c r="I172" s="231"/>
      <c r="J172" s="231"/>
      <c r="K172" s="232"/>
      <c r="L172" s="231"/>
      <c r="M172" s="231"/>
      <c r="N172" s="231"/>
      <c r="O172" s="231"/>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row>
    <row r="173" spans="1:42" x14ac:dyDescent="0.25">
      <c r="A173" s="230"/>
      <c r="B173" s="231"/>
      <c r="C173" s="231"/>
      <c r="D173" s="232"/>
      <c r="E173" s="231"/>
      <c r="F173" s="231"/>
      <c r="G173" s="231"/>
      <c r="H173" s="231"/>
      <c r="I173" s="231"/>
      <c r="J173" s="231"/>
      <c r="K173" s="232"/>
      <c r="L173" s="231"/>
      <c r="M173" s="231"/>
      <c r="N173" s="231"/>
      <c r="O173" s="231"/>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row>
    <row r="174" spans="1:42" x14ac:dyDescent="0.25">
      <c r="A174" s="230"/>
      <c r="B174" s="231"/>
      <c r="C174" s="231"/>
      <c r="D174" s="232"/>
      <c r="E174" s="231"/>
      <c r="F174" s="231"/>
      <c r="G174" s="231"/>
      <c r="H174" s="231"/>
      <c r="I174" s="231"/>
      <c r="J174" s="231"/>
      <c r="K174" s="232"/>
      <c r="L174" s="231"/>
      <c r="M174" s="231"/>
      <c r="N174" s="231"/>
      <c r="O174" s="231"/>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row>
    <row r="175" spans="1:42" x14ac:dyDescent="0.25">
      <c r="A175" s="230"/>
      <c r="B175" s="231"/>
      <c r="C175" s="231"/>
      <c r="D175" s="232"/>
      <c r="E175" s="231"/>
      <c r="F175" s="231"/>
      <c r="G175" s="231"/>
      <c r="H175" s="231"/>
      <c r="I175" s="231"/>
      <c r="J175" s="231"/>
      <c r="K175" s="232"/>
      <c r="L175" s="231"/>
      <c r="M175" s="231"/>
      <c r="N175" s="231"/>
      <c r="O175" s="231"/>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row>
    <row r="176" spans="1:42" x14ac:dyDescent="0.25">
      <c r="A176" s="230"/>
      <c r="B176" s="231"/>
      <c r="C176" s="231"/>
      <c r="D176" s="232"/>
      <c r="E176" s="231"/>
      <c r="F176" s="231"/>
      <c r="G176" s="231"/>
      <c r="H176" s="231"/>
      <c r="I176" s="231"/>
      <c r="J176" s="231"/>
      <c r="K176" s="232"/>
      <c r="L176" s="231"/>
      <c r="M176" s="231"/>
      <c r="N176" s="231"/>
      <c r="O176" s="231"/>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row>
    <row r="177" spans="1:42" x14ac:dyDescent="0.25">
      <c r="A177" s="230"/>
      <c r="B177" s="231"/>
      <c r="C177" s="231"/>
      <c r="D177" s="232"/>
      <c r="E177" s="231"/>
      <c r="F177" s="231"/>
      <c r="G177" s="231"/>
      <c r="H177" s="231"/>
      <c r="I177" s="231"/>
      <c r="J177" s="231"/>
      <c r="K177" s="232"/>
      <c r="L177" s="231"/>
      <c r="M177" s="231"/>
      <c r="N177" s="231"/>
      <c r="O177" s="231"/>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row>
    <row r="178" spans="1:42" x14ac:dyDescent="0.25">
      <c r="A178" s="230"/>
      <c r="B178" s="231"/>
      <c r="C178" s="231"/>
      <c r="D178" s="232"/>
      <c r="E178" s="231"/>
      <c r="F178" s="231"/>
      <c r="G178" s="231"/>
      <c r="H178" s="231"/>
      <c r="I178" s="231"/>
      <c r="J178" s="231"/>
      <c r="K178" s="232"/>
      <c r="L178" s="231"/>
      <c r="M178" s="231"/>
      <c r="N178" s="231"/>
      <c r="O178" s="231"/>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row>
    <row r="179" spans="1:42" x14ac:dyDescent="0.25">
      <c r="A179" s="230"/>
      <c r="B179" s="231"/>
      <c r="C179" s="231"/>
      <c r="D179" s="232"/>
      <c r="E179" s="231"/>
      <c r="F179" s="231"/>
      <c r="G179" s="231"/>
      <c r="H179" s="231"/>
      <c r="I179" s="231"/>
      <c r="J179" s="231"/>
      <c r="K179" s="232"/>
      <c r="L179" s="231"/>
      <c r="M179" s="231"/>
      <c r="N179" s="231"/>
      <c r="O179" s="231"/>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row>
    <row r="180" spans="1:42" x14ac:dyDescent="0.25">
      <c r="A180" s="230"/>
      <c r="B180" s="231"/>
      <c r="C180" s="231"/>
      <c r="D180" s="232"/>
      <c r="E180" s="231"/>
      <c r="F180" s="231"/>
      <c r="G180" s="231"/>
      <c r="H180" s="231"/>
      <c r="I180" s="231"/>
      <c r="J180" s="231"/>
      <c r="K180" s="232"/>
      <c r="L180" s="231"/>
      <c r="M180" s="231"/>
      <c r="N180" s="231"/>
      <c r="O180" s="231"/>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row>
    <row r="181" spans="1:42" x14ac:dyDescent="0.25">
      <c r="A181" s="230"/>
      <c r="B181" s="231"/>
      <c r="C181" s="231"/>
      <c r="D181" s="232"/>
      <c r="E181" s="231"/>
      <c r="F181" s="231"/>
      <c r="G181" s="231"/>
      <c r="H181" s="231"/>
      <c r="I181" s="231"/>
      <c r="J181" s="231"/>
      <c r="K181" s="232"/>
      <c r="L181" s="231"/>
      <c r="M181" s="231"/>
      <c r="N181" s="231"/>
      <c r="O181" s="231"/>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row>
    <row r="182" spans="1:42" x14ac:dyDescent="0.25">
      <c r="A182" s="230"/>
      <c r="B182" s="231"/>
      <c r="C182" s="231"/>
      <c r="D182" s="232"/>
      <c r="E182" s="231"/>
      <c r="F182" s="231"/>
      <c r="G182" s="231"/>
      <c r="H182" s="231"/>
      <c r="I182" s="231"/>
      <c r="J182" s="231"/>
      <c r="K182" s="232"/>
      <c r="L182" s="231"/>
      <c r="M182" s="231"/>
      <c r="N182" s="231"/>
      <c r="O182" s="231"/>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row>
    <row r="183" spans="1:42" x14ac:dyDescent="0.25">
      <c r="A183" s="230"/>
      <c r="B183" s="231"/>
      <c r="C183" s="231"/>
      <c r="D183" s="232"/>
      <c r="E183" s="231"/>
      <c r="F183" s="231"/>
      <c r="G183" s="231"/>
      <c r="H183" s="231"/>
      <c r="I183" s="231"/>
      <c r="J183" s="231"/>
      <c r="K183" s="232"/>
      <c r="L183" s="231"/>
      <c r="M183" s="231"/>
      <c r="N183" s="231"/>
      <c r="O183" s="231"/>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row>
    <row r="184" spans="1:42" x14ac:dyDescent="0.25">
      <c r="A184" s="230"/>
      <c r="B184" s="231"/>
      <c r="C184" s="231"/>
      <c r="D184" s="232"/>
      <c r="E184" s="231"/>
      <c r="F184" s="231"/>
      <c r="G184" s="231"/>
      <c r="H184" s="231"/>
      <c r="I184" s="231"/>
      <c r="J184" s="231"/>
      <c r="K184" s="232"/>
      <c r="L184" s="231"/>
      <c r="M184" s="231"/>
      <c r="N184" s="231"/>
      <c r="O184" s="231"/>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row>
    <row r="185" spans="1:42" x14ac:dyDescent="0.25">
      <c r="A185" s="230"/>
      <c r="B185" s="231"/>
      <c r="C185" s="231"/>
      <c r="D185" s="232"/>
      <c r="E185" s="231"/>
      <c r="F185" s="231"/>
      <c r="G185" s="231"/>
      <c r="H185" s="231"/>
      <c r="I185" s="231"/>
      <c r="J185" s="231"/>
      <c r="K185" s="232"/>
      <c r="L185" s="231"/>
      <c r="M185" s="231"/>
      <c r="N185" s="231"/>
      <c r="O185" s="231"/>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row>
    <row r="186" spans="1:42" x14ac:dyDescent="0.25">
      <c r="A186" s="230"/>
      <c r="B186" s="231"/>
      <c r="C186" s="231"/>
      <c r="D186" s="232"/>
      <c r="E186" s="231"/>
      <c r="F186" s="231"/>
      <c r="G186" s="231"/>
      <c r="H186" s="231"/>
      <c r="I186" s="231"/>
      <c r="J186" s="231"/>
      <c r="K186" s="232"/>
      <c r="L186" s="231"/>
      <c r="M186" s="231"/>
      <c r="N186" s="231"/>
      <c r="O186" s="231"/>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row>
    <row r="187" spans="1:42" x14ac:dyDescent="0.25">
      <c r="A187" s="230"/>
      <c r="B187" s="231"/>
      <c r="C187" s="231"/>
      <c r="D187" s="232"/>
      <c r="E187" s="231"/>
      <c r="F187" s="231"/>
      <c r="G187" s="231"/>
      <c r="H187" s="231"/>
      <c r="I187" s="231"/>
      <c r="J187" s="231"/>
      <c r="K187" s="232"/>
      <c r="L187" s="231"/>
      <c r="M187" s="231"/>
      <c r="N187" s="231"/>
      <c r="O187" s="231"/>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row>
    <row r="188" spans="1:42" x14ac:dyDescent="0.25">
      <c r="A188" s="230"/>
      <c r="B188" s="231"/>
      <c r="C188" s="231"/>
      <c r="D188" s="232"/>
      <c r="E188" s="231"/>
      <c r="F188" s="231"/>
      <c r="G188" s="231"/>
      <c r="H188" s="231"/>
      <c r="I188" s="231"/>
      <c r="J188" s="231"/>
      <c r="K188" s="232"/>
      <c r="L188" s="231"/>
      <c r="M188" s="231"/>
      <c r="N188" s="231"/>
      <c r="O188" s="231"/>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row>
    <row r="189" spans="1:42" x14ac:dyDescent="0.25">
      <c r="A189" s="230"/>
      <c r="B189" s="231"/>
      <c r="C189" s="231"/>
      <c r="D189" s="232"/>
      <c r="E189" s="231"/>
      <c r="F189" s="231"/>
      <c r="G189" s="231"/>
      <c r="H189" s="231"/>
      <c r="I189" s="231"/>
      <c r="J189" s="231"/>
      <c r="K189" s="232"/>
      <c r="L189" s="231"/>
      <c r="M189" s="231"/>
      <c r="N189" s="231"/>
      <c r="O189" s="231"/>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row>
    <row r="190" spans="1:42" x14ac:dyDescent="0.25">
      <c r="A190" s="230"/>
      <c r="B190" s="231"/>
      <c r="C190" s="231"/>
      <c r="D190" s="232"/>
      <c r="E190" s="231"/>
      <c r="F190" s="231"/>
      <c r="G190" s="231"/>
      <c r="H190" s="231"/>
      <c r="I190" s="231"/>
      <c r="J190" s="231"/>
      <c r="K190" s="232"/>
      <c r="L190" s="231"/>
      <c r="M190" s="231"/>
      <c r="N190" s="231"/>
      <c r="O190" s="231"/>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row>
    <row r="191" spans="1:42" x14ac:dyDescent="0.25">
      <c r="A191" s="230"/>
      <c r="B191" s="231"/>
      <c r="C191" s="231"/>
      <c r="D191" s="232"/>
      <c r="E191" s="231"/>
      <c r="F191" s="231"/>
      <c r="G191" s="231"/>
      <c r="H191" s="231"/>
      <c r="I191" s="231"/>
      <c r="J191" s="231"/>
      <c r="K191" s="232"/>
      <c r="L191" s="231"/>
      <c r="M191" s="231"/>
      <c r="N191" s="231"/>
      <c r="O191" s="231"/>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row>
    <row r="192" spans="1:42" x14ac:dyDescent="0.25">
      <c r="A192" s="230"/>
      <c r="B192" s="231"/>
      <c r="C192" s="231"/>
      <c r="D192" s="232"/>
      <c r="E192" s="231"/>
      <c r="F192" s="231"/>
      <c r="G192" s="231"/>
      <c r="H192" s="231"/>
      <c r="I192" s="231"/>
      <c r="J192" s="231"/>
      <c r="K192" s="232"/>
      <c r="L192" s="231"/>
      <c r="M192" s="231"/>
      <c r="N192" s="231"/>
      <c r="O192" s="231"/>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row>
    <row r="193" spans="1:42" x14ac:dyDescent="0.25">
      <c r="A193" s="230"/>
      <c r="B193" s="231"/>
      <c r="C193" s="231"/>
      <c r="D193" s="232"/>
      <c r="E193" s="231"/>
      <c r="F193" s="231"/>
      <c r="G193" s="231"/>
      <c r="H193" s="231"/>
      <c r="I193" s="231"/>
      <c r="J193" s="231"/>
      <c r="K193" s="232"/>
      <c r="L193" s="231"/>
      <c r="M193" s="231"/>
      <c r="N193" s="231"/>
      <c r="O193" s="231"/>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row>
    <row r="194" spans="1:42" x14ac:dyDescent="0.25">
      <c r="A194" s="230"/>
      <c r="B194" s="231"/>
      <c r="C194" s="231"/>
      <c r="D194" s="232"/>
      <c r="E194" s="231"/>
      <c r="F194" s="231"/>
      <c r="G194" s="231"/>
      <c r="H194" s="231"/>
      <c r="I194" s="231"/>
      <c r="J194" s="231"/>
      <c r="K194" s="232"/>
      <c r="L194" s="231"/>
      <c r="M194" s="231"/>
      <c r="N194" s="231"/>
      <c r="O194" s="231"/>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row>
    <row r="195" spans="1:42" x14ac:dyDescent="0.25">
      <c r="A195" s="230"/>
      <c r="B195" s="231"/>
      <c r="C195" s="231"/>
      <c r="D195" s="232"/>
      <c r="E195" s="231"/>
      <c r="F195" s="231"/>
      <c r="G195" s="231"/>
      <c r="H195" s="231"/>
      <c r="I195" s="231"/>
      <c r="J195" s="231"/>
      <c r="K195" s="232"/>
      <c r="L195" s="231"/>
      <c r="M195" s="231"/>
      <c r="N195" s="231"/>
      <c r="O195" s="231"/>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row>
    <row r="196" spans="1:42" x14ac:dyDescent="0.25">
      <c r="A196" s="230"/>
      <c r="B196" s="231"/>
      <c r="C196" s="231"/>
      <c r="D196" s="232"/>
      <c r="E196" s="231"/>
      <c r="F196" s="231"/>
      <c r="G196" s="231"/>
      <c r="H196" s="231"/>
      <c r="I196" s="231"/>
      <c r="J196" s="231"/>
      <c r="K196" s="232"/>
      <c r="L196" s="231"/>
      <c r="M196" s="231"/>
      <c r="N196" s="231"/>
      <c r="O196" s="231"/>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row>
    <row r="197" spans="1:42" x14ac:dyDescent="0.25">
      <c r="A197" s="230"/>
      <c r="B197" s="231"/>
      <c r="C197" s="231"/>
      <c r="D197" s="232"/>
      <c r="E197" s="231"/>
      <c r="F197" s="231"/>
      <c r="G197" s="231"/>
      <c r="H197" s="231"/>
      <c r="I197" s="231"/>
      <c r="J197" s="231"/>
      <c r="K197" s="232"/>
      <c r="L197" s="231"/>
      <c r="M197" s="231"/>
      <c r="N197" s="231"/>
      <c r="O197" s="231"/>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row>
    <row r="198" spans="1:42" x14ac:dyDescent="0.25">
      <c r="A198" s="230"/>
      <c r="B198" s="231"/>
      <c r="C198" s="231"/>
      <c r="D198" s="232"/>
      <c r="E198" s="231"/>
      <c r="F198" s="231"/>
      <c r="G198" s="231"/>
      <c r="H198" s="231"/>
      <c r="I198" s="231"/>
      <c r="J198" s="231"/>
      <c r="K198" s="232"/>
      <c r="L198" s="231"/>
      <c r="M198" s="231"/>
      <c r="N198" s="231"/>
      <c r="O198" s="231"/>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row>
    <row r="199" spans="1:42" x14ac:dyDescent="0.25">
      <c r="A199" s="230"/>
      <c r="B199" s="231"/>
      <c r="C199" s="231"/>
      <c r="D199" s="232"/>
      <c r="E199" s="231"/>
      <c r="F199" s="231"/>
      <c r="G199" s="231"/>
      <c r="H199" s="231"/>
      <c r="I199" s="231"/>
      <c r="J199" s="231"/>
      <c r="K199" s="232"/>
      <c r="L199" s="231"/>
      <c r="M199" s="231"/>
      <c r="N199" s="231"/>
      <c r="O199" s="231"/>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row>
    <row r="200" spans="1:42" x14ac:dyDescent="0.25">
      <c r="A200" s="230"/>
      <c r="B200" s="231"/>
      <c r="C200" s="231"/>
      <c r="D200" s="232"/>
      <c r="E200" s="231"/>
      <c r="F200" s="231"/>
      <c r="G200" s="231"/>
      <c r="H200" s="231"/>
      <c r="I200" s="231"/>
      <c r="J200" s="231"/>
      <c r="K200" s="232"/>
      <c r="L200" s="231"/>
      <c r="M200" s="231"/>
      <c r="N200" s="231"/>
      <c r="O200" s="231"/>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row>
    <row r="201" spans="1:42" x14ac:dyDescent="0.25">
      <c r="A201" s="230"/>
      <c r="B201" s="231"/>
      <c r="C201" s="231"/>
      <c r="D201" s="232"/>
      <c r="E201" s="231"/>
      <c r="F201" s="231"/>
      <c r="G201" s="231"/>
      <c r="H201" s="231"/>
      <c r="I201" s="231"/>
      <c r="J201" s="231"/>
      <c r="K201" s="232"/>
      <c r="L201" s="231"/>
      <c r="M201" s="231"/>
      <c r="N201" s="231"/>
      <c r="O201" s="231"/>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row>
    <row r="202" spans="1:42" x14ac:dyDescent="0.25">
      <c r="A202" s="230"/>
      <c r="B202" s="231"/>
      <c r="C202" s="231"/>
      <c r="D202" s="232"/>
      <c r="E202" s="231"/>
      <c r="F202" s="231"/>
      <c r="G202" s="231"/>
      <c r="H202" s="231"/>
      <c r="I202" s="231"/>
      <c r="J202" s="231"/>
      <c r="K202" s="232"/>
      <c r="L202" s="231"/>
      <c r="M202" s="231"/>
      <c r="N202" s="231"/>
      <c r="O202" s="231"/>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row>
    <row r="203" spans="1:42" x14ac:dyDescent="0.25">
      <c r="A203" s="230"/>
      <c r="B203" s="231"/>
      <c r="C203" s="231"/>
      <c r="D203" s="232"/>
      <c r="E203" s="231"/>
      <c r="F203" s="231"/>
      <c r="G203" s="231"/>
      <c r="H203" s="231"/>
      <c r="I203" s="231"/>
      <c r="J203" s="231"/>
      <c r="K203" s="232"/>
      <c r="L203" s="231"/>
      <c r="M203" s="231"/>
      <c r="N203" s="231"/>
      <c r="O203" s="231"/>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row>
    <row r="204" spans="1:42" x14ac:dyDescent="0.25">
      <c r="A204" s="230"/>
      <c r="B204" s="231"/>
      <c r="C204" s="231"/>
      <c r="D204" s="232"/>
      <c r="E204" s="231"/>
      <c r="F204" s="231"/>
      <c r="G204" s="231"/>
      <c r="H204" s="231"/>
      <c r="I204" s="231"/>
      <c r="J204" s="231"/>
      <c r="K204" s="232"/>
      <c r="L204" s="231"/>
      <c r="M204" s="231"/>
      <c r="N204" s="231"/>
      <c r="O204" s="231"/>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row>
    <row r="205" spans="1:42" x14ac:dyDescent="0.25">
      <c r="A205" s="230"/>
      <c r="B205" s="231"/>
      <c r="C205" s="231"/>
      <c r="D205" s="232"/>
      <c r="E205" s="231"/>
      <c r="F205" s="231"/>
      <c r="G205" s="231"/>
      <c r="H205" s="231"/>
      <c r="I205" s="231"/>
      <c r="J205" s="231"/>
      <c r="K205" s="232"/>
      <c r="L205" s="231"/>
      <c r="M205" s="231"/>
      <c r="N205" s="231"/>
      <c r="O205" s="231"/>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row>
    <row r="206" spans="1:42" x14ac:dyDescent="0.25">
      <c r="A206" s="230"/>
      <c r="B206" s="231"/>
      <c r="C206" s="231"/>
      <c r="D206" s="232"/>
      <c r="E206" s="231"/>
      <c r="F206" s="231"/>
      <c r="G206" s="231"/>
      <c r="H206" s="231"/>
      <c r="I206" s="231"/>
      <c r="J206" s="231"/>
      <c r="K206" s="232"/>
      <c r="L206" s="231"/>
      <c r="M206" s="231"/>
      <c r="N206" s="231"/>
      <c r="O206" s="231"/>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row>
    <row r="207" spans="1:42" x14ac:dyDescent="0.25">
      <c r="A207" s="230"/>
      <c r="B207" s="231"/>
      <c r="C207" s="231"/>
      <c r="D207" s="232"/>
      <c r="E207" s="231"/>
      <c r="F207" s="231"/>
      <c r="G207" s="231"/>
      <c r="H207" s="231"/>
      <c r="I207" s="231"/>
      <c r="J207" s="231"/>
      <c r="K207" s="232"/>
      <c r="L207" s="231"/>
      <c r="M207" s="231"/>
      <c r="N207" s="231"/>
      <c r="O207" s="231"/>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row>
    <row r="208" spans="1:42" x14ac:dyDescent="0.25">
      <c r="A208" s="230"/>
      <c r="B208" s="231"/>
      <c r="C208" s="231"/>
      <c r="D208" s="232"/>
      <c r="E208" s="231"/>
      <c r="F208" s="231"/>
      <c r="G208" s="231"/>
      <c r="H208" s="231"/>
      <c r="I208" s="231"/>
      <c r="J208" s="231"/>
      <c r="K208" s="232"/>
      <c r="L208" s="231"/>
      <c r="M208" s="231"/>
      <c r="N208" s="231"/>
      <c r="O208" s="231"/>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row>
    <row r="209" spans="1:42" x14ac:dyDescent="0.25">
      <c r="A209" s="230"/>
      <c r="B209" s="231"/>
      <c r="C209" s="231"/>
      <c r="D209" s="232"/>
      <c r="E209" s="231"/>
      <c r="F209" s="231"/>
      <c r="G209" s="231"/>
      <c r="H209" s="231"/>
      <c r="I209" s="231"/>
      <c r="J209" s="231"/>
      <c r="K209" s="232"/>
      <c r="L209" s="231"/>
      <c r="M209" s="231"/>
      <c r="N209" s="231"/>
      <c r="O209" s="231"/>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row>
    <row r="210" spans="1:42" x14ac:dyDescent="0.25">
      <c r="A210" s="230"/>
      <c r="B210" s="231"/>
      <c r="C210" s="231"/>
      <c r="D210" s="232"/>
      <c r="E210" s="231"/>
      <c r="F210" s="231"/>
      <c r="G210" s="231"/>
      <c r="H210" s="231"/>
      <c r="I210" s="231"/>
      <c r="J210" s="231"/>
      <c r="K210" s="232"/>
      <c r="L210" s="231"/>
      <c r="M210" s="231"/>
      <c r="N210" s="231"/>
      <c r="O210" s="231"/>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row>
    <row r="211" spans="1:42" x14ac:dyDescent="0.25">
      <c r="A211" s="230"/>
      <c r="B211" s="231"/>
      <c r="C211" s="231"/>
      <c r="D211" s="232"/>
      <c r="E211" s="231"/>
      <c r="F211" s="231"/>
      <c r="G211" s="231"/>
      <c r="H211" s="231"/>
      <c r="I211" s="231"/>
      <c r="J211" s="231"/>
      <c r="K211" s="232"/>
      <c r="L211" s="231"/>
      <c r="M211" s="231"/>
      <c r="N211" s="231"/>
      <c r="O211" s="231"/>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row>
    <row r="212" spans="1:42" x14ac:dyDescent="0.25">
      <c r="A212" s="230"/>
      <c r="B212" s="231"/>
      <c r="C212" s="231"/>
      <c r="D212" s="232"/>
      <c r="E212" s="231"/>
      <c r="F212" s="231"/>
      <c r="G212" s="231"/>
      <c r="H212" s="231"/>
      <c r="I212" s="231"/>
      <c r="J212" s="231"/>
      <c r="K212" s="232"/>
      <c r="L212" s="231"/>
      <c r="M212" s="231"/>
      <c r="N212" s="231"/>
      <c r="O212" s="231"/>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row>
    <row r="213" spans="1:42" x14ac:dyDescent="0.25">
      <c r="A213" s="230"/>
      <c r="B213" s="231"/>
      <c r="C213" s="231"/>
      <c r="D213" s="232"/>
      <c r="E213" s="231"/>
      <c r="F213" s="231"/>
      <c r="G213" s="231"/>
      <c r="H213" s="231"/>
      <c r="I213" s="231"/>
      <c r="J213" s="231"/>
      <c r="K213" s="232"/>
      <c r="L213" s="231"/>
      <c r="M213" s="231"/>
      <c r="N213" s="231"/>
      <c r="O213" s="231"/>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row>
    <row r="214" spans="1:42" x14ac:dyDescent="0.25">
      <c r="A214" s="230"/>
      <c r="B214" s="231"/>
      <c r="C214" s="231"/>
      <c r="D214" s="232"/>
      <c r="E214" s="231"/>
      <c r="F214" s="231"/>
      <c r="G214" s="231"/>
      <c r="H214" s="231"/>
      <c r="I214" s="231"/>
      <c r="J214" s="231"/>
      <c r="K214" s="232"/>
      <c r="L214" s="231"/>
      <c r="M214" s="231"/>
      <c r="N214" s="231"/>
      <c r="O214" s="231"/>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row>
    <row r="215" spans="1:42" x14ac:dyDescent="0.25">
      <c r="A215" s="230"/>
      <c r="B215" s="231"/>
      <c r="C215" s="231"/>
      <c r="D215" s="232"/>
      <c r="E215" s="231"/>
      <c r="F215" s="231"/>
      <c r="G215" s="231"/>
      <c r="H215" s="231"/>
      <c r="I215" s="231"/>
      <c r="J215" s="231"/>
      <c r="K215" s="232"/>
      <c r="L215" s="231"/>
      <c r="M215" s="231"/>
      <c r="N215" s="231"/>
      <c r="O215" s="231"/>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row>
    <row r="216" spans="1:42" x14ac:dyDescent="0.25">
      <c r="A216" s="230"/>
      <c r="B216" s="231"/>
      <c r="C216" s="231"/>
      <c r="D216" s="232"/>
      <c r="E216" s="231"/>
      <c r="F216" s="231"/>
      <c r="G216" s="231"/>
      <c r="H216" s="231"/>
      <c r="I216" s="231"/>
      <c r="J216" s="231"/>
      <c r="K216" s="232"/>
      <c r="L216" s="231"/>
      <c r="M216" s="231"/>
      <c r="N216" s="231"/>
      <c r="O216" s="231"/>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row>
    <row r="217" spans="1:42" x14ac:dyDescent="0.25">
      <c r="A217" s="230"/>
      <c r="B217" s="231"/>
      <c r="C217" s="231"/>
      <c r="D217" s="232"/>
      <c r="E217" s="231"/>
      <c r="F217" s="231"/>
      <c r="G217" s="231"/>
      <c r="H217" s="231"/>
      <c r="I217" s="231"/>
      <c r="J217" s="231"/>
      <c r="K217" s="232"/>
      <c r="L217" s="231"/>
      <c r="M217" s="231"/>
      <c r="N217" s="231"/>
      <c r="O217" s="231"/>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row>
    <row r="218" spans="1:42" x14ac:dyDescent="0.25">
      <c r="A218" s="230"/>
      <c r="B218" s="231"/>
      <c r="C218" s="231"/>
      <c r="D218" s="232"/>
      <c r="E218" s="231"/>
      <c r="F218" s="231"/>
      <c r="G218" s="231"/>
      <c r="H218" s="231"/>
      <c r="I218" s="231"/>
      <c r="J218" s="231"/>
      <c r="K218" s="232"/>
      <c r="L218" s="231"/>
      <c r="M218" s="231"/>
      <c r="N218" s="231"/>
      <c r="O218" s="231"/>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row>
    <row r="219" spans="1:42" x14ac:dyDescent="0.25">
      <c r="A219" s="230"/>
      <c r="B219" s="231"/>
      <c r="C219" s="231"/>
      <c r="D219" s="232"/>
      <c r="E219" s="231"/>
      <c r="F219" s="231"/>
      <c r="G219" s="231"/>
      <c r="H219" s="231"/>
      <c r="I219" s="231"/>
      <c r="J219" s="231"/>
      <c r="K219" s="232"/>
      <c r="L219" s="231"/>
      <c r="M219" s="231"/>
      <c r="N219" s="231"/>
      <c r="O219" s="231"/>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row>
    <row r="220" spans="1:42" x14ac:dyDescent="0.25">
      <c r="A220" s="230"/>
      <c r="B220" s="231"/>
      <c r="C220" s="231"/>
      <c r="D220" s="232"/>
      <c r="E220" s="231"/>
      <c r="F220" s="231"/>
      <c r="G220" s="231"/>
      <c r="H220" s="231"/>
      <c r="I220" s="231"/>
      <c r="J220" s="231"/>
      <c r="K220" s="232"/>
      <c r="L220" s="231"/>
      <c r="M220" s="231"/>
      <c r="N220" s="231"/>
      <c r="O220" s="231"/>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row>
    <row r="221" spans="1:42" x14ac:dyDescent="0.25">
      <c r="A221" s="230"/>
      <c r="B221" s="231"/>
      <c r="C221" s="231"/>
      <c r="D221" s="232"/>
      <c r="E221" s="231"/>
      <c r="F221" s="231"/>
      <c r="G221" s="231"/>
      <c r="H221" s="231"/>
      <c r="I221" s="231"/>
      <c r="J221" s="231"/>
      <c r="K221" s="232"/>
      <c r="L221" s="231"/>
      <c r="M221" s="231"/>
      <c r="N221" s="231"/>
      <c r="O221" s="231"/>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row>
    <row r="222" spans="1:42" x14ac:dyDescent="0.25">
      <c r="A222" s="230"/>
      <c r="B222" s="231"/>
      <c r="C222" s="231"/>
      <c r="D222" s="232"/>
      <c r="E222" s="231"/>
      <c r="F222" s="231"/>
      <c r="G222" s="231"/>
      <c r="H222" s="231"/>
      <c r="I222" s="231"/>
      <c r="J222" s="231"/>
      <c r="K222" s="232"/>
      <c r="L222" s="231"/>
      <c r="M222" s="231"/>
      <c r="N222" s="231"/>
      <c r="O222" s="231"/>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row>
    <row r="223" spans="1:42" x14ac:dyDescent="0.25">
      <c r="A223" s="230"/>
      <c r="B223" s="231"/>
      <c r="C223" s="231"/>
      <c r="D223" s="232"/>
      <c r="E223" s="231"/>
      <c r="F223" s="231"/>
      <c r="G223" s="231"/>
      <c r="H223" s="231"/>
      <c r="I223" s="231"/>
      <c r="J223" s="231"/>
      <c r="K223" s="232"/>
      <c r="L223" s="231"/>
      <c r="M223" s="231"/>
      <c r="N223" s="231"/>
      <c r="O223" s="231"/>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row>
    <row r="224" spans="1:42" x14ac:dyDescent="0.25">
      <c r="A224" s="230"/>
      <c r="B224" s="231"/>
      <c r="C224" s="231"/>
      <c r="D224" s="232"/>
      <c r="E224" s="231"/>
      <c r="F224" s="231"/>
      <c r="G224" s="231"/>
      <c r="H224" s="231"/>
      <c r="I224" s="231"/>
      <c r="J224" s="231"/>
      <c r="K224" s="232"/>
      <c r="L224" s="231"/>
      <c r="M224" s="231"/>
      <c r="N224" s="231"/>
      <c r="O224" s="231"/>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row>
    <row r="225" spans="1:42" x14ac:dyDescent="0.25">
      <c r="A225" s="230"/>
      <c r="B225" s="231"/>
      <c r="C225" s="231"/>
      <c r="D225" s="232"/>
      <c r="E225" s="231"/>
      <c r="F225" s="231"/>
      <c r="G225" s="231"/>
      <c r="H225" s="231"/>
      <c r="I225" s="231"/>
      <c r="J225" s="231"/>
      <c r="K225" s="232"/>
      <c r="L225" s="231"/>
      <c r="M225" s="231"/>
      <c r="N225" s="231"/>
      <c r="O225" s="231"/>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row>
    <row r="226" spans="1:42" x14ac:dyDescent="0.25">
      <c r="A226" s="230"/>
      <c r="B226" s="231"/>
      <c r="C226" s="231"/>
      <c r="D226" s="232"/>
      <c r="E226" s="231"/>
      <c r="F226" s="231"/>
      <c r="G226" s="231"/>
      <c r="H226" s="231"/>
      <c r="I226" s="231"/>
      <c r="J226" s="231"/>
      <c r="K226" s="232"/>
      <c r="L226" s="231"/>
      <c r="M226" s="231"/>
      <c r="N226" s="231"/>
      <c r="O226" s="231"/>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row>
    <row r="227" spans="1:42" x14ac:dyDescent="0.25">
      <c r="A227" s="230"/>
      <c r="B227" s="231"/>
      <c r="C227" s="231"/>
      <c r="D227" s="232"/>
      <c r="E227" s="231"/>
      <c r="F227" s="231"/>
      <c r="G227" s="231"/>
      <c r="H227" s="231"/>
      <c r="I227" s="231"/>
      <c r="J227" s="231"/>
      <c r="K227" s="232"/>
      <c r="L227" s="231"/>
      <c r="M227" s="231"/>
      <c r="N227" s="231"/>
      <c r="O227" s="231"/>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row>
    <row r="228" spans="1:42" x14ac:dyDescent="0.25">
      <c r="A228" s="230"/>
      <c r="B228" s="231"/>
      <c r="C228" s="231"/>
      <c r="D228" s="232"/>
      <c r="E228" s="231"/>
      <c r="F228" s="231"/>
      <c r="G228" s="231"/>
      <c r="H228" s="231"/>
      <c r="I228" s="231"/>
      <c r="J228" s="231"/>
      <c r="K228" s="232"/>
      <c r="L228" s="231"/>
      <c r="M228" s="231"/>
      <c r="N228" s="231"/>
      <c r="O228" s="231"/>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row>
    <row r="229" spans="1:42" x14ac:dyDescent="0.25">
      <c r="A229" s="230"/>
      <c r="B229" s="231"/>
      <c r="C229" s="231"/>
      <c r="D229" s="232"/>
      <c r="E229" s="231"/>
      <c r="F229" s="231"/>
      <c r="G229" s="231"/>
      <c r="H229" s="231"/>
      <c r="I229" s="231"/>
      <c r="J229" s="231"/>
      <c r="K229" s="232"/>
      <c r="L229" s="231"/>
      <c r="M229" s="231"/>
      <c r="N229" s="231"/>
      <c r="O229" s="231"/>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row>
    <row r="230" spans="1:42" x14ac:dyDescent="0.25">
      <c r="A230" s="230"/>
      <c r="B230" s="231"/>
      <c r="C230" s="231"/>
      <c r="D230" s="232"/>
      <c r="E230" s="231"/>
      <c r="F230" s="231"/>
      <c r="G230" s="231"/>
      <c r="H230" s="231"/>
      <c r="I230" s="231"/>
      <c r="J230" s="231"/>
      <c r="K230" s="232"/>
      <c r="L230" s="231"/>
      <c r="M230" s="231"/>
      <c r="N230" s="231"/>
      <c r="O230" s="231"/>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row>
    <row r="231" spans="1:42" x14ac:dyDescent="0.25">
      <c r="A231" s="230"/>
      <c r="B231" s="231"/>
      <c r="C231" s="231"/>
      <c r="D231" s="232"/>
      <c r="E231" s="231"/>
      <c r="F231" s="231"/>
      <c r="G231" s="231"/>
      <c r="H231" s="231"/>
      <c r="I231" s="231"/>
      <c r="J231" s="231"/>
      <c r="K231" s="232"/>
      <c r="L231" s="231"/>
      <c r="M231" s="231"/>
      <c r="N231" s="231"/>
      <c r="O231" s="231"/>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row>
    <row r="232" spans="1:42" x14ac:dyDescent="0.25">
      <c r="A232" s="230"/>
      <c r="B232" s="231"/>
      <c r="C232" s="231"/>
      <c r="D232" s="232"/>
      <c r="E232" s="231"/>
      <c r="F232" s="231"/>
      <c r="G232" s="231"/>
      <c r="H232" s="231"/>
      <c r="I232" s="231"/>
      <c r="J232" s="231"/>
      <c r="K232" s="232"/>
      <c r="L232" s="231"/>
      <c r="M232" s="231"/>
      <c r="N232" s="231"/>
      <c r="O232" s="231"/>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row>
    <row r="233" spans="1:42" x14ac:dyDescent="0.25">
      <c r="A233" s="230"/>
      <c r="B233" s="231"/>
      <c r="C233" s="231"/>
      <c r="D233" s="232"/>
      <c r="E233" s="231"/>
      <c r="F233" s="231"/>
      <c r="G233" s="231"/>
      <c r="H233" s="231"/>
      <c r="I233" s="231"/>
      <c r="J233" s="231"/>
      <c r="K233" s="232"/>
      <c r="L233" s="231"/>
      <c r="M233" s="231"/>
      <c r="N233" s="231"/>
      <c r="O233" s="231"/>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row>
    <row r="234" spans="1:42" x14ac:dyDescent="0.25">
      <c r="A234" s="230"/>
      <c r="B234" s="231"/>
      <c r="C234" s="231"/>
      <c r="D234" s="232"/>
      <c r="E234" s="231"/>
      <c r="F234" s="231"/>
      <c r="G234" s="231"/>
      <c r="H234" s="231"/>
      <c r="I234" s="231"/>
      <c r="J234" s="231"/>
      <c r="K234" s="232"/>
      <c r="L234" s="231"/>
      <c r="M234" s="231"/>
      <c r="N234" s="231"/>
      <c r="O234" s="231"/>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row>
    <row r="235" spans="1:42" x14ac:dyDescent="0.25">
      <c r="A235" s="230"/>
      <c r="B235" s="231"/>
      <c r="C235" s="231"/>
      <c r="D235" s="232"/>
      <c r="E235" s="231"/>
      <c r="F235" s="231"/>
      <c r="G235" s="231"/>
      <c r="H235" s="231"/>
      <c r="I235" s="231"/>
      <c r="J235" s="231"/>
      <c r="K235" s="232"/>
      <c r="L235" s="231"/>
      <c r="M235" s="231"/>
      <c r="N235" s="231"/>
      <c r="O235" s="231"/>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row>
    <row r="236" spans="1:42" x14ac:dyDescent="0.25">
      <c r="A236" s="230"/>
      <c r="B236" s="231"/>
      <c r="C236" s="231"/>
      <c r="D236" s="232"/>
      <c r="E236" s="231"/>
      <c r="F236" s="231"/>
      <c r="G236" s="231"/>
      <c r="H236" s="231"/>
      <c r="I236" s="231"/>
      <c r="J236" s="231"/>
      <c r="K236" s="232"/>
      <c r="L236" s="231"/>
      <c r="M236" s="231"/>
      <c r="N236" s="231"/>
      <c r="O236" s="231"/>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row>
    <row r="237" spans="1:42" x14ac:dyDescent="0.25">
      <c r="A237" s="230"/>
      <c r="B237" s="231"/>
      <c r="C237" s="231"/>
      <c r="D237" s="232"/>
      <c r="E237" s="231"/>
      <c r="F237" s="231"/>
      <c r="G237" s="231"/>
      <c r="H237" s="231"/>
      <c r="I237" s="231"/>
      <c r="J237" s="231"/>
      <c r="K237" s="232"/>
      <c r="L237" s="231"/>
      <c r="M237" s="231"/>
      <c r="N237" s="231"/>
      <c r="O237" s="231"/>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row>
    <row r="238" spans="1:42" x14ac:dyDescent="0.25">
      <c r="A238" s="230"/>
      <c r="B238" s="231"/>
      <c r="C238" s="231"/>
      <c r="D238" s="232"/>
      <c r="E238" s="231"/>
      <c r="F238" s="231"/>
      <c r="G238" s="231"/>
      <c r="H238" s="231"/>
      <c r="I238" s="231"/>
      <c r="J238" s="231"/>
      <c r="K238" s="232"/>
      <c r="L238" s="231"/>
      <c r="M238" s="231"/>
      <c r="N238" s="231"/>
      <c r="O238" s="231"/>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row>
    <row r="239" spans="1:42" x14ac:dyDescent="0.25">
      <c r="A239" s="230"/>
      <c r="B239" s="231"/>
      <c r="C239" s="231"/>
      <c r="D239" s="232"/>
      <c r="E239" s="231"/>
      <c r="F239" s="231"/>
      <c r="G239" s="231"/>
      <c r="H239" s="231"/>
      <c r="I239" s="231"/>
      <c r="J239" s="231"/>
      <c r="K239" s="232"/>
      <c r="L239" s="231"/>
      <c r="M239" s="231"/>
      <c r="N239" s="231"/>
      <c r="O239" s="231"/>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row>
    <row r="240" spans="1:42" x14ac:dyDescent="0.25">
      <c r="A240" s="230"/>
      <c r="B240" s="231"/>
      <c r="C240" s="231"/>
      <c r="D240" s="232"/>
      <c r="E240" s="231"/>
      <c r="F240" s="231"/>
      <c r="G240" s="231"/>
      <c r="H240" s="231"/>
      <c r="I240" s="231"/>
      <c r="J240" s="231"/>
      <c r="K240" s="232"/>
      <c r="L240" s="231"/>
      <c r="M240" s="231"/>
      <c r="N240" s="231"/>
      <c r="O240" s="231"/>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row>
    <row r="241" spans="1:42" x14ac:dyDescent="0.25">
      <c r="A241" s="230"/>
      <c r="B241" s="231"/>
      <c r="C241" s="231"/>
      <c r="D241" s="232"/>
      <c r="E241" s="231"/>
      <c r="F241" s="231"/>
      <c r="G241" s="231"/>
      <c r="H241" s="231"/>
      <c r="I241" s="231"/>
      <c r="J241" s="231"/>
      <c r="K241" s="232"/>
      <c r="L241" s="231"/>
      <c r="M241" s="231"/>
      <c r="N241" s="231"/>
      <c r="O241" s="231"/>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row>
    <row r="242" spans="1:42" x14ac:dyDescent="0.25">
      <c r="A242" s="230"/>
      <c r="B242" s="231"/>
      <c r="C242" s="231"/>
      <c r="D242" s="232"/>
      <c r="E242" s="231"/>
      <c r="F242" s="231"/>
      <c r="G242" s="231"/>
      <c r="H242" s="231"/>
      <c r="I242" s="231"/>
      <c r="J242" s="231"/>
      <c r="K242" s="232"/>
      <c r="L242" s="231"/>
      <c r="M242" s="231"/>
      <c r="N242" s="231"/>
      <c r="O242" s="231"/>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row>
    <row r="243" spans="1:42" x14ac:dyDescent="0.25">
      <c r="A243" s="230"/>
      <c r="B243" s="231"/>
      <c r="C243" s="231"/>
      <c r="D243" s="232"/>
      <c r="E243" s="231"/>
      <c r="F243" s="231"/>
      <c r="G243" s="231"/>
      <c r="H243" s="231"/>
      <c r="I243" s="231"/>
      <c r="J243" s="231"/>
      <c r="K243" s="232"/>
      <c r="L243" s="231"/>
      <c r="M243" s="231"/>
      <c r="N243" s="231"/>
      <c r="O243" s="231"/>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row>
    <row r="244" spans="1:42" x14ac:dyDescent="0.25">
      <c r="A244" s="230"/>
      <c r="B244" s="231"/>
      <c r="C244" s="231"/>
      <c r="D244" s="232"/>
      <c r="E244" s="231"/>
      <c r="F244" s="231"/>
      <c r="G244" s="231"/>
      <c r="H244" s="231"/>
      <c r="I244" s="231"/>
      <c r="J244" s="231"/>
      <c r="K244" s="232"/>
      <c r="L244" s="231"/>
      <c r="M244" s="231"/>
      <c r="N244" s="231"/>
      <c r="O244" s="231"/>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row>
    <row r="245" spans="1:42" x14ac:dyDescent="0.25">
      <c r="A245" s="230"/>
      <c r="B245" s="231"/>
      <c r="C245" s="231"/>
      <c r="D245" s="232"/>
      <c r="E245" s="231"/>
      <c r="F245" s="231"/>
      <c r="G245" s="231"/>
      <c r="H245" s="231"/>
      <c r="I245" s="231"/>
      <c r="J245" s="231"/>
      <c r="K245" s="232"/>
      <c r="L245" s="231"/>
      <c r="M245" s="231"/>
      <c r="N245" s="231"/>
      <c r="O245" s="231"/>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row>
    <row r="246" spans="1:42" x14ac:dyDescent="0.25">
      <c r="A246" s="230"/>
      <c r="B246" s="231"/>
      <c r="C246" s="231"/>
      <c r="D246" s="232"/>
      <c r="E246" s="231"/>
      <c r="F246" s="231"/>
      <c r="G246" s="231"/>
      <c r="H246" s="231"/>
      <c r="I246" s="231"/>
      <c r="J246" s="231"/>
      <c r="K246" s="232"/>
      <c r="L246" s="231"/>
      <c r="M246" s="231"/>
      <c r="N246" s="231"/>
      <c r="O246" s="231"/>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row>
    <row r="247" spans="1:42" x14ac:dyDescent="0.25">
      <c r="A247" s="230"/>
      <c r="B247" s="231"/>
      <c r="C247" s="231"/>
      <c r="D247" s="232"/>
      <c r="E247" s="231"/>
      <c r="F247" s="231"/>
      <c r="G247" s="231"/>
      <c r="H247" s="231"/>
      <c r="I247" s="231"/>
      <c r="J247" s="231"/>
      <c r="K247" s="232"/>
      <c r="L247" s="231"/>
      <c r="M247" s="231"/>
      <c r="N247" s="231"/>
      <c r="O247" s="231"/>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row>
    <row r="248" spans="1:42" x14ac:dyDescent="0.25">
      <c r="A248" s="230"/>
      <c r="B248" s="231"/>
      <c r="C248" s="231"/>
      <c r="D248" s="232"/>
      <c r="E248" s="231"/>
      <c r="F248" s="231"/>
      <c r="G248" s="231"/>
      <c r="H248" s="231"/>
      <c r="I248" s="231"/>
      <c r="J248" s="231"/>
      <c r="K248" s="232"/>
      <c r="L248" s="231"/>
      <c r="M248" s="231"/>
      <c r="N248" s="231"/>
      <c r="O248" s="231"/>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row>
    <row r="249" spans="1:42" x14ac:dyDescent="0.25">
      <c r="A249" s="230"/>
      <c r="B249" s="231"/>
      <c r="C249" s="231"/>
      <c r="D249" s="232"/>
      <c r="E249" s="231"/>
      <c r="F249" s="231"/>
      <c r="G249" s="231"/>
      <c r="H249" s="231"/>
      <c r="I249" s="231"/>
      <c r="J249" s="231"/>
      <c r="K249" s="232"/>
      <c r="L249" s="231"/>
      <c r="M249" s="231"/>
      <c r="N249" s="231"/>
      <c r="O249" s="231"/>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row>
    <row r="250" spans="1:42" x14ac:dyDescent="0.25">
      <c r="A250" s="230"/>
      <c r="B250" s="231"/>
      <c r="C250" s="231"/>
      <c r="D250" s="232"/>
      <c r="E250" s="231"/>
      <c r="F250" s="231"/>
      <c r="G250" s="231"/>
      <c r="H250" s="231"/>
      <c r="I250" s="231"/>
      <c r="J250" s="231"/>
      <c r="K250" s="232"/>
      <c r="L250" s="231"/>
      <c r="M250" s="231"/>
      <c r="N250" s="231"/>
      <c r="O250" s="231"/>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row>
    <row r="251" spans="1:42" x14ac:dyDescent="0.25">
      <c r="A251" s="230"/>
      <c r="B251" s="231"/>
      <c r="C251" s="231"/>
      <c r="D251" s="232"/>
      <c r="E251" s="231"/>
      <c r="F251" s="231"/>
      <c r="G251" s="231"/>
      <c r="H251" s="231"/>
      <c r="I251" s="231"/>
      <c r="J251" s="231"/>
      <c r="K251" s="232"/>
      <c r="L251" s="231"/>
      <c r="M251" s="231"/>
      <c r="N251" s="231"/>
      <c r="O251" s="231"/>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row>
    <row r="252" spans="1:42" x14ac:dyDescent="0.25">
      <c r="A252" s="233"/>
      <c r="B252" s="234"/>
      <c r="C252" s="234"/>
      <c r="D252" s="234"/>
      <c r="E252" s="234"/>
      <c r="F252" s="234"/>
      <c r="G252" s="234"/>
      <c r="H252" s="234"/>
      <c r="I252" s="234"/>
      <c r="J252" s="234"/>
      <c r="K252" s="234"/>
      <c r="L252" s="234"/>
      <c r="M252" s="231"/>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row>
    <row r="253" spans="1:42" x14ac:dyDescent="0.25">
      <c r="A253" s="233"/>
      <c r="B253" s="234"/>
      <c r="C253" s="234"/>
      <c r="D253" s="234"/>
      <c r="E253" s="234"/>
      <c r="F253" s="234"/>
      <c r="G253" s="234"/>
      <c r="H253" s="234"/>
      <c r="I253" s="234"/>
      <c r="J253" s="234"/>
      <c r="K253" s="234"/>
      <c r="L253" s="234"/>
      <c r="M253" s="231"/>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row>
    <row r="254" spans="1:42" x14ac:dyDescent="0.25">
      <c r="A254" s="233"/>
      <c r="B254" s="234"/>
      <c r="C254" s="234"/>
      <c r="D254" s="234"/>
      <c r="E254" s="234"/>
      <c r="F254" s="234"/>
      <c r="G254" s="234"/>
      <c r="H254" s="234"/>
      <c r="I254" s="234"/>
      <c r="J254" s="234"/>
      <c r="K254" s="234"/>
      <c r="L254" s="234"/>
      <c r="M254" s="231"/>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row>
    <row r="255" spans="1:42" x14ac:dyDescent="0.25">
      <c r="A255" s="233"/>
      <c r="B255" s="234"/>
      <c r="C255" s="234"/>
      <c r="D255" s="234"/>
      <c r="E255" s="234"/>
      <c r="F255" s="234"/>
      <c r="G255" s="234"/>
      <c r="H255" s="234"/>
      <c r="I255" s="234"/>
      <c r="J255" s="234"/>
      <c r="K255" s="234"/>
      <c r="L255" s="234"/>
      <c r="M255" s="231"/>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row>
    <row r="256" spans="1:42" x14ac:dyDescent="0.25">
      <c r="A256" s="233"/>
      <c r="B256" s="234"/>
      <c r="C256" s="234"/>
      <c r="D256" s="234"/>
      <c r="E256" s="234"/>
      <c r="F256" s="234"/>
      <c r="G256" s="234"/>
      <c r="H256" s="234"/>
      <c r="I256" s="234"/>
      <c r="J256" s="234"/>
      <c r="K256" s="234"/>
      <c r="L256" s="234"/>
      <c r="M256" s="231"/>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row>
    <row r="257" spans="1:42" x14ac:dyDescent="0.25">
      <c r="A257" s="233"/>
      <c r="B257" s="234"/>
      <c r="C257" s="234"/>
      <c r="D257" s="234"/>
      <c r="E257" s="234"/>
      <c r="F257" s="234"/>
      <c r="G257" s="234"/>
      <c r="H257" s="234"/>
      <c r="I257" s="234"/>
      <c r="J257" s="234"/>
      <c r="K257" s="234"/>
      <c r="L257" s="234"/>
      <c r="M257" s="231"/>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row>
    <row r="258" spans="1:42" x14ac:dyDescent="0.25">
      <c r="A258" s="233"/>
      <c r="B258" s="234"/>
      <c r="C258" s="234"/>
      <c r="D258" s="234"/>
      <c r="E258" s="234"/>
      <c r="F258" s="234"/>
      <c r="G258" s="234"/>
      <c r="H258" s="234"/>
      <c r="I258" s="234"/>
      <c r="J258" s="234"/>
      <c r="K258" s="234"/>
      <c r="L258" s="234"/>
      <c r="M258" s="231"/>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row>
    <row r="259" spans="1:42" x14ac:dyDescent="0.25">
      <c r="A259" s="233"/>
      <c r="B259" s="234"/>
      <c r="C259" s="234"/>
      <c r="D259" s="234"/>
      <c r="E259" s="234"/>
      <c r="F259" s="234"/>
      <c r="G259" s="234"/>
      <c r="H259" s="234"/>
      <c r="I259" s="234"/>
      <c r="J259" s="234"/>
      <c r="K259" s="234"/>
      <c r="L259" s="234"/>
      <c r="M259" s="231"/>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row>
    <row r="260" spans="1:42" x14ac:dyDescent="0.25">
      <c r="A260" s="233"/>
      <c r="B260" s="234"/>
      <c r="C260" s="234"/>
      <c r="D260" s="234"/>
      <c r="E260" s="234"/>
      <c r="F260" s="234"/>
      <c r="G260" s="234"/>
      <c r="H260" s="234"/>
      <c r="I260" s="234"/>
      <c r="J260" s="234"/>
      <c r="K260" s="234"/>
      <c r="L260" s="234"/>
      <c r="M260" s="231"/>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row>
    <row r="261" spans="1:42" x14ac:dyDescent="0.25">
      <c r="A261" s="233"/>
      <c r="B261" s="234"/>
      <c r="C261" s="234"/>
      <c r="D261" s="234"/>
      <c r="E261" s="234"/>
      <c r="F261" s="234"/>
      <c r="G261" s="234"/>
      <c r="H261" s="234"/>
      <c r="I261" s="234"/>
      <c r="J261" s="234"/>
      <c r="K261" s="234"/>
      <c r="L261" s="234"/>
      <c r="M261" s="231"/>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row>
    <row r="262" spans="1:42" x14ac:dyDescent="0.25">
      <c r="A262" s="233"/>
      <c r="B262" s="234"/>
      <c r="C262" s="234"/>
      <c r="D262" s="234"/>
      <c r="E262" s="234"/>
      <c r="F262" s="234"/>
      <c r="G262" s="234"/>
      <c r="H262" s="234"/>
      <c r="I262" s="234"/>
      <c r="J262" s="234"/>
      <c r="K262" s="234"/>
      <c r="L262" s="234"/>
      <c r="M262" s="231"/>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row>
    <row r="263" spans="1:42" x14ac:dyDescent="0.25">
      <c r="A263" s="233"/>
      <c r="B263" s="234"/>
      <c r="C263" s="234"/>
      <c r="D263" s="234"/>
      <c r="E263" s="234"/>
      <c r="F263" s="234"/>
      <c r="G263" s="234"/>
      <c r="H263" s="234"/>
      <c r="I263" s="234"/>
      <c r="J263" s="234"/>
      <c r="K263" s="234"/>
      <c r="L263" s="234"/>
      <c r="M263" s="231"/>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row>
    <row r="264" spans="1:42" x14ac:dyDescent="0.25">
      <c r="A264" s="233"/>
      <c r="B264" s="234"/>
      <c r="C264" s="234"/>
      <c r="D264" s="234"/>
      <c r="E264" s="234"/>
      <c r="F264" s="234"/>
      <c r="G264" s="234"/>
      <c r="H264" s="234"/>
      <c r="I264" s="234"/>
      <c r="J264" s="234"/>
      <c r="K264" s="234"/>
      <c r="L264" s="234"/>
      <c r="M264" s="231"/>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row>
    <row r="265" spans="1:42" x14ac:dyDescent="0.25">
      <c r="A265" s="233"/>
      <c r="B265" s="234"/>
      <c r="C265" s="234"/>
      <c r="D265" s="234"/>
      <c r="E265" s="234"/>
      <c r="F265" s="234"/>
      <c r="G265" s="234"/>
      <c r="H265" s="234"/>
      <c r="I265" s="234"/>
      <c r="J265" s="234"/>
      <c r="K265" s="234"/>
      <c r="L265" s="234"/>
      <c r="M265" s="231"/>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row>
    <row r="266" spans="1:42" x14ac:dyDescent="0.25">
      <c r="A266" s="233"/>
      <c r="B266" s="234"/>
      <c r="C266" s="234"/>
      <c r="D266" s="234"/>
      <c r="E266" s="234"/>
      <c r="F266" s="234"/>
      <c r="G266" s="234"/>
      <c r="H266" s="234"/>
      <c r="I266" s="234"/>
      <c r="J266" s="234"/>
      <c r="K266" s="234"/>
      <c r="L266" s="234"/>
      <c r="M266" s="231"/>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row>
    <row r="267" spans="1:42" x14ac:dyDescent="0.25">
      <c r="A267" s="233"/>
      <c r="B267" s="234"/>
      <c r="C267" s="234"/>
      <c r="D267" s="234"/>
      <c r="E267" s="234"/>
      <c r="F267" s="234"/>
      <c r="G267" s="234"/>
      <c r="H267" s="234"/>
      <c r="I267" s="234"/>
      <c r="J267" s="234"/>
      <c r="K267" s="234"/>
      <c r="L267" s="234"/>
      <c r="M267" s="231"/>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row>
    <row r="268" spans="1:42" x14ac:dyDescent="0.25">
      <c r="A268" s="233"/>
      <c r="B268" s="234"/>
      <c r="C268" s="234"/>
      <c r="D268" s="234"/>
      <c r="E268" s="234"/>
      <c r="F268" s="234"/>
      <c r="G268" s="234"/>
      <c r="H268" s="234"/>
      <c r="I268" s="234"/>
      <c r="J268" s="234"/>
      <c r="K268" s="234"/>
      <c r="L268" s="234"/>
      <c r="M268" s="231"/>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row>
    <row r="269" spans="1:42" x14ac:dyDescent="0.25">
      <c r="A269" s="233"/>
      <c r="B269" s="234"/>
      <c r="C269" s="234"/>
      <c r="D269" s="234"/>
      <c r="E269" s="234"/>
      <c r="F269" s="234"/>
      <c r="G269" s="234"/>
      <c r="H269" s="234"/>
      <c r="I269" s="234"/>
      <c r="J269" s="234"/>
      <c r="K269" s="234"/>
      <c r="L269" s="234"/>
      <c r="M269" s="231"/>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row>
    <row r="270" spans="1:42" x14ac:dyDescent="0.25">
      <c r="A270" s="233"/>
      <c r="B270" s="234"/>
      <c r="C270" s="234"/>
      <c r="D270" s="234"/>
      <c r="E270" s="234"/>
      <c r="F270" s="234"/>
      <c r="G270" s="234"/>
      <c r="H270" s="234"/>
      <c r="I270" s="234"/>
      <c r="J270" s="234"/>
      <c r="K270" s="234"/>
      <c r="L270" s="234"/>
      <c r="M270" s="231"/>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row>
    <row r="271" spans="1:42" x14ac:dyDescent="0.25">
      <c r="A271" s="233"/>
      <c r="B271" s="234"/>
      <c r="C271" s="234"/>
      <c r="D271" s="234"/>
      <c r="E271" s="234"/>
      <c r="F271" s="234"/>
      <c r="G271" s="234"/>
      <c r="H271" s="234"/>
      <c r="I271" s="234"/>
      <c r="J271" s="234"/>
      <c r="K271" s="234"/>
      <c r="L271" s="234"/>
      <c r="M271" s="231"/>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row>
    <row r="272" spans="1:42" x14ac:dyDescent="0.25">
      <c r="A272" s="233"/>
      <c r="B272" s="234"/>
      <c r="C272" s="234"/>
      <c r="D272" s="234"/>
      <c r="E272" s="234"/>
      <c r="F272" s="234"/>
      <c r="G272" s="234"/>
      <c r="H272" s="234"/>
      <c r="I272" s="234"/>
      <c r="J272" s="234"/>
      <c r="K272" s="234"/>
      <c r="L272" s="234"/>
      <c r="M272" s="231"/>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row>
    <row r="273" spans="1:42" x14ac:dyDescent="0.25">
      <c r="A273" s="233"/>
      <c r="B273" s="234"/>
      <c r="C273" s="234"/>
      <c r="D273" s="234"/>
      <c r="E273" s="234"/>
      <c r="F273" s="234"/>
      <c r="G273" s="234"/>
      <c r="H273" s="234"/>
      <c r="I273" s="234"/>
      <c r="J273" s="234"/>
      <c r="K273" s="234"/>
      <c r="L273" s="234"/>
      <c r="M273" s="231"/>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row>
    <row r="274" spans="1:42" x14ac:dyDescent="0.25">
      <c r="A274" s="233"/>
      <c r="B274" s="234"/>
      <c r="C274" s="234"/>
      <c r="D274" s="234"/>
      <c r="E274" s="234"/>
      <c r="F274" s="234"/>
      <c r="G274" s="234"/>
      <c r="H274" s="234"/>
      <c r="I274" s="234"/>
      <c r="J274" s="234"/>
      <c r="K274" s="234"/>
      <c r="L274" s="234"/>
      <c r="M274" s="231"/>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row>
    <row r="275" spans="1:42" x14ac:dyDescent="0.25">
      <c r="A275" s="233"/>
      <c r="B275" s="234"/>
      <c r="C275" s="234"/>
      <c r="D275" s="234"/>
      <c r="E275" s="234"/>
      <c r="F275" s="234"/>
      <c r="G275" s="234"/>
      <c r="H275" s="234"/>
      <c r="I275" s="234"/>
      <c r="J275" s="234"/>
      <c r="K275" s="234"/>
      <c r="L275" s="234"/>
      <c r="M275" s="231"/>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row>
    <row r="276" spans="1:42" x14ac:dyDescent="0.25">
      <c r="A276" s="233"/>
      <c r="B276" s="234"/>
      <c r="C276" s="234"/>
      <c r="D276" s="234"/>
      <c r="E276" s="234"/>
      <c r="F276" s="234"/>
      <c r="G276" s="234"/>
      <c r="H276" s="234"/>
      <c r="I276" s="234"/>
      <c r="J276" s="234"/>
      <c r="K276" s="234"/>
      <c r="L276" s="234"/>
      <c r="M276" s="231"/>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row>
    <row r="277" spans="1:42" x14ac:dyDescent="0.25">
      <c r="A277" s="233"/>
      <c r="B277" s="234"/>
      <c r="C277" s="234"/>
      <c r="D277" s="234"/>
      <c r="E277" s="234"/>
      <c r="F277" s="234"/>
      <c r="G277" s="234"/>
      <c r="H277" s="234"/>
      <c r="I277" s="234"/>
      <c r="J277" s="234"/>
      <c r="K277" s="234"/>
      <c r="L277" s="234"/>
      <c r="M277" s="231"/>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row>
    <row r="278" spans="1:42" x14ac:dyDescent="0.25">
      <c r="A278" s="233"/>
      <c r="B278" s="234"/>
      <c r="C278" s="234"/>
      <c r="D278" s="234"/>
      <c r="E278" s="234"/>
      <c r="F278" s="234"/>
      <c r="G278" s="234"/>
      <c r="H278" s="234"/>
      <c r="I278" s="234"/>
      <c r="J278" s="234"/>
      <c r="K278" s="234"/>
      <c r="L278" s="234"/>
      <c r="M278" s="231"/>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row>
    <row r="279" spans="1:42" x14ac:dyDescent="0.25">
      <c r="A279" s="233"/>
      <c r="B279" s="234"/>
      <c r="C279" s="234"/>
      <c r="D279" s="234"/>
      <c r="E279" s="234"/>
      <c r="F279" s="234"/>
      <c r="G279" s="234"/>
      <c r="H279" s="234"/>
      <c r="I279" s="234"/>
      <c r="J279" s="234"/>
      <c r="K279" s="234"/>
      <c r="L279" s="234"/>
      <c r="M279" s="231"/>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row>
    <row r="280" spans="1:42" x14ac:dyDescent="0.25">
      <c r="A280" s="233"/>
      <c r="B280" s="234"/>
      <c r="C280" s="234"/>
      <c r="D280" s="234"/>
      <c r="E280" s="234"/>
      <c r="F280" s="234"/>
      <c r="G280" s="234"/>
      <c r="H280" s="234"/>
      <c r="I280" s="234"/>
      <c r="J280" s="234"/>
      <c r="K280" s="234"/>
      <c r="L280" s="234"/>
      <c r="M280" s="231"/>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row>
    <row r="281" spans="1:42" x14ac:dyDescent="0.25">
      <c r="A281" s="233"/>
      <c r="B281" s="234"/>
      <c r="C281" s="234"/>
      <c r="D281" s="234"/>
      <c r="E281" s="234"/>
      <c r="F281" s="234"/>
      <c r="G281" s="234"/>
      <c r="H281" s="234"/>
      <c r="I281" s="234"/>
      <c r="J281" s="234"/>
      <c r="K281" s="234"/>
      <c r="L281" s="234"/>
      <c r="M281" s="231"/>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row>
    <row r="282" spans="1:42" x14ac:dyDescent="0.25">
      <c r="A282" s="233"/>
      <c r="B282" s="234"/>
      <c r="C282" s="234"/>
      <c r="D282" s="234"/>
      <c r="E282" s="234"/>
      <c r="F282" s="234"/>
      <c r="G282" s="234"/>
      <c r="H282" s="234"/>
      <c r="I282" s="234"/>
      <c r="J282" s="234"/>
      <c r="K282" s="234"/>
      <c r="L282" s="234"/>
      <c r="M282" s="231"/>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row>
    <row r="283" spans="1:42" x14ac:dyDescent="0.25">
      <c r="A283" s="233"/>
      <c r="B283" s="234"/>
      <c r="C283" s="234"/>
      <c r="D283" s="234"/>
      <c r="E283" s="234"/>
      <c r="F283" s="234"/>
      <c r="G283" s="234"/>
      <c r="H283" s="234"/>
      <c r="I283" s="234"/>
      <c r="J283" s="234"/>
      <c r="K283" s="234"/>
      <c r="L283" s="234"/>
      <c r="M283" s="231"/>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row>
    <row r="284" spans="1:42" x14ac:dyDescent="0.25">
      <c r="A284" s="233"/>
      <c r="B284" s="234"/>
      <c r="C284" s="234"/>
      <c r="D284" s="234"/>
      <c r="E284" s="234"/>
      <c r="F284" s="234"/>
      <c r="G284" s="234"/>
      <c r="H284" s="234"/>
      <c r="I284" s="234"/>
      <c r="J284" s="234"/>
      <c r="K284" s="234"/>
      <c r="L284" s="234"/>
      <c r="M284" s="231"/>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row>
    <row r="285" spans="1:42" x14ac:dyDescent="0.25">
      <c r="A285" s="233"/>
      <c r="B285" s="234"/>
      <c r="C285" s="234"/>
      <c r="D285" s="234"/>
      <c r="E285" s="234"/>
      <c r="F285" s="234"/>
      <c r="G285" s="234"/>
      <c r="H285" s="234"/>
      <c r="I285" s="234"/>
      <c r="J285" s="234"/>
      <c r="K285" s="234"/>
      <c r="L285" s="234"/>
      <c r="M285" s="231"/>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row>
    <row r="286" spans="1:42" x14ac:dyDescent="0.25">
      <c r="A286" s="233"/>
      <c r="B286" s="234"/>
      <c r="C286" s="234"/>
      <c r="D286" s="234"/>
      <c r="E286" s="234"/>
      <c r="F286" s="234"/>
      <c r="G286" s="234"/>
      <c r="H286" s="234"/>
      <c r="I286" s="234"/>
      <c r="J286" s="234"/>
      <c r="K286" s="234"/>
      <c r="L286" s="234"/>
      <c r="M286" s="231"/>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row>
    <row r="287" spans="1:42" x14ac:dyDescent="0.25">
      <c r="A287" s="233"/>
      <c r="B287" s="234"/>
      <c r="C287" s="234"/>
      <c r="D287" s="234"/>
      <c r="E287" s="234"/>
      <c r="F287" s="234"/>
      <c r="G287" s="234"/>
      <c r="H287" s="234"/>
      <c r="I287" s="234"/>
      <c r="J287" s="234"/>
      <c r="K287" s="234"/>
      <c r="L287" s="234"/>
      <c r="M287" s="231"/>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row>
    <row r="288" spans="1:42" x14ac:dyDescent="0.25">
      <c r="A288" s="233"/>
      <c r="B288" s="234"/>
      <c r="C288" s="234"/>
      <c r="D288" s="234"/>
      <c r="E288" s="234"/>
      <c r="F288" s="234"/>
      <c r="G288" s="234"/>
      <c r="H288" s="234"/>
      <c r="I288" s="234"/>
      <c r="J288" s="234"/>
      <c r="K288" s="234"/>
      <c r="L288" s="234"/>
      <c r="M288" s="231"/>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row>
    <row r="289" spans="1:42" x14ac:dyDescent="0.25">
      <c r="A289" s="233"/>
      <c r="B289" s="234"/>
      <c r="C289" s="234"/>
      <c r="D289" s="234"/>
      <c r="E289" s="234"/>
      <c r="F289" s="234"/>
      <c r="G289" s="234"/>
      <c r="H289" s="234"/>
      <c r="I289" s="234"/>
      <c r="J289" s="234"/>
      <c r="K289" s="234"/>
      <c r="L289" s="234"/>
      <c r="M289" s="231"/>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row>
    <row r="290" spans="1:42" x14ac:dyDescent="0.25">
      <c r="A290" s="233"/>
      <c r="B290" s="234"/>
      <c r="C290" s="234"/>
      <c r="D290" s="234"/>
      <c r="E290" s="234"/>
      <c r="F290" s="234"/>
      <c r="G290" s="234"/>
      <c r="H290" s="234"/>
      <c r="I290" s="234"/>
      <c r="J290" s="234"/>
      <c r="K290" s="234"/>
      <c r="L290" s="234"/>
      <c r="M290" s="231"/>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row>
    <row r="291" spans="1:42" x14ac:dyDescent="0.25">
      <c r="A291" s="233"/>
      <c r="B291" s="234"/>
      <c r="C291" s="234"/>
      <c r="D291" s="234"/>
      <c r="E291" s="234"/>
      <c r="F291" s="234"/>
      <c r="G291" s="234"/>
      <c r="H291" s="234"/>
      <c r="I291" s="234"/>
      <c r="J291" s="234"/>
      <c r="K291" s="234"/>
      <c r="L291" s="234"/>
      <c r="M291" s="231"/>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row>
    <row r="292" spans="1:42" x14ac:dyDescent="0.25">
      <c r="A292" s="233"/>
      <c r="B292" s="234"/>
      <c r="C292" s="234"/>
      <c r="D292" s="234"/>
      <c r="E292" s="234"/>
      <c r="F292" s="234"/>
      <c r="G292" s="234"/>
      <c r="H292" s="234"/>
      <c r="I292" s="234"/>
      <c r="J292" s="234"/>
      <c r="K292" s="234"/>
      <c r="L292" s="234"/>
      <c r="M292" s="231"/>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row>
    <row r="293" spans="1:42" x14ac:dyDescent="0.25">
      <c r="A293" s="233"/>
      <c r="B293" s="234"/>
      <c r="C293" s="234"/>
      <c r="D293" s="234"/>
      <c r="E293" s="234"/>
      <c r="F293" s="234"/>
      <c r="G293" s="234"/>
      <c r="H293" s="234"/>
      <c r="I293" s="234"/>
      <c r="J293" s="234"/>
      <c r="K293" s="234"/>
      <c r="L293" s="234"/>
      <c r="M293" s="231"/>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row>
    <row r="294" spans="1:42" x14ac:dyDescent="0.25">
      <c r="A294" s="233"/>
      <c r="B294" s="234"/>
      <c r="C294" s="234"/>
      <c r="D294" s="234"/>
      <c r="E294" s="234"/>
      <c r="F294" s="234"/>
      <c r="G294" s="234"/>
      <c r="H294" s="234"/>
      <c r="I294" s="234"/>
      <c r="J294" s="234"/>
      <c r="K294" s="234"/>
      <c r="L294" s="234"/>
      <c r="M294" s="231"/>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row>
    <row r="295" spans="1:42" x14ac:dyDescent="0.25">
      <c r="A295" s="233"/>
      <c r="B295" s="234"/>
      <c r="C295" s="234"/>
      <c r="D295" s="234"/>
      <c r="E295" s="234"/>
      <c r="F295" s="234"/>
      <c r="G295" s="234"/>
      <c r="H295" s="234"/>
      <c r="I295" s="234"/>
      <c r="J295" s="234"/>
      <c r="K295" s="234"/>
      <c r="L295" s="234"/>
      <c r="M295" s="231"/>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row>
    <row r="296" spans="1:42" x14ac:dyDescent="0.25">
      <c r="A296" s="233"/>
      <c r="B296" s="234"/>
      <c r="C296" s="234"/>
      <c r="D296" s="234"/>
      <c r="E296" s="234"/>
      <c r="F296" s="234"/>
      <c r="G296" s="234"/>
      <c r="H296" s="234"/>
      <c r="I296" s="234"/>
      <c r="J296" s="234"/>
      <c r="K296" s="234"/>
      <c r="L296" s="234"/>
      <c r="M296" s="231"/>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row>
    <row r="297" spans="1:42" x14ac:dyDescent="0.25">
      <c r="A297" s="233"/>
      <c r="B297" s="234"/>
      <c r="C297" s="234"/>
      <c r="D297" s="234"/>
      <c r="E297" s="234"/>
      <c r="F297" s="234"/>
      <c r="G297" s="234"/>
      <c r="H297" s="234"/>
      <c r="I297" s="234"/>
      <c r="J297" s="234"/>
      <c r="K297" s="234"/>
      <c r="L297" s="234"/>
      <c r="M297" s="231"/>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row>
    <row r="298" spans="1:42" x14ac:dyDescent="0.25">
      <c r="A298" s="233"/>
      <c r="B298" s="234"/>
      <c r="C298" s="234"/>
      <c r="D298" s="234"/>
      <c r="E298" s="234"/>
      <c r="F298" s="234"/>
      <c r="G298" s="234"/>
      <c r="H298" s="234"/>
      <c r="I298" s="234"/>
      <c r="J298" s="234"/>
      <c r="K298" s="234"/>
      <c r="L298" s="234"/>
      <c r="M298" s="231"/>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row>
    <row r="299" spans="1:42" x14ac:dyDescent="0.25">
      <c r="A299" s="233"/>
      <c r="B299" s="234"/>
      <c r="C299" s="234"/>
      <c r="D299" s="234"/>
      <c r="E299" s="234"/>
      <c r="F299" s="234"/>
      <c r="G299" s="234"/>
      <c r="H299" s="234"/>
      <c r="I299" s="234"/>
      <c r="J299" s="234"/>
      <c r="K299" s="234"/>
      <c r="L299" s="234"/>
      <c r="M299" s="231"/>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row>
    <row r="300" spans="1:42" x14ac:dyDescent="0.25">
      <c r="A300" s="233"/>
      <c r="B300" s="234"/>
      <c r="C300" s="234"/>
      <c r="D300" s="234"/>
      <c r="E300" s="234"/>
      <c r="F300" s="234"/>
      <c r="G300" s="234"/>
      <c r="H300" s="234"/>
      <c r="I300" s="234"/>
      <c r="J300" s="234"/>
      <c r="K300" s="234"/>
      <c r="L300" s="234"/>
      <c r="M300" s="231"/>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row>
    <row r="301" spans="1:42" x14ac:dyDescent="0.25">
      <c r="A301" s="233"/>
      <c r="B301" s="234"/>
      <c r="C301" s="234"/>
      <c r="D301" s="234"/>
      <c r="E301" s="234"/>
      <c r="F301" s="234"/>
      <c r="G301" s="234"/>
      <c r="H301" s="234"/>
      <c r="I301" s="234"/>
      <c r="J301" s="234"/>
      <c r="K301" s="234"/>
      <c r="L301" s="234"/>
      <c r="M301" s="231"/>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row>
    <row r="302" spans="1:42" x14ac:dyDescent="0.25">
      <c r="A302" s="233"/>
      <c r="B302" s="234"/>
      <c r="C302" s="234"/>
      <c r="D302" s="234"/>
      <c r="E302" s="234"/>
      <c r="F302" s="234"/>
      <c r="G302" s="234"/>
      <c r="H302" s="234"/>
      <c r="I302" s="234"/>
      <c r="J302" s="234"/>
      <c r="K302" s="234"/>
      <c r="L302" s="234"/>
      <c r="M302" s="231"/>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row>
    <row r="303" spans="1:42" x14ac:dyDescent="0.25">
      <c r="A303" s="233"/>
      <c r="B303" s="234"/>
      <c r="C303" s="234"/>
      <c r="D303" s="234"/>
      <c r="E303" s="234"/>
      <c r="F303" s="234"/>
      <c r="G303" s="234"/>
      <c r="H303" s="234"/>
      <c r="I303" s="234"/>
      <c r="J303" s="234"/>
      <c r="K303" s="234"/>
      <c r="L303" s="234"/>
      <c r="M303" s="231"/>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row>
    <row r="304" spans="1:42" x14ac:dyDescent="0.25">
      <c r="A304" s="233"/>
      <c r="B304" s="234"/>
      <c r="C304" s="234"/>
      <c r="D304" s="234"/>
      <c r="E304" s="234"/>
      <c r="F304" s="234"/>
      <c r="G304" s="234"/>
      <c r="H304" s="234"/>
      <c r="I304" s="234"/>
      <c r="J304" s="234"/>
      <c r="K304" s="234"/>
      <c r="L304" s="234"/>
      <c r="M304" s="231"/>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row>
    <row r="305" spans="1:42" x14ac:dyDescent="0.25">
      <c r="A305" s="233"/>
      <c r="B305" s="234"/>
      <c r="C305" s="234"/>
      <c r="D305" s="234"/>
      <c r="E305" s="234"/>
      <c r="F305" s="234"/>
      <c r="G305" s="234"/>
      <c r="H305" s="234"/>
      <c r="I305" s="234"/>
      <c r="J305" s="234"/>
      <c r="K305" s="234"/>
      <c r="L305" s="234"/>
      <c r="M305" s="231"/>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row>
    <row r="306" spans="1:42" x14ac:dyDescent="0.25">
      <c r="A306" s="233"/>
      <c r="B306" s="234"/>
      <c r="C306" s="234"/>
      <c r="D306" s="234"/>
      <c r="E306" s="234"/>
      <c r="F306" s="234"/>
      <c r="G306" s="234"/>
      <c r="H306" s="234"/>
      <c r="I306" s="234"/>
      <c r="J306" s="234"/>
      <c r="K306" s="234"/>
      <c r="L306" s="234"/>
      <c r="M306" s="231"/>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row>
    <row r="307" spans="1:42" x14ac:dyDescent="0.25">
      <c r="A307" s="233"/>
      <c r="B307" s="234"/>
      <c r="C307" s="234"/>
      <c r="D307" s="234"/>
      <c r="E307" s="234"/>
      <c r="F307" s="234"/>
      <c r="G307" s="234"/>
      <c r="H307" s="234"/>
      <c r="I307" s="234"/>
      <c r="J307" s="234"/>
      <c r="K307" s="234"/>
      <c r="L307" s="234"/>
      <c r="M307" s="231"/>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row>
    <row r="308" spans="1:42" x14ac:dyDescent="0.25">
      <c r="A308" s="233"/>
      <c r="B308" s="234"/>
      <c r="C308" s="234"/>
      <c r="D308" s="234"/>
      <c r="E308" s="234"/>
      <c r="F308" s="234"/>
      <c r="G308" s="234"/>
      <c r="H308" s="234"/>
      <c r="I308" s="234"/>
      <c r="J308" s="234"/>
      <c r="K308" s="234"/>
      <c r="L308" s="234"/>
      <c r="M308" s="231"/>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row>
    <row r="309" spans="1:42" x14ac:dyDescent="0.25">
      <c r="A309" s="233"/>
      <c r="B309" s="234"/>
      <c r="C309" s="234"/>
      <c r="D309" s="234"/>
      <c r="E309" s="234"/>
      <c r="F309" s="234"/>
      <c r="G309" s="234"/>
      <c r="H309" s="234"/>
      <c r="I309" s="234"/>
      <c r="J309" s="234"/>
      <c r="K309" s="234"/>
      <c r="L309" s="234"/>
      <c r="M309" s="231"/>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row>
    <row r="310" spans="1:42" x14ac:dyDescent="0.25">
      <c r="A310" s="233"/>
      <c r="B310" s="234"/>
      <c r="C310" s="234"/>
      <c r="D310" s="234"/>
      <c r="E310" s="234"/>
      <c r="F310" s="234"/>
      <c r="G310" s="234"/>
      <c r="H310" s="234"/>
      <c r="I310" s="234"/>
      <c r="J310" s="234"/>
      <c r="K310" s="234"/>
      <c r="L310" s="234"/>
      <c r="M310" s="231"/>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row>
    <row r="311" spans="1:42" x14ac:dyDescent="0.25">
      <c r="A311" s="233"/>
      <c r="B311" s="234"/>
      <c r="C311" s="234"/>
      <c r="D311" s="234"/>
      <c r="E311" s="234"/>
      <c r="F311" s="234"/>
      <c r="G311" s="234"/>
      <c r="H311" s="234"/>
      <c r="I311" s="234"/>
      <c r="J311" s="234"/>
      <c r="K311" s="234"/>
      <c r="L311" s="234"/>
      <c r="M311" s="231"/>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row>
    <row r="312" spans="1:42" x14ac:dyDescent="0.25">
      <c r="A312" s="233"/>
      <c r="B312" s="234"/>
      <c r="C312" s="234"/>
      <c r="D312" s="234"/>
      <c r="E312" s="234"/>
      <c r="F312" s="234"/>
      <c r="G312" s="234"/>
      <c r="H312" s="234"/>
      <c r="I312" s="234"/>
      <c r="J312" s="234"/>
      <c r="K312" s="234"/>
      <c r="L312" s="234"/>
      <c r="M312" s="231"/>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row>
    <row r="313" spans="1:42" x14ac:dyDescent="0.25">
      <c r="A313" s="233"/>
      <c r="B313" s="234"/>
      <c r="C313" s="234"/>
      <c r="D313" s="234"/>
      <c r="E313" s="234"/>
      <c r="F313" s="234"/>
      <c r="G313" s="234"/>
      <c r="H313" s="234"/>
      <c r="I313" s="234"/>
      <c r="J313" s="234"/>
      <c r="K313" s="234"/>
      <c r="L313" s="234"/>
      <c r="M313" s="231"/>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row>
    <row r="314" spans="1:42" x14ac:dyDescent="0.25">
      <c r="A314" s="233"/>
      <c r="B314" s="234"/>
      <c r="C314" s="234"/>
      <c r="D314" s="234"/>
      <c r="E314" s="234"/>
      <c r="F314" s="234"/>
      <c r="G314" s="234"/>
      <c r="H314" s="234"/>
      <c r="I314" s="234"/>
      <c r="J314" s="234"/>
      <c r="K314" s="234"/>
      <c r="L314" s="234"/>
      <c r="M314" s="231"/>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row>
    <row r="315" spans="1:42" x14ac:dyDescent="0.25">
      <c r="A315" s="233"/>
      <c r="B315" s="234"/>
      <c r="C315" s="234"/>
      <c r="D315" s="234"/>
      <c r="E315" s="234"/>
      <c r="F315" s="234"/>
      <c r="G315" s="234"/>
      <c r="H315" s="234"/>
      <c r="I315" s="234"/>
      <c r="J315" s="234"/>
      <c r="K315" s="234"/>
      <c r="L315" s="234"/>
      <c r="M315" s="231"/>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row>
    <row r="316" spans="1:42" x14ac:dyDescent="0.25">
      <c r="A316" s="233"/>
      <c r="B316" s="234"/>
      <c r="C316" s="234"/>
      <c r="D316" s="234"/>
      <c r="E316" s="234"/>
      <c r="F316" s="234"/>
      <c r="G316" s="234"/>
      <c r="H316" s="234"/>
      <c r="I316" s="234"/>
      <c r="J316" s="234"/>
      <c r="K316" s="234"/>
      <c r="L316" s="234"/>
      <c r="M316" s="231"/>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row>
    <row r="317" spans="1:42" x14ac:dyDescent="0.25">
      <c r="A317" s="233"/>
      <c r="B317" s="234"/>
      <c r="C317" s="234"/>
      <c r="D317" s="234"/>
      <c r="E317" s="234"/>
      <c r="F317" s="234"/>
      <c r="G317" s="234"/>
      <c r="H317" s="234"/>
      <c r="I317" s="234"/>
      <c r="J317" s="234"/>
      <c r="K317" s="234"/>
      <c r="L317" s="234"/>
      <c r="M317" s="231"/>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row>
    <row r="318" spans="1:42" x14ac:dyDescent="0.25">
      <c r="A318" s="233"/>
      <c r="B318" s="234"/>
      <c r="C318" s="234"/>
      <c r="D318" s="234"/>
      <c r="E318" s="234"/>
      <c r="F318" s="234"/>
      <c r="G318" s="234"/>
      <c r="H318" s="234"/>
      <c r="I318" s="234"/>
      <c r="J318" s="234"/>
      <c r="K318" s="234"/>
      <c r="L318" s="234"/>
      <c r="M318" s="231"/>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row>
    <row r="319" spans="1:42" x14ac:dyDescent="0.25">
      <c r="A319" s="233"/>
      <c r="B319" s="234"/>
      <c r="C319" s="234"/>
      <c r="D319" s="234"/>
      <c r="E319" s="234"/>
      <c r="F319" s="234"/>
      <c r="G319" s="234"/>
      <c r="H319" s="234"/>
      <c r="I319" s="234"/>
      <c r="J319" s="234"/>
      <c r="K319" s="234"/>
      <c r="L319" s="234"/>
      <c r="M319" s="231"/>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row>
    <row r="320" spans="1:42" x14ac:dyDescent="0.25">
      <c r="A320" s="233"/>
      <c r="B320" s="234"/>
      <c r="C320" s="234"/>
      <c r="D320" s="234"/>
      <c r="E320" s="234"/>
      <c r="F320" s="234"/>
      <c r="G320" s="234"/>
      <c r="H320" s="234"/>
      <c r="I320" s="234"/>
      <c r="J320" s="234"/>
      <c r="K320" s="234"/>
      <c r="L320" s="234"/>
      <c r="M320" s="231"/>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row>
    <row r="321" spans="1:42" x14ac:dyDescent="0.25">
      <c r="A321" s="233"/>
      <c r="B321" s="234"/>
      <c r="C321" s="234"/>
      <c r="D321" s="234"/>
      <c r="E321" s="234"/>
      <c r="F321" s="234"/>
      <c r="G321" s="234"/>
      <c r="H321" s="234"/>
      <c r="I321" s="234"/>
      <c r="J321" s="234"/>
      <c r="K321" s="234"/>
      <c r="L321" s="234"/>
      <c r="M321" s="231"/>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row>
    <row r="322" spans="1:42" x14ac:dyDescent="0.25">
      <c r="A322" s="233"/>
      <c r="B322" s="234"/>
      <c r="C322" s="234"/>
      <c r="D322" s="234"/>
      <c r="E322" s="234"/>
      <c r="F322" s="234"/>
      <c r="G322" s="234"/>
      <c r="H322" s="234"/>
      <c r="I322" s="234"/>
      <c r="J322" s="234"/>
      <c r="K322" s="234"/>
      <c r="L322" s="234"/>
      <c r="M322" s="231"/>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row>
    <row r="323" spans="1:42" x14ac:dyDescent="0.25">
      <c r="A323" s="233"/>
      <c r="B323" s="234"/>
      <c r="C323" s="234"/>
      <c r="D323" s="234"/>
      <c r="E323" s="234"/>
      <c r="F323" s="234"/>
      <c r="G323" s="234"/>
      <c r="H323" s="234"/>
      <c r="I323" s="234"/>
      <c r="J323" s="234"/>
      <c r="K323" s="234"/>
      <c r="L323" s="234"/>
      <c r="M323" s="231"/>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row>
    <row r="324" spans="1:42" x14ac:dyDescent="0.25">
      <c r="A324" s="233"/>
      <c r="B324" s="234"/>
      <c r="C324" s="234"/>
      <c r="D324" s="234"/>
      <c r="E324" s="234"/>
      <c r="F324" s="234"/>
      <c r="G324" s="234"/>
      <c r="H324" s="234"/>
      <c r="I324" s="234"/>
      <c r="J324" s="234"/>
      <c r="K324" s="234"/>
      <c r="L324" s="234"/>
      <c r="M324" s="231"/>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row>
    <row r="325" spans="1:42" x14ac:dyDescent="0.25">
      <c r="A325" s="233"/>
      <c r="B325" s="234"/>
      <c r="C325" s="234"/>
      <c r="D325" s="234"/>
      <c r="E325" s="234"/>
      <c r="F325" s="234"/>
      <c r="G325" s="234"/>
      <c r="H325" s="234"/>
      <c r="I325" s="234"/>
      <c r="J325" s="234"/>
      <c r="K325" s="234"/>
      <c r="L325" s="234"/>
      <c r="M325" s="231"/>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row>
    <row r="326" spans="1:42" x14ac:dyDescent="0.25">
      <c r="A326" s="233"/>
      <c r="B326" s="234"/>
      <c r="C326" s="234"/>
      <c r="D326" s="234"/>
      <c r="E326" s="234"/>
      <c r="F326" s="234"/>
      <c r="G326" s="234"/>
      <c r="H326" s="234"/>
      <c r="I326" s="234"/>
      <c r="J326" s="234"/>
      <c r="K326" s="234"/>
      <c r="L326" s="234"/>
      <c r="M326" s="231"/>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row>
    <row r="327" spans="1:42" x14ac:dyDescent="0.25">
      <c r="A327" s="233"/>
      <c r="B327" s="234"/>
      <c r="C327" s="234"/>
      <c r="D327" s="234"/>
      <c r="E327" s="234"/>
      <c r="F327" s="234"/>
      <c r="G327" s="234"/>
      <c r="H327" s="234"/>
      <c r="I327" s="234"/>
      <c r="J327" s="234"/>
      <c r="K327" s="234"/>
      <c r="L327" s="234"/>
      <c r="M327" s="231"/>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row>
    <row r="328" spans="1:42" x14ac:dyDescent="0.25">
      <c r="A328" s="233"/>
      <c r="B328" s="234"/>
      <c r="C328" s="234"/>
      <c r="D328" s="234"/>
      <c r="E328" s="234"/>
      <c r="F328" s="234"/>
      <c r="G328" s="234"/>
      <c r="H328" s="234"/>
      <c r="I328" s="234"/>
      <c r="J328" s="234"/>
      <c r="K328" s="234"/>
      <c r="L328" s="234"/>
      <c r="M328" s="231"/>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row>
    <row r="329" spans="1:42" x14ac:dyDescent="0.25">
      <c r="A329" s="233"/>
      <c r="B329" s="234"/>
      <c r="C329" s="234"/>
      <c r="D329" s="234"/>
      <c r="E329" s="234"/>
      <c r="F329" s="234"/>
      <c r="G329" s="234"/>
      <c r="H329" s="234"/>
      <c r="I329" s="234"/>
      <c r="J329" s="234"/>
      <c r="K329" s="234"/>
      <c r="L329" s="234"/>
      <c r="M329" s="231"/>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row>
    <row r="330" spans="1:42" x14ac:dyDescent="0.25">
      <c r="A330" s="233"/>
      <c r="B330" s="234"/>
      <c r="C330" s="234"/>
      <c r="D330" s="234"/>
      <c r="E330" s="234"/>
      <c r="F330" s="234"/>
      <c r="G330" s="234"/>
      <c r="H330" s="234"/>
      <c r="I330" s="234"/>
      <c r="J330" s="234"/>
      <c r="K330" s="234"/>
      <c r="L330" s="234"/>
      <c r="M330" s="231"/>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row>
    <row r="331" spans="1:42" x14ac:dyDescent="0.25">
      <c r="A331" s="233"/>
      <c r="B331" s="234"/>
      <c r="C331" s="234"/>
      <c r="D331" s="234"/>
      <c r="E331" s="234"/>
      <c r="F331" s="234"/>
      <c r="G331" s="234"/>
      <c r="H331" s="234"/>
      <c r="I331" s="234"/>
      <c r="J331" s="234"/>
      <c r="K331" s="234"/>
      <c r="L331" s="234"/>
      <c r="M331" s="231"/>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row>
    <row r="332" spans="1:42" x14ac:dyDescent="0.25">
      <c r="A332" s="233"/>
      <c r="B332" s="234"/>
      <c r="C332" s="234"/>
      <c r="D332" s="234"/>
      <c r="E332" s="234"/>
      <c r="F332" s="234"/>
      <c r="G332" s="234"/>
      <c r="H332" s="234"/>
      <c r="I332" s="234"/>
      <c r="J332" s="234"/>
      <c r="K332" s="234"/>
      <c r="L332" s="234"/>
      <c r="M332" s="231"/>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row>
    <row r="333" spans="1:42" x14ac:dyDescent="0.25">
      <c r="A333" s="233"/>
      <c r="B333" s="234"/>
      <c r="C333" s="234"/>
      <c r="D333" s="234"/>
      <c r="E333" s="234"/>
      <c r="F333" s="234"/>
      <c r="G333" s="234"/>
      <c r="H333" s="234"/>
      <c r="I333" s="234"/>
      <c r="J333" s="234"/>
      <c r="K333" s="234"/>
      <c r="L333" s="234"/>
      <c r="M333" s="231"/>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row>
    <row r="334" spans="1:42" x14ac:dyDescent="0.25">
      <c r="A334" s="233"/>
      <c r="B334" s="234"/>
      <c r="C334" s="234"/>
      <c r="D334" s="234"/>
      <c r="E334" s="234"/>
      <c r="F334" s="234"/>
      <c r="G334" s="234"/>
      <c r="H334" s="234"/>
      <c r="I334" s="234"/>
      <c r="J334" s="234"/>
      <c r="K334" s="234"/>
      <c r="L334" s="234"/>
      <c r="M334" s="231"/>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row>
    <row r="335" spans="1:42" x14ac:dyDescent="0.25">
      <c r="A335" s="233"/>
      <c r="B335" s="234"/>
      <c r="C335" s="234"/>
      <c r="D335" s="234"/>
      <c r="E335" s="234"/>
      <c r="F335" s="234"/>
      <c r="G335" s="234"/>
      <c r="H335" s="234"/>
      <c r="I335" s="234"/>
      <c r="J335" s="234"/>
      <c r="K335" s="234"/>
      <c r="L335" s="234"/>
      <c r="M335" s="231"/>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row>
    <row r="336" spans="1:42" x14ac:dyDescent="0.25">
      <c r="A336" s="233"/>
      <c r="B336" s="234"/>
      <c r="C336" s="234"/>
      <c r="D336" s="234"/>
      <c r="E336" s="234"/>
      <c r="F336" s="234"/>
      <c r="G336" s="234"/>
      <c r="H336" s="234"/>
      <c r="I336" s="234"/>
      <c r="J336" s="234"/>
      <c r="K336" s="234"/>
      <c r="L336" s="234"/>
      <c r="M336" s="231"/>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row>
    <row r="337" spans="1:42" x14ac:dyDescent="0.25">
      <c r="A337" s="233"/>
      <c r="B337" s="234"/>
      <c r="C337" s="234"/>
      <c r="D337" s="234"/>
      <c r="E337" s="234"/>
      <c r="F337" s="234"/>
      <c r="G337" s="234"/>
      <c r="H337" s="234"/>
      <c r="I337" s="234"/>
      <c r="J337" s="234"/>
      <c r="K337" s="234"/>
      <c r="L337" s="234"/>
      <c r="M337" s="231"/>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row>
    <row r="338" spans="1:42" x14ac:dyDescent="0.25">
      <c r="A338" s="233"/>
      <c r="B338" s="234"/>
      <c r="C338" s="234"/>
      <c r="D338" s="234"/>
      <c r="E338" s="234"/>
      <c r="F338" s="234"/>
      <c r="G338" s="234"/>
      <c r="H338" s="234"/>
      <c r="I338" s="234"/>
      <c r="J338" s="234"/>
      <c r="K338" s="234"/>
      <c r="L338" s="234"/>
      <c r="M338" s="231"/>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row>
    <row r="339" spans="1:42" x14ac:dyDescent="0.25">
      <c r="A339" s="233"/>
      <c r="B339" s="234"/>
      <c r="C339" s="234"/>
      <c r="D339" s="234"/>
      <c r="E339" s="234"/>
      <c r="F339" s="234"/>
      <c r="G339" s="234"/>
      <c r="H339" s="234"/>
      <c r="I339" s="234"/>
      <c r="J339" s="234"/>
      <c r="K339" s="234"/>
      <c r="L339" s="234"/>
      <c r="M339" s="231"/>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row>
    <row r="340" spans="1:42" x14ac:dyDescent="0.25">
      <c r="A340" s="233"/>
      <c r="B340" s="234"/>
      <c r="C340" s="234"/>
      <c r="D340" s="234"/>
      <c r="E340" s="234"/>
      <c r="F340" s="234"/>
      <c r="G340" s="234"/>
      <c r="H340" s="234"/>
      <c r="I340" s="234"/>
      <c r="J340" s="234"/>
      <c r="K340" s="234"/>
      <c r="L340" s="234"/>
      <c r="M340" s="231"/>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row>
    <row r="341" spans="1:42" x14ac:dyDescent="0.25">
      <c r="A341" s="233"/>
      <c r="B341" s="234"/>
      <c r="C341" s="234"/>
      <c r="D341" s="234"/>
      <c r="E341" s="234"/>
      <c r="F341" s="234"/>
      <c r="G341" s="234"/>
      <c r="H341" s="234"/>
      <c r="I341" s="234"/>
      <c r="J341" s="234"/>
      <c r="K341" s="234"/>
      <c r="L341" s="234"/>
      <c r="M341" s="231"/>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row>
    <row r="342" spans="1:42" x14ac:dyDescent="0.25">
      <c r="A342" s="233"/>
      <c r="B342" s="234"/>
      <c r="C342" s="234"/>
      <c r="D342" s="234"/>
      <c r="E342" s="234"/>
      <c r="F342" s="234"/>
      <c r="G342" s="234"/>
      <c r="H342" s="234"/>
      <c r="I342" s="234"/>
      <c r="J342" s="234"/>
      <c r="K342" s="234"/>
      <c r="L342" s="234"/>
      <c r="M342" s="231"/>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row>
    <row r="343" spans="1:42" x14ac:dyDescent="0.25">
      <c r="A343" s="233"/>
      <c r="B343" s="234"/>
      <c r="C343" s="234"/>
      <c r="D343" s="234"/>
      <c r="E343" s="234"/>
      <c r="F343" s="234"/>
      <c r="G343" s="234"/>
      <c r="H343" s="234"/>
      <c r="I343" s="234"/>
      <c r="J343" s="234"/>
      <c r="K343" s="234"/>
      <c r="L343" s="234"/>
      <c r="M343" s="231"/>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row>
    <row r="344" spans="1:42" x14ac:dyDescent="0.25">
      <c r="A344" s="233"/>
      <c r="B344" s="234"/>
      <c r="C344" s="234"/>
      <c r="D344" s="234"/>
      <c r="E344" s="234"/>
      <c r="F344" s="234"/>
      <c r="G344" s="234"/>
      <c r="H344" s="234"/>
      <c r="I344" s="234"/>
      <c r="J344" s="234"/>
      <c r="K344" s="234"/>
      <c r="L344" s="234"/>
      <c r="M344" s="231"/>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row>
    <row r="345" spans="1:42" x14ac:dyDescent="0.25">
      <c r="A345" s="233"/>
      <c r="B345" s="234"/>
      <c r="C345" s="234"/>
      <c r="D345" s="234"/>
      <c r="E345" s="234"/>
      <c r="F345" s="234"/>
      <c r="G345" s="234"/>
      <c r="H345" s="234"/>
      <c r="I345" s="234"/>
      <c r="J345" s="234"/>
      <c r="K345" s="234"/>
      <c r="L345" s="234"/>
      <c r="M345" s="231"/>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row>
    <row r="346" spans="1:42" x14ac:dyDescent="0.25">
      <c r="A346" s="233"/>
      <c r="B346" s="234"/>
      <c r="C346" s="234"/>
      <c r="D346" s="234"/>
      <c r="E346" s="234"/>
      <c r="F346" s="234"/>
      <c r="G346" s="234"/>
      <c r="H346" s="234"/>
      <c r="I346" s="234"/>
      <c r="J346" s="234"/>
      <c r="K346" s="234"/>
      <c r="L346" s="234"/>
      <c r="M346" s="231"/>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row>
    <row r="347" spans="1:42" x14ac:dyDescent="0.25">
      <c r="A347" s="233"/>
      <c r="B347" s="234"/>
      <c r="C347" s="234"/>
      <c r="D347" s="234"/>
      <c r="E347" s="234"/>
      <c r="F347" s="234"/>
      <c r="G347" s="234"/>
      <c r="H347" s="234"/>
      <c r="I347" s="234"/>
      <c r="J347" s="234"/>
      <c r="K347" s="234"/>
      <c r="L347" s="234"/>
      <c r="M347" s="231"/>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row>
  </sheetData>
  <mergeCells count="3">
    <mergeCell ref="D5:H5"/>
    <mergeCell ref="I5:J5"/>
    <mergeCell ref="K5:O5"/>
  </mergeCells>
  <dataValidations count="2">
    <dataValidation type="list" allowBlank="1" showInputMessage="1" showErrorMessage="1" sqref="B7:B251">
      <formula1>DSE</formula1>
    </dataValidation>
    <dataValidation type="list" allowBlank="1" showInputMessage="1" showErrorMessage="1" sqref="A7:A251">
      <formula1>teams</formula1>
    </dataValidation>
  </dataValidation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P347"/>
  <sheetViews>
    <sheetView zoomScale="80" zoomScaleNormal="80" workbookViewId="0">
      <pane xSplit="3" ySplit="6" topLeftCell="AF7" activePane="bottomRight" state="frozen"/>
      <selection activeCell="A15" sqref="A15"/>
      <selection pane="topRight" activeCell="A15" sqref="A15"/>
      <selection pane="bottomLeft" activeCell="A15" sqref="A15"/>
      <selection pane="bottomRight" activeCell="AL15" sqref="AL15"/>
    </sheetView>
  </sheetViews>
  <sheetFormatPr defaultColWidth="10.7109375" defaultRowHeight="16.5" outlineLevelCol="1" x14ac:dyDescent="0.25"/>
  <cols>
    <col min="1" max="1" width="26" style="66" customWidth="1"/>
    <col min="2" max="2" width="20" style="39" customWidth="1"/>
    <col min="3" max="3" width="15" style="39" bestFit="1" customWidth="1"/>
    <col min="4" max="4" width="7.28515625" style="39" customWidth="1"/>
    <col min="5" max="5" width="10.7109375" style="41" customWidth="1"/>
    <col min="6" max="7" width="8.7109375" style="41" customWidth="1" outlineLevel="1"/>
    <col min="8" max="12" width="10.7109375" style="41" outlineLevel="1"/>
    <col min="13" max="13" width="10.7109375" style="90" outlineLevel="1"/>
    <col min="14" max="17" width="10.7109375" style="41" outlineLevel="1"/>
    <col min="18" max="19" width="10.7109375" style="41"/>
    <col min="20" max="23" width="10.7109375" style="41" outlineLevel="1"/>
    <col min="24" max="24" width="10.7109375" style="41"/>
    <col min="25" max="30" width="10.7109375" style="41" outlineLevel="1"/>
    <col min="31" max="31" width="20.7109375" style="41" customWidth="1" outlineLevel="1"/>
    <col min="32" max="34" width="10.7109375" style="41"/>
    <col min="35" max="36" width="10.7109375" style="41" outlineLevel="1"/>
    <col min="37" max="38" width="10.7109375" style="41"/>
    <col min="39" max="41" width="10.7109375" style="41" outlineLevel="1"/>
    <col min="42" max="42" width="24.28515625" style="41" customWidth="1" outlineLevel="1"/>
    <col min="43" max="16384" width="10.7109375" style="39"/>
  </cols>
  <sheetData>
    <row r="1" spans="1:42" x14ac:dyDescent="0.25">
      <c r="A1" s="66" t="s">
        <v>285</v>
      </c>
      <c r="B1" s="206" t="s">
        <v>677</v>
      </c>
      <c r="M1" s="41"/>
    </row>
    <row r="2" spans="1:42" x14ac:dyDescent="0.25">
      <c r="A2" s="66" t="s">
        <v>229</v>
      </c>
      <c r="B2" s="206" t="s">
        <v>673</v>
      </c>
      <c r="M2" s="41"/>
    </row>
    <row r="3" spans="1:42" x14ac:dyDescent="0.25">
      <c r="A3" s="66" t="s">
        <v>672</v>
      </c>
      <c r="B3" s="206" t="s">
        <v>674</v>
      </c>
      <c r="M3" s="41"/>
    </row>
    <row r="4" spans="1:42" x14ac:dyDescent="0.25">
      <c r="A4" s="66" t="s">
        <v>713</v>
      </c>
      <c r="B4" s="207" t="s">
        <v>714</v>
      </c>
      <c r="D4" s="95">
        <f>SUM(D7:D251)</f>
        <v>7</v>
      </c>
      <c r="H4" s="95">
        <f t="shared" ref="H4:O4" si="0">SUM(H7:H251)</f>
        <v>10</v>
      </c>
      <c r="I4" s="95">
        <f t="shared" si="0"/>
        <v>2</v>
      </c>
      <c r="J4" s="95">
        <f t="shared" si="0"/>
        <v>5</v>
      </c>
      <c r="K4" s="95">
        <f t="shared" si="0"/>
        <v>26</v>
      </c>
      <c r="L4" s="95">
        <f t="shared" si="0"/>
        <v>78</v>
      </c>
      <c r="M4" s="95">
        <f t="shared" si="0"/>
        <v>61</v>
      </c>
      <c r="N4" s="95">
        <f t="shared" si="0"/>
        <v>44</v>
      </c>
      <c r="O4" s="95">
        <f t="shared" si="0"/>
        <v>105</v>
      </c>
      <c r="P4" s="95">
        <f t="shared" ref="P4:AD4" si="1">SUM(P7:P251)</f>
        <v>388</v>
      </c>
      <c r="Q4" s="95">
        <f t="shared" si="1"/>
        <v>9</v>
      </c>
      <c r="R4" s="95">
        <f t="shared" si="1"/>
        <v>1</v>
      </c>
      <c r="S4" s="95">
        <f t="shared" si="1"/>
        <v>5</v>
      </c>
      <c r="T4" s="95">
        <f t="shared" si="1"/>
        <v>28</v>
      </c>
      <c r="U4" s="95">
        <f t="shared" si="1"/>
        <v>155</v>
      </c>
      <c r="V4" s="95">
        <f t="shared" si="1"/>
        <v>0</v>
      </c>
      <c r="W4" s="95">
        <f t="shared" si="1"/>
        <v>6</v>
      </c>
      <c r="X4" s="95">
        <f t="shared" si="1"/>
        <v>21</v>
      </c>
      <c r="Y4" s="95">
        <f t="shared" si="1"/>
        <v>77</v>
      </c>
      <c r="Z4" s="95">
        <f t="shared" si="1"/>
        <v>233</v>
      </c>
      <c r="AA4" s="95">
        <f t="shared" si="1"/>
        <v>9</v>
      </c>
      <c r="AB4" s="95">
        <f t="shared" si="1"/>
        <v>23</v>
      </c>
      <c r="AC4" s="95">
        <f t="shared" si="1"/>
        <v>4</v>
      </c>
      <c r="AD4" s="95">
        <f t="shared" si="1"/>
        <v>3</v>
      </c>
      <c r="AE4" s="142"/>
      <c r="AF4" s="95">
        <f t="shared" ref="AF4:AO4" si="2">SUM(AF7:AF251)</f>
        <v>7</v>
      </c>
      <c r="AG4" s="95">
        <f t="shared" si="2"/>
        <v>7</v>
      </c>
      <c r="AH4" s="95">
        <f t="shared" si="2"/>
        <v>34</v>
      </c>
      <c r="AI4" s="95">
        <f t="shared" si="2"/>
        <v>555</v>
      </c>
      <c r="AJ4" s="95">
        <f t="shared" si="2"/>
        <v>0</v>
      </c>
      <c r="AK4" s="95">
        <f t="shared" si="2"/>
        <v>0</v>
      </c>
      <c r="AL4" s="95">
        <f t="shared" si="2"/>
        <v>19</v>
      </c>
      <c r="AM4" s="95">
        <f t="shared" si="2"/>
        <v>49</v>
      </c>
      <c r="AN4" s="95">
        <f t="shared" si="2"/>
        <v>0</v>
      </c>
      <c r="AO4" s="95">
        <f t="shared" si="2"/>
        <v>9</v>
      </c>
    </row>
    <row r="5" spans="1:42" ht="32.25" customHeight="1" x14ac:dyDescent="0.25">
      <c r="A5" s="64"/>
      <c r="B5" s="42"/>
      <c r="C5" s="42"/>
      <c r="D5" s="203" t="s">
        <v>231</v>
      </c>
      <c r="E5" s="357" t="s">
        <v>169</v>
      </c>
      <c r="F5" s="357"/>
      <c r="G5" s="357"/>
      <c r="H5" s="361" t="s">
        <v>170</v>
      </c>
      <c r="I5" s="362"/>
      <c r="J5" s="362"/>
      <c r="K5" s="362"/>
      <c r="L5" s="362"/>
      <c r="M5" s="362"/>
      <c r="N5" s="362"/>
      <c r="O5" s="362"/>
      <c r="P5" s="362"/>
      <c r="Q5" s="363"/>
      <c r="R5" s="358" t="s">
        <v>228</v>
      </c>
      <c r="S5" s="359"/>
      <c r="T5" s="359"/>
      <c r="U5" s="359"/>
      <c r="V5" s="360"/>
      <c r="W5" s="358" t="s">
        <v>254</v>
      </c>
      <c r="X5" s="359"/>
      <c r="Y5" s="359"/>
      <c r="Z5" s="359"/>
      <c r="AA5" s="359"/>
      <c r="AB5" s="359"/>
      <c r="AC5" s="359"/>
      <c r="AD5" s="359"/>
      <c r="AE5" s="360"/>
      <c r="AF5" s="358" t="s">
        <v>230</v>
      </c>
      <c r="AG5" s="359"/>
      <c r="AH5" s="359"/>
      <c r="AI5" s="359"/>
      <c r="AJ5" s="360"/>
      <c r="AK5" s="355" t="s">
        <v>255</v>
      </c>
      <c r="AL5" s="355"/>
      <c r="AM5" s="355"/>
      <c r="AN5" s="355"/>
      <c r="AO5" s="355"/>
      <c r="AP5" s="355"/>
    </row>
    <row r="6" spans="1:42" ht="91.5" customHeight="1" x14ac:dyDescent="0.25">
      <c r="A6" s="64" t="s">
        <v>172</v>
      </c>
      <c r="B6" s="204" t="s">
        <v>174</v>
      </c>
      <c r="C6" s="204" t="s">
        <v>175</v>
      </c>
      <c r="D6" s="44" t="s">
        <v>4</v>
      </c>
      <c r="E6" s="44" t="s">
        <v>678</v>
      </c>
      <c r="F6" s="44" t="s">
        <v>679</v>
      </c>
      <c r="G6" s="44" t="s">
        <v>680</v>
      </c>
      <c r="H6" s="44" t="s">
        <v>681</v>
      </c>
      <c r="I6" s="44" t="s">
        <v>682</v>
      </c>
      <c r="J6" s="44" t="s">
        <v>286</v>
      </c>
      <c r="K6" s="44" t="s">
        <v>683</v>
      </c>
      <c r="L6" s="44" t="s">
        <v>684</v>
      </c>
      <c r="M6" s="44" t="s">
        <v>685</v>
      </c>
      <c r="N6" s="44" t="s">
        <v>686</v>
      </c>
      <c r="O6" s="44" t="s">
        <v>707</v>
      </c>
      <c r="P6" s="44" t="s">
        <v>675</v>
      </c>
      <c r="Q6" s="44" t="s">
        <v>708</v>
      </c>
      <c r="R6" s="44" t="s">
        <v>285</v>
      </c>
      <c r="S6" s="44" t="s">
        <v>687</v>
      </c>
      <c r="T6" s="44" t="s">
        <v>709</v>
      </c>
      <c r="U6" s="44" t="s">
        <v>670</v>
      </c>
      <c r="V6" s="44" t="s">
        <v>710</v>
      </c>
      <c r="W6" s="44" t="s">
        <v>285</v>
      </c>
      <c r="X6" s="44" t="s">
        <v>683</v>
      </c>
      <c r="Y6" s="44" t="s">
        <v>711</v>
      </c>
      <c r="Z6" s="44" t="s">
        <v>676</v>
      </c>
      <c r="AA6" s="44" t="s">
        <v>712</v>
      </c>
      <c r="AB6" s="44" t="s">
        <v>688</v>
      </c>
      <c r="AC6" s="44" t="s">
        <v>689</v>
      </c>
      <c r="AD6" s="44" t="s">
        <v>284</v>
      </c>
      <c r="AE6" s="44" t="s">
        <v>325</v>
      </c>
      <c r="AF6" s="44" t="s">
        <v>285</v>
      </c>
      <c r="AG6" s="44" t="s">
        <v>687</v>
      </c>
      <c r="AH6" s="44" t="s">
        <v>709</v>
      </c>
      <c r="AI6" s="44" t="s">
        <v>670</v>
      </c>
      <c r="AJ6" s="44" t="s">
        <v>710</v>
      </c>
      <c r="AK6" s="44" t="s">
        <v>285</v>
      </c>
      <c r="AL6" s="44" t="s">
        <v>229</v>
      </c>
      <c r="AM6" s="44" t="s">
        <v>711</v>
      </c>
      <c r="AN6" s="44" t="s">
        <v>671</v>
      </c>
      <c r="AO6" s="44" t="s">
        <v>712</v>
      </c>
      <c r="AP6" s="44" t="s">
        <v>325</v>
      </c>
    </row>
    <row r="7" spans="1:42" x14ac:dyDescent="0.25">
      <c r="A7" s="144" t="s">
        <v>971</v>
      </c>
      <c r="B7" s="55" t="s">
        <v>972</v>
      </c>
      <c r="C7" s="55">
        <v>4</v>
      </c>
      <c r="D7" s="72">
        <f>SUMIF('3.1.MTS A'!$F$7:$F$253,'3.2.MTS B (M3)'!B7,'3.1.MTS A'!$N$7:$N$253)</f>
        <v>5</v>
      </c>
      <c r="E7" s="187">
        <f>SUMIF('Conv ratios (M3)'!$A$2:$A$51,'3.2.MTS B (M3)'!$B7,'Conv ratios (M3)'!$G$2:$G$51)</f>
        <v>5.6</v>
      </c>
      <c r="F7" s="187">
        <f>SUMIF('Conv ratios (M3)'!$A$2:$A$51,'3.2.MTS B (M3)'!$B7,'Conv ratios (M3)'!$F$2:$F$51)</f>
        <v>3</v>
      </c>
      <c r="G7" s="187">
        <f>SUMIF('Conv ratios (M3)'!$A$2:$A$51,'3.2.MTS B (M3)'!$B7,'Conv ratios (M3)'!$E$2:$E$51)</f>
        <v>2.6666666666666665</v>
      </c>
      <c r="H7" s="55">
        <v>6</v>
      </c>
      <c r="I7" s="72">
        <f>IFERROR(ROUND(MAX(H7/E7,0),0),0)</f>
        <v>1</v>
      </c>
      <c r="J7" s="72">
        <f>IFERROR(ROUND(MAX(D7-I7,0),0),0)</f>
        <v>4</v>
      </c>
      <c r="K7" s="72">
        <f>IFERROR(ROUND(J7*E7,0),0)</f>
        <v>22</v>
      </c>
      <c r="L7" s="72">
        <f>IFERROR(ROUND(MAX(K7*F7,0),0),0)</f>
        <v>66</v>
      </c>
      <c r="M7" s="55">
        <v>22</v>
      </c>
      <c r="N7" s="72">
        <f>IFERROR(ROUND(MAX(L7-M7,0),0),0)</f>
        <v>44</v>
      </c>
      <c r="O7" s="55">
        <v>35</v>
      </c>
      <c r="P7" s="72">
        <f>IFERROR(ROUND(O7*G7,0),0)</f>
        <v>93</v>
      </c>
      <c r="Q7" s="72">
        <f>IFERROR(ROUND(MAX(N7-O7,0),0),0)</f>
        <v>9</v>
      </c>
      <c r="R7" s="72">
        <f>SUMIF('3.1.MTS A'!$F$7:$F$253,'3.2.MTS B (M3)'!B7,'3.1.MTS A'!$AH$7:$AH$253)</f>
        <v>1</v>
      </c>
      <c r="S7" s="72">
        <f>SUMIFS('MTS B Funnel (M3)'!$E$7:$E$251,'MTS B Funnel (M3)'!$B$7:$B$251,'3.2.MTS B (M3)'!$B7)</f>
        <v>4</v>
      </c>
      <c r="T7" s="72">
        <f>SUMIFS('MTS B Funnel (M3)'!$F$7:$F$251,'MTS B Funnel (M3)'!$B$7:$B$251,'3.2.MTS B (M3)'!$B7)</f>
        <v>14</v>
      </c>
      <c r="U7" s="72">
        <f>SUMIFS('MTS B Funnel (M3)'!$G$7:$G$251,'MTS B Funnel (M3)'!$B$7:$B$251,'3.2.MTS B (M3)'!$B7)</f>
        <v>37</v>
      </c>
      <c r="V7" s="72">
        <f>SUMIFS('MTS B Funnel (M3)'!$H$7:$H$251,'MTS B Funnel (M3)'!$B$7:$B$251,'3.2.MTS B (M3)'!$B7)</f>
        <v>0</v>
      </c>
      <c r="W7" s="72">
        <f>IFERROR(ROUNDUP(MAX((D7-R7),0),0),0)</f>
        <v>4</v>
      </c>
      <c r="X7" s="72">
        <f>IFERROR(ROUND(MAX(K7-S7,0),0),0)</f>
        <v>18</v>
      </c>
      <c r="Y7" s="72">
        <f>IFERROR(ROUND(MAX(O7-T7,0),0),0)</f>
        <v>21</v>
      </c>
      <c r="Z7" s="72">
        <f>IFERROR(ROUND(MAX(P7-U7,0),0),0)</f>
        <v>56</v>
      </c>
      <c r="AA7" s="72">
        <f>IFERROR(ROUND(MAX(Q7-V7,0),0),0)</f>
        <v>9</v>
      </c>
      <c r="AB7" s="72">
        <f>SUMIFS('MTS B Funnel (M3)'!$I$7:$I$251,'MTS B Funnel (M3)'!$B$7:$B$251,'3.2.MTS B (M3)'!$B7)</f>
        <v>10</v>
      </c>
      <c r="AC7" s="72">
        <f>SUMIFS('MTS B Funnel (M3)'!$J$7:$J$251,'MTS B Funnel (M3)'!$B$7:$B$251,'3.2.MTS B (M3)'!$B7)</f>
        <v>3</v>
      </c>
      <c r="AD7" s="72">
        <f>IFERROR(ROUNDDOWN(MAX((AB7/E7)+(AC7/F7/E7),0),0),0)</f>
        <v>1</v>
      </c>
      <c r="AE7" s="55"/>
      <c r="AF7" s="72">
        <f>SUMIFS('MTS B Funnel (M3)'!$L$7:$L$251,'MTS B Funnel (M3)'!$B$7:$B$251,'3.2.MTS B (M3)'!$B7)</f>
        <v>5</v>
      </c>
      <c r="AG7" s="72">
        <f>SUMIFS('MTS B Funnel (M3)'!$L$7:$L$251,'MTS B Funnel (M3)'!$B$7:$B$251,'3.2.MTS B (M3)'!$B7)</f>
        <v>5</v>
      </c>
      <c r="AH7" s="72">
        <f>SUMIFS('MTS B Funnel (M3)'!$M$7:$M$251,'MTS B Funnel (M3)'!$B$7:$B$251,'3.2.MTS B (M3)'!$B7)</f>
        <v>20</v>
      </c>
      <c r="AI7" s="72">
        <f>SUMIFS('MTS B Funnel (M3)'!$N$7:$N$251,'MTS B Funnel (M3)'!$B$7:$B$251,'3.2.MTS B (M3)'!$B7)</f>
        <v>151</v>
      </c>
      <c r="AJ7" s="72">
        <f>SUMIFS('MTS B Funnel (M3)'!$O$7:$O$251,'MTS B Funnel (M3)'!$B$7:$B$251,'3.2.MTS B (M3)'!$B7)</f>
        <v>0</v>
      </c>
      <c r="AK7" s="72">
        <f>IFERROR(ROUND(MAX(J7-AF7,0),0),0)</f>
        <v>0</v>
      </c>
      <c r="AL7" s="72">
        <f>IFERROR(ROUND(MAX(K7-AG7,0),0),0)</f>
        <v>17</v>
      </c>
      <c r="AM7" s="72">
        <f>IFERROR(ROUND(MAX(L7-AH7,0),0),0)</f>
        <v>46</v>
      </c>
      <c r="AN7" s="72">
        <f>IFERROR(ROUND(MAX(P7-AI7,0),0),0)</f>
        <v>0</v>
      </c>
      <c r="AO7" s="72">
        <f>IFERROR(ROUND(MAX(Q7-AJ7,0),0),0)</f>
        <v>9</v>
      </c>
      <c r="AP7" s="55"/>
    </row>
    <row r="8" spans="1:42" ht="33" x14ac:dyDescent="0.25">
      <c r="A8" s="144" t="s">
        <v>971</v>
      </c>
      <c r="B8" s="55" t="s">
        <v>973</v>
      </c>
      <c r="C8" s="55">
        <v>3</v>
      </c>
      <c r="D8" s="72">
        <f>SUMIF('3.1.MTS A'!$F$7:$F$253,'3.2.MTS B (M3)'!B8,'3.1.MTS A'!$N$7:$N$253)</f>
        <v>0</v>
      </c>
      <c r="E8" s="187">
        <f>SUMIF('Conv ratios (M3)'!$A$2:$A$51,'3.2.MTS B (M3)'!$B8,'Conv ratios (M3)'!$G$2:$G$51)</f>
        <v>7</v>
      </c>
      <c r="F8" s="187">
        <f>SUMIF('Conv ratios (M3)'!$A$2:$A$51,'3.2.MTS B (M3)'!$B8,'Conv ratios (M3)'!$F$2:$F$51)</f>
        <v>4</v>
      </c>
      <c r="G8" s="187">
        <f>SUMIF('Conv ratios (M3)'!$A$2:$A$51,'3.2.MTS B (M3)'!$B8,'Conv ratios (M3)'!$E$2:$E$51)</f>
        <v>5</v>
      </c>
      <c r="H8" s="55">
        <v>2</v>
      </c>
      <c r="I8" s="72">
        <f t="shared" ref="I8:I71" si="3">IFERROR(ROUND(MAX(H8/E8,0),0),0)</f>
        <v>0</v>
      </c>
      <c r="J8" s="72">
        <f t="shared" ref="J8:J71" si="4">IFERROR(ROUND(MAX(D8-I8,0),0),0)</f>
        <v>0</v>
      </c>
      <c r="K8" s="72">
        <f t="shared" ref="K8:K71" si="5">IFERROR(ROUND(J8*E8,0),0)</f>
        <v>0</v>
      </c>
      <c r="L8" s="72">
        <f t="shared" ref="L8:L71" si="6">IFERROR(ROUND(MAX(K8*F8,0),0),0)</f>
        <v>0</v>
      </c>
      <c r="M8" s="55">
        <v>15</v>
      </c>
      <c r="N8" s="72">
        <f t="shared" ref="N8:N71" si="7">IFERROR(ROUND(MAX(L8-M8,0),0),0)</f>
        <v>0</v>
      </c>
      <c r="O8" s="55">
        <v>35</v>
      </c>
      <c r="P8" s="72">
        <f t="shared" ref="P8:P71" si="8">IFERROR(ROUND(O8*G8,0),0)</f>
        <v>175</v>
      </c>
      <c r="Q8" s="72">
        <f t="shared" ref="Q8:Q71" si="9">IFERROR(ROUND(MAX(N8-O8,0),0),0)</f>
        <v>0</v>
      </c>
      <c r="R8" s="72">
        <f>SUMIF('3.1.MTS A'!$F$7:$F$253,'3.2.MTS B (M3)'!B8,'3.1.MTS A'!$AH$7:$AH$253)</f>
        <v>0</v>
      </c>
      <c r="S8" s="72">
        <f>SUMIFS('MTS B Funnel (M3)'!$E$7:$E$251,'MTS B Funnel (M3)'!$B$7:$B$251,'3.2.MTS B (M3)'!$B8)</f>
        <v>0</v>
      </c>
      <c r="T8" s="72">
        <f>SUMIFS('MTS B Funnel (M3)'!$F$7:$F$251,'MTS B Funnel (M3)'!$B$7:$B$251,'3.2.MTS B (M3)'!$B8)</f>
        <v>5</v>
      </c>
      <c r="U8" s="72">
        <f>SUMIFS('MTS B Funnel (M3)'!$G$7:$G$251,'MTS B Funnel (M3)'!$B$7:$B$251,'3.2.MTS B (M3)'!$B8)</f>
        <v>55</v>
      </c>
      <c r="V8" s="72">
        <f>SUMIFS('MTS B Funnel (M3)'!$H$7:$H$251,'MTS B Funnel (M3)'!$B$7:$B$251,'3.2.MTS B (M3)'!$B8)</f>
        <v>0</v>
      </c>
      <c r="W8" s="72">
        <f t="shared" ref="W8:W71" si="10">IFERROR(ROUNDUP(MAX((D8-R8),0),0),0)</f>
        <v>0</v>
      </c>
      <c r="X8" s="72">
        <f t="shared" ref="X8:X71" si="11">IFERROR(ROUND(MAX(K8-S8,0),0),0)</f>
        <v>0</v>
      </c>
      <c r="Y8" s="72">
        <f t="shared" ref="Y8:AA71" si="12">IFERROR(ROUND(MAX(O8-T8,0),0),0)</f>
        <v>30</v>
      </c>
      <c r="Z8" s="72">
        <f t="shared" si="12"/>
        <v>120</v>
      </c>
      <c r="AA8" s="72">
        <f t="shared" si="12"/>
        <v>0</v>
      </c>
      <c r="AB8" s="72">
        <f>SUMIFS('MTS B Funnel (M3)'!$I$7:$I$251,'MTS B Funnel (M3)'!$B$7:$B$251,'3.2.MTS B (M3)'!$B8)</f>
        <v>5</v>
      </c>
      <c r="AC8" s="72">
        <f>SUMIFS('MTS B Funnel (M3)'!$J$7:$J$251,'MTS B Funnel (M3)'!$B$7:$B$251,'3.2.MTS B (M3)'!$B8)</f>
        <v>0</v>
      </c>
      <c r="AD8" s="72">
        <f t="shared" ref="AD8:AD71" si="13">IFERROR(ROUNDDOWN(MAX((AB8/E8)+(AC8/F8/E8),0),0),0)</f>
        <v>0</v>
      </c>
      <c r="AE8" s="55"/>
      <c r="AF8" s="72">
        <f>SUMIFS('MTS B Funnel (M3)'!$L$7:$L$251,'MTS B Funnel (M3)'!$B$7:$B$251,'3.2.MTS B (M3)'!$B8)</f>
        <v>0</v>
      </c>
      <c r="AG8" s="72">
        <f>SUMIFS('MTS B Funnel (M3)'!$L$7:$L$251,'MTS B Funnel (M3)'!$B$7:$B$251,'3.2.MTS B (M3)'!$B8)</f>
        <v>0</v>
      </c>
      <c r="AH8" s="72">
        <f>SUMIFS('MTS B Funnel (M3)'!$M$7:$M$251,'MTS B Funnel (M3)'!$B$7:$B$251,'3.2.MTS B (M3)'!$B8)</f>
        <v>5</v>
      </c>
      <c r="AI8" s="72">
        <f>SUMIFS('MTS B Funnel (M3)'!$N$7:$N$251,'MTS B Funnel (M3)'!$B$7:$B$251,'3.2.MTS B (M3)'!$B8)</f>
        <v>215</v>
      </c>
      <c r="AJ8" s="72">
        <f>SUMIFS('MTS B Funnel (M3)'!$O$7:$O$251,'MTS B Funnel (M3)'!$B$7:$B$251,'3.2.MTS B (M3)'!$B8)</f>
        <v>0</v>
      </c>
      <c r="AK8" s="72">
        <f t="shared" ref="AK8" si="14">IFERROR(ROUND(MAX((D8-AF8),0),0),0)</f>
        <v>0</v>
      </c>
      <c r="AL8" s="72">
        <f t="shared" ref="AK8:AM9" si="15">IFERROR(ROUND(MAX(K8-AG8,0),0),0)</f>
        <v>0</v>
      </c>
      <c r="AM8" s="72">
        <f t="shared" si="15"/>
        <v>0</v>
      </c>
      <c r="AN8" s="72">
        <f t="shared" ref="AN8:AO9" si="16">IFERROR(ROUND(MAX(P8-AI8,0),0),0)</f>
        <v>0</v>
      </c>
      <c r="AO8" s="72">
        <f t="shared" si="16"/>
        <v>0</v>
      </c>
      <c r="AP8" s="55" t="s">
        <v>1153</v>
      </c>
    </row>
    <row r="9" spans="1:42" ht="33" x14ac:dyDescent="0.25">
      <c r="A9" s="144" t="s">
        <v>971</v>
      </c>
      <c r="B9" s="55" t="s">
        <v>1149</v>
      </c>
      <c r="C9" s="55">
        <v>3</v>
      </c>
      <c r="D9" s="72">
        <f>SUMIF('3.1.MTS A'!$F$7:$F$253,'3.2.MTS B (M3)'!B9,'3.1.MTS A'!$N$7:$N$253)</f>
        <v>2</v>
      </c>
      <c r="E9" s="187">
        <f>SUMIF('Conv ratios (M3)'!$A$2:$A$51,'3.2.MTS B (M3)'!$B9,'Conv ratios (M3)'!$G$2:$G$51)</f>
        <v>4</v>
      </c>
      <c r="F9" s="187">
        <f>SUMIF('Conv ratios (M3)'!$A$2:$A$51,'3.2.MTS B (M3)'!$B9,'Conv ratios (M3)'!$F$2:$F$51)</f>
        <v>3</v>
      </c>
      <c r="G9" s="187">
        <f>SUMIF('Conv ratios (M3)'!$A$2:$A$51,'3.2.MTS B (M3)'!$B9,'Conv ratios (M3)'!$E$2:$E$51)</f>
        <v>4.5999999999999996</v>
      </c>
      <c r="H9" s="55">
        <v>2</v>
      </c>
      <c r="I9" s="72">
        <f t="shared" si="3"/>
        <v>1</v>
      </c>
      <c r="J9" s="72">
        <f t="shared" si="4"/>
        <v>1</v>
      </c>
      <c r="K9" s="72">
        <f t="shared" si="5"/>
        <v>4</v>
      </c>
      <c r="L9" s="72">
        <f t="shared" si="6"/>
        <v>12</v>
      </c>
      <c r="M9" s="55">
        <v>24</v>
      </c>
      <c r="N9" s="72">
        <f t="shared" si="7"/>
        <v>0</v>
      </c>
      <c r="O9" s="55">
        <v>35</v>
      </c>
      <c r="P9" s="72">
        <v>120</v>
      </c>
      <c r="Q9" s="72">
        <f t="shared" si="9"/>
        <v>0</v>
      </c>
      <c r="R9" s="72">
        <f>SUMIF('3.1.MTS A'!$F$7:$F$253,'3.2.MTS B (M3)'!B9,'3.1.MTS A'!$AH$7:$AH$253)</f>
        <v>0</v>
      </c>
      <c r="S9" s="72">
        <f>SUMIFS('MTS B Funnel (M3)'!$E$7:$E$251,'MTS B Funnel (M3)'!$B$7:$B$251,'3.2.MTS B (M3)'!$B9)</f>
        <v>1</v>
      </c>
      <c r="T9" s="72">
        <f>SUMIFS('MTS B Funnel (M3)'!$F$7:$F$251,'MTS B Funnel (M3)'!$B$7:$B$251,'3.2.MTS B (M3)'!$B9)</f>
        <v>9</v>
      </c>
      <c r="U9" s="72">
        <f>SUMIFS('MTS B Funnel (M3)'!$G$7:$G$251,'MTS B Funnel (M3)'!$B$7:$B$251,'3.2.MTS B (M3)'!$B9)</f>
        <v>63</v>
      </c>
      <c r="V9" s="72">
        <f>SUMIFS('MTS B Funnel (M3)'!$H$7:$H$251,'MTS B Funnel (M3)'!$B$7:$B$251,'3.2.MTS B (M3)'!$B9)</f>
        <v>0</v>
      </c>
      <c r="W9" s="72">
        <f t="shared" si="10"/>
        <v>2</v>
      </c>
      <c r="X9" s="72">
        <f t="shared" si="11"/>
        <v>3</v>
      </c>
      <c r="Y9" s="72">
        <f t="shared" si="12"/>
        <v>26</v>
      </c>
      <c r="Z9" s="72">
        <f t="shared" si="12"/>
        <v>57</v>
      </c>
      <c r="AA9" s="72">
        <f t="shared" si="12"/>
        <v>0</v>
      </c>
      <c r="AB9" s="72">
        <f>SUMIFS('MTS B Funnel (M3)'!$I$7:$I$251,'MTS B Funnel (M3)'!$B$7:$B$251,'3.2.MTS B (M3)'!$B9)</f>
        <v>8</v>
      </c>
      <c r="AC9" s="72">
        <f>SUMIFS('MTS B Funnel (M3)'!$J$7:$J$251,'MTS B Funnel (M3)'!$B$7:$B$251,'3.2.MTS B (M3)'!$B9)</f>
        <v>1</v>
      </c>
      <c r="AD9" s="72">
        <f t="shared" si="13"/>
        <v>2</v>
      </c>
      <c r="AE9" s="55"/>
      <c r="AF9" s="72">
        <f>SUMIFS('MTS B Funnel (M3)'!$L$7:$L$251,'MTS B Funnel (M3)'!$B$7:$B$251,'3.2.MTS B (M3)'!$B9)</f>
        <v>2</v>
      </c>
      <c r="AG9" s="72">
        <f>SUMIFS('MTS B Funnel (M3)'!$L$7:$L$251,'MTS B Funnel (M3)'!$B$7:$B$251,'3.2.MTS B (M3)'!$B9)</f>
        <v>2</v>
      </c>
      <c r="AH9" s="72">
        <f>SUMIFS('MTS B Funnel (M3)'!$M$7:$M$251,'MTS B Funnel (M3)'!$B$7:$B$251,'3.2.MTS B (M3)'!$B9)</f>
        <v>9</v>
      </c>
      <c r="AI9" s="72">
        <f>SUMIFS('MTS B Funnel (M3)'!$N$7:$N$251,'MTS B Funnel (M3)'!$B$7:$B$251,'3.2.MTS B (M3)'!$B9)</f>
        <v>189</v>
      </c>
      <c r="AJ9" s="72">
        <f>SUMIFS('MTS B Funnel (M3)'!$O$7:$O$251,'MTS B Funnel (M3)'!$B$7:$B$251,'3.2.MTS B (M3)'!$B9)</f>
        <v>0</v>
      </c>
      <c r="AK9" s="72">
        <f t="shared" si="15"/>
        <v>0</v>
      </c>
      <c r="AL9" s="72">
        <f t="shared" si="15"/>
        <v>2</v>
      </c>
      <c r="AM9" s="72">
        <f t="shared" si="15"/>
        <v>3</v>
      </c>
      <c r="AN9" s="72">
        <f t="shared" si="16"/>
        <v>0</v>
      </c>
      <c r="AO9" s="72">
        <f t="shared" si="16"/>
        <v>0</v>
      </c>
      <c r="AP9" s="55" t="s">
        <v>1154</v>
      </c>
    </row>
    <row r="10" spans="1:42" x14ac:dyDescent="0.25">
      <c r="A10" s="144"/>
      <c r="B10" s="55"/>
      <c r="C10" s="55"/>
      <c r="D10" s="72">
        <f>SUMIF('3.1.MTS A'!$F$7:$F$253,'3.2.MTS B (M3)'!B10,'3.1.MTS A'!$N$7:$N$253)</f>
        <v>0</v>
      </c>
      <c r="E10" s="187">
        <f>SUMIF('Conv ratios (M3)'!$A$2:$A$51,'3.2.MTS B (M3)'!$B10,'Conv ratios (M3)'!$G$2:$G$51)</f>
        <v>0</v>
      </c>
      <c r="F10" s="187">
        <f>SUMIF('Conv ratios (M3)'!$A$2:$A$51,'3.2.MTS B (M3)'!$B10,'Conv ratios (M3)'!$F$2:$F$51)</f>
        <v>0</v>
      </c>
      <c r="G10" s="187">
        <f>SUMIF('Conv ratios (M3)'!$A$2:$A$51,'3.2.MTS B (M3)'!$B10,'Conv ratios (M3)'!$E$2:$E$51)</f>
        <v>0</v>
      </c>
      <c r="H10" s="55"/>
      <c r="I10" s="72">
        <f t="shared" si="3"/>
        <v>0</v>
      </c>
      <c r="J10" s="72">
        <f t="shared" si="4"/>
        <v>0</v>
      </c>
      <c r="K10" s="72">
        <f t="shared" si="5"/>
        <v>0</v>
      </c>
      <c r="L10" s="72">
        <f t="shared" si="6"/>
        <v>0</v>
      </c>
      <c r="M10" s="55"/>
      <c r="N10" s="72">
        <f t="shared" si="7"/>
        <v>0</v>
      </c>
      <c r="O10" s="55"/>
      <c r="P10" s="72">
        <f t="shared" si="8"/>
        <v>0</v>
      </c>
      <c r="Q10" s="72">
        <f t="shared" si="9"/>
        <v>0</v>
      </c>
      <c r="R10" s="72">
        <f>SUMIF('3.1.MTS A'!$F$7:$F$253,'3.2.MTS B (M3)'!B10,'3.1.MTS A'!$AH$7:$AH$253)</f>
        <v>0</v>
      </c>
      <c r="S10" s="72">
        <f>SUMIFS('MTS B Funnel (M3)'!$E$7:$E$251,'MTS B Funnel (M3)'!$B$7:$B$251,'3.2.MTS B (M3)'!$B10)</f>
        <v>0</v>
      </c>
      <c r="T10" s="72">
        <f>SUMIFS('MTS B Funnel (M3)'!$F$7:$F$251,'MTS B Funnel (M3)'!$B$7:$B$251,'3.2.MTS B (M3)'!$B10)</f>
        <v>0</v>
      </c>
      <c r="U10" s="72">
        <f>SUMIFS('MTS B Funnel (M3)'!$G$7:$G$251,'MTS B Funnel (M3)'!$B$7:$B$251,'3.2.MTS B (M3)'!$B10)</f>
        <v>0</v>
      </c>
      <c r="V10" s="72">
        <f>SUMIFS('MTS B Funnel (M3)'!$H$7:$H$251,'MTS B Funnel (M3)'!$B$7:$B$251,'3.2.MTS B (M3)'!$B10)</f>
        <v>0</v>
      </c>
      <c r="W10" s="72">
        <f t="shared" si="10"/>
        <v>0</v>
      </c>
      <c r="X10" s="72">
        <f t="shared" si="11"/>
        <v>0</v>
      </c>
      <c r="Y10" s="72">
        <f t="shared" si="12"/>
        <v>0</v>
      </c>
      <c r="Z10" s="72">
        <f t="shared" si="12"/>
        <v>0</v>
      </c>
      <c r="AA10" s="72">
        <f t="shared" si="12"/>
        <v>0</v>
      </c>
      <c r="AB10" s="72">
        <f>SUMIFS('MTS B Funnel (M3)'!$I$7:$I$251,'MTS B Funnel (M3)'!$B$7:$B$251,'3.2.MTS B (M3)'!$B10)</f>
        <v>0</v>
      </c>
      <c r="AC10" s="72">
        <f>SUMIFS('MTS B Funnel (M3)'!$J$7:$J$251,'MTS B Funnel (M3)'!$B$7:$B$251,'3.2.MTS B (M3)'!$B10)</f>
        <v>0</v>
      </c>
      <c r="AD10" s="72">
        <f t="shared" si="13"/>
        <v>0</v>
      </c>
      <c r="AE10" s="55"/>
      <c r="AF10" s="72">
        <f>SUMIF('3.1.MTS A'!$F$7:$F$253,'3.2.MTS B (M3)'!R10,'3.1.MTS A'!$AM$7:$AM$253)</f>
        <v>0</v>
      </c>
      <c r="AG10" s="72">
        <f>SUMIFS('MTS B Funnel (M3)'!$L$7:$L$251,'MTS B Funnel (M3)'!$B$7:$B$251,'3.2.MTS B (M3)'!$B10)</f>
        <v>0</v>
      </c>
      <c r="AH10" s="72">
        <f>SUMIFS('MTS B Funnel (M3)'!$M$7:$M$251,'MTS B Funnel (M3)'!$B$7:$B$251,'3.2.MTS B (M3)'!$B10)</f>
        <v>0</v>
      </c>
      <c r="AI10" s="72">
        <f>SUMIFS('MTS B Funnel (M3)'!$N$7:$N$251,'MTS B Funnel (M3)'!$B$7:$B$251,'3.2.MTS B (M3)'!$B10)</f>
        <v>0</v>
      </c>
      <c r="AJ10" s="72">
        <f>SUMIFS('MTS B Funnel (M3)'!$O$7:$O$251,'MTS B Funnel (M3)'!$B$7:$B$251,'3.2.MTS B (M3)'!$B10)</f>
        <v>0</v>
      </c>
      <c r="AK10" s="72">
        <f t="shared" ref="AK10:AK71" si="17">IFERROR(ROUND(MAX((D10-AF10),0),0),0)</f>
        <v>0</v>
      </c>
      <c r="AL10" s="72">
        <f t="shared" ref="AL10:AL71" si="18">IFERROR(ROUND(MAX(K10-AG10,0),0),0)</f>
        <v>0</v>
      </c>
      <c r="AM10" s="72">
        <f t="shared" ref="AM10:AM71" si="19">IFERROR(ROUND(MAX(L10-AH10,0),0),0)</f>
        <v>0</v>
      </c>
      <c r="AN10" s="72">
        <f t="shared" ref="AN10:AN71" si="20">IFERROR(ROUND(MAX(P10-AI10,0),0),0)</f>
        <v>0</v>
      </c>
      <c r="AO10" s="72">
        <f t="shared" ref="AO10:AO71" si="21">IFERROR(ROUND(MAX(Q10-AJ10,0),0),0)</f>
        <v>0</v>
      </c>
      <c r="AP10" s="55"/>
    </row>
    <row r="11" spans="1:42" x14ac:dyDescent="0.25">
      <c r="A11" s="144"/>
      <c r="B11" s="55"/>
      <c r="C11" s="55"/>
      <c r="D11" s="72">
        <f>SUMIF('3.1.MTS A'!$F$7:$F$253,'3.2.MTS B (M3)'!B11,'3.1.MTS A'!$N$7:$N$253)</f>
        <v>0</v>
      </c>
      <c r="E11" s="187">
        <f>SUMIF('Conv ratios (M3)'!$A$2:$A$51,'3.2.MTS B (M3)'!$B11,'Conv ratios (M3)'!$G$2:$G$51)</f>
        <v>0</v>
      </c>
      <c r="F11" s="187">
        <f>SUMIF('Conv ratios (M3)'!$A$2:$A$51,'3.2.MTS B (M3)'!$B11,'Conv ratios (M3)'!$F$2:$F$51)</f>
        <v>0</v>
      </c>
      <c r="G11" s="187">
        <f>SUMIF('Conv ratios (M3)'!$A$2:$A$51,'3.2.MTS B (M3)'!$B11,'Conv ratios (M3)'!$E$2:$E$51)</f>
        <v>0</v>
      </c>
      <c r="H11" s="55"/>
      <c r="I11" s="72">
        <f t="shared" si="3"/>
        <v>0</v>
      </c>
      <c r="J11" s="72">
        <f t="shared" si="4"/>
        <v>0</v>
      </c>
      <c r="K11" s="72">
        <f t="shared" si="5"/>
        <v>0</v>
      </c>
      <c r="L11" s="72">
        <f t="shared" si="6"/>
        <v>0</v>
      </c>
      <c r="M11" s="55"/>
      <c r="N11" s="72">
        <f t="shared" si="7"/>
        <v>0</v>
      </c>
      <c r="O11" s="55"/>
      <c r="P11" s="72">
        <f t="shared" si="8"/>
        <v>0</v>
      </c>
      <c r="Q11" s="72">
        <f t="shared" si="9"/>
        <v>0</v>
      </c>
      <c r="R11" s="72">
        <f>SUMIF('3.1.MTS A'!$F$7:$F$253,'3.2.MTS B (M3)'!B11,'3.1.MTS A'!$AH$7:$AH$253)</f>
        <v>0</v>
      </c>
      <c r="S11" s="72">
        <f>SUMIFS('MTS B Funnel (M3)'!$E$7:$E$251,'MTS B Funnel (M3)'!$B$7:$B$251,'3.2.MTS B (M3)'!$B11)</f>
        <v>0</v>
      </c>
      <c r="T11" s="72">
        <f>SUMIFS('MTS B Funnel (M3)'!$F$7:$F$251,'MTS B Funnel (M3)'!$B$7:$B$251,'3.2.MTS B (M3)'!$B11)</f>
        <v>0</v>
      </c>
      <c r="U11" s="72">
        <f>SUMIFS('MTS B Funnel (M3)'!$G$7:$G$251,'MTS B Funnel (M3)'!$B$7:$B$251,'3.2.MTS B (M3)'!$B11)</f>
        <v>0</v>
      </c>
      <c r="V11" s="72">
        <f>SUMIFS('MTS B Funnel (M3)'!$H$7:$H$251,'MTS B Funnel (M3)'!$B$7:$B$251,'3.2.MTS B (M3)'!$B11)</f>
        <v>0</v>
      </c>
      <c r="W11" s="72">
        <f t="shared" si="10"/>
        <v>0</v>
      </c>
      <c r="X11" s="72">
        <f t="shared" si="11"/>
        <v>0</v>
      </c>
      <c r="Y11" s="72">
        <f t="shared" si="12"/>
        <v>0</v>
      </c>
      <c r="Z11" s="72">
        <f t="shared" si="12"/>
        <v>0</v>
      </c>
      <c r="AA11" s="72">
        <f t="shared" si="12"/>
        <v>0</v>
      </c>
      <c r="AB11" s="72">
        <f>SUMIFS('MTS B Funnel (M3)'!$I$7:$I$251,'MTS B Funnel (M3)'!$B$7:$B$251,'3.2.MTS B (M3)'!$B11)</f>
        <v>0</v>
      </c>
      <c r="AC11" s="72">
        <f>SUMIFS('MTS B Funnel (M3)'!$J$7:$J$251,'MTS B Funnel (M3)'!$B$7:$B$251,'3.2.MTS B (M3)'!$B11)</f>
        <v>0</v>
      </c>
      <c r="AD11" s="72">
        <f t="shared" si="13"/>
        <v>0</v>
      </c>
      <c r="AE11" s="55"/>
      <c r="AF11" s="72">
        <f>SUMIF('3.1.MTS A'!$F$7:$F$253,'3.2.MTS B (M3)'!R11,'3.1.MTS A'!$AM$7:$AM$253)</f>
        <v>0</v>
      </c>
      <c r="AG11" s="72">
        <f>SUMIFS('MTS B Funnel (M3)'!$L$7:$L$251,'MTS B Funnel (M3)'!$B$7:$B$251,'3.2.MTS B (M3)'!$B11)</f>
        <v>0</v>
      </c>
      <c r="AH11" s="72">
        <f>SUMIFS('MTS B Funnel (M3)'!$M$7:$M$251,'MTS B Funnel (M3)'!$B$7:$B$251,'3.2.MTS B (M3)'!$B11)</f>
        <v>0</v>
      </c>
      <c r="AI11" s="72">
        <f>SUMIFS('MTS B Funnel (M3)'!$N$7:$N$251,'MTS B Funnel (M3)'!$B$7:$B$251,'3.2.MTS B (M3)'!$B11)</f>
        <v>0</v>
      </c>
      <c r="AJ11" s="72">
        <f>SUMIFS('MTS B Funnel (M3)'!$O$7:$O$251,'MTS B Funnel (M3)'!$B$7:$B$251,'3.2.MTS B (M3)'!$B11)</f>
        <v>0</v>
      </c>
      <c r="AK11" s="72">
        <f t="shared" si="17"/>
        <v>0</v>
      </c>
      <c r="AL11" s="72">
        <f t="shared" si="18"/>
        <v>0</v>
      </c>
      <c r="AM11" s="72">
        <f t="shared" si="19"/>
        <v>0</v>
      </c>
      <c r="AN11" s="72">
        <f t="shared" si="20"/>
        <v>0</v>
      </c>
      <c r="AO11" s="72">
        <f t="shared" si="21"/>
        <v>0</v>
      </c>
      <c r="AP11" s="55"/>
    </row>
    <row r="12" spans="1:42" x14ac:dyDescent="0.25">
      <c r="A12" s="144"/>
      <c r="B12" s="55"/>
      <c r="C12" s="55"/>
      <c r="D12" s="72">
        <f>SUMIF('3.1.MTS A'!$F$7:$F$253,'3.2.MTS B (M3)'!B12,'3.1.MTS A'!$N$7:$N$253)</f>
        <v>0</v>
      </c>
      <c r="E12" s="187">
        <f>SUMIF('Conv ratios (M3)'!$A$2:$A$51,'3.2.MTS B (M3)'!$B12,'Conv ratios (M3)'!$G$2:$G$51)</f>
        <v>0</v>
      </c>
      <c r="F12" s="187">
        <f>SUMIF('Conv ratios (M3)'!$A$2:$A$51,'3.2.MTS B (M3)'!$B12,'Conv ratios (M3)'!$F$2:$F$51)</f>
        <v>0</v>
      </c>
      <c r="G12" s="187">
        <f>SUMIF('Conv ratios (M3)'!$A$2:$A$51,'3.2.MTS B (M3)'!$B12,'Conv ratios (M3)'!$E$2:$E$51)</f>
        <v>0</v>
      </c>
      <c r="H12" s="55"/>
      <c r="I12" s="72">
        <f t="shared" si="3"/>
        <v>0</v>
      </c>
      <c r="J12" s="72">
        <f t="shared" si="4"/>
        <v>0</v>
      </c>
      <c r="K12" s="72">
        <f t="shared" si="5"/>
        <v>0</v>
      </c>
      <c r="L12" s="72">
        <f t="shared" si="6"/>
        <v>0</v>
      </c>
      <c r="M12" s="55"/>
      <c r="N12" s="72">
        <f t="shared" si="7"/>
        <v>0</v>
      </c>
      <c r="O12" s="55"/>
      <c r="P12" s="72">
        <f t="shared" si="8"/>
        <v>0</v>
      </c>
      <c r="Q12" s="72">
        <f t="shared" si="9"/>
        <v>0</v>
      </c>
      <c r="R12" s="72">
        <f>SUMIF('3.1.MTS A'!$F$7:$F$253,'3.2.MTS B (M3)'!B12,'3.1.MTS A'!$AH$7:$AH$253)</f>
        <v>0</v>
      </c>
      <c r="S12" s="72">
        <f>SUMIFS('MTS B Funnel (M3)'!$E$7:$E$251,'MTS B Funnel (M3)'!$B$7:$B$251,'3.2.MTS B (M3)'!$B12)</f>
        <v>0</v>
      </c>
      <c r="T12" s="72">
        <f>SUMIFS('MTS B Funnel (M3)'!$F$7:$F$251,'MTS B Funnel (M3)'!$B$7:$B$251,'3.2.MTS B (M3)'!$B12)</f>
        <v>0</v>
      </c>
      <c r="U12" s="72">
        <f>SUMIFS('MTS B Funnel (M3)'!$G$7:$G$251,'MTS B Funnel (M3)'!$B$7:$B$251,'3.2.MTS B (M3)'!$B12)</f>
        <v>0</v>
      </c>
      <c r="V12" s="72">
        <f>SUMIFS('MTS B Funnel (M3)'!$H$7:$H$251,'MTS B Funnel (M3)'!$B$7:$B$251,'3.2.MTS B (M3)'!$B12)</f>
        <v>0</v>
      </c>
      <c r="W12" s="72">
        <f t="shared" si="10"/>
        <v>0</v>
      </c>
      <c r="X12" s="72">
        <f t="shared" si="11"/>
        <v>0</v>
      </c>
      <c r="Y12" s="72">
        <f t="shared" si="12"/>
        <v>0</v>
      </c>
      <c r="Z12" s="72">
        <f t="shared" si="12"/>
        <v>0</v>
      </c>
      <c r="AA12" s="72">
        <f t="shared" si="12"/>
        <v>0</v>
      </c>
      <c r="AB12" s="72">
        <f>SUMIFS('MTS B Funnel (M3)'!$I$7:$I$251,'MTS B Funnel (M3)'!$B$7:$B$251,'3.2.MTS B (M3)'!$B12)</f>
        <v>0</v>
      </c>
      <c r="AC12" s="72">
        <f>SUMIFS('MTS B Funnel (M3)'!$J$7:$J$251,'MTS B Funnel (M3)'!$B$7:$B$251,'3.2.MTS B (M3)'!$B12)</f>
        <v>0</v>
      </c>
      <c r="AD12" s="72">
        <f t="shared" si="13"/>
        <v>0</v>
      </c>
      <c r="AE12" s="55"/>
      <c r="AF12" s="72">
        <f>SUMIF('3.1.MTS A'!$F$7:$F$253,'3.2.MTS B (M3)'!R12,'3.1.MTS A'!$AM$7:$AM$253)</f>
        <v>0</v>
      </c>
      <c r="AG12" s="72">
        <f>SUMIFS('MTS B Funnel (M3)'!$L$7:$L$251,'MTS B Funnel (M3)'!$B$7:$B$251,'3.2.MTS B (M3)'!$B12)</f>
        <v>0</v>
      </c>
      <c r="AH12" s="72">
        <f>SUMIFS('MTS B Funnel (M3)'!$M$7:$M$251,'MTS B Funnel (M3)'!$B$7:$B$251,'3.2.MTS B (M3)'!$B12)</f>
        <v>0</v>
      </c>
      <c r="AI12" s="72">
        <f>SUMIFS('MTS B Funnel (M3)'!$N$7:$N$251,'MTS B Funnel (M3)'!$B$7:$B$251,'3.2.MTS B (M3)'!$B12)</f>
        <v>0</v>
      </c>
      <c r="AJ12" s="72">
        <f>SUMIFS('MTS B Funnel (M3)'!$O$7:$O$251,'MTS B Funnel (M3)'!$B$7:$B$251,'3.2.MTS B (M3)'!$B12)</f>
        <v>0</v>
      </c>
      <c r="AK12" s="72">
        <f t="shared" si="17"/>
        <v>0</v>
      </c>
      <c r="AL12" s="72">
        <f t="shared" si="18"/>
        <v>0</v>
      </c>
      <c r="AM12" s="72">
        <f t="shared" si="19"/>
        <v>0</v>
      </c>
      <c r="AN12" s="72">
        <f t="shared" si="20"/>
        <v>0</v>
      </c>
      <c r="AO12" s="72">
        <f t="shared" si="21"/>
        <v>0</v>
      </c>
      <c r="AP12" s="55"/>
    </row>
    <row r="13" spans="1:42" x14ac:dyDescent="0.25">
      <c r="A13" s="144"/>
      <c r="B13" s="55"/>
      <c r="C13" s="55"/>
      <c r="D13" s="72">
        <f>SUMIF('3.1.MTS A'!$F$7:$F$253,'3.2.MTS B (M3)'!B13,'3.1.MTS A'!$N$7:$N$253)</f>
        <v>0</v>
      </c>
      <c r="E13" s="187">
        <f>SUMIF('Conv ratios (M3)'!$A$2:$A$51,'3.2.MTS B (M3)'!$B13,'Conv ratios (M3)'!$G$2:$G$51)</f>
        <v>0</v>
      </c>
      <c r="F13" s="187">
        <f>SUMIF('Conv ratios (M3)'!$A$2:$A$51,'3.2.MTS B (M3)'!$B13,'Conv ratios (M3)'!$F$2:$F$51)</f>
        <v>0</v>
      </c>
      <c r="G13" s="187">
        <f>SUMIF('Conv ratios (M3)'!$A$2:$A$51,'3.2.MTS B (M3)'!$B13,'Conv ratios (M3)'!$E$2:$E$51)</f>
        <v>0</v>
      </c>
      <c r="H13" s="55"/>
      <c r="I13" s="72">
        <f t="shared" si="3"/>
        <v>0</v>
      </c>
      <c r="J13" s="72">
        <f t="shared" si="4"/>
        <v>0</v>
      </c>
      <c r="K13" s="72">
        <f t="shared" si="5"/>
        <v>0</v>
      </c>
      <c r="L13" s="72">
        <f t="shared" si="6"/>
        <v>0</v>
      </c>
      <c r="M13" s="55"/>
      <c r="N13" s="72">
        <f t="shared" si="7"/>
        <v>0</v>
      </c>
      <c r="O13" s="55"/>
      <c r="P13" s="72">
        <f t="shared" si="8"/>
        <v>0</v>
      </c>
      <c r="Q13" s="72">
        <f t="shared" si="9"/>
        <v>0</v>
      </c>
      <c r="R13" s="72">
        <f>SUMIF('3.1.MTS A'!$F$7:$F$253,'3.2.MTS B (M3)'!B13,'3.1.MTS A'!$AH$7:$AH$253)</f>
        <v>0</v>
      </c>
      <c r="S13" s="72">
        <f>SUMIFS('MTS B Funnel (M3)'!$E$7:$E$251,'MTS B Funnel (M3)'!$B$7:$B$251,'3.2.MTS B (M3)'!$B13)</f>
        <v>0</v>
      </c>
      <c r="T13" s="72">
        <f>SUMIFS('MTS B Funnel (M3)'!$F$7:$F$251,'MTS B Funnel (M3)'!$B$7:$B$251,'3.2.MTS B (M3)'!$B13)</f>
        <v>0</v>
      </c>
      <c r="U13" s="72">
        <f>SUMIFS('MTS B Funnel (M3)'!$G$7:$G$251,'MTS B Funnel (M3)'!$B$7:$B$251,'3.2.MTS B (M3)'!$B13)</f>
        <v>0</v>
      </c>
      <c r="V13" s="72">
        <f>SUMIFS('MTS B Funnel (M3)'!$H$7:$H$251,'MTS B Funnel (M3)'!$B$7:$B$251,'3.2.MTS B (M3)'!$B13)</f>
        <v>0</v>
      </c>
      <c r="W13" s="72">
        <f t="shared" si="10"/>
        <v>0</v>
      </c>
      <c r="X13" s="72">
        <f t="shared" si="11"/>
        <v>0</v>
      </c>
      <c r="Y13" s="72">
        <f t="shared" si="12"/>
        <v>0</v>
      </c>
      <c r="Z13" s="72">
        <f t="shared" si="12"/>
        <v>0</v>
      </c>
      <c r="AA13" s="72">
        <f t="shared" si="12"/>
        <v>0</v>
      </c>
      <c r="AB13" s="72">
        <f>SUMIFS('MTS B Funnel (M3)'!$I$7:$I$251,'MTS B Funnel (M3)'!$B$7:$B$251,'3.2.MTS B (M3)'!$B13)</f>
        <v>0</v>
      </c>
      <c r="AC13" s="72">
        <f>SUMIFS('MTS B Funnel (M3)'!$J$7:$J$251,'MTS B Funnel (M3)'!$B$7:$B$251,'3.2.MTS B (M3)'!$B13)</f>
        <v>0</v>
      </c>
      <c r="AD13" s="72">
        <f t="shared" si="13"/>
        <v>0</v>
      </c>
      <c r="AE13" s="55"/>
      <c r="AF13" s="72">
        <f>SUMIF('3.1.MTS A'!$F$7:$F$253,'3.2.MTS B (M3)'!R13,'3.1.MTS A'!$AM$7:$AM$253)</f>
        <v>0</v>
      </c>
      <c r="AG13" s="72">
        <f>SUMIFS('MTS B Funnel (M3)'!$L$7:$L$251,'MTS B Funnel (M3)'!$B$7:$B$251,'3.2.MTS B (M3)'!$B13)</f>
        <v>0</v>
      </c>
      <c r="AH13" s="72">
        <f>SUMIFS('MTS B Funnel (M3)'!$M$7:$M$251,'MTS B Funnel (M3)'!$B$7:$B$251,'3.2.MTS B (M3)'!$B13)</f>
        <v>0</v>
      </c>
      <c r="AI13" s="72">
        <f>SUMIFS('MTS B Funnel (M3)'!$N$7:$N$251,'MTS B Funnel (M3)'!$B$7:$B$251,'3.2.MTS B (M3)'!$B13)</f>
        <v>0</v>
      </c>
      <c r="AJ13" s="72">
        <f>SUMIFS('MTS B Funnel (M3)'!$O$7:$O$251,'MTS B Funnel (M3)'!$B$7:$B$251,'3.2.MTS B (M3)'!$B13)</f>
        <v>0</v>
      </c>
      <c r="AK13" s="72">
        <f t="shared" si="17"/>
        <v>0</v>
      </c>
      <c r="AL13" s="72">
        <f t="shared" si="18"/>
        <v>0</v>
      </c>
      <c r="AM13" s="72">
        <f t="shared" si="19"/>
        <v>0</v>
      </c>
      <c r="AN13" s="72">
        <f t="shared" si="20"/>
        <v>0</v>
      </c>
      <c r="AO13" s="72">
        <f t="shared" si="21"/>
        <v>0</v>
      </c>
      <c r="AP13" s="55"/>
    </row>
    <row r="14" spans="1:42" x14ac:dyDescent="0.25">
      <c r="A14" s="144"/>
      <c r="B14" s="55"/>
      <c r="C14" s="55"/>
      <c r="D14" s="72">
        <f>SUMIF('3.1.MTS A'!$F$7:$F$253,'3.2.MTS B (M3)'!B14,'3.1.MTS A'!$N$7:$N$253)</f>
        <v>0</v>
      </c>
      <c r="E14" s="187">
        <f>SUMIF('Conv ratios (M3)'!$A$2:$A$51,'3.2.MTS B (M3)'!$B14,'Conv ratios (M3)'!$G$2:$G$51)</f>
        <v>0</v>
      </c>
      <c r="F14" s="187">
        <f>SUMIF('Conv ratios (M3)'!$A$2:$A$51,'3.2.MTS B (M3)'!$B14,'Conv ratios (M3)'!$F$2:$F$51)</f>
        <v>0</v>
      </c>
      <c r="G14" s="187">
        <f>SUMIF('Conv ratios (M3)'!$A$2:$A$51,'3.2.MTS B (M3)'!$B14,'Conv ratios (M3)'!$E$2:$E$51)</f>
        <v>0</v>
      </c>
      <c r="H14" s="55"/>
      <c r="I14" s="72">
        <f t="shared" si="3"/>
        <v>0</v>
      </c>
      <c r="J14" s="72">
        <f t="shared" si="4"/>
        <v>0</v>
      </c>
      <c r="K14" s="72">
        <f t="shared" si="5"/>
        <v>0</v>
      </c>
      <c r="L14" s="72">
        <f t="shared" si="6"/>
        <v>0</v>
      </c>
      <c r="M14" s="55"/>
      <c r="N14" s="72">
        <f t="shared" si="7"/>
        <v>0</v>
      </c>
      <c r="O14" s="55"/>
      <c r="P14" s="72">
        <f t="shared" si="8"/>
        <v>0</v>
      </c>
      <c r="Q14" s="72">
        <f t="shared" si="9"/>
        <v>0</v>
      </c>
      <c r="R14" s="72">
        <f>SUMIF('3.1.MTS A'!$F$7:$F$253,'3.2.MTS B (M3)'!B14,'3.1.MTS A'!$AH$7:$AH$253)</f>
        <v>0</v>
      </c>
      <c r="S14" s="72">
        <f>SUMIFS('MTS B Funnel (M3)'!$E$7:$E$251,'MTS B Funnel (M3)'!$B$7:$B$251,'3.2.MTS B (M3)'!$B14)</f>
        <v>0</v>
      </c>
      <c r="T14" s="72">
        <f>SUMIFS('MTS B Funnel (M3)'!$F$7:$F$251,'MTS B Funnel (M3)'!$B$7:$B$251,'3.2.MTS B (M3)'!$B14)</f>
        <v>0</v>
      </c>
      <c r="U14" s="72">
        <f>SUMIFS('MTS B Funnel (M3)'!$G$7:$G$251,'MTS B Funnel (M3)'!$B$7:$B$251,'3.2.MTS B (M3)'!$B14)</f>
        <v>0</v>
      </c>
      <c r="V14" s="72">
        <f>SUMIFS('MTS B Funnel (M3)'!$H$7:$H$251,'MTS B Funnel (M3)'!$B$7:$B$251,'3.2.MTS B (M3)'!$B14)</f>
        <v>0</v>
      </c>
      <c r="W14" s="72">
        <f t="shared" si="10"/>
        <v>0</v>
      </c>
      <c r="X14" s="72">
        <f t="shared" si="11"/>
        <v>0</v>
      </c>
      <c r="Y14" s="72">
        <f t="shared" si="12"/>
        <v>0</v>
      </c>
      <c r="Z14" s="72">
        <f t="shared" si="12"/>
        <v>0</v>
      </c>
      <c r="AA14" s="72">
        <f t="shared" si="12"/>
        <v>0</v>
      </c>
      <c r="AB14" s="72">
        <f>SUMIFS('MTS B Funnel (M3)'!$I$7:$I$251,'MTS B Funnel (M3)'!$B$7:$B$251,'3.2.MTS B (M3)'!$B14)</f>
        <v>0</v>
      </c>
      <c r="AC14" s="72">
        <f>SUMIFS('MTS B Funnel (M3)'!$J$7:$J$251,'MTS B Funnel (M3)'!$B$7:$B$251,'3.2.MTS B (M3)'!$B14)</f>
        <v>0</v>
      </c>
      <c r="AD14" s="72">
        <f t="shared" si="13"/>
        <v>0</v>
      </c>
      <c r="AE14" s="55"/>
      <c r="AF14" s="72">
        <f>SUMIF('3.1.MTS A'!$F$7:$F$253,'3.2.MTS B (M3)'!R14,'3.1.MTS A'!$AM$7:$AM$253)</f>
        <v>0</v>
      </c>
      <c r="AG14" s="72">
        <f>SUMIFS('MTS B Funnel (M3)'!$L$7:$L$251,'MTS B Funnel (M3)'!$B$7:$B$251,'3.2.MTS B (M3)'!$B14)</f>
        <v>0</v>
      </c>
      <c r="AH14" s="72">
        <f>SUMIFS('MTS B Funnel (M3)'!$M$7:$M$251,'MTS B Funnel (M3)'!$B$7:$B$251,'3.2.MTS B (M3)'!$B14)</f>
        <v>0</v>
      </c>
      <c r="AI14" s="72">
        <f>SUMIFS('MTS B Funnel (M3)'!$N$7:$N$251,'MTS B Funnel (M3)'!$B$7:$B$251,'3.2.MTS B (M3)'!$B14)</f>
        <v>0</v>
      </c>
      <c r="AJ14" s="72">
        <f>SUMIFS('MTS B Funnel (M3)'!$O$7:$O$251,'MTS B Funnel (M3)'!$B$7:$B$251,'3.2.MTS B (M3)'!$B14)</f>
        <v>0</v>
      </c>
      <c r="AK14" s="72">
        <f t="shared" si="17"/>
        <v>0</v>
      </c>
      <c r="AL14" s="72">
        <f t="shared" si="18"/>
        <v>0</v>
      </c>
      <c r="AM14" s="72">
        <f t="shared" si="19"/>
        <v>0</v>
      </c>
      <c r="AN14" s="72">
        <f t="shared" si="20"/>
        <v>0</v>
      </c>
      <c r="AO14" s="72">
        <f t="shared" si="21"/>
        <v>0</v>
      </c>
      <c r="AP14" s="55"/>
    </row>
    <row r="15" spans="1:42" x14ac:dyDescent="0.25">
      <c r="A15" s="144"/>
      <c r="B15" s="55"/>
      <c r="C15" s="55"/>
      <c r="D15" s="72">
        <f>SUMIF('3.1.MTS A'!$F$7:$F$253,'3.2.MTS B (M3)'!B15,'3.1.MTS A'!$N$7:$N$253)</f>
        <v>0</v>
      </c>
      <c r="E15" s="187">
        <f>SUMIF('Conv ratios (M3)'!$A$2:$A$51,'3.2.MTS B (M3)'!$B15,'Conv ratios (M3)'!$G$2:$G$51)</f>
        <v>0</v>
      </c>
      <c r="F15" s="187">
        <f>SUMIF('Conv ratios (M3)'!$A$2:$A$51,'3.2.MTS B (M3)'!$B15,'Conv ratios (M3)'!$F$2:$F$51)</f>
        <v>0</v>
      </c>
      <c r="G15" s="187">
        <f>SUMIF('Conv ratios (M3)'!$A$2:$A$51,'3.2.MTS B (M3)'!$B15,'Conv ratios (M3)'!$E$2:$E$51)</f>
        <v>0</v>
      </c>
      <c r="H15" s="55"/>
      <c r="I15" s="72">
        <f t="shared" si="3"/>
        <v>0</v>
      </c>
      <c r="J15" s="72">
        <f t="shared" si="4"/>
        <v>0</v>
      </c>
      <c r="K15" s="72">
        <f t="shared" si="5"/>
        <v>0</v>
      </c>
      <c r="L15" s="72">
        <f t="shared" si="6"/>
        <v>0</v>
      </c>
      <c r="M15" s="55"/>
      <c r="N15" s="72">
        <f t="shared" si="7"/>
        <v>0</v>
      </c>
      <c r="O15" s="55"/>
      <c r="P15" s="72">
        <f t="shared" si="8"/>
        <v>0</v>
      </c>
      <c r="Q15" s="72">
        <f t="shared" si="9"/>
        <v>0</v>
      </c>
      <c r="R15" s="72">
        <f>SUMIF('3.1.MTS A'!$F$7:$F$253,'3.2.MTS B (M3)'!B15,'3.1.MTS A'!$AH$7:$AH$253)</f>
        <v>0</v>
      </c>
      <c r="S15" s="72">
        <f>SUMIFS('MTS B Funnel (M3)'!$E$7:$E$251,'MTS B Funnel (M3)'!$B$7:$B$251,'3.2.MTS B (M3)'!$B15)</f>
        <v>0</v>
      </c>
      <c r="T15" s="72">
        <f>SUMIFS('MTS B Funnel (M3)'!$F$7:$F$251,'MTS B Funnel (M3)'!$B$7:$B$251,'3.2.MTS B (M3)'!$B15)</f>
        <v>0</v>
      </c>
      <c r="U15" s="72">
        <f>SUMIFS('MTS B Funnel (M3)'!$G$7:$G$251,'MTS B Funnel (M3)'!$B$7:$B$251,'3.2.MTS B (M3)'!$B15)</f>
        <v>0</v>
      </c>
      <c r="V15" s="72">
        <f>SUMIFS('MTS B Funnel (M3)'!$H$7:$H$251,'MTS B Funnel (M3)'!$B$7:$B$251,'3.2.MTS B (M3)'!$B15)</f>
        <v>0</v>
      </c>
      <c r="W15" s="72">
        <f t="shared" si="10"/>
        <v>0</v>
      </c>
      <c r="X15" s="72">
        <f t="shared" si="11"/>
        <v>0</v>
      </c>
      <c r="Y15" s="72">
        <f t="shared" si="12"/>
        <v>0</v>
      </c>
      <c r="Z15" s="72">
        <f t="shared" si="12"/>
        <v>0</v>
      </c>
      <c r="AA15" s="72">
        <f t="shared" si="12"/>
        <v>0</v>
      </c>
      <c r="AB15" s="72">
        <f>SUMIFS('MTS B Funnel (M3)'!$I$7:$I$251,'MTS B Funnel (M3)'!$B$7:$B$251,'3.2.MTS B (M3)'!$B15)</f>
        <v>0</v>
      </c>
      <c r="AC15" s="72">
        <f>SUMIFS('MTS B Funnel (M3)'!$J$7:$J$251,'MTS B Funnel (M3)'!$B$7:$B$251,'3.2.MTS B (M3)'!$B15)</f>
        <v>0</v>
      </c>
      <c r="AD15" s="72">
        <f t="shared" si="13"/>
        <v>0</v>
      </c>
      <c r="AE15" s="55"/>
      <c r="AF15" s="72">
        <f>SUMIF('3.1.MTS A'!$F$7:$F$253,'3.2.MTS B (M3)'!R15,'3.1.MTS A'!$AM$7:$AM$253)</f>
        <v>0</v>
      </c>
      <c r="AG15" s="72">
        <f>SUMIFS('MTS B Funnel (M3)'!$L$7:$L$251,'MTS B Funnel (M3)'!$B$7:$B$251,'3.2.MTS B (M3)'!$B15)</f>
        <v>0</v>
      </c>
      <c r="AH15" s="72">
        <f>SUMIFS('MTS B Funnel (M3)'!$M$7:$M$251,'MTS B Funnel (M3)'!$B$7:$B$251,'3.2.MTS B (M3)'!$B15)</f>
        <v>0</v>
      </c>
      <c r="AI15" s="72">
        <f>SUMIFS('MTS B Funnel (M3)'!$N$7:$N$251,'MTS B Funnel (M3)'!$B$7:$B$251,'3.2.MTS B (M3)'!$B15)</f>
        <v>0</v>
      </c>
      <c r="AJ15" s="72">
        <f>SUMIFS('MTS B Funnel (M3)'!$O$7:$O$251,'MTS B Funnel (M3)'!$B$7:$B$251,'3.2.MTS B (M3)'!$B15)</f>
        <v>0</v>
      </c>
      <c r="AK15" s="72">
        <f t="shared" si="17"/>
        <v>0</v>
      </c>
      <c r="AL15" s="72">
        <f t="shared" si="18"/>
        <v>0</v>
      </c>
      <c r="AM15" s="72">
        <f t="shared" si="19"/>
        <v>0</v>
      </c>
      <c r="AN15" s="72">
        <f t="shared" si="20"/>
        <v>0</v>
      </c>
      <c r="AO15" s="72">
        <f t="shared" si="21"/>
        <v>0</v>
      </c>
      <c r="AP15" s="55"/>
    </row>
    <row r="16" spans="1:42" x14ac:dyDescent="0.25">
      <c r="A16" s="144"/>
      <c r="B16" s="55"/>
      <c r="C16" s="55"/>
      <c r="D16" s="72">
        <f>SUMIF('3.1.MTS A'!$F$7:$F$253,'3.2.MTS B (M3)'!B16,'3.1.MTS A'!$N$7:$N$253)</f>
        <v>0</v>
      </c>
      <c r="E16" s="187">
        <f>SUMIF('Conv ratios (M3)'!$A$2:$A$51,'3.2.MTS B (M3)'!$B16,'Conv ratios (M3)'!$G$2:$G$51)</f>
        <v>0</v>
      </c>
      <c r="F16" s="187">
        <f>SUMIF('Conv ratios (M3)'!$A$2:$A$51,'3.2.MTS B (M3)'!$B16,'Conv ratios (M3)'!$F$2:$F$51)</f>
        <v>0</v>
      </c>
      <c r="G16" s="187">
        <f>SUMIF('Conv ratios (M3)'!$A$2:$A$51,'3.2.MTS B (M3)'!$B16,'Conv ratios (M3)'!$E$2:$E$51)</f>
        <v>0</v>
      </c>
      <c r="H16" s="55"/>
      <c r="I16" s="72">
        <f t="shared" si="3"/>
        <v>0</v>
      </c>
      <c r="J16" s="72">
        <f t="shared" si="4"/>
        <v>0</v>
      </c>
      <c r="K16" s="72">
        <f t="shared" si="5"/>
        <v>0</v>
      </c>
      <c r="L16" s="72">
        <f t="shared" si="6"/>
        <v>0</v>
      </c>
      <c r="M16" s="55"/>
      <c r="N16" s="72">
        <f t="shared" si="7"/>
        <v>0</v>
      </c>
      <c r="O16" s="55"/>
      <c r="P16" s="72">
        <f t="shared" si="8"/>
        <v>0</v>
      </c>
      <c r="Q16" s="72">
        <f t="shared" si="9"/>
        <v>0</v>
      </c>
      <c r="R16" s="72">
        <f>SUMIF('3.1.MTS A'!$F$7:$F$253,'3.2.MTS B (M3)'!B16,'3.1.MTS A'!$AH$7:$AH$253)</f>
        <v>0</v>
      </c>
      <c r="S16" s="72">
        <f>SUMIFS('MTS B Funnel (M3)'!$E$7:$E$251,'MTS B Funnel (M3)'!$B$7:$B$251,'3.2.MTS B (M3)'!$B16)</f>
        <v>0</v>
      </c>
      <c r="T16" s="72">
        <f>SUMIFS('MTS B Funnel (M3)'!$F$7:$F$251,'MTS B Funnel (M3)'!$B$7:$B$251,'3.2.MTS B (M3)'!$B16)</f>
        <v>0</v>
      </c>
      <c r="U16" s="72">
        <f>SUMIFS('MTS B Funnel (M3)'!$G$7:$G$251,'MTS B Funnel (M3)'!$B$7:$B$251,'3.2.MTS B (M3)'!$B16)</f>
        <v>0</v>
      </c>
      <c r="V16" s="72">
        <f>SUMIFS('MTS B Funnel (M3)'!$H$7:$H$251,'MTS B Funnel (M3)'!$B$7:$B$251,'3.2.MTS B (M3)'!$B16)</f>
        <v>0</v>
      </c>
      <c r="W16" s="72">
        <f t="shared" si="10"/>
        <v>0</v>
      </c>
      <c r="X16" s="72">
        <f t="shared" si="11"/>
        <v>0</v>
      </c>
      <c r="Y16" s="72">
        <f t="shared" si="12"/>
        <v>0</v>
      </c>
      <c r="Z16" s="72">
        <f t="shared" si="12"/>
        <v>0</v>
      </c>
      <c r="AA16" s="72">
        <f t="shared" si="12"/>
        <v>0</v>
      </c>
      <c r="AB16" s="72">
        <f>SUMIFS('MTS B Funnel (M3)'!$I$7:$I$251,'MTS B Funnel (M3)'!$B$7:$B$251,'3.2.MTS B (M3)'!$B16)</f>
        <v>0</v>
      </c>
      <c r="AC16" s="72">
        <f>SUMIFS('MTS B Funnel (M3)'!$J$7:$J$251,'MTS B Funnel (M3)'!$B$7:$B$251,'3.2.MTS B (M3)'!$B16)</f>
        <v>0</v>
      </c>
      <c r="AD16" s="72">
        <f t="shared" si="13"/>
        <v>0</v>
      </c>
      <c r="AE16" s="55"/>
      <c r="AF16" s="72">
        <f>SUMIF('3.1.MTS A'!$F$7:$F$253,'3.2.MTS B (M3)'!R16,'3.1.MTS A'!$AM$7:$AM$253)</f>
        <v>0</v>
      </c>
      <c r="AG16" s="72">
        <f>SUMIFS('MTS B Funnel (M3)'!$L$7:$L$251,'MTS B Funnel (M3)'!$B$7:$B$251,'3.2.MTS B (M3)'!$B16)</f>
        <v>0</v>
      </c>
      <c r="AH16" s="72">
        <f>SUMIFS('MTS B Funnel (M3)'!$M$7:$M$251,'MTS B Funnel (M3)'!$B$7:$B$251,'3.2.MTS B (M3)'!$B16)</f>
        <v>0</v>
      </c>
      <c r="AI16" s="72">
        <f>SUMIFS('MTS B Funnel (M3)'!$N$7:$N$251,'MTS B Funnel (M3)'!$B$7:$B$251,'3.2.MTS B (M3)'!$B16)</f>
        <v>0</v>
      </c>
      <c r="AJ16" s="72">
        <f>SUMIFS('MTS B Funnel (M3)'!$O$7:$O$251,'MTS B Funnel (M3)'!$B$7:$B$251,'3.2.MTS B (M3)'!$B16)</f>
        <v>0</v>
      </c>
      <c r="AK16" s="72">
        <f t="shared" si="17"/>
        <v>0</v>
      </c>
      <c r="AL16" s="72">
        <f t="shared" si="18"/>
        <v>0</v>
      </c>
      <c r="AM16" s="72">
        <f t="shared" si="19"/>
        <v>0</v>
      </c>
      <c r="AN16" s="72">
        <f t="shared" si="20"/>
        <v>0</v>
      </c>
      <c r="AO16" s="72">
        <f t="shared" si="21"/>
        <v>0</v>
      </c>
      <c r="AP16" s="55"/>
    </row>
    <row r="17" spans="1:42" x14ac:dyDescent="0.25">
      <c r="A17" s="144"/>
      <c r="B17" s="55"/>
      <c r="C17" s="55"/>
      <c r="D17" s="72">
        <f>SUMIF('3.1.MTS A'!$F$7:$F$253,'3.2.MTS B (M3)'!B17,'3.1.MTS A'!$N$7:$N$253)</f>
        <v>0</v>
      </c>
      <c r="E17" s="187">
        <f>SUMIF('Conv ratios (M3)'!$A$2:$A$51,'3.2.MTS B (M3)'!$B17,'Conv ratios (M3)'!$G$2:$G$51)</f>
        <v>0</v>
      </c>
      <c r="F17" s="187">
        <f>SUMIF('Conv ratios (M3)'!$A$2:$A$51,'3.2.MTS B (M3)'!$B17,'Conv ratios (M3)'!$F$2:$F$51)</f>
        <v>0</v>
      </c>
      <c r="G17" s="187">
        <f>SUMIF('Conv ratios (M3)'!$A$2:$A$51,'3.2.MTS B (M3)'!$B17,'Conv ratios (M3)'!$E$2:$E$51)</f>
        <v>0</v>
      </c>
      <c r="H17" s="55"/>
      <c r="I17" s="72">
        <f t="shared" si="3"/>
        <v>0</v>
      </c>
      <c r="J17" s="72">
        <f t="shared" si="4"/>
        <v>0</v>
      </c>
      <c r="K17" s="72">
        <f t="shared" si="5"/>
        <v>0</v>
      </c>
      <c r="L17" s="72">
        <f t="shared" si="6"/>
        <v>0</v>
      </c>
      <c r="M17" s="55"/>
      <c r="N17" s="72">
        <f t="shared" si="7"/>
        <v>0</v>
      </c>
      <c r="O17" s="55"/>
      <c r="P17" s="72">
        <f t="shared" si="8"/>
        <v>0</v>
      </c>
      <c r="Q17" s="72">
        <f t="shared" si="9"/>
        <v>0</v>
      </c>
      <c r="R17" s="72">
        <f>SUMIF('3.1.MTS A'!$F$7:$F$253,'3.2.MTS B (M3)'!B17,'3.1.MTS A'!$AH$7:$AH$253)</f>
        <v>0</v>
      </c>
      <c r="S17" s="72">
        <f>SUMIFS('MTS B Funnel (M3)'!$E$7:$E$251,'MTS B Funnel (M3)'!$B$7:$B$251,'3.2.MTS B (M3)'!$B17)</f>
        <v>0</v>
      </c>
      <c r="T17" s="72">
        <f>SUMIFS('MTS B Funnel (M3)'!$F$7:$F$251,'MTS B Funnel (M3)'!$B$7:$B$251,'3.2.MTS B (M3)'!$B17)</f>
        <v>0</v>
      </c>
      <c r="U17" s="72">
        <f>SUMIFS('MTS B Funnel (M3)'!$G$7:$G$251,'MTS B Funnel (M3)'!$B$7:$B$251,'3.2.MTS B (M3)'!$B17)</f>
        <v>0</v>
      </c>
      <c r="V17" s="72">
        <f>SUMIFS('MTS B Funnel (M3)'!$H$7:$H$251,'MTS B Funnel (M3)'!$B$7:$B$251,'3.2.MTS B (M3)'!$B17)</f>
        <v>0</v>
      </c>
      <c r="W17" s="72">
        <f t="shared" si="10"/>
        <v>0</v>
      </c>
      <c r="X17" s="72">
        <f t="shared" si="11"/>
        <v>0</v>
      </c>
      <c r="Y17" s="72">
        <f t="shared" si="12"/>
        <v>0</v>
      </c>
      <c r="Z17" s="72">
        <f t="shared" si="12"/>
        <v>0</v>
      </c>
      <c r="AA17" s="72">
        <f t="shared" si="12"/>
        <v>0</v>
      </c>
      <c r="AB17" s="72">
        <f>SUMIFS('MTS B Funnel (M3)'!$I$7:$I$251,'MTS B Funnel (M3)'!$B$7:$B$251,'3.2.MTS B (M3)'!$B17)</f>
        <v>0</v>
      </c>
      <c r="AC17" s="72">
        <f>SUMIFS('MTS B Funnel (M3)'!$J$7:$J$251,'MTS B Funnel (M3)'!$B$7:$B$251,'3.2.MTS B (M3)'!$B17)</f>
        <v>0</v>
      </c>
      <c r="AD17" s="72">
        <f t="shared" si="13"/>
        <v>0</v>
      </c>
      <c r="AE17" s="55"/>
      <c r="AF17" s="72">
        <f>SUMIF('3.1.MTS A'!$F$7:$F$253,'3.2.MTS B (M3)'!R17,'3.1.MTS A'!$AM$7:$AM$253)</f>
        <v>0</v>
      </c>
      <c r="AG17" s="72">
        <f>SUMIFS('MTS B Funnel (M3)'!$L$7:$L$251,'MTS B Funnel (M3)'!$B$7:$B$251,'3.2.MTS B (M3)'!$B17)</f>
        <v>0</v>
      </c>
      <c r="AH17" s="72">
        <f>SUMIFS('MTS B Funnel (M3)'!$M$7:$M$251,'MTS B Funnel (M3)'!$B$7:$B$251,'3.2.MTS B (M3)'!$B17)</f>
        <v>0</v>
      </c>
      <c r="AI17" s="72">
        <f>SUMIFS('MTS B Funnel (M3)'!$N$7:$N$251,'MTS B Funnel (M3)'!$B$7:$B$251,'3.2.MTS B (M3)'!$B17)</f>
        <v>0</v>
      </c>
      <c r="AJ17" s="72">
        <f>SUMIFS('MTS B Funnel (M3)'!$O$7:$O$251,'MTS B Funnel (M3)'!$B$7:$B$251,'3.2.MTS B (M3)'!$B17)</f>
        <v>0</v>
      </c>
      <c r="AK17" s="72">
        <f t="shared" si="17"/>
        <v>0</v>
      </c>
      <c r="AL17" s="72">
        <f t="shared" si="18"/>
        <v>0</v>
      </c>
      <c r="AM17" s="72">
        <f t="shared" si="19"/>
        <v>0</v>
      </c>
      <c r="AN17" s="72">
        <f t="shared" si="20"/>
        <v>0</v>
      </c>
      <c r="AO17" s="72">
        <f t="shared" si="21"/>
        <v>0</v>
      </c>
      <c r="AP17" s="55"/>
    </row>
    <row r="18" spans="1:42" x14ac:dyDescent="0.25">
      <c r="A18" s="144"/>
      <c r="B18" s="55"/>
      <c r="C18" s="55"/>
      <c r="D18" s="72">
        <f>SUMIF('3.1.MTS A'!$F$7:$F$253,'3.2.MTS B (M3)'!B18,'3.1.MTS A'!$N$7:$N$253)</f>
        <v>0</v>
      </c>
      <c r="E18" s="187">
        <f>SUMIF('Conv ratios (M3)'!$A$2:$A$51,'3.2.MTS B (M3)'!$B18,'Conv ratios (M3)'!$G$2:$G$51)</f>
        <v>0</v>
      </c>
      <c r="F18" s="187">
        <f>SUMIF('Conv ratios (M3)'!$A$2:$A$51,'3.2.MTS B (M3)'!$B18,'Conv ratios (M3)'!$F$2:$F$51)</f>
        <v>0</v>
      </c>
      <c r="G18" s="187">
        <f>SUMIF('Conv ratios (M3)'!$A$2:$A$51,'3.2.MTS B (M3)'!$B18,'Conv ratios (M3)'!$E$2:$E$51)</f>
        <v>0</v>
      </c>
      <c r="H18" s="55"/>
      <c r="I18" s="72">
        <f t="shared" si="3"/>
        <v>0</v>
      </c>
      <c r="J18" s="72">
        <f t="shared" si="4"/>
        <v>0</v>
      </c>
      <c r="K18" s="72">
        <f t="shared" si="5"/>
        <v>0</v>
      </c>
      <c r="L18" s="72">
        <f t="shared" si="6"/>
        <v>0</v>
      </c>
      <c r="M18" s="55"/>
      <c r="N18" s="72">
        <f t="shared" si="7"/>
        <v>0</v>
      </c>
      <c r="O18" s="55"/>
      <c r="P18" s="72">
        <f t="shared" si="8"/>
        <v>0</v>
      </c>
      <c r="Q18" s="72">
        <f t="shared" si="9"/>
        <v>0</v>
      </c>
      <c r="R18" s="72">
        <f>SUMIF('3.1.MTS A'!$F$7:$F$253,'3.2.MTS B (M3)'!B18,'3.1.MTS A'!$AH$7:$AH$253)</f>
        <v>0</v>
      </c>
      <c r="S18" s="72">
        <f>SUMIFS('MTS B Funnel (M3)'!$E$7:$E$251,'MTS B Funnel (M3)'!$B$7:$B$251,'3.2.MTS B (M3)'!$B18)</f>
        <v>0</v>
      </c>
      <c r="T18" s="72">
        <f>SUMIFS('MTS B Funnel (M3)'!$F$7:$F$251,'MTS B Funnel (M3)'!$B$7:$B$251,'3.2.MTS B (M3)'!$B18)</f>
        <v>0</v>
      </c>
      <c r="U18" s="72">
        <f>SUMIFS('MTS B Funnel (M3)'!$G$7:$G$251,'MTS B Funnel (M3)'!$B$7:$B$251,'3.2.MTS B (M3)'!$B18)</f>
        <v>0</v>
      </c>
      <c r="V18" s="72">
        <f>SUMIFS('MTS B Funnel (M3)'!$H$7:$H$251,'MTS B Funnel (M3)'!$B$7:$B$251,'3.2.MTS B (M3)'!$B18)</f>
        <v>0</v>
      </c>
      <c r="W18" s="72">
        <f t="shared" si="10"/>
        <v>0</v>
      </c>
      <c r="X18" s="72">
        <f t="shared" si="11"/>
        <v>0</v>
      </c>
      <c r="Y18" s="72">
        <f t="shared" si="12"/>
        <v>0</v>
      </c>
      <c r="Z18" s="72">
        <f t="shared" si="12"/>
        <v>0</v>
      </c>
      <c r="AA18" s="72">
        <f t="shared" si="12"/>
        <v>0</v>
      </c>
      <c r="AB18" s="72">
        <f>SUMIFS('MTS B Funnel (M3)'!$I$7:$I$251,'MTS B Funnel (M3)'!$B$7:$B$251,'3.2.MTS B (M3)'!$B18)</f>
        <v>0</v>
      </c>
      <c r="AC18" s="72">
        <f>SUMIFS('MTS B Funnel (M3)'!$J$7:$J$251,'MTS B Funnel (M3)'!$B$7:$B$251,'3.2.MTS B (M3)'!$B18)</f>
        <v>0</v>
      </c>
      <c r="AD18" s="72">
        <f t="shared" si="13"/>
        <v>0</v>
      </c>
      <c r="AE18" s="55"/>
      <c r="AF18" s="72">
        <f>SUMIF('3.1.MTS A'!$F$7:$F$253,'3.2.MTS B (M3)'!R18,'3.1.MTS A'!$AM$7:$AM$253)</f>
        <v>0</v>
      </c>
      <c r="AG18" s="72">
        <f>SUMIFS('MTS B Funnel (M3)'!$L$7:$L$251,'MTS B Funnel (M3)'!$B$7:$B$251,'3.2.MTS B (M3)'!$B18)</f>
        <v>0</v>
      </c>
      <c r="AH18" s="72">
        <f>SUMIFS('MTS B Funnel (M3)'!$M$7:$M$251,'MTS B Funnel (M3)'!$B$7:$B$251,'3.2.MTS B (M3)'!$B18)</f>
        <v>0</v>
      </c>
      <c r="AI18" s="72">
        <f>SUMIFS('MTS B Funnel (M3)'!$N$7:$N$251,'MTS B Funnel (M3)'!$B$7:$B$251,'3.2.MTS B (M3)'!$B18)</f>
        <v>0</v>
      </c>
      <c r="AJ18" s="72">
        <f>SUMIFS('MTS B Funnel (M3)'!$O$7:$O$251,'MTS B Funnel (M3)'!$B$7:$B$251,'3.2.MTS B (M3)'!$B18)</f>
        <v>0</v>
      </c>
      <c r="AK18" s="72">
        <f t="shared" si="17"/>
        <v>0</v>
      </c>
      <c r="AL18" s="72">
        <f t="shared" si="18"/>
        <v>0</v>
      </c>
      <c r="AM18" s="72">
        <f t="shared" si="19"/>
        <v>0</v>
      </c>
      <c r="AN18" s="72">
        <f t="shared" si="20"/>
        <v>0</v>
      </c>
      <c r="AO18" s="72">
        <f t="shared" si="21"/>
        <v>0</v>
      </c>
      <c r="AP18" s="55"/>
    </row>
    <row r="19" spans="1:42" x14ac:dyDescent="0.25">
      <c r="A19" s="144"/>
      <c r="B19" s="55"/>
      <c r="C19" s="55"/>
      <c r="D19" s="72">
        <f>SUMIF('3.1.MTS A'!$F$7:$F$253,'3.2.MTS B (M3)'!B19,'3.1.MTS A'!$N$7:$N$253)</f>
        <v>0</v>
      </c>
      <c r="E19" s="187">
        <f>SUMIF('Conv ratios (M3)'!$A$2:$A$51,'3.2.MTS B (M3)'!$B19,'Conv ratios (M3)'!$G$2:$G$51)</f>
        <v>0</v>
      </c>
      <c r="F19" s="187">
        <f>SUMIF('Conv ratios (M3)'!$A$2:$A$51,'3.2.MTS B (M3)'!$B19,'Conv ratios (M3)'!$F$2:$F$51)</f>
        <v>0</v>
      </c>
      <c r="G19" s="187">
        <f>SUMIF('Conv ratios (M3)'!$A$2:$A$51,'3.2.MTS B (M3)'!$B19,'Conv ratios (M3)'!$E$2:$E$51)</f>
        <v>0</v>
      </c>
      <c r="H19" s="55"/>
      <c r="I19" s="72">
        <f t="shared" si="3"/>
        <v>0</v>
      </c>
      <c r="J19" s="72">
        <f t="shared" si="4"/>
        <v>0</v>
      </c>
      <c r="K19" s="72">
        <f t="shared" si="5"/>
        <v>0</v>
      </c>
      <c r="L19" s="72">
        <f t="shared" si="6"/>
        <v>0</v>
      </c>
      <c r="M19" s="55"/>
      <c r="N19" s="72">
        <f t="shared" si="7"/>
        <v>0</v>
      </c>
      <c r="O19" s="55"/>
      <c r="P19" s="72">
        <f t="shared" si="8"/>
        <v>0</v>
      </c>
      <c r="Q19" s="72">
        <f t="shared" si="9"/>
        <v>0</v>
      </c>
      <c r="R19" s="72">
        <f>SUMIF('3.1.MTS A'!$F$7:$F$253,'3.2.MTS B (M3)'!B19,'3.1.MTS A'!$AH$7:$AH$253)</f>
        <v>0</v>
      </c>
      <c r="S19" s="72">
        <f>SUMIFS('MTS B Funnel (M3)'!$E$7:$E$251,'MTS B Funnel (M3)'!$B$7:$B$251,'3.2.MTS B (M3)'!$B19)</f>
        <v>0</v>
      </c>
      <c r="T19" s="72">
        <f>SUMIFS('MTS B Funnel (M3)'!$F$7:$F$251,'MTS B Funnel (M3)'!$B$7:$B$251,'3.2.MTS B (M3)'!$B19)</f>
        <v>0</v>
      </c>
      <c r="U19" s="72">
        <f>SUMIFS('MTS B Funnel (M3)'!$G$7:$G$251,'MTS B Funnel (M3)'!$B$7:$B$251,'3.2.MTS B (M3)'!$B19)</f>
        <v>0</v>
      </c>
      <c r="V19" s="72">
        <f>SUMIFS('MTS B Funnel (M3)'!$H$7:$H$251,'MTS B Funnel (M3)'!$B$7:$B$251,'3.2.MTS B (M3)'!$B19)</f>
        <v>0</v>
      </c>
      <c r="W19" s="72">
        <f t="shared" si="10"/>
        <v>0</v>
      </c>
      <c r="X19" s="72">
        <f t="shared" si="11"/>
        <v>0</v>
      </c>
      <c r="Y19" s="72">
        <f t="shared" si="12"/>
        <v>0</v>
      </c>
      <c r="Z19" s="72">
        <f t="shared" si="12"/>
        <v>0</v>
      </c>
      <c r="AA19" s="72">
        <f t="shared" si="12"/>
        <v>0</v>
      </c>
      <c r="AB19" s="72">
        <f>SUMIFS('MTS B Funnel (M3)'!$I$7:$I$251,'MTS B Funnel (M3)'!$B$7:$B$251,'3.2.MTS B (M3)'!$B19)</f>
        <v>0</v>
      </c>
      <c r="AC19" s="72">
        <f>SUMIFS('MTS B Funnel (M3)'!$J$7:$J$251,'MTS B Funnel (M3)'!$B$7:$B$251,'3.2.MTS B (M3)'!$B19)</f>
        <v>0</v>
      </c>
      <c r="AD19" s="72">
        <f t="shared" si="13"/>
        <v>0</v>
      </c>
      <c r="AE19" s="55"/>
      <c r="AF19" s="72">
        <f>SUMIF('3.1.MTS A'!$F$7:$F$253,'3.2.MTS B (M3)'!R19,'3.1.MTS A'!$AM$7:$AM$253)</f>
        <v>0</v>
      </c>
      <c r="AG19" s="72">
        <f>SUMIFS('MTS B Funnel (M3)'!$L$7:$L$251,'MTS B Funnel (M3)'!$B$7:$B$251,'3.2.MTS B (M3)'!$B19)</f>
        <v>0</v>
      </c>
      <c r="AH19" s="72">
        <f>SUMIFS('MTS B Funnel (M3)'!$M$7:$M$251,'MTS B Funnel (M3)'!$B$7:$B$251,'3.2.MTS B (M3)'!$B19)</f>
        <v>0</v>
      </c>
      <c r="AI19" s="72">
        <f>SUMIFS('MTS B Funnel (M3)'!$N$7:$N$251,'MTS B Funnel (M3)'!$B$7:$B$251,'3.2.MTS B (M3)'!$B19)</f>
        <v>0</v>
      </c>
      <c r="AJ19" s="72">
        <f>SUMIFS('MTS B Funnel (M3)'!$O$7:$O$251,'MTS B Funnel (M3)'!$B$7:$B$251,'3.2.MTS B (M3)'!$B19)</f>
        <v>0</v>
      </c>
      <c r="AK19" s="72">
        <f t="shared" si="17"/>
        <v>0</v>
      </c>
      <c r="AL19" s="72">
        <f t="shared" si="18"/>
        <v>0</v>
      </c>
      <c r="AM19" s="72">
        <f t="shared" si="19"/>
        <v>0</v>
      </c>
      <c r="AN19" s="72">
        <f t="shared" si="20"/>
        <v>0</v>
      </c>
      <c r="AO19" s="72">
        <f t="shared" si="21"/>
        <v>0</v>
      </c>
      <c r="AP19" s="55"/>
    </row>
    <row r="20" spans="1:42" x14ac:dyDescent="0.25">
      <c r="A20" s="144"/>
      <c r="B20" s="55"/>
      <c r="C20" s="55"/>
      <c r="D20" s="72">
        <f>SUMIF('3.1.MTS A'!$F$7:$F$253,'3.2.MTS B (M3)'!B20,'3.1.MTS A'!$N$7:$N$253)</f>
        <v>0</v>
      </c>
      <c r="E20" s="187">
        <f>SUMIF('Conv ratios (M3)'!$A$2:$A$51,'3.2.MTS B (M3)'!$B20,'Conv ratios (M3)'!$G$2:$G$51)</f>
        <v>0</v>
      </c>
      <c r="F20" s="187">
        <f>SUMIF('Conv ratios (M3)'!$A$2:$A$51,'3.2.MTS B (M3)'!$B20,'Conv ratios (M3)'!$F$2:$F$51)</f>
        <v>0</v>
      </c>
      <c r="G20" s="187">
        <f>SUMIF('Conv ratios (M3)'!$A$2:$A$51,'3.2.MTS B (M3)'!$B20,'Conv ratios (M3)'!$E$2:$E$51)</f>
        <v>0</v>
      </c>
      <c r="H20" s="55"/>
      <c r="I20" s="72">
        <f t="shared" si="3"/>
        <v>0</v>
      </c>
      <c r="J20" s="72">
        <f t="shared" si="4"/>
        <v>0</v>
      </c>
      <c r="K20" s="72">
        <f t="shared" si="5"/>
        <v>0</v>
      </c>
      <c r="L20" s="72">
        <f t="shared" si="6"/>
        <v>0</v>
      </c>
      <c r="M20" s="55"/>
      <c r="N20" s="72">
        <f t="shared" si="7"/>
        <v>0</v>
      </c>
      <c r="O20" s="55"/>
      <c r="P20" s="72">
        <f t="shared" si="8"/>
        <v>0</v>
      </c>
      <c r="Q20" s="72">
        <f t="shared" si="9"/>
        <v>0</v>
      </c>
      <c r="R20" s="72">
        <f>SUMIF('3.1.MTS A'!$F$7:$F$253,'3.2.MTS B (M3)'!B20,'3.1.MTS A'!$AH$7:$AH$253)</f>
        <v>0</v>
      </c>
      <c r="S20" s="72">
        <f>SUMIFS('MTS B Funnel (M3)'!$E$7:$E$251,'MTS B Funnel (M3)'!$B$7:$B$251,'3.2.MTS B (M3)'!$B20)</f>
        <v>0</v>
      </c>
      <c r="T20" s="72">
        <f>SUMIFS('MTS B Funnel (M3)'!$F$7:$F$251,'MTS B Funnel (M3)'!$B$7:$B$251,'3.2.MTS B (M3)'!$B20)</f>
        <v>0</v>
      </c>
      <c r="U20" s="72">
        <f>SUMIFS('MTS B Funnel (M3)'!$G$7:$G$251,'MTS B Funnel (M3)'!$B$7:$B$251,'3.2.MTS B (M3)'!$B20)</f>
        <v>0</v>
      </c>
      <c r="V20" s="72">
        <f>SUMIFS('MTS B Funnel (M3)'!$H$7:$H$251,'MTS B Funnel (M3)'!$B$7:$B$251,'3.2.MTS B (M3)'!$B20)</f>
        <v>0</v>
      </c>
      <c r="W20" s="72">
        <f t="shared" si="10"/>
        <v>0</v>
      </c>
      <c r="X20" s="72">
        <f t="shared" si="11"/>
        <v>0</v>
      </c>
      <c r="Y20" s="72">
        <f t="shared" si="12"/>
        <v>0</v>
      </c>
      <c r="Z20" s="72">
        <f t="shared" si="12"/>
        <v>0</v>
      </c>
      <c r="AA20" s="72">
        <f t="shared" si="12"/>
        <v>0</v>
      </c>
      <c r="AB20" s="72">
        <f>SUMIFS('MTS B Funnel (M3)'!$I$7:$I$251,'MTS B Funnel (M3)'!$B$7:$B$251,'3.2.MTS B (M3)'!$B20)</f>
        <v>0</v>
      </c>
      <c r="AC20" s="72">
        <f>SUMIFS('MTS B Funnel (M3)'!$J$7:$J$251,'MTS B Funnel (M3)'!$B$7:$B$251,'3.2.MTS B (M3)'!$B20)</f>
        <v>0</v>
      </c>
      <c r="AD20" s="72">
        <f t="shared" si="13"/>
        <v>0</v>
      </c>
      <c r="AE20" s="55"/>
      <c r="AF20" s="72">
        <f>SUMIF('3.1.MTS A'!$F$7:$F$253,'3.2.MTS B (M3)'!R20,'3.1.MTS A'!$AM$7:$AM$253)</f>
        <v>0</v>
      </c>
      <c r="AG20" s="72">
        <f>SUMIFS('MTS B Funnel (M3)'!$L$7:$L$251,'MTS B Funnel (M3)'!$B$7:$B$251,'3.2.MTS B (M3)'!$B20)</f>
        <v>0</v>
      </c>
      <c r="AH20" s="72">
        <f>SUMIFS('MTS B Funnel (M3)'!$M$7:$M$251,'MTS B Funnel (M3)'!$B$7:$B$251,'3.2.MTS B (M3)'!$B20)</f>
        <v>0</v>
      </c>
      <c r="AI20" s="72">
        <f>SUMIFS('MTS B Funnel (M3)'!$N$7:$N$251,'MTS B Funnel (M3)'!$B$7:$B$251,'3.2.MTS B (M3)'!$B20)</f>
        <v>0</v>
      </c>
      <c r="AJ20" s="72">
        <f>SUMIFS('MTS B Funnel (M3)'!$O$7:$O$251,'MTS B Funnel (M3)'!$B$7:$B$251,'3.2.MTS B (M3)'!$B20)</f>
        <v>0</v>
      </c>
      <c r="AK20" s="72">
        <f t="shared" si="17"/>
        <v>0</v>
      </c>
      <c r="AL20" s="72">
        <f t="shared" si="18"/>
        <v>0</v>
      </c>
      <c r="AM20" s="72">
        <f t="shared" si="19"/>
        <v>0</v>
      </c>
      <c r="AN20" s="72">
        <f t="shared" si="20"/>
        <v>0</v>
      </c>
      <c r="AO20" s="72">
        <f t="shared" si="21"/>
        <v>0</v>
      </c>
      <c r="AP20" s="55"/>
    </row>
    <row r="21" spans="1:42" x14ac:dyDescent="0.25">
      <c r="A21" s="144"/>
      <c r="B21" s="55"/>
      <c r="C21" s="55"/>
      <c r="D21" s="72">
        <f>SUMIF('3.1.MTS A'!$F$7:$F$253,'3.2.MTS B (M3)'!B21,'3.1.MTS A'!$N$7:$N$253)</f>
        <v>0</v>
      </c>
      <c r="E21" s="187">
        <f>SUMIF('Conv ratios (M3)'!$A$2:$A$51,'3.2.MTS B (M3)'!$B21,'Conv ratios (M3)'!$G$2:$G$51)</f>
        <v>0</v>
      </c>
      <c r="F21" s="187">
        <f>SUMIF('Conv ratios (M3)'!$A$2:$A$51,'3.2.MTS B (M3)'!$B21,'Conv ratios (M3)'!$F$2:$F$51)</f>
        <v>0</v>
      </c>
      <c r="G21" s="187">
        <f>SUMIF('Conv ratios (M3)'!$A$2:$A$51,'3.2.MTS B (M3)'!$B21,'Conv ratios (M3)'!$E$2:$E$51)</f>
        <v>0</v>
      </c>
      <c r="H21" s="55"/>
      <c r="I21" s="72">
        <f t="shared" si="3"/>
        <v>0</v>
      </c>
      <c r="J21" s="72">
        <f t="shared" si="4"/>
        <v>0</v>
      </c>
      <c r="K21" s="72">
        <f t="shared" si="5"/>
        <v>0</v>
      </c>
      <c r="L21" s="72">
        <f t="shared" si="6"/>
        <v>0</v>
      </c>
      <c r="M21" s="55"/>
      <c r="N21" s="72">
        <f t="shared" si="7"/>
        <v>0</v>
      </c>
      <c r="O21" s="55"/>
      <c r="P21" s="72">
        <f t="shared" si="8"/>
        <v>0</v>
      </c>
      <c r="Q21" s="72">
        <f t="shared" si="9"/>
        <v>0</v>
      </c>
      <c r="R21" s="72">
        <f>SUMIF('3.1.MTS A'!$F$7:$F$253,'3.2.MTS B (M3)'!B21,'3.1.MTS A'!$AH$7:$AH$253)</f>
        <v>0</v>
      </c>
      <c r="S21" s="72">
        <f>SUMIFS('MTS B Funnel (M3)'!$E$7:$E$251,'MTS B Funnel (M3)'!$B$7:$B$251,'3.2.MTS B (M3)'!$B21)</f>
        <v>0</v>
      </c>
      <c r="T21" s="72">
        <f>SUMIFS('MTS B Funnel (M3)'!$F$7:$F$251,'MTS B Funnel (M3)'!$B$7:$B$251,'3.2.MTS B (M3)'!$B21)</f>
        <v>0</v>
      </c>
      <c r="U21" s="72">
        <f>SUMIFS('MTS B Funnel (M3)'!$G$7:$G$251,'MTS B Funnel (M3)'!$B$7:$B$251,'3.2.MTS B (M3)'!$B21)</f>
        <v>0</v>
      </c>
      <c r="V21" s="72">
        <f>SUMIFS('MTS B Funnel (M3)'!$H$7:$H$251,'MTS B Funnel (M3)'!$B$7:$B$251,'3.2.MTS B (M3)'!$B21)</f>
        <v>0</v>
      </c>
      <c r="W21" s="72">
        <f t="shared" si="10"/>
        <v>0</v>
      </c>
      <c r="X21" s="72">
        <f t="shared" si="11"/>
        <v>0</v>
      </c>
      <c r="Y21" s="72">
        <f t="shared" si="12"/>
        <v>0</v>
      </c>
      <c r="Z21" s="72">
        <f t="shared" si="12"/>
        <v>0</v>
      </c>
      <c r="AA21" s="72">
        <f t="shared" si="12"/>
        <v>0</v>
      </c>
      <c r="AB21" s="72">
        <f>SUMIFS('MTS B Funnel (M3)'!$I$7:$I$251,'MTS B Funnel (M3)'!$B$7:$B$251,'3.2.MTS B (M3)'!$B21)</f>
        <v>0</v>
      </c>
      <c r="AC21" s="72">
        <f>SUMIFS('MTS B Funnel (M3)'!$J$7:$J$251,'MTS B Funnel (M3)'!$B$7:$B$251,'3.2.MTS B (M3)'!$B21)</f>
        <v>0</v>
      </c>
      <c r="AD21" s="72">
        <f t="shared" si="13"/>
        <v>0</v>
      </c>
      <c r="AE21" s="55"/>
      <c r="AF21" s="72">
        <f>SUMIF('3.1.MTS A'!$F$7:$F$253,'3.2.MTS B (M3)'!R21,'3.1.MTS A'!$AM$7:$AM$253)</f>
        <v>0</v>
      </c>
      <c r="AG21" s="72">
        <f>SUMIFS('MTS B Funnel (M3)'!$L$7:$L$251,'MTS B Funnel (M3)'!$B$7:$B$251,'3.2.MTS B (M3)'!$B21)</f>
        <v>0</v>
      </c>
      <c r="AH21" s="72">
        <f>SUMIFS('MTS B Funnel (M3)'!$M$7:$M$251,'MTS B Funnel (M3)'!$B$7:$B$251,'3.2.MTS B (M3)'!$B21)</f>
        <v>0</v>
      </c>
      <c r="AI21" s="72">
        <f>SUMIFS('MTS B Funnel (M3)'!$N$7:$N$251,'MTS B Funnel (M3)'!$B$7:$B$251,'3.2.MTS B (M3)'!$B21)</f>
        <v>0</v>
      </c>
      <c r="AJ21" s="72">
        <f>SUMIFS('MTS B Funnel (M3)'!$O$7:$O$251,'MTS B Funnel (M3)'!$B$7:$B$251,'3.2.MTS B (M3)'!$B21)</f>
        <v>0</v>
      </c>
      <c r="AK21" s="72">
        <f t="shared" si="17"/>
        <v>0</v>
      </c>
      <c r="AL21" s="72">
        <f t="shared" si="18"/>
        <v>0</v>
      </c>
      <c r="AM21" s="72">
        <f t="shared" si="19"/>
        <v>0</v>
      </c>
      <c r="AN21" s="72">
        <f t="shared" si="20"/>
        <v>0</v>
      </c>
      <c r="AO21" s="72">
        <f t="shared" si="21"/>
        <v>0</v>
      </c>
      <c r="AP21" s="55"/>
    </row>
    <row r="22" spans="1:42" x14ac:dyDescent="0.25">
      <c r="A22" s="144"/>
      <c r="B22" s="55"/>
      <c r="C22" s="55"/>
      <c r="D22" s="72">
        <f>SUMIF('3.1.MTS A'!$F$7:$F$253,'3.2.MTS B (M3)'!B22,'3.1.MTS A'!$N$7:$N$253)</f>
        <v>0</v>
      </c>
      <c r="E22" s="187">
        <f>SUMIF('Conv ratios (M3)'!$A$2:$A$51,'3.2.MTS B (M3)'!$B22,'Conv ratios (M3)'!$G$2:$G$51)</f>
        <v>0</v>
      </c>
      <c r="F22" s="187">
        <f>SUMIF('Conv ratios (M3)'!$A$2:$A$51,'3.2.MTS B (M3)'!$B22,'Conv ratios (M3)'!$F$2:$F$51)</f>
        <v>0</v>
      </c>
      <c r="G22" s="187">
        <f>SUMIF('Conv ratios (M3)'!$A$2:$A$51,'3.2.MTS B (M3)'!$B22,'Conv ratios (M3)'!$E$2:$E$51)</f>
        <v>0</v>
      </c>
      <c r="H22" s="55"/>
      <c r="I22" s="72">
        <f t="shared" si="3"/>
        <v>0</v>
      </c>
      <c r="J22" s="72">
        <f t="shared" si="4"/>
        <v>0</v>
      </c>
      <c r="K22" s="72">
        <f t="shared" si="5"/>
        <v>0</v>
      </c>
      <c r="L22" s="72">
        <f t="shared" si="6"/>
        <v>0</v>
      </c>
      <c r="M22" s="55"/>
      <c r="N22" s="72">
        <f t="shared" si="7"/>
        <v>0</v>
      </c>
      <c r="O22" s="55"/>
      <c r="P22" s="72">
        <f t="shared" si="8"/>
        <v>0</v>
      </c>
      <c r="Q22" s="72">
        <f t="shared" si="9"/>
        <v>0</v>
      </c>
      <c r="R22" s="72">
        <f>SUMIF('3.1.MTS A'!$F$7:$F$253,'3.2.MTS B (M3)'!B22,'3.1.MTS A'!$AH$7:$AH$253)</f>
        <v>0</v>
      </c>
      <c r="S22" s="72">
        <f>SUMIFS('MTS B Funnel (M3)'!$E$7:$E$251,'MTS B Funnel (M3)'!$B$7:$B$251,'3.2.MTS B (M3)'!$B22)</f>
        <v>0</v>
      </c>
      <c r="T22" s="72">
        <f>SUMIFS('MTS B Funnel (M3)'!$F$7:$F$251,'MTS B Funnel (M3)'!$B$7:$B$251,'3.2.MTS B (M3)'!$B22)</f>
        <v>0</v>
      </c>
      <c r="U22" s="72">
        <f>SUMIFS('MTS B Funnel (M3)'!$G$7:$G$251,'MTS B Funnel (M3)'!$B$7:$B$251,'3.2.MTS B (M3)'!$B22)</f>
        <v>0</v>
      </c>
      <c r="V22" s="72">
        <f>SUMIFS('MTS B Funnel (M3)'!$H$7:$H$251,'MTS B Funnel (M3)'!$B$7:$B$251,'3.2.MTS B (M3)'!$B22)</f>
        <v>0</v>
      </c>
      <c r="W22" s="72">
        <f t="shared" si="10"/>
        <v>0</v>
      </c>
      <c r="X22" s="72">
        <f t="shared" si="11"/>
        <v>0</v>
      </c>
      <c r="Y22" s="72">
        <f t="shared" si="12"/>
        <v>0</v>
      </c>
      <c r="Z22" s="72">
        <f t="shared" si="12"/>
        <v>0</v>
      </c>
      <c r="AA22" s="72">
        <f t="shared" si="12"/>
        <v>0</v>
      </c>
      <c r="AB22" s="72">
        <f>SUMIFS('MTS B Funnel (M3)'!$I$7:$I$251,'MTS B Funnel (M3)'!$B$7:$B$251,'3.2.MTS B (M3)'!$B22)</f>
        <v>0</v>
      </c>
      <c r="AC22" s="72">
        <f>SUMIFS('MTS B Funnel (M3)'!$J$7:$J$251,'MTS B Funnel (M3)'!$B$7:$B$251,'3.2.MTS B (M3)'!$B22)</f>
        <v>0</v>
      </c>
      <c r="AD22" s="72">
        <f t="shared" si="13"/>
        <v>0</v>
      </c>
      <c r="AE22" s="55"/>
      <c r="AF22" s="72">
        <f>SUMIF('3.1.MTS A'!$F$7:$F$253,'3.2.MTS B (M3)'!R22,'3.1.MTS A'!$AM$7:$AM$253)</f>
        <v>0</v>
      </c>
      <c r="AG22" s="72">
        <f>SUMIFS('MTS B Funnel (M3)'!$L$7:$L$251,'MTS B Funnel (M3)'!$B$7:$B$251,'3.2.MTS B (M3)'!$B22)</f>
        <v>0</v>
      </c>
      <c r="AH22" s="72">
        <f>SUMIFS('MTS B Funnel (M3)'!$M$7:$M$251,'MTS B Funnel (M3)'!$B$7:$B$251,'3.2.MTS B (M3)'!$B22)</f>
        <v>0</v>
      </c>
      <c r="AI22" s="72">
        <f>SUMIFS('MTS B Funnel (M3)'!$N$7:$N$251,'MTS B Funnel (M3)'!$B$7:$B$251,'3.2.MTS B (M3)'!$B22)</f>
        <v>0</v>
      </c>
      <c r="AJ22" s="72">
        <f>SUMIFS('MTS B Funnel (M3)'!$O$7:$O$251,'MTS B Funnel (M3)'!$B$7:$B$251,'3.2.MTS B (M3)'!$B22)</f>
        <v>0</v>
      </c>
      <c r="AK22" s="72">
        <f t="shared" si="17"/>
        <v>0</v>
      </c>
      <c r="AL22" s="72">
        <f t="shared" si="18"/>
        <v>0</v>
      </c>
      <c r="AM22" s="72">
        <f t="shared" si="19"/>
        <v>0</v>
      </c>
      <c r="AN22" s="72">
        <f t="shared" si="20"/>
        <v>0</v>
      </c>
      <c r="AO22" s="72">
        <f t="shared" si="21"/>
        <v>0</v>
      </c>
      <c r="AP22" s="55"/>
    </row>
    <row r="23" spans="1:42" x14ac:dyDescent="0.25">
      <c r="A23" s="144"/>
      <c r="B23" s="55"/>
      <c r="C23" s="55"/>
      <c r="D23" s="72">
        <f>SUMIF('3.1.MTS A'!$F$7:$F$253,'3.2.MTS B (M3)'!B23,'3.1.MTS A'!$N$7:$N$253)</f>
        <v>0</v>
      </c>
      <c r="E23" s="187">
        <f>SUMIF('Conv ratios (M3)'!$A$2:$A$51,'3.2.MTS B (M3)'!$B23,'Conv ratios (M3)'!$G$2:$G$51)</f>
        <v>0</v>
      </c>
      <c r="F23" s="187">
        <f>SUMIF('Conv ratios (M3)'!$A$2:$A$51,'3.2.MTS B (M3)'!$B23,'Conv ratios (M3)'!$F$2:$F$51)</f>
        <v>0</v>
      </c>
      <c r="G23" s="187">
        <f>SUMIF('Conv ratios (M3)'!$A$2:$A$51,'3.2.MTS B (M3)'!$B23,'Conv ratios (M3)'!$E$2:$E$51)</f>
        <v>0</v>
      </c>
      <c r="H23" s="55"/>
      <c r="I23" s="72">
        <f t="shared" si="3"/>
        <v>0</v>
      </c>
      <c r="J23" s="72">
        <f t="shared" si="4"/>
        <v>0</v>
      </c>
      <c r="K23" s="72">
        <f t="shared" si="5"/>
        <v>0</v>
      </c>
      <c r="L23" s="72">
        <f t="shared" si="6"/>
        <v>0</v>
      </c>
      <c r="M23" s="55"/>
      <c r="N23" s="72">
        <f t="shared" si="7"/>
        <v>0</v>
      </c>
      <c r="O23" s="55"/>
      <c r="P23" s="72">
        <f t="shared" si="8"/>
        <v>0</v>
      </c>
      <c r="Q23" s="72">
        <f t="shared" si="9"/>
        <v>0</v>
      </c>
      <c r="R23" s="72">
        <f>SUMIF('3.1.MTS A'!$F$7:$F$253,'3.2.MTS B (M3)'!B23,'3.1.MTS A'!$AH$7:$AH$253)</f>
        <v>0</v>
      </c>
      <c r="S23" s="72">
        <f>SUMIFS('MTS B Funnel (M3)'!$E$7:$E$251,'MTS B Funnel (M3)'!$B$7:$B$251,'3.2.MTS B (M3)'!$B23)</f>
        <v>0</v>
      </c>
      <c r="T23" s="72">
        <f>SUMIFS('MTS B Funnel (M3)'!$F$7:$F$251,'MTS B Funnel (M3)'!$B$7:$B$251,'3.2.MTS B (M3)'!$B23)</f>
        <v>0</v>
      </c>
      <c r="U23" s="72">
        <f>SUMIFS('MTS B Funnel (M3)'!$G$7:$G$251,'MTS B Funnel (M3)'!$B$7:$B$251,'3.2.MTS B (M3)'!$B23)</f>
        <v>0</v>
      </c>
      <c r="V23" s="72">
        <f>SUMIFS('MTS B Funnel (M3)'!$H$7:$H$251,'MTS B Funnel (M3)'!$B$7:$B$251,'3.2.MTS B (M3)'!$B23)</f>
        <v>0</v>
      </c>
      <c r="W23" s="72">
        <f t="shared" si="10"/>
        <v>0</v>
      </c>
      <c r="X23" s="72">
        <f t="shared" si="11"/>
        <v>0</v>
      </c>
      <c r="Y23" s="72">
        <f t="shared" si="12"/>
        <v>0</v>
      </c>
      <c r="Z23" s="72">
        <f t="shared" si="12"/>
        <v>0</v>
      </c>
      <c r="AA23" s="72">
        <f t="shared" si="12"/>
        <v>0</v>
      </c>
      <c r="AB23" s="72">
        <f>SUMIFS('MTS B Funnel (M3)'!$I$7:$I$251,'MTS B Funnel (M3)'!$B$7:$B$251,'3.2.MTS B (M3)'!$B23)</f>
        <v>0</v>
      </c>
      <c r="AC23" s="72">
        <f>SUMIFS('MTS B Funnel (M3)'!$J$7:$J$251,'MTS B Funnel (M3)'!$B$7:$B$251,'3.2.MTS B (M3)'!$B23)</f>
        <v>0</v>
      </c>
      <c r="AD23" s="72">
        <f t="shared" si="13"/>
        <v>0</v>
      </c>
      <c r="AE23" s="55"/>
      <c r="AF23" s="72">
        <f>SUMIF('3.1.MTS A'!$F$7:$F$253,'3.2.MTS B (M3)'!R23,'3.1.MTS A'!$AM$7:$AM$253)</f>
        <v>0</v>
      </c>
      <c r="AG23" s="72">
        <f>SUMIFS('MTS B Funnel (M3)'!$L$7:$L$251,'MTS B Funnel (M3)'!$B$7:$B$251,'3.2.MTS B (M3)'!$B23)</f>
        <v>0</v>
      </c>
      <c r="AH23" s="72">
        <f>SUMIFS('MTS B Funnel (M3)'!$M$7:$M$251,'MTS B Funnel (M3)'!$B$7:$B$251,'3.2.MTS B (M3)'!$B23)</f>
        <v>0</v>
      </c>
      <c r="AI23" s="72">
        <f>SUMIFS('MTS B Funnel (M3)'!$N$7:$N$251,'MTS B Funnel (M3)'!$B$7:$B$251,'3.2.MTS B (M3)'!$B23)</f>
        <v>0</v>
      </c>
      <c r="AJ23" s="72">
        <f>SUMIFS('MTS B Funnel (M3)'!$O$7:$O$251,'MTS B Funnel (M3)'!$B$7:$B$251,'3.2.MTS B (M3)'!$B23)</f>
        <v>0</v>
      </c>
      <c r="AK23" s="72">
        <f t="shared" si="17"/>
        <v>0</v>
      </c>
      <c r="AL23" s="72">
        <f t="shared" si="18"/>
        <v>0</v>
      </c>
      <c r="AM23" s="72">
        <f t="shared" si="19"/>
        <v>0</v>
      </c>
      <c r="AN23" s="72">
        <f t="shared" si="20"/>
        <v>0</v>
      </c>
      <c r="AO23" s="72">
        <f t="shared" si="21"/>
        <v>0</v>
      </c>
      <c r="AP23" s="55"/>
    </row>
    <row r="24" spans="1:42" x14ac:dyDescent="0.25">
      <c r="A24" s="144"/>
      <c r="B24" s="55"/>
      <c r="C24" s="55"/>
      <c r="D24" s="72">
        <f>SUMIF('3.1.MTS A'!$F$7:$F$253,'3.2.MTS B (M3)'!B24,'3.1.MTS A'!$N$7:$N$253)</f>
        <v>0</v>
      </c>
      <c r="E24" s="187">
        <f>SUMIF('Conv ratios (M3)'!$A$2:$A$51,'3.2.MTS B (M3)'!$B24,'Conv ratios (M3)'!$G$2:$G$51)</f>
        <v>0</v>
      </c>
      <c r="F24" s="187">
        <f>SUMIF('Conv ratios (M3)'!$A$2:$A$51,'3.2.MTS B (M3)'!$B24,'Conv ratios (M3)'!$F$2:$F$51)</f>
        <v>0</v>
      </c>
      <c r="G24" s="187">
        <f>SUMIF('Conv ratios (M3)'!$A$2:$A$51,'3.2.MTS B (M3)'!$B24,'Conv ratios (M3)'!$E$2:$E$51)</f>
        <v>0</v>
      </c>
      <c r="H24" s="55"/>
      <c r="I24" s="72">
        <f t="shared" si="3"/>
        <v>0</v>
      </c>
      <c r="J24" s="72">
        <f t="shared" si="4"/>
        <v>0</v>
      </c>
      <c r="K24" s="72">
        <f t="shared" si="5"/>
        <v>0</v>
      </c>
      <c r="L24" s="72">
        <f t="shared" si="6"/>
        <v>0</v>
      </c>
      <c r="M24" s="55"/>
      <c r="N24" s="72">
        <f t="shared" si="7"/>
        <v>0</v>
      </c>
      <c r="O24" s="55"/>
      <c r="P24" s="72">
        <f t="shared" si="8"/>
        <v>0</v>
      </c>
      <c r="Q24" s="72">
        <f t="shared" si="9"/>
        <v>0</v>
      </c>
      <c r="R24" s="72">
        <f>SUMIF('3.1.MTS A'!$F$7:$F$253,'3.2.MTS B (M3)'!B24,'3.1.MTS A'!$AH$7:$AH$253)</f>
        <v>0</v>
      </c>
      <c r="S24" s="72">
        <f>SUMIFS('MTS B Funnel (M3)'!$E$7:$E$251,'MTS B Funnel (M3)'!$B$7:$B$251,'3.2.MTS B (M3)'!$B24)</f>
        <v>0</v>
      </c>
      <c r="T24" s="72">
        <f>SUMIFS('MTS B Funnel (M3)'!$F$7:$F$251,'MTS B Funnel (M3)'!$B$7:$B$251,'3.2.MTS B (M3)'!$B24)</f>
        <v>0</v>
      </c>
      <c r="U24" s="72">
        <f>SUMIFS('MTS B Funnel (M3)'!$G$7:$G$251,'MTS B Funnel (M3)'!$B$7:$B$251,'3.2.MTS B (M3)'!$B24)</f>
        <v>0</v>
      </c>
      <c r="V24" s="72">
        <f>SUMIFS('MTS B Funnel (M3)'!$H$7:$H$251,'MTS B Funnel (M3)'!$B$7:$B$251,'3.2.MTS B (M3)'!$B24)</f>
        <v>0</v>
      </c>
      <c r="W24" s="72">
        <f t="shared" si="10"/>
        <v>0</v>
      </c>
      <c r="X24" s="72">
        <f t="shared" si="11"/>
        <v>0</v>
      </c>
      <c r="Y24" s="72">
        <f t="shared" si="12"/>
        <v>0</v>
      </c>
      <c r="Z24" s="72">
        <f t="shared" si="12"/>
        <v>0</v>
      </c>
      <c r="AA24" s="72">
        <f t="shared" si="12"/>
        <v>0</v>
      </c>
      <c r="AB24" s="72">
        <f>SUMIFS('MTS B Funnel (M3)'!$I$7:$I$251,'MTS B Funnel (M3)'!$B$7:$B$251,'3.2.MTS B (M3)'!$B24)</f>
        <v>0</v>
      </c>
      <c r="AC24" s="72">
        <f>SUMIFS('MTS B Funnel (M3)'!$J$7:$J$251,'MTS B Funnel (M3)'!$B$7:$B$251,'3.2.MTS B (M3)'!$B24)</f>
        <v>0</v>
      </c>
      <c r="AD24" s="72">
        <f t="shared" si="13"/>
        <v>0</v>
      </c>
      <c r="AE24" s="55"/>
      <c r="AF24" s="72">
        <f>SUMIF('3.1.MTS A'!$F$7:$F$253,'3.2.MTS B (M3)'!R24,'3.1.MTS A'!$AM$7:$AM$253)</f>
        <v>0</v>
      </c>
      <c r="AG24" s="72">
        <f>SUMIFS('MTS B Funnel (M3)'!$L$7:$L$251,'MTS B Funnel (M3)'!$B$7:$B$251,'3.2.MTS B (M3)'!$B24)</f>
        <v>0</v>
      </c>
      <c r="AH24" s="72">
        <f>SUMIFS('MTS B Funnel (M3)'!$M$7:$M$251,'MTS B Funnel (M3)'!$B$7:$B$251,'3.2.MTS B (M3)'!$B24)</f>
        <v>0</v>
      </c>
      <c r="AI24" s="72">
        <f>SUMIFS('MTS B Funnel (M3)'!$N$7:$N$251,'MTS B Funnel (M3)'!$B$7:$B$251,'3.2.MTS B (M3)'!$B24)</f>
        <v>0</v>
      </c>
      <c r="AJ24" s="72">
        <f>SUMIFS('MTS B Funnel (M3)'!$O$7:$O$251,'MTS B Funnel (M3)'!$B$7:$B$251,'3.2.MTS B (M3)'!$B24)</f>
        <v>0</v>
      </c>
      <c r="AK24" s="72">
        <f t="shared" si="17"/>
        <v>0</v>
      </c>
      <c r="AL24" s="72">
        <f t="shared" si="18"/>
        <v>0</v>
      </c>
      <c r="AM24" s="72">
        <f t="shared" si="19"/>
        <v>0</v>
      </c>
      <c r="AN24" s="72">
        <f t="shared" si="20"/>
        <v>0</v>
      </c>
      <c r="AO24" s="72">
        <f t="shared" si="21"/>
        <v>0</v>
      </c>
      <c r="AP24" s="55"/>
    </row>
    <row r="25" spans="1:42" x14ac:dyDescent="0.25">
      <c r="A25" s="144"/>
      <c r="B25" s="55"/>
      <c r="C25" s="55"/>
      <c r="D25" s="72">
        <f>SUMIF('3.1.MTS A'!$F$7:$F$253,'3.2.MTS B (M3)'!B25,'3.1.MTS A'!$N$7:$N$253)</f>
        <v>0</v>
      </c>
      <c r="E25" s="187">
        <f>SUMIF('Conv ratios (M3)'!$A$2:$A$51,'3.2.MTS B (M3)'!$B25,'Conv ratios (M3)'!$G$2:$G$51)</f>
        <v>0</v>
      </c>
      <c r="F25" s="187">
        <f>SUMIF('Conv ratios (M3)'!$A$2:$A$51,'3.2.MTS B (M3)'!$B25,'Conv ratios (M3)'!$F$2:$F$51)</f>
        <v>0</v>
      </c>
      <c r="G25" s="187">
        <f>SUMIF('Conv ratios (M3)'!$A$2:$A$51,'3.2.MTS B (M3)'!$B25,'Conv ratios (M3)'!$E$2:$E$51)</f>
        <v>0</v>
      </c>
      <c r="H25" s="55"/>
      <c r="I25" s="72">
        <f t="shared" si="3"/>
        <v>0</v>
      </c>
      <c r="J25" s="72">
        <f t="shared" si="4"/>
        <v>0</v>
      </c>
      <c r="K25" s="72">
        <f t="shared" si="5"/>
        <v>0</v>
      </c>
      <c r="L25" s="72">
        <f t="shared" si="6"/>
        <v>0</v>
      </c>
      <c r="M25" s="55"/>
      <c r="N25" s="72">
        <f t="shared" si="7"/>
        <v>0</v>
      </c>
      <c r="O25" s="55"/>
      <c r="P25" s="72">
        <f t="shared" si="8"/>
        <v>0</v>
      </c>
      <c r="Q25" s="72">
        <f t="shared" si="9"/>
        <v>0</v>
      </c>
      <c r="R25" s="72">
        <f>SUMIF('3.1.MTS A'!$F$7:$F$253,'3.2.MTS B (M3)'!B25,'3.1.MTS A'!$AH$7:$AH$253)</f>
        <v>0</v>
      </c>
      <c r="S25" s="72">
        <f>SUMIFS('MTS B Funnel (M3)'!$E$7:$E$251,'MTS B Funnel (M3)'!$B$7:$B$251,'3.2.MTS B (M3)'!$B25)</f>
        <v>0</v>
      </c>
      <c r="T25" s="72">
        <f>SUMIFS('MTS B Funnel (M3)'!$F$7:$F$251,'MTS B Funnel (M3)'!$B$7:$B$251,'3.2.MTS B (M3)'!$B25)</f>
        <v>0</v>
      </c>
      <c r="U25" s="72">
        <f>SUMIFS('MTS B Funnel (M3)'!$G$7:$G$251,'MTS B Funnel (M3)'!$B$7:$B$251,'3.2.MTS B (M3)'!$B25)</f>
        <v>0</v>
      </c>
      <c r="V25" s="72">
        <f>SUMIFS('MTS B Funnel (M3)'!$H$7:$H$251,'MTS B Funnel (M3)'!$B$7:$B$251,'3.2.MTS B (M3)'!$B25)</f>
        <v>0</v>
      </c>
      <c r="W25" s="72">
        <f t="shared" si="10"/>
        <v>0</v>
      </c>
      <c r="X25" s="72">
        <f t="shared" si="11"/>
        <v>0</v>
      </c>
      <c r="Y25" s="72">
        <f t="shared" si="12"/>
        <v>0</v>
      </c>
      <c r="Z25" s="72">
        <f t="shared" si="12"/>
        <v>0</v>
      </c>
      <c r="AA25" s="72">
        <f t="shared" si="12"/>
        <v>0</v>
      </c>
      <c r="AB25" s="72">
        <f>SUMIFS('MTS B Funnel (M3)'!$I$7:$I$251,'MTS B Funnel (M3)'!$B$7:$B$251,'3.2.MTS B (M3)'!$B25)</f>
        <v>0</v>
      </c>
      <c r="AC25" s="72">
        <f>SUMIFS('MTS B Funnel (M3)'!$J$7:$J$251,'MTS B Funnel (M3)'!$B$7:$B$251,'3.2.MTS B (M3)'!$B25)</f>
        <v>0</v>
      </c>
      <c r="AD25" s="72">
        <f t="shared" si="13"/>
        <v>0</v>
      </c>
      <c r="AE25" s="55"/>
      <c r="AF25" s="72">
        <f>SUMIF('3.1.MTS A'!$F$7:$F$253,'3.2.MTS B (M3)'!R25,'3.1.MTS A'!$AM$7:$AM$253)</f>
        <v>0</v>
      </c>
      <c r="AG25" s="72">
        <f>SUMIFS('MTS B Funnel (M3)'!$L$7:$L$251,'MTS B Funnel (M3)'!$B$7:$B$251,'3.2.MTS B (M3)'!$B25)</f>
        <v>0</v>
      </c>
      <c r="AH25" s="72">
        <f>SUMIFS('MTS B Funnel (M3)'!$M$7:$M$251,'MTS B Funnel (M3)'!$B$7:$B$251,'3.2.MTS B (M3)'!$B25)</f>
        <v>0</v>
      </c>
      <c r="AI25" s="72">
        <f>SUMIFS('MTS B Funnel (M3)'!$N$7:$N$251,'MTS B Funnel (M3)'!$B$7:$B$251,'3.2.MTS B (M3)'!$B25)</f>
        <v>0</v>
      </c>
      <c r="AJ25" s="72">
        <f>SUMIFS('MTS B Funnel (M3)'!$O$7:$O$251,'MTS B Funnel (M3)'!$B$7:$B$251,'3.2.MTS B (M3)'!$B25)</f>
        <v>0</v>
      </c>
      <c r="AK25" s="72">
        <f t="shared" si="17"/>
        <v>0</v>
      </c>
      <c r="AL25" s="72">
        <f t="shared" si="18"/>
        <v>0</v>
      </c>
      <c r="AM25" s="72">
        <f t="shared" si="19"/>
        <v>0</v>
      </c>
      <c r="AN25" s="72">
        <f t="shared" si="20"/>
        <v>0</v>
      </c>
      <c r="AO25" s="72">
        <f t="shared" si="21"/>
        <v>0</v>
      </c>
      <c r="AP25" s="55"/>
    </row>
    <row r="26" spans="1:42" x14ac:dyDescent="0.25">
      <c r="A26" s="144"/>
      <c r="B26" s="55"/>
      <c r="C26" s="55"/>
      <c r="D26" s="72">
        <f>SUMIF('3.1.MTS A'!$F$7:$F$253,'3.2.MTS B (M3)'!B26,'3.1.MTS A'!$N$7:$N$253)</f>
        <v>0</v>
      </c>
      <c r="E26" s="187">
        <f>SUMIF('Conv ratios (M3)'!$A$2:$A$51,'3.2.MTS B (M3)'!$B26,'Conv ratios (M3)'!$G$2:$G$51)</f>
        <v>0</v>
      </c>
      <c r="F26" s="187">
        <f>SUMIF('Conv ratios (M3)'!$A$2:$A$51,'3.2.MTS B (M3)'!$B26,'Conv ratios (M3)'!$F$2:$F$51)</f>
        <v>0</v>
      </c>
      <c r="G26" s="187">
        <f>SUMIF('Conv ratios (M3)'!$A$2:$A$51,'3.2.MTS B (M3)'!$B26,'Conv ratios (M3)'!$E$2:$E$51)</f>
        <v>0</v>
      </c>
      <c r="H26" s="55"/>
      <c r="I26" s="72">
        <f t="shared" si="3"/>
        <v>0</v>
      </c>
      <c r="J26" s="72">
        <f t="shared" si="4"/>
        <v>0</v>
      </c>
      <c r="K26" s="72">
        <f t="shared" si="5"/>
        <v>0</v>
      </c>
      <c r="L26" s="72">
        <f t="shared" si="6"/>
        <v>0</v>
      </c>
      <c r="M26" s="55"/>
      <c r="N26" s="72">
        <f t="shared" si="7"/>
        <v>0</v>
      </c>
      <c r="O26" s="55"/>
      <c r="P26" s="72">
        <f t="shared" si="8"/>
        <v>0</v>
      </c>
      <c r="Q26" s="72">
        <f t="shared" si="9"/>
        <v>0</v>
      </c>
      <c r="R26" s="72">
        <f>SUMIF('3.1.MTS A'!$F$7:$F$253,'3.2.MTS B (M3)'!B26,'3.1.MTS A'!$AH$7:$AH$253)</f>
        <v>0</v>
      </c>
      <c r="S26" s="72">
        <f>SUMIFS('MTS B Funnel (M3)'!$E$7:$E$251,'MTS B Funnel (M3)'!$B$7:$B$251,'3.2.MTS B (M3)'!$B26)</f>
        <v>0</v>
      </c>
      <c r="T26" s="72">
        <f>SUMIFS('MTS B Funnel (M3)'!$F$7:$F$251,'MTS B Funnel (M3)'!$B$7:$B$251,'3.2.MTS B (M3)'!$B26)</f>
        <v>0</v>
      </c>
      <c r="U26" s="72">
        <f>SUMIFS('MTS B Funnel (M3)'!$G$7:$G$251,'MTS B Funnel (M3)'!$B$7:$B$251,'3.2.MTS B (M3)'!$B26)</f>
        <v>0</v>
      </c>
      <c r="V26" s="72">
        <f>SUMIFS('MTS B Funnel (M3)'!$H$7:$H$251,'MTS B Funnel (M3)'!$B$7:$B$251,'3.2.MTS B (M3)'!$B26)</f>
        <v>0</v>
      </c>
      <c r="W26" s="72">
        <f t="shared" si="10"/>
        <v>0</v>
      </c>
      <c r="X26" s="72">
        <f t="shared" si="11"/>
        <v>0</v>
      </c>
      <c r="Y26" s="72">
        <f t="shared" si="12"/>
        <v>0</v>
      </c>
      <c r="Z26" s="72">
        <f t="shared" si="12"/>
        <v>0</v>
      </c>
      <c r="AA26" s="72">
        <f t="shared" si="12"/>
        <v>0</v>
      </c>
      <c r="AB26" s="72">
        <f>SUMIFS('MTS B Funnel (M3)'!$I$7:$I$251,'MTS B Funnel (M3)'!$B$7:$B$251,'3.2.MTS B (M3)'!$B26)</f>
        <v>0</v>
      </c>
      <c r="AC26" s="72">
        <f>SUMIFS('MTS B Funnel (M3)'!$J$7:$J$251,'MTS B Funnel (M3)'!$B$7:$B$251,'3.2.MTS B (M3)'!$B26)</f>
        <v>0</v>
      </c>
      <c r="AD26" s="72">
        <f t="shared" si="13"/>
        <v>0</v>
      </c>
      <c r="AE26" s="55"/>
      <c r="AF26" s="72">
        <f>SUMIF('3.1.MTS A'!$F$7:$F$253,'3.2.MTS B (M3)'!R26,'3.1.MTS A'!$AM$7:$AM$253)</f>
        <v>0</v>
      </c>
      <c r="AG26" s="72">
        <f>SUMIFS('MTS B Funnel (M3)'!$L$7:$L$251,'MTS B Funnel (M3)'!$B$7:$B$251,'3.2.MTS B (M3)'!$B26)</f>
        <v>0</v>
      </c>
      <c r="AH26" s="72">
        <f>SUMIFS('MTS B Funnel (M3)'!$M$7:$M$251,'MTS B Funnel (M3)'!$B$7:$B$251,'3.2.MTS B (M3)'!$B26)</f>
        <v>0</v>
      </c>
      <c r="AI26" s="72">
        <f>SUMIFS('MTS B Funnel (M3)'!$N$7:$N$251,'MTS B Funnel (M3)'!$B$7:$B$251,'3.2.MTS B (M3)'!$B26)</f>
        <v>0</v>
      </c>
      <c r="AJ26" s="72">
        <f>SUMIFS('MTS B Funnel (M3)'!$O$7:$O$251,'MTS B Funnel (M3)'!$B$7:$B$251,'3.2.MTS B (M3)'!$B26)</f>
        <v>0</v>
      </c>
      <c r="AK26" s="72">
        <f t="shared" si="17"/>
        <v>0</v>
      </c>
      <c r="AL26" s="72">
        <f t="shared" si="18"/>
        <v>0</v>
      </c>
      <c r="AM26" s="72">
        <f t="shared" si="19"/>
        <v>0</v>
      </c>
      <c r="AN26" s="72">
        <f t="shared" si="20"/>
        <v>0</v>
      </c>
      <c r="AO26" s="72">
        <f t="shared" si="21"/>
        <v>0</v>
      </c>
      <c r="AP26" s="55"/>
    </row>
    <row r="27" spans="1:42" x14ac:dyDescent="0.25">
      <c r="A27" s="144"/>
      <c r="B27" s="55"/>
      <c r="C27" s="55"/>
      <c r="D27" s="72">
        <f>SUMIF('3.1.MTS A'!$F$7:$F$253,'3.2.MTS B (M3)'!B27,'3.1.MTS A'!$N$7:$N$253)</f>
        <v>0</v>
      </c>
      <c r="E27" s="187">
        <f>SUMIF('Conv ratios (M3)'!$A$2:$A$51,'3.2.MTS B (M3)'!$B27,'Conv ratios (M3)'!$G$2:$G$51)</f>
        <v>0</v>
      </c>
      <c r="F27" s="187">
        <f>SUMIF('Conv ratios (M3)'!$A$2:$A$51,'3.2.MTS B (M3)'!$B27,'Conv ratios (M3)'!$F$2:$F$51)</f>
        <v>0</v>
      </c>
      <c r="G27" s="187">
        <f>SUMIF('Conv ratios (M3)'!$A$2:$A$51,'3.2.MTS B (M3)'!$B27,'Conv ratios (M3)'!$E$2:$E$51)</f>
        <v>0</v>
      </c>
      <c r="H27" s="55"/>
      <c r="I27" s="72">
        <f t="shared" si="3"/>
        <v>0</v>
      </c>
      <c r="J27" s="72">
        <f t="shared" si="4"/>
        <v>0</v>
      </c>
      <c r="K27" s="72">
        <f t="shared" si="5"/>
        <v>0</v>
      </c>
      <c r="L27" s="72">
        <f t="shared" si="6"/>
        <v>0</v>
      </c>
      <c r="M27" s="55"/>
      <c r="N27" s="72">
        <f t="shared" si="7"/>
        <v>0</v>
      </c>
      <c r="O27" s="55"/>
      <c r="P27" s="72">
        <f t="shared" si="8"/>
        <v>0</v>
      </c>
      <c r="Q27" s="72">
        <f t="shared" si="9"/>
        <v>0</v>
      </c>
      <c r="R27" s="72">
        <f>SUMIF('3.1.MTS A'!$F$7:$F$253,'3.2.MTS B (M3)'!B27,'3.1.MTS A'!$AH$7:$AH$253)</f>
        <v>0</v>
      </c>
      <c r="S27" s="72">
        <f>SUMIFS('MTS B Funnel (M3)'!$E$7:$E$251,'MTS B Funnel (M3)'!$B$7:$B$251,'3.2.MTS B (M3)'!$B27)</f>
        <v>0</v>
      </c>
      <c r="T27" s="72">
        <f>SUMIFS('MTS B Funnel (M3)'!$F$7:$F$251,'MTS B Funnel (M3)'!$B$7:$B$251,'3.2.MTS B (M3)'!$B27)</f>
        <v>0</v>
      </c>
      <c r="U27" s="72">
        <f>SUMIFS('MTS B Funnel (M3)'!$G$7:$G$251,'MTS B Funnel (M3)'!$B$7:$B$251,'3.2.MTS B (M3)'!$B27)</f>
        <v>0</v>
      </c>
      <c r="V27" s="72">
        <f>SUMIFS('MTS B Funnel (M3)'!$H$7:$H$251,'MTS B Funnel (M3)'!$B$7:$B$251,'3.2.MTS B (M3)'!$B27)</f>
        <v>0</v>
      </c>
      <c r="W27" s="72">
        <f t="shared" si="10"/>
        <v>0</v>
      </c>
      <c r="X27" s="72">
        <f t="shared" si="11"/>
        <v>0</v>
      </c>
      <c r="Y27" s="72">
        <f t="shared" si="12"/>
        <v>0</v>
      </c>
      <c r="Z27" s="72">
        <f t="shared" si="12"/>
        <v>0</v>
      </c>
      <c r="AA27" s="72">
        <f t="shared" si="12"/>
        <v>0</v>
      </c>
      <c r="AB27" s="72">
        <f>SUMIFS('MTS B Funnel (M3)'!$I$7:$I$251,'MTS B Funnel (M3)'!$B$7:$B$251,'3.2.MTS B (M3)'!$B27)</f>
        <v>0</v>
      </c>
      <c r="AC27" s="72">
        <f>SUMIFS('MTS B Funnel (M3)'!$J$7:$J$251,'MTS B Funnel (M3)'!$B$7:$B$251,'3.2.MTS B (M3)'!$B27)</f>
        <v>0</v>
      </c>
      <c r="AD27" s="72">
        <f t="shared" si="13"/>
        <v>0</v>
      </c>
      <c r="AE27" s="55"/>
      <c r="AF27" s="72">
        <f>SUMIF('3.1.MTS A'!$F$7:$F$253,'3.2.MTS B (M3)'!R27,'3.1.MTS A'!$AM$7:$AM$253)</f>
        <v>0</v>
      </c>
      <c r="AG27" s="72">
        <f>SUMIFS('MTS B Funnel (M3)'!$L$7:$L$251,'MTS B Funnel (M3)'!$B$7:$B$251,'3.2.MTS B (M3)'!$B27)</f>
        <v>0</v>
      </c>
      <c r="AH27" s="72">
        <f>SUMIFS('MTS B Funnel (M3)'!$M$7:$M$251,'MTS B Funnel (M3)'!$B$7:$B$251,'3.2.MTS B (M3)'!$B27)</f>
        <v>0</v>
      </c>
      <c r="AI27" s="72">
        <f>SUMIFS('MTS B Funnel (M3)'!$N$7:$N$251,'MTS B Funnel (M3)'!$B$7:$B$251,'3.2.MTS B (M3)'!$B27)</f>
        <v>0</v>
      </c>
      <c r="AJ27" s="72">
        <f>SUMIFS('MTS B Funnel (M3)'!$O$7:$O$251,'MTS B Funnel (M3)'!$B$7:$B$251,'3.2.MTS B (M3)'!$B27)</f>
        <v>0</v>
      </c>
      <c r="AK27" s="72">
        <f t="shared" si="17"/>
        <v>0</v>
      </c>
      <c r="AL27" s="72">
        <f t="shared" si="18"/>
        <v>0</v>
      </c>
      <c r="AM27" s="72">
        <f t="shared" si="19"/>
        <v>0</v>
      </c>
      <c r="AN27" s="72">
        <f t="shared" si="20"/>
        <v>0</v>
      </c>
      <c r="AO27" s="72">
        <f t="shared" si="21"/>
        <v>0</v>
      </c>
      <c r="AP27" s="55"/>
    </row>
    <row r="28" spans="1:42" x14ac:dyDescent="0.25">
      <c r="A28" s="144"/>
      <c r="B28" s="55"/>
      <c r="C28" s="55"/>
      <c r="D28" s="72">
        <f>SUMIF('3.1.MTS A'!$F$7:$F$253,'3.2.MTS B (M3)'!B28,'3.1.MTS A'!$N$7:$N$253)</f>
        <v>0</v>
      </c>
      <c r="E28" s="187">
        <f>SUMIF('Conv ratios (M3)'!$A$2:$A$51,'3.2.MTS B (M3)'!$B28,'Conv ratios (M3)'!$G$2:$G$51)</f>
        <v>0</v>
      </c>
      <c r="F28" s="187">
        <f>SUMIF('Conv ratios (M3)'!$A$2:$A$51,'3.2.MTS B (M3)'!$B28,'Conv ratios (M3)'!$F$2:$F$51)</f>
        <v>0</v>
      </c>
      <c r="G28" s="187">
        <f>SUMIF('Conv ratios (M3)'!$A$2:$A$51,'3.2.MTS B (M3)'!$B28,'Conv ratios (M3)'!$E$2:$E$51)</f>
        <v>0</v>
      </c>
      <c r="H28" s="55"/>
      <c r="I28" s="72">
        <f t="shared" si="3"/>
        <v>0</v>
      </c>
      <c r="J28" s="72">
        <f t="shared" si="4"/>
        <v>0</v>
      </c>
      <c r="K28" s="72">
        <f t="shared" si="5"/>
        <v>0</v>
      </c>
      <c r="L28" s="72">
        <f t="shared" si="6"/>
        <v>0</v>
      </c>
      <c r="M28" s="55"/>
      <c r="N28" s="72">
        <f t="shared" si="7"/>
        <v>0</v>
      </c>
      <c r="O28" s="55"/>
      <c r="P28" s="72">
        <f t="shared" si="8"/>
        <v>0</v>
      </c>
      <c r="Q28" s="72">
        <f t="shared" si="9"/>
        <v>0</v>
      </c>
      <c r="R28" s="72">
        <f>SUMIF('3.1.MTS A'!$F$7:$F$253,'3.2.MTS B (M3)'!B28,'3.1.MTS A'!$AH$7:$AH$253)</f>
        <v>0</v>
      </c>
      <c r="S28" s="72">
        <f>SUMIFS('MTS B Funnel (M3)'!$E$7:$E$251,'MTS B Funnel (M3)'!$B$7:$B$251,'3.2.MTS B (M3)'!$B28)</f>
        <v>0</v>
      </c>
      <c r="T28" s="72">
        <f>SUMIFS('MTS B Funnel (M3)'!$F$7:$F$251,'MTS B Funnel (M3)'!$B$7:$B$251,'3.2.MTS B (M3)'!$B28)</f>
        <v>0</v>
      </c>
      <c r="U28" s="72">
        <f>SUMIFS('MTS B Funnel (M3)'!$G$7:$G$251,'MTS B Funnel (M3)'!$B$7:$B$251,'3.2.MTS B (M3)'!$B28)</f>
        <v>0</v>
      </c>
      <c r="V28" s="72">
        <f>SUMIFS('MTS B Funnel (M3)'!$H$7:$H$251,'MTS B Funnel (M3)'!$B$7:$B$251,'3.2.MTS B (M3)'!$B28)</f>
        <v>0</v>
      </c>
      <c r="W28" s="72">
        <f t="shared" si="10"/>
        <v>0</v>
      </c>
      <c r="X28" s="72">
        <f t="shared" si="11"/>
        <v>0</v>
      </c>
      <c r="Y28" s="72">
        <f t="shared" si="12"/>
        <v>0</v>
      </c>
      <c r="Z28" s="72">
        <f t="shared" si="12"/>
        <v>0</v>
      </c>
      <c r="AA28" s="72">
        <f t="shared" si="12"/>
        <v>0</v>
      </c>
      <c r="AB28" s="72">
        <f>SUMIFS('MTS B Funnel (M3)'!$I$7:$I$251,'MTS B Funnel (M3)'!$B$7:$B$251,'3.2.MTS B (M3)'!$B28)</f>
        <v>0</v>
      </c>
      <c r="AC28" s="72">
        <f>SUMIFS('MTS B Funnel (M3)'!$J$7:$J$251,'MTS B Funnel (M3)'!$B$7:$B$251,'3.2.MTS B (M3)'!$B28)</f>
        <v>0</v>
      </c>
      <c r="AD28" s="72">
        <f t="shared" si="13"/>
        <v>0</v>
      </c>
      <c r="AE28" s="55"/>
      <c r="AF28" s="72">
        <f>SUMIF('3.1.MTS A'!$F$7:$F$253,'3.2.MTS B (M3)'!R28,'3.1.MTS A'!$AM$7:$AM$253)</f>
        <v>0</v>
      </c>
      <c r="AG28" s="72">
        <f>SUMIFS('MTS B Funnel (M3)'!$L$7:$L$251,'MTS B Funnel (M3)'!$B$7:$B$251,'3.2.MTS B (M3)'!$B28)</f>
        <v>0</v>
      </c>
      <c r="AH28" s="72">
        <f>SUMIFS('MTS B Funnel (M3)'!$M$7:$M$251,'MTS B Funnel (M3)'!$B$7:$B$251,'3.2.MTS B (M3)'!$B28)</f>
        <v>0</v>
      </c>
      <c r="AI28" s="72">
        <f>SUMIFS('MTS B Funnel (M3)'!$N$7:$N$251,'MTS B Funnel (M3)'!$B$7:$B$251,'3.2.MTS B (M3)'!$B28)</f>
        <v>0</v>
      </c>
      <c r="AJ28" s="72">
        <f>SUMIFS('MTS B Funnel (M3)'!$O$7:$O$251,'MTS B Funnel (M3)'!$B$7:$B$251,'3.2.MTS B (M3)'!$B28)</f>
        <v>0</v>
      </c>
      <c r="AK28" s="72">
        <f t="shared" si="17"/>
        <v>0</v>
      </c>
      <c r="AL28" s="72">
        <f t="shared" si="18"/>
        <v>0</v>
      </c>
      <c r="AM28" s="72">
        <f t="shared" si="19"/>
        <v>0</v>
      </c>
      <c r="AN28" s="72">
        <f t="shared" si="20"/>
        <v>0</v>
      </c>
      <c r="AO28" s="72">
        <f t="shared" si="21"/>
        <v>0</v>
      </c>
      <c r="AP28" s="55"/>
    </row>
    <row r="29" spans="1:42" x14ac:dyDescent="0.25">
      <c r="A29" s="144"/>
      <c r="B29" s="55"/>
      <c r="C29" s="55"/>
      <c r="D29" s="72">
        <f>SUMIF('3.1.MTS A'!$F$7:$F$253,'3.2.MTS B (M3)'!B29,'3.1.MTS A'!$N$7:$N$253)</f>
        <v>0</v>
      </c>
      <c r="E29" s="187">
        <f>SUMIF('Conv ratios (M3)'!$A$2:$A$51,'3.2.MTS B (M3)'!$B29,'Conv ratios (M3)'!$G$2:$G$51)</f>
        <v>0</v>
      </c>
      <c r="F29" s="187">
        <f>SUMIF('Conv ratios (M3)'!$A$2:$A$51,'3.2.MTS B (M3)'!$B29,'Conv ratios (M3)'!$F$2:$F$51)</f>
        <v>0</v>
      </c>
      <c r="G29" s="187">
        <f>SUMIF('Conv ratios (M3)'!$A$2:$A$51,'3.2.MTS B (M3)'!$B29,'Conv ratios (M3)'!$E$2:$E$51)</f>
        <v>0</v>
      </c>
      <c r="H29" s="55"/>
      <c r="I29" s="72">
        <f t="shared" si="3"/>
        <v>0</v>
      </c>
      <c r="J29" s="72">
        <f t="shared" si="4"/>
        <v>0</v>
      </c>
      <c r="K29" s="72">
        <f t="shared" si="5"/>
        <v>0</v>
      </c>
      <c r="L29" s="72">
        <f t="shared" si="6"/>
        <v>0</v>
      </c>
      <c r="M29" s="55"/>
      <c r="N29" s="72">
        <f t="shared" si="7"/>
        <v>0</v>
      </c>
      <c r="O29" s="55"/>
      <c r="P29" s="72">
        <f t="shared" si="8"/>
        <v>0</v>
      </c>
      <c r="Q29" s="72">
        <f t="shared" si="9"/>
        <v>0</v>
      </c>
      <c r="R29" s="72">
        <f>SUMIF('3.1.MTS A'!$F$7:$F$253,'3.2.MTS B (M3)'!B29,'3.1.MTS A'!$AH$7:$AH$253)</f>
        <v>0</v>
      </c>
      <c r="S29" s="72">
        <f>SUMIFS('MTS B Funnel (M3)'!$E$7:$E$251,'MTS B Funnel (M3)'!$B$7:$B$251,'3.2.MTS B (M3)'!$B29)</f>
        <v>0</v>
      </c>
      <c r="T29" s="72">
        <f>SUMIFS('MTS B Funnel (M3)'!$F$7:$F$251,'MTS B Funnel (M3)'!$B$7:$B$251,'3.2.MTS B (M3)'!$B29)</f>
        <v>0</v>
      </c>
      <c r="U29" s="72">
        <f>SUMIFS('MTS B Funnel (M3)'!$G$7:$G$251,'MTS B Funnel (M3)'!$B$7:$B$251,'3.2.MTS B (M3)'!$B29)</f>
        <v>0</v>
      </c>
      <c r="V29" s="72">
        <f>SUMIFS('MTS B Funnel (M3)'!$H$7:$H$251,'MTS B Funnel (M3)'!$B$7:$B$251,'3.2.MTS B (M3)'!$B29)</f>
        <v>0</v>
      </c>
      <c r="W29" s="72">
        <f t="shared" si="10"/>
        <v>0</v>
      </c>
      <c r="X29" s="72">
        <f t="shared" si="11"/>
        <v>0</v>
      </c>
      <c r="Y29" s="72">
        <f t="shared" si="12"/>
        <v>0</v>
      </c>
      <c r="Z29" s="72">
        <f t="shared" si="12"/>
        <v>0</v>
      </c>
      <c r="AA29" s="72">
        <f t="shared" si="12"/>
        <v>0</v>
      </c>
      <c r="AB29" s="72">
        <f>SUMIFS('MTS B Funnel (M3)'!$I$7:$I$251,'MTS B Funnel (M3)'!$B$7:$B$251,'3.2.MTS B (M3)'!$B29)</f>
        <v>0</v>
      </c>
      <c r="AC29" s="72">
        <f>SUMIFS('MTS B Funnel (M3)'!$J$7:$J$251,'MTS B Funnel (M3)'!$B$7:$B$251,'3.2.MTS B (M3)'!$B29)</f>
        <v>0</v>
      </c>
      <c r="AD29" s="72">
        <f t="shared" si="13"/>
        <v>0</v>
      </c>
      <c r="AE29" s="55"/>
      <c r="AF29" s="72">
        <f>SUMIF('3.1.MTS A'!$F$7:$F$253,'3.2.MTS B (M3)'!R29,'3.1.MTS A'!$AM$7:$AM$253)</f>
        <v>0</v>
      </c>
      <c r="AG29" s="72">
        <f>SUMIFS('MTS B Funnel (M3)'!$L$7:$L$251,'MTS B Funnel (M3)'!$B$7:$B$251,'3.2.MTS B (M3)'!$B29)</f>
        <v>0</v>
      </c>
      <c r="AH29" s="72">
        <f>SUMIFS('MTS B Funnel (M3)'!$M$7:$M$251,'MTS B Funnel (M3)'!$B$7:$B$251,'3.2.MTS B (M3)'!$B29)</f>
        <v>0</v>
      </c>
      <c r="AI29" s="72">
        <f>SUMIFS('MTS B Funnel (M3)'!$N$7:$N$251,'MTS B Funnel (M3)'!$B$7:$B$251,'3.2.MTS B (M3)'!$B29)</f>
        <v>0</v>
      </c>
      <c r="AJ29" s="72">
        <f>SUMIFS('MTS B Funnel (M3)'!$O$7:$O$251,'MTS B Funnel (M3)'!$B$7:$B$251,'3.2.MTS B (M3)'!$B29)</f>
        <v>0</v>
      </c>
      <c r="AK29" s="72">
        <f t="shared" si="17"/>
        <v>0</v>
      </c>
      <c r="AL29" s="72">
        <f t="shared" si="18"/>
        <v>0</v>
      </c>
      <c r="AM29" s="72">
        <f t="shared" si="19"/>
        <v>0</v>
      </c>
      <c r="AN29" s="72">
        <f t="shared" si="20"/>
        <v>0</v>
      </c>
      <c r="AO29" s="72">
        <f t="shared" si="21"/>
        <v>0</v>
      </c>
      <c r="AP29" s="55"/>
    </row>
    <row r="30" spans="1:42" x14ac:dyDescent="0.25">
      <c r="A30" s="144"/>
      <c r="B30" s="55"/>
      <c r="C30" s="55"/>
      <c r="D30" s="72">
        <f>SUMIF('3.1.MTS A'!$F$7:$F$253,'3.2.MTS B (M3)'!B30,'3.1.MTS A'!$N$7:$N$253)</f>
        <v>0</v>
      </c>
      <c r="E30" s="187">
        <f>SUMIF('Conv ratios (M3)'!$A$2:$A$51,'3.2.MTS B (M3)'!$B30,'Conv ratios (M3)'!$G$2:$G$51)</f>
        <v>0</v>
      </c>
      <c r="F30" s="187">
        <f>SUMIF('Conv ratios (M3)'!$A$2:$A$51,'3.2.MTS B (M3)'!$B30,'Conv ratios (M3)'!$F$2:$F$51)</f>
        <v>0</v>
      </c>
      <c r="G30" s="187">
        <f>SUMIF('Conv ratios (M3)'!$A$2:$A$51,'3.2.MTS B (M3)'!$B30,'Conv ratios (M3)'!$E$2:$E$51)</f>
        <v>0</v>
      </c>
      <c r="H30" s="55"/>
      <c r="I30" s="72">
        <f t="shared" si="3"/>
        <v>0</v>
      </c>
      <c r="J30" s="72">
        <f t="shared" si="4"/>
        <v>0</v>
      </c>
      <c r="K30" s="72">
        <f t="shared" si="5"/>
        <v>0</v>
      </c>
      <c r="L30" s="72">
        <f t="shared" si="6"/>
        <v>0</v>
      </c>
      <c r="M30" s="55"/>
      <c r="N30" s="72">
        <f t="shared" si="7"/>
        <v>0</v>
      </c>
      <c r="O30" s="55"/>
      <c r="P30" s="72">
        <f t="shared" si="8"/>
        <v>0</v>
      </c>
      <c r="Q30" s="72">
        <f t="shared" si="9"/>
        <v>0</v>
      </c>
      <c r="R30" s="72">
        <f>SUMIF('3.1.MTS A'!$F$7:$F$253,'3.2.MTS B (M3)'!B30,'3.1.MTS A'!$AH$7:$AH$253)</f>
        <v>0</v>
      </c>
      <c r="S30" s="72">
        <f>SUMIFS('MTS B Funnel (M3)'!$E$7:$E$251,'MTS B Funnel (M3)'!$B$7:$B$251,'3.2.MTS B (M3)'!$B30)</f>
        <v>0</v>
      </c>
      <c r="T30" s="72">
        <f>SUMIFS('MTS B Funnel (M3)'!$F$7:$F$251,'MTS B Funnel (M3)'!$B$7:$B$251,'3.2.MTS B (M3)'!$B30)</f>
        <v>0</v>
      </c>
      <c r="U30" s="72">
        <f>SUMIFS('MTS B Funnel (M3)'!$G$7:$G$251,'MTS B Funnel (M3)'!$B$7:$B$251,'3.2.MTS B (M3)'!$B30)</f>
        <v>0</v>
      </c>
      <c r="V30" s="72">
        <f>SUMIFS('MTS B Funnel (M3)'!$H$7:$H$251,'MTS B Funnel (M3)'!$B$7:$B$251,'3.2.MTS B (M3)'!$B30)</f>
        <v>0</v>
      </c>
      <c r="W30" s="72">
        <f t="shared" si="10"/>
        <v>0</v>
      </c>
      <c r="X30" s="72">
        <f t="shared" si="11"/>
        <v>0</v>
      </c>
      <c r="Y30" s="72">
        <f t="shared" si="12"/>
        <v>0</v>
      </c>
      <c r="Z30" s="72">
        <f t="shared" si="12"/>
        <v>0</v>
      </c>
      <c r="AA30" s="72">
        <f t="shared" si="12"/>
        <v>0</v>
      </c>
      <c r="AB30" s="72">
        <f>SUMIFS('MTS B Funnel (M3)'!$I$7:$I$251,'MTS B Funnel (M3)'!$B$7:$B$251,'3.2.MTS B (M3)'!$B30)</f>
        <v>0</v>
      </c>
      <c r="AC30" s="72">
        <f>SUMIFS('MTS B Funnel (M3)'!$J$7:$J$251,'MTS B Funnel (M3)'!$B$7:$B$251,'3.2.MTS B (M3)'!$B30)</f>
        <v>0</v>
      </c>
      <c r="AD30" s="72">
        <f t="shared" si="13"/>
        <v>0</v>
      </c>
      <c r="AE30" s="55"/>
      <c r="AF30" s="72">
        <f>SUMIF('3.1.MTS A'!$F$7:$F$253,'3.2.MTS B (M3)'!R30,'3.1.MTS A'!$AM$7:$AM$253)</f>
        <v>0</v>
      </c>
      <c r="AG30" s="72">
        <f>SUMIFS('MTS B Funnel (M3)'!$L$7:$L$251,'MTS B Funnel (M3)'!$B$7:$B$251,'3.2.MTS B (M3)'!$B30)</f>
        <v>0</v>
      </c>
      <c r="AH30" s="72">
        <f>SUMIFS('MTS B Funnel (M3)'!$M$7:$M$251,'MTS B Funnel (M3)'!$B$7:$B$251,'3.2.MTS B (M3)'!$B30)</f>
        <v>0</v>
      </c>
      <c r="AI30" s="72">
        <f>SUMIFS('MTS B Funnel (M3)'!$N$7:$N$251,'MTS B Funnel (M3)'!$B$7:$B$251,'3.2.MTS B (M3)'!$B30)</f>
        <v>0</v>
      </c>
      <c r="AJ30" s="72">
        <f>SUMIFS('MTS B Funnel (M3)'!$O$7:$O$251,'MTS B Funnel (M3)'!$B$7:$B$251,'3.2.MTS B (M3)'!$B30)</f>
        <v>0</v>
      </c>
      <c r="AK30" s="72">
        <f t="shared" si="17"/>
        <v>0</v>
      </c>
      <c r="AL30" s="72">
        <f t="shared" si="18"/>
        <v>0</v>
      </c>
      <c r="AM30" s="72">
        <f t="shared" si="19"/>
        <v>0</v>
      </c>
      <c r="AN30" s="72">
        <f t="shared" si="20"/>
        <v>0</v>
      </c>
      <c r="AO30" s="72">
        <f t="shared" si="21"/>
        <v>0</v>
      </c>
      <c r="AP30" s="55"/>
    </row>
    <row r="31" spans="1:42" x14ac:dyDescent="0.25">
      <c r="A31" s="144"/>
      <c r="B31" s="55"/>
      <c r="C31" s="55"/>
      <c r="D31" s="72">
        <f>SUMIF('3.1.MTS A'!$F$7:$F$253,'3.2.MTS B (M3)'!B31,'3.1.MTS A'!$N$7:$N$253)</f>
        <v>0</v>
      </c>
      <c r="E31" s="187">
        <f>SUMIF('Conv ratios (M3)'!$A$2:$A$51,'3.2.MTS B (M3)'!$B31,'Conv ratios (M3)'!$G$2:$G$51)</f>
        <v>0</v>
      </c>
      <c r="F31" s="187">
        <f>SUMIF('Conv ratios (M3)'!$A$2:$A$51,'3.2.MTS B (M3)'!$B31,'Conv ratios (M3)'!$F$2:$F$51)</f>
        <v>0</v>
      </c>
      <c r="G31" s="187">
        <f>SUMIF('Conv ratios (M3)'!$A$2:$A$51,'3.2.MTS B (M3)'!$B31,'Conv ratios (M3)'!$E$2:$E$51)</f>
        <v>0</v>
      </c>
      <c r="H31" s="55"/>
      <c r="I31" s="72">
        <f t="shared" si="3"/>
        <v>0</v>
      </c>
      <c r="J31" s="72">
        <f t="shared" si="4"/>
        <v>0</v>
      </c>
      <c r="K31" s="72">
        <f t="shared" si="5"/>
        <v>0</v>
      </c>
      <c r="L31" s="72">
        <f t="shared" si="6"/>
        <v>0</v>
      </c>
      <c r="M31" s="55"/>
      <c r="N31" s="72">
        <f t="shared" si="7"/>
        <v>0</v>
      </c>
      <c r="O31" s="55"/>
      <c r="P31" s="72">
        <f t="shared" si="8"/>
        <v>0</v>
      </c>
      <c r="Q31" s="72">
        <f t="shared" si="9"/>
        <v>0</v>
      </c>
      <c r="R31" s="72">
        <f>SUMIF('3.1.MTS A'!$F$7:$F$253,'3.2.MTS B (M3)'!B31,'3.1.MTS A'!$AH$7:$AH$253)</f>
        <v>0</v>
      </c>
      <c r="S31" s="72">
        <f>SUMIFS('MTS B Funnel (M3)'!$E$7:$E$251,'MTS B Funnel (M3)'!$B$7:$B$251,'3.2.MTS B (M3)'!$B31)</f>
        <v>0</v>
      </c>
      <c r="T31" s="72">
        <f>SUMIFS('MTS B Funnel (M3)'!$F$7:$F$251,'MTS B Funnel (M3)'!$B$7:$B$251,'3.2.MTS B (M3)'!$B31)</f>
        <v>0</v>
      </c>
      <c r="U31" s="72">
        <f>SUMIFS('MTS B Funnel (M3)'!$G$7:$G$251,'MTS B Funnel (M3)'!$B$7:$B$251,'3.2.MTS B (M3)'!$B31)</f>
        <v>0</v>
      </c>
      <c r="V31" s="72">
        <f>SUMIFS('MTS B Funnel (M3)'!$H$7:$H$251,'MTS B Funnel (M3)'!$B$7:$B$251,'3.2.MTS B (M3)'!$B31)</f>
        <v>0</v>
      </c>
      <c r="W31" s="72">
        <f t="shared" si="10"/>
        <v>0</v>
      </c>
      <c r="X31" s="72">
        <f t="shared" si="11"/>
        <v>0</v>
      </c>
      <c r="Y31" s="72">
        <f t="shared" si="12"/>
        <v>0</v>
      </c>
      <c r="Z31" s="72">
        <f t="shared" si="12"/>
        <v>0</v>
      </c>
      <c r="AA31" s="72">
        <f t="shared" si="12"/>
        <v>0</v>
      </c>
      <c r="AB31" s="72">
        <f>SUMIFS('MTS B Funnel (M3)'!$I$7:$I$251,'MTS B Funnel (M3)'!$B$7:$B$251,'3.2.MTS B (M3)'!$B31)</f>
        <v>0</v>
      </c>
      <c r="AC31" s="72">
        <f>SUMIFS('MTS B Funnel (M3)'!$J$7:$J$251,'MTS B Funnel (M3)'!$B$7:$B$251,'3.2.MTS B (M3)'!$B31)</f>
        <v>0</v>
      </c>
      <c r="AD31" s="72">
        <f t="shared" si="13"/>
        <v>0</v>
      </c>
      <c r="AE31" s="55"/>
      <c r="AF31" s="72">
        <f>SUMIF('3.1.MTS A'!$F$7:$F$253,'3.2.MTS B (M3)'!R31,'3.1.MTS A'!$AM$7:$AM$253)</f>
        <v>0</v>
      </c>
      <c r="AG31" s="72">
        <f>SUMIFS('MTS B Funnel (M3)'!$L$7:$L$251,'MTS B Funnel (M3)'!$B$7:$B$251,'3.2.MTS B (M3)'!$B31)</f>
        <v>0</v>
      </c>
      <c r="AH31" s="72">
        <f>SUMIFS('MTS B Funnel (M3)'!$M$7:$M$251,'MTS B Funnel (M3)'!$B$7:$B$251,'3.2.MTS B (M3)'!$B31)</f>
        <v>0</v>
      </c>
      <c r="AI31" s="72">
        <f>SUMIFS('MTS B Funnel (M3)'!$N$7:$N$251,'MTS B Funnel (M3)'!$B$7:$B$251,'3.2.MTS B (M3)'!$B31)</f>
        <v>0</v>
      </c>
      <c r="AJ31" s="72">
        <f>SUMIFS('MTS B Funnel (M3)'!$O$7:$O$251,'MTS B Funnel (M3)'!$B$7:$B$251,'3.2.MTS B (M3)'!$B31)</f>
        <v>0</v>
      </c>
      <c r="AK31" s="72">
        <f t="shared" si="17"/>
        <v>0</v>
      </c>
      <c r="AL31" s="72">
        <f t="shared" si="18"/>
        <v>0</v>
      </c>
      <c r="AM31" s="72">
        <f t="shared" si="19"/>
        <v>0</v>
      </c>
      <c r="AN31" s="72">
        <f t="shared" si="20"/>
        <v>0</v>
      </c>
      <c r="AO31" s="72">
        <f t="shared" si="21"/>
        <v>0</v>
      </c>
      <c r="AP31" s="55"/>
    </row>
    <row r="32" spans="1:42" x14ac:dyDescent="0.25">
      <c r="A32" s="144"/>
      <c r="B32" s="55"/>
      <c r="C32" s="55"/>
      <c r="D32" s="72">
        <f>SUMIF('3.1.MTS A'!$F$7:$F$253,'3.2.MTS B (M3)'!B32,'3.1.MTS A'!$N$7:$N$253)</f>
        <v>0</v>
      </c>
      <c r="E32" s="187">
        <f>SUMIF('Conv ratios (M3)'!$A$2:$A$51,'3.2.MTS B (M3)'!$B32,'Conv ratios (M3)'!$G$2:$G$51)</f>
        <v>0</v>
      </c>
      <c r="F32" s="187">
        <f>SUMIF('Conv ratios (M3)'!$A$2:$A$51,'3.2.MTS B (M3)'!$B32,'Conv ratios (M3)'!$F$2:$F$51)</f>
        <v>0</v>
      </c>
      <c r="G32" s="187">
        <f>SUMIF('Conv ratios (M3)'!$A$2:$A$51,'3.2.MTS B (M3)'!$B32,'Conv ratios (M3)'!$E$2:$E$51)</f>
        <v>0</v>
      </c>
      <c r="H32" s="55"/>
      <c r="I32" s="72">
        <f t="shared" si="3"/>
        <v>0</v>
      </c>
      <c r="J32" s="72">
        <f t="shared" si="4"/>
        <v>0</v>
      </c>
      <c r="K32" s="72">
        <f t="shared" si="5"/>
        <v>0</v>
      </c>
      <c r="L32" s="72">
        <f t="shared" si="6"/>
        <v>0</v>
      </c>
      <c r="M32" s="55"/>
      <c r="N32" s="72">
        <f t="shared" si="7"/>
        <v>0</v>
      </c>
      <c r="O32" s="55"/>
      <c r="P32" s="72">
        <f t="shared" si="8"/>
        <v>0</v>
      </c>
      <c r="Q32" s="72">
        <f t="shared" si="9"/>
        <v>0</v>
      </c>
      <c r="R32" s="72">
        <f>SUMIF('3.1.MTS A'!$F$7:$F$253,'3.2.MTS B (M3)'!B32,'3.1.MTS A'!$AH$7:$AH$253)</f>
        <v>0</v>
      </c>
      <c r="S32" s="72">
        <f>SUMIFS('MTS B Funnel (M3)'!$E$7:$E$251,'MTS B Funnel (M3)'!$B$7:$B$251,'3.2.MTS B (M3)'!$B32)</f>
        <v>0</v>
      </c>
      <c r="T32" s="72">
        <f>SUMIFS('MTS B Funnel (M3)'!$F$7:$F$251,'MTS B Funnel (M3)'!$B$7:$B$251,'3.2.MTS B (M3)'!$B32)</f>
        <v>0</v>
      </c>
      <c r="U32" s="72">
        <f>SUMIFS('MTS B Funnel (M3)'!$G$7:$G$251,'MTS B Funnel (M3)'!$B$7:$B$251,'3.2.MTS B (M3)'!$B32)</f>
        <v>0</v>
      </c>
      <c r="V32" s="72">
        <f>SUMIFS('MTS B Funnel (M3)'!$H$7:$H$251,'MTS B Funnel (M3)'!$B$7:$B$251,'3.2.MTS B (M3)'!$B32)</f>
        <v>0</v>
      </c>
      <c r="W32" s="72">
        <f t="shared" si="10"/>
        <v>0</v>
      </c>
      <c r="X32" s="72">
        <f t="shared" si="11"/>
        <v>0</v>
      </c>
      <c r="Y32" s="72">
        <f t="shared" si="12"/>
        <v>0</v>
      </c>
      <c r="Z32" s="72">
        <f t="shared" si="12"/>
        <v>0</v>
      </c>
      <c r="AA32" s="72">
        <f t="shared" si="12"/>
        <v>0</v>
      </c>
      <c r="AB32" s="72">
        <f>SUMIFS('MTS B Funnel (M3)'!$I$7:$I$251,'MTS B Funnel (M3)'!$B$7:$B$251,'3.2.MTS B (M3)'!$B32)</f>
        <v>0</v>
      </c>
      <c r="AC32" s="72">
        <f>SUMIFS('MTS B Funnel (M3)'!$J$7:$J$251,'MTS B Funnel (M3)'!$B$7:$B$251,'3.2.MTS B (M3)'!$B32)</f>
        <v>0</v>
      </c>
      <c r="AD32" s="72">
        <f t="shared" si="13"/>
        <v>0</v>
      </c>
      <c r="AE32" s="55"/>
      <c r="AF32" s="72">
        <f>SUMIF('3.1.MTS A'!$F$7:$F$253,'3.2.MTS B (M3)'!R32,'3.1.MTS A'!$AM$7:$AM$253)</f>
        <v>0</v>
      </c>
      <c r="AG32" s="72">
        <f>SUMIFS('MTS B Funnel (M3)'!$L$7:$L$251,'MTS B Funnel (M3)'!$B$7:$B$251,'3.2.MTS B (M3)'!$B32)</f>
        <v>0</v>
      </c>
      <c r="AH32" s="72">
        <f>SUMIFS('MTS B Funnel (M3)'!$M$7:$M$251,'MTS B Funnel (M3)'!$B$7:$B$251,'3.2.MTS B (M3)'!$B32)</f>
        <v>0</v>
      </c>
      <c r="AI32" s="72">
        <f>SUMIFS('MTS B Funnel (M3)'!$N$7:$N$251,'MTS B Funnel (M3)'!$B$7:$B$251,'3.2.MTS B (M3)'!$B32)</f>
        <v>0</v>
      </c>
      <c r="AJ32" s="72">
        <f>SUMIFS('MTS B Funnel (M3)'!$O$7:$O$251,'MTS B Funnel (M3)'!$B$7:$B$251,'3.2.MTS B (M3)'!$B32)</f>
        <v>0</v>
      </c>
      <c r="AK32" s="72">
        <f t="shared" si="17"/>
        <v>0</v>
      </c>
      <c r="AL32" s="72">
        <f t="shared" si="18"/>
        <v>0</v>
      </c>
      <c r="AM32" s="72">
        <f t="shared" si="19"/>
        <v>0</v>
      </c>
      <c r="AN32" s="72">
        <f t="shared" si="20"/>
        <v>0</v>
      </c>
      <c r="AO32" s="72">
        <f t="shared" si="21"/>
        <v>0</v>
      </c>
      <c r="AP32" s="55"/>
    </row>
    <row r="33" spans="1:42" x14ac:dyDescent="0.25">
      <c r="A33" s="144"/>
      <c r="B33" s="55"/>
      <c r="C33" s="55"/>
      <c r="D33" s="72">
        <f>SUMIF('3.1.MTS A'!$F$7:$F$253,'3.2.MTS B (M3)'!B33,'3.1.MTS A'!$N$7:$N$253)</f>
        <v>0</v>
      </c>
      <c r="E33" s="187">
        <f>SUMIF('Conv ratios (M3)'!$A$2:$A$51,'3.2.MTS B (M3)'!$B33,'Conv ratios (M3)'!$G$2:$G$51)</f>
        <v>0</v>
      </c>
      <c r="F33" s="187">
        <f>SUMIF('Conv ratios (M3)'!$A$2:$A$51,'3.2.MTS B (M3)'!$B33,'Conv ratios (M3)'!$F$2:$F$51)</f>
        <v>0</v>
      </c>
      <c r="G33" s="187">
        <f>SUMIF('Conv ratios (M3)'!$A$2:$A$51,'3.2.MTS B (M3)'!$B33,'Conv ratios (M3)'!$E$2:$E$51)</f>
        <v>0</v>
      </c>
      <c r="H33" s="55"/>
      <c r="I33" s="72">
        <f t="shared" si="3"/>
        <v>0</v>
      </c>
      <c r="J33" s="72">
        <f t="shared" si="4"/>
        <v>0</v>
      </c>
      <c r="K33" s="72">
        <f t="shared" si="5"/>
        <v>0</v>
      </c>
      <c r="L33" s="72">
        <f t="shared" si="6"/>
        <v>0</v>
      </c>
      <c r="M33" s="55"/>
      <c r="N33" s="72">
        <f t="shared" si="7"/>
        <v>0</v>
      </c>
      <c r="O33" s="55"/>
      <c r="P33" s="72">
        <f t="shared" si="8"/>
        <v>0</v>
      </c>
      <c r="Q33" s="72">
        <f t="shared" si="9"/>
        <v>0</v>
      </c>
      <c r="R33" s="72">
        <f>SUMIF('3.1.MTS A'!$F$7:$F$253,'3.2.MTS B (M3)'!B33,'3.1.MTS A'!$AH$7:$AH$253)</f>
        <v>0</v>
      </c>
      <c r="S33" s="72">
        <f>SUMIFS('MTS B Funnel (M3)'!$E$7:$E$251,'MTS B Funnel (M3)'!$B$7:$B$251,'3.2.MTS B (M3)'!$B33)</f>
        <v>0</v>
      </c>
      <c r="T33" s="72">
        <f>SUMIFS('MTS B Funnel (M3)'!$F$7:$F$251,'MTS B Funnel (M3)'!$B$7:$B$251,'3.2.MTS B (M3)'!$B33)</f>
        <v>0</v>
      </c>
      <c r="U33" s="72">
        <f>SUMIFS('MTS B Funnel (M3)'!$G$7:$G$251,'MTS B Funnel (M3)'!$B$7:$B$251,'3.2.MTS B (M3)'!$B33)</f>
        <v>0</v>
      </c>
      <c r="V33" s="72">
        <f>SUMIFS('MTS B Funnel (M3)'!$H$7:$H$251,'MTS B Funnel (M3)'!$B$7:$B$251,'3.2.MTS B (M3)'!$B33)</f>
        <v>0</v>
      </c>
      <c r="W33" s="72">
        <f t="shared" si="10"/>
        <v>0</v>
      </c>
      <c r="X33" s="72">
        <f t="shared" si="11"/>
        <v>0</v>
      </c>
      <c r="Y33" s="72">
        <f t="shared" si="12"/>
        <v>0</v>
      </c>
      <c r="Z33" s="72">
        <f t="shared" si="12"/>
        <v>0</v>
      </c>
      <c r="AA33" s="72">
        <f t="shared" si="12"/>
        <v>0</v>
      </c>
      <c r="AB33" s="72">
        <f>SUMIFS('MTS B Funnel (M3)'!$I$7:$I$251,'MTS B Funnel (M3)'!$B$7:$B$251,'3.2.MTS B (M3)'!$B33)</f>
        <v>0</v>
      </c>
      <c r="AC33" s="72">
        <f>SUMIFS('MTS B Funnel (M3)'!$J$7:$J$251,'MTS B Funnel (M3)'!$B$7:$B$251,'3.2.MTS B (M3)'!$B33)</f>
        <v>0</v>
      </c>
      <c r="AD33" s="72">
        <f t="shared" si="13"/>
        <v>0</v>
      </c>
      <c r="AE33" s="55"/>
      <c r="AF33" s="72">
        <f>SUMIF('3.1.MTS A'!$F$7:$F$253,'3.2.MTS B (M3)'!R33,'3.1.MTS A'!$AM$7:$AM$253)</f>
        <v>0</v>
      </c>
      <c r="AG33" s="72">
        <f>SUMIFS('MTS B Funnel (M3)'!$L$7:$L$251,'MTS B Funnel (M3)'!$B$7:$B$251,'3.2.MTS B (M3)'!$B33)</f>
        <v>0</v>
      </c>
      <c r="AH33" s="72">
        <f>SUMIFS('MTS B Funnel (M3)'!$M$7:$M$251,'MTS B Funnel (M3)'!$B$7:$B$251,'3.2.MTS B (M3)'!$B33)</f>
        <v>0</v>
      </c>
      <c r="AI33" s="72">
        <f>SUMIFS('MTS B Funnel (M3)'!$N$7:$N$251,'MTS B Funnel (M3)'!$B$7:$B$251,'3.2.MTS B (M3)'!$B33)</f>
        <v>0</v>
      </c>
      <c r="AJ33" s="72">
        <f>SUMIFS('MTS B Funnel (M3)'!$O$7:$O$251,'MTS B Funnel (M3)'!$B$7:$B$251,'3.2.MTS B (M3)'!$B33)</f>
        <v>0</v>
      </c>
      <c r="AK33" s="72">
        <f t="shared" si="17"/>
        <v>0</v>
      </c>
      <c r="AL33" s="72">
        <f t="shared" si="18"/>
        <v>0</v>
      </c>
      <c r="AM33" s="72">
        <f t="shared" si="19"/>
        <v>0</v>
      </c>
      <c r="AN33" s="72">
        <f t="shared" si="20"/>
        <v>0</v>
      </c>
      <c r="AO33" s="72">
        <f t="shared" si="21"/>
        <v>0</v>
      </c>
      <c r="AP33" s="55"/>
    </row>
    <row r="34" spans="1:42" x14ac:dyDescent="0.25">
      <c r="A34" s="144"/>
      <c r="B34" s="55"/>
      <c r="C34" s="55"/>
      <c r="D34" s="72">
        <f>SUMIF('3.1.MTS A'!$F$7:$F$253,'3.2.MTS B (M3)'!B34,'3.1.MTS A'!$N$7:$N$253)</f>
        <v>0</v>
      </c>
      <c r="E34" s="187">
        <f>SUMIF('Conv ratios (M3)'!$A$2:$A$51,'3.2.MTS B (M3)'!$B34,'Conv ratios (M3)'!$G$2:$G$51)</f>
        <v>0</v>
      </c>
      <c r="F34" s="187">
        <f>SUMIF('Conv ratios (M3)'!$A$2:$A$51,'3.2.MTS B (M3)'!$B34,'Conv ratios (M3)'!$F$2:$F$51)</f>
        <v>0</v>
      </c>
      <c r="G34" s="187">
        <f>SUMIF('Conv ratios (M3)'!$A$2:$A$51,'3.2.MTS B (M3)'!$B34,'Conv ratios (M3)'!$E$2:$E$51)</f>
        <v>0</v>
      </c>
      <c r="H34" s="55"/>
      <c r="I34" s="72">
        <f t="shared" si="3"/>
        <v>0</v>
      </c>
      <c r="J34" s="72">
        <f t="shared" si="4"/>
        <v>0</v>
      </c>
      <c r="K34" s="72">
        <f t="shared" si="5"/>
        <v>0</v>
      </c>
      <c r="L34" s="72">
        <f t="shared" si="6"/>
        <v>0</v>
      </c>
      <c r="M34" s="55"/>
      <c r="N34" s="72">
        <f t="shared" si="7"/>
        <v>0</v>
      </c>
      <c r="O34" s="55"/>
      <c r="P34" s="72">
        <f t="shared" si="8"/>
        <v>0</v>
      </c>
      <c r="Q34" s="72">
        <f t="shared" si="9"/>
        <v>0</v>
      </c>
      <c r="R34" s="72">
        <f>SUMIF('3.1.MTS A'!$F$7:$F$253,'3.2.MTS B (M3)'!B34,'3.1.MTS A'!$AH$7:$AH$253)</f>
        <v>0</v>
      </c>
      <c r="S34" s="72">
        <f>SUMIFS('MTS B Funnel (M3)'!$E$7:$E$251,'MTS B Funnel (M3)'!$B$7:$B$251,'3.2.MTS B (M3)'!$B34)</f>
        <v>0</v>
      </c>
      <c r="T34" s="72">
        <f>SUMIFS('MTS B Funnel (M3)'!$F$7:$F$251,'MTS B Funnel (M3)'!$B$7:$B$251,'3.2.MTS B (M3)'!$B34)</f>
        <v>0</v>
      </c>
      <c r="U34" s="72">
        <f>SUMIFS('MTS B Funnel (M3)'!$G$7:$G$251,'MTS B Funnel (M3)'!$B$7:$B$251,'3.2.MTS B (M3)'!$B34)</f>
        <v>0</v>
      </c>
      <c r="V34" s="72">
        <f>SUMIFS('MTS B Funnel (M3)'!$H$7:$H$251,'MTS B Funnel (M3)'!$B$7:$B$251,'3.2.MTS B (M3)'!$B34)</f>
        <v>0</v>
      </c>
      <c r="W34" s="72">
        <f t="shared" si="10"/>
        <v>0</v>
      </c>
      <c r="X34" s="72">
        <f t="shared" si="11"/>
        <v>0</v>
      </c>
      <c r="Y34" s="72">
        <f t="shared" si="12"/>
        <v>0</v>
      </c>
      <c r="Z34" s="72">
        <f t="shared" si="12"/>
        <v>0</v>
      </c>
      <c r="AA34" s="72">
        <f t="shared" si="12"/>
        <v>0</v>
      </c>
      <c r="AB34" s="72">
        <f>SUMIFS('MTS B Funnel (M3)'!$I$7:$I$251,'MTS B Funnel (M3)'!$B$7:$B$251,'3.2.MTS B (M3)'!$B34)</f>
        <v>0</v>
      </c>
      <c r="AC34" s="72">
        <f>SUMIFS('MTS B Funnel (M3)'!$J$7:$J$251,'MTS B Funnel (M3)'!$B$7:$B$251,'3.2.MTS B (M3)'!$B34)</f>
        <v>0</v>
      </c>
      <c r="AD34" s="72">
        <f t="shared" si="13"/>
        <v>0</v>
      </c>
      <c r="AE34" s="55"/>
      <c r="AF34" s="72">
        <f>SUMIF('3.1.MTS A'!$F$7:$F$253,'3.2.MTS B (M3)'!R34,'3.1.MTS A'!$AM$7:$AM$253)</f>
        <v>0</v>
      </c>
      <c r="AG34" s="72">
        <f>SUMIFS('MTS B Funnel (M3)'!$L$7:$L$251,'MTS B Funnel (M3)'!$B$7:$B$251,'3.2.MTS B (M3)'!$B34)</f>
        <v>0</v>
      </c>
      <c r="AH34" s="72">
        <f>SUMIFS('MTS B Funnel (M3)'!$M$7:$M$251,'MTS B Funnel (M3)'!$B$7:$B$251,'3.2.MTS B (M3)'!$B34)</f>
        <v>0</v>
      </c>
      <c r="AI34" s="72">
        <f>SUMIFS('MTS B Funnel (M3)'!$N$7:$N$251,'MTS B Funnel (M3)'!$B$7:$B$251,'3.2.MTS B (M3)'!$B34)</f>
        <v>0</v>
      </c>
      <c r="AJ34" s="72">
        <f>SUMIFS('MTS B Funnel (M3)'!$O$7:$O$251,'MTS B Funnel (M3)'!$B$7:$B$251,'3.2.MTS B (M3)'!$B34)</f>
        <v>0</v>
      </c>
      <c r="AK34" s="72">
        <f t="shared" si="17"/>
        <v>0</v>
      </c>
      <c r="AL34" s="72">
        <f t="shared" si="18"/>
        <v>0</v>
      </c>
      <c r="AM34" s="72">
        <f t="shared" si="19"/>
        <v>0</v>
      </c>
      <c r="AN34" s="72">
        <f t="shared" si="20"/>
        <v>0</v>
      </c>
      <c r="AO34" s="72">
        <f t="shared" si="21"/>
        <v>0</v>
      </c>
      <c r="AP34" s="55"/>
    </row>
    <row r="35" spans="1:42" x14ac:dyDescent="0.25">
      <c r="A35" s="144"/>
      <c r="B35" s="55"/>
      <c r="C35" s="55"/>
      <c r="D35" s="72">
        <f>SUMIF('3.1.MTS A'!$F$7:$F$253,'3.2.MTS B (M3)'!B35,'3.1.MTS A'!$N$7:$N$253)</f>
        <v>0</v>
      </c>
      <c r="E35" s="187">
        <f>SUMIF('Conv ratios (M3)'!$A$2:$A$51,'3.2.MTS B (M3)'!$B35,'Conv ratios (M3)'!$G$2:$G$51)</f>
        <v>0</v>
      </c>
      <c r="F35" s="187">
        <f>SUMIF('Conv ratios (M3)'!$A$2:$A$51,'3.2.MTS B (M3)'!$B35,'Conv ratios (M3)'!$F$2:$F$51)</f>
        <v>0</v>
      </c>
      <c r="G35" s="187">
        <f>SUMIF('Conv ratios (M3)'!$A$2:$A$51,'3.2.MTS B (M3)'!$B35,'Conv ratios (M3)'!$E$2:$E$51)</f>
        <v>0</v>
      </c>
      <c r="H35" s="55"/>
      <c r="I35" s="72">
        <f t="shared" si="3"/>
        <v>0</v>
      </c>
      <c r="J35" s="72">
        <f t="shared" si="4"/>
        <v>0</v>
      </c>
      <c r="K35" s="72">
        <f t="shared" si="5"/>
        <v>0</v>
      </c>
      <c r="L35" s="72">
        <f t="shared" si="6"/>
        <v>0</v>
      </c>
      <c r="M35" s="55"/>
      <c r="N35" s="72">
        <f t="shared" si="7"/>
        <v>0</v>
      </c>
      <c r="O35" s="55"/>
      <c r="P35" s="72">
        <f t="shared" si="8"/>
        <v>0</v>
      </c>
      <c r="Q35" s="72">
        <f t="shared" si="9"/>
        <v>0</v>
      </c>
      <c r="R35" s="72">
        <f>SUMIF('3.1.MTS A'!$F$7:$F$253,'3.2.MTS B (M3)'!B35,'3.1.MTS A'!$AH$7:$AH$253)</f>
        <v>0</v>
      </c>
      <c r="S35" s="72">
        <f>SUMIFS('MTS B Funnel (M3)'!$E$7:$E$251,'MTS B Funnel (M3)'!$B$7:$B$251,'3.2.MTS B (M3)'!$B35)</f>
        <v>0</v>
      </c>
      <c r="T35" s="72">
        <f>SUMIFS('MTS B Funnel (M3)'!$F$7:$F$251,'MTS B Funnel (M3)'!$B$7:$B$251,'3.2.MTS B (M3)'!$B35)</f>
        <v>0</v>
      </c>
      <c r="U35" s="72">
        <f>SUMIFS('MTS B Funnel (M3)'!$G$7:$G$251,'MTS B Funnel (M3)'!$B$7:$B$251,'3.2.MTS B (M3)'!$B35)</f>
        <v>0</v>
      </c>
      <c r="V35" s="72">
        <f>SUMIFS('MTS B Funnel (M3)'!$H$7:$H$251,'MTS B Funnel (M3)'!$B$7:$B$251,'3.2.MTS B (M3)'!$B35)</f>
        <v>0</v>
      </c>
      <c r="W35" s="72">
        <f t="shared" si="10"/>
        <v>0</v>
      </c>
      <c r="X35" s="72">
        <f t="shared" si="11"/>
        <v>0</v>
      </c>
      <c r="Y35" s="72">
        <f t="shared" si="12"/>
        <v>0</v>
      </c>
      <c r="Z35" s="72">
        <f t="shared" si="12"/>
        <v>0</v>
      </c>
      <c r="AA35" s="72">
        <f t="shared" si="12"/>
        <v>0</v>
      </c>
      <c r="AB35" s="72">
        <f>SUMIFS('MTS B Funnel (M3)'!$I$7:$I$251,'MTS B Funnel (M3)'!$B$7:$B$251,'3.2.MTS B (M3)'!$B35)</f>
        <v>0</v>
      </c>
      <c r="AC35" s="72">
        <f>SUMIFS('MTS B Funnel (M3)'!$J$7:$J$251,'MTS B Funnel (M3)'!$B$7:$B$251,'3.2.MTS B (M3)'!$B35)</f>
        <v>0</v>
      </c>
      <c r="AD35" s="72">
        <f t="shared" si="13"/>
        <v>0</v>
      </c>
      <c r="AE35" s="55"/>
      <c r="AF35" s="72">
        <f>SUMIF('3.1.MTS A'!$F$7:$F$253,'3.2.MTS B (M3)'!R35,'3.1.MTS A'!$AM$7:$AM$253)</f>
        <v>0</v>
      </c>
      <c r="AG35" s="72">
        <f>SUMIFS('MTS B Funnel (M3)'!$L$7:$L$251,'MTS B Funnel (M3)'!$B$7:$B$251,'3.2.MTS B (M3)'!$B35)</f>
        <v>0</v>
      </c>
      <c r="AH35" s="72">
        <f>SUMIFS('MTS B Funnel (M3)'!$M$7:$M$251,'MTS B Funnel (M3)'!$B$7:$B$251,'3.2.MTS B (M3)'!$B35)</f>
        <v>0</v>
      </c>
      <c r="AI35" s="72">
        <f>SUMIFS('MTS B Funnel (M3)'!$N$7:$N$251,'MTS B Funnel (M3)'!$B$7:$B$251,'3.2.MTS B (M3)'!$B35)</f>
        <v>0</v>
      </c>
      <c r="AJ35" s="72">
        <f>SUMIFS('MTS B Funnel (M3)'!$O$7:$O$251,'MTS B Funnel (M3)'!$B$7:$B$251,'3.2.MTS B (M3)'!$B35)</f>
        <v>0</v>
      </c>
      <c r="AK35" s="72">
        <f t="shared" si="17"/>
        <v>0</v>
      </c>
      <c r="AL35" s="72">
        <f t="shared" si="18"/>
        <v>0</v>
      </c>
      <c r="AM35" s="72">
        <f t="shared" si="19"/>
        <v>0</v>
      </c>
      <c r="AN35" s="72">
        <f t="shared" si="20"/>
        <v>0</v>
      </c>
      <c r="AO35" s="72">
        <f t="shared" si="21"/>
        <v>0</v>
      </c>
      <c r="AP35" s="55"/>
    </row>
    <row r="36" spans="1:42" x14ac:dyDescent="0.25">
      <c r="A36" s="144"/>
      <c r="B36" s="55"/>
      <c r="C36" s="55"/>
      <c r="D36" s="72">
        <f>SUMIF('3.1.MTS A'!$F$7:$F$253,'3.2.MTS B (M3)'!B36,'3.1.MTS A'!$N$7:$N$253)</f>
        <v>0</v>
      </c>
      <c r="E36" s="187">
        <f>SUMIF('Conv ratios (M3)'!$A$2:$A$51,'3.2.MTS B (M3)'!$B36,'Conv ratios (M3)'!$G$2:$G$51)</f>
        <v>0</v>
      </c>
      <c r="F36" s="187">
        <f>SUMIF('Conv ratios (M3)'!$A$2:$A$51,'3.2.MTS B (M3)'!$B36,'Conv ratios (M3)'!$F$2:$F$51)</f>
        <v>0</v>
      </c>
      <c r="G36" s="187">
        <f>SUMIF('Conv ratios (M3)'!$A$2:$A$51,'3.2.MTS B (M3)'!$B36,'Conv ratios (M3)'!$E$2:$E$51)</f>
        <v>0</v>
      </c>
      <c r="H36" s="55"/>
      <c r="I36" s="72">
        <f t="shared" si="3"/>
        <v>0</v>
      </c>
      <c r="J36" s="72">
        <f t="shared" si="4"/>
        <v>0</v>
      </c>
      <c r="K36" s="72">
        <f t="shared" si="5"/>
        <v>0</v>
      </c>
      <c r="L36" s="72">
        <f t="shared" si="6"/>
        <v>0</v>
      </c>
      <c r="M36" s="55"/>
      <c r="N36" s="72">
        <f t="shared" si="7"/>
        <v>0</v>
      </c>
      <c r="O36" s="55"/>
      <c r="P36" s="72">
        <f t="shared" si="8"/>
        <v>0</v>
      </c>
      <c r="Q36" s="72">
        <f t="shared" si="9"/>
        <v>0</v>
      </c>
      <c r="R36" s="72">
        <f>SUMIF('3.1.MTS A'!$F$7:$F$253,'3.2.MTS B (M3)'!B36,'3.1.MTS A'!$AH$7:$AH$253)</f>
        <v>0</v>
      </c>
      <c r="S36" s="72">
        <f>SUMIFS('MTS B Funnel (M3)'!$E$7:$E$251,'MTS B Funnel (M3)'!$B$7:$B$251,'3.2.MTS B (M3)'!$B36)</f>
        <v>0</v>
      </c>
      <c r="T36" s="72">
        <f>SUMIFS('MTS B Funnel (M3)'!$F$7:$F$251,'MTS B Funnel (M3)'!$B$7:$B$251,'3.2.MTS B (M3)'!$B36)</f>
        <v>0</v>
      </c>
      <c r="U36" s="72">
        <f>SUMIFS('MTS B Funnel (M3)'!$G$7:$G$251,'MTS B Funnel (M3)'!$B$7:$B$251,'3.2.MTS B (M3)'!$B36)</f>
        <v>0</v>
      </c>
      <c r="V36" s="72">
        <f>SUMIFS('MTS B Funnel (M3)'!$H$7:$H$251,'MTS B Funnel (M3)'!$B$7:$B$251,'3.2.MTS B (M3)'!$B36)</f>
        <v>0</v>
      </c>
      <c r="W36" s="72">
        <f t="shared" si="10"/>
        <v>0</v>
      </c>
      <c r="X36" s="72">
        <f t="shared" si="11"/>
        <v>0</v>
      </c>
      <c r="Y36" s="72">
        <f t="shared" si="12"/>
        <v>0</v>
      </c>
      <c r="Z36" s="72">
        <f t="shared" si="12"/>
        <v>0</v>
      </c>
      <c r="AA36" s="72">
        <f t="shared" si="12"/>
        <v>0</v>
      </c>
      <c r="AB36" s="72">
        <f>SUMIFS('MTS B Funnel (M3)'!$I$7:$I$251,'MTS B Funnel (M3)'!$B$7:$B$251,'3.2.MTS B (M3)'!$B36)</f>
        <v>0</v>
      </c>
      <c r="AC36" s="72">
        <f>SUMIFS('MTS B Funnel (M3)'!$J$7:$J$251,'MTS B Funnel (M3)'!$B$7:$B$251,'3.2.MTS B (M3)'!$B36)</f>
        <v>0</v>
      </c>
      <c r="AD36" s="72">
        <f t="shared" si="13"/>
        <v>0</v>
      </c>
      <c r="AE36" s="55"/>
      <c r="AF36" s="72">
        <f>SUMIF('3.1.MTS A'!$F$7:$F$253,'3.2.MTS B (M3)'!R36,'3.1.MTS A'!$AM$7:$AM$253)</f>
        <v>0</v>
      </c>
      <c r="AG36" s="72">
        <f>SUMIFS('MTS B Funnel (M3)'!$L$7:$L$251,'MTS B Funnel (M3)'!$B$7:$B$251,'3.2.MTS B (M3)'!$B36)</f>
        <v>0</v>
      </c>
      <c r="AH36" s="72">
        <f>SUMIFS('MTS B Funnel (M3)'!$M$7:$M$251,'MTS B Funnel (M3)'!$B$7:$B$251,'3.2.MTS B (M3)'!$B36)</f>
        <v>0</v>
      </c>
      <c r="AI36" s="72">
        <f>SUMIFS('MTS B Funnel (M3)'!$N$7:$N$251,'MTS B Funnel (M3)'!$B$7:$B$251,'3.2.MTS B (M3)'!$B36)</f>
        <v>0</v>
      </c>
      <c r="AJ36" s="72">
        <f>SUMIFS('MTS B Funnel (M3)'!$O$7:$O$251,'MTS B Funnel (M3)'!$B$7:$B$251,'3.2.MTS B (M3)'!$B36)</f>
        <v>0</v>
      </c>
      <c r="AK36" s="72">
        <f t="shared" si="17"/>
        <v>0</v>
      </c>
      <c r="AL36" s="72">
        <f t="shared" si="18"/>
        <v>0</v>
      </c>
      <c r="AM36" s="72">
        <f t="shared" si="19"/>
        <v>0</v>
      </c>
      <c r="AN36" s="72">
        <f t="shared" si="20"/>
        <v>0</v>
      </c>
      <c r="AO36" s="72">
        <f t="shared" si="21"/>
        <v>0</v>
      </c>
      <c r="AP36" s="55"/>
    </row>
    <row r="37" spans="1:42" x14ac:dyDescent="0.25">
      <c r="A37" s="144"/>
      <c r="B37" s="55"/>
      <c r="C37" s="55"/>
      <c r="D37" s="72">
        <f>SUMIF('3.1.MTS A'!$F$7:$F$253,'3.2.MTS B (M3)'!B37,'3.1.MTS A'!$N$7:$N$253)</f>
        <v>0</v>
      </c>
      <c r="E37" s="187">
        <f>SUMIF('Conv ratios (M3)'!$A$2:$A$51,'3.2.MTS B (M3)'!$B37,'Conv ratios (M3)'!$G$2:$G$51)</f>
        <v>0</v>
      </c>
      <c r="F37" s="187">
        <f>SUMIF('Conv ratios (M3)'!$A$2:$A$51,'3.2.MTS B (M3)'!$B37,'Conv ratios (M3)'!$F$2:$F$51)</f>
        <v>0</v>
      </c>
      <c r="G37" s="187">
        <f>SUMIF('Conv ratios (M3)'!$A$2:$A$51,'3.2.MTS B (M3)'!$B37,'Conv ratios (M3)'!$E$2:$E$51)</f>
        <v>0</v>
      </c>
      <c r="H37" s="55"/>
      <c r="I37" s="72">
        <f t="shared" si="3"/>
        <v>0</v>
      </c>
      <c r="J37" s="72">
        <f t="shared" si="4"/>
        <v>0</v>
      </c>
      <c r="K37" s="72">
        <f t="shared" si="5"/>
        <v>0</v>
      </c>
      <c r="L37" s="72">
        <f t="shared" si="6"/>
        <v>0</v>
      </c>
      <c r="M37" s="55"/>
      <c r="N37" s="72">
        <f t="shared" si="7"/>
        <v>0</v>
      </c>
      <c r="O37" s="55"/>
      <c r="P37" s="72">
        <f t="shared" si="8"/>
        <v>0</v>
      </c>
      <c r="Q37" s="72">
        <f t="shared" si="9"/>
        <v>0</v>
      </c>
      <c r="R37" s="72">
        <f>SUMIF('3.1.MTS A'!$F$7:$F$253,'3.2.MTS B (M3)'!B37,'3.1.MTS A'!$AH$7:$AH$253)</f>
        <v>0</v>
      </c>
      <c r="S37" s="72">
        <f>SUMIFS('MTS B Funnel (M3)'!$E$7:$E$251,'MTS B Funnel (M3)'!$B$7:$B$251,'3.2.MTS B (M3)'!$B37)</f>
        <v>0</v>
      </c>
      <c r="T37" s="72">
        <f>SUMIFS('MTS B Funnel (M3)'!$F$7:$F$251,'MTS B Funnel (M3)'!$B$7:$B$251,'3.2.MTS B (M3)'!$B37)</f>
        <v>0</v>
      </c>
      <c r="U37" s="72">
        <f>SUMIFS('MTS B Funnel (M3)'!$G$7:$G$251,'MTS B Funnel (M3)'!$B$7:$B$251,'3.2.MTS B (M3)'!$B37)</f>
        <v>0</v>
      </c>
      <c r="V37" s="72">
        <f>SUMIFS('MTS B Funnel (M3)'!$H$7:$H$251,'MTS B Funnel (M3)'!$B$7:$B$251,'3.2.MTS B (M3)'!$B37)</f>
        <v>0</v>
      </c>
      <c r="W37" s="72">
        <f t="shared" si="10"/>
        <v>0</v>
      </c>
      <c r="X37" s="72">
        <f t="shared" si="11"/>
        <v>0</v>
      </c>
      <c r="Y37" s="72">
        <f t="shared" si="12"/>
        <v>0</v>
      </c>
      <c r="Z37" s="72">
        <f t="shared" si="12"/>
        <v>0</v>
      </c>
      <c r="AA37" s="72">
        <f t="shared" si="12"/>
        <v>0</v>
      </c>
      <c r="AB37" s="72">
        <f>SUMIFS('MTS B Funnel (M3)'!$I$7:$I$251,'MTS B Funnel (M3)'!$B$7:$B$251,'3.2.MTS B (M3)'!$B37)</f>
        <v>0</v>
      </c>
      <c r="AC37" s="72">
        <f>SUMIFS('MTS B Funnel (M3)'!$J$7:$J$251,'MTS B Funnel (M3)'!$B$7:$B$251,'3.2.MTS B (M3)'!$B37)</f>
        <v>0</v>
      </c>
      <c r="AD37" s="72">
        <f t="shared" si="13"/>
        <v>0</v>
      </c>
      <c r="AE37" s="55"/>
      <c r="AF37" s="72">
        <f>SUMIF('3.1.MTS A'!$F$7:$F$253,'3.2.MTS B (M3)'!R37,'3.1.MTS A'!$AM$7:$AM$253)</f>
        <v>0</v>
      </c>
      <c r="AG37" s="72">
        <f>SUMIFS('MTS B Funnel (M3)'!$L$7:$L$251,'MTS B Funnel (M3)'!$B$7:$B$251,'3.2.MTS B (M3)'!$B37)</f>
        <v>0</v>
      </c>
      <c r="AH37" s="72">
        <f>SUMIFS('MTS B Funnel (M3)'!$M$7:$M$251,'MTS B Funnel (M3)'!$B$7:$B$251,'3.2.MTS B (M3)'!$B37)</f>
        <v>0</v>
      </c>
      <c r="AI37" s="72">
        <f>SUMIFS('MTS B Funnel (M3)'!$N$7:$N$251,'MTS B Funnel (M3)'!$B$7:$B$251,'3.2.MTS B (M3)'!$B37)</f>
        <v>0</v>
      </c>
      <c r="AJ37" s="72">
        <f>SUMIFS('MTS B Funnel (M3)'!$O$7:$O$251,'MTS B Funnel (M3)'!$B$7:$B$251,'3.2.MTS B (M3)'!$B37)</f>
        <v>0</v>
      </c>
      <c r="AK37" s="72">
        <f t="shared" si="17"/>
        <v>0</v>
      </c>
      <c r="AL37" s="72">
        <f t="shared" si="18"/>
        <v>0</v>
      </c>
      <c r="AM37" s="72">
        <f t="shared" si="19"/>
        <v>0</v>
      </c>
      <c r="AN37" s="72">
        <f t="shared" si="20"/>
        <v>0</v>
      </c>
      <c r="AO37" s="72">
        <f t="shared" si="21"/>
        <v>0</v>
      </c>
      <c r="AP37" s="55"/>
    </row>
    <row r="38" spans="1:42" x14ac:dyDescent="0.25">
      <c r="A38" s="144"/>
      <c r="B38" s="55"/>
      <c r="C38" s="55"/>
      <c r="D38" s="72">
        <f>SUMIF('3.1.MTS A'!$F$7:$F$253,'3.2.MTS B (M3)'!B38,'3.1.MTS A'!$N$7:$N$253)</f>
        <v>0</v>
      </c>
      <c r="E38" s="187">
        <f>SUMIF('Conv ratios (M3)'!$A$2:$A$51,'3.2.MTS B (M3)'!$B38,'Conv ratios (M3)'!$G$2:$G$51)</f>
        <v>0</v>
      </c>
      <c r="F38" s="187">
        <f>SUMIF('Conv ratios (M3)'!$A$2:$A$51,'3.2.MTS B (M3)'!$B38,'Conv ratios (M3)'!$F$2:$F$51)</f>
        <v>0</v>
      </c>
      <c r="G38" s="187">
        <f>SUMIF('Conv ratios (M3)'!$A$2:$A$51,'3.2.MTS B (M3)'!$B38,'Conv ratios (M3)'!$E$2:$E$51)</f>
        <v>0</v>
      </c>
      <c r="H38" s="55"/>
      <c r="I38" s="72">
        <f t="shared" si="3"/>
        <v>0</v>
      </c>
      <c r="J38" s="72">
        <f t="shared" si="4"/>
        <v>0</v>
      </c>
      <c r="K38" s="72">
        <f t="shared" si="5"/>
        <v>0</v>
      </c>
      <c r="L38" s="72">
        <f t="shared" si="6"/>
        <v>0</v>
      </c>
      <c r="M38" s="55"/>
      <c r="N38" s="72">
        <f t="shared" si="7"/>
        <v>0</v>
      </c>
      <c r="O38" s="55"/>
      <c r="P38" s="72">
        <f t="shared" si="8"/>
        <v>0</v>
      </c>
      <c r="Q38" s="72">
        <f t="shared" si="9"/>
        <v>0</v>
      </c>
      <c r="R38" s="72">
        <f>SUMIF('3.1.MTS A'!$F$7:$F$253,'3.2.MTS B (M3)'!B38,'3.1.MTS A'!$AH$7:$AH$253)</f>
        <v>0</v>
      </c>
      <c r="S38" s="72">
        <f>SUMIFS('MTS B Funnel (M3)'!$E$7:$E$251,'MTS B Funnel (M3)'!$B$7:$B$251,'3.2.MTS B (M3)'!$B38)</f>
        <v>0</v>
      </c>
      <c r="T38" s="72">
        <f>SUMIFS('MTS B Funnel (M3)'!$F$7:$F$251,'MTS B Funnel (M3)'!$B$7:$B$251,'3.2.MTS B (M3)'!$B38)</f>
        <v>0</v>
      </c>
      <c r="U38" s="72">
        <f>SUMIFS('MTS B Funnel (M3)'!$G$7:$G$251,'MTS B Funnel (M3)'!$B$7:$B$251,'3.2.MTS B (M3)'!$B38)</f>
        <v>0</v>
      </c>
      <c r="V38" s="72">
        <f>SUMIFS('MTS B Funnel (M3)'!$H$7:$H$251,'MTS B Funnel (M3)'!$B$7:$B$251,'3.2.MTS B (M3)'!$B38)</f>
        <v>0</v>
      </c>
      <c r="W38" s="72">
        <f t="shared" si="10"/>
        <v>0</v>
      </c>
      <c r="X38" s="72">
        <f t="shared" si="11"/>
        <v>0</v>
      </c>
      <c r="Y38" s="72">
        <f t="shared" si="12"/>
        <v>0</v>
      </c>
      <c r="Z38" s="72">
        <f t="shared" si="12"/>
        <v>0</v>
      </c>
      <c r="AA38" s="72">
        <f t="shared" si="12"/>
        <v>0</v>
      </c>
      <c r="AB38" s="72">
        <f>SUMIFS('MTS B Funnel (M3)'!$I$7:$I$251,'MTS B Funnel (M3)'!$B$7:$B$251,'3.2.MTS B (M3)'!$B38)</f>
        <v>0</v>
      </c>
      <c r="AC38" s="72">
        <f>SUMIFS('MTS B Funnel (M3)'!$J$7:$J$251,'MTS B Funnel (M3)'!$B$7:$B$251,'3.2.MTS B (M3)'!$B38)</f>
        <v>0</v>
      </c>
      <c r="AD38" s="72">
        <f t="shared" si="13"/>
        <v>0</v>
      </c>
      <c r="AE38" s="55"/>
      <c r="AF38" s="72">
        <f>SUMIF('3.1.MTS A'!$F$7:$F$253,'3.2.MTS B (M3)'!R38,'3.1.MTS A'!$AM$7:$AM$253)</f>
        <v>0</v>
      </c>
      <c r="AG38" s="72">
        <f>SUMIFS('MTS B Funnel (M3)'!$L$7:$L$251,'MTS B Funnel (M3)'!$B$7:$B$251,'3.2.MTS B (M3)'!$B38)</f>
        <v>0</v>
      </c>
      <c r="AH38" s="72">
        <f>SUMIFS('MTS B Funnel (M3)'!$M$7:$M$251,'MTS B Funnel (M3)'!$B$7:$B$251,'3.2.MTS B (M3)'!$B38)</f>
        <v>0</v>
      </c>
      <c r="AI38" s="72">
        <f>SUMIFS('MTS B Funnel (M3)'!$N$7:$N$251,'MTS B Funnel (M3)'!$B$7:$B$251,'3.2.MTS B (M3)'!$B38)</f>
        <v>0</v>
      </c>
      <c r="AJ38" s="72">
        <f>SUMIFS('MTS B Funnel (M3)'!$O$7:$O$251,'MTS B Funnel (M3)'!$B$7:$B$251,'3.2.MTS B (M3)'!$B38)</f>
        <v>0</v>
      </c>
      <c r="AK38" s="72">
        <f t="shared" si="17"/>
        <v>0</v>
      </c>
      <c r="AL38" s="72">
        <f t="shared" si="18"/>
        <v>0</v>
      </c>
      <c r="AM38" s="72">
        <f t="shared" si="19"/>
        <v>0</v>
      </c>
      <c r="AN38" s="72">
        <f t="shared" si="20"/>
        <v>0</v>
      </c>
      <c r="AO38" s="72">
        <f t="shared" si="21"/>
        <v>0</v>
      </c>
      <c r="AP38" s="55"/>
    </row>
    <row r="39" spans="1:42" x14ac:dyDescent="0.25">
      <c r="A39" s="144"/>
      <c r="B39" s="55"/>
      <c r="C39" s="55"/>
      <c r="D39" s="72">
        <f>SUMIF('3.1.MTS A'!$F$7:$F$253,'3.2.MTS B (M3)'!B39,'3.1.MTS A'!$N$7:$N$253)</f>
        <v>0</v>
      </c>
      <c r="E39" s="187">
        <f>SUMIF('Conv ratios (M3)'!$A$2:$A$51,'3.2.MTS B (M3)'!$B39,'Conv ratios (M3)'!$G$2:$G$51)</f>
        <v>0</v>
      </c>
      <c r="F39" s="187">
        <f>SUMIF('Conv ratios (M3)'!$A$2:$A$51,'3.2.MTS B (M3)'!$B39,'Conv ratios (M3)'!$F$2:$F$51)</f>
        <v>0</v>
      </c>
      <c r="G39" s="187">
        <f>SUMIF('Conv ratios (M3)'!$A$2:$A$51,'3.2.MTS B (M3)'!$B39,'Conv ratios (M3)'!$E$2:$E$51)</f>
        <v>0</v>
      </c>
      <c r="H39" s="55"/>
      <c r="I39" s="72">
        <f t="shared" si="3"/>
        <v>0</v>
      </c>
      <c r="J39" s="72">
        <f t="shared" si="4"/>
        <v>0</v>
      </c>
      <c r="K39" s="72">
        <f t="shared" si="5"/>
        <v>0</v>
      </c>
      <c r="L39" s="72">
        <f t="shared" si="6"/>
        <v>0</v>
      </c>
      <c r="M39" s="55"/>
      <c r="N39" s="72">
        <f t="shared" si="7"/>
        <v>0</v>
      </c>
      <c r="O39" s="55"/>
      <c r="P39" s="72">
        <f t="shared" si="8"/>
        <v>0</v>
      </c>
      <c r="Q39" s="72">
        <f t="shared" si="9"/>
        <v>0</v>
      </c>
      <c r="R39" s="72">
        <f>SUMIF('3.1.MTS A'!$F$7:$F$253,'3.2.MTS B (M3)'!B39,'3.1.MTS A'!$AH$7:$AH$253)</f>
        <v>0</v>
      </c>
      <c r="S39" s="72">
        <f>SUMIFS('MTS B Funnel (M3)'!$E$7:$E$251,'MTS B Funnel (M3)'!$B$7:$B$251,'3.2.MTS B (M3)'!$B39)</f>
        <v>0</v>
      </c>
      <c r="T39" s="72">
        <f>SUMIFS('MTS B Funnel (M3)'!$F$7:$F$251,'MTS B Funnel (M3)'!$B$7:$B$251,'3.2.MTS B (M3)'!$B39)</f>
        <v>0</v>
      </c>
      <c r="U39" s="72">
        <f>SUMIFS('MTS B Funnel (M3)'!$G$7:$G$251,'MTS B Funnel (M3)'!$B$7:$B$251,'3.2.MTS B (M3)'!$B39)</f>
        <v>0</v>
      </c>
      <c r="V39" s="72">
        <f>SUMIFS('MTS B Funnel (M3)'!$H$7:$H$251,'MTS B Funnel (M3)'!$B$7:$B$251,'3.2.MTS B (M3)'!$B39)</f>
        <v>0</v>
      </c>
      <c r="W39" s="72">
        <f t="shared" si="10"/>
        <v>0</v>
      </c>
      <c r="X39" s="72">
        <f t="shared" si="11"/>
        <v>0</v>
      </c>
      <c r="Y39" s="72">
        <f t="shared" si="12"/>
        <v>0</v>
      </c>
      <c r="Z39" s="72">
        <f t="shared" si="12"/>
        <v>0</v>
      </c>
      <c r="AA39" s="72">
        <f t="shared" si="12"/>
        <v>0</v>
      </c>
      <c r="AB39" s="72">
        <f>SUMIFS('MTS B Funnel (M3)'!$I$7:$I$251,'MTS B Funnel (M3)'!$B$7:$B$251,'3.2.MTS B (M3)'!$B39)</f>
        <v>0</v>
      </c>
      <c r="AC39" s="72">
        <f>SUMIFS('MTS B Funnel (M3)'!$J$7:$J$251,'MTS B Funnel (M3)'!$B$7:$B$251,'3.2.MTS B (M3)'!$B39)</f>
        <v>0</v>
      </c>
      <c r="AD39" s="72">
        <f t="shared" si="13"/>
        <v>0</v>
      </c>
      <c r="AE39" s="55"/>
      <c r="AF39" s="72">
        <f>SUMIF('3.1.MTS A'!$F$7:$F$253,'3.2.MTS B (M3)'!R39,'3.1.MTS A'!$AM$7:$AM$253)</f>
        <v>0</v>
      </c>
      <c r="AG39" s="72">
        <f>SUMIFS('MTS B Funnel (M3)'!$L$7:$L$251,'MTS B Funnel (M3)'!$B$7:$B$251,'3.2.MTS B (M3)'!$B39)</f>
        <v>0</v>
      </c>
      <c r="AH39" s="72">
        <f>SUMIFS('MTS B Funnel (M3)'!$M$7:$M$251,'MTS B Funnel (M3)'!$B$7:$B$251,'3.2.MTS B (M3)'!$B39)</f>
        <v>0</v>
      </c>
      <c r="AI39" s="72">
        <f>SUMIFS('MTS B Funnel (M3)'!$N$7:$N$251,'MTS B Funnel (M3)'!$B$7:$B$251,'3.2.MTS B (M3)'!$B39)</f>
        <v>0</v>
      </c>
      <c r="AJ39" s="72">
        <f>SUMIFS('MTS B Funnel (M3)'!$O$7:$O$251,'MTS B Funnel (M3)'!$B$7:$B$251,'3.2.MTS B (M3)'!$B39)</f>
        <v>0</v>
      </c>
      <c r="AK39" s="72">
        <f t="shared" si="17"/>
        <v>0</v>
      </c>
      <c r="AL39" s="72">
        <f t="shared" si="18"/>
        <v>0</v>
      </c>
      <c r="AM39" s="72">
        <f t="shared" si="19"/>
        <v>0</v>
      </c>
      <c r="AN39" s="72">
        <f t="shared" si="20"/>
        <v>0</v>
      </c>
      <c r="AO39" s="72">
        <f t="shared" si="21"/>
        <v>0</v>
      </c>
      <c r="AP39" s="55"/>
    </row>
    <row r="40" spans="1:42" x14ac:dyDescent="0.25">
      <c r="A40" s="144"/>
      <c r="B40" s="55"/>
      <c r="C40" s="55"/>
      <c r="D40" s="72">
        <f>SUMIF('3.1.MTS A'!$F$7:$F$253,'3.2.MTS B (M3)'!B40,'3.1.MTS A'!$N$7:$N$253)</f>
        <v>0</v>
      </c>
      <c r="E40" s="187">
        <f>SUMIF('Conv ratios (M3)'!$A$2:$A$51,'3.2.MTS B (M3)'!$B40,'Conv ratios (M3)'!$G$2:$G$51)</f>
        <v>0</v>
      </c>
      <c r="F40" s="187">
        <f>SUMIF('Conv ratios (M3)'!$A$2:$A$51,'3.2.MTS B (M3)'!$B40,'Conv ratios (M3)'!$F$2:$F$51)</f>
        <v>0</v>
      </c>
      <c r="G40" s="187">
        <f>SUMIF('Conv ratios (M3)'!$A$2:$A$51,'3.2.MTS B (M3)'!$B40,'Conv ratios (M3)'!$E$2:$E$51)</f>
        <v>0</v>
      </c>
      <c r="H40" s="55"/>
      <c r="I40" s="72">
        <f t="shared" si="3"/>
        <v>0</v>
      </c>
      <c r="J40" s="72">
        <f t="shared" si="4"/>
        <v>0</v>
      </c>
      <c r="K40" s="72">
        <f t="shared" si="5"/>
        <v>0</v>
      </c>
      <c r="L40" s="72">
        <f t="shared" si="6"/>
        <v>0</v>
      </c>
      <c r="M40" s="55"/>
      <c r="N40" s="72">
        <f t="shared" si="7"/>
        <v>0</v>
      </c>
      <c r="O40" s="55"/>
      <c r="P40" s="72">
        <f t="shared" si="8"/>
        <v>0</v>
      </c>
      <c r="Q40" s="72">
        <f t="shared" si="9"/>
        <v>0</v>
      </c>
      <c r="R40" s="72">
        <f>SUMIF('3.1.MTS A'!$F$7:$F$253,'3.2.MTS B (M3)'!B40,'3.1.MTS A'!$AH$7:$AH$253)</f>
        <v>0</v>
      </c>
      <c r="S40" s="72">
        <f>SUMIFS('MTS B Funnel (M3)'!$E$7:$E$251,'MTS B Funnel (M3)'!$B$7:$B$251,'3.2.MTS B (M3)'!$B40)</f>
        <v>0</v>
      </c>
      <c r="T40" s="72">
        <f>SUMIFS('MTS B Funnel (M3)'!$F$7:$F$251,'MTS B Funnel (M3)'!$B$7:$B$251,'3.2.MTS B (M3)'!$B40)</f>
        <v>0</v>
      </c>
      <c r="U40" s="72">
        <f>SUMIFS('MTS B Funnel (M3)'!$G$7:$G$251,'MTS B Funnel (M3)'!$B$7:$B$251,'3.2.MTS B (M3)'!$B40)</f>
        <v>0</v>
      </c>
      <c r="V40" s="72">
        <f>SUMIFS('MTS B Funnel (M3)'!$H$7:$H$251,'MTS B Funnel (M3)'!$B$7:$B$251,'3.2.MTS B (M3)'!$B40)</f>
        <v>0</v>
      </c>
      <c r="W40" s="72">
        <f t="shared" si="10"/>
        <v>0</v>
      </c>
      <c r="X40" s="72">
        <f t="shared" si="11"/>
        <v>0</v>
      </c>
      <c r="Y40" s="72">
        <f t="shared" si="12"/>
        <v>0</v>
      </c>
      <c r="Z40" s="72">
        <f t="shared" si="12"/>
        <v>0</v>
      </c>
      <c r="AA40" s="72">
        <f t="shared" si="12"/>
        <v>0</v>
      </c>
      <c r="AB40" s="72">
        <f>SUMIFS('MTS B Funnel (M3)'!$I$7:$I$251,'MTS B Funnel (M3)'!$B$7:$B$251,'3.2.MTS B (M3)'!$B40)</f>
        <v>0</v>
      </c>
      <c r="AC40" s="72">
        <f>SUMIFS('MTS B Funnel (M3)'!$J$7:$J$251,'MTS B Funnel (M3)'!$B$7:$B$251,'3.2.MTS B (M3)'!$B40)</f>
        <v>0</v>
      </c>
      <c r="AD40" s="72">
        <f t="shared" si="13"/>
        <v>0</v>
      </c>
      <c r="AE40" s="55"/>
      <c r="AF40" s="72">
        <f>SUMIF('3.1.MTS A'!$F$7:$F$253,'3.2.MTS B (M3)'!R40,'3.1.MTS A'!$AM$7:$AM$253)</f>
        <v>0</v>
      </c>
      <c r="AG40" s="72">
        <f>SUMIFS('MTS B Funnel (M3)'!$L$7:$L$251,'MTS B Funnel (M3)'!$B$7:$B$251,'3.2.MTS B (M3)'!$B40)</f>
        <v>0</v>
      </c>
      <c r="AH40" s="72">
        <f>SUMIFS('MTS B Funnel (M3)'!$M$7:$M$251,'MTS B Funnel (M3)'!$B$7:$B$251,'3.2.MTS B (M3)'!$B40)</f>
        <v>0</v>
      </c>
      <c r="AI40" s="72">
        <f>SUMIFS('MTS B Funnel (M3)'!$N$7:$N$251,'MTS B Funnel (M3)'!$B$7:$B$251,'3.2.MTS B (M3)'!$B40)</f>
        <v>0</v>
      </c>
      <c r="AJ40" s="72">
        <f>SUMIFS('MTS B Funnel (M3)'!$O$7:$O$251,'MTS B Funnel (M3)'!$B$7:$B$251,'3.2.MTS B (M3)'!$B40)</f>
        <v>0</v>
      </c>
      <c r="AK40" s="72">
        <f t="shared" si="17"/>
        <v>0</v>
      </c>
      <c r="AL40" s="72">
        <f t="shared" si="18"/>
        <v>0</v>
      </c>
      <c r="AM40" s="72">
        <f t="shared" si="19"/>
        <v>0</v>
      </c>
      <c r="AN40" s="72">
        <f t="shared" si="20"/>
        <v>0</v>
      </c>
      <c r="AO40" s="72">
        <f t="shared" si="21"/>
        <v>0</v>
      </c>
      <c r="AP40" s="55"/>
    </row>
    <row r="41" spans="1:42" x14ac:dyDescent="0.25">
      <c r="A41" s="144"/>
      <c r="B41" s="55"/>
      <c r="C41" s="55"/>
      <c r="D41" s="72">
        <f>SUMIF('3.1.MTS A'!$F$7:$F$253,'3.2.MTS B (M3)'!B41,'3.1.MTS A'!$N$7:$N$253)</f>
        <v>0</v>
      </c>
      <c r="E41" s="187">
        <f>SUMIF('Conv ratios (M3)'!$A$2:$A$51,'3.2.MTS B (M3)'!$B41,'Conv ratios (M3)'!$G$2:$G$51)</f>
        <v>0</v>
      </c>
      <c r="F41" s="187">
        <f>SUMIF('Conv ratios (M3)'!$A$2:$A$51,'3.2.MTS B (M3)'!$B41,'Conv ratios (M3)'!$F$2:$F$51)</f>
        <v>0</v>
      </c>
      <c r="G41" s="187">
        <f>SUMIF('Conv ratios (M3)'!$A$2:$A$51,'3.2.MTS B (M3)'!$B41,'Conv ratios (M3)'!$E$2:$E$51)</f>
        <v>0</v>
      </c>
      <c r="H41" s="55"/>
      <c r="I41" s="72">
        <f t="shared" si="3"/>
        <v>0</v>
      </c>
      <c r="J41" s="72">
        <f t="shared" si="4"/>
        <v>0</v>
      </c>
      <c r="K41" s="72">
        <f t="shared" si="5"/>
        <v>0</v>
      </c>
      <c r="L41" s="72">
        <f t="shared" si="6"/>
        <v>0</v>
      </c>
      <c r="M41" s="55"/>
      <c r="N41" s="72">
        <f t="shared" si="7"/>
        <v>0</v>
      </c>
      <c r="O41" s="55"/>
      <c r="P41" s="72">
        <f t="shared" si="8"/>
        <v>0</v>
      </c>
      <c r="Q41" s="72">
        <f t="shared" si="9"/>
        <v>0</v>
      </c>
      <c r="R41" s="72">
        <f>SUMIF('3.1.MTS A'!$F$7:$F$253,'3.2.MTS B (M3)'!B41,'3.1.MTS A'!$AH$7:$AH$253)</f>
        <v>0</v>
      </c>
      <c r="S41" s="72">
        <f>SUMIFS('MTS B Funnel (M3)'!$E$7:$E$251,'MTS B Funnel (M3)'!$B$7:$B$251,'3.2.MTS B (M3)'!$B41)</f>
        <v>0</v>
      </c>
      <c r="T41" s="72">
        <f>SUMIFS('MTS B Funnel (M3)'!$F$7:$F$251,'MTS B Funnel (M3)'!$B$7:$B$251,'3.2.MTS B (M3)'!$B41)</f>
        <v>0</v>
      </c>
      <c r="U41" s="72">
        <f>SUMIFS('MTS B Funnel (M3)'!$G$7:$G$251,'MTS B Funnel (M3)'!$B$7:$B$251,'3.2.MTS B (M3)'!$B41)</f>
        <v>0</v>
      </c>
      <c r="V41" s="72">
        <f>SUMIFS('MTS B Funnel (M3)'!$H$7:$H$251,'MTS B Funnel (M3)'!$B$7:$B$251,'3.2.MTS B (M3)'!$B41)</f>
        <v>0</v>
      </c>
      <c r="W41" s="72">
        <f t="shared" si="10"/>
        <v>0</v>
      </c>
      <c r="X41" s="72">
        <f t="shared" si="11"/>
        <v>0</v>
      </c>
      <c r="Y41" s="72">
        <f t="shared" si="12"/>
        <v>0</v>
      </c>
      <c r="Z41" s="72">
        <f t="shared" si="12"/>
        <v>0</v>
      </c>
      <c r="AA41" s="72">
        <f t="shared" si="12"/>
        <v>0</v>
      </c>
      <c r="AB41" s="72">
        <f>SUMIFS('MTS B Funnel (M3)'!$I$7:$I$251,'MTS B Funnel (M3)'!$B$7:$B$251,'3.2.MTS B (M3)'!$B41)</f>
        <v>0</v>
      </c>
      <c r="AC41" s="72">
        <f>SUMIFS('MTS B Funnel (M3)'!$J$7:$J$251,'MTS B Funnel (M3)'!$B$7:$B$251,'3.2.MTS B (M3)'!$B41)</f>
        <v>0</v>
      </c>
      <c r="AD41" s="72">
        <f t="shared" si="13"/>
        <v>0</v>
      </c>
      <c r="AE41" s="55"/>
      <c r="AF41" s="72">
        <f>SUMIF('3.1.MTS A'!$F$7:$F$253,'3.2.MTS B (M3)'!R41,'3.1.MTS A'!$AM$7:$AM$253)</f>
        <v>0</v>
      </c>
      <c r="AG41" s="72">
        <f>SUMIFS('MTS B Funnel (M3)'!$L$7:$L$251,'MTS B Funnel (M3)'!$B$7:$B$251,'3.2.MTS B (M3)'!$B41)</f>
        <v>0</v>
      </c>
      <c r="AH41" s="72">
        <f>SUMIFS('MTS B Funnel (M3)'!$M$7:$M$251,'MTS B Funnel (M3)'!$B$7:$B$251,'3.2.MTS B (M3)'!$B41)</f>
        <v>0</v>
      </c>
      <c r="AI41" s="72">
        <f>SUMIFS('MTS B Funnel (M3)'!$N$7:$N$251,'MTS B Funnel (M3)'!$B$7:$B$251,'3.2.MTS B (M3)'!$B41)</f>
        <v>0</v>
      </c>
      <c r="AJ41" s="72">
        <f>SUMIFS('MTS B Funnel (M3)'!$O$7:$O$251,'MTS B Funnel (M3)'!$B$7:$B$251,'3.2.MTS B (M3)'!$B41)</f>
        <v>0</v>
      </c>
      <c r="AK41" s="72">
        <f t="shared" si="17"/>
        <v>0</v>
      </c>
      <c r="AL41" s="72">
        <f t="shared" si="18"/>
        <v>0</v>
      </c>
      <c r="AM41" s="72">
        <f t="shared" si="19"/>
        <v>0</v>
      </c>
      <c r="AN41" s="72">
        <f t="shared" si="20"/>
        <v>0</v>
      </c>
      <c r="AO41" s="72">
        <f t="shared" si="21"/>
        <v>0</v>
      </c>
      <c r="AP41" s="55"/>
    </row>
    <row r="42" spans="1:42" x14ac:dyDescent="0.25">
      <c r="A42" s="144"/>
      <c r="B42" s="55"/>
      <c r="C42" s="55"/>
      <c r="D42" s="72">
        <f>SUMIF('3.1.MTS A'!$F$7:$F$253,'3.2.MTS B (M3)'!B42,'3.1.MTS A'!$N$7:$N$253)</f>
        <v>0</v>
      </c>
      <c r="E42" s="187">
        <f>SUMIF('Conv ratios (M3)'!$A$2:$A$51,'3.2.MTS B (M3)'!$B42,'Conv ratios (M3)'!$G$2:$G$51)</f>
        <v>0</v>
      </c>
      <c r="F42" s="187">
        <f>SUMIF('Conv ratios (M3)'!$A$2:$A$51,'3.2.MTS B (M3)'!$B42,'Conv ratios (M3)'!$F$2:$F$51)</f>
        <v>0</v>
      </c>
      <c r="G42" s="187">
        <f>SUMIF('Conv ratios (M3)'!$A$2:$A$51,'3.2.MTS B (M3)'!$B42,'Conv ratios (M3)'!$E$2:$E$51)</f>
        <v>0</v>
      </c>
      <c r="H42" s="55"/>
      <c r="I42" s="72">
        <f t="shared" si="3"/>
        <v>0</v>
      </c>
      <c r="J42" s="72">
        <f t="shared" si="4"/>
        <v>0</v>
      </c>
      <c r="K42" s="72">
        <f t="shared" si="5"/>
        <v>0</v>
      </c>
      <c r="L42" s="72">
        <f t="shared" si="6"/>
        <v>0</v>
      </c>
      <c r="M42" s="55"/>
      <c r="N42" s="72">
        <f t="shared" si="7"/>
        <v>0</v>
      </c>
      <c r="O42" s="55"/>
      <c r="P42" s="72">
        <f t="shared" si="8"/>
        <v>0</v>
      </c>
      <c r="Q42" s="72">
        <f t="shared" si="9"/>
        <v>0</v>
      </c>
      <c r="R42" s="72">
        <f>SUMIF('3.1.MTS A'!$F$7:$F$253,'3.2.MTS B (M3)'!B42,'3.1.MTS A'!$AH$7:$AH$253)</f>
        <v>0</v>
      </c>
      <c r="S42" s="72">
        <f>SUMIFS('MTS B Funnel (M3)'!$E$7:$E$251,'MTS B Funnel (M3)'!$B$7:$B$251,'3.2.MTS B (M3)'!$B42)</f>
        <v>0</v>
      </c>
      <c r="T42" s="72">
        <f>SUMIFS('MTS B Funnel (M3)'!$F$7:$F$251,'MTS B Funnel (M3)'!$B$7:$B$251,'3.2.MTS B (M3)'!$B42)</f>
        <v>0</v>
      </c>
      <c r="U42" s="72">
        <f>SUMIFS('MTS B Funnel (M3)'!$G$7:$G$251,'MTS B Funnel (M3)'!$B$7:$B$251,'3.2.MTS B (M3)'!$B42)</f>
        <v>0</v>
      </c>
      <c r="V42" s="72">
        <f>SUMIFS('MTS B Funnel (M3)'!$H$7:$H$251,'MTS B Funnel (M3)'!$B$7:$B$251,'3.2.MTS B (M3)'!$B42)</f>
        <v>0</v>
      </c>
      <c r="W42" s="72">
        <f t="shared" si="10"/>
        <v>0</v>
      </c>
      <c r="X42" s="72">
        <f t="shared" si="11"/>
        <v>0</v>
      </c>
      <c r="Y42" s="72">
        <f t="shared" si="12"/>
        <v>0</v>
      </c>
      <c r="Z42" s="72">
        <f t="shared" si="12"/>
        <v>0</v>
      </c>
      <c r="AA42" s="72">
        <f t="shared" si="12"/>
        <v>0</v>
      </c>
      <c r="AB42" s="72">
        <f>SUMIFS('MTS B Funnel (M3)'!$I$7:$I$251,'MTS B Funnel (M3)'!$B$7:$B$251,'3.2.MTS B (M3)'!$B42)</f>
        <v>0</v>
      </c>
      <c r="AC42" s="72">
        <f>SUMIFS('MTS B Funnel (M3)'!$J$7:$J$251,'MTS B Funnel (M3)'!$B$7:$B$251,'3.2.MTS B (M3)'!$B42)</f>
        <v>0</v>
      </c>
      <c r="AD42" s="72">
        <f t="shared" si="13"/>
        <v>0</v>
      </c>
      <c r="AE42" s="55"/>
      <c r="AF42" s="72">
        <f>SUMIF('3.1.MTS A'!$F$7:$F$253,'3.2.MTS B (M3)'!R42,'3.1.MTS A'!$AM$7:$AM$253)</f>
        <v>0</v>
      </c>
      <c r="AG42" s="72">
        <f>SUMIFS('MTS B Funnel (M3)'!$L$7:$L$251,'MTS B Funnel (M3)'!$B$7:$B$251,'3.2.MTS B (M3)'!$B42)</f>
        <v>0</v>
      </c>
      <c r="AH42" s="72">
        <f>SUMIFS('MTS B Funnel (M3)'!$M$7:$M$251,'MTS B Funnel (M3)'!$B$7:$B$251,'3.2.MTS B (M3)'!$B42)</f>
        <v>0</v>
      </c>
      <c r="AI42" s="72">
        <f>SUMIFS('MTS B Funnel (M3)'!$N$7:$N$251,'MTS B Funnel (M3)'!$B$7:$B$251,'3.2.MTS B (M3)'!$B42)</f>
        <v>0</v>
      </c>
      <c r="AJ42" s="72">
        <f>SUMIFS('MTS B Funnel (M3)'!$O$7:$O$251,'MTS B Funnel (M3)'!$B$7:$B$251,'3.2.MTS B (M3)'!$B42)</f>
        <v>0</v>
      </c>
      <c r="AK42" s="72">
        <f t="shared" si="17"/>
        <v>0</v>
      </c>
      <c r="AL42" s="72">
        <f t="shared" si="18"/>
        <v>0</v>
      </c>
      <c r="AM42" s="72">
        <f t="shared" si="19"/>
        <v>0</v>
      </c>
      <c r="AN42" s="72">
        <f t="shared" si="20"/>
        <v>0</v>
      </c>
      <c r="AO42" s="72">
        <f t="shared" si="21"/>
        <v>0</v>
      </c>
      <c r="AP42" s="55"/>
    </row>
    <row r="43" spans="1:42" x14ac:dyDescent="0.25">
      <c r="A43" s="144"/>
      <c r="B43" s="55"/>
      <c r="C43" s="55"/>
      <c r="D43" s="72">
        <f>SUMIF('3.1.MTS A'!$F$7:$F$253,'3.2.MTS B (M3)'!B43,'3.1.MTS A'!$N$7:$N$253)</f>
        <v>0</v>
      </c>
      <c r="E43" s="187">
        <f>SUMIF('Conv ratios (M3)'!$A$2:$A$51,'3.2.MTS B (M3)'!$B43,'Conv ratios (M3)'!$G$2:$G$51)</f>
        <v>0</v>
      </c>
      <c r="F43" s="187">
        <f>SUMIF('Conv ratios (M3)'!$A$2:$A$51,'3.2.MTS B (M3)'!$B43,'Conv ratios (M3)'!$F$2:$F$51)</f>
        <v>0</v>
      </c>
      <c r="G43" s="187">
        <f>SUMIF('Conv ratios (M3)'!$A$2:$A$51,'3.2.MTS B (M3)'!$B43,'Conv ratios (M3)'!$E$2:$E$51)</f>
        <v>0</v>
      </c>
      <c r="H43" s="55"/>
      <c r="I43" s="72">
        <f t="shared" si="3"/>
        <v>0</v>
      </c>
      <c r="J43" s="72">
        <f t="shared" si="4"/>
        <v>0</v>
      </c>
      <c r="K43" s="72">
        <f t="shared" si="5"/>
        <v>0</v>
      </c>
      <c r="L43" s="72">
        <f t="shared" si="6"/>
        <v>0</v>
      </c>
      <c r="M43" s="55"/>
      <c r="N43" s="72">
        <f t="shared" si="7"/>
        <v>0</v>
      </c>
      <c r="O43" s="55"/>
      <c r="P43" s="72">
        <f t="shared" si="8"/>
        <v>0</v>
      </c>
      <c r="Q43" s="72">
        <f t="shared" si="9"/>
        <v>0</v>
      </c>
      <c r="R43" s="72">
        <f>SUMIF('3.1.MTS A'!$F$7:$F$253,'3.2.MTS B (M3)'!B43,'3.1.MTS A'!$AH$7:$AH$253)</f>
        <v>0</v>
      </c>
      <c r="S43" s="72">
        <f>SUMIFS('MTS B Funnel (M3)'!$E$7:$E$251,'MTS B Funnel (M3)'!$B$7:$B$251,'3.2.MTS B (M3)'!$B43)</f>
        <v>0</v>
      </c>
      <c r="T43" s="72">
        <f>SUMIFS('MTS B Funnel (M3)'!$F$7:$F$251,'MTS B Funnel (M3)'!$B$7:$B$251,'3.2.MTS B (M3)'!$B43)</f>
        <v>0</v>
      </c>
      <c r="U43" s="72">
        <f>SUMIFS('MTS B Funnel (M3)'!$G$7:$G$251,'MTS B Funnel (M3)'!$B$7:$B$251,'3.2.MTS B (M3)'!$B43)</f>
        <v>0</v>
      </c>
      <c r="V43" s="72">
        <f>SUMIFS('MTS B Funnel (M3)'!$H$7:$H$251,'MTS B Funnel (M3)'!$B$7:$B$251,'3.2.MTS B (M3)'!$B43)</f>
        <v>0</v>
      </c>
      <c r="W43" s="72">
        <f t="shared" si="10"/>
        <v>0</v>
      </c>
      <c r="X43" s="72">
        <f t="shared" si="11"/>
        <v>0</v>
      </c>
      <c r="Y43" s="72">
        <f t="shared" si="12"/>
        <v>0</v>
      </c>
      <c r="Z43" s="72">
        <f t="shared" si="12"/>
        <v>0</v>
      </c>
      <c r="AA43" s="72">
        <f t="shared" si="12"/>
        <v>0</v>
      </c>
      <c r="AB43" s="72">
        <f>SUMIFS('MTS B Funnel (M3)'!$I$7:$I$251,'MTS B Funnel (M3)'!$B$7:$B$251,'3.2.MTS B (M3)'!$B43)</f>
        <v>0</v>
      </c>
      <c r="AC43" s="72">
        <f>SUMIFS('MTS B Funnel (M3)'!$J$7:$J$251,'MTS B Funnel (M3)'!$B$7:$B$251,'3.2.MTS B (M3)'!$B43)</f>
        <v>0</v>
      </c>
      <c r="AD43" s="72">
        <f t="shared" si="13"/>
        <v>0</v>
      </c>
      <c r="AE43" s="55"/>
      <c r="AF43" s="72">
        <f>SUMIF('3.1.MTS A'!$F$7:$F$253,'3.2.MTS B (M3)'!R43,'3.1.MTS A'!$AM$7:$AM$253)</f>
        <v>0</v>
      </c>
      <c r="AG43" s="72">
        <f>SUMIFS('MTS B Funnel (M3)'!$L$7:$L$251,'MTS B Funnel (M3)'!$B$7:$B$251,'3.2.MTS B (M3)'!$B43)</f>
        <v>0</v>
      </c>
      <c r="AH43" s="72">
        <f>SUMIFS('MTS B Funnel (M3)'!$M$7:$M$251,'MTS B Funnel (M3)'!$B$7:$B$251,'3.2.MTS B (M3)'!$B43)</f>
        <v>0</v>
      </c>
      <c r="AI43" s="72">
        <f>SUMIFS('MTS B Funnel (M3)'!$N$7:$N$251,'MTS B Funnel (M3)'!$B$7:$B$251,'3.2.MTS B (M3)'!$B43)</f>
        <v>0</v>
      </c>
      <c r="AJ43" s="72">
        <f>SUMIFS('MTS B Funnel (M3)'!$O$7:$O$251,'MTS B Funnel (M3)'!$B$7:$B$251,'3.2.MTS B (M3)'!$B43)</f>
        <v>0</v>
      </c>
      <c r="AK43" s="72">
        <f t="shared" si="17"/>
        <v>0</v>
      </c>
      <c r="AL43" s="72">
        <f t="shared" si="18"/>
        <v>0</v>
      </c>
      <c r="AM43" s="72">
        <f t="shared" si="19"/>
        <v>0</v>
      </c>
      <c r="AN43" s="72">
        <f t="shared" si="20"/>
        <v>0</v>
      </c>
      <c r="AO43" s="72">
        <f t="shared" si="21"/>
        <v>0</v>
      </c>
      <c r="AP43" s="55"/>
    </row>
    <row r="44" spans="1:42" x14ac:dyDescent="0.25">
      <c r="A44" s="144"/>
      <c r="B44" s="55"/>
      <c r="C44" s="55"/>
      <c r="D44" s="72">
        <f>SUMIF('3.1.MTS A'!$F$7:$F$253,'3.2.MTS B (M3)'!B44,'3.1.MTS A'!$N$7:$N$253)</f>
        <v>0</v>
      </c>
      <c r="E44" s="187">
        <f>SUMIF('Conv ratios (M3)'!$A$2:$A$51,'3.2.MTS B (M3)'!$B44,'Conv ratios (M3)'!$G$2:$G$51)</f>
        <v>0</v>
      </c>
      <c r="F44" s="187">
        <f>SUMIF('Conv ratios (M3)'!$A$2:$A$51,'3.2.MTS B (M3)'!$B44,'Conv ratios (M3)'!$F$2:$F$51)</f>
        <v>0</v>
      </c>
      <c r="G44" s="187">
        <f>SUMIF('Conv ratios (M3)'!$A$2:$A$51,'3.2.MTS B (M3)'!$B44,'Conv ratios (M3)'!$E$2:$E$51)</f>
        <v>0</v>
      </c>
      <c r="H44" s="55"/>
      <c r="I44" s="72">
        <f t="shared" si="3"/>
        <v>0</v>
      </c>
      <c r="J44" s="72">
        <f t="shared" si="4"/>
        <v>0</v>
      </c>
      <c r="K44" s="72">
        <f t="shared" si="5"/>
        <v>0</v>
      </c>
      <c r="L44" s="72">
        <f t="shared" si="6"/>
        <v>0</v>
      </c>
      <c r="M44" s="55"/>
      <c r="N44" s="72">
        <f t="shared" si="7"/>
        <v>0</v>
      </c>
      <c r="O44" s="55"/>
      <c r="P44" s="72">
        <f t="shared" si="8"/>
        <v>0</v>
      </c>
      <c r="Q44" s="72">
        <f t="shared" si="9"/>
        <v>0</v>
      </c>
      <c r="R44" s="72">
        <f>SUMIF('3.1.MTS A'!$F$7:$F$253,'3.2.MTS B (M3)'!B44,'3.1.MTS A'!$AH$7:$AH$253)</f>
        <v>0</v>
      </c>
      <c r="S44" s="72">
        <f>SUMIFS('MTS B Funnel (M3)'!$E$7:$E$251,'MTS B Funnel (M3)'!$B$7:$B$251,'3.2.MTS B (M3)'!$B44)</f>
        <v>0</v>
      </c>
      <c r="T44" s="72">
        <f>SUMIFS('MTS B Funnel (M3)'!$F$7:$F$251,'MTS B Funnel (M3)'!$B$7:$B$251,'3.2.MTS B (M3)'!$B44)</f>
        <v>0</v>
      </c>
      <c r="U44" s="72">
        <f>SUMIFS('MTS B Funnel (M3)'!$G$7:$G$251,'MTS B Funnel (M3)'!$B$7:$B$251,'3.2.MTS B (M3)'!$B44)</f>
        <v>0</v>
      </c>
      <c r="V44" s="72">
        <f>SUMIFS('MTS B Funnel (M3)'!$H$7:$H$251,'MTS B Funnel (M3)'!$B$7:$B$251,'3.2.MTS B (M3)'!$B44)</f>
        <v>0</v>
      </c>
      <c r="W44" s="72">
        <f t="shared" si="10"/>
        <v>0</v>
      </c>
      <c r="X44" s="72">
        <f t="shared" si="11"/>
        <v>0</v>
      </c>
      <c r="Y44" s="72">
        <f t="shared" si="12"/>
        <v>0</v>
      </c>
      <c r="Z44" s="72">
        <f t="shared" si="12"/>
        <v>0</v>
      </c>
      <c r="AA44" s="72">
        <f t="shared" si="12"/>
        <v>0</v>
      </c>
      <c r="AB44" s="72">
        <f>SUMIFS('MTS B Funnel (M3)'!$I$7:$I$251,'MTS B Funnel (M3)'!$B$7:$B$251,'3.2.MTS B (M3)'!$B44)</f>
        <v>0</v>
      </c>
      <c r="AC44" s="72">
        <f>SUMIFS('MTS B Funnel (M3)'!$J$7:$J$251,'MTS B Funnel (M3)'!$B$7:$B$251,'3.2.MTS B (M3)'!$B44)</f>
        <v>0</v>
      </c>
      <c r="AD44" s="72">
        <f t="shared" si="13"/>
        <v>0</v>
      </c>
      <c r="AE44" s="55"/>
      <c r="AF44" s="72">
        <f>SUMIF('3.1.MTS A'!$F$7:$F$253,'3.2.MTS B (M3)'!R44,'3.1.MTS A'!$AM$7:$AM$253)</f>
        <v>0</v>
      </c>
      <c r="AG44" s="72">
        <f>SUMIFS('MTS B Funnel (M3)'!$L$7:$L$251,'MTS B Funnel (M3)'!$B$7:$B$251,'3.2.MTS B (M3)'!$B44)</f>
        <v>0</v>
      </c>
      <c r="AH44" s="72">
        <f>SUMIFS('MTS B Funnel (M3)'!$M$7:$M$251,'MTS B Funnel (M3)'!$B$7:$B$251,'3.2.MTS B (M3)'!$B44)</f>
        <v>0</v>
      </c>
      <c r="AI44" s="72">
        <f>SUMIFS('MTS B Funnel (M3)'!$N$7:$N$251,'MTS B Funnel (M3)'!$B$7:$B$251,'3.2.MTS B (M3)'!$B44)</f>
        <v>0</v>
      </c>
      <c r="AJ44" s="72">
        <f>SUMIFS('MTS B Funnel (M3)'!$O$7:$O$251,'MTS B Funnel (M3)'!$B$7:$B$251,'3.2.MTS B (M3)'!$B44)</f>
        <v>0</v>
      </c>
      <c r="AK44" s="72">
        <f t="shared" si="17"/>
        <v>0</v>
      </c>
      <c r="AL44" s="72">
        <f t="shared" si="18"/>
        <v>0</v>
      </c>
      <c r="AM44" s="72">
        <f t="shared" si="19"/>
        <v>0</v>
      </c>
      <c r="AN44" s="72">
        <f t="shared" si="20"/>
        <v>0</v>
      </c>
      <c r="AO44" s="72">
        <f t="shared" si="21"/>
        <v>0</v>
      </c>
      <c r="AP44" s="55"/>
    </row>
    <row r="45" spans="1:42" x14ac:dyDescent="0.25">
      <c r="A45" s="144"/>
      <c r="B45" s="55"/>
      <c r="C45" s="55"/>
      <c r="D45" s="72">
        <f>SUMIF('3.1.MTS A'!$F$7:$F$253,'3.2.MTS B (M3)'!B45,'3.1.MTS A'!$N$7:$N$253)</f>
        <v>0</v>
      </c>
      <c r="E45" s="187">
        <f>SUMIF('Conv ratios (M3)'!$A$2:$A$51,'3.2.MTS B (M3)'!$B45,'Conv ratios (M3)'!$G$2:$G$51)</f>
        <v>0</v>
      </c>
      <c r="F45" s="187">
        <f>SUMIF('Conv ratios (M3)'!$A$2:$A$51,'3.2.MTS B (M3)'!$B45,'Conv ratios (M3)'!$F$2:$F$51)</f>
        <v>0</v>
      </c>
      <c r="G45" s="187">
        <f>SUMIF('Conv ratios (M3)'!$A$2:$A$51,'3.2.MTS B (M3)'!$B45,'Conv ratios (M3)'!$E$2:$E$51)</f>
        <v>0</v>
      </c>
      <c r="H45" s="55"/>
      <c r="I45" s="72">
        <f t="shared" si="3"/>
        <v>0</v>
      </c>
      <c r="J45" s="72">
        <f t="shared" si="4"/>
        <v>0</v>
      </c>
      <c r="K45" s="72">
        <f t="shared" si="5"/>
        <v>0</v>
      </c>
      <c r="L45" s="72">
        <f t="shared" si="6"/>
        <v>0</v>
      </c>
      <c r="M45" s="55"/>
      <c r="N45" s="72">
        <f t="shared" si="7"/>
        <v>0</v>
      </c>
      <c r="O45" s="55"/>
      <c r="P45" s="72">
        <f t="shared" si="8"/>
        <v>0</v>
      </c>
      <c r="Q45" s="72">
        <f t="shared" si="9"/>
        <v>0</v>
      </c>
      <c r="R45" s="72">
        <f>SUMIF('3.1.MTS A'!$F$7:$F$253,'3.2.MTS B (M3)'!B45,'3.1.MTS A'!$AH$7:$AH$253)</f>
        <v>0</v>
      </c>
      <c r="S45" s="72">
        <f>SUMIFS('MTS B Funnel (M3)'!$E$7:$E$251,'MTS B Funnel (M3)'!$B$7:$B$251,'3.2.MTS B (M3)'!$B45)</f>
        <v>0</v>
      </c>
      <c r="T45" s="72">
        <f>SUMIFS('MTS B Funnel (M3)'!$F$7:$F$251,'MTS B Funnel (M3)'!$B$7:$B$251,'3.2.MTS B (M3)'!$B45)</f>
        <v>0</v>
      </c>
      <c r="U45" s="72">
        <f>SUMIFS('MTS B Funnel (M3)'!$G$7:$G$251,'MTS B Funnel (M3)'!$B$7:$B$251,'3.2.MTS B (M3)'!$B45)</f>
        <v>0</v>
      </c>
      <c r="V45" s="72">
        <f>SUMIFS('MTS B Funnel (M3)'!$H$7:$H$251,'MTS B Funnel (M3)'!$B$7:$B$251,'3.2.MTS B (M3)'!$B45)</f>
        <v>0</v>
      </c>
      <c r="W45" s="72">
        <f t="shared" si="10"/>
        <v>0</v>
      </c>
      <c r="X45" s="72">
        <f t="shared" si="11"/>
        <v>0</v>
      </c>
      <c r="Y45" s="72">
        <f t="shared" si="12"/>
        <v>0</v>
      </c>
      <c r="Z45" s="72">
        <f t="shared" si="12"/>
        <v>0</v>
      </c>
      <c r="AA45" s="72">
        <f t="shared" si="12"/>
        <v>0</v>
      </c>
      <c r="AB45" s="72">
        <f>SUMIFS('MTS B Funnel (M3)'!$I$7:$I$251,'MTS B Funnel (M3)'!$B$7:$B$251,'3.2.MTS B (M3)'!$B45)</f>
        <v>0</v>
      </c>
      <c r="AC45" s="72">
        <f>SUMIFS('MTS B Funnel (M3)'!$J$7:$J$251,'MTS B Funnel (M3)'!$B$7:$B$251,'3.2.MTS B (M3)'!$B45)</f>
        <v>0</v>
      </c>
      <c r="AD45" s="72">
        <f t="shared" si="13"/>
        <v>0</v>
      </c>
      <c r="AE45" s="55"/>
      <c r="AF45" s="72">
        <f>SUMIF('3.1.MTS A'!$F$7:$F$253,'3.2.MTS B (M3)'!R45,'3.1.MTS A'!$AM$7:$AM$253)</f>
        <v>0</v>
      </c>
      <c r="AG45" s="72">
        <f>SUMIFS('MTS B Funnel (M3)'!$L$7:$L$251,'MTS B Funnel (M3)'!$B$7:$B$251,'3.2.MTS B (M3)'!$B45)</f>
        <v>0</v>
      </c>
      <c r="AH45" s="72">
        <f>SUMIFS('MTS B Funnel (M3)'!$M$7:$M$251,'MTS B Funnel (M3)'!$B$7:$B$251,'3.2.MTS B (M3)'!$B45)</f>
        <v>0</v>
      </c>
      <c r="AI45" s="72">
        <f>SUMIFS('MTS B Funnel (M3)'!$N$7:$N$251,'MTS B Funnel (M3)'!$B$7:$B$251,'3.2.MTS B (M3)'!$B45)</f>
        <v>0</v>
      </c>
      <c r="AJ45" s="72">
        <f>SUMIFS('MTS B Funnel (M3)'!$O$7:$O$251,'MTS B Funnel (M3)'!$B$7:$B$251,'3.2.MTS B (M3)'!$B45)</f>
        <v>0</v>
      </c>
      <c r="AK45" s="72">
        <f t="shared" si="17"/>
        <v>0</v>
      </c>
      <c r="AL45" s="72">
        <f t="shared" si="18"/>
        <v>0</v>
      </c>
      <c r="AM45" s="72">
        <f t="shared" si="19"/>
        <v>0</v>
      </c>
      <c r="AN45" s="72">
        <f t="shared" si="20"/>
        <v>0</v>
      </c>
      <c r="AO45" s="72">
        <f t="shared" si="21"/>
        <v>0</v>
      </c>
      <c r="AP45" s="55"/>
    </row>
    <row r="46" spans="1:42" x14ac:dyDescent="0.25">
      <c r="A46" s="144"/>
      <c r="B46" s="55"/>
      <c r="C46" s="55"/>
      <c r="D46" s="72">
        <f>SUMIF('3.1.MTS A'!$F$7:$F$253,'3.2.MTS B (M3)'!B46,'3.1.MTS A'!$N$7:$N$253)</f>
        <v>0</v>
      </c>
      <c r="E46" s="187">
        <f>SUMIF('Conv ratios (M3)'!$A$2:$A$51,'3.2.MTS B (M3)'!$B46,'Conv ratios (M3)'!$G$2:$G$51)</f>
        <v>0</v>
      </c>
      <c r="F46" s="187">
        <f>SUMIF('Conv ratios (M3)'!$A$2:$A$51,'3.2.MTS B (M3)'!$B46,'Conv ratios (M3)'!$F$2:$F$51)</f>
        <v>0</v>
      </c>
      <c r="G46" s="187">
        <f>SUMIF('Conv ratios (M3)'!$A$2:$A$51,'3.2.MTS B (M3)'!$B46,'Conv ratios (M3)'!$E$2:$E$51)</f>
        <v>0</v>
      </c>
      <c r="H46" s="55"/>
      <c r="I46" s="72">
        <f t="shared" si="3"/>
        <v>0</v>
      </c>
      <c r="J46" s="72">
        <f t="shared" si="4"/>
        <v>0</v>
      </c>
      <c r="K46" s="72">
        <f t="shared" si="5"/>
        <v>0</v>
      </c>
      <c r="L46" s="72">
        <f t="shared" si="6"/>
        <v>0</v>
      </c>
      <c r="M46" s="55"/>
      <c r="N46" s="72">
        <f t="shared" si="7"/>
        <v>0</v>
      </c>
      <c r="O46" s="55"/>
      <c r="P46" s="72">
        <f t="shared" si="8"/>
        <v>0</v>
      </c>
      <c r="Q46" s="72">
        <f t="shared" si="9"/>
        <v>0</v>
      </c>
      <c r="R46" s="72">
        <f>SUMIF('3.1.MTS A'!$F$7:$F$253,'3.2.MTS B (M3)'!B46,'3.1.MTS A'!$AH$7:$AH$253)</f>
        <v>0</v>
      </c>
      <c r="S46" s="72">
        <f>SUMIFS('MTS B Funnel (M3)'!$E$7:$E$251,'MTS B Funnel (M3)'!$B$7:$B$251,'3.2.MTS B (M3)'!$B46)</f>
        <v>0</v>
      </c>
      <c r="T46" s="72">
        <f>SUMIFS('MTS B Funnel (M3)'!$F$7:$F$251,'MTS B Funnel (M3)'!$B$7:$B$251,'3.2.MTS B (M3)'!$B46)</f>
        <v>0</v>
      </c>
      <c r="U46" s="72">
        <f>SUMIFS('MTS B Funnel (M3)'!$G$7:$G$251,'MTS B Funnel (M3)'!$B$7:$B$251,'3.2.MTS B (M3)'!$B46)</f>
        <v>0</v>
      </c>
      <c r="V46" s="72">
        <f>SUMIFS('MTS B Funnel (M3)'!$H$7:$H$251,'MTS B Funnel (M3)'!$B$7:$B$251,'3.2.MTS B (M3)'!$B46)</f>
        <v>0</v>
      </c>
      <c r="W46" s="72">
        <f t="shared" si="10"/>
        <v>0</v>
      </c>
      <c r="X46" s="72">
        <f t="shared" si="11"/>
        <v>0</v>
      </c>
      <c r="Y46" s="72">
        <f t="shared" si="12"/>
        <v>0</v>
      </c>
      <c r="Z46" s="72">
        <f t="shared" si="12"/>
        <v>0</v>
      </c>
      <c r="AA46" s="72">
        <f t="shared" si="12"/>
        <v>0</v>
      </c>
      <c r="AB46" s="72">
        <f>SUMIFS('MTS B Funnel (M3)'!$I$7:$I$251,'MTS B Funnel (M3)'!$B$7:$B$251,'3.2.MTS B (M3)'!$B46)</f>
        <v>0</v>
      </c>
      <c r="AC46" s="72">
        <f>SUMIFS('MTS B Funnel (M3)'!$J$7:$J$251,'MTS B Funnel (M3)'!$B$7:$B$251,'3.2.MTS B (M3)'!$B46)</f>
        <v>0</v>
      </c>
      <c r="AD46" s="72">
        <f t="shared" si="13"/>
        <v>0</v>
      </c>
      <c r="AE46" s="55"/>
      <c r="AF46" s="72">
        <f>SUMIF('3.1.MTS A'!$F$7:$F$253,'3.2.MTS B (M3)'!R46,'3.1.MTS A'!$AM$7:$AM$253)</f>
        <v>0</v>
      </c>
      <c r="AG46" s="72">
        <f>SUMIFS('MTS B Funnel (M3)'!$L$7:$L$251,'MTS B Funnel (M3)'!$B$7:$B$251,'3.2.MTS B (M3)'!$B46)</f>
        <v>0</v>
      </c>
      <c r="AH46" s="72">
        <f>SUMIFS('MTS B Funnel (M3)'!$M$7:$M$251,'MTS B Funnel (M3)'!$B$7:$B$251,'3.2.MTS B (M3)'!$B46)</f>
        <v>0</v>
      </c>
      <c r="AI46" s="72">
        <f>SUMIFS('MTS B Funnel (M3)'!$N$7:$N$251,'MTS B Funnel (M3)'!$B$7:$B$251,'3.2.MTS B (M3)'!$B46)</f>
        <v>0</v>
      </c>
      <c r="AJ46" s="72">
        <f>SUMIFS('MTS B Funnel (M3)'!$O$7:$O$251,'MTS B Funnel (M3)'!$B$7:$B$251,'3.2.MTS B (M3)'!$B46)</f>
        <v>0</v>
      </c>
      <c r="AK46" s="72">
        <f t="shared" si="17"/>
        <v>0</v>
      </c>
      <c r="AL46" s="72">
        <f t="shared" si="18"/>
        <v>0</v>
      </c>
      <c r="AM46" s="72">
        <f t="shared" si="19"/>
        <v>0</v>
      </c>
      <c r="AN46" s="72">
        <f t="shared" si="20"/>
        <v>0</v>
      </c>
      <c r="AO46" s="72">
        <f t="shared" si="21"/>
        <v>0</v>
      </c>
      <c r="AP46" s="55"/>
    </row>
    <row r="47" spans="1:42" x14ac:dyDescent="0.25">
      <c r="A47" s="144"/>
      <c r="B47" s="55"/>
      <c r="C47" s="55"/>
      <c r="D47" s="72">
        <f>SUMIF('3.1.MTS A'!$F$7:$F$253,'3.2.MTS B (M3)'!B47,'3.1.MTS A'!$N$7:$N$253)</f>
        <v>0</v>
      </c>
      <c r="E47" s="187">
        <f>SUMIF('Conv ratios (M3)'!$A$2:$A$51,'3.2.MTS B (M3)'!$B47,'Conv ratios (M3)'!$G$2:$G$51)</f>
        <v>0</v>
      </c>
      <c r="F47" s="187">
        <f>SUMIF('Conv ratios (M3)'!$A$2:$A$51,'3.2.MTS B (M3)'!$B47,'Conv ratios (M3)'!$F$2:$F$51)</f>
        <v>0</v>
      </c>
      <c r="G47" s="187">
        <f>SUMIF('Conv ratios (M3)'!$A$2:$A$51,'3.2.MTS B (M3)'!$B47,'Conv ratios (M3)'!$E$2:$E$51)</f>
        <v>0</v>
      </c>
      <c r="H47" s="55"/>
      <c r="I47" s="72">
        <f t="shared" si="3"/>
        <v>0</v>
      </c>
      <c r="J47" s="72">
        <f t="shared" si="4"/>
        <v>0</v>
      </c>
      <c r="K47" s="72">
        <f t="shared" si="5"/>
        <v>0</v>
      </c>
      <c r="L47" s="72">
        <f t="shared" si="6"/>
        <v>0</v>
      </c>
      <c r="M47" s="55"/>
      <c r="N47" s="72">
        <f t="shared" si="7"/>
        <v>0</v>
      </c>
      <c r="O47" s="55"/>
      <c r="P47" s="72">
        <f t="shared" si="8"/>
        <v>0</v>
      </c>
      <c r="Q47" s="72">
        <f t="shared" si="9"/>
        <v>0</v>
      </c>
      <c r="R47" s="72">
        <f>SUMIF('3.1.MTS A'!$F$7:$F$253,'3.2.MTS B (M3)'!B47,'3.1.MTS A'!$AH$7:$AH$253)</f>
        <v>0</v>
      </c>
      <c r="S47" s="72">
        <f>SUMIFS('MTS B Funnel (M3)'!$E$7:$E$251,'MTS B Funnel (M3)'!$B$7:$B$251,'3.2.MTS B (M3)'!$B47)</f>
        <v>0</v>
      </c>
      <c r="T47" s="72">
        <f>SUMIFS('MTS B Funnel (M3)'!$F$7:$F$251,'MTS B Funnel (M3)'!$B$7:$B$251,'3.2.MTS B (M3)'!$B47)</f>
        <v>0</v>
      </c>
      <c r="U47" s="72">
        <f>SUMIFS('MTS B Funnel (M3)'!$G$7:$G$251,'MTS B Funnel (M3)'!$B$7:$B$251,'3.2.MTS B (M3)'!$B47)</f>
        <v>0</v>
      </c>
      <c r="V47" s="72">
        <f>SUMIFS('MTS B Funnel (M3)'!$H$7:$H$251,'MTS B Funnel (M3)'!$B$7:$B$251,'3.2.MTS B (M3)'!$B47)</f>
        <v>0</v>
      </c>
      <c r="W47" s="72">
        <f t="shared" si="10"/>
        <v>0</v>
      </c>
      <c r="X47" s="72">
        <f t="shared" si="11"/>
        <v>0</v>
      </c>
      <c r="Y47" s="72">
        <f t="shared" si="12"/>
        <v>0</v>
      </c>
      <c r="Z47" s="72">
        <f t="shared" si="12"/>
        <v>0</v>
      </c>
      <c r="AA47" s="72">
        <f t="shared" si="12"/>
        <v>0</v>
      </c>
      <c r="AB47" s="72">
        <f>SUMIFS('MTS B Funnel (M3)'!$I$7:$I$251,'MTS B Funnel (M3)'!$B$7:$B$251,'3.2.MTS B (M3)'!$B47)</f>
        <v>0</v>
      </c>
      <c r="AC47" s="72">
        <f>SUMIFS('MTS B Funnel (M3)'!$J$7:$J$251,'MTS B Funnel (M3)'!$B$7:$B$251,'3.2.MTS B (M3)'!$B47)</f>
        <v>0</v>
      </c>
      <c r="AD47" s="72">
        <f t="shared" si="13"/>
        <v>0</v>
      </c>
      <c r="AE47" s="55"/>
      <c r="AF47" s="72">
        <f>SUMIF('3.1.MTS A'!$F$7:$F$253,'3.2.MTS B (M3)'!R47,'3.1.MTS A'!$AM$7:$AM$253)</f>
        <v>0</v>
      </c>
      <c r="AG47" s="72">
        <f>SUMIFS('MTS B Funnel (M3)'!$L$7:$L$251,'MTS B Funnel (M3)'!$B$7:$B$251,'3.2.MTS B (M3)'!$B47)</f>
        <v>0</v>
      </c>
      <c r="AH47" s="72">
        <f>SUMIFS('MTS B Funnel (M3)'!$M$7:$M$251,'MTS B Funnel (M3)'!$B$7:$B$251,'3.2.MTS B (M3)'!$B47)</f>
        <v>0</v>
      </c>
      <c r="AI47" s="72">
        <f>SUMIFS('MTS B Funnel (M3)'!$N$7:$N$251,'MTS B Funnel (M3)'!$B$7:$B$251,'3.2.MTS B (M3)'!$B47)</f>
        <v>0</v>
      </c>
      <c r="AJ47" s="72">
        <f>SUMIFS('MTS B Funnel (M3)'!$O$7:$O$251,'MTS B Funnel (M3)'!$B$7:$B$251,'3.2.MTS B (M3)'!$B47)</f>
        <v>0</v>
      </c>
      <c r="AK47" s="72">
        <f t="shared" si="17"/>
        <v>0</v>
      </c>
      <c r="AL47" s="72">
        <f t="shared" si="18"/>
        <v>0</v>
      </c>
      <c r="AM47" s="72">
        <f t="shared" si="19"/>
        <v>0</v>
      </c>
      <c r="AN47" s="72">
        <f t="shared" si="20"/>
        <v>0</v>
      </c>
      <c r="AO47" s="72">
        <f t="shared" si="21"/>
        <v>0</v>
      </c>
      <c r="AP47" s="55"/>
    </row>
    <row r="48" spans="1:42" x14ac:dyDescent="0.25">
      <c r="A48" s="144"/>
      <c r="B48" s="55"/>
      <c r="C48" s="55"/>
      <c r="D48" s="72">
        <f>SUMIF('3.1.MTS A'!$F$7:$F$253,'3.2.MTS B (M3)'!B48,'3.1.MTS A'!$N$7:$N$253)</f>
        <v>0</v>
      </c>
      <c r="E48" s="187">
        <f>SUMIF('Conv ratios (M3)'!$A$2:$A$51,'3.2.MTS B (M3)'!$B48,'Conv ratios (M3)'!$G$2:$G$51)</f>
        <v>0</v>
      </c>
      <c r="F48" s="187">
        <f>SUMIF('Conv ratios (M3)'!$A$2:$A$51,'3.2.MTS B (M3)'!$B48,'Conv ratios (M3)'!$F$2:$F$51)</f>
        <v>0</v>
      </c>
      <c r="G48" s="187">
        <f>SUMIF('Conv ratios (M3)'!$A$2:$A$51,'3.2.MTS B (M3)'!$B48,'Conv ratios (M3)'!$E$2:$E$51)</f>
        <v>0</v>
      </c>
      <c r="H48" s="55"/>
      <c r="I48" s="72">
        <f t="shared" si="3"/>
        <v>0</v>
      </c>
      <c r="J48" s="72">
        <f t="shared" si="4"/>
        <v>0</v>
      </c>
      <c r="K48" s="72">
        <f t="shared" si="5"/>
        <v>0</v>
      </c>
      <c r="L48" s="72">
        <f t="shared" si="6"/>
        <v>0</v>
      </c>
      <c r="M48" s="55"/>
      <c r="N48" s="72">
        <f t="shared" si="7"/>
        <v>0</v>
      </c>
      <c r="O48" s="55"/>
      <c r="P48" s="72">
        <f t="shared" si="8"/>
        <v>0</v>
      </c>
      <c r="Q48" s="72">
        <f t="shared" si="9"/>
        <v>0</v>
      </c>
      <c r="R48" s="72">
        <f>SUMIF('3.1.MTS A'!$F$7:$F$253,'3.2.MTS B (M3)'!B48,'3.1.MTS A'!$AH$7:$AH$253)</f>
        <v>0</v>
      </c>
      <c r="S48" s="72">
        <f>SUMIFS('MTS B Funnel (M3)'!$E$7:$E$251,'MTS B Funnel (M3)'!$B$7:$B$251,'3.2.MTS B (M3)'!$B48)</f>
        <v>0</v>
      </c>
      <c r="T48" s="72">
        <f>SUMIFS('MTS B Funnel (M3)'!$F$7:$F$251,'MTS B Funnel (M3)'!$B$7:$B$251,'3.2.MTS B (M3)'!$B48)</f>
        <v>0</v>
      </c>
      <c r="U48" s="72">
        <f>SUMIFS('MTS B Funnel (M3)'!$G$7:$G$251,'MTS B Funnel (M3)'!$B$7:$B$251,'3.2.MTS B (M3)'!$B48)</f>
        <v>0</v>
      </c>
      <c r="V48" s="72">
        <f>SUMIFS('MTS B Funnel (M3)'!$H$7:$H$251,'MTS B Funnel (M3)'!$B$7:$B$251,'3.2.MTS B (M3)'!$B48)</f>
        <v>0</v>
      </c>
      <c r="W48" s="72">
        <f t="shared" si="10"/>
        <v>0</v>
      </c>
      <c r="X48" s="72">
        <f t="shared" si="11"/>
        <v>0</v>
      </c>
      <c r="Y48" s="72">
        <f t="shared" si="12"/>
        <v>0</v>
      </c>
      <c r="Z48" s="72">
        <f t="shared" si="12"/>
        <v>0</v>
      </c>
      <c r="AA48" s="72">
        <f t="shared" si="12"/>
        <v>0</v>
      </c>
      <c r="AB48" s="72">
        <f>SUMIFS('MTS B Funnel (M3)'!$I$7:$I$251,'MTS B Funnel (M3)'!$B$7:$B$251,'3.2.MTS B (M3)'!$B48)</f>
        <v>0</v>
      </c>
      <c r="AC48" s="72">
        <f>SUMIFS('MTS B Funnel (M3)'!$J$7:$J$251,'MTS B Funnel (M3)'!$B$7:$B$251,'3.2.MTS B (M3)'!$B48)</f>
        <v>0</v>
      </c>
      <c r="AD48" s="72">
        <f t="shared" si="13"/>
        <v>0</v>
      </c>
      <c r="AE48" s="55"/>
      <c r="AF48" s="72">
        <f>SUMIF('3.1.MTS A'!$F$7:$F$253,'3.2.MTS B (M3)'!R48,'3.1.MTS A'!$AM$7:$AM$253)</f>
        <v>0</v>
      </c>
      <c r="AG48" s="72">
        <f>SUMIFS('MTS B Funnel (M3)'!$L$7:$L$251,'MTS B Funnel (M3)'!$B$7:$B$251,'3.2.MTS B (M3)'!$B48)</f>
        <v>0</v>
      </c>
      <c r="AH48" s="72">
        <f>SUMIFS('MTS B Funnel (M3)'!$M$7:$M$251,'MTS B Funnel (M3)'!$B$7:$B$251,'3.2.MTS B (M3)'!$B48)</f>
        <v>0</v>
      </c>
      <c r="AI48" s="72">
        <f>SUMIFS('MTS B Funnel (M3)'!$N$7:$N$251,'MTS B Funnel (M3)'!$B$7:$B$251,'3.2.MTS B (M3)'!$B48)</f>
        <v>0</v>
      </c>
      <c r="AJ48" s="72">
        <f>SUMIFS('MTS B Funnel (M3)'!$O$7:$O$251,'MTS B Funnel (M3)'!$B$7:$B$251,'3.2.MTS B (M3)'!$B48)</f>
        <v>0</v>
      </c>
      <c r="AK48" s="72">
        <f t="shared" si="17"/>
        <v>0</v>
      </c>
      <c r="AL48" s="72">
        <f t="shared" si="18"/>
        <v>0</v>
      </c>
      <c r="AM48" s="72">
        <f t="shared" si="19"/>
        <v>0</v>
      </c>
      <c r="AN48" s="72">
        <f t="shared" si="20"/>
        <v>0</v>
      </c>
      <c r="AO48" s="72">
        <f t="shared" si="21"/>
        <v>0</v>
      </c>
      <c r="AP48" s="55"/>
    </row>
    <row r="49" spans="1:42" x14ac:dyDescent="0.25">
      <c r="A49" s="144"/>
      <c r="B49" s="55"/>
      <c r="C49" s="55"/>
      <c r="D49" s="72">
        <f>SUMIF('3.1.MTS A'!$F$7:$F$253,'3.2.MTS B (M3)'!B49,'3.1.MTS A'!$N$7:$N$253)</f>
        <v>0</v>
      </c>
      <c r="E49" s="187">
        <f>SUMIF('Conv ratios (M3)'!$A$2:$A$51,'3.2.MTS B (M3)'!$B49,'Conv ratios (M3)'!$G$2:$G$51)</f>
        <v>0</v>
      </c>
      <c r="F49" s="187">
        <f>SUMIF('Conv ratios (M3)'!$A$2:$A$51,'3.2.MTS B (M3)'!$B49,'Conv ratios (M3)'!$F$2:$F$51)</f>
        <v>0</v>
      </c>
      <c r="G49" s="187">
        <f>SUMIF('Conv ratios (M3)'!$A$2:$A$51,'3.2.MTS B (M3)'!$B49,'Conv ratios (M3)'!$E$2:$E$51)</f>
        <v>0</v>
      </c>
      <c r="H49" s="55"/>
      <c r="I49" s="72">
        <f t="shared" si="3"/>
        <v>0</v>
      </c>
      <c r="J49" s="72">
        <f t="shared" si="4"/>
        <v>0</v>
      </c>
      <c r="K49" s="72">
        <f t="shared" si="5"/>
        <v>0</v>
      </c>
      <c r="L49" s="72">
        <f t="shared" si="6"/>
        <v>0</v>
      </c>
      <c r="M49" s="55"/>
      <c r="N49" s="72">
        <f t="shared" si="7"/>
        <v>0</v>
      </c>
      <c r="O49" s="55"/>
      <c r="P49" s="72">
        <f t="shared" si="8"/>
        <v>0</v>
      </c>
      <c r="Q49" s="72">
        <f t="shared" si="9"/>
        <v>0</v>
      </c>
      <c r="R49" s="72">
        <f>SUMIF('3.1.MTS A'!$F$7:$F$253,'3.2.MTS B (M3)'!B49,'3.1.MTS A'!$AH$7:$AH$253)</f>
        <v>0</v>
      </c>
      <c r="S49" s="72">
        <f>SUMIFS('MTS B Funnel (M3)'!$E$7:$E$251,'MTS B Funnel (M3)'!$B$7:$B$251,'3.2.MTS B (M3)'!$B49)</f>
        <v>0</v>
      </c>
      <c r="T49" s="72">
        <f>SUMIFS('MTS B Funnel (M3)'!$F$7:$F$251,'MTS B Funnel (M3)'!$B$7:$B$251,'3.2.MTS B (M3)'!$B49)</f>
        <v>0</v>
      </c>
      <c r="U49" s="72">
        <f>SUMIFS('MTS B Funnel (M3)'!$G$7:$G$251,'MTS B Funnel (M3)'!$B$7:$B$251,'3.2.MTS B (M3)'!$B49)</f>
        <v>0</v>
      </c>
      <c r="V49" s="72">
        <f>SUMIFS('MTS B Funnel (M3)'!$H$7:$H$251,'MTS B Funnel (M3)'!$B$7:$B$251,'3.2.MTS B (M3)'!$B49)</f>
        <v>0</v>
      </c>
      <c r="W49" s="72">
        <f t="shared" si="10"/>
        <v>0</v>
      </c>
      <c r="X49" s="72">
        <f t="shared" si="11"/>
        <v>0</v>
      </c>
      <c r="Y49" s="72">
        <f t="shared" si="12"/>
        <v>0</v>
      </c>
      <c r="Z49" s="72">
        <f t="shared" si="12"/>
        <v>0</v>
      </c>
      <c r="AA49" s="72">
        <f t="shared" si="12"/>
        <v>0</v>
      </c>
      <c r="AB49" s="72">
        <f>SUMIFS('MTS B Funnel (M3)'!$I$7:$I$251,'MTS B Funnel (M3)'!$B$7:$B$251,'3.2.MTS B (M3)'!$B49)</f>
        <v>0</v>
      </c>
      <c r="AC49" s="72">
        <f>SUMIFS('MTS B Funnel (M3)'!$J$7:$J$251,'MTS B Funnel (M3)'!$B$7:$B$251,'3.2.MTS B (M3)'!$B49)</f>
        <v>0</v>
      </c>
      <c r="AD49" s="72">
        <f t="shared" si="13"/>
        <v>0</v>
      </c>
      <c r="AE49" s="55"/>
      <c r="AF49" s="72">
        <f>SUMIF('3.1.MTS A'!$F$7:$F$253,'3.2.MTS B (M3)'!R49,'3.1.MTS A'!$AM$7:$AM$253)</f>
        <v>0</v>
      </c>
      <c r="AG49" s="72">
        <f>SUMIFS('MTS B Funnel (M3)'!$L$7:$L$251,'MTS B Funnel (M3)'!$B$7:$B$251,'3.2.MTS B (M3)'!$B49)</f>
        <v>0</v>
      </c>
      <c r="AH49" s="72">
        <f>SUMIFS('MTS B Funnel (M3)'!$M$7:$M$251,'MTS B Funnel (M3)'!$B$7:$B$251,'3.2.MTS B (M3)'!$B49)</f>
        <v>0</v>
      </c>
      <c r="AI49" s="72">
        <f>SUMIFS('MTS B Funnel (M3)'!$N$7:$N$251,'MTS B Funnel (M3)'!$B$7:$B$251,'3.2.MTS B (M3)'!$B49)</f>
        <v>0</v>
      </c>
      <c r="AJ49" s="72">
        <f>SUMIFS('MTS B Funnel (M3)'!$O$7:$O$251,'MTS B Funnel (M3)'!$B$7:$B$251,'3.2.MTS B (M3)'!$B49)</f>
        <v>0</v>
      </c>
      <c r="AK49" s="72">
        <f t="shared" si="17"/>
        <v>0</v>
      </c>
      <c r="AL49" s="72">
        <f t="shared" si="18"/>
        <v>0</v>
      </c>
      <c r="AM49" s="72">
        <f t="shared" si="19"/>
        <v>0</v>
      </c>
      <c r="AN49" s="72">
        <f t="shared" si="20"/>
        <v>0</v>
      </c>
      <c r="AO49" s="72">
        <f t="shared" si="21"/>
        <v>0</v>
      </c>
      <c r="AP49" s="55"/>
    </row>
    <row r="50" spans="1:42" x14ac:dyDescent="0.25">
      <c r="A50" s="144"/>
      <c r="B50" s="55"/>
      <c r="C50" s="55"/>
      <c r="D50" s="72">
        <f>SUMIF('3.1.MTS A'!$F$7:$F$253,'3.2.MTS B (M3)'!B50,'3.1.MTS A'!$N$7:$N$253)</f>
        <v>0</v>
      </c>
      <c r="E50" s="187">
        <f>SUMIF('Conv ratios (M3)'!$A$2:$A$51,'3.2.MTS B (M3)'!$B50,'Conv ratios (M3)'!$G$2:$G$51)</f>
        <v>0</v>
      </c>
      <c r="F50" s="187">
        <f>SUMIF('Conv ratios (M3)'!$A$2:$A$51,'3.2.MTS B (M3)'!$B50,'Conv ratios (M3)'!$F$2:$F$51)</f>
        <v>0</v>
      </c>
      <c r="G50" s="187">
        <f>SUMIF('Conv ratios (M3)'!$A$2:$A$51,'3.2.MTS B (M3)'!$B50,'Conv ratios (M3)'!$E$2:$E$51)</f>
        <v>0</v>
      </c>
      <c r="H50" s="55"/>
      <c r="I50" s="72">
        <f t="shared" si="3"/>
        <v>0</v>
      </c>
      <c r="J50" s="72">
        <f t="shared" si="4"/>
        <v>0</v>
      </c>
      <c r="K50" s="72">
        <f t="shared" si="5"/>
        <v>0</v>
      </c>
      <c r="L50" s="72">
        <f t="shared" si="6"/>
        <v>0</v>
      </c>
      <c r="M50" s="55"/>
      <c r="N50" s="72">
        <f t="shared" si="7"/>
        <v>0</v>
      </c>
      <c r="O50" s="55"/>
      <c r="P50" s="72">
        <f t="shared" si="8"/>
        <v>0</v>
      </c>
      <c r="Q50" s="72">
        <f t="shared" si="9"/>
        <v>0</v>
      </c>
      <c r="R50" s="72">
        <f>SUMIF('3.1.MTS A'!$F$7:$F$253,'3.2.MTS B (M3)'!B50,'3.1.MTS A'!$AH$7:$AH$253)</f>
        <v>0</v>
      </c>
      <c r="S50" s="72">
        <f>SUMIFS('MTS B Funnel (M3)'!$E$7:$E$251,'MTS B Funnel (M3)'!$B$7:$B$251,'3.2.MTS B (M3)'!$B50)</f>
        <v>0</v>
      </c>
      <c r="T50" s="72">
        <f>SUMIFS('MTS B Funnel (M3)'!$F$7:$F$251,'MTS B Funnel (M3)'!$B$7:$B$251,'3.2.MTS B (M3)'!$B50)</f>
        <v>0</v>
      </c>
      <c r="U50" s="72">
        <f>SUMIFS('MTS B Funnel (M3)'!$G$7:$G$251,'MTS B Funnel (M3)'!$B$7:$B$251,'3.2.MTS B (M3)'!$B50)</f>
        <v>0</v>
      </c>
      <c r="V50" s="72">
        <f>SUMIFS('MTS B Funnel (M3)'!$H$7:$H$251,'MTS B Funnel (M3)'!$B$7:$B$251,'3.2.MTS B (M3)'!$B50)</f>
        <v>0</v>
      </c>
      <c r="W50" s="72">
        <f t="shared" si="10"/>
        <v>0</v>
      </c>
      <c r="X50" s="72">
        <f t="shared" si="11"/>
        <v>0</v>
      </c>
      <c r="Y50" s="72">
        <f t="shared" si="12"/>
        <v>0</v>
      </c>
      <c r="Z50" s="72">
        <f t="shared" si="12"/>
        <v>0</v>
      </c>
      <c r="AA50" s="72">
        <f t="shared" si="12"/>
        <v>0</v>
      </c>
      <c r="AB50" s="72">
        <f>SUMIFS('MTS B Funnel (M3)'!$I$7:$I$251,'MTS B Funnel (M3)'!$B$7:$B$251,'3.2.MTS B (M3)'!$B50)</f>
        <v>0</v>
      </c>
      <c r="AC50" s="72">
        <f>SUMIFS('MTS B Funnel (M3)'!$J$7:$J$251,'MTS B Funnel (M3)'!$B$7:$B$251,'3.2.MTS B (M3)'!$B50)</f>
        <v>0</v>
      </c>
      <c r="AD50" s="72">
        <f t="shared" si="13"/>
        <v>0</v>
      </c>
      <c r="AE50" s="55"/>
      <c r="AF50" s="72">
        <f>SUMIF('3.1.MTS A'!$F$7:$F$253,'3.2.MTS B (M3)'!R50,'3.1.MTS A'!$AM$7:$AM$253)</f>
        <v>0</v>
      </c>
      <c r="AG50" s="72">
        <f>SUMIFS('MTS B Funnel (M3)'!$L$7:$L$251,'MTS B Funnel (M3)'!$B$7:$B$251,'3.2.MTS B (M3)'!$B50)</f>
        <v>0</v>
      </c>
      <c r="AH50" s="72">
        <f>SUMIFS('MTS B Funnel (M3)'!$M$7:$M$251,'MTS B Funnel (M3)'!$B$7:$B$251,'3.2.MTS B (M3)'!$B50)</f>
        <v>0</v>
      </c>
      <c r="AI50" s="72">
        <f>SUMIFS('MTS B Funnel (M3)'!$N$7:$N$251,'MTS B Funnel (M3)'!$B$7:$B$251,'3.2.MTS B (M3)'!$B50)</f>
        <v>0</v>
      </c>
      <c r="AJ50" s="72">
        <f>SUMIFS('MTS B Funnel (M3)'!$O$7:$O$251,'MTS B Funnel (M3)'!$B$7:$B$251,'3.2.MTS B (M3)'!$B50)</f>
        <v>0</v>
      </c>
      <c r="AK50" s="72">
        <f t="shared" si="17"/>
        <v>0</v>
      </c>
      <c r="AL50" s="72">
        <f t="shared" si="18"/>
        <v>0</v>
      </c>
      <c r="AM50" s="72">
        <f t="shared" si="19"/>
        <v>0</v>
      </c>
      <c r="AN50" s="72">
        <f t="shared" si="20"/>
        <v>0</v>
      </c>
      <c r="AO50" s="72">
        <f t="shared" si="21"/>
        <v>0</v>
      </c>
      <c r="AP50" s="55"/>
    </row>
    <row r="51" spans="1:42" x14ac:dyDescent="0.25">
      <c r="A51" s="144"/>
      <c r="B51" s="55"/>
      <c r="C51" s="55"/>
      <c r="D51" s="72">
        <f>SUMIF('3.1.MTS A'!$F$7:$F$253,'3.2.MTS B (M3)'!B51,'3.1.MTS A'!$N$7:$N$253)</f>
        <v>0</v>
      </c>
      <c r="E51" s="187">
        <f>SUMIF('Conv ratios (M3)'!$A$2:$A$51,'3.2.MTS B (M3)'!$B51,'Conv ratios (M3)'!$G$2:$G$51)</f>
        <v>0</v>
      </c>
      <c r="F51" s="187">
        <f>SUMIF('Conv ratios (M3)'!$A$2:$A$51,'3.2.MTS B (M3)'!$B51,'Conv ratios (M3)'!$F$2:$F$51)</f>
        <v>0</v>
      </c>
      <c r="G51" s="187">
        <f>SUMIF('Conv ratios (M3)'!$A$2:$A$51,'3.2.MTS B (M3)'!$B51,'Conv ratios (M3)'!$E$2:$E$51)</f>
        <v>0</v>
      </c>
      <c r="H51" s="55"/>
      <c r="I51" s="72">
        <f t="shared" si="3"/>
        <v>0</v>
      </c>
      <c r="J51" s="72">
        <f t="shared" si="4"/>
        <v>0</v>
      </c>
      <c r="K51" s="72">
        <f t="shared" si="5"/>
        <v>0</v>
      </c>
      <c r="L51" s="72">
        <f t="shared" si="6"/>
        <v>0</v>
      </c>
      <c r="M51" s="55"/>
      <c r="N51" s="72">
        <f t="shared" si="7"/>
        <v>0</v>
      </c>
      <c r="O51" s="55"/>
      <c r="P51" s="72">
        <f t="shared" si="8"/>
        <v>0</v>
      </c>
      <c r="Q51" s="72">
        <f t="shared" si="9"/>
        <v>0</v>
      </c>
      <c r="R51" s="72">
        <f>SUMIF('3.1.MTS A'!$F$7:$F$253,'3.2.MTS B (M3)'!B51,'3.1.MTS A'!$AH$7:$AH$253)</f>
        <v>0</v>
      </c>
      <c r="S51" s="72">
        <f>SUMIFS('MTS B Funnel (M3)'!$E$7:$E$251,'MTS B Funnel (M3)'!$B$7:$B$251,'3.2.MTS B (M3)'!$B51)</f>
        <v>0</v>
      </c>
      <c r="T51" s="72">
        <f>SUMIFS('MTS B Funnel (M3)'!$F$7:$F$251,'MTS B Funnel (M3)'!$B$7:$B$251,'3.2.MTS B (M3)'!$B51)</f>
        <v>0</v>
      </c>
      <c r="U51" s="72">
        <f>SUMIFS('MTS B Funnel (M3)'!$G$7:$G$251,'MTS B Funnel (M3)'!$B$7:$B$251,'3.2.MTS B (M3)'!$B51)</f>
        <v>0</v>
      </c>
      <c r="V51" s="72">
        <f>SUMIFS('MTS B Funnel (M3)'!$H$7:$H$251,'MTS B Funnel (M3)'!$B$7:$B$251,'3.2.MTS B (M3)'!$B51)</f>
        <v>0</v>
      </c>
      <c r="W51" s="72">
        <f t="shared" si="10"/>
        <v>0</v>
      </c>
      <c r="X51" s="72">
        <f t="shared" si="11"/>
        <v>0</v>
      </c>
      <c r="Y51" s="72">
        <f t="shared" si="12"/>
        <v>0</v>
      </c>
      <c r="Z51" s="72">
        <f t="shared" si="12"/>
        <v>0</v>
      </c>
      <c r="AA51" s="72">
        <f t="shared" si="12"/>
        <v>0</v>
      </c>
      <c r="AB51" s="72">
        <f>SUMIFS('MTS B Funnel (M3)'!$I$7:$I$251,'MTS B Funnel (M3)'!$B$7:$B$251,'3.2.MTS B (M3)'!$B51)</f>
        <v>0</v>
      </c>
      <c r="AC51" s="72">
        <f>SUMIFS('MTS B Funnel (M3)'!$J$7:$J$251,'MTS B Funnel (M3)'!$B$7:$B$251,'3.2.MTS B (M3)'!$B51)</f>
        <v>0</v>
      </c>
      <c r="AD51" s="72">
        <f t="shared" si="13"/>
        <v>0</v>
      </c>
      <c r="AE51" s="55"/>
      <c r="AF51" s="72">
        <f>SUMIF('3.1.MTS A'!$F$7:$F$253,'3.2.MTS B (M3)'!R51,'3.1.MTS A'!$AM$7:$AM$253)</f>
        <v>0</v>
      </c>
      <c r="AG51" s="72">
        <f>SUMIFS('MTS B Funnel (M3)'!$L$7:$L$251,'MTS B Funnel (M3)'!$B$7:$B$251,'3.2.MTS B (M3)'!$B51)</f>
        <v>0</v>
      </c>
      <c r="AH51" s="72">
        <f>SUMIFS('MTS B Funnel (M3)'!$M$7:$M$251,'MTS B Funnel (M3)'!$B$7:$B$251,'3.2.MTS B (M3)'!$B51)</f>
        <v>0</v>
      </c>
      <c r="AI51" s="72">
        <f>SUMIFS('MTS B Funnel (M3)'!$N$7:$N$251,'MTS B Funnel (M3)'!$B$7:$B$251,'3.2.MTS B (M3)'!$B51)</f>
        <v>0</v>
      </c>
      <c r="AJ51" s="72">
        <f>SUMIFS('MTS B Funnel (M3)'!$O$7:$O$251,'MTS B Funnel (M3)'!$B$7:$B$251,'3.2.MTS B (M3)'!$B51)</f>
        <v>0</v>
      </c>
      <c r="AK51" s="72">
        <f t="shared" si="17"/>
        <v>0</v>
      </c>
      <c r="AL51" s="72">
        <f t="shared" si="18"/>
        <v>0</v>
      </c>
      <c r="AM51" s="72">
        <f t="shared" si="19"/>
        <v>0</v>
      </c>
      <c r="AN51" s="72">
        <f t="shared" si="20"/>
        <v>0</v>
      </c>
      <c r="AO51" s="72">
        <f t="shared" si="21"/>
        <v>0</v>
      </c>
      <c r="AP51" s="55"/>
    </row>
    <row r="52" spans="1:42" x14ac:dyDescent="0.25">
      <c r="A52" s="144"/>
      <c r="B52" s="55"/>
      <c r="C52" s="55"/>
      <c r="D52" s="72">
        <f>SUMIF('3.1.MTS A'!$F$7:$F$253,'3.2.MTS B (M3)'!B52,'3.1.MTS A'!$N$7:$N$253)</f>
        <v>0</v>
      </c>
      <c r="E52" s="187">
        <f>SUMIF('Conv ratios (M3)'!$A$2:$A$51,'3.2.MTS B (M3)'!$B52,'Conv ratios (M3)'!$G$2:$G$51)</f>
        <v>0</v>
      </c>
      <c r="F52" s="187">
        <f>SUMIF('Conv ratios (M3)'!$A$2:$A$51,'3.2.MTS B (M3)'!$B52,'Conv ratios (M3)'!$F$2:$F$51)</f>
        <v>0</v>
      </c>
      <c r="G52" s="187">
        <f>SUMIF('Conv ratios (M3)'!$A$2:$A$51,'3.2.MTS B (M3)'!$B52,'Conv ratios (M3)'!$E$2:$E$51)</f>
        <v>0</v>
      </c>
      <c r="H52" s="55"/>
      <c r="I52" s="72">
        <f t="shared" si="3"/>
        <v>0</v>
      </c>
      <c r="J52" s="72">
        <f t="shared" si="4"/>
        <v>0</v>
      </c>
      <c r="K52" s="72">
        <f t="shared" si="5"/>
        <v>0</v>
      </c>
      <c r="L52" s="72">
        <f t="shared" si="6"/>
        <v>0</v>
      </c>
      <c r="M52" s="55"/>
      <c r="N52" s="72">
        <f t="shared" si="7"/>
        <v>0</v>
      </c>
      <c r="O52" s="55"/>
      <c r="P52" s="72">
        <f t="shared" si="8"/>
        <v>0</v>
      </c>
      <c r="Q52" s="72">
        <f t="shared" si="9"/>
        <v>0</v>
      </c>
      <c r="R52" s="72">
        <f>SUMIF('3.1.MTS A'!$F$7:$F$253,'3.2.MTS B (M3)'!B52,'3.1.MTS A'!$AH$7:$AH$253)</f>
        <v>0</v>
      </c>
      <c r="S52" s="72">
        <f>SUMIFS('MTS B Funnel (M3)'!$E$7:$E$251,'MTS B Funnel (M3)'!$B$7:$B$251,'3.2.MTS B (M3)'!$B52)</f>
        <v>0</v>
      </c>
      <c r="T52" s="72">
        <f>SUMIFS('MTS B Funnel (M3)'!$F$7:$F$251,'MTS B Funnel (M3)'!$B$7:$B$251,'3.2.MTS B (M3)'!$B52)</f>
        <v>0</v>
      </c>
      <c r="U52" s="72">
        <f>SUMIFS('MTS B Funnel (M3)'!$G$7:$G$251,'MTS B Funnel (M3)'!$B$7:$B$251,'3.2.MTS B (M3)'!$B52)</f>
        <v>0</v>
      </c>
      <c r="V52" s="72">
        <f>SUMIFS('MTS B Funnel (M3)'!$H$7:$H$251,'MTS B Funnel (M3)'!$B$7:$B$251,'3.2.MTS B (M3)'!$B52)</f>
        <v>0</v>
      </c>
      <c r="W52" s="72">
        <f t="shared" si="10"/>
        <v>0</v>
      </c>
      <c r="X52" s="72">
        <f t="shared" si="11"/>
        <v>0</v>
      </c>
      <c r="Y52" s="72">
        <f t="shared" si="12"/>
        <v>0</v>
      </c>
      <c r="Z52" s="72">
        <f t="shared" si="12"/>
        <v>0</v>
      </c>
      <c r="AA52" s="72">
        <f t="shared" si="12"/>
        <v>0</v>
      </c>
      <c r="AB52" s="72">
        <f>SUMIFS('MTS B Funnel (M3)'!$I$7:$I$251,'MTS B Funnel (M3)'!$B$7:$B$251,'3.2.MTS B (M3)'!$B52)</f>
        <v>0</v>
      </c>
      <c r="AC52" s="72">
        <f>SUMIFS('MTS B Funnel (M3)'!$J$7:$J$251,'MTS B Funnel (M3)'!$B$7:$B$251,'3.2.MTS B (M3)'!$B52)</f>
        <v>0</v>
      </c>
      <c r="AD52" s="72">
        <f t="shared" si="13"/>
        <v>0</v>
      </c>
      <c r="AE52" s="55"/>
      <c r="AF52" s="72">
        <f>SUMIF('3.1.MTS A'!$F$7:$F$253,'3.2.MTS B (M3)'!R52,'3.1.MTS A'!$AM$7:$AM$253)</f>
        <v>0</v>
      </c>
      <c r="AG52" s="72">
        <f>SUMIFS('MTS B Funnel (M3)'!$L$7:$L$251,'MTS B Funnel (M3)'!$B$7:$B$251,'3.2.MTS B (M3)'!$B52)</f>
        <v>0</v>
      </c>
      <c r="AH52" s="72">
        <f>SUMIFS('MTS B Funnel (M3)'!$M$7:$M$251,'MTS B Funnel (M3)'!$B$7:$B$251,'3.2.MTS B (M3)'!$B52)</f>
        <v>0</v>
      </c>
      <c r="AI52" s="72">
        <f>SUMIFS('MTS B Funnel (M3)'!$N$7:$N$251,'MTS B Funnel (M3)'!$B$7:$B$251,'3.2.MTS B (M3)'!$B52)</f>
        <v>0</v>
      </c>
      <c r="AJ52" s="72">
        <f>SUMIFS('MTS B Funnel (M3)'!$O$7:$O$251,'MTS B Funnel (M3)'!$B$7:$B$251,'3.2.MTS B (M3)'!$B52)</f>
        <v>0</v>
      </c>
      <c r="AK52" s="72">
        <f t="shared" si="17"/>
        <v>0</v>
      </c>
      <c r="AL52" s="72">
        <f t="shared" si="18"/>
        <v>0</v>
      </c>
      <c r="AM52" s="72">
        <f t="shared" si="19"/>
        <v>0</v>
      </c>
      <c r="AN52" s="72">
        <f t="shared" si="20"/>
        <v>0</v>
      </c>
      <c r="AO52" s="72">
        <f t="shared" si="21"/>
        <v>0</v>
      </c>
      <c r="AP52" s="55"/>
    </row>
    <row r="53" spans="1:42" x14ac:dyDescent="0.25">
      <c r="A53" s="144"/>
      <c r="B53" s="55"/>
      <c r="C53" s="55"/>
      <c r="D53" s="72">
        <f>SUMIF('3.1.MTS A'!$F$7:$F$253,'3.2.MTS B (M3)'!B53,'3.1.MTS A'!$N$7:$N$253)</f>
        <v>0</v>
      </c>
      <c r="E53" s="187">
        <f>SUMIF('Conv ratios (M3)'!$A$2:$A$51,'3.2.MTS B (M3)'!$B53,'Conv ratios (M3)'!$G$2:$G$51)</f>
        <v>0</v>
      </c>
      <c r="F53" s="187">
        <f>SUMIF('Conv ratios (M3)'!$A$2:$A$51,'3.2.MTS B (M3)'!$B53,'Conv ratios (M3)'!$F$2:$F$51)</f>
        <v>0</v>
      </c>
      <c r="G53" s="187">
        <f>SUMIF('Conv ratios (M3)'!$A$2:$A$51,'3.2.MTS B (M3)'!$B53,'Conv ratios (M3)'!$E$2:$E$51)</f>
        <v>0</v>
      </c>
      <c r="H53" s="55"/>
      <c r="I53" s="72">
        <f t="shared" si="3"/>
        <v>0</v>
      </c>
      <c r="J53" s="72">
        <f t="shared" si="4"/>
        <v>0</v>
      </c>
      <c r="K53" s="72">
        <f t="shared" si="5"/>
        <v>0</v>
      </c>
      <c r="L53" s="72">
        <f t="shared" si="6"/>
        <v>0</v>
      </c>
      <c r="M53" s="55"/>
      <c r="N53" s="72">
        <f t="shared" si="7"/>
        <v>0</v>
      </c>
      <c r="O53" s="55"/>
      <c r="P53" s="72">
        <f t="shared" si="8"/>
        <v>0</v>
      </c>
      <c r="Q53" s="72">
        <f t="shared" si="9"/>
        <v>0</v>
      </c>
      <c r="R53" s="72">
        <f>SUMIF('3.1.MTS A'!$F$7:$F$253,'3.2.MTS B (M3)'!B53,'3.1.MTS A'!$AH$7:$AH$253)</f>
        <v>0</v>
      </c>
      <c r="S53" s="72">
        <f>SUMIFS('MTS B Funnel (M3)'!$E$7:$E$251,'MTS B Funnel (M3)'!$B$7:$B$251,'3.2.MTS B (M3)'!$B53)</f>
        <v>0</v>
      </c>
      <c r="T53" s="72">
        <f>SUMIFS('MTS B Funnel (M3)'!$F$7:$F$251,'MTS B Funnel (M3)'!$B$7:$B$251,'3.2.MTS B (M3)'!$B53)</f>
        <v>0</v>
      </c>
      <c r="U53" s="72">
        <f>SUMIFS('MTS B Funnel (M3)'!$G$7:$G$251,'MTS B Funnel (M3)'!$B$7:$B$251,'3.2.MTS B (M3)'!$B53)</f>
        <v>0</v>
      </c>
      <c r="V53" s="72">
        <f>SUMIFS('MTS B Funnel (M3)'!$H$7:$H$251,'MTS B Funnel (M3)'!$B$7:$B$251,'3.2.MTS B (M3)'!$B53)</f>
        <v>0</v>
      </c>
      <c r="W53" s="72">
        <f t="shared" si="10"/>
        <v>0</v>
      </c>
      <c r="X53" s="72">
        <f t="shared" si="11"/>
        <v>0</v>
      </c>
      <c r="Y53" s="72">
        <f t="shared" si="12"/>
        <v>0</v>
      </c>
      <c r="Z53" s="72">
        <f t="shared" si="12"/>
        <v>0</v>
      </c>
      <c r="AA53" s="72">
        <f t="shared" si="12"/>
        <v>0</v>
      </c>
      <c r="AB53" s="72">
        <f>SUMIFS('MTS B Funnel (M3)'!$I$7:$I$251,'MTS B Funnel (M3)'!$B$7:$B$251,'3.2.MTS B (M3)'!$B53)</f>
        <v>0</v>
      </c>
      <c r="AC53" s="72">
        <f>SUMIFS('MTS B Funnel (M3)'!$J$7:$J$251,'MTS B Funnel (M3)'!$B$7:$B$251,'3.2.MTS B (M3)'!$B53)</f>
        <v>0</v>
      </c>
      <c r="AD53" s="72">
        <f t="shared" si="13"/>
        <v>0</v>
      </c>
      <c r="AE53" s="55"/>
      <c r="AF53" s="72">
        <f>SUMIF('3.1.MTS A'!$F$7:$F$253,'3.2.MTS B (M3)'!R53,'3.1.MTS A'!$AM$7:$AM$253)</f>
        <v>0</v>
      </c>
      <c r="AG53" s="72">
        <f>SUMIFS('MTS B Funnel (M3)'!$L$7:$L$251,'MTS B Funnel (M3)'!$B$7:$B$251,'3.2.MTS B (M3)'!$B53)</f>
        <v>0</v>
      </c>
      <c r="AH53" s="72">
        <f>SUMIFS('MTS B Funnel (M3)'!$M$7:$M$251,'MTS B Funnel (M3)'!$B$7:$B$251,'3.2.MTS B (M3)'!$B53)</f>
        <v>0</v>
      </c>
      <c r="AI53" s="72">
        <f>SUMIFS('MTS B Funnel (M3)'!$N$7:$N$251,'MTS B Funnel (M3)'!$B$7:$B$251,'3.2.MTS B (M3)'!$B53)</f>
        <v>0</v>
      </c>
      <c r="AJ53" s="72">
        <f>SUMIFS('MTS B Funnel (M3)'!$O$7:$O$251,'MTS B Funnel (M3)'!$B$7:$B$251,'3.2.MTS B (M3)'!$B53)</f>
        <v>0</v>
      </c>
      <c r="AK53" s="72">
        <f t="shared" si="17"/>
        <v>0</v>
      </c>
      <c r="AL53" s="72">
        <f t="shared" si="18"/>
        <v>0</v>
      </c>
      <c r="AM53" s="72">
        <f t="shared" si="19"/>
        <v>0</v>
      </c>
      <c r="AN53" s="72">
        <f t="shared" si="20"/>
        <v>0</v>
      </c>
      <c r="AO53" s="72">
        <f t="shared" si="21"/>
        <v>0</v>
      </c>
      <c r="AP53" s="55"/>
    </row>
    <row r="54" spans="1:42" x14ac:dyDescent="0.25">
      <c r="A54" s="144"/>
      <c r="B54" s="55"/>
      <c r="C54" s="55"/>
      <c r="D54" s="72">
        <f>SUMIF('3.1.MTS A'!$F$7:$F$253,'3.2.MTS B (M3)'!B54,'3.1.MTS A'!$N$7:$N$253)</f>
        <v>0</v>
      </c>
      <c r="E54" s="187">
        <f>SUMIF('Conv ratios (M3)'!$A$2:$A$51,'3.2.MTS B (M3)'!$B54,'Conv ratios (M3)'!$G$2:$G$51)</f>
        <v>0</v>
      </c>
      <c r="F54" s="187">
        <f>SUMIF('Conv ratios (M3)'!$A$2:$A$51,'3.2.MTS B (M3)'!$B54,'Conv ratios (M3)'!$F$2:$F$51)</f>
        <v>0</v>
      </c>
      <c r="G54" s="187">
        <f>SUMIF('Conv ratios (M3)'!$A$2:$A$51,'3.2.MTS B (M3)'!$B54,'Conv ratios (M3)'!$E$2:$E$51)</f>
        <v>0</v>
      </c>
      <c r="H54" s="55"/>
      <c r="I54" s="72">
        <f t="shared" si="3"/>
        <v>0</v>
      </c>
      <c r="J54" s="72">
        <f t="shared" si="4"/>
        <v>0</v>
      </c>
      <c r="K54" s="72">
        <f t="shared" si="5"/>
        <v>0</v>
      </c>
      <c r="L54" s="72">
        <f t="shared" si="6"/>
        <v>0</v>
      </c>
      <c r="M54" s="55"/>
      <c r="N54" s="72">
        <f t="shared" si="7"/>
        <v>0</v>
      </c>
      <c r="O54" s="55"/>
      <c r="P54" s="72">
        <f t="shared" si="8"/>
        <v>0</v>
      </c>
      <c r="Q54" s="72">
        <f t="shared" si="9"/>
        <v>0</v>
      </c>
      <c r="R54" s="72">
        <f>SUMIF('3.1.MTS A'!$F$7:$F$253,'3.2.MTS B (M3)'!B54,'3.1.MTS A'!$AH$7:$AH$253)</f>
        <v>0</v>
      </c>
      <c r="S54" s="72">
        <f>SUMIFS('MTS B Funnel (M3)'!$E$7:$E$251,'MTS B Funnel (M3)'!$B$7:$B$251,'3.2.MTS B (M3)'!$B54)</f>
        <v>0</v>
      </c>
      <c r="T54" s="72">
        <f>SUMIFS('MTS B Funnel (M3)'!$F$7:$F$251,'MTS B Funnel (M3)'!$B$7:$B$251,'3.2.MTS B (M3)'!$B54)</f>
        <v>0</v>
      </c>
      <c r="U54" s="72">
        <f>SUMIFS('MTS B Funnel (M3)'!$G$7:$G$251,'MTS B Funnel (M3)'!$B$7:$B$251,'3.2.MTS B (M3)'!$B54)</f>
        <v>0</v>
      </c>
      <c r="V54" s="72">
        <f>SUMIFS('MTS B Funnel (M3)'!$H$7:$H$251,'MTS B Funnel (M3)'!$B$7:$B$251,'3.2.MTS B (M3)'!$B54)</f>
        <v>0</v>
      </c>
      <c r="W54" s="72">
        <f t="shared" si="10"/>
        <v>0</v>
      </c>
      <c r="X54" s="72">
        <f t="shared" si="11"/>
        <v>0</v>
      </c>
      <c r="Y54" s="72">
        <f t="shared" si="12"/>
        <v>0</v>
      </c>
      <c r="Z54" s="72">
        <f t="shared" si="12"/>
        <v>0</v>
      </c>
      <c r="AA54" s="72">
        <f t="shared" si="12"/>
        <v>0</v>
      </c>
      <c r="AB54" s="72">
        <f>SUMIFS('MTS B Funnel (M3)'!$I$7:$I$251,'MTS B Funnel (M3)'!$B$7:$B$251,'3.2.MTS B (M3)'!$B54)</f>
        <v>0</v>
      </c>
      <c r="AC54" s="72">
        <f>SUMIFS('MTS B Funnel (M3)'!$J$7:$J$251,'MTS B Funnel (M3)'!$B$7:$B$251,'3.2.MTS B (M3)'!$B54)</f>
        <v>0</v>
      </c>
      <c r="AD54" s="72">
        <f t="shared" si="13"/>
        <v>0</v>
      </c>
      <c r="AE54" s="55"/>
      <c r="AF54" s="72">
        <f>SUMIF('3.1.MTS A'!$F$7:$F$253,'3.2.MTS B (M3)'!R54,'3.1.MTS A'!$AM$7:$AM$253)</f>
        <v>0</v>
      </c>
      <c r="AG54" s="72">
        <f>SUMIFS('MTS B Funnel (M3)'!$L$7:$L$251,'MTS B Funnel (M3)'!$B$7:$B$251,'3.2.MTS B (M3)'!$B54)</f>
        <v>0</v>
      </c>
      <c r="AH54" s="72">
        <f>SUMIFS('MTS B Funnel (M3)'!$M$7:$M$251,'MTS B Funnel (M3)'!$B$7:$B$251,'3.2.MTS B (M3)'!$B54)</f>
        <v>0</v>
      </c>
      <c r="AI54" s="72">
        <f>SUMIFS('MTS B Funnel (M3)'!$N$7:$N$251,'MTS B Funnel (M3)'!$B$7:$B$251,'3.2.MTS B (M3)'!$B54)</f>
        <v>0</v>
      </c>
      <c r="AJ54" s="72">
        <f>SUMIFS('MTS B Funnel (M3)'!$O$7:$O$251,'MTS B Funnel (M3)'!$B$7:$B$251,'3.2.MTS B (M3)'!$B54)</f>
        <v>0</v>
      </c>
      <c r="AK54" s="72">
        <f t="shared" si="17"/>
        <v>0</v>
      </c>
      <c r="AL54" s="72">
        <f t="shared" si="18"/>
        <v>0</v>
      </c>
      <c r="AM54" s="72">
        <f t="shared" si="19"/>
        <v>0</v>
      </c>
      <c r="AN54" s="72">
        <f t="shared" si="20"/>
        <v>0</v>
      </c>
      <c r="AO54" s="72">
        <f t="shared" si="21"/>
        <v>0</v>
      </c>
      <c r="AP54" s="55"/>
    </row>
    <row r="55" spans="1:42" x14ac:dyDescent="0.25">
      <c r="A55" s="144"/>
      <c r="B55" s="55"/>
      <c r="C55" s="55"/>
      <c r="D55" s="72">
        <f>SUMIF('3.1.MTS A'!$F$7:$F$253,'3.2.MTS B (M3)'!B55,'3.1.MTS A'!$N$7:$N$253)</f>
        <v>0</v>
      </c>
      <c r="E55" s="187">
        <f>SUMIF('Conv ratios (M3)'!$A$2:$A$51,'3.2.MTS B (M3)'!$B55,'Conv ratios (M3)'!$G$2:$G$51)</f>
        <v>0</v>
      </c>
      <c r="F55" s="187">
        <f>SUMIF('Conv ratios (M3)'!$A$2:$A$51,'3.2.MTS B (M3)'!$B55,'Conv ratios (M3)'!$F$2:$F$51)</f>
        <v>0</v>
      </c>
      <c r="G55" s="187">
        <f>SUMIF('Conv ratios (M3)'!$A$2:$A$51,'3.2.MTS B (M3)'!$B55,'Conv ratios (M3)'!$E$2:$E$51)</f>
        <v>0</v>
      </c>
      <c r="H55" s="55"/>
      <c r="I55" s="72">
        <f t="shared" si="3"/>
        <v>0</v>
      </c>
      <c r="J55" s="72">
        <f t="shared" si="4"/>
        <v>0</v>
      </c>
      <c r="K55" s="72">
        <f t="shared" si="5"/>
        <v>0</v>
      </c>
      <c r="L55" s="72">
        <f t="shared" si="6"/>
        <v>0</v>
      </c>
      <c r="M55" s="55"/>
      <c r="N55" s="72">
        <f t="shared" si="7"/>
        <v>0</v>
      </c>
      <c r="O55" s="55"/>
      <c r="P55" s="72">
        <f t="shared" si="8"/>
        <v>0</v>
      </c>
      <c r="Q55" s="72">
        <f t="shared" si="9"/>
        <v>0</v>
      </c>
      <c r="R55" s="72">
        <f>SUMIF('3.1.MTS A'!$F$7:$F$253,'3.2.MTS B (M3)'!B55,'3.1.MTS A'!$AH$7:$AH$253)</f>
        <v>0</v>
      </c>
      <c r="S55" s="72">
        <f>SUMIFS('MTS B Funnel (M3)'!$E$7:$E$251,'MTS B Funnel (M3)'!$B$7:$B$251,'3.2.MTS B (M3)'!$B55)</f>
        <v>0</v>
      </c>
      <c r="T55" s="72">
        <f>SUMIFS('MTS B Funnel (M3)'!$F$7:$F$251,'MTS B Funnel (M3)'!$B$7:$B$251,'3.2.MTS B (M3)'!$B55)</f>
        <v>0</v>
      </c>
      <c r="U55" s="72">
        <f>SUMIFS('MTS B Funnel (M3)'!$G$7:$G$251,'MTS B Funnel (M3)'!$B$7:$B$251,'3.2.MTS B (M3)'!$B55)</f>
        <v>0</v>
      </c>
      <c r="V55" s="72">
        <f>SUMIFS('MTS B Funnel (M3)'!$H$7:$H$251,'MTS B Funnel (M3)'!$B$7:$B$251,'3.2.MTS B (M3)'!$B55)</f>
        <v>0</v>
      </c>
      <c r="W55" s="72">
        <f t="shared" si="10"/>
        <v>0</v>
      </c>
      <c r="X55" s="72">
        <f t="shared" si="11"/>
        <v>0</v>
      </c>
      <c r="Y55" s="72">
        <f t="shared" si="12"/>
        <v>0</v>
      </c>
      <c r="Z55" s="72">
        <f t="shared" si="12"/>
        <v>0</v>
      </c>
      <c r="AA55" s="72">
        <f t="shared" si="12"/>
        <v>0</v>
      </c>
      <c r="AB55" s="72">
        <f>SUMIFS('MTS B Funnel (M3)'!$I$7:$I$251,'MTS B Funnel (M3)'!$B$7:$B$251,'3.2.MTS B (M3)'!$B55)</f>
        <v>0</v>
      </c>
      <c r="AC55" s="72">
        <f>SUMIFS('MTS B Funnel (M3)'!$J$7:$J$251,'MTS B Funnel (M3)'!$B$7:$B$251,'3.2.MTS B (M3)'!$B55)</f>
        <v>0</v>
      </c>
      <c r="AD55" s="72">
        <f t="shared" si="13"/>
        <v>0</v>
      </c>
      <c r="AE55" s="55"/>
      <c r="AF55" s="72">
        <f>SUMIF('3.1.MTS A'!$F$7:$F$253,'3.2.MTS B (M3)'!R55,'3.1.MTS A'!$AM$7:$AM$253)</f>
        <v>0</v>
      </c>
      <c r="AG55" s="72">
        <f>SUMIFS('MTS B Funnel (M3)'!$L$7:$L$251,'MTS B Funnel (M3)'!$B$7:$B$251,'3.2.MTS B (M3)'!$B55)</f>
        <v>0</v>
      </c>
      <c r="AH55" s="72">
        <f>SUMIFS('MTS B Funnel (M3)'!$M$7:$M$251,'MTS B Funnel (M3)'!$B$7:$B$251,'3.2.MTS B (M3)'!$B55)</f>
        <v>0</v>
      </c>
      <c r="AI55" s="72">
        <f>SUMIFS('MTS B Funnel (M3)'!$N$7:$N$251,'MTS B Funnel (M3)'!$B$7:$B$251,'3.2.MTS B (M3)'!$B55)</f>
        <v>0</v>
      </c>
      <c r="AJ55" s="72">
        <f>SUMIFS('MTS B Funnel (M3)'!$O$7:$O$251,'MTS B Funnel (M3)'!$B$7:$B$251,'3.2.MTS B (M3)'!$B55)</f>
        <v>0</v>
      </c>
      <c r="AK55" s="72">
        <f t="shared" si="17"/>
        <v>0</v>
      </c>
      <c r="AL55" s="72">
        <f t="shared" si="18"/>
        <v>0</v>
      </c>
      <c r="AM55" s="72">
        <f t="shared" si="19"/>
        <v>0</v>
      </c>
      <c r="AN55" s="72">
        <f t="shared" si="20"/>
        <v>0</v>
      </c>
      <c r="AO55" s="72">
        <f t="shared" si="21"/>
        <v>0</v>
      </c>
      <c r="AP55" s="55"/>
    </row>
    <row r="56" spans="1:42" x14ac:dyDescent="0.25">
      <c r="A56" s="144"/>
      <c r="B56" s="55"/>
      <c r="C56" s="55"/>
      <c r="D56" s="72">
        <f>SUMIF('3.1.MTS A'!$F$7:$F$253,'3.2.MTS B (M3)'!B56,'3.1.MTS A'!$N$7:$N$253)</f>
        <v>0</v>
      </c>
      <c r="E56" s="187">
        <f>SUMIF('Conv ratios (M3)'!$A$2:$A$51,'3.2.MTS B (M3)'!$B56,'Conv ratios (M3)'!$G$2:$G$51)</f>
        <v>0</v>
      </c>
      <c r="F56" s="187">
        <f>SUMIF('Conv ratios (M3)'!$A$2:$A$51,'3.2.MTS B (M3)'!$B56,'Conv ratios (M3)'!$F$2:$F$51)</f>
        <v>0</v>
      </c>
      <c r="G56" s="187">
        <f>SUMIF('Conv ratios (M3)'!$A$2:$A$51,'3.2.MTS B (M3)'!$B56,'Conv ratios (M3)'!$E$2:$E$51)</f>
        <v>0</v>
      </c>
      <c r="H56" s="55"/>
      <c r="I56" s="72">
        <f t="shared" si="3"/>
        <v>0</v>
      </c>
      <c r="J56" s="72">
        <f t="shared" si="4"/>
        <v>0</v>
      </c>
      <c r="K56" s="72">
        <f t="shared" si="5"/>
        <v>0</v>
      </c>
      <c r="L56" s="72">
        <f t="shared" si="6"/>
        <v>0</v>
      </c>
      <c r="M56" s="55"/>
      <c r="N56" s="72">
        <f t="shared" si="7"/>
        <v>0</v>
      </c>
      <c r="O56" s="55"/>
      <c r="P56" s="72">
        <f t="shared" si="8"/>
        <v>0</v>
      </c>
      <c r="Q56" s="72">
        <f t="shared" si="9"/>
        <v>0</v>
      </c>
      <c r="R56" s="72">
        <f>SUMIF('3.1.MTS A'!$F$7:$F$253,'3.2.MTS B (M3)'!B56,'3.1.MTS A'!$AH$7:$AH$253)</f>
        <v>0</v>
      </c>
      <c r="S56" s="72">
        <f>SUMIFS('MTS B Funnel (M3)'!$E$7:$E$251,'MTS B Funnel (M3)'!$B$7:$B$251,'3.2.MTS B (M3)'!$B56)</f>
        <v>0</v>
      </c>
      <c r="T56" s="72">
        <f>SUMIFS('MTS B Funnel (M3)'!$F$7:$F$251,'MTS B Funnel (M3)'!$B$7:$B$251,'3.2.MTS B (M3)'!$B56)</f>
        <v>0</v>
      </c>
      <c r="U56" s="72">
        <f>SUMIFS('MTS B Funnel (M3)'!$G$7:$G$251,'MTS B Funnel (M3)'!$B$7:$B$251,'3.2.MTS B (M3)'!$B56)</f>
        <v>0</v>
      </c>
      <c r="V56" s="72">
        <f>SUMIFS('MTS B Funnel (M3)'!$H$7:$H$251,'MTS B Funnel (M3)'!$B$7:$B$251,'3.2.MTS B (M3)'!$B56)</f>
        <v>0</v>
      </c>
      <c r="W56" s="72">
        <f t="shared" si="10"/>
        <v>0</v>
      </c>
      <c r="X56" s="72">
        <f t="shared" si="11"/>
        <v>0</v>
      </c>
      <c r="Y56" s="72">
        <f t="shared" si="12"/>
        <v>0</v>
      </c>
      <c r="Z56" s="72">
        <f t="shared" si="12"/>
        <v>0</v>
      </c>
      <c r="AA56" s="72">
        <f t="shared" si="12"/>
        <v>0</v>
      </c>
      <c r="AB56" s="72">
        <f>SUMIFS('MTS B Funnel (M3)'!$I$7:$I$251,'MTS B Funnel (M3)'!$B$7:$B$251,'3.2.MTS B (M3)'!$B56)</f>
        <v>0</v>
      </c>
      <c r="AC56" s="72">
        <f>SUMIFS('MTS B Funnel (M3)'!$J$7:$J$251,'MTS B Funnel (M3)'!$B$7:$B$251,'3.2.MTS B (M3)'!$B56)</f>
        <v>0</v>
      </c>
      <c r="AD56" s="72">
        <f t="shared" si="13"/>
        <v>0</v>
      </c>
      <c r="AE56" s="55"/>
      <c r="AF56" s="72">
        <f>SUMIF('3.1.MTS A'!$F$7:$F$253,'3.2.MTS B (M3)'!R56,'3.1.MTS A'!$AM$7:$AM$253)</f>
        <v>0</v>
      </c>
      <c r="AG56" s="72">
        <f>SUMIFS('MTS B Funnel (M3)'!$L$7:$L$251,'MTS B Funnel (M3)'!$B$7:$B$251,'3.2.MTS B (M3)'!$B56)</f>
        <v>0</v>
      </c>
      <c r="AH56" s="72">
        <f>SUMIFS('MTS B Funnel (M3)'!$M$7:$M$251,'MTS B Funnel (M3)'!$B$7:$B$251,'3.2.MTS B (M3)'!$B56)</f>
        <v>0</v>
      </c>
      <c r="AI56" s="72">
        <f>SUMIFS('MTS B Funnel (M3)'!$N$7:$N$251,'MTS B Funnel (M3)'!$B$7:$B$251,'3.2.MTS B (M3)'!$B56)</f>
        <v>0</v>
      </c>
      <c r="AJ56" s="72">
        <f>SUMIFS('MTS B Funnel (M3)'!$O$7:$O$251,'MTS B Funnel (M3)'!$B$7:$B$251,'3.2.MTS B (M3)'!$B56)</f>
        <v>0</v>
      </c>
      <c r="AK56" s="72">
        <f t="shared" si="17"/>
        <v>0</v>
      </c>
      <c r="AL56" s="72">
        <f t="shared" si="18"/>
        <v>0</v>
      </c>
      <c r="AM56" s="72">
        <f t="shared" si="19"/>
        <v>0</v>
      </c>
      <c r="AN56" s="72">
        <f t="shared" si="20"/>
        <v>0</v>
      </c>
      <c r="AO56" s="72">
        <f t="shared" si="21"/>
        <v>0</v>
      </c>
      <c r="AP56" s="55"/>
    </row>
    <row r="57" spans="1:42" x14ac:dyDescent="0.25">
      <c r="A57" s="144"/>
      <c r="B57" s="55"/>
      <c r="C57" s="55"/>
      <c r="D57" s="72">
        <f>SUMIF('3.1.MTS A'!$F$7:$F$253,'3.2.MTS B (M3)'!B57,'3.1.MTS A'!$N$7:$N$253)</f>
        <v>0</v>
      </c>
      <c r="E57" s="187">
        <f>SUMIF('Conv ratios (M3)'!$A$2:$A$51,'3.2.MTS B (M3)'!$B57,'Conv ratios (M3)'!$G$2:$G$51)</f>
        <v>0</v>
      </c>
      <c r="F57" s="187">
        <f>SUMIF('Conv ratios (M3)'!$A$2:$A$51,'3.2.MTS B (M3)'!$B57,'Conv ratios (M3)'!$F$2:$F$51)</f>
        <v>0</v>
      </c>
      <c r="G57" s="187">
        <f>SUMIF('Conv ratios (M3)'!$A$2:$A$51,'3.2.MTS B (M3)'!$B57,'Conv ratios (M3)'!$E$2:$E$51)</f>
        <v>0</v>
      </c>
      <c r="H57" s="55"/>
      <c r="I57" s="72">
        <f t="shared" si="3"/>
        <v>0</v>
      </c>
      <c r="J57" s="72">
        <f t="shared" si="4"/>
        <v>0</v>
      </c>
      <c r="K57" s="72">
        <f t="shared" si="5"/>
        <v>0</v>
      </c>
      <c r="L57" s="72">
        <f t="shared" si="6"/>
        <v>0</v>
      </c>
      <c r="M57" s="55"/>
      <c r="N57" s="72">
        <f t="shared" si="7"/>
        <v>0</v>
      </c>
      <c r="O57" s="55"/>
      <c r="P57" s="72">
        <f t="shared" si="8"/>
        <v>0</v>
      </c>
      <c r="Q57" s="72">
        <f t="shared" si="9"/>
        <v>0</v>
      </c>
      <c r="R57" s="72">
        <f>SUMIF('3.1.MTS A'!$F$7:$F$253,'3.2.MTS B (M3)'!B57,'3.1.MTS A'!$AH$7:$AH$253)</f>
        <v>0</v>
      </c>
      <c r="S57" s="72">
        <f>SUMIFS('MTS B Funnel (M3)'!$E$7:$E$251,'MTS B Funnel (M3)'!$B$7:$B$251,'3.2.MTS B (M3)'!$B57)</f>
        <v>0</v>
      </c>
      <c r="T57" s="72">
        <f>SUMIFS('MTS B Funnel (M3)'!$F$7:$F$251,'MTS B Funnel (M3)'!$B$7:$B$251,'3.2.MTS B (M3)'!$B57)</f>
        <v>0</v>
      </c>
      <c r="U57" s="72">
        <f>SUMIFS('MTS B Funnel (M3)'!$G$7:$G$251,'MTS B Funnel (M3)'!$B$7:$B$251,'3.2.MTS B (M3)'!$B57)</f>
        <v>0</v>
      </c>
      <c r="V57" s="72">
        <f>SUMIFS('MTS B Funnel (M3)'!$H$7:$H$251,'MTS B Funnel (M3)'!$B$7:$B$251,'3.2.MTS B (M3)'!$B57)</f>
        <v>0</v>
      </c>
      <c r="W57" s="72">
        <f t="shared" si="10"/>
        <v>0</v>
      </c>
      <c r="X57" s="72">
        <f t="shared" si="11"/>
        <v>0</v>
      </c>
      <c r="Y57" s="72">
        <f t="shared" si="12"/>
        <v>0</v>
      </c>
      <c r="Z57" s="72">
        <f t="shared" si="12"/>
        <v>0</v>
      </c>
      <c r="AA57" s="72">
        <f t="shared" si="12"/>
        <v>0</v>
      </c>
      <c r="AB57" s="72">
        <f>SUMIFS('MTS B Funnel (M3)'!$I$7:$I$251,'MTS B Funnel (M3)'!$B$7:$B$251,'3.2.MTS B (M3)'!$B57)</f>
        <v>0</v>
      </c>
      <c r="AC57" s="72">
        <f>SUMIFS('MTS B Funnel (M3)'!$J$7:$J$251,'MTS B Funnel (M3)'!$B$7:$B$251,'3.2.MTS B (M3)'!$B57)</f>
        <v>0</v>
      </c>
      <c r="AD57" s="72">
        <f t="shared" si="13"/>
        <v>0</v>
      </c>
      <c r="AE57" s="55"/>
      <c r="AF57" s="72">
        <f>SUMIF('3.1.MTS A'!$F$7:$F$253,'3.2.MTS B (M3)'!R57,'3.1.MTS A'!$AM$7:$AM$253)</f>
        <v>0</v>
      </c>
      <c r="AG57" s="72">
        <f>SUMIFS('MTS B Funnel (M3)'!$L$7:$L$251,'MTS B Funnel (M3)'!$B$7:$B$251,'3.2.MTS B (M3)'!$B57)</f>
        <v>0</v>
      </c>
      <c r="AH57" s="72">
        <f>SUMIFS('MTS B Funnel (M3)'!$M$7:$M$251,'MTS B Funnel (M3)'!$B$7:$B$251,'3.2.MTS B (M3)'!$B57)</f>
        <v>0</v>
      </c>
      <c r="AI57" s="72">
        <f>SUMIFS('MTS B Funnel (M3)'!$N$7:$N$251,'MTS B Funnel (M3)'!$B$7:$B$251,'3.2.MTS B (M3)'!$B57)</f>
        <v>0</v>
      </c>
      <c r="AJ57" s="72">
        <f>SUMIFS('MTS B Funnel (M3)'!$O$7:$O$251,'MTS B Funnel (M3)'!$B$7:$B$251,'3.2.MTS B (M3)'!$B57)</f>
        <v>0</v>
      </c>
      <c r="AK57" s="72">
        <f t="shared" si="17"/>
        <v>0</v>
      </c>
      <c r="AL57" s="72">
        <f t="shared" si="18"/>
        <v>0</v>
      </c>
      <c r="AM57" s="72">
        <f t="shared" si="19"/>
        <v>0</v>
      </c>
      <c r="AN57" s="72">
        <f t="shared" si="20"/>
        <v>0</v>
      </c>
      <c r="AO57" s="72">
        <f t="shared" si="21"/>
        <v>0</v>
      </c>
      <c r="AP57" s="55"/>
    </row>
    <row r="58" spans="1:42" x14ac:dyDescent="0.25">
      <c r="A58" s="144"/>
      <c r="B58" s="55"/>
      <c r="C58" s="55"/>
      <c r="D58" s="72">
        <f>SUMIF('3.1.MTS A'!$F$7:$F$253,'3.2.MTS B (M3)'!B58,'3.1.MTS A'!$N$7:$N$253)</f>
        <v>0</v>
      </c>
      <c r="E58" s="187">
        <f>SUMIF('Conv ratios (M3)'!$A$2:$A$51,'3.2.MTS B (M3)'!$B58,'Conv ratios (M3)'!$G$2:$G$51)</f>
        <v>0</v>
      </c>
      <c r="F58" s="187">
        <f>SUMIF('Conv ratios (M3)'!$A$2:$A$51,'3.2.MTS B (M3)'!$B58,'Conv ratios (M3)'!$F$2:$F$51)</f>
        <v>0</v>
      </c>
      <c r="G58" s="187">
        <f>SUMIF('Conv ratios (M3)'!$A$2:$A$51,'3.2.MTS B (M3)'!$B58,'Conv ratios (M3)'!$E$2:$E$51)</f>
        <v>0</v>
      </c>
      <c r="H58" s="55"/>
      <c r="I58" s="72">
        <f t="shared" si="3"/>
        <v>0</v>
      </c>
      <c r="J58" s="72">
        <f t="shared" si="4"/>
        <v>0</v>
      </c>
      <c r="K58" s="72">
        <f t="shared" si="5"/>
        <v>0</v>
      </c>
      <c r="L58" s="72">
        <f t="shared" si="6"/>
        <v>0</v>
      </c>
      <c r="M58" s="55"/>
      <c r="N58" s="72">
        <f t="shared" si="7"/>
        <v>0</v>
      </c>
      <c r="O58" s="55"/>
      <c r="P58" s="72">
        <f t="shared" si="8"/>
        <v>0</v>
      </c>
      <c r="Q58" s="72">
        <f t="shared" si="9"/>
        <v>0</v>
      </c>
      <c r="R58" s="72">
        <f>SUMIF('3.1.MTS A'!$F$7:$F$253,'3.2.MTS B (M3)'!B58,'3.1.MTS A'!$AH$7:$AH$253)</f>
        <v>0</v>
      </c>
      <c r="S58" s="72">
        <f>SUMIFS('MTS B Funnel (M3)'!$E$7:$E$251,'MTS B Funnel (M3)'!$B$7:$B$251,'3.2.MTS B (M3)'!$B58)</f>
        <v>0</v>
      </c>
      <c r="T58" s="72">
        <f>SUMIFS('MTS B Funnel (M3)'!$F$7:$F$251,'MTS B Funnel (M3)'!$B$7:$B$251,'3.2.MTS B (M3)'!$B58)</f>
        <v>0</v>
      </c>
      <c r="U58" s="72">
        <f>SUMIFS('MTS B Funnel (M3)'!$G$7:$G$251,'MTS B Funnel (M3)'!$B$7:$B$251,'3.2.MTS B (M3)'!$B58)</f>
        <v>0</v>
      </c>
      <c r="V58" s="72">
        <f>SUMIFS('MTS B Funnel (M3)'!$H$7:$H$251,'MTS B Funnel (M3)'!$B$7:$B$251,'3.2.MTS B (M3)'!$B58)</f>
        <v>0</v>
      </c>
      <c r="W58" s="72">
        <f t="shared" si="10"/>
        <v>0</v>
      </c>
      <c r="X58" s="72">
        <f t="shared" si="11"/>
        <v>0</v>
      </c>
      <c r="Y58" s="72">
        <f t="shared" si="12"/>
        <v>0</v>
      </c>
      <c r="Z58" s="72">
        <f t="shared" si="12"/>
        <v>0</v>
      </c>
      <c r="AA58" s="72">
        <f t="shared" si="12"/>
        <v>0</v>
      </c>
      <c r="AB58" s="72">
        <f>SUMIFS('MTS B Funnel (M3)'!$I$7:$I$251,'MTS B Funnel (M3)'!$B$7:$B$251,'3.2.MTS B (M3)'!$B58)</f>
        <v>0</v>
      </c>
      <c r="AC58" s="72">
        <f>SUMIFS('MTS B Funnel (M3)'!$J$7:$J$251,'MTS B Funnel (M3)'!$B$7:$B$251,'3.2.MTS B (M3)'!$B58)</f>
        <v>0</v>
      </c>
      <c r="AD58" s="72">
        <f t="shared" si="13"/>
        <v>0</v>
      </c>
      <c r="AE58" s="55"/>
      <c r="AF58" s="72">
        <f>SUMIF('3.1.MTS A'!$F$7:$F$253,'3.2.MTS B (M3)'!R58,'3.1.MTS A'!$AM$7:$AM$253)</f>
        <v>0</v>
      </c>
      <c r="AG58" s="72">
        <f>SUMIFS('MTS B Funnel (M3)'!$L$7:$L$251,'MTS B Funnel (M3)'!$B$7:$B$251,'3.2.MTS B (M3)'!$B58)</f>
        <v>0</v>
      </c>
      <c r="AH58" s="72">
        <f>SUMIFS('MTS B Funnel (M3)'!$M$7:$M$251,'MTS B Funnel (M3)'!$B$7:$B$251,'3.2.MTS B (M3)'!$B58)</f>
        <v>0</v>
      </c>
      <c r="AI58" s="72">
        <f>SUMIFS('MTS B Funnel (M3)'!$N$7:$N$251,'MTS B Funnel (M3)'!$B$7:$B$251,'3.2.MTS B (M3)'!$B58)</f>
        <v>0</v>
      </c>
      <c r="AJ58" s="72">
        <f>SUMIFS('MTS B Funnel (M3)'!$O$7:$O$251,'MTS B Funnel (M3)'!$B$7:$B$251,'3.2.MTS B (M3)'!$B58)</f>
        <v>0</v>
      </c>
      <c r="AK58" s="72">
        <f t="shared" si="17"/>
        <v>0</v>
      </c>
      <c r="AL58" s="72">
        <f t="shared" si="18"/>
        <v>0</v>
      </c>
      <c r="AM58" s="72">
        <f t="shared" si="19"/>
        <v>0</v>
      </c>
      <c r="AN58" s="72">
        <f t="shared" si="20"/>
        <v>0</v>
      </c>
      <c r="AO58" s="72">
        <f t="shared" si="21"/>
        <v>0</v>
      </c>
      <c r="AP58" s="55"/>
    </row>
    <row r="59" spans="1:42" x14ac:dyDescent="0.25">
      <c r="A59" s="144"/>
      <c r="B59" s="55"/>
      <c r="C59" s="55"/>
      <c r="D59" s="72">
        <f>SUMIF('3.1.MTS A'!$F$7:$F$253,'3.2.MTS B (M3)'!B59,'3.1.MTS A'!$N$7:$N$253)</f>
        <v>0</v>
      </c>
      <c r="E59" s="187">
        <f>SUMIF('Conv ratios (M3)'!$A$2:$A$51,'3.2.MTS B (M3)'!$B59,'Conv ratios (M3)'!$G$2:$G$51)</f>
        <v>0</v>
      </c>
      <c r="F59" s="187">
        <f>SUMIF('Conv ratios (M3)'!$A$2:$A$51,'3.2.MTS B (M3)'!$B59,'Conv ratios (M3)'!$F$2:$F$51)</f>
        <v>0</v>
      </c>
      <c r="G59" s="187">
        <f>SUMIF('Conv ratios (M3)'!$A$2:$A$51,'3.2.MTS B (M3)'!$B59,'Conv ratios (M3)'!$E$2:$E$51)</f>
        <v>0</v>
      </c>
      <c r="H59" s="55"/>
      <c r="I59" s="72">
        <f t="shared" si="3"/>
        <v>0</v>
      </c>
      <c r="J59" s="72">
        <f t="shared" si="4"/>
        <v>0</v>
      </c>
      <c r="K59" s="72">
        <f t="shared" si="5"/>
        <v>0</v>
      </c>
      <c r="L59" s="72">
        <f t="shared" si="6"/>
        <v>0</v>
      </c>
      <c r="M59" s="55"/>
      <c r="N59" s="72">
        <f t="shared" si="7"/>
        <v>0</v>
      </c>
      <c r="O59" s="55"/>
      <c r="P59" s="72">
        <f t="shared" si="8"/>
        <v>0</v>
      </c>
      <c r="Q59" s="72">
        <f t="shared" si="9"/>
        <v>0</v>
      </c>
      <c r="R59" s="72">
        <f>SUMIF('3.1.MTS A'!$F$7:$F$253,'3.2.MTS B (M3)'!B59,'3.1.MTS A'!$AH$7:$AH$253)</f>
        <v>0</v>
      </c>
      <c r="S59" s="72">
        <f>SUMIFS('MTS B Funnel (M3)'!$E$7:$E$251,'MTS B Funnel (M3)'!$B$7:$B$251,'3.2.MTS B (M3)'!$B59)</f>
        <v>0</v>
      </c>
      <c r="T59" s="72">
        <f>SUMIFS('MTS B Funnel (M3)'!$F$7:$F$251,'MTS B Funnel (M3)'!$B$7:$B$251,'3.2.MTS B (M3)'!$B59)</f>
        <v>0</v>
      </c>
      <c r="U59" s="72">
        <f>SUMIFS('MTS B Funnel (M3)'!$G$7:$G$251,'MTS B Funnel (M3)'!$B$7:$B$251,'3.2.MTS B (M3)'!$B59)</f>
        <v>0</v>
      </c>
      <c r="V59" s="72">
        <f>SUMIFS('MTS B Funnel (M3)'!$H$7:$H$251,'MTS B Funnel (M3)'!$B$7:$B$251,'3.2.MTS B (M3)'!$B59)</f>
        <v>0</v>
      </c>
      <c r="W59" s="72">
        <f t="shared" si="10"/>
        <v>0</v>
      </c>
      <c r="X59" s="72">
        <f t="shared" si="11"/>
        <v>0</v>
      </c>
      <c r="Y59" s="72">
        <f t="shared" si="12"/>
        <v>0</v>
      </c>
      <c r="Z59" s="72">
        <f t="shared" si="12"/>
        <v>0</v>
      </c>
      <c r="AA59" s="72">
        <f t="shared" si="12"/>
        <v>0</v>
      </c>
      <c r="AB59" s="72">
        <f>SUMIFS('MTS B Funnel (M3)'!$I$7:$I$251,'MTS B Funnel (M3)'!$B$7:$B$251,'3.2.MTS B (M3)'!$B59)</f>
        <v>0</v>
      </c>
      <c r="AC59" s="72">
        <f>SUMIFS('MTS B Funnel (M3)'!$J$7:$J$251,'MTS B Funnel (M3)'!$B$7:$B$251,'3.2.MTS B (M3)'!$B59)</f>
        <v>0</v>
      </c>
      <c r="AD59" s="72">
        <f t="shared" si="13"/>
        <v>0</v>
      </c>
      <c r="AE59" s="55"/>
      <c r="AF59" s="72">
        <f>SUMIF('3.1.MTS A'!$F$7:$F$253,'3.2.MTS B (M3)'!R59,'3.1.MTS A'!$AM$7:$AM$253)</f>
        <v>0</v>
      </c>
      <c r="AG59" s="72">
        <f>SUMIFS('MTS B Funnel (M3)'!$L$7:$L$251,'MTS B Funnel (M3)'!$B$7:$B$251,'3.2.MTS B (M3)'!$B59)</f>
        <v>0</v>
      </c>
      <c r="AH59" s="72">
        <f>SUMIFS('MTS B Funnel (M3)'!$M$7:$M$251,'MTS B Funnel (M3)'!$B$7:$B$251,'3.2.MTS B (M3)'!$B59)</f>
        <v>0</v>
      </c>
      <c r="AI59" s="72">
        <f>SUMIFS('MTS B Funnel (M3)'!$N$7:$N$251,'MTS B Funnel (M3)'!$B$7:$B$251,'3.2.MTS B (M3)'!$B59)</f>
        <v>0</v>
      </c>
      <c r="AJ59" s="72">
        <f>SUMIFS('MTS B Funnel (M3)'!$O$7:$O$251,'MTS B Funnel (M3)'!$B$7:$B$251,'3.2.MTS B (M3)'!$B59)</f>
        <v>0</v>
      </c>
      <c r="AK59" s="72">
        <f t="shared" si="17"/>
        <v>0</v>
      </c>
      <c r="AL59" s="72">
        <f t="shared" si="18"/>
        <v>0</v>
      </c>
      <c r="AM59" s="72">
        <f t="shared" si="19"/>
        <v>0</v>
      </c>
      <c r="AN59" s="72">
        <f t="shared" si="20"/>
        <v>0</v>
      </c>
      <c r="AO59" s="72">
        <f t="shared" si="21"/>
        <v>0</v>
      </c>
      <c r="AP59" s="55"/>
    </row>
    <row r="60" spans="1:42" x14ac:dyDescent="0.25">
      <c r="A60" s="144"/>
      <c r="B60" s="55"/>
      <c r="C60" s="55"/>
      <c r="D60" s="72">
        <f>SUMIF('3.1.MTS A'!$F$7:$F$253,'3.2.MTS B (M3)'!B60,'3.1.MTS A'!$N$7:$N$253)</f>
        <v>0</v>
      </c>
      <c r="E60" s="187">
        <f>SUMIF('Conv ratios (M3)'!$A$2:$A$51,'3.2.MTS B (M3)'!$B60,'Conv ratios (M3)'!$G$2:$G$51)</f>
        <v>0</v>
      </c>
      <c r="F60" s="187">
        <f>SUMIF('Conv ratios (M3)'!$A$2:$A$51,'3.2.MTS B (M3)'!$B60,'Conv ratios (M3)'!$F$2:$F$51)</f>
        <v>0</v>
      </c>
      <c r="G60" s="187">
        <f>SUMIF('Conv ratios (M3)'!$A$2:$A$51,'3.2.MTS B (M3)'!$B60,'Conv ratios (M3)'!$E$2:$E$51)</f>
        <v>0</v>
      </c>
      <c r="H60" s="55"/>
      <c r="I60" s="72">
        <f t="shared" si="3"/>
        <v>0</v>
      </c>
      <c r="J60" s="72">
        <f t="shared" si="4"/>
        <v>0</v>
      </c>
      <c r="K60" s="72">
        <f t="shared" si="5"/>
        <v>0</v>
      </c>
      <c r="L60" s="72">
        <f t="shared" si="6"/>
        <v>0</v>
      </c>
      <c r="M60" s="55"/>
      <c r="N60" s="72">
        <f t="shared" si="7"/>
        <v>0</v>
      </c>
      <c r="O60" s="55"/>
      <c r="P60" s="72">
        <f t="shared" si="8"/>
        <v>0</v>
      </c>
      <c r="Q60" s="72">
        <f t="shared" si="9"/>
        <v>0</v>
      </c>
      <c r="R60" s="72">
        <f>SUMIF('3.1.MTS A'!$F$7:$F$253,'3.2.MTS B (M3)'!B60,'3.1.MTS A'!$AH$7:$AH$253)</f>
        <v>0</v>
      </c>
      <c r="S60" s="72">
        <f>SUMIFS('MTS B Funnel (M3)'!$E$7:$E$251,'MTS B Funnel (M3)'!$B$7:$B$251,'3.2.MTS B (M3)'!$B60)</f>
        <v>0</v>
      </c>
      <c r="T60" s="72">
        <f>SUMIFS('MTS B Funnel (M3)'!$F$7:$F$251,'MTS B Funnel (M3)'!$B$7:$B$251,'3.2.MTS B (M3)'!$B60)</f>
        <v>0</v>
      </c>
      <c r="U60" s="72">
        <f>SUMIFS('MTS B Funnel (M3)'!$G$7:$G$251,'MTS B Funnel (M3)'!$B$7:$B$251,'3.2.MTS B (M3)'!$B60)</f>
        <v>0</v>
      </c>
      <c r="V60" s="72">
        <f>SUMIFS('MTS B Funnel (M3)'!$H$7:$H$251,'MTS B Funnel (M3)'!$B$7:$B$251,'3.2.MTS B (M3)'!$B60)</f>
        <v>0</v>
      </c>
      <c r="W60" s="72">
        <f t="shared" si="10"/>
        <v>0</v>
      </c>
      <c r="X60" s="72">
        <f t="shared" si="11"/>
        <v>0</v>
      </c>
      <c r="Y60" s="72">
        <f t="shared" si="12"/>
        <v>0</v>
      </c>
      <c r="Z60" s="72">
        <f t="shared" si="12"/>
        <v>0</v>
      </c>
      <c r="AA60" s="72">
        <f t="shared" si="12"/>
        <v>0</v>
      </c>
      <c r="AB60" s="72">
        <f>SUMIFS('MTS B Funnel (M3)'!$I$7:$I$251,'MTS B Funnel (M3)'!$B$7:$B$251,'3.2.MTS B (M3)'!$B60)</f>
        <v>0</v>
      </c>
      <c r="AC60" s="72">
        <f>SUMIFS('MTS B Funnel (M3)'!$J$7:$J$251,'MTS B Funnel (M3)'!$B$7:$B$251,'3.2.MTS B (M3)'!$B60)</f>
        <v>0</v>
      </c>
      <c r="AD60" s="72">
        <f t="shared" si="13"/>
        <v>0</v>
      </c>
      <c r="AE60" s="55"/>
      <c r="AF60" s="72">
        <f>SUMIF('3.1.MTS A'!$F$7:$F$253,'3.2.MTS B (M3)'!R60,'3.1.MTS A'!$AM$7:$AM$253)</f>
        <v>0</v>
      </c>
      <c r="AG60" s="72">
        <f>SUMIFS('MTS B Funnel (M3)'!$L$7:$L$251,'MTS B Funnel (M3)'!$B$7:$B$251,'3.2.MTS B (M3)'!$B60)</f>
        <v>0</v>
      </c>
      <c r="AH60" s="72">
        <f>SUMIFS('MTS B Funnel (M3)'!$M$7:$M$251,'MTS B Funnel (M3)'!$B$7:$B$251,'3.2.MTS B (M3)'!$B60)</f>
        <v>0</v>
      </c>
      <c r="AI60" s="72">
        <f>SUMIFS('MTS B Funnel (M3)'!$N$7:$N$251,'MTS B Funnel (M3)'!$B$7:$B$251,'3.2.MTS B (M3)'!$B60)</f>
        <v>0</v>
      </c>
      <c r="AJ60" s="72">
        <f>SUMIFS('MTS B Funnel (M3)'!$O$7:$O$251,'MTS B Funnel (M3)'!$B$7:$B$251,'3.2.MTS B (M3)'!$B60)</f>
        <v>0</v>
      </c>
      <c r="AK60" s="72">
        <f t="shared" si="17"/>
        <v>0</v>
      </c>
      <c r="AL60" s="72">
        <f t="shared" si="18"/>
        <v>0</v>
      </c>
      <c r="AM60" s="72">
        <f t="shared" si="19"/>
        <v>0</v>
      </c>
      <c r="AN60" s="72">
        <f t="shared" si="20"/>
        <v>0</v>
      </c>
      <c r="AO60" s="72">
        <f t="shared" si="21"/>
        <v>0</v>
      </c>
      <c r="AP60" s="55"/>
    </row>
    <row r="61" spans="1:42" x14ac:dyDescent="0.25">
      <c r="A61" s="144"/>
      <c r="B61" s="55"/>
      <c r="C61" s="55"/>
      <c r="D61" s="72">
        <f>SUMIF('3.1.MTS A'!$F$7:$F$253,'3.2.MTS B (M3)'!B61,'3.1.MTS A'!$N$7:$N$253)</f>
        <v>0</v>
      </c>
      <c r="E61" s="187">
        <f>SUMIF('Conv ratios (M3)'!$A$2:$A$51,'3.2.MTS B (M3)'!$B61,'Conv ratios (M3)'!$G$2:$G$51)</f>
        <v>0</v>
      </c>
      <c r="F61" s="187">
        <f>SUMIF('Conv ratios (M3)'!$A$2:$A$51,'3.2.MTS B (M3)'!$B61,'Conv ratios (M3)'!$F$2:$F$51)</f>
        <v>0</v>
      </c>
      <c r="G61" s="187">
        <f>SUMIF('Conv ratios (M3)'!$A$2:$A$51,'3.2.MTS B (M3)'!$B61,'Conv ratios (M3)'!$E$2:$E$51)</f>
        <v>0</v>
      </c>
      <c r="H61" s="55"/>
      <c r="I61" s="72">
        <f t="shared" si="3"/>
        <v>0</v>
      </c>
      <c r="J61" s="72">
        <f t="shared" si="4"/>
        <v>0</v>
      </c>
      <c r="K61" s="72">
        <f t="shared" si="5"/>
        <v>0</v>
      </c>
      <c r="L61" s="72">
        <f t="shared" si="6"/>
        <v>0</v>
      </c>
      <c r="M61" s="55"/>
      <c r="N61" s="72">
        <f t="shared" si="7"/>
        <v>0</v>
      </c>
      <c r="O61" s="55"/>
      <c r="P61" s="72">
        <f t="shared" si="8"/>
        <v>0</v>
      </c>
      <c r="Q61" s="72">
        <f t="shared" si="9"/>
        <v>0</v>
      </c>
      <c r="R61" s="72">
        <f>SUMIF('3.1.MTS A'!$F$7:$F$253,'3.2.MTS B (M3)'!B61,'3.1.MTS A'!$AH$7:$AH$253)</f>
        <v>0</v>
      </c>
      <c r="S61" s="72">
        <f>SUMIFS('MTS B Funnel (M3)'!$E$7:$E$251,'MTS B Funnel (M3)'!$B$7:$B$251,'3.2.MTS B (M3)'!$B61)</f>
        <v>0</v>
      </c>
      <c r="T61" s="72">
        <f>SUMIFS('MTS B Funnel (M3)'!$F$7:$F$251,'MTS B Funnel (M3)'!$B$7:$B$251,'3.2.MTS B (M3)'!$B61)</f>
        <v>0</v>
      </c>
      <c r="U61" s="72">
        <f>SUMIFS('MTS B Funnel (M3)'!$G$7:$G$251,'MTS B Funnel (M3)'!$B$7:$B$251,'3.2.MTS B (M3)'!$B61)</f>
        <v>0</v>
      </c>
      <c r="V61" s="72">
        <f>SUMIFS('MTS B Funnel (M3)'!$H$7:$H$251,'MTS B Funnel (M3)'!$B$7:$B$251,'3.2.MTS B (M3)'!$B61)</f>
        <v>0</v>
      </c>
      <c r="W61" s="72">
        <f t="shared" si="10"/>
        <v>0</v>
      </c>
      <c r="X61" s="72">
        <f t="shared" si="11"/>
        <v>0</v>
      </c>
      <c r="Y61" s="72">
        <f t="shared" si="12"/>
        <v>0</v>
      </c>
      <c r="Z61" s="72">
        <f t="shared" si="12"/>
        <v>0</v>
      </c>
      <c r="AA61" s="72">
        <f t="shared" si="12"/>
        <v>0</v>
      </c>
      <c r="AB61" s="72">
        <f>SUMIFS('MTS B Funnel (M3)'!$I$7:$I$251,'MTS B Funnel (M3)'!$B$7:$B$251,'3.2.MTS B (M3)'!$B61)</f>
        <v>0</v>
      </c>
      <c r="AC61" s="72">
        <f>SUMIFS('MTS B Funnel (M3)'!$J$7:$J$251,'MTS B Funnel (M3)'!$B$7:$B$251,'3.2.MTS B (M3)'!$B61)</f>
        <v>0</v>
      </c>
      <c r="AD61" s="72">
        <f t="shared" si="13"/>
        <v>0</v>
      </c>
      <c r="AE61" s="55"/>
      <c r="AF61" s="72">
        <f>SUMIF('3.1.MTS A'!$F$7:$F$253,'3.2.MTS B (M3)'!R61,'3.1.MTS A'!$AM$7:$AM$253)</f>
        <v>0</v>
      </c>
      <c r="AG61" s="72">
        <f>SUMIFS('MTS B Funnel (M3)'!$L$7:$L$251,'MTS B Funnel (M3)'!$B$7:$B$251,'3.2.MTS B (M3)'!$B61)</f>
        <v>0</v>
      </c>
      <c r="AH61" s="72">
        <f>SUMIFS('MTS B Funnel (M3)'!$M$7:$M$251,'MTS B Funnel (M3)'!$B$7:$B$251,'3.2.MTS B (M3)'!$B61)</f>
        <v>0</v>
      </c>
      <c r="AI61" s="72">
        <f>SUMIFS('MTS B Funnel (M3)'!$N$7:$N$251,'MTS B Funnel (M3)'!$B$7:$B$251,'3.2.MTS B (M3)'!$B61)</f>
        <v>0</v>
      </c>
      <c r="AJ61" s="72">
        <f>SUMIFS('MTS B Funnel (M3)'!$O$7:$O$251,'MTS B Funnel (M3)'!$B$7:$B$251,'3.2.MTS B (M3)'!$B61)</f>
        <v>0</v>
      </c>
      <c r="AK61" s="72">
        <f t="shared" si="17"/>
        <v>0</v>
      </c>
      <c r="AL61" s="72">
        <f t="shared" si="18"/>
        <v>0</v>
      </c>
      <c r="AM61" s="72">
        <f t="shared" si="19"/>
        <v>0</v>
      </c>
      <c r="AN61" s="72">
        <f t="shared" si="20"/>
        <v>0</v>
      </c>
      <c r="AO61" s="72">
        <f t="shared" si="21"/>
        <v>0</v>
      </c>
      <c r="AP61" s="55"/>
    </row>
    <row r="62" spans="1:42" x14ac:dyDescent="0.25">
      <c r="A62" s="144"/>
      <c r="B62" s="55"/>
      <c r="C62" s="55"/>
      <c r="D62" s="72">
        <f>SUMIF('3.1.MTS A'!$F$7:$F$253,'3.2.MTS B (M3)'!B62,'3.1.MTS A'!$N$7:$N$253)</f>
        <v>0</v>
      </c>
      <c r="E62" s="187">
        <f>SUMIF('Conv ratios (M3)'!$A$2:$A$51,'3.2.MTS B (M3)'!$B62,'Conv ratios (M3)'!$G$2:$G$51)</f>
        <v>0</v>
      </c>
      <c r="F62" s="187">
        <f>SUMIF('Conv ratios (M3)'!$A$2:$A$51,'3.2.MTS B (M3)'!$B62,'Conv ratios (M3)'!$F$2:$F$51)</f>
        <v>0</v>
      </c>
      <c r="G62" s="187">
        <f>SUMIF('Conv ratios (M3)'!$A$2:$A$51,'3.2.MTS B (M3)'!$B62,'Conv ratios (M3)'!$E$2:$E$51)</f>
        <v>0</v>
      </c>
      <c r="H62" s="55"/>
      <c r="I62" s="72">
        <f t="shared" si="3"/>
        <v>0</v>
      </c>
      <c r="J62" s="72">
        <f t="shared" si="4"/>
        <v>0</v>
      </c>
      <c r="K62" s="72">
        <f t="shared" si="5"/>
        <v>0</v>
      </c>
      <c r="L62" s="72">
        <f t="shared" si="6"/>
        <v>0</v>
      </c>
      <c r="M62" s="55"/>
      <c r="N62" s="72">
        <f t="shared" si="7"/>
        <v>0</v>
      </c>
      <c r="O62" s="55"/>
      <c r="P62" s="72">
        <f t="shared" si="8"/>
        <v>0</v>
      </c>
      <c r="Q62" s="72">
        <f t="shared" si="9"/>
        <v>0</v>
      </c>
      <c r="R62" s="72">
        <f>SUMIF('3.1.MTS A'!$F$7:$F$253,'3.2.MTS B (M3)'!B62,'3.1.MTS A'!$AH$7:$AH$253)</f>
        <v>0</v>
      </c>
      <c r="S62" s="72">
        <f>SUMIFS('MTS B Funnel (M3)'!$E$7:$E$251,'MTS B Funnel (M3)'!$B$7:$B$251,'3.2.MTS B (M3)'!$B62)</f>
        <v>0</v>
      </c>
      <c r="T62" s="72">
        <f>SUMIFS('MTS B Funnel (M3)'!$F$7:$F$251,'MTS B Funnel (M3)'!$B$7:$B$251,'3.2.MTS B (M3)'!$B62)</f>
        <v>0</v>
      </c>
      <c r="U62" s="72">
        <f>SUMIFS('MTS B Funnel (M3)'!$G$7:$G$251,'MTS B Funnel (M3)'!$B$7:$B$251,'3.2.MTS B (M3)'!$B62)</f>
        <v>0</v>
      </c>
      <c r="V62" s="72">
        <f>SUMIFS('MTS B Funnel (M3)'!$H$7:$H$251,'MTS B Funnel (M3)'!$B$7:$B$251,'3.2.MTS B (M3)'!$B62)</f>
        <v>0</v>
      </c>
      <c r="W62" s="72">
        <f t="shared" si="10"/>
        <v>0</v>
      </c>
      <c r="X62" s="72">
        <f t="shared" si="11"/>
        <v>0</v>
      </c>
      <c r="Y62" s="72">
        <f t="shared" si="12"/>
        <v>0</v>
      </c>
      <c r="Z62" s="72">
        <f t="shared" si="12"/>
        <v>0</v>
      </c>
      <c r="AA62" s="72">
        <f t="shared" si="12"/>
        <v>0</v>
      </c>
      <c r="AB62" s="72">
        <f>SUMIFS('MTS B Funnel (M3)'!$I$7:$I$251,'MTS B Funnel (M3)'!$B$7:$B$251,'3.2.MTS B (M3)'!$B62)</f>
        <v>0</v>
      </c>
      <c r="AC62" s="72">
        <f>SUMIFS('MTS B Funnel (M3)'!$J$7:$J$251,'MTS B Funnel (M3)'!$B$7:$B$251,'3.2.MTS B (M3)'!$B62)</f>
        <v>0</v>
      </c>
      <c r="AD62" s="72">
        <f t="shared" si="13"/>
        <v>0</v>
      </c>
      <c r="AE62" s="55"/>
      <c r="AF62" s="72">
        <f>SUMIF('3.1.MTS A'!$F$7:$F$253,'3.2.MTS B (M3)'!R62,'3.1.MTS A'!$AM$7:$AM$253)</f>
        <v>0</v>
      </c>
      <c r="AG62" s="72">
        <f>SUMIFS('MTS B Funnel (M3)'!$L$7:$L$251,'MTS B Funnel (M3)'!$B$7:$B$251,'3.2.MTS B (M3)'!$B62)</f>
        <v>0</v>
      </c>
      <c r="AH62" s="72">
        <f>SUMIFS('MTS B Funnel (M3)'!$M$7:$M$251,'MTS B Funnel (M3)'!$B$7:$B$251,'3.2.MTS B (M3)'!$B62)</f>
        <v>0</v>
      </c>
      <c r="AI62" s="72">
        <f>SUMIFS('MTS B Funnel (M3)'!$N$7:$N$251,'MTS B Funnel (M3)'!$B$7:$B$251,'3.2.MTS B (M3)'!$B62)</f>
        <v>0</v>
      </c>
      <c r="AJ62" s="72">
        <f>SUMIFS('MTS B Funnel (M3)'!$O$7:$O$251,'MTS B Funnel (M3)'!$B$7:$B$251,'3.2.MTS B (M3)'!$B62)</f>
        <v>0</v>
      </c>
      <c r="AK62" s="72">
        <f t="shared" si="17"/>
        <v>0</v>
      </c>
      <c r="AL62" s="72">
        <f t="shared" si="18"/>
        <v>0</v>
      </c>
      <c r="AM62" s="72">
        <f t="shared" si="19"/>
        <v>0</v>
      </c>
      <c r="AN62" s="72">
        <f t="shared" si="20"/>
        <v>0</v>
      </c>
      <c r="AO62" s="72">
        <f t="shared" si="21"/>
        <v>0</v>
      </c>
      <c r="AP62" s="55"/>
    </row>
    <row r="63" spans="1:42" x14ac:dyDescent="0.25">
      <c r="A63" s="144"/>
      <c r="B63" s="55"/>
      <c r="C63" s="55"/>
      <c r="D63" s="72">
        <f>SUMIF('3.1.MTS A'!$F$7:$F$253,'3.2.MTS B (M3)'!B63,'3.1.MTS A'!$N$7:$N$253)</f>
        <v>0</v>
      </c>
      <c r="E63" s="187">
        <f>SUMIF('Conv ratios (M3)'!$A$2:$A$51,'3.2.MTS B (M3)'!$B63,'Conv ratios (M3)'!$G$2:$G$51)</f>
        <v>0</v>
      </c>
      <c r="F63" s="187">
        <f>SUMIF('Conv ratios (M3)'!$A$2:$A$51,'3.2.MTS B (M3)'!$B63,'Conv ratios (M3)'!$F$2:$F$51)</f>
        <v>0</v>
      </c>
      <c r="G63" s="187">
        <f>SUMIF('Conv ratios (M3)'!$A$2:$A$51,'3.2.MTS B (M3)'!$B63,'Conv ratios (M3)'!$E$2:$E$51)</f>
        <v>0</v>
      </c>
      <c r="H63" s="55"/>
      <c r="I63" s="72">
        <f t="shared" si="3"/>
        <v>0</v>
      </c>
      <c r="J63" s="72">
        <f t="shared" si="4"/>
        <v>0</v>
      </c>
      <c r="K63" s="72">
        <f t="shared" si="5"/>
        <v>0</v>
      </c>
      <c r="L63" s="72">
        <f t="shared" si="6"/>
        <v>0</v>
      </c>
      <c r="M63" s="55"/>
      <c r="N63" s="72">
        <f t="shared" si="7"/>
        <v>0</v>
      </c>
      <c r="O63" s="55"/>
      <c r="P63" s="72">
        <f t="shared" si="8"/>
        <v>0</v>
      </c>
      <c r="Q63" s="72">
        <f t="shared" si="9"/>
        <v>0</v>
      </c>
      <c r="R63" s="72">
        <f>SUMIF('3.1.MTS A'!$F$7:$F$253,'3.2.MTS B (M3)'!B63,'3.1.MTS A'!$AH$7:$AH$253)</f>
        <v>0</v>
      </c>
      <c r="S63" s="72">
        <f>SUMIFS('MTS B Funnel (M3)'!$E$7:$E$251,'MTS B Funnel (M3)'!$B$7:$B$251,'3.2.MTS B (M3)'!$B63)</f>
        <v>0</v>
      </c>
      <c r="T63" s="72">
        <f>SUMIFS('MTS B Funnel (M3)'!$F$7:$F$251,'MTS B Funnel (M3)'!$B$7:$B$251,'3.2.MTS B (M3)'!$B63)</f>
        <v>0</v>
      </c>
      <c r="U63" s="72">
        <f>SUMIFS('MTS B Funnel (M3)'!$G$7:$G$251,'MTS B Funnel (M3)'!$B$7:$B$251,'3.2.MTS B (M3)'!$B63)</f>
        <v>0</v>
      </c>
      <c r="V63" s="72">
        <f>SUMIFS('MTS B Funnel (M3)'!$H$7:$H$251,'MTS B Funnel (M3)'!$B$7:$B$251,'3.2.MTS B (M3)'!$B63)</f>
        <v>0</v>
      </c>
      <c r="W63" s="72">
        <f t="shared" si="10"/>
        <v>0</v>
      </c>
      <c r="X63" s="72">
        <f t="shared" si="11"/>
        <v>0</v>
      </c>
      <c r="Y63" s="72">
        <f t="shared" si="12"/>
        <v>0</v>
      </c>
      <c r="Z63" s="72">
        <f t="shared" si="12"/>
        <v>0</v>
      </c>
      <c r="AA63" s="72">
        <f t="shared" si="12"/>
        <v>0</v>
      </c>
      <c r="AB63" s="72">
        <f>SUMIFS('MTS B Funnel (M3)'!$I$7:$I$251,'MTS B Funnel (M3)'!$B$7:$B$251,'3.2.MTS B (M3)'!$B63)</f>
        <v>0</v>
      </c>
      <c r="AC63" s="72">
        <f>SUMIFS('MTS B Funnel (M3)'!$J$7:$J$251,'MTS B Funnel (M3)'!$B$7:$B$251,'3.2.MTS B (M3)'!$B63)</f>
        <v>0</v>
      </c>
      <c r="AD63" s="72">
        <f t="shared" si="13"/>
        <v>0</v>
      </c>
      <c r="AE63" s="55"/>
      <c r="AF63" s="72">
        <f>SUMIF('3.1.MTS A'!$F$7:$F$253,'3.2.MTS B (M3)'!R63,'3.1.MTS A'!$AM$7:$AM$253)</f>
        <v>0</v>
      </c>
      <c r="AG63" s="72">
        <f>SUMIFS('MTS B Funnel (M3)'!$L$7:$L$251,'MTS B Funnel (M3)'!$B$7:$B$251,'3.2.MTS B (M3)'!$B63)</f>
        <v>0</v>
      </c>
      <c r="AH63" s="72">
        <f>SUMIFS('MTS B Funnel (M3)'!$M$7:$M$251,'MTS B Funnel (M3)'!$B$7:$B$251,'3.2.MTS B (M3)'!$B63)</f>
        <v>0</v>
      </c>
      <c r="AI63" s="72">
        <f>SUMIFS('MTS B Funnel (M3)'!$N$7:$N$251,'MTS B Funnel (M3)'!$B$7:$B$251,'3.2.MTS B (M3)'!$B63)</f>
        <v>0</v>
      </c>
      <c r="AJ63" s="72">
        <f>SUMIFS('MTS B Funnel (M3)'!$O$7:$O$251,'MTS B Funnel (M3)'!$B$7:$B$251,'3.2.MTS B (M3)'!$B63)</f>
        <v>0</v>
      </c>
      <c r="AK63" s="72">
        <f t="shared" si="17"/>
        <v>0</v>
      </c>
      <c r="AL63" s="72">
        <f t="shared" si="18"/>
        <v>0</v>
      </c>
      <c r="AM63" s="72">
        <f t="shared" si="19"/>
        <v>0</v>
      </c>
      <c r="AN63" s="72">
        <f t="shared" si="20"/>
        <v>0</v>
      </c>
      <c r="AO63" s="72">
        <f t="shared" si="21"/>
        <v>0</v>
      </c>
      <c r="AP63" s="55"/>
    </row>
    <row r="64" spans="1:42" x14ac:dyDescent="0.25">
      <c r="A64" s="144"/>
      <c r="B64" s="55"/>
      <c r="C64" s="55"/>
      <c r="D64" s="72">
        <f>SUMIF('3.1.MTS A'!$F$7:$F$253,'3.2.MTS B (M3)'!B64,'3.1.MTS A'!$N$7:$N$253)</f>
        <v>0</v>
      </c>
      <c r="E64" s="187">
        <f>SUMIF('Conv ratios (M3)'!$A$2:$A$51,'3.2.MTS B (M3)'!$B64,'Conv ratios (M3)'!$G$2:$G$51)</f>
        <v>0</v>
      </c>
      <c r="F64" s="187">
        <f>SUMIF('Conv ratios (M3)'!$A$2:$A$51,'3.2.MTS B (M3)'!$B64,'Conv ratios (M3)'!$F$2:$F$51)</f>
        <v>0</v>
      </c>
      <c r="G64" s="187">
        <f>SUMIF('Conv ratios (M3)'!$A$2:$A$51,'3.2.MTS B (M3)'!$B64,'Conv ratios (M3)'!$E$2:$E$51)</f>
        <v>0</v>
      </c>
      <c r="H64" s="55"/>
      <c r="I64" s="72">
        <f t="shared" si="3"/>
        <v>0</v>
      </c>
      <c r="J64" s="72">
        <f t="shared" si="4"/>
        <v>0</v>
      </c>
      <c r="K64" s="72">
        <f t="shared" si="5"/>
        <v>0</v>
      </c>
      <c r="L64" s="72">
        <f t="shared" si="6"/>
        <v>0</v>
      </c>
      <c r="M64" s="55"/>
      <c r="N64" s="72">
        <f t="shared" si="7"/>
        <v>0</v>
      </c>
      <c r="O64" s="55"/>
      <c r="P64" s="72">
        <f t="shared" si="8"/>
        <v>0</v>
      </c>
      <c r="Q64" s="72">
        <f t="shared" si="9"/>
        <v>0</v>
      </c>
      <c r="R64" s="72">
        <f>SUMIF('3.1.MTS A'!$F$7:$F$253,'3.2.MTS B (M3)'!B64,'3.1.MTS A'!$AH$7:$AH$253)</f>
        <v>0</v>
      </c>
      <c r="S64" s="72">
        <f>SUMIFS('MTS B Funnel (M3)'!$E$7:$E$251,'MTS B Funnel (M3)'!$B$7:$B$251,'3.2.MTS B (M3)'!$B64)</f>
        <v>0</v>
      </c>
      <c r="T64" s="72">
        <f>SUMIFS('MTS B Funnel (M3)'!$F$7:$F$251,'MTS B Funnel (M3)'!$B$7:$B$251,'3.2.MTS B (M3)'!$B64)</f>
        <v>0</v>
      </c>
      <c r="U64" s="72">
        <f>SUMIFS('MTS B Funnel (M3)'!$G$7:$G$251,'MTS B Funnel (M3)'!$B$7:$B$251,'3.2.MTS B (M3)'!$B64)</f>
        <v>0</v>
      </c>
      <c r="V64" s="72">
        <f>SUMIFS('MTS B Funnel (M3)'!$H$7:$H$251,'MTS B Funnel (M3)'!$B$7:$B$251,'3.2.MTS B (M3)'!$B64)</f>
        <v>0</v>
      </c>
      <c r="W64" s="72">
        <f t="shared" si="10"/>
        <v>0</v>
      </c>
      <c r="X64" s="72">
        <f t="shared" si="11"/>
        <v>0</v>
      </c>
      <c r="Y64" s="72">
        <f t="shared" si="12"/>
        <v>0</v>
      </c>
      <c r="Z64" s="72">
        <f t="shared" si="12"/>
        <v>0</v>
      </c>
      <c r="AA64" s="72">
        <f t="shared" si="12"/>
        <v>0</v>
      </c>
      <c r="AB64" s="72">
        <f>SUMIFS('MTS B Funnel (M3)'!$I$7:$I$251,'MTS B Funnel (M3)'!$B$7:$B$251,'3.2.MTS B (M3)'!$B64)</f>
        <v>0</v>
      </c>
      <c r="AC64" s="72">
        <f>SUMIFS('MTS B Funnel (M3)'!$J$7:$J$251,'MTS B Funnel (M3)'!$B$7:$B$251,'3.2.MTS B (M3)'!$B64)</f>
        <v>0</v>
      </c>
      <c r="AD64" s="72">
        <f t="shared" si="13"/>
        <v>0</v>
      </c>
      <c r="AE64" s="55"/>
      <c r="AF64" s="72">
        <f>SUMIF('3.1.MTS A'!$F$7:$F$253,'3.2.MTS B (M3)'!R64,'3.1.MTS A'!$AM$7:$AM$253)</f>
        <v>0</v>
      </c>
      <c r="AG64" s="72">
        <f>SUMIFS('MTS B Funnel (M3)'!$L$7:$L$251,'MTS B Funnel (M3)'!$B$7:$B$251,'3.2.MTS B (M3)'!$B64)</f>
        <v>0</v>
      </c>
      <c r="AH64" s="72">
        <f>SUMIFS('MTS B Funnel (M3)'!$M$7:$M$251,'MTS B Funnel (M3)'!$B$7:$B$251,'3.2.MTS B (M3)'!$B64)</f>
        <v>0</v>
      </c>
      <c r="AI64" s="72">
        <f>SUMIFS('MTS B Funnel (M3)'!$N$7:$N$251,'MTS B Funnel (M3)'!$B$7:$B$251,'3.2.MTS B (M3)'!$B64)</f>
        <v>0</v>
      </c>
      <c r="AJ64" s="72">
        <f>SUMIFS('MTS B Funnel (M3)'!$O$7:$O$251,'MTS B Funnel (M3)'!$B$7:$B$251,'3.2.MTS B (M3)'!$B64)</f>
        <v>0</v>
      </c>
      <c r="AK64" s="72">
        <f t="shared" si="17"/>
        <v>0</v>
      </c>
      <c r="AL64" s="72">
        <f t="shared" si="18"/>
        <v>0</v>
      </c>
      <c r="AM64" s="72">
        <f t="shared" si="19"/>
        <v>0</v>
      </c>
      <c r="AN64" s="72">
        <f t="shared" si="20"/>
        <v>0</v>
      </c>
      <c r="AO64" s="72">
        <f t="shared" si="21"/>
        <v>0</v>
      </c>
      <c r="AP64" s="55"/>
    </row>
    <row r="65" spans="1:42" x14ac:dyDescent="0.25">
      <c r="A65" s="144"/>
      <c r="B65" s="55"/>
      <c r="C65" s="55"/>
      <c r="D65" s="72">
        <f>SUMIF('3.1.MTS A'!$F$7:$F$253,'3.2.MTS B (M3)'!B65,'3.1.MTS A'!$N$7:$N$253)</f>
        <v>0</v>
      </c>
      <c r="E65" s="187">
        <f>SUMIF('Conv ratios (M3)'!$A$2:$A$51,'3.2.MTS B (M3)'!$B65,'Conv ratios (M3)'!$G$2:$G$51)</f>
        <v>0</v>
      </c>
      <c r="F65" s="187">
        <f>SUMIF('Conv ratios (M3)'!$A$2:$A$51,'3.2.MTS B (M3)'!$B65,'Conv ratios (M3)'!$F$2:$F$51)</f>
        <v>0</v>
      </c>
      <c r="G65" s="187">
        <f>SUMIF('Conv ratios (M3)'!$A$2:$A$51,'3.2.MTS B (M3)'!$B65,'Conv ratios (M3)'!$E$2:$E$51)</f>
        <v>0</v>
      </c>
      <c r="H65" s="55"/>
      <c r="I65" s="72">
        <f t="shared" si="3"/>
        <v>0</v>
      </c>
      <c r="J65" s="72">
        <f t="shared" si="4"/>
        <v>0</v>
      </c>
      <c r="K65" s="72">
        <f t="shared" si="5"/>
        <v>0</v>
      </c>
      <c r="L65" s="72">
        <f t="shared" si="6"/>
        <v>0</v>
      </c>
      <c r="M65" s="55"/>
      <c r="N65" s="72">
        <f t="shared" si="7"/>
        <v>0</v>
      </c>
      <c r="O65" s="55"/>
      <c r="P65" s="72">
        <f t="shared" si="8"/>
        <v>0</v>
      </c>
      <c r="Q65" s="72">
        <f t="shared" si="9"/>
        <v>0</v>
      </c>
      <c r="R65" s="72">
        <f>SUMIF('3.1.MTS A'!$F$7:$F$253,'3.2.MTS B (M3)'!B65,'3.1.MTS A'!$AH$7:$AH$253)</f>
        <v>0</v>
      </c>
      <c r="S65" s="72">
        <f>SUMIFS('MTS B Funnel (M3)'!$E$7:$E$251,'MTS B Funnel (M3)'!$B$7:$B$251,'3.2.MTS B (M3)'!$B65)</f>
        <v>0</v>
      </c>
      <c r="T65" s="72">
        <f>SUMIFS('MTS B Funnel (M3)'!$F$7:$F$251,'MTS B Funnel (M3)'!$B$7:$B$251,'3.2.MTS B (M3)'!$B65)</f>
        <v>0</v>
      </c>
      <c r="U65" s="72">
        <f>SUMIFS('MTS B Funnel (M3)'!$G$7:$G$251,'MTS B Funnel (M3)'!$B$7:$B$251,'3.2.MTS B (M3)'!$B65)</f>
        <v>0</v>
      </c>
      <c r="V65" s="72">
        <f>SUMIFS('MTS B Funnel (M3)'!$H$7:$H$251,'MTS B Funnel (M3)'!$B$7:$B$251,'3.2.MTS B (M3)'!$B65)</f>
        <v>0</v>
      </c>
      <c r="W65" s="72">
        <f t="shared" si="10"/>
        <v>0</v>
      </c>
      <c r="X65" s="72">
        <f t="shared" si="11"/>
        <v>0</v>
      </c>
      <c r="Y65" s="72">
        <f t="shared" si="12"/>
        <v>0</v>
      </c>
      <c r="Z65" s="72">
        <f t="shared" si="12"/>
        <v>0</v>
      </c>
      <c r="AA65" s="72">
        <f t="shared" si="12"/>
        <v>0</v>
      </c>
      <c r="AB65" s="72">
        <f>SUMIFS('MTS B Funnel (M3)'!$I$7:$I$251,'MTS B Funnel (M3)'!$B$7:$B$251,'3.2.MTS B (M3)'!$B65)</f>
        <v>0</v>
      </c>
      <c r="AC65" s="72">
        <f>SUMIFS('MTS B Funnel (M3)'!$J$7:$J$251,'MTS B Funnel (M3)'!$B$7:$B$251,'3.2.MTS B (M3)'!$B65)</f>
        <v>0</v>
      </c>
      <c r="AD65" s="72">
        <f t="shared" si="13"/>
        <v>0</v>
      </c>
      <c r="AE65" s="55"/>
      <c r="AF65" s="72">
        <f>SUMIF('3.1.MTS A'!$F$7:$F$253,'3.2.MTS B (M3)'!R65,'3.1.MTS A'!$AM$7:$AM$253)</f>
        <v>0</v>
      </c>
      <c r="AG65" s="72">
        <f>SUMIFS('MTS B Funnel (M3)'!$L$7:$L$251,'MTS B Funnel (M3)'!$B$7:$B$251,'3.2.MTS B (M3)'!$B65)</f>
        <v>0</v>
      </c>
      <c r="AH65" s="72">
        <f>SUMIFS('MTS B Funnel (M3)'!$M$7:$M$251,'MTS B Funnel (M3)'!$B$7:$B$251,'3.2.MTS B (M3)'!$B65)</f>
        <v>0</v>
      </c>
      <c r="AI65" s="72">
        <f>SUMIFS('MTS B Funnel (M3)'!$N$7:$N$251,'MTS B Funnel (M3)'!$B$7:$B$251,'3.2.MTS B (M3)'!$B65)</f>
        <v>0</v>
      </c>
      <c r="AJ65" s="72">
        <f>SUMIFS('MTS B Funnel (M3)'!$O$7:$O$251,'MTS B Funnel (M3)'!$B$7:$B$251,'3.2.MTS B (M3)'!$B65)</f>
        <v>0</v>
      </c>
      <c r="AK65" s="72">
        <f t="shared" si="17"/>
        <v>0</v>
      </c>
      <c r="AL65" s="72">
        <f t="shared" si="18"/>
        <v>0</v>
      </c>
      <c r="AM65" s="72">
        <f t="shared" si="19"/>
        <v>0</v>
      </c>
      <c r="AN65" s="72">
        <f t="shared" si="20"/>
        <v>0</v>
      </c>
      <c r="AO65" s="72">
        <f t="shared" si="21"/>
        <v>0</v>
      </c>
      <c r="AP65" s="55"/>
    </row>
    <row r="66" spans="1:42" x14ac:dyDescent="0.25">
      <c r="A66" s="144"/>
      <c r="B66" s="55"/>
      <c r="C66" s="55"/>
      <c r="D66" s="72">
        <f>SUMIF('3.1.MTS A'!$F$7:$F$253,'3.2.MTS B (M3)'!B66,'3.1.MTS A'!$N$7:$N$253)</f>
        <v>0</v>
      </c>
      <c r="E66" s="187">
        <f>SUMIF('Conv ratios (M3)'!$A$2:$A$51,'3.2.MTS B (M3)'!$B66,'Conv ratios (M3)'!$G$2:$G$51)</f>
        <v>0</v>
      </c>
      <c r="F66" s="187">
        <f>SUMIF('Conv ratios (M3)'!$A$2:$A$51,'3.2.MTS B (M3)'!$B66,'Conv ratios (M3)'!$F$2:$F$51)</f>
        <v>0</v>
      </c>
      <c r="G66" s="187">
        <f>SUMIF('Conv ratios (M3)'!$A$2:$A$51,'3.2.MTS B (M3)'!$B66,'Conv ratios (M3)'!$E$2:$E$51)</f>
        <v>0</v>
      </c>
      <c r="H66" s="55"/>
      <c r="I66" s="72">
        <f t="shared" si="3"/>
        <v>0</v>
      </c>
      <c r="J66" s="72">
        <f t="shared" si="4"/>
        <v>0</v>
      </c>
      <c r="K66" s="72">
        <f t="shared" si="5"/>
        <v>0</v>
      </c>
      <c r="L66" s="72">
        <f t="shared" si="6"/>
        <v>0</v>
      </c>
      <c r="M66" s="55"/>
      <c r="N66" s="72">
        <f t="shared" si="7"/>
        <v>0</v>
      </c>
      <c r="O66" s="55"/>
      <c r="P66" s="72">
        <f t="shared" si="8"/>
        <v>0</v>
      </c>
      <c r="Q66" s="72">
        <f t="shared" si="9"/>
        <v>0</v>
      </c>
      <c r="R66" s="72">
        <f>SUMIF('3.1.MTS A'!$F$7:$F$253,'3.2.MTS B (M3)'!B66,'3.1.MTS A'!$AH$7:$AH$253)</f>
        <v>0</v>
      </c>
      <c r="S66" s="72">
        <f>SUMIFS('MTS B Funnel (M3)'!$E$7:$E$251,'MTS B Funnel (M3)'!$B$7:$B$251,'3.2.MTS B (M3)'!$B66)</f>
        <v>0</v>
      </c>
      <c r="T66" s="72">
        <f>SUMIFS('MTS B Funnel (M3)'!$F$7:$F$251,'MTS B Funnel (M3)'!$B$7:$B$251,'3.2.MTS B (M3)'!$B66)</f>
        <v>0</v>
      </c>
      <c r="U66" s="72">
        <f>SUMIFS('MTS B Funnel (M3)'!$G$7:$G$251,'MTS B Funnel (M3)'!$B$7:$B$251,'3.2.MTS B (M3)'!$B66)</f>
        <v>0</v>
      </c>
      <c r="V66" s="72">
        <f>SUMIFS('MTS B Funnel (M3)'!$H$7:$H$251,'MTS B Funnel (M3)'!$B$7:$B$251,'3.2.MTS B (M3)'!$B66)</f>
        <v>0</v>
      </c>
      <c r="W66" s="72">
        <f t="shared" si="10"/>
        <v>0</v>
      </c>
      <c r="X66" s="72">
        <f t="shared" si="11"/>
        <v>0</v>
      </c>
      <c r="Y66" s="72">
        <f t="shared" si="12"/>
        <v>0</v>
      </c>
      <c r="Z66" s="72">
        <f t="shared" si="12"/>
        <v>0</v>
      </c>
      <c r="AA66" s="72">
        <f t="shared" si="12"/>
        <v>0</v>
      </c>
      <c r="AB66" s="72">
        <f>SUMIFS('MTS B Funnel (M3)'!$I$7:$I$251,'MTS B Funnel (M3)'!$B$7:$B$251,'3.2.MTS B (M3)'!$B66)</f>
        <v>0</v>
      </c>
      <c r="AC66" s="72">
        <f>SUMIFS('MTS B Funnel (M3)'!$J$7:$J$251,'MTS B Funnel (M3)'!$B$7:$B$251,'3.2.MTS B (M3)'!$B66)</f>
        <v>0</v>
      </c>
      <c r="AD66" s="72">
        <f t="shared" si="13"/>
        <v>0</v>
      </c>
      <c r="AE66" s="55"/>
      <c r="AF66" s="72">
        <f>SUMIF('3.1.MTS A'!$F$7:$F$253,'3.2.MTS B (M3)'!R66,'3.1.MTS A'!$AM$7:$AM$253)</f>
        <v>0</v>
      </c>
      <c r="AG66" s="72">
        <f>SUMIFS('MTS B Funnel (M3)'!$L$7:$L$251,'MTS B Funnel (M3)'!$B$7:$B$251,'3.2.MTS B (M3)'!$B66)</f>
        <v>0</v>
      </c>
      <c r="AH66" s="72">
        <f>SUMIFS('MTS B Funnel (M3)'!$M$7:$M$251,'MTS B Funnel (M3)'!$B$7:$B$251,'3.2.MTS B (M3)'!$B66)</f>
        <v>0</v>
      </c>
      <c r="AI66" s="72">
        <f>SUMIFS('MTS B Funnel (M3)'!$N$7:$N$251,'MTS B Funnel (M3)'!$B$7:$B$251,'3.2.MTS B (M3)'!$B66)</f>
        <v>0</v>
      </c>
      <c r="AJ66" s="72">
        <f>SUMIFS('MTS B Funnel (M3)'!$O$7:$O$251,'MTS B Funnel (M3)'!$B$7:$B$251,'3.2.MTS B (M3)'!$B66)</f>
        <v>0</v>
      </c>
      <c r="AK66" s="72">
        <f t="shared" si="17"/>
        <v>0</v>
      </c>
      <c r="AL66" s="72">
        <f t="shared" si="18"/>
        <v>0</v>
      </c>
      <c r="AM66" s="72">
        <f t="shared" si="19"/>
        <v>0</v>
      </c>
      <c r="AN66" s="72">
        <f t="shared" si="20"/>
        <v>0</v>
      </c>
      <c r="AO66" s="72">
        <f t="shared" si="21"/>
        <v>0</v>
      </c>
      <c r="AP66" s="55"/>
    </row>
    <row r="67" spans="1:42" x14ac:dyDescent="0.25">
      <c r="A67" s="144"/>
      <c r="B67" s="55"/>
      <c r="C67" s="55"/>
      <c r="D67" s="72">
        <f>SUMIF('3.1.MTS A'!$F$7:$F$253,'3.2.MTS B (M3)'!B67,'3.1.MTS A'!$N$7:$N$253)</f>
        <v>0</v>
      </c>
      <c r="E67" s="187">
        <f>SUMIF('Conv ratios (M3)'!$A$2:$A$51,'3.2.MTS B (M3)'!$B67,'Conv ratios (M3)'!$G$2:$G$51)</f>
        <v>0</v>
      </c>
      <c r="F67" s="187">
        <f>SUMIF('Conv ratios (M3)'!$A$2:$A$51,'3.2.MTS B (M3)'!$B67,'Conv ratios (M3)'!$F$2:$F$51)</f>
        <v>0</v>
      </c>
      <c r="G67" s="187">
        <f>SUMIF('Conv ratios (M3)'!$A$2:$A$51,'3.2.MTS B (M3)'!$B67,'Conv ratios (M3)'!$E$2:$E$51)</f>
        <v>0</v>
      </c>
      <c r="H67" s="55"/>
      <c r="I67" s="72">
        <f t="shared" si="3"/>
        <v>0</v>
      </c>
      <c r="J67" s="72">
        <f t="shared" si="4"/>
        <v>0</v>
      </c>
      <c r="K67" s="72">
        <f t="shared" si="5"/>
        <v>0</v>
      </c>
      <c r="L67" s="72">
        <f t="shared" si="6"/>
        <v>0</v>
      </c>
      <c r="M67" s="55"/>
      <c r="N67" s="72">
        <f t="shared" si="7"/>
        <v>0</v>
      </c>
      <c r="O67" s="55"/>
      <c r="P67" s="72">
        <f t="shared" si="8"/>
        <v>0</v>
      </c>
      <c r="Q67" s="72">
        <f t="shared" si="9"/>
        <v>0</v>
      </c>
      <c r="R67" s="72">
        <f>SUMIF('3.1.MTS A'!$F$7:$F$253,'3.2.MTS B (M3)'!B67,'3.1.MTS A'!$AH$7:$AH$253)</f>
        <v>0</v>
      </c>
      <c r="S67" s="72">
        <f>SUMIFS('MTS B Funnel (M3)'!$E$7:$E$251,'MTS B Funnel (M3)'!$B$7:$B$251,'3.2.MTS B (M3)'!$B67)</f>
        <v>0</v>
      </c>
      <c r="T67" s="72">
        <f>SUMIFS('MTS B Funnel (M3)'!$F$7:$F$251,'MTS B Funnel (M3)'!$B$7:$B$251,'3.2.MTS B (M3)'!$B67)</f>
        <v>0</v>
      </c>
      <c r="U67" s="72">
        <f>SUMIFS('MTS B Funnel (M3)'!$G$7:$G$251,'MTS B Funnel (M3)'!$B$7:$B$251,'3.2.MTS B (M3)'!$B67)</f>
        <v>0</v>
      </c>
      <c r="V67" s="72">
        <f>SUMIFS('MTS B Funnel (M3)'!$H$7:$H$251,'MTS B Funnel (M3)'!$B$7:$B$251,'3.2.MTS B (M3)'!$B67)</f>
        <v>0</v>
      </c>
      <c r="W67" s="72">
        <f t="shared" si="10"/>
        <v>0</v>
      </c>
      <c r="X67" s="72">
        <f t="shared" si="11"/>
        <v>0</v>
      </c>
      <c r="Y67" s="72">
        <f t="shared" si="12"/>
        <v>0</v>
      </c>
      <c r="Z67" s="72">
        <f t="shared" si="12"/>
        <v>0</v>
      </c>
      <c r="AA67" s="72">
        <f t="shared" si="12"/>
        <v>0</v>
      </c>
      <c r="AB67" s="72">
        <f>SUMIFS('MTS B Funnel (M3)'!$I$7:$I$251,'MTS B Funnel (M3)'!$B$7:$B$251,'3.2.MTS B (M3)'!$B67)</f>
        <v>0</v>
      </c>
      <c r="AC67" s="72">
        <f>SUMIFS('MTS B Funnel (M3)'!$J$7:$J$251,'MTS B Funnel (M3)'!$B$7:$B$251,'3.2.MTS B (M3)'!$B67)</f>
        <v>0</v>
      </c>
      <c r="AD67" s="72">
        <f t="shared" si="13"/>
        <v>0</v>
      </c>
      <c r="AE67" s="55"/>
      <c r="AF67" s="72">
        <f>SUMIF('3.1.MTS A'!$F$7:$F$253,'3.2.MTS B (M3)'!R67,'3.1.MTS A'!$AM$7:$AM$253)</f>
        <v>0</v>
      </c>
      <c r="AG67" s="72">
        <f>SUMIFS('MTS B Funnel (M3)'!$L$7:$L$251,'MTS B Funnel (M3)'!$B$7:$B$251,'3.2.MTS B (M3)'!$B67)</f>
        <v>0</v>
      </c>
      <c r="AH67" s="72">
        <f>SUMIFS('MTS B Funnel (M3)'!$M$7:$M$251,'MTS B Funnel (M3)'!$B$7:$B$251,'3.2.MTS B (M3)'!$B67)</f>
        <v>0</v>
      </c>
      <c r="AI67" s="72">
        <f>SUMIFS('MTS B Funnel (M3)'!$N$7:$N$251,'MTS B Funnel (M3)'!$B$7:$B$251,'3.2.MTS B (M3)'!$B67)</f>
        <v>0</v>
      </c>
      <c r="AJ67" s="72">
        <f>SUMIFS('MTS B Funnel (M3)'!$O$7:$O$251,'MTS B Funnel (M3)'!$B$7:$B$251,'3.2.MTS B (M3)'!$B67)</f>
        <v>0</v>
      </c>
      <c r="AK67" s="72">
        <f t="shared" si="17"/>
        <v>0</v>
      </c>
      <c r="AL67" s="72">
        <f t="shared" si="18"/>
        <v>0</v>
      </c>
      <c r="AM67" s="72">
        <f t="shared" si="19"/>
        <v>0</v>
      </c>
      <c r="AN67" s="72">
        <f t="shared" si="20"/>
        <v>0</v>
      </c>
      <c r="AO67" s="72">
        <f t="shared" si="21"/>
        <v>0</v>
      </c>
      <c r="AP67" s="55"/>
    </row>
    <row r="68" spans="1:42" x14ac:dyDescent="0.25">
      <c r="A68" s="144"/>
      <c r="B68" s="55"/>
      <c r="C68" s="55"/>
      <c r="D68" s="72">
        <f>SUMIF('3.1.MTS A'!$F$7:$F$253,'3.2.MTS B (M3)'!B68,'3.1.MTS A'!$N$7:$N$253)</f>
        <v>0</v>
      </c>
      <c r="E68" s="187">
        <f>SUMIF('Conv ratios (M3)'!$A$2:$A$51,'3.2.MTS B (M3)'!$B68,'Conv ratios (M3)'!$G$2:$G$51)</f>
        <v>0</v>
      </c>
      <c r="F68" s="187">
        <f>SUMIF('Conv ratios (M3)'!$A$2:$A$51,'3.2.MTS B (M3)'!$B68,'Conv ratios (M3)'!$F$2:$F$51)</f>
        <v>0</v>
      </c>
      <c r="G68" s="187">
        <f>SUMIF('Conv ratios (M3)'!$A$2:$A$51,'3.2.MTS B (M3)'!$B68,'Conv ratios (M3)'!$E$2:$E$51)</f>
        <v>0</v>
      </c>
      <c r="H68" s="55"/>
      <c r="I68" s="72">
        <f t="shared" si="3"/>
        <v>0</v>
      </c>
      <c r="J68" s="72">
        <f t="shared" si="4"/>
        <v>0</v>
      </c>
      <c r="K68" s="72">
        <f t="shared" si="5"/>
        <v>0</v>
      </c>
      <c r="L68" s="72">
        <f t="shared" si="6"/>
        <v>0</v>
      </c>
      <c r="M68" s="55"/>
      <c r="N68" s="72">
        <f t="shared" si="7"/>
        <v>0</v>
      </c>
      <c r="O68" s="55"/>
      <c r="P68" s="72">
        <f t="shared" si="8"/>
        <v>0</v>
      </c>
      <c r="Q68" s="72">
        <f t="shared" si="9"/>
        <v>0</v>
      </c>
      <c r="R68" s="72">
        <f>SUMIF('3.1.MTS A'!$F$7:$F$253,'3.2.MTS B (M3)'!B68,'3.1.MTS A'!$AH$7:$AH$253)</f>
        <v>0</v>
      </c>
      <c r="S68" s="72">
        <f>SUMIFS('MTS B Funnel (M3)'!$E$7:$E$251,'MTS B Funnel (M3)'!$B$7:$B$251,'3.2.MTS B (M3)'!$B68)</f>
        <v>0</v>
      </c>
      <c r="T68" s="72">
        <f>SUMIFS('MTS B Funnel (M3)'!$F$7:$F$251,'MTS B Funnel (M3)'!$B$7:$B$251,'3.2.MTS B (M3)'!$B68)</f>
        <v>0</v>
      </c>
      <c r="U68" s="72">
        <f>SUMIFS('MTS B Funnel (M3)'!$G$7:$G$251,'MTS B Funnel (M3)'!$B$7:$B$251,'3.2.MTS B (M3)'!$B68)</f>
        <v>0</v>
      </c>
      <c r="V68" s="72">
        <f>SUMIFS('MTS B Funnel (M3)'!$H$7:$H$251,'MTS B Funnel (M3)'!$B$7:$B$251,'3.2.MTS B (M3)'!$B68)</f>
        <v>0</v>
      </c>
      <c r="W68" s="72">
        <f t="shared" si="10"/>
        <v>0</v>
      </c>
      <c r="X68" s="72">
        <f t="shared" si="11"/>
        <v>0</v>
      </c>
      <c r="Y68" s="72">
        <f t="shared" si="12"/>
        <v>0</v>
      </c>
      <c r="Z68" s="72">
        <f t="shared" si="12"/>
        <v>0</v>
      </c>
      <c r="AA68" s="72">
        <f t="shared" si="12"/>
        <v>0</v>
      </c>
      <c r="AB68" s="72">
        <f>SUMIFS('MTS B Funnel (M3)'!$I$7:$I$251,'MTS B Funnel (M3)'!$B$7:$B$251,'3.2.MTS B (M3)'!$B68)</f>
        <v>0</v>
      </c>
      <c r="AC68" s="72">
        <f>SUMIFS('MTS B Funnel (M3)'!$J$7:$J$251,'MTS B Funnel (M3)'!$B$7:$B$251,'3.2.MTS B (M3)'!$B68)</f>
        <v>0</v>
      </c>
      <c r="AD68" s="72">
        <f t="shared" si="13"/>
        <v>0</v>
      </c>
      <c r="AE68" s="55"/>
      <c r="AF68" s="72">
        <f>SUMIF('3.1.MTS A'!$F$7:$F$253,'3.2.MTS B (M3)'!R68,'3.1.MTS A'!$AM$7:$AM$253)</f>
        <v>0</v>
      </c>
      <c r="AG68" s="72">
        <f>SUMIFS('MTS B Funnel (M3)'!$L$7:$L$251,'MTS B Funnel (M3)'!$B$7:$B$251,'3.2.MTS B (M3)'!$B68)</f>
        <v>0</v>
      </c>
      <c r="AH68" s="72">
        <f>SUMIFS('MTS B Funnel (M3)'!$M$7:$M$251,'MTS B Funnel (M3)'!$B$7:$B$251,'3.2.MTS B (M3)'!$B68)</f>
        <v>0</v>
      </c>
      <c r="AI68" s="72">
        <f>SUMIFS('MTS B Funnel (M3)'!$N$7:$N$251,'MTS B Funnel (M3)'!$B$7:$B$251,'3.2.MTS B (M3)'!$B68)</f>
        <v>0</v>
      </c>
      <c r="AJ68" s="72">
        <f>SUMIFS('MTS B Funnel (M3)'!$O$7:$O$251,'MTS B Funnel (M3)'!$B$7:$B$251,'3.2.MTS B (M3)'!$B68)</f>
        <v>0</v>
      </c>
      <c r="AK68" s="72">
        <f t="shared" si="17"/>
        <v>0</v>
      </c>
      <c r="AL68" s="72">
        <f t="shared" si="18"/>
        <v>0</v>
      </c>
      <c r="AM68" s="72">
        <f t="shared" si="19"/>
        <v>0</v>
      </c>
      <c r="AN68" s="72">
        <f t="shared" si="20"/>
        <v>0</v>
      </c>
      <c r="AO68" s="72">
        <f t="shared" si="21"/>
        <v>0</v>
      </c>
      <c r="AP68" s="55"/>
    </row>
    <row r="69" spans="1:42" x14ac:dyDescent="0.25">
      <c r="A69" s="144"/>
      <c r="B69" s="55"/>
      <c r="C69" s="55"/>
      <c r="D69" s="72">
        <f>SUMIF('3.1.MTS A'!$F$7:$F$253,'3.2.MTS B (M3)'!B69,'3.1.MTS A'!$N$7:$N$253)</f>
        <v>0</v>
      </c>
      <c r="E69" s="187">
        <f>SUMIF('Conv ratios (M3)'!$A$2:$A$51,'3.2.MTS B (M3)'!$B69,'Conv ratios (M3)'!$G$2:$G$51)</f>
        <v>0</v>
      </c>
      <c r="F69" s="187">
        <f>SUMIF('Conv ratios (M3)'!$A$2:$A$51,'3.2.MTS B (M3)'!$B69,'Conv ratios (M3)'!$F$2:$F$51)</f>
        <v>0</v>
      </c>
      <c r="G69" s="187">
        <f>SUMIF('Conv ratios (M3)'!$A$2:$A$51,'3.2.MTS B (M3)'!$B69,'Conv ratios (M3)'!$E$2:$E$51)</f>
        <v>0</v>
      </c>
      <c r="H69" s="55"/>
      <c r="I69" s="72">
        <f t="shared" si="3"/>
        <v>0</v>
      </c>
      <c r="J69" s="72">
        <f t="shared" si="4"/>
        <v>0</v>
      </c>
      <c r="K69" s="72">
        <f t="shared" si="5"/>
        <v>0</v>
      </c>
      <c r="L69" s="72">
        <f t="shared" si="6"/>
        <v>0</v>
      </c>
      <c r="M69" s="55"/>
      <c r="N69" s="72">
        <f t="shared" si="7"/>
        <v>0</v>
      </c>
      <c r="O69" s="55"/>
      <c r="P69" s="72">
        <f t="shared" si="8"/>
        <v>0</v>
      </c>
      <c r="Q69" s="72">
        <f t="shared" si="9"/>
        <v>0</v>
      </c>
      <c r="R69" s="72">
        <f>SUMIF('3.1.MTS A'!$F$7:$F$253,'3.2.MTS B (M3)'!B69,'3.1.MTS A'!$AH$7:$AH$253)</f>
        <v>0</v>
      </c>
      <c r="S69" s="72">
        <f>SUMIFS('MTS B Funnel (M3)'!$E$7:$E$251,'MTS B Funnel (M3)'!$B$7:$B$251,'3.2.MTS B (M3)'!$B69)</f>
        <v>0</v>
      </c>
      <c r="T69" s="72">
        <f>SUMIFS('MTS B Funnel (M3)'!$F$7:$F$251,'MTS B Funnel (M3)'!$B$7:$B$251,'3.2.MTS B (M3)'!$B69)</f>
        <v>0</v>
      </c>
      <c r="U69" s="72">
        <f>SUMIFS('MTS B Funnel (M3)'!$G$7:$G$251,'MTS B Funnel (M3)'!$B$7:$B$251,'3.2.MTS B (M3)'!$B69)</f>
        <v>0</v>
      </c>
      <c r="V69" s="72">
        <f>SUMIFS('MTS B Funnel (M3)'!$H$7:$H$251,'MTS B Funnel (M3)'!$B$7:$B$251,'3.2.MTS B (M3)'!$B69)</f>
        <v>0</v>
      </c>
      <c r="W69" s="72">
        <f t="shared" si="10"/>
        <v>0</v>
      </c>
      <c r="X69" s="72">
        <f t="shared" si="11"/>
        <v>0</v>
      </c>
      <c r="Y69" s="72">
        <f t="shared" si="12"/>
        <v>0</v>
      </c>
      <c r="Z69" s="72">
        <f t="shared" si="12"/>
        <v>0</v>
      </c>
      <c r="AA69" s="72">
        <f t="shared" si="12"/>
        <v>0</v>
      </c>
      <c r="AB69" s="72">
        <f>SUMIFS('MTS B Funnel (M3)'!$I$7:$I$251,'MTS B Funnel (M3)'!$B$7:$B$251,'3.2.MTS B (M3)'!$B69)</f>
        <v>0</v>
      </c>
      <c r="AC69" s="72">
        <f>SUMIFS('MTS B Funnel (M3)'!$J$7:$J$251,'MTS B Funnel (M3)'!$B$7:$B$251,'3.2.MTS B (M3)'!$B69)</f>
        <v>0</v>
      </c>
      <c r="AD69" s="72">
        <f t="shared" si="13"/>
        <v>0</v>
      </c>
      <c r="AE69" s="55"/>
      <c r="AF69" s="72">
        <f>SUMIF('3.1.MTS A'!$F$7:$F$253,'3.2.MTS B (M3)'!R69,'3.1.MTS A'!$AM$7:$AM$253)</f>
        <v>0</v>
      </c>
      <c r="AG69" s="72">
        <f>SUMIFS('MTS B Funnel (M3)'!$L$7:$L$251,'MTS B Funnel (M3)'!$B$7:$B$251,'3.2.MTS B (M3)'!$B69)</f>
        <v>0</v>
      </c>
      <c r="AH69" s="72">
        <f>SUMIFS('MTS B Funnel (M3)'!$M$7:$M$251,'MTS B Funnel (M3)'!$B$7:$B$251,'3.2.MTS B (M3)'!$B69)</f>
        <v>0</v>
      </c>
      <c r="AI69" s="72">
        <f>SUMIFS('MTS B Funnel (M3)'!$N$7:$N$251,'MTS B Funnel (M3)'!$B$7:$B$251,'3.2.MTS B (M3)'!$B69)</f>
        <v>0</v>
      </c>
      <c r="AJ69" s="72">
        <f>SUMIFS('MTS B Funnel (M3)'!$O$7:$O$251,'MTS B Funnel (M3)'!$B$7:$B$251,'3.2.MTS B (M3)'!$B69)</f>
        <v>0</v>
      </c>
      <c r="AK69" s="72">
        <f t="shared" si="17"/>
        <v>0</v>
      </c>
      <c r="AL69" s="72">
        <f t="shared" si="18"/>
        <v>0</v>
      </c>
      <c r="AM69" s="72">
        <f t="shared" si="19"/>
        <v>0</v>
      </c>
      <c r="AN69" s="72">
        <f t="shared" si="20"/>
        <v>0</v>
      </c>
      <c r="AO69" s="72">
        <f t="shared" si="21"/>
        <v>0</v>
      </c>
      <c r="AP69" s="55"/>
    </row>
    <row r="70" spans="1:42" x14ac:dyDescent="0.25">
      <c r="A70" s="144"/>
      <c r="B70" s="55"/>
      <c r="C70" s="55"/>
      <c r="D70" s="72">
        <f>SUMIF('3.1.MTS A'!$F$7:$F$253,'3.2.MTS B (M3)'!B70,'3.1.MTS A'!$N$7:$N$253)</f>
        <v>0</v>
      </c>
      <c r="E70" s="187">
        <f>SUMIF('Conv ratios (M3)'!$A$2:$A$51,'3.2.MTS B (M3)'!$B70,'Conv ratios (M3)'!$G$2:$G$51)</f>
        <v>0</v>
      </c>
      <c r="F70" s="187">
        <f>SUMIF('Conv ratios (M3)'!$A$2:$A$51,'3.2.MTS B (M3)'!$B70,'Conv ratios (M3)'!$F$2:$F$51)</f>
        <v>0</v>
      </c>
      <c r="G70" s="187">
        <f>SUMIF('Conv ratios (M3)'!$A$2:$A$51,'3.2.MTS B (M3)'!$B70,'Conv ratios (M3)'!$E$2:$E$51)</f>
        <v>0</v>
      </c>
      <c r="H70" s="55"/>
      <c r="I70" s="72">
        <f t="shared" si="3"/>
        <v>0</v>
      </c>
      <c r="J70" s="72">
        <f t="shared" si="4"/>
        <v>0</v>
      </c>
      <c r="K70" s="72">
        <f t="shared" si="5"/>
        <v>0</v>
      </c>
      <c r="L70" s="72">
        <f t="shared" si="6"/>
        <v>0</v>
      </c>
      <c r="M70" s="55"/>
      <c r="N70" s="72">
        <f t="shared" si="7"/>
        <v>0</v>
      </c>
      <c r="O70" s="55"/>
      <c r="P70" s="72">
        <f t="shared" si="8"/>
        <v>0</v>
      </c>
      <c r="Q70" s="72">
        <f t="shared" si="9"/>
        <v>0</v>
      </c>
      <c r="R70" s="72">
        <f>SUMIF('3.1.MTS A'!$F$7:$F$253,'3.2.MTS B (M3)'!B70,'3.1.MTS A'!$AH$7:$AH$253)</f>
        <v>0</v>
      </c>
      <c r="S70" s="72">
        <f>SUMIFS('MTS B Funnel (M3)'!$E$7:$E$251,'MTS B Funnel (M3)'!$B$7:$B$251,'3.2.MTS B (M3)'!$B70)</f>
        <v>0</v>
      </c>
      <c r="T70" s="72">
        <f>SUMIFS('MTS B Funnel (M3)'!$F$7:$F$251,'MTS B Funnel (M3)'!$B$7:$B$251,'3.2.MTS B (M3)'!$B70)</f>
        <v>0</v>
      </c>
      <c r="U70" s="72">
        <f>SUMIFS('MTS B Funnel (M3)'!$G$7:$G$251,'MTS B Funnel (M3)'!$B$7:$B$251,'3.2.MTS B (M3)'!$B70)</f>
        <v>0</v>
      </c>
      <c r="V70" s="72">
        <f>SUMIFS('MTS B Funnel (M3)'!$H$7:$H$251,'MTS B Funnel (M3)'!$B$7:$B$251,'3.2.MTS B (M3)'!$B70)</f>
        <v>0</v>
      </c>
      <c r="W70" s="72">
        <f t="shared" si="10"/>
        <v>0</v>
      </c>
      <c r="X70" s="72">
        <f t="shared" si="11"/>
        <v>0</v>
      </c>
      <c r="Y70" s="72">
        <f t="shared" si="12"/>
        <v>0</v>
      </c>
      <c r="Z70" s="72">
        <f t="shared" si="12"/>
        <v>0</v>
      </c>
      <c r="AA70" s="72">
        <f t="shared" si="12"/>
        <v>0</v>
      </c>
      <c r="AB70" s="72">
        <f>SUMIFS('MTS B Funnel (M3)'!$I$7:$I$251,'MTS B Funnel (M3)'!$B$7:$B$251,'3.2.MTS B (M3)'!$B70)</f>
        <v>0</v>
      </c>
      <c r="AC70" s="72">
        <f>SUMIFS('MTS B Funnel (M3)'!$J$7:$J$251,'MTS B Funnel (M3)'!$B$7:$B$251,'3.2.MTS B (M3)'!$B70)</f>
        <v>0</v>
      </c>
      <c r="AD70" s="72">
        <f t="shared" si="13"/>
        <v>0</v>
      </c>
      <c r="AE70" s="55"/>
      <c r="AF70" s="72">
        <f>SUMIF('3.1.MTS A'!$F$7:$F$253,'3.2.MTS B (M3)'!R70,'3.1.MTS A'!$AM$7:$AM$253)</f>
        <v>0</v>
      </c>
      <c r="AG70" s="72">
        <f>SUMIFS('MTS B Funnel (M3)'!$L$7:$L$251,'MTS B Funnel (M3)'!$B$7:$B$251,'3.2.MTS B (M3)'!$B70)</f>
        <v>0</v>
      </c>
      <c r="AH70" s="72">
        <f>SUMIFS('MTS B Funnel (M3)'!$M$7:$M$251,'MTS B Funnel (M3)'!$B$7:$B$251,'3.2.MTS B (M3)'!$B70)</f>
        <v>0</v>
      </c>
      <c r="AI70" s="72">
        <f>SUMIFS('MTS B Funnel (M3)'!$N$7:$N$251,'MTS B Funnel (M3)'!$B$7:$B$251,'3.2.MTS B (M3)'!$B70)</f>
        <v>0</v>
      </c>
      <c r="AJ70" s="72">
        <f>SUMIFS('MTS B Funnel (M3)'!$O$7:$O$251,'MTS B Funnel (M3)'!$B$7:$B$251,'3.2.MTS B (M3)'!$B70)</f>
        <v>0</v>
      </c>
      <c r="AK70" s="72">
        <f t="shared" si="17"/>
        <v>0</v>
      </c>
      <c r="AL70" s="72">
        <f t="shared" si="18"/>
        <v>0</v>
      </c>
      <c r="AM70" s="72">
        <f t="shared" si="19"/>
        <v>0</v>
      </c>
      <c r="AN70" s="72">
        <f t="shared" si="20"/>
        <v>0</v>
      </c>
      <c r="AO70" s="72">
        <f t="shared" si="21"/>
        <v>0</v>
      </c>
      <c r="AP70" s="55"/>
    </row>
    <row r="71" spans="1:42" x14ac:dyDescent="0.25">
      <c r="A71" s="144"/>
      <c r="B71" s="55"/>
      <c r="C71" s="55"/>
      <c r="D71" s="72">
        <f>SUMIF('3.1.MTS A'!$F$7:$F$253,'3.2.MTS B (M3)'!B71,'3.1.MTS A'!$N$7:$N$253)</f>
        <v>0</v>
      </c>
      <c r="E71" s="187">
        <f>SUMIF('Conv ratios (M3)'!$A$2:$A$51,'3.2.MTS B (M3)'!$B71,'Conv ratios (M3)'!$G$2:$G$51)</f>
        <v>0</v>
      </c>
      <c r="F71" s="187">
        <f>SUMIF('Conv ratios (M3)'!$A$2:$A$51,'3.2.MTS B (M3)'!$B71,'Conv ratios (M3)'!$F$2:$F$51)</f>
        <v>0</v>
      </c>
      <c r="G71" s="187">
        <f>SUMIF('Conv ratios (M3)'!$A$2:$A$51,'3.2.MTS B (M3)'!$B71,'Conv ratios (M3)'!$E$2:$E$51)</f>
        <v>0</v>
      </c>
      <c r="H71" s="55"/>
      <c r="I71" s="72">
        <f t="shared" si="3"/>
        <v>0</v>
      </c>
      <c r="J71" s="72">
        <f t="shared" si="4"/>
        <v>0</v>
      </c>
      <c r="K71" s="72">
        <f t="shared" si="5"/>
        <v>0</v>
      </c>
      <c r="L71" s="72">
        <f t="shared" si="6"/>
        <v>0</v>
      </c>
      <c r="M71" s="55"/>
      <c r="N71" s="72">
        <f t="shared" si="7"/>
        <v>0</v>
      </c>
      <c r="O71" s="55"/>
      <c r="P71" s="72">
        <f t="shared" si="8"/>
        <v>0</v>
      </c>
      <c r="Q71" s="72">
        <f t="shared" si="9"/>
        <v>0</v>
      </c>
      <c r="R71" s="72">
        <f>SUMIF('3.1.MTS A'!$F$7:$F$253,'3.2.MTS B (M3)'!B71,'3.1.MTS A'!$AH$7:$AH$253)</f>
        <v>0</v>
      </c>
      <c r="S71" s="72">
        <f>SUMIFS('MTS B Funnel (M3)'!$E$7:$E$251,'MTS B Funnel (M3)'!$B$7:$B$251,'3.2.MTS B (M3)'!$B71)</f>
        <v>0</v>
      </c>
      <c r="T71" s="72">
        <f>SUMIFS('MTS B Funnel (M3)'!$F$7:$F$251,'MTS B Funnel (M3)'!$B$7:$B$251,'3.2.MTS B (M3)'!$B71)</f>
        <v>0</v>
      </c>
      <c r="U71" s="72">
        <f>SUMIFS('MTS B Funnel (M3)'!$G$7:$G$251,'MTS B Funnel (M3)'!$B$7:$B$251,'3.2.MTS B (M3)'!$B71)</f>
        <v>0</v>
      </c>
      <c r="V71" s="72">
        <f>SUMIFS('MTS B Funnel (M3)'!$H$7:$H$251,'MTS B Funnel (M3)'!$B$7:$B$251,'3.2.MTS B (M3)'!$B71)</f>
        <v>0</v>
      </c>
      <c r="W71" s="72">
        <f t="shared" si="10"/>
        <v>0</v>
      </c>
      <c r="X71" s="72">
        <f t="shared" si="11"/>
        <v>0</v>
      </c>
      <c r="Y71" s="72">
        <f t="shared" si="12"/>
        <v>0</v>
      </c>
      <c r="Z71" s="72">
        <f t="shared" si="12"/>
        <v>0</v>
      </c>
      <c r="AA71" s="72">
        <f t="shared" si="12"/>
        <v>0</v>
      </c>
      <c r="AB71" s="72">
        <f>SUMIFS('MTS B Funnel (M3)'!$I$7:$I$251,'MTS B Funnel (M3)'!$B$7:$B$251,'3.2.MTS B (M3)'!$B71)</f>
        <v>0</v>
      </c>
      <c r="AC71" s="72">
        <f>SUMIFS('MTS B Funnel (M3)'!$J$7:$J$251,'MTS B Funnel (M3)'!$B$7:$B$251,'3.2.MTS B (M3)'!$B71)</f>
        <v>0</v>
      </c>
      <c r="AD71" s="72">
        <f t="shared" si="13"/>
        <v>0</v>
      </c>
      <c r="AE71" s="55"/>
      <c r="AF71" s="72">
        <f>SUMIF('3.1.MTS A'!$F$7:$F$253,'3.2.MTS B (M3)'!R71,'3.1.MTS A'!$AM$7:$AM$253)</f>
        <v>0</v>
      </c>
      <c r="AG71" s="72">
        <f>SUMIFS('MTS B Funnel (M3)'!$L$7:$L$251,'MTS B Funnel (M3)'!$B$7:$B$251,'3.2.MTS B (M3)'!$B71)</f>
        <v>0</v>
      </c>
      <c r="AH71" s="72">
        <f>SUMIFS('MTS B Funnel (M3)'!$M$7:$M$251,'MTS B Funnel (M3)'!$B$7:$B$251,'3.2.MTS B (M3)'!$B71)</f>
        <v>0</v>
      </c>
      <c r="AI71" s="72">
        <f>SUMIFS('MTS B Funnel (M3)'!$N$7:$N$251,'MTS B Funnel (M3)'!$B$7:$B$251,'3.2.MTS B (M3)'!$B71)</f>
        <v>0</v>
      </c>
      <c r="AJ71" s="72">
        <f>SUMIFS('MTS B Funnel (M3)'!$O$7:$O$251,'MTS B Funnel (M3)'!$B$7:$B$251,'3.2.MTS B (M3)'!$B71)</f>
        <v>0</v>
      </c>
      <c r="AK71" s="72">
        <f t="shared" si="17"/>
        <v>0</v>
      </c>
      <c r="AL71" s="72">
        <f t="shared" si="18"/>
        <v>0</v>
      </c>
      <c r="AM71" s="72">
        <f t="shared" si="19"/>
        <v>0</v>
      </c>
      <c r="AN71" s="72">
        <f t="shared" si="20"/>
        <v>0</v>
      </c>
      <c r="AO71" s="72">
        <f t="shared" si="21"/>
        <v>0</v>
      </c>
      <c r="AP71" s="55"/>
    </row>
    <row r="72" spans="1:42" x14ac:dyDescent="0.25">
      <c r="A72" s="144"/>
      <c r="B72" s="55"/>
      <c r="C72" s="55"/>
      <c r="D72" s="72">
        <f>SUMIF('3.1.MTS A'!$F$7:$F$253,'3.2.MTS B (M3)'!B72,'3.1.MTS A'!$N$7:$N$253)</f>
        <v>0</v>
      </c>
      <c r="E72" s="187">
        <f>SUMIF('Conv ratios (M3)'!$A$2:$A$51,'3.2.MTS B (M3)'!$B72,'Conv ratios (M3)'!$G$2:$G$51)</f>
        <v>0</v>
      </c>
      <c r="F72" s="187">
        <f>SUMIF('Conv ratios (M3)'!$A$2:$A$51,'3.2.MTS B (M3)'!$B72,'Conv ratios (M3)'!$F$2:$F$51)</f>
        <v>0</v>
      </c>
      <c r="G72" s="187">
        <f>SUMIF('Conv ratios (M3)'!$A$2:$A$51,'3.2.MTS B (M3)'!$B72,'Conv ratios (M3)'!$E$2:$E$51)</f>
        <v>0</v>
      </c>
      <c r="H72" s="55"/>
      <c r="I72" s="72">
        <f t="shared" ref="I72:I135" si="22">IFERROR(ROUND(MAX(H72/E72,0),0),0)</f>
        <v>0</v>
      </c>
      <c r="J72" s="72">
        <f t="shared" ref="J72:J135" si="23">IFERROR(ROUND(MAX(D72-I72,0),0),0)</f>
        <v>0</v>
      </c>
      <c r="K72" s="72">
        <f t="shared" ref="K72:K135" si="24">IFERROR(ROUND(J72*E72,0),0)</f>
        <v>0</v>
      </c>
      <c r="L72" s="72">
        <f t="shared" ref="L72:L135" si="25">IFERROR(ROUND(MAX(K72*F72,0),0),0)</f>
        <v>0</v>
      </c>
      <c r="M72" s="55"/>
      <c r="N72" s="72">
        <f t="shared" ref="N72:N135" si="26">IFERROR(ROUND(MAX(L72-M72,0),0),0)</f>
        <v>0</v>
      </c>
      <c r="O72" s="55"/>
      <c r="P72" s="72">
        <f t="shared" ref="P72:P135" si="27">IFERROR(ROUND(O72*G72,0),0)</f>
        <v>0</v>
      </c>
      <c r="Q72" s="72">
        <f t="shared" ref="Q72:Q135" si="28">IFERROR(ROUND(MAX(N72-O72,0),0),0)</f>
        <v>0</v>
      </c>
      <c r="R72" s="72">
        <f>SUMIF('3.1.MTS A'!$F$7:$F$253,'3.2.MTS B (M3)'!B72,'3.1.MTS A'!$AH$7:$AH$253)</f>
        <v>0</v>
      </c>
      <c r="S72" s="72">
        <f>SUMIFS('MTS B Funnel (M3)'!$E$7:$E$251,'MTS B Funnel (M3)'!$B$7:$B$251,'3.2.MTS B (M3)'!$B72)</f>
        <v>0</v>
      </c>
      <c r="T72" s="72">
        <f>SUMIFS('MTS B Funnel (M3)'!$F$7:$F$251,'MTS B Funnel (M3)'!$B$7:$B$251,'3.2.MTS B (M3)'!$B72)</f>
        <v>0</v>
      </c>
      <c r="U72" s="72">
        <f>SUMIFS('MTS B Funnel (M3)'!$G$7:$G$251,'MTS B Funnel (M3)'!$B$7:$B$251,'3.2.MTS B (M3)'!$B72)</f>
        <v>0</v>
      </c>
      <c r="V72" s="72">
        <f>SUMIFS('MTS B Funnel (M3)'!$H$7:$H$251,'MTS B Funnel (M3)'!$B$7:$B$251,'3.2.MTS B (M3)'!$B72)</f>
        <v>0</v>
      </c>
      <c r="W72" s="72">
        <f t="shared" ref="W72:W135" si="29">IFERROR(ROUNDUP(MAX((D72-R72),0),0),0)</f>
        <v>0</v>
      </c>
      <c r="X72" s="72">
        <f t="shared" ref="X72:X135" si="30">IFERROR(ROUND(MAX(K72-S72,0),0),0)</f>
        <v>0</v>
      </c>
      <c r="Y72" s="72">
        <f t="shared" ref="Y72:AA135" si="31">IFERROR(ROUND(MAX(O72-T72,0),0),0)</f>
        <v>0</v>
      </c>
      <c r="Z72" s="72">
        <f t="shared" si="31"/>
        <v>0</v>
      </c>
      <c r="AA72" s="72">
        <f t="shared" si="31"/>
        <v>0</v>
      </c>
      <c r="AB72" s="72">
        <f>SUMIFS('MTS B Funnel (M3)'!$I$7:$I$251,'MTS B Funnel (M3)'!$B$7:$B$251,'3.2.MTS B (M3)'!$B72)</f>
        <v>0</v>
      </c>
      <c r="AC72" s="72">
        <f>SUMIFS('MTS B Funnel (M3)'!$J$7:$J$251,'MTS B Funnel (M3)'!$B$7:$B$251,'3.2.MTS B (M3)'!$B72)</f>
        <v>0</v>
      </c>
      <c r="AD72" s="72">
        <f t="shared" ref="AD72:AD135" si="32">IFERROR(ROUNDDOWN(MAX((AB72/E72)+(AC72/F72/E72),0),0),0)</f>
        <v>0</v>
      </c>
      <c r="AE72" s="55"/>
      <c r="AF72" s="72">
        <f>SUMIF('3.1.MTS A'!$F$7:$F$253,'3.2.MTS B (M3)'!R72,'3.1.MTS A'!$AM$7:$AM$253)</f>
        <v>0</v>
      </c>
      <c r="AG72" s="72">
        <f>SUMIFS('MTS B Funnel (M3)'!$L$7:$L$251,'MTS B Funnel (M3)'!$B$7:$B$251,'3.2.MTS B (M3)'!$B72)</f>
        <v>0</v>
      </c>
      <c r="AH72" s="72">
        <f>SUMIFS('MTS B Funnel (M3)'!$M$7:$M$251,'MTS B Funnel (M3)'!$B$7:$B$251,'3.2.MTS B (M3)'!$B72)</f>
        <v>0</v>
      </c>
      <c r="AI72" s="72">
        <f>SUMIFS('MTS B Funnel (M3)'!$N$7:$N$251,'MTS B Funnel (M3)'!$B$7:$B$251,'3.2.MTS B (M3)'!$B72)</f>
        <v>0</v>
      </c>
      <c r="AJ72" s="72">
        <f>SUMIFS('MTS B Funnel (M3)'!$O$7:$O$251,'MTS B Funnel (M3)'!$B$7:$B$251,'3.2.MTS B (M3)'!$B72)</f>
        <v>0</v>
      </c>
      <c r="AK72" s="72">
        <f t="shared" ref="AK72:AK135" si="33">IFERROR(ROUND(MAX((D72-AF72),0),0),0)</f>
        <v>0</v>
      </c>
      <c r="AL72" s="72">
        <f t="shared" ref="AL72:AL135" si="34">IFERROR(ROUND(MAX(K72-AG72,0),0),0)</f>
        <v>0</v>
      </c>
      <c r="AM72" s="72">
        <f t="shared" ref="AM72:AM135" si="35">IFERROR(ROUND(MAX(L72-AH72,0),0),0)</f>
        <v>0</v>
      </c>
      <c r="AN72" s="72">
        <f t="shared" ref="AN72:AN135" si="36">IFERROR(ROUND(MAX(P72-AI72,0),0),0)</f>
        <v>0</v>
      </c>
      <c r="AO72" s="72">
        <f t="shared" ref="AO72:AO135" si="37">IFERROR(ROUND(MAX(Q72-AJ72,0),0),0)</f>
        <v>0</v>
      </c>
      <c r="AP72" s="55"/>
    </row>
    <row r="73" spans="1:42" x14ac:dyDescent="0.25">
      <c r="A73" s="144"/>
      <c r="B73" s="55"/>
      <c r="C73" s="55"/>
      <c r="D73" s="72">
        <f>SUMIF('3.1.MTS A'!$F$7:$F$253,'3.2.MTS B (M3)'!B73,'3.1.MTS A'!$N$7:$N$253)</f>
        <v>0</v>
      </c>
      <c r="E73" s="187">
        <f>SUMIF('Conv ratios (M3)'!$A$2:$A$51,'3.2.MTS B (M3)'!$B73,'Conv ratios (M3)'!$G$2:$G$51)</f>
        <v>0</v>
      </c>
      <c r="F73" s="187">
        <f>SUMIF('Conv ratios (M3)'!$A$2:$A$51,'3.2.MTS B (M3)'!$B73,'Conv ratios (M3)'!$F$2:$F$51)</f>
        <v>0</v>
      </c>
      <c r="G73" s="187">
        <f>SUMIF('Conv ratios (M3)'!$A$2:$A$51,'3.2.MTS B (M3)'!$B73,'Conv ratios (M3)'!$E$2:$E$51)</f>
        <v>0</v>
      </c>
      <c r="H73" s="55"/>
      <c r="I73" s="72">
        <f t="shared" si="22"/>
        <v>0</v>
      </c>
      <c r="J73" s="72">
        <f t="shared" si="23"/>
        <v>0</v>
      </c>
      <c r="K73" s="72">
        <f t="shared" si="24"/>
        <v>0</v>
      </c>
      <c r="L73" s="72">
        <f t="shared" si="25"/>
        <v>0</v>
      </c>
      <c r="M73" s="55"/>
      <c r="N73" s="72">
        <f t="shared" si="26"/>
        <v>0</v>
      </c>
      <c r="O73" s="55"/>
      <c r="P73" s="72">
        <f t="shared" si="27"/>
        <v>0</v>
      </c>
      <c r="Q73" s="72">
        <f t="shared" si="28"/>
        <v>0</v>
      </c>
      <c r="R73" s="72">
        <f>SUMIF('3.1.MTS A'!$F$7:$F$253,'3.2.MTS B (M3)'!B73,'3.1.MTS A'!$AH$7:$AH$253)</f>
        <v>0</v>
      </c>
      <c r="S73" s="72">
        <f>SUMIFS('MTS B Funnel (M3)'!$E$7:$E$251,'MTS B Funnel (M3)'!$B$7:$B$251,'3.2.MTS B (M3)'!$B73)</f>
        <v>0</v>
      </c>
      <c r="T73" s="72">
        <f>SUMIFS('MTS B Funnel (M3)'!$F$7:$F$251,'MTS B Funnel (M3)'!$B$7:$B$251,'3.2.MTS B (M3)'!$B73)</f>
        <v>0</v>
      </c>
      <c r="U73" s="72">
        <f>SUMIFS('MTS B Funnel (M3)'!$G$7:$G$251,'MTS B Funnel (M3)'!$B$7:$B$251,'3.2.MTS B (M3)'!$B73)</f>
        <v>0</v>
      </c>
      <c r="V73" s="72">
        <f>SUMIFS('MTS B Funnel (M3)'!$H$7:$H$251,'MTS B Funnel (M3)'!$B$7:$B$251,'3.2.MTS B (M3)'!$B73)</f>
        <v>0</v>
      </c>
      <c r="W73" s="72">
        <f t="shared" si="29"/>
        <v>0</v>
      </c>
      <c r="X73" s="72">
        <f t="shared" si="30"/>
        <v>0</v>
      </c>
      <c r="Y73" s="72">
        <f t="shared" si="31"/>
        <v>0</v>
      </c>
      <c r="Z73" s="72">
        <f t="shared" si="31"/>
        <v>0</v>
      </c>
      <c r="AA73" s="72">
        <f t="shared" si="31"/>
        <v>0</v>
      </c>
      <c r="AB73" s="72">
        <f>SUMIFS('MTS B Funnel (M3)'!$I$7:$I$251,'MTS B Funnel (M3)'!$B$7:$B$251,'3.2.MTS B (M3)'!$B73)</f>
        <v>0</v>
      </c>
      <c r="AC73" s="72">
        <f>SUMIFS('MTS B Funnel (M3)'!$J$7:$J$251,'MTS B Funnel (M3)'!$B$7:$B$251,'3.2.MTS B (M3)'!$B73)</f>
        <v>0</v>
      </c>
      <c r="AD73" s="72">
        <f t="shared" si="32"/>
        <v>0</v>
      </c>
      <c r="AE73" s="55"/>
      <c r="AF73" s="72">
        <f>SUMIF('3.1.MTS A'!$F$7:$F$253,'3.2.MTS B (M3)'!R73,'3.1.MTS A'!$AM$7:$AM$253)</f>
        <v>0</v>
      </c>
      <c r="AG73" s="72">
        <f>SUMIFS('MTS B Funnel (M3)'!$L$7:$L$251,'MTS B Funnel (M3)'!$B$7:$B$251,'3.2.MTS B (M3)'!$B73)</f>
        <v>0</v>
      </c>
      <c r="AH73" s="72">
        <f>SUMIFS('MTS B Funnel (M3)'!$M$7:$M$251,'MTS B Funnel (M3)'!$B$7:$B$251,'3.2.MTS B (M3)'!$B73)</f>
        <v>0</v>
      </c>
      <c r="AI73" s="72">
        <f>SUMIFS('MTS B Funnel (M3)'!$N$7:$N$251,'MTS B Funnel (M3)'!$B$7:$B$251,'3.2.MTS B (M3)'!$B73)</f>
        <v>0</v>
      </c>
      <c r="AJ73" s="72">
        <f>SUMIFS('MTS B Funnel (M3)'!$O$7:$O$251,'MTS B Funnel (M3)'!$B$7:$B$251,'3.2.MTS B (M3)'!$B73)</f>
        <v>0</v>
      </c>
      <c r="AK73" s="72">
        <f t="shared" si="33"/>
        <v>0</v>
      </c>
      <c r="AL73" s="72">
        <f t="shared" si="34"/>
        <v>0</v>
      </c>
      <c r="AM73" s="72">
        <f t="shared" si="35"/>
        <v>0</v>
      </c>
      <c r="AN73" s="72">
        <f t="shared" si="36"/>
        <v>0</v>
      </c>
      <c r="AO73" s="72">
        <f t="shared" si="37"/>
        <v>0</v>
      </c>
      <c r="AP73" s="55"/>
    </row>
    <row r="74" spans="1:42" x14ac:dyDescent="0.25">
      <c r="A74" s="144"/>
      <c r="B74" s="55"/>
      <c r="C74" s="55"/>
      <c r="D74" s="72">
        <f>SUMIF('3.1.MTS A'!$F$7:$F$253,'3.2.MTS B (M3)'!B74,'3.1.MTS A'!$N$7:$N$253)</f>
        <v>0</v>
      </c>
      <c r="E74" s="187">
        <f>SUMIF('Conv ratios (M3)'!$A$2:$A$51,'3.2.MTS B (M3)'!$B74,'Conv ratios (M3)'!$G$2:$G$51)</f>
        <v>0</v>
      </c>
      <c r="F74" s="187">
        <f>SUMIF('Conv ratios (M3)'!$A$2:$A$51,'3.2.MTS B (M3)'!$B74,'Conv ratios (M3)'!$F$2:$F$51)</f>
        <v>0</v>
      </c>
      <c r="G74" s="187">
        <f>SUMIF('Conv ratios (M3)'!$A$2:$A$51,'3.2.MTS B (M3)'!$B74,'Conv ratios (M3)'!$E$2:$E$51)</f>
        <v>0</v>
      </c>
      <c r="H74" s="55"/>
      <c r="I74" s="72">
        <f t="shared" si="22"/>
        <v>0</v>
      </c>
      <c r="J74" s="72">
        <f t="shared" si="23"/>
        <v>0</v>
      </c>
      <c r="K74" s="72">
        <f t="shared" si="24"/>
        <v>0</v>
      </c>
      <c r="L74" s="72">
        <f t="shared" si="25"/>
        <v>0</v>
      </c>
      <c r="M74" s="55"/>
      <c r="N74" s="72">
        <f t="shared" si="26"/>
        <v>0</v>
      </c>
      <c r="O74" s="55"/>
      <c r="P74" s="72">
        <f t="shared" si="27"/>
        <v>0</v>
      </c>
      <c r="Q74" s="72">
        <f t="shared" si="28"/>
        <v>0</v>
      </c>
      <c r="R74" s="72">
        <f>SUMIF('3.1.MTS A'!$F$7:$F$253,'3.2.MTS B (M3)'!B74,'3.1.MTS A'!$AH$7:$AH$253)</f>
        <v>0</v>
      </c>
      <c r="S74" s="72">
        <f>SUMIFS('MTS B Funnel (M3)'!$E$7:$E$251,'MTS B Funnel (M3)'!$B$7:$B$251,'3.2.MTS B (M3)'!$B74)</f>
        <v>0</v>
      </c>
      <c r="T74" s="72">
        <f>SUMIFS('MTS B Funnel (M3)'!$F$7:$F$251,'MTS B Funnel (M3)'!$B$7:$B$251,'3.2.MTS B (M3)'!$B74)</f>
        <v>0</v>
      </c>
      <c r="U74" s="72">
        <f>SUMIFS('MTS B Funnel (M3)'!$G$7:$G$251,'MTS B Funnel (M3)'!$B$7:$B$251,'3.2.MTS B (M3)'!$B74)</f>
        <v>0</v>
      </c>
      <c r="V74" s="72">
        <f>SUMIFS('MTS B Funnel (M3)'!$H$7:$H$251,'MTS B Funnel (M3)'!$B$7:$B$251,'3.2.MTS B (M3)'!$B74)</f>
        <v>0</v>
      </c>
      <c r="W74" s="72">
        <f t="shared" si="29"/>
        <v>0</v>
      </c>
      <c r="X74" s="72">
        <f t="shared" si="30"/>
        <v>0</v>
      </c>
      <c r="Y74" s="72">
        <f t="shared" si="31"/>
        <v>0</v>
      </c>
      <c r="Z74" s="72">
        <f t="shared" si="31"/>
        <v>0</v>
      </c>
      <c r="AA74" s="72">
        <f t="shared" si="31"/>
        <v>0</v>
      </c>
      <c r="AB74" s="72">
        <f>SUMIFS('MTS B Funnel (M3)'!$I$7:$I$251,'MTS B Funnel (M3)'!$B$7:$B$251,'3.2.MTS B (M3)'!$B74)</f>
        <v>0</v>
      </c>
      <c r="AC74" s="72">
        <f>SUMIFS('MTS B Funnel (M3)'!$J$7:$J$251,'MTS B Funnel (M3)'!$B$7:$B$251,'3.2.MTS B (M3)'!$B74)</f>
        <v>0</v>
      </c>
      <c r="AD74" s="72">
        <f t="shared" si="32"/>
        <v>0</v>
      </c>
      <c r="AE74" s="55"/>
      <c r="AF74" s="72">
        <f>SUMIF('3.1.MTS A'!$F$7:$F$253,'3.2.MTS B (M3)'!R74,'3.1.MTS A'!$AM$7:$AM$253)</f>
        <v>0</v>
      </c>
      <c r="AG74" s="72">
        <f>SUMIFS('MTS B Funnel (M3)'!$L$7:$L$251,'MTS B Funnel (M3)'!$B$7:$B$251,'3.2.MTS B (M3)'!$B74)</f>
        <v>0</v>
      </c>
      <c r="AH74" s="72">
        <f>SUMIFS('MTS B Funnel (M3)'!$M$7:$M$251,'MTS B Funnel (M3)'!$B$7:$B$251,'3.2.MTS B (M3)'!$B74)</f>
        <v>0</v>
      </c>
      <c r="AI74" s="72">
        <f>SUMIFS('MTS B Funnel (M3)'!$N$7:$N$251,'MTS B Funnel (M3)'!$B$7:$B$251,'3.2.MTS B (M3)'!$B74)</f>
        <v>0</v>
      </c>
      <c r="AJ74" s="72">
        <f>SUMIFS('MTS B Funnel (M3)'!$O$7:$O$251,'MTS B Funnel (M3)'!$B$7:$B$251,'3.2.MTS B (M3)'!$B74)</f>
        <v>0</v>
      </c>
      <c r="AK74" s="72">
        <f t="shared" si="33"/>
        <v>0</v>
      </c>
      <c r="AL74" s="72">
        <f t="shared" si="34"/>
        <v>0</v>
      </c>
      <c r="AM74" s="72">
        <f t="shared" si="35"/>
        <v>0</v>
      </c>
      <c r="AN74" s="72">
        <f t="shared" si="36"/>
        <v>0</v>
      </c>
      <c r="AO74" s="72">
        <f t="shared" si="37"/>
        <v>0</v>
      </c>
      <c r="AP74" s="55"/>
    </row>
    <row r="75" spans="1:42" x14ac:dyDescent="0.25">
      <c r="A75" s="144"/>
      <c r="B75" s="55"/>
      <c r="C75" s="55"/>
      <c r="D75" s="72">
        <f>SUMIF('3.1.MTS A'!$F$7:$F$253,'3.2.MTS B (M3)'!B75,'3.1.MTS A'!$N$7:$N$253)</f>
        <v>0</v>
      </c>
      <c r="E75" s="187">
        <f>SUMIF('Conv ratios (M3)'!$A$2:$A$51,'3.2.MTS B (M3)'!$B75,'Conv ratios (M3)'!$G$2:$G$51)</f>
        <v>0</v>
      </c>
      <c r="F75" s="187">
        <f>SUMIF('Conv ratios (M3)'!$A$2:$A$51,'3.2.MTS B (M3)'!$B75,'Conv ratios (M3)'!$F$2:$F$51)</f>
        <v>0</v>
      </c>
      <c r="G75" s="187">
        <f>SUMIF('Conv ratios (M3)'!$A$2:$A$51,'3.2.MTS B (M3)'!$B75,'Conv ratios (M3)'!$E$2:$E$51)</f>
        <v>0</v>
      </c>
      <c r="H75" s="55"/>
      <c r="I75" s="72">
        <f t="shared" si="22"/>
        <v>0</v>
      </c>
      <c r="J75" s="72">
        <f t="shared" si="23"/>
        <v>0</v>
      </c>
      <c r="K75" s="72">
        <f t="shared" si="24"/>
        <v>0</v>
      </c>
      <c r="L75" s="72">
        <f t="shared" si="25"/>
        <v>0</v>
      </c>
      <c r="M75" s="55"/>
      <c r="N75" s="72">
        <f t="shared" si="26"/>
        <v>0</v>
      </c>
      <c r="O75" s="55"/>
      <c r="P75" s="72">
        <f t="shared" si="27"/>
        <v>0</v>
      </c>
      <c r="Q75" s="72">
        <f t="shared" si="28"/>
        <v>0</v>
      </c>
      <c r="R75" s="72">
        <f>SUMIF('3.1.MTS A'!$F$7:$F$253,'3.2.MTS B (M3)'!B75,'3.1.MTS A'!$AH$7:$AH$253)</f>
        <v>0</v>
      </c>
      <c r="S75" s="72">
        <f>SUMIFS('MTS B Funnel (M3)'!$E$7:$E$251,'MTS B Funnel (M3)'!$B$7:$B$251,'3.2.MTS B (M3)'!$B75)</f>
        <v>0</v>
      </c>
      <c r="T75" s="72">
        <f>SUMIFS('MTS B Funnel (M3)'!$F$7:$F$251,'MTS B Funnel (M3)'!$B$7:$B$251,'3.2.MTS B (M3)'!$B75)</f>
        <v>0</v>
      </c>
      <c r="U75" s="72">
        <f>SUMIFS('MTS B Funnel (M3)'!$G$7:$G$251,'MTS B Funnel (M3)'!$B$7:$B$251,'3.2.MTS B (M3)'!$B75)</f>
        <v>0</v>
      </c>
      <c r="V75" s="72">
        <f>SUMIFS('MTS B Funnel (M3)'!$H$7:$H$251,'MTS B Funnel (M3)'!$B$7:$B$251,'3.2.MTS B (M3)'!$B75)</f>
        <v>0</v>
      </c>
      <c r="W75" s="72">
        <f t="shared" si="29"/>
        <v>0</v>
      </c>
      <c r="X75" s="72">
        <f t="shared" si="30"/>
        <v>0</v>
      </c>
      <c r="Y75" s="72">
        <f t="shared" si="31"/>
        <v>0</v>
      </c>
      <c r="Z75" s="72">
        <f t="shared" si="31"/>
        <v>0</v>
      </c>
      <c r="AA75" s="72">
        <f t="shared" si="31"/>
        <v>0</v>
      </c>
      <c r="AB75" s="72">
        <f>SUMIFS('MTS B Funnel (M3)'!$I$7:$I$251,'MTS B Funnel (M3)'!$B$7:$B$251,'3.2.MTS B (M3)'!$B75)</f>
        <v>0</v>
      </c>
      <c r="AC75" s="72">
        <f>SUMIFS('MTS B Funnel (M3)'!$J$7:$J$251,'MTS B Funnel (M3)'!$B$7:$B$251,'3.2.MTS B (M3)'!$B75)</f>
        <v>0</v>
      </c>
      <c r="AD75" s="72">
        <f t="shared" si="32"/>
        <v>0</v>
      </c>
      <c r="AE75" s="55"/>
      <c r="AF75" s="72">
        <f>SUMIF('3.1.MTS A'!$F$7:$F$253,'3.2.MTS B (M3)'!R75,'3.1.MTS A'!$AM$7:$AM$253)</f>
        <v>0</v>
      </c>
      <c r="AG75" s="72">
        <f>SUMIFS('MTS B Funnel (M3)'!$L$7:$L$251,'MTS B Funnel (M3)'!$B$7:$B$251,'3.2.MTS B (M3)'!$B75)</f>
        <v>0</v>
      </c>
      <c r="AH75" s="72">
        <f>SUMIFS('MTS B Funnel (M3)'!$M$7:$M$251,'MTS B Funnel (M3)'!$B$7:$B$251,'3.2.MTS B (M3)'!$B75)</f>
        <v>0</v>
      </c>
      <c r="AI75" s="72">
        <f>SUMIFS('MTS B Funnel (M3)'!$N$7:$N$251,'MTS B Funnel (M3)'!$B$7:$B$251,'3.2.MTS B (M3)'!$B75)</f>
        <v>0</v>
      </c>
      <c r="AJ75" s="72">
        <f>SUMIFS('MTS B Funnel (M3)'!$O$7:$O$251,'MTS B Funnel (M3)'!$B$7:$B$251,'3.2.MTS B (M3)'!$B75)</f>
        <v>0</v>
      </c>
      <c r="AK75" s="72">
        <f t="shared" si="33"/>
        <v>0</v>
      </c>
      <c r="AL75" s="72">
        <f t="shared" si="34"/>
        <v>0</v>
      </c>
      <c r="AM75" s="72">
        <f t="shared" si="35"/>
        <v>0</v>
      </c>
      <c r="AN75" s="72">
        <f t="shared" si="36"/>
        <v>0</v>
      </c>
      <c r="AO75" s="72">
        <f t="shared" si="37"/>
        <v>0</v>
      </c>
      <c r="AP75" s="55"/>
    </row>
    <row r="76" spans="1:42" x14ac:dyDescent="0.25">
      <c r="A76" s="144"/>
      <c r="B76" s="55"/>
      <c r="C76" s="55"/>
      <c r="D76" s="72">
        <f>SUMIF('3.1.MTS A'!$F$7:$F$253,'3.2.MTS B (M3)'!B76,'3.1.MTS A'!$N$7:$N$253)</f>
        <v>0</v>
      </c>
      <c r="E76" s="187">
        <f>SUMIF('Conv ratios (M3)'!$A$2:$A$51,'3.2.MTS B (M3)'!$B76,'Conv ratios (M3)'!$G$2:$G$51)</f>
        <v>0</v>
      </c>
      <c r="F76" s="187">
        <f>SUMIF('Conv ratios (M3)'!$A$2:$A$51,'3.2.MTS B (M3)'!$B76,'Conv ratios (M3)'!$F$2:$F$51)</f>
        <v>0</v>
      </c>
      <c r="G76" s="187">
        <f>SUMIF('Conv ratios (M3)'!$A$2:$A$51,'3.2.MTS B (M3)'!$B76,'Conv ratios (M3)'!$E$2:$E$51)</f>
        <v>0</v>
      </c>
      <c r="H76" s="55"/>
      <c r="I76" s="72">
        <f t="shared" si="22"/>
        <v>0</v>
      </c>
      <c r="J76" s="72">
        <f t="shared" si="23"/>
        <v>0</v>
      </c>
      <c r="K76" s="72">
        <f t="shared" si="24"/>
        <v>0</v>
      </c>
      <c r="L76" s="72">
        <f t="shared" si="25"/>
        <v>0</v>
      </c>
      <c r="M76" s="55"/>
      <c r="N76" s="72">
        <f t="shared" si="26"/>
        <v>0</v>
      </c>
      <c r="O76" s="55"/>
      <c r="P76" s="72">
        <f t="shared" si="27"/>
        <v>0</v>
      </c>
      <c r="Q76" s="72">
        <f t="shared" si="28"/>
        <v>0</v>
      </c>
      <c r="R76" s="72">
        <f>SUMIF('3.1.MTS A'!$F$7:$F$253,'3.2.MTS B (M3)'!B76,'3.1.MTS A'!$AH$7:$AH$253)</f>
        <v>0</v>
      </c>
      <c r="S76" s="72">
        <f>SUMIFS('MTS B Funnel (M3)'!$E$7:$E$251,'MTS B Funnel (M3)'!$B$7:$B$251,'3.2.MTS B (M3)'!$B76)</f>
        <v>0</v>
      </c>
      <c r="T76" s="72">
        <f>SUMIFS('MTS B Funnel (M3)'!$F$7:$F$251,'MTS B Funnel (M3)'!$B$7:$B$251,'3.2.MTS B (M3)'!$B76)</f>
        <v>0</v>
      </c>
      <c r="U76" s="72">
        <f>SUMIFS('MTS B Funnel (M3)'!$G$7:$G$251,'MTS B Funnel (M3)'!$B$7:$B$251,'3.2.MTS B (M3)'!$B76)</f>
        <v>0</v>
      </c>
      <c r="V76" s="72">
        <f>SUMIFS('MTS B Funnel (M3)'!$H$7:$H$251,'MTS B Funnel (M3)'!$B$7:$B$251,'3.2.MTS B (M3)'!$B76)</f>
        <v>0</v>
      </c>
      <c r="W76" s="72">
        <f t="shared" si="29"/>
        <v>0</v>
      </c>
      <c r="X76" s="72">
        <f t="shared" si="30"/>
        <v>0</v>
      </c>
      <c r="Y76" s="72">
        <f t="shared" si="31"/>
        <v>0</v>
      </c>
      <c r="Z76" s="72">
        <f t="shared" si="31"/>
        <v>0</v>
      </c>
      <c r="AA76" s="72">
        <f t="shared" si="31"/>
        <v>0</v>
      </c>
      <c r="AB76" s="72">
        <f>SUMIFS('MTS B Funnel (M3)'!$I$7:$I$251,'MTS B Funnel (M3)'!$B$7:$B$251,'3.2.MTS B (M3)'!$B76)</f>
        <v>0</v>
      </c>
      <c r="AC76" s="72">
        <f>SUMIFS('MTS B Funnel (M3)'!$J$7:$J$251,'MTS B Funnel (M3)'!$B$7:$B$251,'3.2.MTS B (M3)'!$B76)</f>
        <v>0</v>
      </c>
      <c r="AD76" s="72">
        <f t="shared" si="32"/>
        <v>0</v>
      </c>
      <c r="AE76" s="55"/>
      <c r="AF76" s="72">
        <f>SUMIF('3.1.MTS A'!$F$7:$F$253,'3.2.MTS B (M3)'!R76,'3.1.MTS A'!$AM$7:$AM$253)</f>
        <v>0</v>
      </c>
      <c r="AG76" s="72">
        <f>SUMIFS('MTS B Funnel (M3)'!$L$7:$L$251,'MTS B Funnel (M3)'!$B$7:$B$251,'3.2.MTS B (M3)'!$B76)</f>
        <v>0</v>
      </c>
      <c r="AH76" s="72">
        <f>SUMIFS('MTS B Funnel (M3)'!$M$7:$M$251,'MTS B Funnel (M3)'!$B$7:$B$251,'3.2.MTS B (M3)'!$B76)</f>
        <v>0</v>
      </c>
      <c r="AI76" s="72">
        <f>SUMIFS('MTS B Funnel (M3)'!$N$7:$N$251,'MTS B Funnel (M3)'!$B$7:$B$251,'3.2.MTS B (M3)'!$B76)</f>
        <v>0</v>
      </c>
      <c r="AJ76" s="72">
        <f>SUMIFS('MTS B Funnel (M3)'!$O$7:$O$251,'MTS B Funnel (M3)'!$B$7:$B$251,'3.2.MTS B (M3)'!$B76)</f>
        <v>0</v>
      </c>
      <c r="AK76" s="72">
        <f t="shared" si="33"/>
        <v>0</v>
      </c>
      <c r="AL76" s="72">
        <f t="shared" si="34"/>
        <v>0</v>
      </c>
      <c r="AM76" s="72">
        <f t="shared" si="35"/>
        <v>0</v>
      </c>
      <c r="AN76" s="72">
        <f t="shared" si="36"/>
        <v>0</v>
      </c>
      <c r="AO76" s="72">
        <f t="shared" si="37"/>
        <v>0</v>
      </c>
      <c r="AP76" s="55"/>
    </row>
    <row r="77" spans="1:42" x14ac:dyDescent="0.25">
      <c r="A77" s="144"/>
      <c r="B77" s="55"/>
      <c r="C77" s="55"/>
      <c r="D77" s="72">
        <f>SUMIF('3.1.MTS A'!$F$7:$F$253,'3.2.MTS B (M3)'!B77,'3.1.MTS A'!$N$7:$N$253)</f>
        <v>0</v>
      </c>
      <c r="E77" s="187">
        <f>SUMIF('Conv ratios (M3)'!$A$2:$A$51,'3.2.MTS B (M3)'!$B77,'Conv ratios (M3)'!$G$2:$G$51)</f>
        <v>0</v>
      </c>
      <c r="F77" s="187">
        <f>SUMIF('Conv ratios (M3)'!$A$2:$A$51,'3.2.MTS B (M3)'!$B77,'Conv ratios (M3)'!$F$2:$F$51)</f>
        <v>0</v>
      </c>
      <c r="G77" s="187">
        <f>SUMIF('Conv ratios (M3)'!$A$2:$A$51,'3.2.MTS B (M3)'!$B77,'Conv ratios (M3)'!$E$2:$E$51)</f>
        <v>0</v>
      </c>
      <c r="H77" s="55"/>
      <c r="I77" s="72">
        <f t="shared" si="22"/>
        <v>0</v>
      </c>
      <c r="J77" s="72">
        <f t="shared" si="23"/>
        <v>0</v>
      </c>
      <c r="K77" s="72">
        <f t="shared" si="24"/>
        <v>0</v>
      </c>
      <c r="L77" s="72">
        <f t="shared" si="25"/>
        <v>0</v>
      </c>
      <c r="M77" s="55"/>
      <c r="N77" s="72">
        <f t="shared" si="26"/>
        <v>0</v>
      </c>
      <c r="O77" s="55"/>
      <c r="P77" s="72">
        <f t="shared" si="27"/>
        <v>0</v>
      </c>
      <c r="Q77" s="72">
        <f t="shared" si="28"/>
        <v>0</v>
      </c>
      <c r="R77" s="72">
        <f>SUMIF('3.1.MTS A'!$F$7:$F$253,'3.2.MTS B (M3)'!B77,'3.1.MTS A'!$AH$7:$AH$253)</f>
        <v>0</v>
      </c>
      <c r="S77" s="72">
        <f>SUMIFS('MTS B Funnel (M3)'!$E$7:$E$251,'MTS B Funnel (M3)'!$B$7:$B$251,'3.2.MTS B (M3)'!$B77)</f>
        <v>0</v>
      </c>
      <c r="T77" s="72">
        <f>SUMIFS('MTS B Funnel (M3)'!$F$7:$F$251,'MTS B Funnel (M3)'!$B$7:$B$251,'3.2.MTS B (M3)'!$B77)</f>
        <v>0</v>
      </c>
      <c r="U77" s="72">
        <f>SUMIFS('MTS B Funnel (M3)'!$G$7:$G$251,'MTS B Funnel (M3)'!$B$7:$B$251,'3.2.MTS B (M3)'!$B77)</f>
        <v>0</v>
      </c>
      <c r="V77" s="72">
        <f>SUMIFS('MTS B Funnel (M3)'!$H$7:$H$251,'MTS B Funnel (M3)'!$B$7:$B$251,'3.2.MTS B (M3)'!$B77)</f>
        <v>0</v>
      </c>
      <c r="W77" s="72">
        <f t="shared" si="29"/>
        <v>0</v>
      </c>
      <c r="X77" s="72">
        <f t="shared" si="30"/>
        <v>0</v>
      </c>
      <c r="Y77" s="72">
        <f t="shared" si="31"/>
        <v>0</v>
      </c>
      <c r="Z77" s="72">
        <f t="shared" si="31"/>
        <v>0</v>
      </c>
      <c r="AA77" s="72">
        <f t="shared" si="31"/>
        <v>0</v>
      </c>
      <c r="AB77" s="72">
        <f>SUMIFS('MTS B Funnel (M3)'!$I$7:$I$251,'MTS B Funnel (M3)'!$B$7:$B$251,'3.2.MTS B (M3)'!$B77)</f>
        <v>0</v>
      </c>
      <c r="AC77" s="72">
        <f>SUMIFS('MTS B Funnel (M3)'!$J$7:$J$251,'MTS B Funnel (M3)'!$B$7:$B$251,'3.2.MTS B (M3)'!$B77)</f>
        <v>0</v>
      </c>
      <c r="AD77" s="72">
        <f t="shared" si="32"/>
        <v>0</v>
      </c>
      <c r="AE77" s="55"/>
      <c r="AF77" s="72">
        <f>SUMIF('3.1.MTS A'!$F$7:$F$253,'3.2.MTS B (M3)'!R77,'3.1.MTS A'!$AM$7:$AM$253)</f>
        <v>0</v>
      </c>
      <c r="AG77" s="72">
        <f>SUMIFS('MTS B Funnel (M3)'!$L$7:$L$251,'MTS B Funnel (M3)'!$B$7:$B$251,'3.2.MTS B (M3)'!$B77)</f>
        <v>0</v>
      </c>
      <c r="AH77" s="72">
        <f>SUMIFS('MTS B Funnel (M3)'!$M$7:$M$251,'MTS B Funnel (M3)'!$B$7:$B$251,'3.2.MTS B (M3)'!$B77)</f>
        <v>0</v>
      </c>
      <c r="AI77" s="72">
        <f>SUMIFS('MTS B Funnel (M3)'!$N$7:$N$251,'MTS B Funnel (M3)'!$B$7:$B$251,'3.2.MTS B (M3)'!$B77)</f>
        <v>0</v>
      </c>
      <c r="AJ77" s="72">
        <f>SUMIFS('MTS B Funnel (M3)'!$O$7:$O$251,'MTS B Funnel (M3)'!$B$7:$B$251,'3.2.MTS B (M3)'!$B77)</f>
        <v>0</v>
      </c>
      <c r="AK77" s="72">
        <f t="shared" si="33"/>
        <v>0</v>
      </c>
      <c r="AL77" s="72">
        <f t="shared" si="34"/>
        <v>0</v>
      </c>
      <c r="AM77" s="72">
        <f t="shared" si="35"/>
        <v>0</v>
      </c>
      <c r="AN77" s="72">
        <f t="shared" si="36"/>
        <v>0</v>
      </c>
      <c r="AO77" s="72">
        <f t="shared" si="37"/>
        <v>0</v>
      </c>
      <c r="AP77" s="55"/>
    </row>
    <row r="78" spans="1:42" x14ac:dyDescent="0.25">
      <c r="A78" s="144"/>
      <c r="B78" s="55"/>
      <c r="C78" s="55"/>
      <c r="D78" s="72">
        <f>SUMIF('3.1.MTS A'!$F$7:$F$253,'3.2.MTS B (M3)'!B78,'3.1.MTS A'!$N$7:$N$253)</f>
        <v>0</v>
      </c>
      <c r="E78" s="187">
        <f>SUMIF('Conv ratios (M3)'!$A$2:$A$51,'3.2.MTS B (M3)'!$B78,'Conv ratios (M3)'!$G$2:$G$51)</f>
        <v>0</v>
      </c>
      <c r="F78" s="187">
        <f>SUMIF('Conv ratios (M3)'!$A$2:$A$51,'3.2.MTS B (M3)'!$B78,'Conv ratios (M3)'!$F$2:$F$51)</f>
        <v>0</v>
      </c>
      <c r="G78" s="187">
        <f>SUMIF('Conv ratios (M3)'!$A$2:$A$51,'3.2.MTS B (M3)'!$B78,'Conv ratios (M3)'!$E$2:$E$51)</f>
        <v>0</v>
      </c>
      <c r="H78" s="55"/>
      <c r="I78" s="72">
        <f t="shared" si="22"/>
        <v>0</v>
      </c>
      <c r="J78" s="72">
        <f t="shared" si="23"/>
        <v>0</v>
      </c>
      <c r="K78" s="72">
        <f t="shared" si="24"/>
        <v>0</v>
      </c>
      <c r="L78" s="72">
        <f t="shared" si="25"/>
        <v>0</v>
      </c>
      <c r="M78" s="55"/>
      <c r="N78" s="72">
        <f t="shared" si="26"/>
        <v>0</v>
      </c>
      <c r="O78" s="55"/>
      <c r="P78" s="72">
        <f t="shared" si="27"/>
        <v>0</v>
      </c>
      <c r="Q78" s="72">
        <f t="shared" si="28"/>
        <v>0</v>
      </c>
      <c r="R78" s="72">
        <f>SUMIF('3.1.MTS A'!$F$7:$F$253,'3.2.MTS B (M3)'!B78,'3.1.MTS A'!$AH$7:$AH$253)</f>
        <v>0</v>
      </c>
      <c r="S78" s="72">
        <f>SUMIFS('MTS B Funnel (M3)'!$E$7:$E$251,'MTS B Funnel (M3)'!$B$7:$B$251,'3.2.MTS B (M3)'!$B78)</f>
        <v>0</v>
      </c>
      <c r="T78" s="72">
        <f>SUMIFS('MTS B Funnel (M3)'!$F$7:$F$251,'MTS B Funnel (M3)'!$B$7:$B$251,'3.2.MTS B (M3)'!$B78)</f>
        <v>0</v>
      </c>
      <c r="U78" s="72">
        <f>SUMIFS('MTS B Funnel (M3)'!$G$7:$G$251,'MTS B Funnel (M3)'!$B$7:$B$251,'3.2.MTS B (M3)'!$B78)</f>
        <v>0</v>
      </c>
      <c r="V78" s="72">
        <f>SUMIFS('MTS B Funnel (M3)'!$H$7:$H$251,'MTS B Funnel (M3)'!$B$7:$B$251,'3.2.MTS B (M3)'!$B78)</f>
        <v>0</v>
      </c>
      <c r="W78" s="72">
        <f t="shared" si="29"/>
        <v>0</v>
      </c>
      <c r="X78" s="72">
        <f t="shared" si="30"/>
        <v>0</v>
      </c>
      <c r="Y78" s="72">
        <f t="shared" si="31"/>
        <v>0</v>
      </c>
      <c r="Z78" s="72">
        <f t="shared" si="31"/>
        <v>0</v>
      </c>
      <c r="AA78" s="72">
        <f t="shared" si="31"/>
        <v>0</v>
      </c>
      <c r="AB78" s="72">
        <f>SUMIFS('MTS B Funnel (M3)'!$I$7:$I$251,'MTS B Funnel (M3)'!$B$7:$B$251,'3.2.MTS B (M3)'!$B78)</f>
        <v>0</v>
      </c>
      <c r="AC78" s="72">
        <f>SUMIFS('MTS B Funnel (M3)'!$J$7:$J$251,'MTS B Funnel (M3)'!$B$7:$B$251,'3.2.MTS B (M3)'!$B78)</f>
        <v>0</v>
      </c>
      <c r="AD78" s="72">
        <f t="shared" si="32"/>
        <v>0</v>
      </c>
      <c r="AE78" s="55"/>
      <c r="AF78" s="72">
        <f>SUMIF('3.1.MTS A'!$F$7:$F$253,'3.2.MTS B (M3)'!R78,'3.1.MTS A'!$AM$7:$AM$253)</f>
        <v>0</v>
      </c>
      <c r="AG78" s="72">
        <f>SUMIFS('MTS B Funnel (M3)'!$L$7:$L$251,'MTS B Funnel (M3)'!$B$7:$B$251,'3.2.MTS B (M3)'!$B78)</f>
        <v>0</v>
      </c>
      <c r="AH78" s="72">
        <f>SUMIFS('MTS B Funnel (M3)'!$M$7:$M$251,'MTS B Funnel (M3)'!$B$7:$B$251,'3.2.MTS B (M3)'!$B78)</f>
        <v>0</v>
      </c>
      <c r="AI78" s="72">
        <f>SUMIFS('MTS B Funnel (M3)'!$N$7:$N$251,'MTS B Funnel (M3)'!$B$7:$B$251,'3.2.MTS B (M3)'!$B78)</f>
        <v>0</v>
      </c>
      <c r="AJ78" s="72">
        <f>SUMIFS('MTS B Funnel (M3)'!$O$7:$O$251,'MTS B Funnel (M3)'!$B$7:$B$251,'3.2.MTS B (M3)'!$B78)</f>
        <v>0</v>
      </c>
      <c r="AK78" s="72">
        <f t="shared" si="33"/>
        <v>0</v>
      </c>
      <c r="AL78" s="72">
        <f t="shared" si="34"/>
        <v>0</v>
      </c>
      <c r="AM78" s="72">
        <f t="shared" si="35"/>
        <v>0</v>
      </c>
      <c r="AN78" s="72">
        <f t="shared" si="36"/>
        <v>0</v>
      </c>
      <c r="AO78" s="72">
        <f t="shared" si="37"/>
        <v>0</v>
      </c>
      <c r="AP78" s="55"/>
    </row>
    <row r="79" spans="1:42" x14ac:dyDescent="0.25">
      <c r="A79" s="144"/>
      <c r="B79" s="55"/>
      <c r="C79" s="55"/>
      <c r="D79" s="72">
        <f>SUMIF('3.1.MTS A'!$F$7:$F$253,'3.2.MTS B (M3)'!B79,'3.1.MTS A'!$N$7:$N$253)</f>
        <v>0</v>
      </c>
      <c r="E79" s="187">
        <f>SUMIF('Conv ratios (M3)'!$A$2:$A$51,'3.2.MTS B (M3)'!$B79,'Conv ratios (M3)'!$G$2:$G$51)</f>
        <v>0</v>
      </c>
      <c r="F79" s="187">
        <f>SUMIF('Conv ratios (M3)'!$A$2:$A$51,'3.2.MTS B (M3)'!$B79,'Conv ratios (M3)'!$F$2:$F$51)</f>
        <v>0</v>
      </c>
      <c r="G79" s="187">
        <f>SUMIF('Conv ratios (M3)'!$A$2:$A$51,'3.2.MTS B (M3)'!$B79,'Conv ratios (M3)'!$E$2:$E$51)</f>
        <v>0</v>
      </c>
      <c r="H79" s="55"/>
      <c r="I79" s="72">
        <f t="shared" si="22"/>
        <v>0</v>
      </c>
      <c r="J79" s="72">
        <f t="shared" si="23"/>
        <v>0</v>
      </c>
      <c r="K79" s="72">
        <f t="shared" si="24"/>
        <v>0</v>
      </c>
      <c r="L79" s="72">
        <f t="shared" si="25"/>
        <v>0</v>
      </c>
      <c r="M79" s="55"/>
      <c r="N79" s="72">
        <f t="shared" si="26"/>
        <v>0</v>
      </c>
      <c r="O79" s="55"/>
      <c r="P79" s="72">
        <f t="shared" si="27"/>
        <v>0</v>
      </c>
      <c r="Q79" s="72">
        <f t="shared" si="28"/>
        <v>0</v>
      </c>
      <c r="R79" s="72">
        <f>SUMIF('3.1.MTS A'!$F$7:$F$253,'3.2.MTS B (M3)'!B79,'3.1.MTS A'!$AH$7:$AH$253)</f>
        <v>0</v>
      </c>
      <c r="S79" s="72">
        <f>SUMIFS('MTS B Funnel (M3)'!$E$7:$E$251,'MTS B Funnel (M3)'!$B$7:$B$251,'3.2.MTS B (M3)'!$B79)</f>
        <v>0</v>
      </c>
      <c r="T79" s="72">
        <f>SUMIFS('MTS B Funnel (M3)'!$F$7:$F$251,'MTS B Funnel (M3)'!$B$7:$B$251,'3.2.MTS B (M3)'!$B79)</f>
        <v>0</v>
      </c>
      <c r="U79" s="72">
        <f>SUMIFS('MTS B Funnel (M3)'!$G$7:$G$251,'MTS B Funnel (M3)'!$B$7:$B$251,'3.2.MTS B (M3)'!$B79)</f>
        <v>0</v>
      </c>
      <c r="V79" s="72">
        <f>SUMIFS('MTS B Funnel (M3)'!$H$7:$H$251,'MTS B Funnel (M3)'!$B$7:$B$251,'3.2.MTS B (M3)'!$B79)</f>
        <v>0</v>
      </c>
      <c r="W79" s="72">
        <f t="shared" si="29"/>
        <v>0</v>
      </c>
      <c r="X79" s="72">
        <f t="shared" si="30"/>
        <v>0</v>
      </c>
      <c r="Y79" s="72">
        <f t="shared" si="31"/>
        <v>0</v>
      </c>
      <c r="Z79" s="72">
        <f t="shared" si="31"/>
        <v>0</v>
      </c>
      <c r="AA79" s="72">
        <f t="shared" si="31"/>
        <v>0</v>
      </c>
      <c r="AB79" s="72">
        <f>SUMIFS('MTS B Funnel (M3)'!$I$7:$I$251,'MTS B Funnel (M3)'!$B$7:$B$251,'3.2.MTS B (M3)'!$B79)</f>
        <v>0</v>
      </c>
      <c r="AC79" s="72">
        <f>SUMIFS('MTS B Funnel (M3)'!$J$7:$J$251,'MTS B Funnel (M3)'!$B$7:$B$251,'3.2.MTS B (M3)'!$B79)</f>
        <v>0</v>
      </c>
      <c r="AD79" s="72">
        <f t="shared" si="32"/>
        <v>0</v>
      </c>
      <c r="AE79" s="55"/>
      <c r="AF79" s="72">
        <f>SUMIF('3.1.MTS A'!$F$7:$F$253,'3.2.MTS B (M3)'!R79,'3.1.MTS A'!$AM$7:$AM$253)</f>
        <v>0</v>
      </c>
      <c r="AG79" s="72">
        <f>SUMIFS('MTS B Funnel (M3)'!$L$7:$L$251,'MTS B Funnel (M3)'!$B$7:$B$251,'3.2.MTS B (M3)'!$B79)</f>
        <v>0</v>
      </c>
      <c r="AH79" s="72">
        <f>SUMIFS('MTS B Funnel (M3)'!$M$7:$M$251,'MTS B Funnel (M3)'!$B$7:$B$251,'3.2.MTS B (M3)'!$B79)</f>
        <v>0</v>
      </c>
      <c r="AI79" s="72">
        <f>SUMIFS('MTS B Funnel (M3)'!$N$7:$N$251,'MTS B Funnel (M3)'!$B$7:$B$251,'3.2.MTS B (M3)'!$B79)</f>
        <v>0</v>
      </c>
      <c r="AJ79" s="72">
        <f>SUMIFS('MTS B Funnel (M3)'!$O$7:$O$251,'MTS B Funnel (M3)'!$B$7:$B$251,'3.2.MTS B (M3)'!$B79)</f>
        <v>0</v>
      </c>
      <c r="AK79" s="72">
        <f t="shared" si="33"/>
        <v>0</v>
      </c>
      <c r="AL79" s="72">
        <f t="shared" si="34"/>
        <v>0</v>
      </c>
      <c r="AM79" s="72">
        <f t="shared" si="35"/>
        <v>0</v>
      </c>
      <c r="AN79" s="72">
        <f t="shared" si="36"/>
        <v>0</v>
      </c>
      <c r="AO79" s="72">
        <f t="shared" si="37"/>
        <v>0</v>
      </c>
      <c r="AP79" s="55"/>
    </row>
    <row r="80" spans="1:42" x14ac:dyDescent="0.25">
      <c r="A80" s="144"/>
      <c r="B80" s="55"/>
      <c r="C80" s="55"/>
      <c r="D80" s="72">
        <f>SUMIF('3.1.MTS A'!$F$7:$F$253,'3.2.MTS B (M3)'!B80,'3.1.MTS A'!$N$7:$N$253)</f>
        <v>0</v>
      </c>
      <c r="E80" s="187">
        <f>SUMIF('Conv ratios (M3)'!$A$2:$A$51,'3.2.MTS B (M3)'!$B80,'Conv ratios (M3)'!$G$2:$G$51)</f>
        <v>0</v>
      </c>
      <c r="F80" s="187">
        <f>SUMIF('Conv ratios (M3)'!$A$2:$A$51,'3.2.MTS B (M3)'!$B80,'Conv ratios (M3)'!$F$2:$F$51)</f>
        <v>0</v>
      </c>
      <c r="G80" s="187">
        <f>SUMIF('Conv ratios (M3)'!$A$2:$A$51,'3.2.MTS B (M3)'!$B80,'Conv ratios (M3)'!$E$2:$E$51)</f>
        <v>0</v>
      </c>
      <c r="H80" s="55"/>
      <c r="I80" s="72">
        <f t="shared" si="22"/>
        <v>0</v>
      </c>
      <c r="J80" s="72">
        <f t="shared" si="23"/>
        <v>0</v>
      </c>
      <c r="K80" s="72">
        <f t="shared" si="24"/>
        <v>0</v>
      </c>
      <c r="L80" s="72">
        <f t="shared" si="25"/>
        <v>0</v>
      </c>
      <c r="M80" s="55"/>
      <c r="N80" s="72">
        <f t="shared" si="26"/>
        <v>0</v>
      </c>
      <c r="O80" s="55"/>
      <c r="P80" s="72">
        <f t="shared" si="27"/>
        <v>0</v>
      </c>
      <c r="Q80" s="72">
        <f t="shared" si="28"/>
        <v>0</v>
      </c>
      <c r="R80" s="72">
        <f>SUMIF('3.1.MTS A'!$F$7:$F$253,'3.2.MTS B (M3)'!B80,'3.1.MTS A'!$AH$7:$AH$253)</f>
        <v>0</v>
      </c>
      <c r="S80" s="72">
        <f>SUMIFS('MTS B Funnel (M3)'!$E$7:$E$251,'MTS B Funnel (M3)'!$B$7:$B$251,'3.2.MTS B (M3)'!$B80)</f>
        <v>0</v>
      </c>
      <c r="T80" s="72">
        <f>SUMIFS('MTS B Funnel (M3)'!$F$7:$F$251,'MTS B Funnel (M3)'!$B$7:$B$251,'3.2.MTS B (M3)'!$B80)</f>
        <v>0</v>
      </c>
      <c r="U80" s="72">
        <f>SUMIFS('MTS B Funnel (M3)'!$G$7:$G$251,'MTS B Funnel (M3)'!$B$7:$B$251,'3.2.MTS B (M3)'!$B80)</f>
        <v>0</v>
      </c>
      <c r="V80" s="72">
        <f>SUMIFS('MTS B Funnel (M3)'!$H$7:$H$251,'MTS B Funnel (M3)'!$B$7:$B$251,'3.2.MTS B (M3)'!$B80)</f>
        <v>0</v>
      </c>
      <c r="W80" s="72">
        <f t="shared" si="29"/>
        <v>0</v>
      </c>
      <c r="X80" s="72">
        <f t="shared" si="30"/>
        <v>0</v>
      </c>
      <c r="Y80" s="72">
        <f t="shared" si="31"/>
        <v>0</v>
      </c>
      <c r="Z80" s="72">
        <f t="shared" si="31"/>
        <v>0</v>
      </c>
      <c r="AA80" s="72">
        <f t="shared" si="31"/>
        <v>0</v>
      </c>
      <c r="AB80" s="72">
        <f>SUMIFS('MTS B Funnel (M3)'!$I$7:$I$251,'MTS B Funnel (M3)'!$B$7:$B$251,'3.2.MTS B (M3)'!$B80)</f>
        <v>0</v>
      </c>
      <c r="AC80" s="72">
        <f>SUMIFS('MTS B Funnel (M3)'!$J$7:$J$251,'MTS B Funnel (M3)'!$B$7:$B$251,'3.2.MTS B (M3)'!$B80)</f>
        <v>0</v>
      </c>
      <c r="AD80" s="72">
        <f t="shared" si="32"/>
        <v>0</v>
      </c>
      <c r="AE80" s="55"/>
      <c r="AF80" s="72">
        <f>SUMIF('3.1.MTS A'!$F$7:$F$253,'3.2.MTS B (M3)'!R80,'3.1.MTS A'!$AM$7:$AM$253)</f>
        <v>0</v>
      </c>
      <c r="AG80" s="72">
        <f>SUMIFS('MTS B Funnel (M3)'!$L$7:$L$251,'MTS B Funnel (M3)'!$B$7:$B$251,'3.2.MTS B (M3)'!$B80)</f>
        <v>0</v>
      </c>
      <c r="AH80" s="72">
        <f>SUMIFS('MTS B Funnel (M3)'!$M$7:$M$251,'MTS B Funnel (M3)'!$B$7:$B$251,'3.2.MTS B (M3)'!$B80)</f>
        <v>0</v>
      </c>
      <c r="AI80" s="72">
        <f>SUMIFS('MTS B Funnel (M3)'!$N$7:$N$251,'MTS B Funnel (M3)'!$B$7:$B$251,'3.2.MTS B (M3)'!$B80)</f>
        <v>0</v>
      </c>
      <c r="AJ80" s="72">
        <f>SUMIFS('MTS B Funnel (M3)'!$O$7:$O$251,'MTS B Funnel (M3)'!$B$7:$B$251,'3.2.MTS B (M3)'!$B80)</f>
        <v>0</v>
      </c>
      <c r="AK80" s="72">
        <f t="shared" si="33"/>
        <v>0</v>
      </c>
      <c r="AL80" s="72">
        <f t="shared" si="34"/>
        <v>0</v>
      </c>
      <c r="AM80" s="72">
        <f t="shared" si="35"/>
        <v>0</v>
      </c>
      <c r="AN80" s="72">
        <f t="shared" si="36"/>
        <v>0</v>
      </c>
      <c r="AO80" s="72">
        <f t="shared" si="37"/>
        <v>0</v>
      </c>
      <c r="AP80" s="55"/>
    </row>
    <row r="81" spans="1:42" x14ac:dyDescent="0.25">
      <c r="A81" s="144"/>
      <c r="B81" s="55"/>
      <c r="C81" s="55"/>
      <c r="D81" s="72">
        <f>SUMIF('3.1.MTS A'!$F$7:$F$253,'3.2.MTS B (M3)'!B81,'3.1.MTS A'!$N$7:$N$253)</f>
        <v>0</v>
      </c>
      <c r="E81" s="187">
        <f>SUMIF('Conv ratios (M3)'!$A$2:$A$51,'3.2.MTS B (M3)'!$B81,'Conv ratios (M3)'!$G$2:$G$51)</f>
        <v>0</v>
      </c>
      <c r="F81" s="187">
        <f>SUMIF('Conv ratios (M3)'!$A$2:$A$51,'3.2.MTS B (M3)'!$B81,'Conv ratios (M3)'!$F$2:$F$51)</f>
        <v>0</v>
      </c>
      <c r="G81" s="187">
        <f>SUMIF('Conv ratios (M3)'!$A$2:$A$51,'3.2.MTS B (M3)'!$B81,'Conv ratios (M3)'!$E$2:$E$51)</f>
        <v>0</v>
      </c>
      <c r="H81" s="55"/>
      <c r="I81" s="72">
        <f t="shared" si="22"/>
        <v>0</v>
      </c>
      <c r="J81" s="72">
        <f t="shared" si="23"/>
        <v>0</v>
      </c>
      <c r="K81" s="72">
        <f t="shared" si="24"/>
        <v>0</v>
      </c>
      <c r="L81" s="72">
        <f t="shared" si="25"/>
        <v>0</v>
      </c>
      <c r="M81" s="55"/>
      <c r="N81" s="72">
        <f t="shared" si="26"/>
        <v>0</v>
      </c>
      <c r="O81" s="55"/>
      <c r="P81" s="72">
        <f t="shared" si="27"/>
        <v>0</v>
      </c>
      <c r="Q81" s="72">
        <f t="shared" si="28"/>
        <v>0</v>
      </c>
      <c r="R81" s="72">
        <f>SUMIF('3.1.MTS A'!$F$7:$F$253,'3.2.MTS B (M3)'!B81,'3.1.MTS A'!$AH$7:$AH$253)</f>
        <v>0</v>
      </c>
      <c r="S81" s="72">
        <f>SUMIFS('MTS B Funnel (M3)'!$E$7:$E$251,'MTS B Funnel (M3)'!$B$7:$B$251,'3.2.MTS B (M3)'!$B81)</f>
        <v>0</v>
      </c>
      <c r="T81" s="72">
        <f>SUMIFS('MTS B Funnel (M3)'!$F$7:$F$251,'MTS B Funnel (M3)'!$B$7:$B$251,'3.2.MTS B (M3)'!$B81)</f>
        <v>0</v>
      </c>
      <c r="U81" s="72">
        <f>SUMIFS('MTS B Funnel (M3)'!$G$7:$G$251,'MTS B Funnel (M3)'!$B$7:$B$251,'3.2.MTS B (M3)'!$B81)</f>
        <v>0</v>
      </c>
      <c r="V81" s="72">
        <f>SUMIFS('MTS B Funnel (M3)'!$H$7:$H$251,'MTS B Funnel (M3)'!$B$7:$B$251,'3.2.MTS B (M3)'!$B81)</f>
        <v>0</v>
      </c>
      <c r="W81" s="72">
        <f t="shared" si="29"/>
        <v>0</v>
      </c>
      <c r="X81" s="72">
        <f t="shared" si="30"/>
        <v>0</v>
      </c>
      <c r="Y81" s="72">
        <f t="shared" si="31"/>
        <v>0</v>
      </c>
      <c r="Z81" s="72">
        <f t="shared" si="31"/>
        <v>0</v>
      </c>
      <c r="AA81" s="72">
        <f t="shared" si="31"/>
        <v>0</v>
      </c>
      <c r="AB81" s="72">
        <f>SUMIFS('MTS B Funnel (M3)'!$I$7:$I$251,'MTS B Funnel (M3)'!$B$7:$B$251,'3.2.MTS B (M3)'!$B81)</f>
        <v>0</v>
      </c>
      <c r="AC81" s="72">
        <f>SUMIFS('MTS B Funnel (M3)'!$J$7:$J$251,'MTS B Funnel (M3)'!$B$7:$B$251,'3.2.MTS B (M3)'!$B81)</f>
        <v>0</v>
      </c>
      <c r="AD81" s="72">
        <f t="shared" si="32"/>
        <v>0</v>
      </c>
      <c r="AE81" s="55"/>
      <c r="AF81" s="72">
        <f>SUMIF('3.1.MTS A'!$F$7:$F$253,'3.2.MTS B (M3)'!R81,'3.1.MTS A'!$AM$7:$AM$253)</f>
        <v>0</v>
      </c>
      <c r="AG81" s="72">
        <f>SUMIFS('MTS B Funnel (M3)'!$L$7:$L$251,'MTS B Funnel (M3)'!$B$7:$B$251,'3.2.MTS B (M3)'!$B81)</f>
        <v>0</v>
      </c>
      <c r="AH81" s="72">
        <f>SUMIFS('MTS B Funnel (M3)'!$M$7:$M$251,'MTS B Funnel (M3)'!$B$7:$B$251,'3.2.MTS B (M3)'!$B81)</f>
        <v>0</v>
      </c>
      <c r="AI81" s="72">
        <f>SUMIFS('MTS B Funnel (M3)'!$N$7:$N$251,'MTS B Funnel (M3)'!$B$7:$B$251,'3.2.MTS B (M3)'!$B81)</f>
        <v>0</v>
      </c>
      <c r="AJ81" s="72">
        <f>SUMIFS('MTS B Funnel (M3)'!$O$7:$O$251,'MTS B Funnel (M3)'!$B$7:$B$251,'3.2.MTS B (M3)'!$B81)</f>
        <v>0</v>
      </c>
      <c r="AK81" s="72">
        <f t="shared" si="33"/>
        <v>0</v>
      </c>
      <c r="AL81" s="72">
        <f t="shared" si="34"/>
        <v>0</v>
      </c>
      <c r="AM81" s="72">
        <f t="shared" si="35"/>
        <v>0</v>
      </c>
      <c r="AN81" s="72">
        <f t="shared" si="36"/>
        <v>0</v>
      </c>
      <c r="AO81" s="72">
        <f t="shared" si="37"/>
        <v>0</v>
      </c>
      <c r="AP81" s="55"/>
    </row>
    <row r="82" spans="1:42" x14ac:dyDescent="0.25">
      <c r="A82" s="144"/>
      <c r="B82" s="55"/>
      <c r="C82" s="55"/>
      <c r="D82" s="72">
        <f>SUMIF('3.1.MTS A'!$F$7:$F$253,'3.2.MTS B (M3)'!B82,'3.1.MTS A'!$N$7:$N$253)</f>
        <v>0</v>
      </c>
      <c r="E82" s="187">
        <f>SUMIF('Conv ratios (M3)'!$A$2:$A$51,'3.2.MTS B (M3)'!$B82,'Conv ratios (M3)'!$G$2:$G$51)</f>
        <v>0</v>
      </c>
      <c r="F82" s="187">
        <f>SUMIF('Conv ratios (M3)'!$A$2:$A$51,'3.2.MTS B (M3)'!$B82,'Conv ratios (M3)'!$F$2:$F$51)</f>
        <v>0</v>
      </c>
      <c r="G82" s="187">
        <f>SUMIF('Conv ratios (M3)'!$A$2:$A$51,'3.2.MTS B (M3)'!$B82,'Conv ratios (M3)'!$E$2:$E$51)</f>
        <v>0</v>
      </c>
      <c r="H82" s="55"/>
      <c r="I82" s="72">
        <f t="shared" si="22"/>
        <v>0</v>
      </c>
      <c r="J82" s="72">
        <f t="shared" si="23"/>
        <v>0</v>
      </c>
      <c r="K82" s="72">
        <f t="shared" si="24"/>
        <v>0</v>
      </c>
      <c r="L82" s="72">
        <f t="shared" si="25"/>
        <v>0</v>
      </c>
      <c r="M82" s="55"/>
      <c r="N82" s="72">
        <f t="shared" si="26"/>
        <v>0</v>
      </c>
      <c r="O82" s="55"/>
      <c r="P82" s="72">
        <f t="shared" si="27"/>
        <v>0</v>
      </c>
      <c r="Q82" s="72">
        <f t="shared" si="28"/>
        <v>0</v>
      </c>
      <c r="R82" s="72">
        <f>SUMIF('3.1.MTS A'!$F$7:$F$253,'3.2.MTS B (M3)'!B82,'3.1.MTS A'!$AH$7:$AH$253)</f>
        <v>0</v>
      </c>
      <c r="S82" s="72">
        <f>SUMIFS('MTS B Funnel (M3)'!$E$7:$E$251,'MTS B Funnel (M3)'!$B$7:$B$251,'3.2.MTS B (M3)'!$B82)</f>
        <v>0</v>
      </c>
      <c r="T82" s="72">
        <f>SUMIFS('MTS B Funnel (M3)'!$F$7:$F$251,'MTS B Funnel (M3)'!$B$7:$B$251,'3.2.MTS B (M3)'!$B82)</f>
        <v>0</v>
      </c>
      <c r="U82" s="72">
        <f>SUMIFS('MTS B Funnel (M3)'!$G$7:$G$251,'MTS B Funnel (M3)'!$B$7:$B$251,'3.2.MTS B (M3)'!$B82)</f>
        <v>0</v>
      </c>
      <c r="V82" s="72">
        <f>SUMIFS('MTS B Funnel (M3)'!$H$7:$H$251,'MTS B Funnel (M3)'!$B$7:$B$251,'3.2.MTS B (M3)'!$B82)</f>
        <v>0</v>
      </c>
      <c r="W82" s="72">
        <f t="shared" si="29"/>
        <v>0</v>
      </c>
      <c r="X82" s="72">
        <f t="shared" si="30"/>
        <v>0</v>
      </c>
      <c r="Y82" s="72">
        <f t="shared" si="31"/>
        <v>0</v>
      </c>
      <c r="Z82" s="72">
        <f t="shared" si="31"/>
        <v>0</v>
      </c>
      <c r="AA82" s="72">
        <f t="shared" si="31"/>
        <v>0</v>
      </c>
      <c r="AB82" s="72">
        <f>SUMIFS('MTS B Funnel (M3)'!$I$7:$I$251,'MTS B Funnel (M3)'!$B$7:$B$251,'3.2.MTS B (M3)'!$B82)</f>
        <v>0</v>
      </c>
      <c r="AC82" s="72">
        <f>SUMIFS('MTS B Funnel (M3)'!$J$7:$J$251,'MTS B Funnel (M3)'!$B$7:$B$251,'3.2.MTS B (M3)'!$B82)</f>
        <v>0</v>
      </c>
      <c r="AD82" s="72">
        <f t="shared" si="32"/>
        <v>0</v>
      </c>
      <c r="AE82" s="55"/>
      <c r="AF82" s="72">
        <f>SUMIF('3.1.MTS A'!$F$7:$F$253,'3.2.MTS B (M3)'!R82,'3.1.MTS A'!$AM$7:$AM$253)</f>
        <v>0</v>
      </c>
      <c r="AG82" s="72">
        <f>SUMIFS('MTS B Funnel (M3)'!$L$7:$L$251,'MTS B Funnel (M3)'!$B$7:$B$251,'3.2.MTS B (M3)'!$B82)</f>
        <v>0</v>
      </c>
      <c r="AH82" s="72">
        <f>SUMIFS('MTS B Funnel (M3)'!$M$7:$M$251,'MTS B Funnel (M3)'!$B$7:$B$251,'3.2.MTS B (M3)'!$B82)</f>
        <v>0</v>
      </c>
      <c r="AI82" s="72">
        <f>SUMIFS('MTS B Funnel (M3)'!$N$7:$N$251,'MTS B Funnel (M3)'!$B$7:$B$251,'3.2.MTS B (M3)'!$B82)</f>
        <v>0</v>
      </c>
      <c r="AJ82" s="72">
        <f>SUMIFS('MTS B Funnel (M3)'!$O$7:$O$251,'MTS B Funnel (M3)'!$B$7:$B$251,'3.2.MTS B (M3)'!$B82)</f>
        <v>0</v>
      </c>
      <c r="AK82" s="72">
        <f t="shared" si="33"/>
        <v>0</v>
      </c>
      <c r="AL82" s="72">
        <f t="shared" si="34"/>
        <v>0</v>
      </c>
      <c r="AM82" s="72">
        <f t="shared" si="35"/>
        <v>0</v>
      </c>
      <c r="AN82" s="72">
        <f t="shared" si="36"/>
        <v>0</v>
      </c>
      <c r="AO82" s="72">
        <f t="shared" si="37"/>
        <v>0</v>
      </c>
      <c r="AP82" s="55"/>
    </row>
    <row r="83" spans="1:42" x14ac:dyDescent="0.25">
      <c r="A83" s="144"/>
      <c r="B83" s="55"/>
      <c r="C83" s="55"/>
      <c r="D83" s="72">
        <f>SUMIF('3.1.MTS A'!$F$7:$F$253,'3.2.MTS B (M3)'!B83,'3.1.MTS A'!$N$7:$N$253)</f>
        <v>0</v>
      </c>
      <c r="E83" s="187">
        <f>SUMIF('Conv ratios (M3)'!$A$2:$A$51,'3.2.MTS B (M3)'!$B83,'Conv ratios (M3)'!$G$2:$G$51)</f>
        <v>0</v>
      </c>
      <c r="F83" s="187">
        <f>SUMIF('Conv ratios (M3)'!$A$2:$A$51,'3.2.MTS B (M3)'!$B83,'Conv ratios (M3)'!$F$2:$F$51)</f>
        <v>0</v>
      </c>
      <c r="G83" s="187">
        <f>SUMIF('Conv ratios (M3)'!$A$2:$A$51,'3.2.MTS B (M3)'!$B83,'Conv ratios (M3)'!$E$2:$E$51)</f>
        <v>0</v>
      </c>
      <c r="H83" s="55"/>
      <c r="I83" s="72">
        <f t="shared" si="22"/>
        <v>0</v>
      </c>
      <c r="J83" s="72">
        <f t="shared" si="23"/>
        <v>0</v>
      </c>
      <c r="K83" s="72">
        <f t="shared" si="24"/>
        <v>0</v>
      </c>
      <c r="L83" s="72">
        <f t="shared" si="25"/>
        <v>0</v>
      </c>
      <c r="M83" s="55"/>
      <c r="N83" s="72">
        <f t="shared" si="26"/>
        <v>0</v>
      </c>
      <c r="O83" s="55"/>
      <c r="P83" s="72">
        <f t="shared" si="27"/>
        <v>0</v>
      </c>
      <c r="Q83" s="72">
        <f t="shared" si="28"/>
        <v>0</v>
      </c>
      <c r="R83" s="72">
        <f>SUMIF('3.1.MTS A'!$F$7:$F$253,'3.2.MTS B (M3)'!B83,'3.1.MTS A'!$AH$7:$AH$253)</f>
        <v>0</v>
      </c>
      <c r="S83" s="72">
        <f>SUMIFS('MTS B Funnel (M3)'!$E$7:$E$251,'MTS B Funnel (M3)'!$B$7:$B$251,'3.2.MTS B (M3)'!$B83)</f>
        <v>0</v>
      </c>
      <c r="T83" s="72">
        <f>SUMIFS('MTS B Funnel (M3)'!$F$7:$F$251,'MTS B Funnel (M3)'!$B$7:$B$251,'3.2.MTS B (M3)'!$B83)</f>
        <v>0</v>
      </c>
      <c r="U83" s="72">
        <f>SUMIFS('MTS B Funnel (M3)'!$G$7:$G$251,'MTS B Funnel (M3)'!$B$7:$B$251,'3.2.MTS B (M3)'!$B83)</f>
        <v>0</v>
      </c>
      <c r="V83" s="72">
        <f>SUMIFS('MTS B Funnel (M3)'!$H$7:$H$251,'MTS B Funnel (M3)'!$B$7:$B$251,'3.2.MTS B (M3)'!$B83)</f>
        <v>0</v>
      </c>
      <c r="W83" s="72">
        <f t="shared" si="29"/>
        <v>0</v>
      </c>
      <c r="X83" s="72">
        <f t="shared" si="30"/>
        <v>0</v>
      </c>
      <c r="Y83" s="72">
        <f t="shared" si="31"/>
        <v>0</v>
      </c>
      <c r="Z83" s="72">
        <f t="shared" si="31"/>
        <v>0</v>
      </c>
      <c r="AA83" s="72">
        <f t="shared" si="31"/>
        <v>0</v>
      </c>
      <c r="AB83" s="72">
        <f>SUMIFS('MTS B Funnel (M3)'!$I$7:$I$251,'MTS B Funnel (M3)'!$B$7:$B$251,'3.2.MTS B (M3)'!$B83)</f>
        <v>0</v>
      </c>
      <c r="AC83" s="72">
        <f>SUMIFS('MTS B Funnel (M3)'!$J$7:$J$251,'MTS B Funnel (M3)'!$B$7:$B$251,'3.2.MTS B (M3)'!$B83)</f>
        <v>0</v>
      </c>
      <c r="AD83" s="72">
        <f t="shared" si="32"/>
        <v>0</v>
      </c>
      <c r="AE83" s="55"/>
      <c r="AF83" s="72">
        <f>SUMIF('3.1.MTS A'!$F$7:$F$253,'3.2.MTS B (M3)'!R83,'3.1.MTS A'!$AM$7:$AM$253)</f>
        <v>0</v>
      </c>
      <c r="AG83" s="72">
        <f>SUMIFS('MTS B Funnel (M3)'!$L$7:$L$251,'MTS B Funnel (M3)'!$B$7:$B$251,'3.2.MTS B (M3)'!$B83)</f>
        <v>0</v>
      </c>
      <c r="AH83" s="72">
        <f>SUMIFS('MTS B Funnel (M3)'!$M$7:$M$251,'MTS B Funnel (M3)'!$B$7:$B$251,'3.2.MTS B (M3)'!$B83)</f>
        <v>0</v>
      </c>
      <c r="AI83" s="72">
        <f>SUMIFS('MTS B Funnel (M3)'!$N$7:$N$251,'MTS B Funnel (M3)'!$B$7:$B$251,'3.2.MTS B (M3)'!$B83)</f>
        <v>0</v>
      </c>
      <c r="AJ83" s="72">
        <f>SUMIFS('MTS B Funnel (M3)'!$O$7:$O$251,'MTS B Funnel (M3)'!$B$7:$B$251,'3.2.MTS B (M3)'!$B83)</f>
        <v>0</v>
      </c>
      <c r="AK83" s="72">
        <f t="shared" si="33"/>
        <v>0</v>
      </c>
      <c r="AL83" s="72">
        <f t="shared" si="34"/>
        <v>0</v>
      </c>
      <c r="AM83" s="72">
        <f t="shared" si="35"/>
        <v>0</v>
      </c>
      <c r="AN83" s="72">
        <f t="shared" si="36"/>
        <v>0</v>
      </c>
      <c r="AO83" s="72">
        <f t="shared" si="37"/>
        <v>0</v>
      </c>
      <c r="AP83" s="55"/>
    </row>
    <row r="84" spans="1:42" x14ac:dyDescent="0.25">
      <c r="A84" s="144"/>
      <c r="B84" s="55"/>
      <c r="C84" s="55"/>
      <c r="D84" s="72">
        <f>SUMIF('3.1.MTS A'!$F$7:$F$253,'3.2.MTS B (M3)'!B84,'3.1.MTS A'!$N$7:$N$253)</f>
        <v>0</v>
      </c>
      <c r="E84" s="187">
        <f>SUMIF('Conv ratios (M3)'!$A$2:$A$51,'3.2.MTS B (M3)'!$B84,'Conv ratios (M3)'!$G$2:$G$51)</f>
        <v>0</v>
      </c>
      <c r="F84" s="187">
        <f>SUMIF('Conv ratios (M3)'!$A$2:$A$51,'3.2.MTS B (M3)'!$B84,'Conv ratios (M3)'!$F$2:$F$51)</f>
        <v>0</v>
      </c>
      <c r="G84" s="187">
        <f>SUMIF('Conv ratios (M3)'!$A$2:$A$51,'3.2.MTS B (M3)'!$B84,'Conv ratios (M3)'!$E$2:$E$51)</f>
        <v>0</v>
      </c>
      <c r="H84" s="55"/>
      <c r="I84" s="72">
        <f t="shared" si="22"/>
        <v>0</v>
      </c>
      <c r="J84" s="72">
        <f t="shared" si="23"/>
        <v>0</v>
      </c>
      <c r="K84" s="72">
        <f t="shared" si="24"/>
        <v>0</v>
      </c>
      <c r="L84" s="72">
        <f t="shared" si="25"/>
        <v>0</v>
      </c>
      <c r="M84" s="55"/>
      <c r="N84" s="72">
        <f t="shared" si="26"/>
        <v>0</v>
      </c>
      <c r="O84" s="55"/>
      <c r="P84" s="72">
        <f t="shared" si="27"/>
        <v>0</v>
      </c>
      <c r="Q84" s="72">
        <f t="shared" si="28"/>
        <v>0</v>
      </c>
      <c r="R84" s="72">
        <f>SUMIF('3.1.MTS A'!$F$7:$F$253,'3.2.MTS B (M3)'!B84,'3.1.MTS A'!$AH$7:$AH$253)</f>
        <v>0</v>
      </c>
      <c r="S84" s="72">
        <f>SUMIFS('MTS B Funnel (M3)'!$E$7:$E$251,'MTS B Funnel (M3)'!$B$7:$B$251,'3.2.MTS B (M3)'!$B84)</f>
        <v>0</v>
      </c>
      <c r="T84" s="72">
        <f>SUMIFS('MTS B Funnel (M3)'!$F$7:$F$251,'MTS B Funnel (M3)'!$B$7:$B$251,'3.2.MTS B (M3)'!$B84)</f>
        <v>0</v>
      </c>
      <c r="U84" s="72">
        <f>SUMIFS('MTS B Funnel (M3)'!$G$7:$G$251,'MTS B Funnel (M3)'!$B$7:$B$251,'3.2.MTS B (M3)'!$B84)</f>
        <v>0</v>
      </c>
      <c r="V84" s="72">
        <f>SUMIFS('MTS B Funnel (M3)'!$H$7:$H$251,'MTS B Funnel (M3)'!$B$7:$B$251,'3.2.MTS B (M3)'!$B84)</f>
        <v>0</v>
      </c>
      <c r="W84" s="72">
        <f t="shared" si="29"/>
        <v>0</v>
      </c>
      <c r="X84" s="72">
        <f t="shared" si="30"/>
        <v>0</v>
      </c>
      <c r="Y84" s="72">
        <f t="shared" si="31"/>
        <v>0</v>
      </c>
      <c r="Z84" s="72">
        <f t="shared" si="31"/>
        <v>0</v>
      </c>
      <c r="AA84" s="72">
        <f t="shared" si="31"/>
        <v>0</v>
      </c>
      <c r="AB84" s="72">
        <f>SUMIFS('MTS B Funnel (M3)'!$I$7:$I$251,'MTS B Funnel (M3)'!$B$7:$B$251,'3.2.MTS B (M3)'!$B84)</f>
        <v>0</v>
      </c>
      <c r="AC84" s="72">
        <f>SUMIFS('MTS B Funnel (M3)'!$J$7:$J$251,'MTS B Funnel (M3)'!$B$7:$B$251,'3.2.MTS B (M3)'!$B84)</f>
        <v>0</v>
      </c>
      <c r="AD84" s="72">
        <f t="shared" si="32"/>
        <v>0</v>
      </c>
      <c r="AE84" s="55"/>
      <c r="AF84" s="72">
        <f>SUMIF('3.1.MTS A'!$F$7:$F$253,'3.2.MTS B (M3)'!R84,'3.1.MTS A'!$AM$7:$AM$253)</f>
        <v>0</v>
      </c>
      <c r="AG84" s="72">
        <f>SUMIFS('MTS B Funnel (M3)'!$L$7:$L$251,'MTS B Funnel (M3)'!$B$7:$B$251,'3.2.MTS B (M3)'!$B84)</f>
        <v>0</v>
      </c>
      <c r="AH84" s="72">
        <f>SUMIFS('MTS B Funnel (M3)'!$M$7:$M$251,'MTS B Funnel (M3)'!$B$7:$B$251,'3.2.MTS B (M3)'!$B84)</f>
        <v>0</v>
      </c>
      <c r="AI84" s="72">
        <f>SUMIFS('MTS B Funnel (M3)'!$N$7:$N$251,'MTS B Funnel (M3)'!$B$7:$B$251,'3.2.MTS B (M3)'!$B84)</f>
        <v>0</v>
      </c>
      <c r="AJ84" s="72">
        <f>SUMIFS('MTS B Funnel (M3)'!$O$7:$O$251,'MTS B Funnel (M3)'!$B$7:$B$251,'3.2.MTS B (M3)'!$B84)</f>
        <v>0</v>
      </c>
      <c r="AK84" s="72">
        <f t="shared" si="33"/>
        <v>0</v>
      </c>
      <c r="AL84" s="72">
        <f t="shared" si="34"/>
        <v>0</v>
      </c>
      <c r="AM84" s="72">
        <f t="shared" si="35"/>
        <v>0</v>
      </c>
      <c r="AN84" s="72">
        <f t="shared" si="36"/>
        <v>0</v>
      </c>
      <c r="AO84" s="72">
        <f t="shared" si="37"/>
        <v>0</v>
      </c>
      <c r="AP84" s="55"/>
    </row>
    <row r="85" spans="1:42" x14ac:dyDescent="0.25">
      <c r="A85" s="144"/>
      <c r="B85" s="55"/>
      <c r="C85" s="55"/>
      <c r="D85" s="72">
        <f>SUMIF('3.1.MTS A'!$F$7:$F$253,'3.2.MTS B (M3)'!B85,'3.1.MTS A'!$N$7:$N$253)</f>
        <v>0</v>
      </c>
      <c r="E85" s="187">
        <f>SUMIF('Conv ratios (M3)'!$A$2:$A$51,'3.2.MTS B (M3)'!$B85,'Conv ratios (M3)'!$G$2:$G$51)</f>
        <v>0</v>
      </c>
      <c r="F85" s="187">
        <f>SUMIF('Conv ratios (M3)'!$A$2:$A$51,'3.2.MTS B (M3)'!$B85,'Conv ratios (M3)'!$F$2:$F$51)</f>
        <v>0</v>
      </c>
      <c r="G85" s="187">
        <f>SUMIF('Conv ratios (M3)'!$A$2:$A$51,'3.2.MTS B (M3)'!$B85,'Conv ratios (M3)'!$E$2:$E$51)</f>
        <v>0</v>
      </c>
      <c r="H85" s="55"/>
      <c r="I85" s="72">
        <f t="shared" si="22"/>
        <v>0</v>
      </c>
      <c r="J85" s="72">
        <f t="shared" si="23"/>
        <v>0</v>
      </c>
      <c r="K85" s="72">
        <f t="shared" si="24"/>
        <v>0</v>
      </c>
      <c r="L85" s="72">
        <f t="shared" si="25"/>
        <v>0</v>
      </c>
      <c r="M85" s="55"/>
      <c r="N85" s="72">
        <f t="shared" si="26"/>
        <v>0</v>
      </c>
      <c r="O85" s="55"/>
      <c r="P85" s="72">
        <f t="shared" si="27"/>
        <v>0</v>
      </c>
      <c r="Q85" s="72">
        <f t="shared" si="28"/>
        <v>0</v>
      </c>
      <c r="R85" s="72">
        <f>SUMIF('3.1.MTS A'!$F$7:$F$253,'3.2.MTS B (M3)'!B85,'3.1.MTS A'!$AH$7:$AH$253)</f>
        <v>0</v>
      </c>
      <c r="S85" s="72">
        <f>SUMIFS('MTS B Funnel (M3)'!$E$7:$E$251,'MTS B Funnel (M3)'!$B$7:$B$251,'3.2.MTS B (M3)'!$B85)</f>
        <v>0</v>
      </c>
      <c r="T85" s="72">
        <f>SUMIFS('MTS B Funnel (M3)'!$F$7:$F$251,'MTS B Funnel (M3)'!$B$7:$B$251,'3.2.MTS B (M3)'!$B85)</f>
        <v>0</v>
      </c>
      <c r="U85" s="72">
        <f>SUMIFS('MTS B Funnel (M3)'!$G$7:$G$251,'MTS B Funnel (M3)'!$B$7:$B$251,'3.2.MTS B (M3)'!$B85)</f>
        <v>0</v>
      </c>
      <c r="V85" s="72">
        <f>SUMIFS('MTS B Funnel (M3)'!$H$7:$H$251,'MTS B Funnel (M3)'!$B$7:$B$251,'3.2.MTS B (M3)'!$B85)</f>
        <v>0</v>
      </c>
      <c r="W85" s="72">
        <f t="shared" si="29"/>
        <v>0</v>
      </c>
      <c r="X85" s="72">
        <f t="shared" si="30"/>
        <v>0</v>
      </c>
      <c r="Y85" s="72">
        <f t="shared" si="31"/>
        <v>0</v>
      </c>
      <c r="Z85" s="72">
        <f t="shared" si="31"/>
        <v>0</v>
      </c>
      <c r="AA85" s="72">
        <f t="shared" si="31"/>
        <v>0</v>
      </c>
      <c r="AB85" s="72">
        <f>SUMIFS('MTS B Funnel (M3)'!$I$7:$I$251,'MTS B Funnel (M3)'!$B$7:$B$251,'3.2.MTS B (M3)'!$B85)</f>
        <v>0</v>
      </c>
      <c r="AC85" s="72">
        <f>SUMIFS('MTS B Funnel (M3)'!$J$7:$J$251,'MTS B Funnel (M3)'!$B$7:$B$251,'3.2.MTS B (M3)'!$B85)</f>
        <v>0</v>
      </c>
      <c r="AD85" s="72">
        <f t="shared" si="32"/>
        <v>0</v>
      </c>
      <c r="AE85" s="55"/>
      <c r="AF85" s="72">
        <f>SUMIF('3.1.MTS A'!$F$7:$F$253,'3.2.MTS B (M3)'!R85,'3.1.MTS A'!$AM$7:$AM$253)</f>
        <v>0</v>
      </c>
      <c r="AG85" s="72">
        <f>SUMIFS('MTS B Funnel (M3)'!$L$7:$L$251,'MTS B Funnel (M3)'!$B$7:$B$251,'3.2.MTS B (M3)'!$B85)</f>
        <v>0</v>
      </c>
      <c r="AH85" s="72">
        <f>SUMIFS('MTS B Funnel (M3)'!$M$7:$M$251,'MTS B Funnel (M3)'!$B$7:$B$251,'3.2.MTS B (M3)'!$B85)</f>
        <v>0</v>
      </c>
      <c r="AI85" s="72">
        <f>SUMIFS('MTS B Funnel (M3)'!$N$7:$N$251,'MTS B Funnel (M3)'!$B$7:$B$251,'3.2.MTS B (M3)'!$B85)</f>
        <v>0</v>
      </c>
      <c r="AJ85" s="72">
        <f>SUMIFS('MTS B Funnel (M3)'!$O$7:$O$251,'MTS B Funnel (M3)'!$B$7:$B$251,'3.2.MTS B (M3)'!$B85)</f>
        <v>0</v>
      </c>
      <c r="AK85" s="72">
        <f t="shared" si="33"/>
        <v>0</v>
      </c>
      <c r="AL85" s="72">
        <f t="shared" si="34"/>
        <v>0</v>
      </c>
      <c r="AM85" s="72">
        <f t="shared" si="35"/>
        <v>0</v>
      </c>
      <c r="AN85" s="72">
        <f t="shared" si="36"/>
        <v>0</v>
      </c>
      <c r="AO85" s="72">
        <f t="shared" si="37"/>
        <v>0</v>
      </c>
      <c r="AP85" s="55"/>
    </row>
    <row r="86" spans="1:42" x14ac:dyDescent="0.25">
      <c r="A86" s="144"/>
      <c r="B86" s="55"/>
      <c r="C86" s="55"/>
      <c r="D86" s="72">
        <f>SUMIF('3.1.MTS A'!$F$7:$F$253,'3.2.MTS B (M3)'!B86,'3.1.MTS A'!$N$7:$N$253)</f>
        <v>0</v>
      </c>
      <c r="E86" s="187">
        <f>SUMIF('Conv ratios (M3)'!$A$2:$A$51,'3.2.MTS B (M3)'!$B86,'Conv ratios (M3)'!$G$2:$G$51)</f>
        <v>0</v>
      </c>
      <c r="F86" s="187">
        <f>SUMIF('Conv ratios (M3)'!$A$2:$A$51,'3.2.MTS B (M3)'!$B86,'Conv ratios (M3)'!$F$2:$F$51)</f>
        <v>0</v>
      </c>
      <c r="G86" s="187">
        <f>SUMIF('Conv ratios (M3)'!$A$2:$A$51,'3.2.MTS B (M3)'!$B86,'Conv ratios (M3)'!$E$2:$E$51)</f>
        <v>0</v>
      </c>
      <c r="H86" s="55"/>
      <c r="I86" s="72">
        <f t="shared" si="22"/>
        <v>0</v>
      </c>
      <c r="J86" s="72">
        <f t="shared" si="23"/>
        <v>0</v>
      </c>
      <c r="K86" s="72">
        <f t="shared" si="24"/>
        <v>0</v>
      </c>
      <c r="L86" s="72">
        <f t="shared" si="25"/>
        <v>0</v>
      </c>
      <c r="M86" s="55"/>
      <c r="N86" s="72">
        <f t="shared" si="26"/>
        <v>0</v>
      </c>
      <c r="O86" s="55"/>
      <c r="P86" s="72">
        <f t="shared" si="27"/>
        <v>0</v>
      </c>
      <c r="Q86" s="72">
        <f t="shared" si="28"/>
        <v>0</v>
      </c>
      <c r="R86" s="72">
        <f>SUMIF('3.1.MTS A'!$F$7:$F$253,'3.2.MTS B (M3)'!B86,'3.1.MTS A'!$AH$7:$AH$253)</f>
        <v>0</v>
      </c>
      <c r="S86" s="72">
        <f>SUMIFS('MTS B Funnel (M3)'!$E$7:$E$251,'MTS B Funnel (M3)'!$B$7:$B$251,'3.2.MTS B (M3)'!$B86)</f>
        <v>0</v>
      </c>
      <c r="T86" s="72">
        <f>SUMIFS('MTS B Funnel (M3)'!$F$7:$F$251,'MTS B Funnel (M3)'!$B$7:$B$251,'3.2.MTS B (M3)'!$B86)</f>
        <v>0</v>
      </c>
      <c r="U86" s="72">
        <f>SUMIFS('MTS B Funnel (M3)'!$G$7:$G$251,'MTS B Funnel (M3)'!$B$7:$B$251,'3.2.MTS B (M3)'!$B86)</f>
        <v>0</v>
      </c>
      <c r="V86" s="72">
        <f>SUMIFS('MTS B Funnel (M3)'!$H$7:$H$251,'MTS B Funnel (M3)'!$B$7:$B$251,'3.2.MTS B (M3)'!$B86)</f>
        <v>0</v>
      </c>
      <c r="W86" s="72">
        <f t="shared" si="29"/>
        <v>0</v>
      </c>
      <c r="X86" s="72">
        <f t="shared" si="30"/>
        <v>0</v>
      </c>
      <c r="Y86" s="72">
        <f t="shared" si="31"/>
        <v>0</v>
      </c>
      <c r="Z86" s="72">
        <f t="shared" si="31"/>
        <v>0</v>
      </c>
      <c r="AA86" s="72">
        <f t="shared" si="31"/>
        <v>0</v>
      </c>
      <c r="AB86" s="72">
        <f>SUMIFS('MTS B Funnel (M3)'!$I$7:$I$251,'MTS B Funnel (M3)'!$B$7:$B$251,'3.2.MTS B (M3)'!$B86)</f>
        <v>0</v>
      </c>
      <c r="AC86" s="72">
        <f>SUMIFS('MTS B Funnel (M3)'!$J$7:$J$251,'MTS B Funnel (M3)'!$B$7:$B$251,'3.2.MTS B (M3)'!$B86)</f>
        <v>0</v>
      </c>
      <c r="AD86" s="72">
        <f t="shared" si="32"/>
        <v>0</v>
      </c>
      <c r="AE86" s="55"/>
      <c r="AF86" s="72">
        <f>SUMIF('3.1.MTS A'!$F$7:$F$253,'3.2.MTS B (M3)'!R86,'3.1.MTS A'!$AM$7:$AM$253)</f>
        <v>0</v>
      </c>
      <c r="AG86" s="72">
        <f>SUMIFS('MTS B Funnel (M3)'!$L$7:$L$251,'MTS B Funnel (M3)'!$B$7:$B$251,'3.2.MTS B (M3)'!$B86)</f>
        <v>0</v>
      </c>
      <c r="AH86" s="72">
        <f>SUMIFS('MTS B Funnel (M3)'!$M$7:$M$251,'MTS B Funnel (M3)'!$B$7:$B$251,'3.2.MTS B (M3)'!$B86)</f>
        <v>0</v>
      </c>
      <c r="AI86" s="72">
        <f>SUMIFS('MTS B Funnel (M3)'!$N$7:$N$251,'MTS B Funnel (M3)'!$B$7:$B$251,'3.2.MTS B (M3)'!$B86)</f>
        <v>0</v>
      </c>
      <c r="AJ86" s="72">
        <f>SUMIFS('MTS B Funnel (M3)'!$O$7:$O$251,'MTS B Funnel (M3)'!$B$7:$B$251,'3.2.MTS B (M3)'!$B86)</f>
        <v>0</v>
      </c>
      <c r="AK86" s="72">
        <f t="shared" si="33"/>
        <v>0</v>
      </c>
      <c r="AL86" s="72">
        <f t="shared" si="34"/>
        <v>0</v>
      </c>
      <c r="AM86" s="72">
        <f t="shared" si="35"/>
        <v>0</v>
      </c>
      <c r="AN86" s="72">
        <f t="shared" si="36"/>
        <v>0</v>
      </c>
      <c r="AO86" s="72">
        <f t="shared" si="37"/>
        <v>0</v>
      </c>
      <c r="AP86" s="55"/>
    </row>
    <row r="87" spans="1:42" x14ac:dyDescent="0.25">
      <c r="A87" s="144"/>
      <c r="B87" s="55"/>
      <c r="C87" s="55"/>
      <c r="D87" s="72">
        <f>SUMIF('3.1.MTS A'!$F$7:$F$253,'3.2.MTS B (M3)'!B87,'3.1.MTS A'!$N$7:$N$253)</f>
        <v>0</v>
      </c>
      <c r="E87" s="187">
        <f>SUMIF('Conv ratios (M3)'!$A$2:$A$51,'3.2.MTS B (M3)'!$B87,'Conv ratios (M3)'!$G$2:$G$51)</f>
        <v>0</v>
      </c>
      <c r="F87" s="187">
        <f>SUMIF('Conv ratios (M3)'!$A$2:$A$51,'3.2.MTS B (M3)'!$B87,'Conv ratios (M3)'!$F$2:$F$51)</f>
        <v>0</v>
      </c>
      <c r="G87" s="187">
        <f>SUMIF('Conv ratios (M3)'!$A$2:$A$51,'3.2.MTS B (M3)'!$B87,'Conv ratios (M3)'!$E$2:$E$51)</f>
        <v>0</v>
      </c>
      <c r="H87" s="55"/>
      <c r="I87" s="72">
        <f t="shared" si="22"/>
        <v>0</v>
      </c>
      <c r="J87" s="72">
        <f t="shared" si="23"/>
        <v>0</v>
      </c>
      <c r="K87" s="72">
        <f t="shared" si="24"/>
        <v>0</v>
      </c>
      <c r="L87" s="72">
        <f t="shared" si="25"/>
        <v>0</v>
      </c>
      <c r="M87" s="55"/>
      <c r="N87" s="72">
        <f t="shared" si="26"/>
        <v>0</v>
      </c>
      <c r="O87" s="55"/>
      <c r="P87" s="72">
        <f t="shared" si="27"/>
        <v>0</v>
      </c>
      <c r="Q87" s="72">
        <f t="shared" si="28"/>
        <v>0</v>
      </c>
      <c r="R87" s="72">
        <f>SUMIF('3.1.MTS A'!$F$7:$F$253,'3.2.MTS B (M3)'!B87,'3.1.MTS A'!$AH$7:$AH$253)</f>
        <v>0</v>
      </c>
      <c r="S87" s="72">
        <f>SUMIFS('MTS B Funnel (M3)'!$E$7:$E$251,'MTS B Funnel (M3)'!$B$7:$B$251,'3.2.MTS B (M3)'!$B87)</f>
        <v>0</v>
      </c>
      <c r="T87" s="72">
        <f>SUMIFS('MTS B Funnel (M3)'!$F$7:$F$251,'MTS B Funnel (M3)'!$B$7:$B$251,'3.2.MTS B (M3)'!$B87)</f>
        <v>0</v>
      </c>
      <c r="U87" s="72">
        <f>SUMIFS('MTS B Funnel (M3)'!$G$7:$G$251,'MTS B Funnel (M3)'!$B$7:$B$251,'3.2.MTS B (M3)'!$B87)</f>
        <v>0</v>
      </c>
      <c r="V87" s="72">
        <f>SUMIFS('MTS B Funnel (M3)'!$H$7:$H$251,'MTS B Funnel (M3)'!$B$7:$B$251,'3.2.MTS B (M3)'!$B87)</f>
        <v>0</v>
      </c>
      <c r="W87" s="72">
        <f t="shared" si="29"/>
        <v>0</v>
      </c>
      <c r="X87" s="72">
        <f t="shared" si="30"/>
        <v>0</v>
      </c>
      <c r="Y87" s="72">
        <f t="shared" si="31"/>
        <v>0</v>
      </c>
      <c r="Z87" s="72">
        <f t="shared" si="31"/>
        <v>0</v>
      </c>
      <c r="AA87" s="72">
        <f t="shared" si="31"/>
        <v>0</v>
      </c>
      <c r="AB87" s="72">
        <f>SUMIFS('MTS B Funnel (M3)'!$I$7:$I$251,'MTS B Funnel (M3)'!$B$7:$B$251,'3.2.MTS B (M3)'!$B87)</f>
        <v>0</v>
      </c>
      <c r="AC87" s="72">
        <f>SUMIFS('MTS B Funnel (M3)'!$J$7:$J$251,'MTS B Funnel (M3)'!$B$7:$B$251,'3.2.MTS B (M3)'!$B87)</f>
        <v>0</v>
      </c>
      <c r="AD87" s="72">
        <f t="shared" si="32"/>
        <v>0</v>
      </c>
      <c r="AE87" s="55"/>
      <c r="AF87" s="72">
        <f>SUMIF('3.1.MTS A'!$F$7:$F$253,'3.2.MTS B (M3)'!R87,'3.1.MTS A'!$AM$7:$AM$253)</f>
        <v>0</v>
      </c>
      <c r="AG87" s="72">
        <f>SUMIFS('MTS B Funnel (M3)'!$L$7:$L$251,'MTS B Funnel (M3)'!$B$7:$B$251,'3.2.MTS B (M3)'!$B87)</f>
        <v>0</v>
      </c>
      <c r="AH87" s="72">
        <f>SUMIFS('MTS B Funnel (M3)'!$M$7:$M$251,'MTS B Funnel (M3)'!$B$7:$B$251,'3.2.MTS B (M3)'!$B87)</f>
        <v>0</v>
      </c>
      <c r="AI87" s="72">
        <f>SUMIFS('MTS B Funnel (M3)'!$N$7:$N$251,'MTS B Funnel (M3)'!$B$7:$B$251,'3.2.MTS B (M3)'!$B87)</f>
        <v>0</v>
      </c>
      <c r="AJ87" s="72">
        <f>SUMIFS('MTS B Funnel (M3)'!$O$7:$O$251,'MTS B Funnel (M3)'!$B$7:$B$251,'3.2.MTS B (M3)'!$B87)</f>
        <v>0</v>
      </c>
      <c r="AK87" s="72">
        <f t="shared" si="33"/>
        <v>0</v>
      </c>
      <c r="AL87" s="72">
        <f t="shared" si="34"/>
        <v>0</v>
      </c>
      <c r="AM87" s="72">
        <f t="shared" si="35"/>
        <v>0</v>
      </c>
      <c r="AN87" s="72">
        <f t="shared" si="36"/>
        <v>0</v>
      </c>
      <c r="AO87" s="72">
        <f t="shared" si="37"/>
        <v>0</v>
      </c>
      <c r="AP87" s="55"/>
    </row>
    <row r="88" spans="1:42" x14ac:dyDescent="0.25">
      <c r="A88" s="144"/>
      <c r="B88" s="55"/>
      <c r="C88" s="55"/>
      <c r="D88" s="72">
        <f>SUMIF('3.1.MTS A'!$F$7:$F$253,'3.2.MTS B (M3)'!B88,'3.1.MTS A'!$N$7:$N$253)</f>
        <v>0</v>
      </c>
      <c r="E88" s="187">
        <f>SUMIF('Conv ratios (M3)'!$A$2:$A$51,'3.2.MTS B (M3)'!$B88,'Conv ratios (M3)'!$G$2:$G$51)</f>
        <v>0</v>
      </c>
      <c r="F88" s="187">
        <f>SUMIF('Conv ratios (M3)'!$A$2:$A$51,'3.2.MTS B (M3)'!$B88,'Conv ratios (M3)'!$F$2:$F$51)</f>
        <v>0</v>
      </c>
      <c r="G88" s="187">
        <f>SUMIF('Conv ratios (M3)'!$A$2:$A$51,'3.2.MTS B (M3)'!$B88,'Conv ratios (M3)'!$E$2:$E$51)</f>
        <v>0</v>
      </c>
      <c r="H88" s="55"/>
      <c r="I88" s="72">
        <f t="shared" si="22"/>
        <v>0</v>
      </c>
      <c r="J88" s="72">
        <f t="shared" si="23"/>
        <v>0</v>
      </c>
      <c r="K88" s="72">
        <f t="shared" si="24"/>
        <v>0</v>
      </c>
      <c r="L88" s="72">
        <f t="shared" si="25"/>
        <v>0</v>
      </c>
      <c r="M88" s="55"/>
      <c r="N88" s="72">
        <f t="shared" si="26"/>
        <v>0</v>
      </c>
      <c r="O88" s="55"/>
      <c r="P88" s="72">
        <f t="shared" si="27"/>
        <v>0</v>
      </c>
      <c r="Q88" s="72">
        <f t="shared" si="28"/>
        <v>0</v>
      </c>
      <c r="R88" s="72">
        <f>SUMIF('3.1.MTS A'!$F$7:$F$253,'3.2.MTS B (M3)'!B88,'3.1.MTS A'!$AH$7:$AH$253)</f>
        <v>0</v>
      </c>
      <c r="S88" s="72">
        <f>SUMIFS('MTS B Funnel (M3)'!$E$7:$E$251,'MTS B Funnel (M3)'!$B$7:$B$251,'3.2.MTS B (M3)'!$B88)</f>
        <v>0</v>
      </c>
      <c r="T88" s="72">
        <f>SUMIFS('MTS B Funnel (M3)'!$F$7:$F$251,'MTS B Funnel (M3)'!$B$7:$B$251,'3.2.MTS B (M3)'!$B88)</f>
        <v>0</v>
      </c>
      <c r="U88" s="72">
        <f>SUMIFS('MTS B Funnel (M3)'!$G$7:$G$251,'MTS B Funnel (M3)'!$B$7:$B$251,'3.2.MTS B (M3)'!$B88)</f>
        <v>0</v>
      </c>
      <c r="V88" s="72">
        <f>SUMIFS('MTS B Funnel (M3)'!$H$7:$H$251,'MTS B Funnel (M3)'!$B$7:$B$251,'3.2.MTS B (M3)'!$B88)</f>
        <v>0</v>
      </c>
      <c r="W88" s="72">
        <f t="shared" si="29"/>
        <v>0</v>
      </c>
      <c r="X88" s="72">
        <f t="shared" si="30"/>
        <v>0</v>
      </c>
      <c r="Y88" s="72">
        <f t="shared" si="31"/>
        <v>0</v>
      </c>
      <c r="Z88" s="72">
        <f t="shared" si="31"/>
        <v>0</v>
      </c>
      <c r="AA88" s="72">
        <f t="shared" si="31"/>
        <v>0</v>
      </c>
      <c r="AB88" s="72">
        <f>SUMIFS('MTS B Funnel (M3)'!$I$7:$I$251,'MTS B Funnel (M3)'!$B$7:$B$251,'3.2.MTS B (M3)'!$B88)</f>
        <v>0</v>
      </c>
      <c r="AC88" s="72">
        <f>SUMIFS('MTS B Funnel (M3)'!$J$7:$J$251,'MTS B Funnel (M3)'!$B$7:$B$251,'3.2.MTS B (M3)'!$B88)</f>
        <v>0</v>
      </c>
      <c r="AD88" s="72">
        <f t="shared" si="32"/>
        <v>0</v>
      </c>
      <c r="AE88" s="55"/>
      <c r="AF88" s="72">
        <f>SUMIF('3.1.MTS A'!$F$7:$F$253,'3.2.MTS B (M3)'!R88,'3.1.MTS A'!$AM$7:$AM$253)</f>
        <v>0</v>
      </c>
      <c r="AG88" s="72">
        <f>SUMIFS('MTS B Funnel (M3)'!$L$7:$L$251,'MTS B Funnel (M3)'!$B$7:$B$251,'3.2.MTS B (M3)'!$B88)</f>
        <v>0</v>
      </c>
      <c r="AH88" s="72">
        <f>SUMIFS('MTS B Funnel (M3)'!$M$7:$M$251,'MTS B Funnel (M3)'!$B$7:$B$251,'3.2.MTS B (M3)'!$B88)</f>
        <v>0</v>
      </c>
      <c r="AI88" s="72">
        <f>SUMIFS('MTS B Funnel (M3)'!$N$7:$N$251,'MTS B Funnel (M3)'!$B$7:$B$251,'3.2.MTS B (M3)'!$B88)</f>
        <v>0</v>
      </c>
      <c r="AJ88" s="72">
        <f>SUMIFS('MTS B Funnel (M3)'!$O$7:$O$251,'MTS B Funnel (M3)'!$B$7:$B$251,'3.2.MTS B (M3)'!$B88)</f>
        <v>0</v>
      </c>
      <c r="AK88" s="72">
        <f t="shared" si="33"/>
        <v>0</v>
      </c>
      <c r="AL88" s="72">
        <f t="shared" si="34"/>
        <v>0</v>
      </c>
      <c r="AM88" s="72">
        <f t="shared" si="35"/>
        <v>0</v>
      </c>
      <c r="AN88" s="72">
        <f t="shared" si="36"/>
        <v>0</v>
      </c>
      <c r="AO88" s="72">
        <f t="shared" si="37"/>
        <v>0</v>
      </c>
      <c r="AP88" s="55"/>
    </row>
    <row r="89" spans="1:42" x14ac:dyDescent="0.25">
      <c r="A89" s="144"/>
      <c r="B89" s="55"/>
      <c r="C89" s="55"/>
      <c r="D89" s="72">
        <f>SUMIF('3.1.MTS A'!$F$7:$F$253,'3.2.MTS B (M3)'!B89,'3.1.MTS A'!$N$7:$N$253)</f>
        <v>0</v>
      </c>
      <c r="E89" s="187">
        <f>SUMIF('Conv ratios (M3)'!$A$2:$A$51,'3.2.MTS B (M3)'!$B89,'Conv ratios (M3)'!$G$2:$G$51)</f>
        <v>0</v>
      </c>
      <c r="F89" s="187">
        <f>SUMIF('Conv ratios (M3)'!$A$2:$A$51,'3.2.MTS B (M3)'!$B89,'Conv ratios (M3)'!$F$2:$F$51)</f>
        <v>0</v>
      </c>
      <c r="G89" s="187">
        <f>SUMIF('Conv ratios (M3)'!$A$2:$A$51,'3.2.MTS B (M3)'!$B89,'Conv ratios (M3)'!$E$2:$E$51)</f>
        <v>0</v>
      </c>
      <c r="H89" s="55"/>
      <c r="I89" s="72">
        <f t="shared" si="22"/>
        <v>0</v>
      </c>
      <c r="J89" s="72">
        <f t="shared" si="23"/>
        <v>0</v>
      </c>
      <c r="K89" s="72">
        <f t="shared" si="24"/>
        <v>0</v>
      </c>
      <c r="L89" s="72">
        <f t="shared" si="25"/>
        <v>0</v>
      </c>
      <c r="M89" s="55"/>
      <c r="N89" s="72">
        <f t="shared" si="26"/>
        <v>0</v>
      </c>
      <c r="O89" s="55"/>
      <c r="P89" s="72">
        <f t="shared" si="27"/>
        <v>0</v>
      </c>
      <c r="Q89" s="72">
        <f t="shared" si="28"/>
        <v>0</v>
      </c>
      <c r="R89" s="72">
        <f>SUMIF('3.1.MTS A'!$F$7:$F$253,'3.2.MTS B (M3)'!B89,'3.1.MTS A'!$AH$7:$AH$253)</f>
        <v>0</v>
      </c>
      <c r="S89" s="72">
        <f>SUMIFS('MTS B Funnel (M3)'!$E$7:$E$251,'MTS B Funnel (M3)'!$B$7:$B$251,'3.2.MTS B (M3)'!$B89)</f>
        <v>0</v>
      </c>
      <c r="T89" s="72">
        <f>SUMIFS('MTS B Funnel (M3)'!$F$7:$F$251,'MTS B Funnel (M3)'!$B$7:$B$251,'3.2.MTS B (M3)'!$B89)</f>
        <v>0</v>
      </c>
      <c r="U89" s="72">
        <f>SUMIFS('MTS B Funnel (M3)'!$G$7:$G$251,'MTS B Funnel (M3)'!$B$7:$B$251,'3.2.MTS B (M3)'!$B89)</f>
        <v>0</v>
      </c>
      <c r="V89" s="72">
        <f>SUMIFS('MTS B Funnel (M3)'!$H$7:$H$251,'MTS B Funnel (M3)'!$B$7:$B$251,'3.2.MTS B (M3)'!$B89)</f>
        <v>0</v>
      </c>
      <c r="W89" s="72">
        <f t="shared" si="29"/>
        <v>0</v>
      </c>
      <c r="X89" s="72">
        <f t="shared" si="30"/>
        <v>0</v>
      </c>
      <c r="Y89" s="72">
        <f t="shared" si="31"/>
        <v>0</v>
      </c>
      <c r="Z89" s="72">
        <f t="shared" si="31"/>
        <v>0</v>
      </c>
      <c r="AA89" s="72">
        <f t="shared" si="31"/>
        <v>0</v>
      </c>
      <c r="AB89" s="72">
        <f>SUMIFS('MTS B Funnel (M3)'!$I$7:$I$251,'MTS B Funnel (M3)'!$B$7:$B$251,'3.2.MTS B (M3)'!$B89)</f>
        <v>0</v>
      </c>
      <c r="AC89" s="72">
        <f>SUMIFS('MTS B Funnel (M3)'!$J$7:$J$251,'MTS B Funnel (M3)'!$B$7:$B$251,'3.2.MTS B (M3)'!$B89)</f>
        <v>0</v>
      </c>
      <c r="AD89" s="72">
        <f t="shared" si="32"/>
        <v>0</v>
      </c>
      <c r="AE89" s="55"/>
      <c r="AF89" s="72">
        <f>SUMIF('3.1.MTS A'!$F$7:$F$253,'3.2.MTS B (M3)'!R89,'3.1.MTS A'!$AM$7:$AM$253)</f>
        <v>0</v>
      </c>
      <c r="AG89" s="72">
        <f>SUMIFS('MTS B Funnel (M3)'!$L$7:$L$251,'MTS B Funnel (M3)'!$B$7:$B$251,'3.2.MTS B (M3)'!$B89)</f>
        <v>0</v>
      </c>
      <c r="AH89" s="72">
        <f>SUMIFS('MTS B Funnel (M3)'!$M$7:$M$251,'MTS B Funnel (M3)'!$B$7:$B$251,'3.2.MTS B (M3)'!$B89)</f>
        <v>0</v>
      </c>
      <c r="AI89" s="72">
        <f>SUMIFS('MTS B Funnel (M3)'!$N$7:$N$251,'MTS B Funnel (M3)'!$B$7:$B$251,'3.2.MTS B (M3)'!$B89)</f>
        <v>0</v>
      </c>
      <c r="AJ89" s="72">
        <f>SUMIFS('MTS B Funnel (M3)'!$O$7:$O$251,'MTS B Funnel (M3)'!$B$7:$B$251,'3.2.MTS B (M3)'!$B89)</f>
        <v>0</v>
      </c>
      <c r="AK89" s="72">
        <f t="shared" si="33"/>
        <v>0</v>
      </c>
      <c r="AL89" s="72">
        <f t="shared" si="34"/>
        <v>0</v>
      </c>
      <c r="AM89" s="72">
        <f t="shared" si="35"/>
        <v>0</v>
      </c>
      <c r="AN89" s="72">
        <f t="shared" si="36"/>
        <v>0</v>
      </c>
      <c r="AO89" s="72">
        <f t="shared" si="37"/>
        <v>0</v>
      </c>
      <c r="AP89" s="55"/>
    </row>
    <row r="90" spans="1:42" x14ac:dyDescent="0.25">
      <c r="A90" s="144"/>
      <c r="B90" s="55"/>
      <c r="C90" s="55"/>
      <c r="D90" s="72">
        <f>SUMIF('3.1.MTS A'!$F$7:$F$253,'3.2.MTS B (M3)'!B90,'3.1.MTS A'!$N$7:$N$253)</f>
        <v>0</v>
      </c>
      <c r="E90" s="187">
        <f>SUMIF('Conv ratios (M3)'!$A$2:$A$51,'3.2.MTS B (M3)'!$B90,'Conv ratios (M3)'!$G$2:$G$51)</f>
        <v>0</v>
      </c>
      <c r="F90" s="187">
        <f>SUMIF('Conv ratios (M3)'!$A$2:$A$51,'3.2.MTS B (M3)'!$B90,'Conv ratios (M3)'!$F$2:$F$51)</f>
        <v>0</v>
      </c>
      <c r="G90" s="187">
        <f>SUMIF('Conv ratios (M3)'!$A$2:$A$51,'3.2.MTS B (M3)'!$B90,'Conv ratios (M3)'!$E$2:$E$51)</f>
        <v>0</v>
      </c>
      <c r="H90" s="55"/>
      <c r="I90" s="72">
        <f t="shared" si="22"/>
        <v>0</v>
      </c>
      <c r="J90" s="72">
        <f t="shared" si="23"/>
        <v>0</v>
      </c>
      <c r="K90" s="72">
        <f t="shared" si="24"/>
        <v>0</v>
      </c>
      <c r="L90" s="72">
        <f t="shared" si="25"/>
        <v>0</v>
      </c>
      <c r="M90" s="55"/>
      <c r="N90" s="72">
        <f t="shared" si="26"/>
        <v>0</v>
      </c>
      <c r="O90" s="55"/>
      <c r="P90" s="72">
        <f t="shared" si="27"/>
        <v>0</v>
      </c>
      <c r="Q90" s="72">
        <f t="shared" si="28"/>
        <v>0</v>
      </c>
      <c r="R90" s="72">
        <f>SUMIF('3.1.MTS A'!$F$7:$F$253,'3.2.MTS B (M3)'!B90,'3.1.MTS A'!$AH$7:$AH$253)</f>
        <v>0</v>
      </c>
      <c r="S90" s="72">
        <f>SUMIFS('MTS B Funnel (M3)'!$E$7:$E$251,'MTS B Funnel (M3)'!$B$7:$B$251,'3.2.MTS B (M3)'!$B90)</f>
        <v>0</v>
      </c>
      <c r="T90" s="72">
        <f>SUMIFS('MTS B Funnel (M3)'!$F$7:$F$251,'MTS B Funnel (M3)'!$B$7:$B$251,'3.2.MTS B (M3)'!$B90)</f>
        <v>0</v>
      </c>
      <c r="U90" s="72">
        <f>SUMIFS('MTS B Funnel (M3)'!$G$7:$G$251,'MTS B Funnel (M3)'!$B$7:$B$251,'3.2.MTS B (M3)'!$B90)</f>
        <v>0</v>
      </c>
      <c r="V90" s="72">
        <f>SUMIFS('MTS B Funnel (M3)'!$H$7:$H$251,'MTS B Funnel (M3)'!$B$7:$B$251,'3.2.MTS B (M3)'!$B90)</f>
        <v>0</v>
      </c>
      <c r="W90" s="72">
        <f t="shared" si="29"/>
        <v>0</v>
      </c>
      <c r="X90" s="72">
        <f t="shared" si="30"/>
        <v>0</v>
      </c>
      <c r="Y90" s="72">
        <f t="shared" si="31"/>
        <v>0</v>
      </c>
      <c r="Z90" s="72">
        <f t="shared" si="31"/>
        <v>0</v>
      </c>
      <c r="AA90" s="72">
        <f t="shared" si="31"/>
        <v>0</v>
      </c>
      <c r="AB90" s="72">
        <f>SUMIFS('MTS B Funnel (M3)'!$I$7:$I$251,'MTS B Funnel (M3)'!$B$7:$B$251,'3.2.MTS B (M3)'!$B90)</f>
        <v>0</v>
      </c>
      <c r="AC90" s="72">
        <f>SUMIFS('MTS B Funnel (M3)'!$J$7:$J$251,'MTS B Funnel (M3)'!$B$7:$B$251,'3.2.MTS B (M3)'!$B90)</f>
        <v>0</v>
      </c>
      <c r="AD90" s="72">
        <f t="shared" si="32"/>
        <v>0</v>
      </c>
      <c r="AE90" s="55"/>
      <c r="AF90" s="72">
        <f>SUMIF('3.1.MTS A'!$F$7:$F$253,'3.2.MTS B (M3)'!R90,'3.1.MTS A'!$AM$7:$AM$253)</f>
        <v>0</v>
      </c>
      <c r="AG90" s="72">
        <f>SUMIFS('MTS B Funnel (M3)'!$L$7:$L$251,'MTS B Funnel (M3)'!$B$7:$B$251,'3.2.MTS B (M3)'!$B90)</f>
        <v>0</v>
      </c>
      <c r="AH90" s="72">
        <f>SUMIFS('MTS B Funnel (M3)'!$M$7:$M$251,'MTS B Funnel (M3)'!$B$7:$B$251,'3.2.MTS B (M3)'!$B90)</f>
        <v>0</v>
      </c>
      <c r="AI90" s="72">
        <f>SUMIFS('MTS B Funnel (M3)'!$N$7:$N$251,'MTS B Funnel (M3)'!$B$7:$B$251,'3.2.MTS B (M3)'!$B90)</f>
        <v>0</v>
      </c>
      <c r="AJ90" s="72">
        <f>SUMIFS('MTS B Funnel (M3)'!$O$7:$O$251,'MTS B Funnel (M3)'!$B$7:$B$251,'3.2.MTS B (M3)'!$B90)</f>
        <v>0</v>
      </c>
      <c r="AK90" s="72">
        <f t="shared" si="33"/>
        <v>0</v>
      </c>
      <c r="AL90" s="72">
        <f t="shared" si="34"/>
        <v>0</v>
      </c>
      <c r="AM90" s="72">
        <f t="shared" si="35"/>
        <v>0</v>
      </c>
      <c r="AN90" s="72">
        <f t="shared" si="36"/>
        <v>0</v>
      </c>
      <c r="AO90" s="72">
        <f t="shared" si="37"/>
        <v>0</v>
      </c>
      <c r="AP90" s="55"/>
    </row>
    <row r="91" spans="1:42" x14ac:dyDescent="0.25">
      <c r="A91" s="144"/>
      <c r="B91" s="55"/>
      <c r="C91" s="55"/>
      <c r="D91" s="72">
        <f>SUMIF('3.1.MTS A'!$F$7:$F$253,'3.2.MTS B (M3)'!B91,'3.1.MTS A'!$N$7:$N$253)</f>
        <v>0</v>
      </c>
      <c r="E91" s="187">
        <f>SUMIF('Conv ratios (M3)'!$A$2:$A$51,'3.2.MTS B (M3)'!$B91,'Conv ratios (M3)'!$G$2:$G$51)</f>
        <v>0</v>
      </c>
      <c r="F91" s="187">
        <f>SUMIF('Conv ratios (M3)'!$A$2:$A$51,'3.2.MTS B (M3)'!$B91,'Conv ratios (M3)'!$F$2:$F$51)</f>
        <v>0</v>
      </c>
      <c r="G91" s="187">
        <f>SUMIF('Conv ratios (M3)'!$A$2:$A$51,'3.2.MTS B (M3)'!$B91,'Conv ratios (M3)'!$E$2:$E$51)</f>
        <v>0</v>
      </c>
      <c r="H91" s="55"/>
      <c r="I91" s="72">
        <f t="shared" si="22"/>
        <v>0</v>
      </c>
      <c r="J91" s="72">
        <f t="shared" si="23"/>
        <v>0</v>
      </c>
      <c r="K91" s="72">
        <f t="shared" si="24"/>
        <v>0</v>
      </c>
      <c r="L91" s="72">
        <f t="shared" si="25"/>
        <v>0</v>
      </c>
      <c r="M91" s="55"/>
      <c r="N91" s="72">
        <f t="shared" si="26"/>
        <v>0</v>
      </c>
      <c r="O91" s="55"/>
      <c r="P91" s="72">
        <f t="shared" si="27"/>
        <v>0</v>
      </c>
      <c r="Q91" s="72">
        <f t="shared" si="28"/>
        <v>0</v>
      </c>
      <c r="R91" s="72">
        <f>SUMIF('3.1.MTS A'!$F$7:$F$253,'3.2.MTS B (M3)'!B91,'3.1.MTS A'!$AH$7:$AH$253)</f>
        <v>0</v>
      </c>
      <c r="S91" s="72">
        <f>SUMIFS('MTS B Funnel (M3)'!$E$7:$E$251,'MTS B Funnel (M3)'!$B$7:$B$251,'3.2.MTS B (M3)'!$B91)</f>
        <v>0</v>
      </c>
      <c r="T91" s="72">
        <f>SUMIFS('MTS B Funnel (M3)'!$F$7:$F$251,'MTS B Funnel (M3)'!$B$7:$B$251,'3.2.MTS B (M3)'!$B91)</f>
        <v>0</v>
      </c>
      <c r="U91" s="72">
        <f>SUMIFS('MTS B Funnel (M3)'!$G$7:$G$251,'MTS B Funnel (M3)'!$B$7:$B$251,'3.2.MTS B (M3)'!$B91)</f>
        <v>0</v>
      </c>
      <c r="V91" s="72">
        <f>SUMIFS('MTS B Funnel (M3)'!$H$7:$H$251,'MTS B Funnel (M3)'!$B$7:$B$251,'3.2.MTS B (M3)'!$B91)</f>
        <v>0</v>
      </c>
      <c r="W91" s="72">
        <f t="shared" si="29"/>
        <v>0</v>
      </c>
      <c r="X91" s="72">
        <f t="shared" si="30"/>
        <v>0</v>
      </c>
      <c r="Y91" s="72">
        <f t="shared" si="31"/>
        <v>0</v>
      </c>
      <c r="Z91" s="72">
        <f t="shared" si="31"/>
        <v>0</v>
      </c>
      <c r="AA91" s="72">
        <f t="shared" si="31"/>
        <v>0</v>
      </c>
      <c r="AB91" s="72">
        <f>SUMIFS('MTS B Funnel (M3)'!$I$7:$I$251,'MTS B Funnel (M3)'!$B$7:$B$251,'3.2.MTS B (M3)'!$B91)</f>
        <v>0</v>
      </c>
      <c r="AC91" s="72">
        <f>SUMIFS('MTS B Funnel (M3)'!$J$7:$J$251,'MTS B Funnel (M3)'!$B$7:$B$251,'3.2.MTS B (M3)'!$B91)</f>
        <v>0</v>
      </c>
      <c r="AD91" s="72">
        <f t="shared" si="32"/>
        <v>0</v>
      </c>
      <c r="AE91" s="55"/>
      <c r="AF91" s="72">
        <f>SUMIF('3.1.MTS A'!$F$7:$F$253,'3.2.MTS B (M3)'!R91,'3.1.MTS A'!$AM$7:$AM$253)</f>
        <v>0</v>
      </c>
      <c r="AG91" s="72">
        <f>SUMIFS('MTS B Funnel (M3)'!$L$7:$L$251,'MTS B Funnel (M3)'!$B$7:$B$251,'3.2.MTS B (M3)'!$B91)</f>
        <v>0</v>
      </c>
      <c r="AH91" s="72">
        <f>SUMIFS('MTS B Funnel (M3)'!$M$7:$M$251,'MTS B Funnel (M3)'!$B$7:$B$251,'3.2.MTS B (M3)'!$B91)</f>
        <v>0</v>
      </c>
      <c r="AI91" s="72">
        <f>SUMIFS('MTS B Funnel (M3)'!$N$7:$N$251,'MTS B Funnel (M3)'!$B$7:$B$251,'3.2.MTS B (M3)'!$B91)</f>
        <v>0</v>
      </c>
      <c r="AJ91" s="72">
        <f>SUMIFS('MTS B Funnel (M3)'!$O$7:$O$251,'MTS B Funnel (M3)'!$B$7:$B$251,'3.2.MTS B (M3)'!$B91)</f>
        <v>0</v>
      </c>
      <c r="AK91" s="72">
        <f t="shared" si="33"/>
        <v>0</v>
      </c>
      <c r="AL91" s="72">
        <f t="shared" si="34"/>
        <v>0</v>
      </c>
      <c r="AM91" s="72">
        <f t="shared" si="35"/>
        <v>0</v>
      </c>
      <c r="AN91" s="72">
        <f t="shared" si="36"/>
        <v>0</v>
      </c>
      <c r="AO91" s="72">
        <f t="shared" si="37"/>
        <v>0</v>
      </c>
      <c r="AP91" s="55"/>
    </row>
    <row r="92" spans="1:42" x14ac:dyDescent="0.25">
      <c r="A92" s="144"/>
      <c r="B92" s="55"/>
      <c r="C92" s="55"/>
      <c r="D92" s="72">
        <f>SUMIF('3.1.MTS A'!$F$7:$F$253,'3.2.MTS B (M3)'!B92,'3.1.MTS A'!$N$7:$N$253)</f>
        <v>0</v>
      </c>
      <c r="E92" s="187">
        <f>SUMIF('Conv ratios (M3)'!$A$2:$A$51,'3.2.MTS B (M3)'!$B92,'Conv ratios (M3)'!$G$2:$G$51)</f>
        <v>0</v>
      </c>
      <c r="F92" s="187">
        <f>SUMIF('Conv ratios (M3)'!$A$2:$A$51,'3.2.MTS B (M3)'!$B92,'Conv ratios (M3)'!$F$2:$F$51)</f>
        <v>0</v>
      </c>
      <c r="G92" s="187">
        <f>SUMIF('Conv ratios (M3)'!$A$2:$A$51,'3.2.MTS B (M3)'!$B92,'Conv ratios (M3)'!$E$2:$E$51)</f>
        <v>0</v>
      </c>
      <c r="H92" s="55"/>
      <c r="I92" s="72">
        <f t="shared" si="22"/>
        <v>0</v>
      </c>
      <c r="J92" s="72">
        <f t="shared" si="23"/>
        <v>0</v>
      </c>
      <c r="K92" s="72">
        <f t="shared" si="24"/>
        <v>0</v>
      </c>
      <c r="L92" s="72">
        <f t="shared" si="25"/>
        <v>0</v>
      </c>
      <c r="M92" s="55"/>
      <c r="N92" s="72">
        <f t="shared" si="26"/>
        <v>0</v>
      </c>
      <c r="O92" s="55"/>
      <c r="P92" s="72">
        <f t="shared" si="27"/>
        <v>0</v>
      </c>
      <c r="Q92" s="72">
        <f t="shared" si="28"/>
        <v>0</v>
      </c>
      <c r="R92" s="72">
        <f>SUMIF('3.1.MTS A'!$F$7:$F$253,'3.2.MTS B (M3)'!B92,'3.1.MTS A'!$AH$7:$AH$253)</f>
        <v>0</v>
      </c>
      <c r="S92" s="72">
        <f>SUMIFS('MTS B Funnel (M3)'!$E$7:$E$251,'MTS B Funnel (M3)'!$B$7:$B$251,'3.2.MTS B (M3)'!$B92)</f>
        <v>0</v>
      </c>
      <c r="T92" s="72">
        <f>SUMIFS('MTS B Funnel (M3)'!$F$7:$F$251,'MTS B Funnel (M3)'!$B$7:$B$251,'3.2.MTS B (M3)'!$B92)</f>
        <v>0</v>
      </c>
      <c r="U92" s="72">
        <f>SUMIFS('MTS B Funnel (M3)'!$G$7:$G$251,'MTS B Funnel (M3)'!$B$7:$B$251,'3.2.MTS B (M3)'!$B92)</f>
        <v>0</v>
      </c>
      <c r="V92" s="72">
        <f>SUMIFS('MTS B Funnel (M3)'!$H$7:$H$251,'MTS B Funnel (M3)'!$B$7:$B$251,'3.2.MTS B (M3)'!$B92)</f>
        <v>0</v>
      </c>
      <c r="W92" s="72">
        <f t="shared" si="29"/>
        <v>0</v>
      </c>
      <c r="X92" s="72">
        <f t="shared" si="30"/>
        <v>0</v>
      </c>
      <c r="Y92" s="72">
        <f t="shared" si="31"/>
        <v>0</v>
      </c>
      <c r="Z92" s="72">
        <f t="shared" si="31"/>
        <v>0</v>
      </c>
      <c r="AA92" s="72">
        <f t="shared" si="31"/>
        <v>0</v>
      </c>
      <c r="AB92" s="72">
        <f>SUMIFS('MTS B Funnel (M3)'!$I$7:$I$251,'MTS B Funnel (M3)'!$B$7:$B$251,'3.2.MTS B (M3)'!$B92)</f>
        <v>0</v>
      </c>
      <c r="AC92" s="72">
        <f>SUMIFS('MTS B Funnel (M3)'!$J$7:$J$251,'MTS B Funnel (M3)'!$B$7:$B$251,'3.2.MTS B (M3)'!$B92)</f>
        <v>0</v>
      </c>
      <c r="AD92" s="72">
        <f t="shared" si="32"/>
        <v>0</v>
      </c>
      <c r="AE92" s="55"/>
      <c r="AF92" s="72">
        <f>SUMIF('3.1.MTS A'!$F$7:$F$253,'3.2.MTS B (M3)'!R92,'3.1.MTS A'!$AM$7:$AM$253)</f>
        <v>0</v>
      </c>
      <c r="AG92" s="72">
        <f>SUMIFS('MTS B Funnel (M3)'!$L$7:$L$251,'MTS B Funnel (M3)'!$B$7:$B$251,'3.2.MTS B (M3)'!$B92)</f>
        <v>0</v>
      </c>
      <c r="AH92" s="72">
        <f>SUMIFS('MTS B Funnel (M3)'!$M$7:$M$251,'MTS B Funnel (M3)'!$B$7:$B$251,'3.2.MTS B (M3)'!$B92)</f>
        <v>0</v>
      </c>
      <c r="AI92" s="72">
        <f>SUMIFS('MTS B Funnel (M3)'!$N$7:$N$251,'MTS B Funnel (M3)'!$B$7:$B$251,'3.2.MTS B (M3)'!$B92)</f>
        <v>0</v>
      </c>
      <c r="AJ92" s="72">
        <f>SUMIFS('MTS B Funnel (M3)'!$O$7:$O$251,'MTS B Funnel (M3)'!$B$7:$B$251,'3.2.MTS B (M3)'!$B92)</f>
        <v>0</v>
      </c>
      <c r="AK92" s="72">
        <f t="shared" si="33"/>
        <v>0</v>
      </c>
      <c r="AL92" s="72">
        <f t="shared" si="34"/>
        <v>0</v>
      </c>
      <c r="AM92" s="72">
        <f t="shared" si="35"/>
        <v>0</v>
      </c>
      <c r="AN92" s="72">
        <f t="shared" si="36"/>
        <v>0</v>
      </c>
      <c r="AO92" s="72">
        <f t="shared" si="37"/>
        <v>0</v>
      </c>
      <c r="AP92" s="55"/>
    </row>
    <row r="93" spans="1:42" x14ac:dyDescent="0.25">
      <c r="A93" s="144"/>
      <c r="B93" s="55"/>
      <c r="C93" s="55"/>
      <c r="D93" s="72">
        <f>SUMIF('3.1.MTS A'!$F$7:$F$253,'3.2.MTS B (M3)'!B93,'3.1.MTS A'!$N$7:$N$253)</f>
        <v>0</v>
      </c>
      <c r="E93" s="187">
        <f>SUMIF('Conv ratios (M3)'!$A$2:$A$51,'3.2.MTS B (M3)'!$B93,'Conv ratios (M3)'!$G$2:$G$51)</f>
        <v>0</v>
      </c>
      <c r="F93" s="187">
        <f>SUMIF('Conv ratios (M3)'!$A$2:$A$51,'3.2.MTS B (M3)'!$B93,'Conv ratios (M3)'!$F$2:$F$51)</f>
        <v>0</v>
      </c>
      <c r="G93" s="187">
        <f>SUMIF('Conv ratios (M3)'!$A$2:$A$51,'3.2.MTS B (M3)'!$B93,'Conv ratios (M3)'!$E$2:$E$51)</f>
        <v>0</v>
      </c>
      <c r="H93" s="55"/>
      <c r="I93" s="72">
        <f t="shared" si="22"/>
        <v>0</v>
      </c>
      <c r="J93" s="72">
        <f t="shared" si="23"/>
        <v>0</v>
      </c>
      <c r="K93" s="72">
        <f t="shared" si="24"/>
        <v>0</v>
      </c>
      <c r="L93" s="72">
        <f t="shared" si="25"/>
        <v>0</v>
      </c>
      <c r="M93" s="55"/>
      <c r="N93" s="72">
        <f t="shared" si="26"/>
        <v>0</v>
      </c>
      <c r="O93" s="55"/>
      <c r="P93" s="72">
        <f t="shared" si="27"/>
        <v>0</v>
      </c>
      <c r="Q93" s="72">
        <f t="shared" si="28"/>
        <v>0</v>
      </c>
      <c r="R93" s="72">
        <f>SUMIF('3.1.MTS A'!$F$7:$F$253,'3.2.MTS B (M3)'!B93,'3.1.MTS A'!$AH$7:$AH$253)</f>
        <v>0</v>
      </c>
      <c r="S93" s="72">
        <f>SUMIFS('MTS B Funnel (M3)'!$E$7:$E$251,'MTS B Funnel (M3)'!$B$7:$B$251,'3.2.MTS B (M3)'!$B93)</f>
        <v>0</v>
      </c>
      <c r="T93" s="72">
        <f>SUMIFS('MTS B Funnel (M3)'!$F$7:$F$251,'MTS B Funnel (M3)'!$B$7:$B$251,'3.2.MTS B (M3)'!$B93)</f>
        <v>0</v>
      </c>
      <c r="U93" s="72">
        <f>SUMIFS('MTS B Funnel (M3)'!$G$7:$G$251,'MTS B Funnel (M3)'!$B$7:$B$251,'3.2.MTS B (M3)'!$B93)</f>
        <v>0</v>
      </c>
      <c r="V93" s="72">
        <f>SUMIFS('MTS B Funnel (M3)'!$H$7:$H$251,'MTS B Funnel (M3)'!$B$7:$B$251,'3.2.MTS B (M3)'!$B93)</f>
        <v>0</v>
      </c>
      <c r="W93" s="72">
        <f t="shared" si="29"/>
        <v>0</v>
      </c>
      <c r="X93" s="72">
        <f t="shared" si="30"/>
        <v>0</v>
      </c>
      <c r="Y93" s="72">
        <f t="shared" si="31"/>
        <v>0</v>
      </c>
      <c r="Z93" s="72">
        <f t="shared" si="31"/>
        <v>0</v>
      </c>
      <c r="AA93" s="72">
        <f t="shared" si="31"/>
        <v>0</v>
      </c>
      <c r="AB93" s="72">
        <f>SUMIFS('MTS B Funnel (M3)'!$I$7:$I$251,'MTS B Funnel (M3)'!$B$7:$B$251,'3.2.MTS B (M3)'!$B93)</f>
        <v>0</v>
      </c>
      <c r="AC93" s="72">
        <f>SUMIFS('MTS B Funnel (M3)'!$J$7:$J$251,'MTS B Funnel (M3)'!$B$7:$B$251,'3.2.MTS B (M3)'!$B93)</f>
        <v>0</v>
      </c>
      <c r="AD93" s="72">
        <f t="shared" si="32"/>
        <v>0</v>
      </c>
      <c r="AE93" s="55"/>
      <c r="AF93" s="72">
        <f>SUMIF('3.1.MTS A'!$F$7:$F$253,'3.2.MTS B (M3)'!R93,'3.1.MTS A'!$AM$7:$AM$253)</f>
        <v>0</v>
      </c>
      <c r="AG93" s="72">
        <f>SUMIFS('MTS B Funnel (M3)'!$L$7:$L$251,'MTS B Funnel (M3)'!$B$7:$B$251,'3.2.MTS B (M3)'!$B93)</f>
        <v>0</v>
      </c>
      <c r="AH93" s="72">
        <f>SUMIFS('MTS B Funnel (M3)'!$M$7:$M$251,'MTS B Funnel (M3)'!$B$7:$B$251,'3.2.MTS B (M3)'!$B93)</f>
        <v>0</v>
      </c>
      <c r="AI93" s="72">
        <f>SUMIFS('MTS B Funnel (M3)'!$N$7:$N$251,'MTS B Funnel (M3)'!$B$7:$B$251,'3.2.MTS B (M3)'!$B93)</f>
        <v>0</v>
      </c>
      <c r="AJ93" s="72">
        <f>SUMIFS('MTS B Funnel (M3)'!$O$7:$O$251,'MTS B Funnel (M3)'!$B$7:$B$251,'3.2.MTS B (M3)'!$B93)</f>
        <v>0</v>
      </c>
      <c r="AK93" s="72">
        <f t="shared" si="33"/>
        <v>0</v>
      </c>
      <c r="AL93" s="72">
        <f t="shared" si="34"/>
        <v>0</v>
      </c>
      <c r="AM93" s="72">
        <f t="shared" si="35"/>
        <v>0</v>
      </c>
      <c r="AN93" s="72">
        <f t="shared" si="36"/>
        <v>0</v>
      </c>
      <c r="AO93" s="72">
        <f t="shared" si="37"/>
        <v>0</v>
      </c>
      <c r="AP93" s="55"/>
    </row>
    <row r="94" spans="1:42" x14ac:dyDescent="0.25">
      <c r="A94" s="144"/>
      <c r="B94" s="55"/>
      <c r="C94" s="55"/>
      <c r="D94" s="72">
        <f>SUMIF('3.1.MTS A'!$F$7:$F$253,'3.2.MTS B (M3)'!B94,'3.1.MTS A'!$N$7:$N$253)</f>
        <v>0</v>
      </c>
      <c r="E94" s="187">
        <f>SUMIF('Conv ratios (M3)'!$A$2:$A$51,'3.2.MTS B (M3)'!$B94,'Conv ratios (M3)'!$G$2:$G$51)</f>
        <v>0</v>
      </c>
      <c r="F94" s="187">
        <f>SUMIF('Conv ratios (M3)'!$A$2:$A$51,'3.2.MTS B (M3)'!$B94,'Conv ratios (M3)'!$F$2:$F$51)</f>
        <v>0</v>
      </c>
      <c r="G94" s="187">
        <f>SUMIF('Conv ratios (M3)'!$A$2:$A$51,'3.2.MTS B (M3)'!$B94,'Conv ratios (M3)'!$E$2:$E$51)</f>
        <v>0</v>
      </c>
      <c r="H94" s="55"/>
      <c r="I94" s="72">
        <f t="shared" si="22"/>
        <v>0</v>
      </c>
      <c r="J94" s="72">
        <f t="shared" si="23"/>
        <v>0</v>
      </c>
      <c r="K94" s="72">
        <f t="shared" si="24"/>
        <v>0</v>
      </c>
      <c r="L94" s="72">
        <f t="shared" si="25"/>
        <v>0</v>
      </c>
      <c r="M94" s="55"/>
      <c r="N94" s="72">
        <f t="shared" si="26"/>
        <v>0</v>
      </c>
      <c r="O94" s="55"/>
      <c r="P94" s="72">
        <f t="shared" si="27"/>
        <v>0</v>
      </c>
      <c r="Q94" s="72">
        <f t="shared" si="28"/>
        <v>0</v>
      </c>
      <c r="R94" s="72">
        <f>SUMIF('3.1.MTS A'!$F$7:$F$253,'3.2.MTS B (M3)'!B94,'3.1.MTS A'!$AH$7:$AH$253)</f>
        <v>0</v>
      </c>
      <c r="S94" s="72">
        <f>SUMIFS('MTS B Funnel (M3)'!$E$7:$E$251,'MTS B Funnel (M3)'!$B$7:$B$251,'3.2.MTS B (M3)'!$B94)</f>
        <v>0</v>
      </c>
      <c r="T94" s="72">
        <f>SUMIFS('MTS B Funnel (M3)'!$F$7:$F$251,'MTS B Funnel (M3)'!$B$7:$B$251,'3.2.MTS B (M3)'!$B94)</f>
        <v>0</v>
      </c>
      <c r="U94" s="72">
        <f>SUMIFS('MTS B Funnel (M3)'!$G$7:$G$251,'MTS B Funnel (M3)'!$B$7:$B$251,'3.2.MTS B (M3)'!$B94)</f>
        <v>0</v>
      </c>
      <c r="V94" s="72">
        <f>SUMIFS('MTS B Funnel (M3)'!$H$7:$H$251,'MTS B Funnel (M3)'!$B$7:$B$251,'3.2.MTS B (M3)'!$B94)</f>
        <v>0</v>
      </c>
      <c r="W94" s="72">
        <f t="shared" si="29"/>
        <v>0</v>
      </c>
      <c r="X94" s="72">
        <f t="shared" si="30"/>
        <v>0</v>
      </c>
      <c r="Y94" s="72">
        <f t="shared" si="31"/>
        <v>0</v>
      </c>
      <c r="Z94" s="72">
        <f t="shared" si="31"/>
        <v>0</v>
      </c>
      <c r="AA94" s="72">
        <f t="shared" si="31"/>
        <v>0</v>
      </c>
      <c r="AB94" s="72">
        <f>SUMIFS('MTS B Funnel (M3)'!$I$7:$I$251,'MTS B Funnel (M3)'!$B$7:$B$251,'3.2.MTS B (M3)'!$B94)</f>
        <v>0</v>
      </c>
      <c r="AC94" s="72">
        <f>SUMIFS('MTS B Funnel (M3)'!$J$7:$J$251,'MTS B Funnel (M3)'!$B$7:$B$251,'3.2.MTS B (M3)'!$B94)</f>
        <v>0</v>
      </c>
      <c r="AD94" s="72">
        <f t="shared" si="32"/>
        <v>0</v>
      </c>
      <c r="AE94" s="55"/>
      <c r="AF94" s="72">
        <f>SUMIF('3.1.MTS A'!$F$7:$F$253,'3.2.MTS B (M3)'!R94,'3.1.MTS A'!$AM$7:$AM$253)</f>
        <v>0</v>
      </c>
      <c r="AG94" s="72">
        <f>SUMIFS('MTS B Funnel (M3)'!$L$7:$L$251,'MTS B Funnel (M3)'!$B$7:$B$251,'3.2.MTS B (M3)'!$B94)</f>
        <v>0</v>
      </c>
      <c r="AH94" s="72">
        <f>SUMIFS('MTS B Funnel (M3)'!$M$7:$M$251,'MTS B Funnel (M3)'!$B$7:$B$251,'3.2.MTS B (M3)'!$B94)</f>
        <v>0</v>
      </c>
      <c r="AI94" s="72">
        <f>SUMIFS('MTS B Funnel (M3)'!$N$7:$N$251,'MTS B Funnel (M3)'!$B$7:$B$251,'3.2.MTS B (M3)'!$B94)</f>
        <v>0</v>
      </c>
      <c r="AJ94" s="72">
        <f>SUMIFS('MTS B Funnel (M3)'!$O$7:$O$251,'MTS B Funnel (M3)'!$B$7:$B$251,'3.2.MTS B (M3)'!$B94)</f>
        <v>0</v>
      </c>
      <c r="AK94" s="72">
        <f t="shared" si="33"/>
        <v>0</v>
      </c>
      <c r="AL94" s="72">
        <f t="shared" si="34"/>
        <v>0</v>
      </c>
      <c r="AM94" s="72">
        <f t="shared" si="35"/>
        <v>0</v>
      </c>
      <c r="AN94" s="72">
        <f t="shared" si="36"/>
        <v>0</v>
      </c>
      <c r="AO94" s="72">
        <f t="shared" si="37"/>
        <v>0</v>
      </c>
      <c r="AP94" s="55"/>
    </row>
    <row r="95" spans="1:42" x14ac:dyDescent="0.25">
      <c r="A95" s="144"/>
      <c r="B95" s="55"/>
      <c r="C95" s="55"/>
      <c r="D95" s="72">
        <f>SUMIF('3.1.MTS A'!$F$7:$F$253,'3.2.MTS B (M3)'!B95,'3.1.MTS A'!$N$7:$N$253)</f>
        <v>0</v>
      </c>
      <c r="E95" s="187">
        <f>SUMIF('Conv ratios (M3)'!$A$2:$A$51,'3.2.MTS B (M3)'!$B95,'Conv ratios (M3)'!$G$2:$G$51)</f>
        <v>0</v>
      </c>
      <c r="F95" s="187">
        <f>SUMIF('Conv ratios (M3)'!$A$2:$A$51,'3.2.MTS B (M3)'!$B95,'Conv ratios (M3)'!$F$2:$F$51)</f>
        <v>0</v>
      </c>
      <c r="G95" s="187">
        <f>SUMIF('Conv ratios (M3)'!$A$2:$A$51,'3.2.MTS B (M3)'!$B95,'Conv ratios (M3)'!$E$2:$E$51)</f>
        <v>0</v>
      </c>
      <c r="H95" s="55"/>
      <c r="I95" s="72">
        <f t="shared" si="22"/>
        <v>0</v>
      </c>
      <c r="J95" s="72">
        <f t="shared" si="23"/>
        <v>0</v>
      </c>
      <c r="K95" s="72">
        <f t="shared" si="24"/>
        <v>0</v>
      </c>
      <c r="L95" s="72">
        <f t="shared" si="25"/>
        <v>0</v>
      </c>
      <c r="M95" s="55"/>
      <c r="N95" s="72">
        <f t="shared" si="26"/>
        <v>0</v>
      </c>
      <c r="O95" s="55"/>
      <c r="P95" s="72">
        <f t="shared" si="27"/>
        <v>0</v>
      </c>
      <c r="Q95" s="72">
        <f t="shared" si="28"/>
        <v>0</v>
      </c>
      <c r="R95" s="72">
        <f>SUMIF('3.1.MTS A'!$F$7:$F$253,'3.2.MTS B (M3)'!B95,'3.1.MTS A'!$AH$7:$AH$253)</f>
        <v>0</v>
      </c>
      <c r="S95" s="72">
        <f>SUMIFS('MTS B Funnel (M3)'!$E$7:$E$251,'MTS B Funnel (M3)'!$B$7:$B$251,'3.2.MTS B (M3)'!$B95)</f>
        <v>0</v>
      </c>
      <c r="T95" s="72">
        <f>SUMIFS('MTS B Funnel (M3)'!$F$7:$F$251,'MTS B Funnel (M3)'!$B$7:$B$251,'3.2.MTS B (M3)'!$B95)</f>
        <v>0</v>
      </c>
      <c r="U95" s="72">
        <f>SUMIFS('MTS B Funnel (M3)'!$G$7:$G$251,'MTS B Funnel (M3)'!$B$7:$B$251,'3.2.MTS B (M3)'!$B95)</f>
        <v>0</v>
      </c>
      <c r="V95" s="72">
        <f>SUMIFS('MTS B Funnel (M3)'!$H$7:$H$251,'MTS B Funnel (M3)'!$B$7:$B$251,'3.2.MTS B (M3)'!$B95)</f>
        <v>0</v>
      </c>
      <c r="W95" s="72">
        <f t="shared" si="29"/>
        <v>0</v>
      </c>
      <c r="X95" s="72">
        <f t="shared" si="30"/>
        <v>0</v>
      </c>
      <c r="Y95" s="72">
        <f t="shared" si="31"/>
        <v>0</v>
      </c>
      <c r="Z95" s="72">
        <f t="shared" si="31"/>
        <v>0</v>
      </c>
      <c r="AA95" s="72">
        <f t="shared" si="31"/>
        <v>0</v>
      </c>
      <c r="AB95" s="72">
        <f>SUMIFS('MTS B Funnel (M3)'!$I$7:$I$251,'MTS B Funnel (M3)'!$B$7:$B$251,'3.2.MTS B (M3)'!$B95)</f>
        <v>0</v>
      </c>
      <c r="AC95" s="72">
        <f>SUMIFS('MTS B Funnel (M3)'!$J$7:$J$251,'MTS B Funnel (M3)'!$B$7:$B$251,'3.2.MTS B (M3)'!$B95)</f>
        <v>0</v>
      </c>
      <c r="AD95" s="72">
        <f t="shared" si="32"/>
        <v>0</v>
      </c>
      <c r="AE95" s="55"/>
      <c r="AF95" s="72">
        <f>SUMIF('3.1.MTS A'!$F$7:$F$253,'3.2.MTS B (M3)'!R95,'3.1.MTS A'!$AM$7:$AM$253)</f>
        <v>0</v>
      </c>
      <c r="AG95" s="72">
        <f>SUMIFS('MTS B Funnel (M3)'!$L$7:$L$251,'MTS B Funnel (M3)'!$B$7:$B$251,'3.2.MTS B (M3)'!$B95)</f>
        <v>0</v>
      </c>
      <c r="AH95" s="72">
        <f>SUMIFS('MTS B Funnel (M3)'!$M$7:$M$251,'MTS B Funnel (M3)'!$B$7:$B$251,'3.2.MTS B (M3)'!$B95)</f>
        <v>0</v>
      </c>
      <c r="AI95" s="72">
        <f>SUMIFS('MTS B Funnel (M3)'!$N$7:$N$251,'MTS B Funnel (M3)'!$B$7:$B$251,'3.2.MTS B (M3)'!$B95)</f>
        <v>0</v>
      </c>
      <c r="AJ95" s="72">
        <f>SUMIFS('MTS B Funnel (M3)'!$O$7:$O$251,'MTS B Funnel (M3)'!$B$7:$B$251,'3.2.MTS B (M3)'!$B95)</f>
        <v>0</v>
      </c>
      <c r="AK95" s="72">
        <f t="shared" si="33"/>
        <v>0</v>
      </c>
      <c r="AL95" s="72">
        <f t="shared" si="34"/>
        <v>0</v>
      </c>
      <c r="AM95" s="72">
        <f t="shared" si="35"/>
        <v>0</v>
      </c>
      <c r="AN95" s="72">
        <f t="shared" si="36"/>
        <v>0</v>
      </c>
      <c r="AO95" s="72">
        <f t="shared" si="37"/>
        <v>0</v>
      </c>
      <c r="AP95" s="55"/>
    </row>
    <row r="96" spans="1:42" x14ac:dyDescent="0.25">
      <c r="A96" s="144"/>
      <c r="B96" s="55"/>
      <c r="C96" s="55"/>
      <c r="D96" s="72">
        <f>SUMIF('3.1.MTS A'!$F$7:$F$253,'3.2.MTS B (M3)'!B96,'3.1.MTS A'!$N$7:$N$253)</f>
        <v>0</v>
      </c>
      <c r="E96" s="187">
        <f>SUMIF('Conv ratios (M3)'!$A$2:$A$51,'3.2.MTS B (M3)'!$B96,'Conv ratios (M3)'!$G$2:$G$51)</f>
        <v>0</v>
      </c>
      <c r="F96" s="187">
        <f>SUMIF('Conv ratios (M3)'!$A$2:$A$51,'3.2.MTS B (M3)'!$B96,'Conv ratios (M3)'!$F$2:$F$51)</f>
        <v>0</v>
      </c>
      <c r="G96" s="187">
        <f>SUMIF('Conv ratios (M3)'!$A$2:$A$51,'3.2.MTS B (M3)'!$B96,'Conv ratios (M3)'!$E$2:$E$51)</f>
        <v>0</v>
      </c>
      <c r="H96" s="55"/>
      <c r="I96" s="72">
        <f t="shared" si="22"/>
        <v>0</v>
      </c>
      <c r="J96" s="72">
        <f t="shared" si="23"/>
        <v>0</v>
      </c>
      <c r="K96" s="72">
        <f t="shared" si="24"/>
        <v>0</v>
      </c>
      <c r="L96" s="72">
        <f t="shared" si="25"/>
        <v>0</v>
      </c>
      <c r="M96" s="55"/>
      <c r="N96" s="72">
        <f t="shared" si="26"/>
        <v>0</v>
      </c>
      <c r="O96" s="55"/>
      <c r="P96" s="72">
        <f t="shared" si="27"/>
        <v>0</v>
      </c>
      <c r="Q96" s="72">
        <f t="shared" si="28"/>
        <v>0</v>
      </c>
      <c r="R96" s="72">
        <f>SUMIF('3.1.MTS A'!$F$7:$F$253,'3.2.MTS B (M3)'!B96,'3.1.MTS A'!$AH$7:$AH$253)</f>
        <v>0</v>
      </c>
      <c r="S96" s="72">
        <f>SUMIFS('MTS B Funnel (M3)'!$E$7:$E$251,'MTS B Funnel (M3)'!$B$7:$B$251,'3.2.MTS B (M3)'!$B96)</f>
        <v>0</v>
      </c>
      <c r="T96" s="72">
        <f>SUMIFS('MTS B Funnel (M3)'!$F$7:$F$251,'MTS B Funnel (M3)'!$B$7:$B$251,'3.2.MTS B (M3)'!$B96)</f>
        <v>0</v>
      </c>
      <c r="U96" s="72">
        <f>SUMIFS('MTS B Funnel (M3)'!$G$7:$G$251,'MTS B Funnel (M3)'!$B$7:$B$251,'3.2.MTS B (M3)'!$B96)</f>
        <v>0</v>
      </c>
      <c r="V96" s="72">
        <f>SUMIFS('MTS B Funnel (M3)'!$H$7:$H$251,'MTS B Funnel (M3)'!$B$7:$B$251,'3.2.MTS B (M3)'!$B96)</f>
        <v>0</v>
      </c>
      <c r="W96" s="72">
        <f t="shared" si="29"/>
        <v>0</v>
      </c>
      <c r="X96" s="72">
        <f t="shared" si="30"/>
        <v>0</v>
      </c>
      <c r="Y96" s="72">
        <f t="shared" si="31"/>
        <v>0</v>
      </c>
      <c r="Z96" s="72">
        <f t="shared" si="31"/>
        <v>0</v>
      </c>
      <c r="AA96" s="72">
        <f t="shared" si="31"/>
        <v>0</v>
      </c>
      <c r="AB96" s="72">
        <f>SUMIFS('MTS B Funnel (M3)'!$I$7:$I$251,'MTS B Funnel (M3)'!$B$7:$B$251,'3.2.MTS B (M3)'!$B96)</f>
        <v>0</v>
      </c>
      <c r="AC96" s="72">
        <f>SUMIFS('MTS B Funnel (M3)'!$J$7:$J$251,'MTS B Funnel (M3)'!$B$7:$B$251,'3.2.MTS B (M3)'!$B96)</f>
        <v>0</v>
      </c>
      <c r="AD96" s="72">
        <f t="shared" si="32"/>
        <v>0</v>
      </c>
      <c r="AE96" s="55"/>
      <c r="AF96" s="72">
        <f>SUMIF('3.1.MTS A'!$F$7:$F$253,'3.2.MTS B (M3)'!R96,'3.1.MTS A'!$AM$7:$AM$253)</f>
        <v>0</v>
      </c>
      <c r="AG96" s="72">
        <f>SUMIFS('MTS B Funnel (M3)'!$L$7:$L$251,'MTS B Funnel (M3)'!$B$7:$B$251,'3.2.MTS B (M3)'!$B96)</f>
        <v>0</v>
      </c>
      <c r="AH96" s="72">
        <f>SUMIFS('MTS B Funnel (M3)'!$M$7:$M$251,'MTS B Funnel (M3)'!$B$7:$B$251,'3.2.MTS B (M3)'!$B96)</f>
        <v>0</v>
      </c>
      <c r="AI96" s="72">
        <f>SUMIFS('MTS B Funnel (M3)'!$N$7:$N$251,'MTS B Funnel (M3)'!$B$7:$B$251,'3.2.MTS B (M3)'!$B96)</f>
        <v>0</v>
      </c>
      <c r="AJ96" s="72">
        <f>SUMIFS('MTS B Funnel (M3)'!$O$7:$O$251,'MTS B Funnel (M3)'!$B$7:$B$251,'3.2.MTS B (M3)'!$B96)</f>
        <v>0</v>
      </c>
      <c r="AK96" s="72">
        <f t="shared" si="33"/>
        <v>0</v>
      </c>
      <c r="AL96" s="72">
        <f t="shared" si="34"/>
        <v>0</v>
      </c>
      <c r="AM96" s="72">
        <f t="shared" si="35"/>
        <v>0</v>
      </c>
      <c r="AN96" s="72">
        <f t="shared" si="36"/>
        <v>0</v>
      </c>
      <c r="AO96" s="72">
        <f t="shared" si="37"/>
        <v>0</v>
      </c>
      <c r="AP96" s="55"/>
    </row>
    <row r="97" spans="1:42" x14ac:dyDescent="0.25">
      <c r="A97" s="144"/>
      <c r="B97" s="55"/>
      <c r="C97" s="55"/>
      <c r="D97" s="72">
        <f>SUMIF('3.1.MTS A'!$F$7:$F$253,'3.2.MTS B (M3)'!B97,'3.1.MTS A'!$N$7:$N$253)</f>
        <v>0</v>
      </c>
      <c r="E97" s="187">
        <f>SUMIF('Conv ratios (M3)'!$A$2:$A$51,'3.2.MTS B (M3)'!$B97,'Conv ratios (M3)'!$G$2:$G$51)</f>
        <v>0</v>
      </c>
      <c r="F97" s="187">
        <f>SUMIF('Conv ratios (M3)'!$A$2:$A$51,'3.2.MTS B (M3)'!$B97,'Conv ratios (M3)'!$F$2:$F$51)</f>
        <v>0</v>
      </c>
      <c r="G97" s="187">
        <f>SUMIF('Conv ratios (M3)'!$A$2:$A$51,'3.2.MTS B (M3)'!$B97,'Conv ratios (M3)'!$E$2:$E$51)</f>
        <v>0</v>
      </c>
      <c r="H97" s="55"/>
      <c r="I97" s="72">
        <f t="shared" si="22"/>
        <v>0</v>
      </c>
      <c r="J97" s="72">
        <f t="shared" si="23"/>
        <v>0</v>
      </c>
      <c r="K97" s="72">
        <f t="shared" si="24"/>
        <v>0</v>
      </c>
      <c r="L97" s="72">
        <f t="shared" si="25"/>
        <v>0</v>
      </c>
      <c r="M97" s="55"/>
      <c r="N97" s="72">
        <f t="shared" si="26"/>
        <v>0</v>
      </c>
      <c r="O97" s="55"/>
      <c r="P97" s="72">
        <f t="shared" si="27"/>
        <v>0</v>
      </c>
      <c r="Q97" s="72">
        <f t="shared" si="28"/>
        <v>0</v>
      </c>
      <c r="R97" s="72">
        <f>SUMIF('3.1.MTS A'!$F$7:$F$253,'3.2.MTS B (M3)'!B97,'3.1.MTS A'!$AH$7:$AH$253)</f>
        <v>0</v>
      </c>
      <c r="S97" s="72">
        <f>SUMIFS('MTS B Funnel (M3)'!$E$7:$E$251,'MTS B Funnel (M3)'!$B$7:$B$251,'3.2.MTS B (M3)'!$B97)</f>
        <v>0</v>
      </c>
      <c r="T97" s="72">
        <f>SUMIFS('MTS B Funnel (M3)'!$F$7:$F$251,'MTS B Funnel (M3)'!$B$7:$B$251,'3.2.MTS B (M3)'!$B97)</f>
        <v>0</v>
      </c>
      <c r="U97" s="72">
        <f>SUMIFS('MTS B Funnel (M3)'!$G$7:$G$251,'MTS B Funnel (M3)'!$B$7:$B$251,'3.2.MTS B (M3)'!$B97)</f>
        <v>0</v>
      </c>
      <c r="V97" s="72">
        <f>SUMIFS('MTS B Funnel (M3)'!$H$7:$H$251,'MTS B Funnel (M3)'!$B$7:$B$251,'3.2.MTS B (M3)'!$B97)</f>
        <v>0</v>
      </c>
      <c r="W97" s="72">
        <f t="shared" si="29"/>
        <v>0</v>
      </c>
      <c r="X97" s="72">
        <f t="shared" si="30"/>
        <v>0</v>
      </c>
      <c r="Y97" s="72">
        <f t="shared" si="31"/>
        <v>0</v>
      </c>
      <c r="Z97" s="72">
        <f t="shared" si="31"/>
        <v>0</v>
      </c>
      <c r="AA97" s="72">
        <f t="shared" si="31"/>
        <v>0</v>
      </c>
      <c r="AB97" s="72">
        <f>SUMIFS('MTS B Funnel (M3)'!$I$7:$I$251,'MTS B Funnel (M3)'!$B$7:$B$251,'3.2.MTS B (M3)'!$B97)</f>
        <v>0</v>
      </c>
      <c r="AC97" s="72">
        <f>SUMIFS('MTS B Funnel (M3)'!$J$7:$J$251,'MTS B Funnel (M3)'!$B$7:$B$251,'3.2.MTS B (M3)'!$B97)</f>
        <v>0</v>
      </c>
      <c r="AD97" s="72">
        <f t="shared" si="32"/>
        <v>0</v>
      </c>
      <c r="AE97" s="55"/>
      <c r="AF97" s="72">
        <f>SUMIF('3.1.MTS A'!$F$7:$F$253,'3.2.MTS B (M3)'!R97,'3.1.MTS A'!$AM$7:$AM$253)</f>
        <v>0</v>
      </c>
      <c r="AG97" s="72">
        <f>SUMIFS('MTS B Funnel (M3)'!$L$7:$L$251,'MTS B Funnel (M3)'!$B$7:$B$251,'3.2.MTS B (M3)'!$B97)</f>
        <v>0</v>
      </c>
      <c r="AH97" s="72">
        <f>SUMIFS('MTS B Funnel (M3)'!$M$7:$M$251,'MTS B Funnel (M3)'!$B$7:$B$251,'3.2.MTS B (M3)'!$B97)</f>
        <v>0</v>
      </c>
      <c r="AI97" s="72">
        <f>SUMIFS('MTS B Funnel (M3)'!$N$7:$N$251,'MTS B Funnel (M3)'!$B$7:$B$251,'3.2.MTS B (M3)'!$B97)</f>
        <v>0</v>
      </c>
      <c r="AJ97" s="72">
        <f>SUMIFS('MTS B Funnel (M3)'!$O$7:$O$251,'MTS B Funnel (M3)'!$B$7:$B$251,'3.2.MTS B (M3)'!$B97)</f>
        <v>0</v>
      </c>
      <c r="AK97" s="72">
        <f t="shared" si="33"/>
        <v>0</v>
      </c>
      <c r="AL97" s="72">
        <f t="shared" si="34"/>
        <v>0</v>
      </c>
      <c r="AM97" s="72">
        <f t="shared" si="35"/>
        <v>0</v>
      </c>
      <c r="AN97" s="72">
        <f t="shared" si="36"/>
        <v>0</v>
      </c>
      <c r="AO97" s="72">
        <f t="shared" si="37"/>
        <v>0</v>
      </c>
      <c r="AP97" s="55"/>
    </row>
    <row r="98" spans="1:42" x14ac:dyDescent="0.25">
      <c r="A98" s="144"/>
      <c r="B98" s="55"/>
      <c r="C98" s="55"/>
      <c r="D98" s="72">
        <f>SUMIF('3.1.MTS A'!$F$7:$F$253,'3.2.MTS B (M3)'!B98,'3.1.MTS A'!$N$7:$N$253)</f>
        <v>0</v>
      </c>
      <c r="E98" s="187">
        <f>SUMIF('Conv ratios (M3)'!$A$2:$A$51,'3.2.MTS B (M3)'!$B98,'Conv ratios (M3)'!$G$2:$G$51)</f>
        <v>0</v>
      </c>
      <c r="F98" s="187">
        <f>SUMIF('Conv ratios (M3)'!$A$2:$A$51,'3.2.MTS B (M3)'!$B98,'Conv ratios (M3)'!$F$2:$F$51)</f>
        <v>0</v>
      </c>
      <c r="G98" s="187">
        <f>SUMIF('Conv ratios (M3)'!$A$2:$A$51,'3.2.MTS B (M3)'!$B98,'Conv ratios (M3)'!$E$2:$E$51)</f>
        <v>0</v>
      </c>
      <c r="H98" s="55"/>
      <c r="I98" s="72">
        <f t="shared" si="22"/>
        <v>0</v>
      </c>
      <c r="J98" s="72">
        <f t="shared" si="23"/>
        <v>0</v>
      </c>
      <c r="K98" s="72">
        <f t="shared" si="24"/>
        <v>0</v>
      </c>
      <c r="L98" s="72">
        <f t="shared" si="25"/>
        <v>0</v>
      </c>
      <c r="M98" s="55"/>
      <c r="N98" s="72">
        <f t="shared" si="26"/>
        <v>0</v>
      </c>
      <c r="O98" s="55"/>
      <c r="P98" s="72">
        <f t="shared" si="27"/>
        <v>0</v>
      </c>
      <c r="Q98" s="72">
        <f t="shared" si="28"/>
        <v>0</v>
      </c>
      <c r="R98" s="72">
        <f>SUMIF('3.1.MTS A'!$F$7:$F$253,'3.2.MTS B (M3)'!B98,'3.1.MTS A'!$AH$7:$AH$253)</f>
        <v>0</v>
      </c>
      <c r="S98" s="72">
        <f>SUMIFS('MTS B Funnel (M3)'!$E$7:$E$251,'MTS B Funnel (M3)'!$B$7:$B$251,'3.2.MTS B (M3)'!$B98)</f>
        <v>0</v>
      </c>
      <c r="T98" s="72">
        <f>SUMIFS('MTS B Funnel (M3)'!$F$7:$F$251,'MTS B Funnel (M3)'!$B$7:$B$251,'3.2.MTS B (M3)'!$B98)</f>
        <v>0</v>
      </c>
      <c r="U98" s="72">
        <f>SUMIFS('MTS B Funnel (M3)'!$G$7:$G$251,'MTS B Funnel (M3)'!$B$7:$B$251,'3.2.MTS B (M3)'!$B98)</f>
        <v>0</v>
      </c>
      <c r="V98" s="72">
        <f>SUMIFS('MTS B Funnel (M3)'!$H$7:$H$251,'MTS B Funnel (M3)'!$B$7:$B$251,'3.2.MTS B (M3)'!$B98)</f>
        <v>0</v>
      </c>
      <c r="W98" s="72">
        <f t="shared" si="29"/>
        <v>0</v>
      </c>
      <c r="X98" s="72">
        <f t="shared" si="30"/>
        <v>0</v>
      </c>
      <c r="Y98" s="72">
        <f t="shared" si="31"/>
        <v>0</v>
      </c>
      <c r="Z98" s="72">
        <f t="shared" si="31"/>
        <v>0</v>
      </c>
      <c r="AA98" s="72">
        <f t="shared" si="31"/>
        <v>0</v>
      </c>
      <c r="AB98" s="72">
        <f>SUMIFS('MTS B Funnel (M3)'!$I$7:$I$251,'MTS B Funnel (M3)'!$B$7:$B$251,'3.2.MTS B (M3)'!$B98)</f>
        <v>0</v>
      </c>
      <c r="AC98" s="72">
        <f>SUMIFS('MTS B Funnel (M3)'!$J$7:$J$251,'MTS B Funnel (M3)'!$B$7:$B$251,'3.2.MTS B (M3)'!$B98)</f>
        <v>0</v>
      </c>
      <c r="AD98" s="72">
        <f t="shared" si="32"/>
        <v>0</v>
      </c>
      <c r="AE98" s="55"/>
      <c r="AF98" s="72">
        <f>SUMIF('3.1.MTS A'!$F$7:$F$253,'3.2.MTS B (M3)'!R98,'3.1.MTS A'!$AM$7:$AM$253)</f>
        <v>0</v>
      </c>
      <c r="AG98" s="72">
        <f>SUMIFS('MTS B Funnel (M3)'!$L$7:$L$251,'MTS B Funnel (M3)'!$B$7:$B$251,'3.2.MTS B (M3)'!$B98)</f>
        <v>0</v>
      </c>
      <c r="AH98" s="72">
        <f>SUMIFS('MTS B Funnel (M3)'!$M$7:$M$251,'MTS B Funnel (M3)'!$B$7:$B$251,'3.2.MTS B (M3)'!$B98)</f>
        <v>0</v>
      </c>
      <c r="AI98" s="72">
        <f>SUMIFS('MTS B Funnel (M3)'!$N$7:$N$251,'MTS B Funnel (M3)'!$B$7:$B$251,'3.2.MTS B (M3)'!$B98)</f>
        <v>0</v>
      </c>
      <c r="AJ98" s="72">
        <f>SUMIFS('MTS B Funnel (M3)'!$O$7:$O$251,'MTS B Funnel (M3)'!$B$7:$B$251,'3.2.MTS B (M3)'!$B98)</f>
        <v>0</v>
      </c>
      <c r="AK98" s="72">
        <f t="shared" si="33"/>
        <v>0</v>
      </c>
      <c r="AL98" s="72">
        <f t="shared" si="34"/>
        <v>0</v>
      </c>
      <c r="AM98" s="72">
        <f t="shared" si="35"/>
        <v>0</v>
      </c>
      <c r="AN98" s="72">
        <f t="shared" si="36"/>
        <v>0</v>
      </c>
      <c r="AO98" s="72">
        <f t="shared" si="37"/>
        <v>0</v>
      </c>
      <c r="AP98" s="55"/>
    </row>
    <row r="99" spans="1:42" x14ac:dyDescent="0.25">
      <c r="A99" s="144"/>
      <c r="B99" s="55"/>
      <c r="C99" s="55"/>
      <c r="D99" s="72">
        <f>SUMIF('3.1.MTS A'!$F$7:$F$253,'3.2.MTS B (M3)'!B99,'3.1.MTS A'!$N$7:$N$253)</f>
        <v>0</v>
      </c>
      <c r="E99" s="187">
        <f>SUMIF('Conv ratios (M3)'!$A$2:$A$51,'3.2.MTS B (M3)'!$B99,'Conv ratios (M3)'!$G$2:$G$51)</f>
        <v>0</v>
      </c>
      <c r="F99" s="187">
        <f>SUMIF('Conv ratios (M3)'!$A$2:$A$51,'3.2.MTS B (M3)'!$B99,'Conv ratios (M3)'!$F$2:$F$51)</f>
        <v>0</v>
      </c>
      <c r="G99" s="187">
        <f>SUMIF('Conv ratios (M3)'!$A$2:$A$51,'3.2.MTS B (M3)'!$B99,'Conv ratios (M3)'!$E$2:$E$51)</f>
        <v>0</v>
      </c>
      <c r="H99" s="55"/>
      <c r="I99" s="72">
        <f t="shared" si="22"/>
        <v>0</v>
      </c>
      <c r="J99" s="72">
        <f t="shared" si="23"/>
        <v>0</v>
      </c>
      <c r="K99" s="72">
        <f t="shared" si="24"/>
        <v>0</v>
      </c>
      <c r="L99" s="72">
        <f t="shared" si="25"/>
        <v>0</v>
      </c>
      <c r="M99" s="55"/>
      <c r="N99" s="72">
        <f t="shared" si="26"/>
        <v>0</v>
      </c>
      <c r="O99" s="55"/>
      <c r="P99" s="72">
        <f t="shared" si="27"/>
        <v>0</v>
      </c>
      <c r="Q99" s="72">
        <f t="shared" si="28"/>
        <v>0</v>
      </c>
      <c r="R99" s="72">
        <f>SUMIF('3.1.MTS A'!$F$7:$F$253,'3.2.MTS B (M3)'!B99,'3.1.MTS A'!$AH$7:$AH$253)</f>
        <v>0</v>
      </c>
      <c r="S99" s="72">
        <f>SUMIFS('MTS B Funnel (M3)'!$E$7:$E$251,'MTS B Funnel (M3)'!$B$7:$B$251,'3.2.MTS B (M3)'!$B99)</f>
        <v>0</v>
      </c>
      <c r="T99" s="72">
        <f>SUMIFS('MTS B Funnel (M3)'!$F$7:$F$251,'MTS B Funnel (M3)'!$B$7:$B$251,'3.2.MTS B (M3)'!$B99)</f>
        <v>0</v>
      </c>
      <c r="U99" s="72">
        <f>SUMIFS('MTS B Funnel (M3)'!$G$7:$G$251,'MTS B Funnel (M3)'!$B$7:$B$251,'3.2.MTS B (M3)'!$B99)</f>
        <v>0</v>
      </c>
      <c r="V99" s="72">
        <f>SUMIFS('MTS B Funnel (M3)'!$H$7:$H$251,'MTS B Funnel (M3)'!$B$7:$B$251,'3.2.MTS B (M3)'!$B99)</f>
        <v>0</v>
      </c>
      <c r="W99" s="72">
        <f t="shared" si="29"/>
        <v>0</v>
      </c>
      <c r="X99" s="72">
        <f t="shared" si="30"/>
        <v>0</v>
      </c>
      <c r="Y99" s="72">
        <f t="shared" si="31"/>
        <v>0</v>
      </c>
      <c r="Z99" s="72">
        <f t="shared" si="31"/>
        <v>0</v>
      </c>
      <c r="AA99" s="72">
        <f t="shared" si="31"/>
        <v>0</v>
      </c>
      <c r="AB99" s="72">
        <f>SUMIFS('MTS B Funnel (M3)'!$I$7:$I$251,'MTS B Funnel (M3)'!$B$7:$B$251,'3.2.MTS B (M3)'!$B99)</f>
        <v>0</v>
      </c>
      <c r="AC99" s="72">
        <f>SUMIFS('MTS B Funnel (M3)'!$J$7:$J$251,'MTS B Funnel (M3)'!$B$7:$B$251,'3.2.MTS B (M3)'!$B99)</f>
        <v>0</v>
      </c>
      <c r="AD99" s="72">
        <f t="shared" si="32"/>
        <v>0</v>
      </c>
      <c r="AE99" s="55"/>
      <c r="AF99" s="72">
        <f>SUMIF('3.1.MTS A'!$F$7:$F$253,'3.2.MTS B (M3)'!R99,'3.1.MTS A'!$AM$7:$AM$253)</f>
        <v>0</v>
      </c>
      <c r="AG99" s="72">
        <f>SUMIFS('MTS B Funnel (M3)'!$L$7:$L$251,'MTS B Funnel (M3)'!$B$7:$B$251,'3.2.MTS B (M3)'!$B99)</f>
        <v>0</v>
      </c>
      <c r="AH99" s="72">
        <f>SUMIFS('MTS B Funnel (M3)'!$M$7:$M$251,'MTS B Funnel (M3)'!$B$7:$B$251,'3.2.MTS B (M3)'!$B99)</f>
        <v>0</v>
      </c>
      <c r="AI99" s="72">
        <f>SUMIFS('MTS B Funnel (M3)'!$N$7:$N$251,'MTS B Funnel (M3)'!$B$7:$B$251,'3.2.MTS B (M3)'!$B99)</f>
        <v>0</v>
      </c>
      <c r="AJ99" s="72">
        <f>SUMIFS('MTS B Funnel (M3)'!$O$7:$O$251,'MTS B Funnel (M3)'!$B$7:$B$251,'3.2.MTS B (M3)'!$B99)</f>
        <v>0</v>
      </c>
      <c r="AK99" s="72">
        <f t="shared" si="33"/>
        <v>0</v>
      </c>
      <c r="AL99" s="72">
        <f t="shared" si="34"/>
        <v>0</v>
      </c>
      <c r="AM99" s="72">
        <f t="shared" si="35"/>
        <v>0</v>
      </c>
      <c r="AN99" s="72">
        <f t="shared" si="36"/>
        <v>0</v>
      </c>
      <c r="AO99" s="72">
        <f t="shared" si="37"/>
        <v>0</v>
      </c>
      <c r="AP99" s="55"/>
    </row>
    <row r="100" spans="1:42" x14ac:dyDescent="0.25">
      <c r="A100" s="144"/>
      <c r="B100" s="55"/>
      <c r="C100" s="55"/>
      <c r="D100" s="72">
        <f>SUMIF('3.1.MTS A'!$F$7:$F$253,'3.2.MTS B (M3)'!B100,'3.1.MTS A'!$N$7:$N$253)</f>
        <v>0</v>
      </c>
      <c r="E100" s="187">
        <f>SUMIF('Conv ratios (M3)'!$A$2:$A$51,'3.2.MTS B (M3)'!$B100,'Conv ratios (M3)'!$G$2:$G$51)</f>
        <v>0</v>
      </c>
      <c r="F100" s="187">
        <f>SUMIF('Conv ratios (M3)'!$A$2:$A$51,'3.2.MTS B (M3)'!$B100,'Conv ratios (M3)'!$F$2:$F$51)</f>
        <v>0</v>
      </c>
      <c r="G100" s="187">
        <f>SUMIF('Conv ratios (M3)'!$A$2:$A$51,'3.2.MTS B (M3)'!$B100,'Conv ratios (M3)'!$E$2:$E$51)</f>
        <v>0</v>
      </c>
      <c r="H100" s="55"/>
      <c r="I100" s="72">
        <f t="shared" si="22"/>
        <v>0</v>
      </c>
      <c r="J100" s="72">
        <f t="shared" si="23"/>
        <v>0</v>
      </c>
      <c r="K100" s="72">
        <f t="shared" si="24"/>
        <v>0</v>
      </c>
      <c r="L100" s="72">
        <f t="shared" si="25"/>
        <v>0</v>
      </c>
      <c r="M100" s="55"/>
      <c r="N100" s="72">
        <f t="shared" si="26"/>
        <v>0</v>
      </c>
      <c r="O100" s="55"/>
      <c r="P100" s="72">
        <f t="shared" si="27"/>
        <v>0</v>
      </c>
      <c r="Q100" s="72">
        <f t="shared" si="28"/>
        <v>0</v>
      </c>
      <c r="R100" s="72">
        <f>SUMIF('3.1.MTS A'!$F$7:$F$253,'3.2.MTS B (M3)'!B100,'3.1.MTS A'!$AH$7:$AH$253)</f>
        <v>0</v>
      </c>
      <c r="S100" s="72">
        <f>SUMIFS('MTS B Funnel (M3)'!$E$7:$E$251,'MTS B Funnel (M3)'!$B$7:$B$251,'3.2.MTS B (M3)'!$B100)</f>
        <v>0</v>
      </c>
      <c r="T100" s="72">
        <f>SUMIFS('MTS B Funnel (M3)'!$F$7:$F$251,'MTS B Funnel (M3)'!$B$7:$B$251,'3.2.MTS B (M3)'!$B100)</f>
        <v>0</v>
      </c>
      <c r="U100" s="72">
        <f>SUMIFS('MTS B Funnel (M3)'!$G$7:$G$251,'MTS B Funnel (M3)'!$B$7:$B$251,'3.2.MTS B (M3)'!$B100)</f>
        <v>0</v>
      </c>
      <c r="V100" s="72">
        <f>SUMIFS('MTS B Funnel (M3)'!$H$7:$H$251,'MTS B Funnel (M3)'!$B$7:$B$251,'3.2.MTS B (M3)'!$B100)</f>
        <v>0</v>
      </c>
      <c r="W100" s="72">
        <f t="shared" si="29"/>
        <v>0</v>
      </c>
      <c r="X100" s="72">
        <f t="shared" si="30"/>
        <v>0</v>
      </c>
      <c r="Y100" s="72">
        <f t="shared" si="31"/>
        <v>0</v>
      </c>
      <c r="Z100" s="72">
        <f t="shared" si="31"/>
        <v>0</v>
      </c>
      <c r="AA100" s="72">
        <f t="shared" si="31"/>
        <v>0</v>
      </c>
      <c r="AB100" s="72">
        <f>SUMIFS('MTS B Funnel (M3)'!$I$7:$I$251,'MTS B Funnel (M3)'!$B$7:$B$251,'3.2.MTS B (M3)'!$B100)</f>
        <v>0</v>
      </c>
      <c r="AC100" s="72">
        <f>SUMIFS('MTS B Funnel (M3)'!$J$7:$J$251,'MTS B Funnel (M3)'!$B$7:$B$251,'3.2.MTS B (M3)'!$B100)</f>
        <v>0</v>
      </c>
      <c r="AD100" s="72">
        <f t="shared" si="32"/>
        <v>0</v>
      </c>
      <c r="AE100" s="55"/>
      <c r="AF100" s="72">
        <f>SUMIF('3.1.MTS A'!$F$7:$F$253,'3.2.MTS B (M3)'!R100,'3.1.MTS A'!$AM$7:$AM$253)</f>
        <v>0</v>
      </c>
      <c r="AG100" s="72">
        <f>SUMIFS('MTS B Funnel (M3)'!$L$7:$L$251,'MTS B Funnel (M3)'!$B$7:$B$251,'3.2.MTS B (M3)'!$B100)</f>
        <v>0</v>
      </c>
      <c r="AH100" s="72">
        <f>SUMIFS('MTS B Funnel (M3)'!$M$7:$M$251,'MTS B Funnel (M3)'!$B$7:$B$251,'3.2.MTS B (M3)'!$B100)</f>
        <v>0</v>
      </c>
      <c r="AI100" s="72">
        <f>SUMIFS('MTS B Funnel (M3)'!$N$7:$N$251,'MTS B Funnel (M3)'!$B$7:$B$251,'3.2.MTS B (M3)'!$B100)</f>
        <v>0</v>
      </c>
      <c r="AJ100" s="72">
        <f>SUMIFS('MTS B Funnel (M3)'!$O$7:$O$251,'MTS B Funnel (M3)'!$B$7:$B$251,'3.2.MTS B (M3)'!$B100)</f>
        <v>0</v>
      </c>
      <c r="AK100" s="72">
        <f t="shared" si="33"/>
        <v>0</v>
      </c>
      <c r="AL100" s="72">
        <f t="shared" si="34"/>
        <v>0</v>
      </c>
      <c r="AM100" s="72">
        <f t="shared" si="35"/>
        <v>0</v>
      </c>
      <c r="AN100" s="72">
        <f t="shared" si="36"/>
        <v>0</v>
      </c>
      <c r="AO100" s="72">
        <f t="shared" si="37"/>
        <v>0</v>
      </c>
      <c r="AP100" s="55"/>
    </row>
    <row r="101" spans="1:42" x14ac:dyDescent="0.25">
      <c r="A101" s="144"/>
      <c r="B101" s="55"/>
      <c r="C101" s="55"/>
      <c r="D101" s="72">
        <f>SUMIF('3.1.MTS A'!$F$7:$F$253,'3.2.MTS B (M3)'!B101,'3.1.MTS A'!$N$7:$N$253)</f>
        <v>0</v>
      </c>
      <c r="E101" s="187">
        <f>SUMIF('Conv ratios (M3)'!$A$2:$A$51,'3.2.MTS B (M3)'!$B101,'Conv ratios (M3)'!$G$2:$G$51)</f>
        <v>0</v>
      </c>
      <c r="F101" s="187">
        <f>SUMIF('Conv ratios (M3)'!$A$2:$A$51,'3.2.MTS B (M3)'!$B101,'Conv ratios (M3)'!$F$2:$F$51)</f>
        <v>0</v>
      </c>
      <c r="G101" s="187">
        <f>SUMIF('Conv ratios (M3)'!$A$2:$A$51,'3.2.MTS B (M3)'!$B101,'Conv ratios (M3)'!$E$2:$E$51)</f>
        <v>0</v>
      </c>
      <c r="H101" s="55"/>
      <c r="I101" s="72">
        <f t="shared" si="22"/>
        <v>0</v>
      </c>
      <c r="J101" s="72">
        <f t="shared" si="23"/>
        <v>0</v>
      </c>
      <c r="K101" s="72">
        <f t="shared" si="24"/>
        <v>0</v>
      </c>
      <c r="L101" s="72">
        <f t="shared" si="25"/>
        <v>0</v>
      </c>
      <c r="M101" s="55"/>
      <c r="N101" s="72">
        <f t="shared" si="26"/>
        <v>0</v>
      </c>
      <c r="O101" s="55"/>
      <c r="P101" s="72">
        <f t="shared" si="27"/>
        <v>0</v>
      </c>
      <c r="Q101" s="72">
        <f t="shared" si="28"/>
        <v>0</v>
      </c>
      <c r="R101" s="72">
        <f>SUMIF('3.1.MTS A'!$F$7:$F$253,'3.2.MTS B (M3)'!B101,'3.1.MTS A'!$AH$7:$AH$253)</f>
        <v>0</v>
      </c>
      <c r="S101" s="72">
        <f>SUMIFS('MTS B Funnel (M3)'!$E$7:$E$251,'MTS B Funnel (M3)'!$B$7:$B$251,'3.2.MTS B (M3)'!$B101)</f>
        <v>0</v>
      </c>
      <c r="T101" s="72">
        <f>SUMIFS('MTS B Funnel (M3)'!$F$7:$F$251,'MTS B Funnel (M3)'!$B$7:$B$251,'3.2.MTS B (M3)'!$B101)</f>
        <v>0</v>
      </c>
      <c r="U101" s="72">
        <f>SUMIFS('MTS B Funnel (M3)'!$G$7:$G$251,'MTS B Funnel (M3)'!$B$7:$B$251,'3.2.MTS B (M3)'!$B101)</f>
        <v>0</v>
      </c>
      <c r="V101" s="72">
        <f>SUMIFS('MTS B Funnel (M3)'!$H$7:$H$251,'MTS B Funnel (M3)'!$B$7:$B$251,'3.2.MTS B (M3)'!$B101)</f>
        <v>0</v>
      </c>
      <c r="W101" s="72">
        <f t="shared" si="29"/>
        <v>0</v>
      </c>
      <c r="X101" s="72">
        <f t="shared" si="30"/>
        <v>0</v>
      </c>
      <c r="Y101" s="72">
        <f t="shared" si="31"/>
        <v>0</v>
      </c>
      <c r="Z101" s="72">
        <f t="shared" si="31"/>
        <v>0</v>
      </c>
      <c r="AA101" s="72">
        <f t="shared" si="31"/>
        <v>0</v>
      </c>
      <c r="AB101" s="72">
        <f>SUMIFS('MTS B Funnel (M3)'!$I$7:$I$251,'MTS B Funnel (M3)'!$B$7:$B$251,'3.2.MTS B (M3)'!$B101)</f>
        <v>0</v>
      </c>
      <c r="AC101" s="72">
        <f>SUMIFS('MTS B Funnel (M3)'!$J$7:$J$251,'MTS B Funnel (M3)'!$B$7:$B$251,'3.2.MTS B (M3)'!$B101)</f>
        <v>0</v>
      </c>
      <c r="AD101" s="72">
        <f t="shared" si="32"/>
        <v>0</v>
      </c>
      <c r="AE101" s="55"/>
      <c r="AF101" s="72">
        <f>SUMIF('3.1.MTS A'!$F$7:$F$253,'3.2.MTS B (M3)'!R101,'3.1.MTS A'!$AM$7:$AM$253)</f>
        <v>0</v>
      </c>
      <c r="AG101" s="72">
        <f>SUMIFS('MTS B Funnel (M3)'!$L$7:$L$251,'MTS B Funnel (M3)'!$B$7:$B$251,'3.2.MTS B (M3)'!$B101)</f>
        <v>0</v>
      </c>
      <c r="AH101" s="72">
        <f>SUMIFS('MTS B Funnel (M3)'!$M$7:$M$251,'MTS B Funnel (M3)'!$B$7:$B$251,'3.2.MTS B (M3)'!$B101)</f>
        <v>0</v>
      </c>
      <c r="AI101" s="72">
        <f>SUMIFS('MTS B Funnel (M3)'!$N$7:$N$251,'MTS B Funnel (M3)'!$B$7:$B$251,'3.2.MTS B (M3)'!$B101)</f>
        <v>0</v>
      </c>
      <c r="AJ101" s="72">
        <f>SUMIFS('MTS B Funnel (M3)'!$O$7:$O$251,'MTS B Funnel (M3)'!$B$7:$B$251,'3.2.MTS B (M3)'!$B101)</f>
        <v>0</v>
      </c>
      <c r="AK101" s="72">
        <f t="shared" si="33"/>
        <v>0</v>
      </c>
      <c r="AL101" s="72">
        <f t="shared" si="34"/>
        <v>0</v>
      </c>
      <c r="AM101" s="72">
        <f t="shared" si="35"/>
        <v>0</v>
      </c>
      <c r="AN101" s="72">
        <f t="shared" si="36"/>
        <v>0</v>
      </c>
      <c r="AO101" s="72">
        <f t="shared" si="37"/>
        <v>0</v>
      </c>
      <c r="AP101" s="55"/>
    </row>
    <row r="102" spans="1:42" x14ac:dyDescent="0.25">
      <c r="A102" s="144"/>
      <c r="B102" s="55"/>
      <c r="C102" s="55"/>
      <c r="D102" s="72">
        <f>SUMIF('3.1.MTS A'!$F$7:$F$253,'3.2.MTS B (M3)'!B102,'3.1.MTS A'!$N$7:$N$253)</f>
        <v>0</v>
      </c>
      <c r="E102" s="187">
        <f>SUMIF('Conv ratios (M3)'!$A$2:$A$51,'3.2.MTS B (M3)'!$B102,'Conv ratios (M3)'!$G$2:$G$51)</f>
        <v>0</v>
      </c>
      <c r="F102" s="187">
        <f>SUMIF('Conv ratios (M3)'!$A$2:$A$51,'3.2.MTS B (M3)'!$B102,'Conv ratios (M3)'!$F$2:$F$51)</f>
        <v>0</v>
      </c>
      <c r="G102" s="187">
        <f>SUMIF('Conv ratios (M3)'!$A$2:$A$51,'3.2.MTS B (M3)'!$B102,'Conv ratios (M3)'!$E$2:$E$51)</f>
        <v>0</v>
      </c>
      <c r="H102" s="55"/>
      <c r="I102" s="72">
        <f t="shared" si="22"/>
        <v>0</v>
      </c>
      <c r="J102" s="72">
        <f t="shared" si="23"/>
        <v>0</v>
      </c>
      <c r="K102" s="72">
        <f t="shared" si="24"/>
        <v>0</v>
      </c>
      <c r="L102" s="72">
        <f t="shared" si="25"/>
        <v>0</v>
      </c>
      <c r="M102" s="55"/>
      <c r="N102" s="72">
        <f t="shared" si="26"/>
        <v>0</v>
      </c>
      <c r="O102" s="55"/>
      <c r="P102" s="72">
        <f t="shared" si="27"/>
        <v>0</v>
      </c>
      <c r="Q102" s="72">
        <f t="shared" si="28"/>
        <v>0</v>
      </c>
      <c r="R102" s="72">
        <f>SUMIF('3.1.MTS A'!$F$7:$F$253,'3.2.MTS B (M3)'!B102,'3.1.MTS A'!$AH$7:$AH$253)</f>
        <v>0</v>
      </c>
      <c r="S102" s="72">
        <f>SUMIFS('MTS B Funnel (M3)'!$E$7:$E$251,'MTS B Funnel (M3)'!$B$7:$B$251,'3.2.MTS B (M3)'!$B102)</f>
        <v>0</v>
      </c>
      <c r="T102" s="72">
        <f>SUMIFS('MTS B Funnel (M3)'!$F$7:$F$251,'MTS B Funnel (M3)'!$B$7:$B$251,'3.2.MTS B (M3)'!$B102)</f>
        <v>0</v>
      </c>
      <c r="U102" s="72">
        <f>SUMIFS('MTS B Funnel (M3)'!$G$7:$G$251,'MTS B Funnel (M3)'!$B$7:$B$251,'3.2.MTS B (M3)'!$B102)</f>
        <v>0</v>
      </c>
      <c r="V102" s="72">
        <f>SUMIFS('MTS B Funnel (M3)'!$H$7:$H$251,'MTS B Funnel (M3)'!$B$7:$B$251,'3.2.MTS B (M3)'!$B102)</f>
        <v>0</v>
      </c>
      <c r="W102" s="72">
        <f t="shared" si="29"/>
        <v>0</v>
      </c>
      <c r="X102" s="72">
        <f t="shared" si="30"/>
        <v>0</v>
      </c>
      <c r="Y102" s="72">
        <f t="shared" si="31"/>
        <v>0</v>
      </c>
      <c r="Z102" s="72">
        <f t="shared" si="31"/>
        <v>0</v>
      </c>
      <c r="AA102" s="72">
        <f t="shared" si="31"/>
        <v>0</v>
      </c>
      <c r="AB102" s="72">
        <f>SUMIFS('MTS B Funnel (M3)'!$I$7:$I$251,'MTS B Funnel (M3)'!$B$7:$B$251,'3.2.MTS B (M3)'!$B102)</f>
        <v>0</v>
      </c>
      <c r="AC102" s="72">
        <f>SUMIFS('MTS B Funnel (M3)'!$J$7:$J$251,'MTS B Funnel (M3)'!$B$7:$B$251,'3.2.MTS B (M3)'!$B102)</f>
        <v>0</v>
      </c>
      <c r="AD102" s="72">
        <f t="shared" si="32"/>
        <v>0</v>
      </c>
      <c r="AE102" s="55"/>
      <c r="AF102" s="72">
        <f>SUMIF('3.1.MTS A'!$F$7:$F$253,'3.2.MTS B (M3)'!R102,'3.1.MTS A'!$AM$7:$AM$253)</f>
        <v>0</v>
      </c>
      <c r="AG102" s="72">
        <f>SUMIFS('MTS B Funnel (M3)'!$L$7:$L$251,'MTS B Funnel (M3)'!$B$7:$B$251,'3.2.MTS B (M3)'!$B102)</f>
        <v>0</v>
      </c>
      <c r="AH102" s="72">
        <f>SUMIFS('MTS B Funnel (M3)'!$M$7:$M$251,'MTS B Funnel (M3)'!$B$7:$B$251,'3.2.MTS B (M3)'!$B102)</f>
        <v>0</v>
      </c>
      <c r="AI102" s="72">
        <f>SUMIFS('MTS B Funnel (M3)'!$N$7:$N$251,'MTS B Funnel (M3)'!$B$7:$B$251,'3.2.MTS B (M3)'!$B102)</f>
        <v>0</v>
      </c>
      <c r="AJ102" s="72">
        <f>SUMIFS('MTS B Funnel (M3)'!$O$7:$O$251,'MTS B Funnel (M3)'!$B$7:$B$251,'3.2.MTS B (M3)'!$B102)</f>
        <v>0</v>
      </c>
      <c r="AK102" s="72">
        <f t="shared" si="33"/>
        <v>0</v>
      </c>
      <c r="AL102" s="72">
        <f t="shared" si="34"/>
        <v>0</v>
      </c>
      <c r="AM102" s="72">
        <f t="shared" si="35"/>
        <v>0</v>
      </c>
      <c r="AN102" s="72">
        <f t="shared" si="36"/>
        <v>0</v>
      </c>
      <c r="AO102" s="72">
        <f t="shared" si="37"/>
        <v>0</v>
      </c>
      <c r="AP102" s="55"/>
    </row>
    <row r="103" spans="1:42" x14ac:dyDescent="0.25">
      <c r="A103" s="144"/>
      <c r="B103" s="55"/>
      <c r="C103" s="55"/>
      <c r="D103" s="72">
        <f>SUMIF('3.1.MTS A'!$F$7:$F$253,'3.2.MTS B (M3)'!B103,'3.1.MTS A'!$N$7:$N$253)</f>
        <v>0</v>
      </c>
      <c r="E103" s="187">
        <f>SUMIF('Conv ratios (M3)'!$A$2:$A$51,'3.2.MTS B (M3)'!$B103,'Conv ratios (M3)'!$G$2:$G$51)</f>
        <v>0</v>
      </c>
      <c r="F103" s="187">
        <f>SUMIF('Conv ratios (M3)'!$A$2:$A$51,'3.2.MTS B (M3)'!$B103,'Conv ratios (M3)'!$F$2:$F$51)</f>
        <v>0</v>
      </c>
      <c r="G103" s="187">
        <f>SUMIF('Conv ratios (M3)'!$A$2:$A$51,'3.2.MTS B (M3)'!$B103,'Conv ratios (M3)'!$E$2:$E$51)</f>
        <v>0</v>
      </c>
      <c r="H103" s="55"/>
      <c r="I103" s="72">
        <f t="shared" si="22"/>
        <v>0</v>
      </c>
      <c r="J103" s="72">
        <f t="shared" si="23"/>
        <v>0</v>
      </c>
      <c r="K103" s="72">
        <f t="shared" si="24"/>
        <v>0</v>
      </c>
      <c r="L103" s="72">
        <f t="shared" si="25"/>
        <v>0</v>
      </c>
      <c r="M103" s="55"/>
      <c r="N103" s="72">
        <f t="shared" si="26"/>
        <v>0</v>
      </c>
      <c r="O103" s="55"/>
      <c r="P103" s="72">
        <f t="shared" si="27"/>
        <v>0</v>
      </c>
      <c r="Q103" s="72">
        <f t="shared" si="28"/>
        <v>0</v>
      </c>
      <c r="R103" s="72">
        <f>SUMIF('3.1.MTS A'!$F$7:$F$253,'3.2.MTS B (M3)'!B103,'3.1.MTS A'!$AH$7:$AH$253)</f>
        <v>0</v>
      </c>
      <c r="S103" s="72">
        <f>SUMIFS('MTS B Funnel (M3)'!$E$7:$E$251,'MTS B Funnel (M3)'!$B$7:$B$251,'3.2.MTS B (M3)'!$B103)</f>
        <v>0</v>
      </c>
      <c r="T103" s="72">
        <f>SUMIFS('MTS B Funnel (M3)'!$F$7:$F$251,'MTS B Funnel (M3)'!$B$7:$B$251,'3.2.MTS B (M3)'!$B103)</f>
        <v>0</v>
      </c>
      <c r="U103" s="72">
        <f>SUMIFS('MTS B Funnel (M3)'!$G$7:$G$251,'MTS B Funnel (M3)'!$B$7:$B$251,'3.2.MTS B (M3)'!$B103)</f>
        <v>0</v>
      </c>
      <c r="V103" s="72">
        <f>SUMIFS('MTS B Funnel (M3)'!$H$7:$H$251,'MTS B Funnel (M3)'!$B$7:$B$251,'3.2.MTS B (M3)'!$B103)</f>
        <v>0</v>
      </c>
      <c r="W103" s="72">
        <f t="shared" si="29"/>
        <v>0</v>
      </c>
      <c r="X103" s="72">
        <f t="shared" si="30"/>
        <v>0</v>
      </c>
      <c r="Y103" s="72">
        <f t="shared" si="31"/>
        <v>0</v>
      </c>
      <c r="Z103" s="72">
        <f t="shared" si="31"/>
        <v>0</v>
      </c>
      <c r="AA103" s="72">
        <f t="shared" si="31"/>
        <v>0</v>
      </c>
      <c r="AB103" s="72">
        <f>SUMIFS('MTS B Funnel (M3)'!$I$7:$I$251,'MTS B Funnel (M3)'!$B$7:$B$251,'3.2.MTS B (M3)'!$B103)</f>
        <v>0</v>
      </c>
      <c r="AC103" s="72">
        <f>SUMIFS('MTS B Funnel (M3)'!$J$7:$J$251,'MTS B Funnel (M3)'!$B$7:$B$251,'3.2.MTS B (M3)'!$B103)</f>
        <v>0</v>
      </c>
      <c r="AD103" s="72">
        <f t="shared" si="32"/>
        <v>0</v>
      </c>
      <c r="AE103" s="55"/>
      <c r="AF103" s="72">
        <f>SUMIF('3.1.MTS A'!$F$7:$F$253,'3.2.MTS B (M3)'!R103,'3.1.MTS A'!$AM$7:$AM$253)</f>
        <v>0</v>
      </c>
      <c r="AG103" s="72">
        <f>SUMIFS('MTS B Funnel (M3)'!$L$7:$L$251,'MTS B Funnel (M3)'!$B$7:$B$251,'3.2.MTS B (M3)'!$B103)</f>
        <v>0</v>
      </c>
      <c r="AH103" s="72">
        <f>SUMIFS('MTS B Funnel (M3)'!$M$7:$M$251,'MTS B Funnel (M3)'!$B$7:$B$251,'3.2.MTS B (M3)'!$B103)</f>
        <v>0</v>
      </c>
      <c r="AI103" s="72">
        <f>SUMIFS('MTS B Funnel (M3)'!$N$7:$N$251,'MTS B Funnel (M3)'!$B$7:$B$251,'3.2.MTS B (M3)'!$B103)</f>
        <v>0</v>
      </c>
      <c r="AJ103" s="72">
        <f>SUMIFS('MTS B Funnel (M3)'!$O$7:$O$251,'MTS B Funnel (M3)'!$B$7:$B$251,'3.2.MTS B (M3)'!$B103)</f>
        <v>0</v>
      </c>
      <c r="AK103" s="72">
        <f t="shared" si="33"/>
        <v>0</v>
      </c>
      <c r="AL103" s="72">
        <f t="shared" si="34"/>
        <v>0</v>
      </c>
      <c r="AM103" s="72">
        <f t="shared" si="35"/>
        <v>0</v>
      </c>
      <c r="AN103" s="72">
        <f t="shared" si="36"/>
        <v>0</v>
      </c>
      <c r="AO103" s="72">
        <f t="shared" si="37"/>
        <v>0</v>
      </c>
      <c r="AP103" s="55"/>
    </row>
    <row r="104" spans="1:42" x14ac:dyDescent="0.25">
      <c r="A104" s="144"/>
      <c r="B104" s="55"/>
      <c r="C104" s="55"/>
      <c r="D104" s="72">
        <f>SUMIF('3.1.MTS A'!$F$7:$F$253,'3.2.MTS B (M3)'!B104,'3.1.MTS A'!$N$7:$N$253)</f>
        <v>0</v>
      </c>
      <c r="E104" s="187">
        <f>SUMIF('Conv ratios (M3)'!$A$2:$A$51,'3.2.MTS B (M3)'!$B104,'Conv ratios (M3)'!$G$2:$G$51)</f>
        <v>0</v>
      </c>
      <c r="F104" s="187">
        <f>SUMIF('Conv ratios (M3)'!$A$2:$A$51,'3.2.MTS B (M3)'!$B104,'Conv ratios (M3)'!$F$2:$F$51)</f>
        <v>0</v>
      </c>
      <c r="G104" s="187">
        <f>SUMIF('Conv ratios (M3)'!$A$2:$A$51,'3.2.MTS B (M3)'!$B104,'Conv ratios (M3)'!$E$2:$E$51)</f>
        <v>0</v>
      </c>
      <c r="H104" s="55"/>
      <c r="I104" s="72">
        <f t="shared" si="22"/>
        <v>0</v>
      </c>
      <c r="J104" s="72">
        <f t="shared" si="23"/>
        <v>0</v>
      </c>
      <c r="K104" s="72">
        <f t="shared" si="24"/>
        <v>0</v>
      </c>
      <c r="L104" s="72">
        <f t="shared" si="25"/>
        <v>0</v>
      </c>
      <c r="M104" s="55"/>
      <c r="N104" s="72">
        <f t="shared" si="26"/>
        <v>0</v>
      </c>
      <c r="O104" s="55"/>
      <c r="P104" s="72">
        <f t="shared" si="27"/>
        <v>0</v>
      </c>
      <c r="Q104" s="72">
        <f t="shared" si="28"/>
        <v>0</v>
      </c>
      <c r="R104" s="72">
        <f>SUMIF('3.1.MTS A'!$F$7:$F$253,'3.2.MTS B (M3)'!B104,'3.1.MTS A'!$AH$7:$AH$253)</f>
        <v>0</v>
      </c>
      <c r="S104" s="72">
        <f>SUMIFS('MTS B Funnel (M3)'!$E$7:$E$251,'MTS B Funnel (M3)'!$B$7:$B$251,'3.2.MTS B (M3)'!$B104)</f>
        <v>0</v>
      </c>
      <c r="T104" s="72">
        <f>SUMIFS('MTS B Funnel (M3)'!$F$7:$F$251,'MTS B Funnel (M3)'!$B$7:$B$251,'3.2.MTS B (M3)'!$B104)</f>
        <v>0</v>
      </c>
      <c r="U104" s="72">
        <f>SUMIFS('MTS B Funnel (M3)'!$G$7:$G$251,'MTS B Funnel (M3)'!$B$7:$B$251,'3.2.MTS B (M3)'!$B104)</f>
        <v>0</v>
      </c>
      <c r="V104" s="72">
        <f>SUMIFS('MTS B Funnel (M3)'!$H$7:$H$251,'MTS B Funnel (M3)'!$B$7:$B$251,'3.2.MTS B (M3)'!$B104)</f>
        <v>0</v>
      </c>
      <c r="W104" s="72">
        <f t="shared" si="29"/>
        <v>0</v>
      </c>
      <c r="X104" s="72">
        <f t="shared" si="30"/>
        <v>0</v>
      </c>
      <c r="Y104" s="72">
        <f t="shared" si="31"/>
        <v>0</v>
      </c>
      <c r="Z104" s="72">
        <f t="shared" si="31"/>
        <v>0</v>
      </c>
      <c r="AA104" s="72">
        <f t="shared" si="31"/>
        <v>0</v>
      </c>
      <c r="AB104" s="72">
        <f>SUMIFS('MTS B Funnel (M3)'!$I$7:$I$251,'MTS B Funnel (M3)'!$B$7:$B$251,'3.2.MTS B (M3)'!$B104)</f>
        <v>0</v>
      </c>
      <c r="AC104" s="72">
        <f>SUMIFS('MTS B Funnel (M3)'!$J$7:$J$251,'MTS B Funnel (M3)'!$B$7:$B$251,'3.2.MTS B (M3)'!$B104)</f>
        <v>0</v>
      </c>
      <c r="AD104" s="72">
        <f t="shared" si="32"/>
        <v>0</v>
      </c>
      <c r="AE104" s="55"/>
      <c r="AF104" s="72">
        <f>SUMIF('3.1.MTS A'!$F$7:$F$253,'3.2.MTS B (M3)'!R104,'3.1.MTS A'!$AM$7:$AM$253)</f>
        <v>0</v>
      </c>
      <c r="AG104" s="72">
        <f>SUMIFS('MTS B Funnel (M3)'!$L$7:$L$251,'MTS B Funnel (M3)'!$B$7:$B$251,'3.2.MTS B (M3)'!$B104)</f>
        <v>0</v>
      </c>
      <c r="AH104" s="72">
        <f>SUMIFS('MTS B Funnel (M3)'!$M$7:$M$251,'MTS B Funnel (M3)'!$B$7:$B$251,'3.2.MTS B (M3)'!$B104)</f>
        <v>0</v>
      </c>
      <c r="AI104" s="72">
        <f>SUMIFS('MTS B Funnel (M3)'!$N$7:$N$251,'MTS B Funnel (M3)'!$B$7:$B$251,'3.2.MTS B (M3)'!$B104)</f>
        <v>0</v>
      </c>
      <c r="AJ104" s="72">
        <f>SUMIFS('MTS B Funnel (M3)'!$O$7:$O$251,'MTS B Funnel (M3)'!$B$7:$B$251,'3.2.MTS B (M3)'!$B104)</f>
        <v>0</v>
      </c>
      <c r="AK104" s="72">
        <f t="shared" si="33"/>
        <v>0</v>
      </c>
      <c r="AL104" s="72">
        <f t="shared" si="34"/>
        <v>0</v>
      </c>
      <c r="AM104" s="72">
        <f t="shared" si="35"/>
        <v>0</v>
      </c>
      <c r="AN104" s="72">
        <f t="shared" si="36"/>
        <v>0</v>
      </c>
      <c r="AO104" s="72">
        <f t="shared" si="37"/>
        <v>0</v>
      </c>
      <c r="AP104" s="55"/>
    </row>
    <row r="105" spans="1:42" x14ac:dyDescent="0.25">
      <c r="A105" s="144"/>
      <c r="B105" s="55"/>
      <c r="C105" s="55"/>
      <c r="D105" s="72">
        <f>SUMIF('3.1.MTS A'!$F$7:$F$253,'3.2.MTS B (M3)'!B105,'3.1.MTS A'!$N$7:$N$253)</f>
        <v>0</v>
      </c>
      <c r="E105" s="187">
        <f>SUMIF('Conv ratios (M3)'!$A$2:$A$51,'3.2.MTS B (M3)'!$B105,'Conv ratios (M3)'!$G$2:$G$51)</f>
        <v>0</v>
      </c>
      <c r="F105" s="187">
        <f>SUMIF('Conv ratios (M3)'!$A$2:$A$51,'3.2.MTS B (M3)'!$B105,'Conv ratios (M3)'!$F$2:$F$51)</f>
        <v>0</v>
      </c>
      <c r="G105" s="187">
        <f>SUMIF('Conv ratios (M3)'!$A$2:$A$51,'3.2.MTS B (M3)'!$B105,'Conv ratios (M3)'!$E$2:$E$51)</f>
        <v>0</v>
      </c>
      <c r="H105" s="55"/>
      <c r="I105" s="72">
        <f t="shared" si="22"/>
        <v>0</v>
      </c>
      <c r="J105" s="72">
        <f t="shared" si="23"/>
        <v>0</v>
      </c>
      <c r="K105" s="72">
        <f t="shared" si="24"/>
        <v>0</v>
      </c>
      <c r="L105" s="72">
        <f t="shared" si="25"/>
        <v>0</v>
      </c>
      <c r="M105" s="55"/>
      <c r="N105" s="72">
        <f t="shared" si="26"/>
        <v>0</v>
      </c>
      <c r="O105" s="55"/>
      <c r="P105" s="72">
        <f t="shared" si="27"/>
        <v>0</v>
      </c>
      <c r="Q105" s="72">
        <f t="shared" si="28"/>
        <v>0</v>
      </c>
      <c r="R105" s="72">
        <f>SUMIF('3.1.MTS A'!$F$7:$F$253,'3.2.MTS B (M3)'!B105,'3.1.MTS A'!$AH$7:$AH$253)</f>
        <v>0</v>
      </c>
      <c r="S105" s="72">
        <f>SUMIFS('MTS B Funnel (M3)'!$E$7:$E$251,'MTS B Funnel (M3)'!$B$7:$B$251,'3.2.MTS B (M3)'!$B105)</f>
        <v>0</v>
      </c>
      <c r="T105" s="72">
        <f>SUMIFS('MTS B Funnel (M3)'!$F$7:$F$251,'MTS B Funnel (M3)'!$B$7:$B$251,'3.2.MTS B (M3)'!$B105)</f>
        <v>0</v>
      </c>
      <c r="U105" s="72">
        <f>SUMIFS('MTS B Funnel (M3)'!$G$7:$G$251,'MTS B Funnel (M3)'!$B$7:$B$251,'3.2.MTS B (M3)'!$B105)</f>
        <v>0</v>
      </c>
      <c r="V105" s="72">
        <f>SUMIFS('MTS B Funnel (M3)'!$H$7:$H$251,'MTS B Funnel (M3)'!$B$7:$B$251,'3.2.MTS B (M3)'!$B105)</f>
        <v>0</v>
      </c>
      <c r="W105" s="72">
        <f t="shared" si="29"/>
        <v>0</v>
      </c>
      <c r="X105" s="72">
        <f t="shared" si="30"/>
        <v>0</v>
      </c>
      <c r="Y105" s="72">
        <f t="shared" si="31"/>
        <v>0</v>
      </c>
      <c r="Z105" s="72">
        <f t="shared" si="31"/>
        <v>0</v>
      </c>
      <c r="AA105" s="72">
        <f t="shared" si="31"/>
        <v>0</v>
      </c>
      <c r="AB105" s="72">
        <f>SUMIFS('MTS B Funnel (M3)'!$I$7:$I$251,'MTS B Funnel (M3)'!$B$7:$B$251,'3.2.MTS B (M3)'!$B105)</f>
        <v>0</v>
      </c>
      <c r="AC105" s="72">
        <f>SUMIFS('MTS B Funnel (M3)'!$J$7:$J$251,'MTS B Funnel (M3)'!$B$7:$B$251,'3.2.MTS B (M3)'!$B105)</f>
        <v>0</v>
      </c>
      <c r="AD105" s="72">
        <f t="shared" si="32"/>
        <v>0</v>
      </c>
      <c r="AE105" s="55"/>
      <c r="AF105" s="72">
        <f>SUMIF('3.1.MTS A'!$F$7:$F$253,'3.2.MTS B (M3)'!R105,'3.1.MTS A'!$AM$7:$AM$253)</f>
        <v>0</v>
      </c>
      <c r="AG105" s="72">
        <f>SUMIFS('MTS B Funnel (M3)'!$L$7:$L$251,'MTS B Funnel (M3)'!$B$7:$B$251,'3.2.MTS B (M3)'!$B105)</f>
        <v>0</v>
      </c>
      <c r="AH105" s="72">
        <f>SUMIFS('MTS B Funnel (M3)'!$M$7:$M$251,'MTS B Funnel (M3)'!$B$7:$B$251,'3.2.MTS B (M3)'!$B105)</f>
        <v>0</v>
      </c>
      <c r="AI105" s="72">
        <f>SUMIFS('MTS B Funnel (M3)'!$N$7:$N$251,'MTS B Funnel (M3)'!$B$7:$B$251,'3.2.MTS B (M3)'!$B105)</f>
        <v>0</v>
      </c>
      <c r="AJ105" s="72">
        <f>SUMIFS('MTS B Funnel (M3)'!$O$7:$O$251,'MTS B Funnel (M3)'!$B$7:$B$251,'3.2.MTS B (M3)'!$B105)</f>
        <v>0</v>
      </c>
      <c r="AK105" s="72">
        <f t="shared" si="33"/>
        <v>0</v>
      </c>
      <c r="AL105" s="72">
        <f t="shared" si="34"/>
        <v>0</v>
      </c>
      <c r="AM105" s="72">
        <f t="shared" si="35"/>
        <v>0</v>
      </c>
      <c r="AN105" s="72">
        <f t="shared" si="36"/>
        <v>0</v>
      </c>
      <c r="AO105" s="72">
        <f t="shared" si="37"/>
        <v>0</v>
      </c>
      <c r="AP105" s="55"/>
    </row>
    <row r="106" spans="1:42" x14ac:dyDescent="0.25">
      <c r="A106" s="144"/>
      <c r="B106" s="55"/>
      <c r="C106" s="55"/>
      <c r="D106" s="72">
        <f>SUMIF('3.1.MTS A'!$F$7:$F$253,'3.2.MTS B (M3)'!B106,'3.1.MTS A'!$N$7:$N$253)</f>
        <v>0</v>
      </c>
      <c r="E106" s="187">
        <f>SUMIF('Conv ratios (M3)'!$A$2:$A$51,'3.2.MTS B (M3)'!$B106,'Conv ratios (M3)'!$G$2:$G$51)</f>
        <v>0</v>
      </c>
      <c r="F106" s="187">
        <f>SUMIF('Conv ratios (M3)'!$A$2:$A$51,'3.2.MTS B (M3)'!$B106,'Conv ratios (M3)'!$F$2:$F$51)</f>
        <v>0</v>
      </c>
      <c r="G106" s="187">
        <f>SUMIF('Conv ratios (M3)'!$A$2:$A$51,'3.2.MTS B (M3)'!$B106,'Conv ratios (M3)'!$E$2:$E$51)</f>
        <v>0</v>
      </c>
      <c r="H106" s="55"/>
      <c r="I106" s="72">
        <f t="shared" si="22"/>
        <v>0</v>
      </c>
      <c r="J106" s="72">
        <f t="shared" si="23"/>
        <v>0</v>
      </c>
      <c r="K106" s="72">
        <f t="shared" si="24"/>
        <v>0</v>
      </c>
      <c r="L106" s="72">
        <f t="shared" si="25"/>
        <v>0</v>
      </c>
      <c r="M106" s="55"/>
      <c r="N106" s="72">
        <f t="shared" si="26"/>
        <v>0</v>
      </c>
      <c r="O106" s="55"/>
      <c r="P106" s="72">
        <f t="shared" si="27"/>
        <v>0</v>
      </c>
      <c r="Q106" s="72">
        <f t="shared" si="28"/>
        <v>0</v>
      </c>
      <c r="R106" s="72">
        <f>SUMIF('3.1.MTS A'!$F$7:$F$253,'3.2.MTS B (M3)'!B106,'3.1.MTS A'!$AH$7:$AH$253)</f>
        <v>0</v>
      </c>
      <c r="S106" s="72">
        <f>SUMIFS('MTS B Funnel (M3)'!$E$7:$E$251,'MTS B Funnel (M3)'!$B$7:$B$251,'3.2.MTS B (M3)'!$B106)</f>
        <v>0</v>
      </c>
      <c r="T106" s="72">
        <f>SUMIFS('MTS B Funnel (M3)'!$F$7:$F$251,'MTS B Funnel (M3)'!$B$7:$B$251,'3.2.MTS B (M3)'!$B106)</f>
        <v>0</v>
      </c>
      <c r="U106" s="72">
        <f>SUMIFS('MTS B Funnel (M3)'!$G$7:$G$251,'MTS B Funnel (M3)'!$B$7:$B$251,'3.2.MTS B (M3)'!$B106)</f>
        <v>0</v>
      </c>
      <c r="V106" s="72">
        <f>SUMIFS('MTS B Funnel (M3)'!$H$7:$H$251,'MTS B Funnel (M3)'!$B$7:$B$251,'3.2.MTS B (M3)'!$B106)</f>
        <v>0</v>
      </c>
      <c r="W106" s="72">
        <f t="shared" si="29"/>
        <v>0</v>
      </c>
      <c r="X106" s="72">
        <f t="shared" si="30"/>
        <v>0</v>
      </c>
      <c r="Y106" s="72">
        <f t="shared" si="31"/>
        <v>0</v>
      </c>
      <c r="Z106" s="72">
        <f t="shared" si="31"/>
        <v>0</v>
      </c>
      <c r="AA106" s="72">
        <f t="shared" si="31"/>
        <v>0</v>
      </c>
      <c r="AB106" s="72">
        <f>SUMIFS('MTS B Funnel (M3)'!$I$7:$I$251,'MTS B Funnel (M3)'!$B$7:$B$251,'3.2.MTS B (M3)'!$B106)</f>
        <v>0</v>
      </c>
      <c r="AC106" s="72">
        <f>SUMIFS('MTS B Funnel (M3)'!$J$7:$J$251,'MTS B Funnel (M3)'!$B$7:$B$251,'3.2.MTS B (M3)'!$B106)</f>
        <v>0</v>
      </c>
      <c r="AD106" s="72">
        <f t="shared" si="32"/>
        <v>0</v>
      </c>
      <c r="AE106" s="55"/>
      <c r="AF106" s="72">
        <f>SUMIF('3.1.MTS A'!$F$7:$F$253,'3.2.MTS B (M3)'!R106,'3.1.MTS A'!$AM$7:$AM$253)</f>
        <v>0</v>
      </c>
      <c r="AG106" s="72">
        <f>SUMIFS('MTS B Funnel (M3)'!$L$7:$L$251,'MTS B Funnel (M3)'!$B$7:$B$251,'3.2.MTS B (M3)'!$B106)</f>
        <v>0</v>
      </c>
      <c r="AH106" s="72">
        <f>SUMIFS('MTS B Funnel (M3)'!$M$7:$M$251,'MTS B Funnel (M3)'!$B$7:$B$251,'3.2.MTS B (M3)'!$B106)</f>
        <v>0</v>
      </c>
      <c r="AI106" s="72">
        <f>SUMIFS('MTS B Funnel (M3)'!$N$7:$N$251,'MTS B Funnel (M3)'!$B$7:$B$251,'3.2.MTS B (M3)'!$B106)</f>
        <v>0</v>
      </c>
      <c r="AJ106" s="72">
        <f>SUMIFS('MTS B Funnel (M3)'!$O$7:$O$251,'MTS B Funnel (M3)'!$B$7:$B$251,'3.2.MTS B (M3)'!$B106)</f>
        <v>0</v>
      </c>
      <c r="AK106" s="72">
        <f t="shared" si="33"/>
        <v>0</v>
      </c>
      <c r="AL106" s="72">
        <f t="shared" si="34"/>
        <v>0</v>
      </c>
      <c r="AM106" s="72">
        <f t="shared" si="35"/>
        <v>0</v>
      </c>
      <c r="AN106" s="72">
        <f t="shared" si="36"/>
        <v>0</v>
      </c>
      <c r="AO106" s="72">
        <f t="shared" si="37"/>
        <v>0</v>
      </c>
      <c r="AP106" s="55"/>
    </row>
    <row r="107" spans="1:42" x14ac:dyDescent="0.25">
      <c r="A107" s="144"/>
      <c r="B107" s="55"/>
      <c r="C107" s="55"/>
      <c r="D107" s="72">
        <f>SUMIF('3.1.MTS A'!$F$7:$F$253,'3.2.MTS B (M3)'!B107,'3.1.MTS A'!$N$7:$N$253)</f>
        <v>0</v>
      </c>
      <c r="E107" s="187">
        <f>SUMIF('Conv ratios (M3)'!$A$2:$A$51,'3.2.MTS B (M3)'!$B107,'Conv ratios (M3)'!$G$2:$G$51)</f>
        <v>0</v>
      </c>
      <c r="F107" s="187">
        <f>SUMIF('Conv ratios (M3)'!$A$2:$A$51,'3.2.MTS B (M3)'!$B107,'Conv ratios (M3)'!$F$2:$F$51)</f>
        <v>0</v>
      </c>
      <c r="G107" s="187">
        <f>SUMIF('Conv ratios (M3)'!$A$2:$A$51,'3.2.MTS B (M3)'!$B107,'Conv ratios (M3)'!$E$2:$E$51)</f>
        <v>0</v>
      </c>
      <c r="H107" s="55"/>
      <c r="I107" s="72">
        <f t="shared" si="22"/>
        <v>0</v>
      </c>
      <c r="J107" s="72">
        <f t="shared" si="23"/>
        <v>0</v>
      </c>
      <c r="K107" s="72">
        <f t="shared" si="24"/>
        <v>0</v>
      </c>
      <c r="L107" s="72">
        <f t="shared" si="25"/>
        <v>0</v>
      </c>
      <c r="M107" s="55"/>
      <c r="N107" s="72">
        <f t="shared" si="26"/>
        <v>0</v>
      </c>
      <c r="O107" s="55"/>
      <c r="P107" s="72">
        <f t="shared" si="27"/>
        <v>0</v>
      </c>
      <c r="Q107" s="72">
        <f t="shared" si="28"/>
        <v>0</v>
      </c>
      <c r="R107" s="72">
        <f>SUMIF('3.1.MTS A'!$F$7:$F$253,'3.2.MTS B (M3)'!B107,'3.1.MTS A'!$AH$7:$AH$253)</f>
        <v>0</v>
      </c>
      <c r="S107" s="72">
        <f>SUMIFS('MTS B Funnel (M3)'!$E$7:$E$251,'MTS B Funnel (M3)'!$B$7:$B$251,'3.2.MTS B (M3)'!$B107)</f>
        <v>0</v>
      </c>
      <c r="T107" s="72">
        <f>SUMIFS('MTS B Funnel (M3)'!$F$7:$F$251,'MTS B Funnel (M3)'!$B$7:$B$251,'3.2.MTS B (M3)'!$B107)</f>
        <v>0</v>
      </c>
      <c r="U107" s="72">
        <f>SUMIFS('MTS B Funnel (M3)'!$G$7:$G$251,'MTS B Funnel (M3)'!$B$7:$B$251,'3.2.MTS B (M3)'!$B107)</f>
        <v>0</v>
      </c>
      <c r="V107" s="72">
        <f>SUMIFS('MTS B Funnel (M3)'!$H$7:$H$251,'MTS B Funnel (M3)'!$B$7:$B$251,'3.2.MTS B (M3)'!$B107)</f>
        <v>0</v>
      </c>
      <c r="W107" s="72">
        <f t="shared" si="29"/>
        <v>0</v>
      </c>
      <c r="X107" s="72">
        <f t="shared" si="30"/>
        <v>0</v>
      </c>
      <c r="Y107" s="72">
        <f t="shared" si="31"/>
        <v>0</v>
      </c>
      <c r="Z107" s="72">
        <f t="shared" si="31"/>
        <v>0</v>
      </c>
      <c r="AA107" s="72">
        <f t="shared" si="31"/>
        <v>0</v>
      </c>
      <c r="AB107" s="72">
        <f>SUMIFS('MTS B Funnel (M3)'!$I$7:$I$251,'MTS B Funnel (M3)'!$B$7:$B$251,'3.2.MTS B (M3)'!$B107)</f>
        <v>0</v>
      </c>
      <c r="AC107" s="72">
        <f>SUMIFS('MTS B Funnel (M3)'!$J$7:$J$251,'MTS B Funnel (M3)'!$B$7:$B$251,'3.2.MTS B (M3)'!$B107)</f>
        <v>0</v>
      </c>
      <c r="AD107" s="72">
        <f t="shared" si="32"/>
        <v>0</v>
      </c>
      <c r="AE107" s="55"/>
      <c r="AF107" s="72">
        <f>SUMIF('3.1.MTS A'!$F$7:$F$253,'3.2.MTS B (M3)'!R107,'3.1.MTS A'!$AM$7:$AM$253)</f>
        <v>0</v>
      </c>
      <c r="AG107" s="72">
        <f>SUMIFS('MTS B Funnel (M3)'!$L$7:$L$251,'MTS B Funnel (M3)'!$B$7:$B$251,'3.2.MTS B (M3)'!$B107)</f>
        <v>0</v>
      </c>
      <c r="AH107" s="72">
        <f>SUMIFS('MTS B Funnel (M3)'!$M$7:$M$251,'MTS B Funnel (M3)'!$B$7:$B$251,'3.2.MTS B (M3)'!$B107)</f>
        <v>0</v>
      </c>
      <c r="AI107" s="72">
        <f>SUMIFS('MTS B Funnel (M3)'!$N$7:$N$251,'MTS B Funnel (M3)'!$B$7:$B$251,'3.2.MTS B (M3)'!$B107)</f>
        <v>0</v>
      </c>
      <c r="AJ107" s="72">
        <f>SUMIFS('MTS B Funnel (M3)'!$O$7:$O$251,'MTS B Funnel (M3)'!$B$7:$B$251,'3.2.MTS B (M3)'!$B107)</f>
        <v>0</v>
      </c>
      <c r="AK107" s="72">
        <f t="shared" si="33"/>
        <v>0</v>
      </c>
      <c r="AL107" s="72">
        <f t="shared" si="34"/>
        <v>0</v>
      </c>
      <c r="AM107" s="72">
        <f t="shared" si="35"/>
        <v>0</v>
      </c>
      <c r="AN107" s="72">
        <f t="shared" si="36"/>
        <v>0</v>
      </c>
      <c r="AO107" s="72">
        <f t="shared" si="37"/>
        <v>0</v>
      </c>
      <c r="AP107" s="55"/>
    </row>
    <row r="108" spans="1:42" x14ac:dyDescent="0.25">
      <c r="A108" s="144"/>
      <c r="B108" s="55"/>
      <c r="C108" s="55"/>
      <c r="D108" s="72">
        <f>SUMIF('3.1.MTS A'!$F$7:$F$253,'3.2.MTS B (M3)'!B108,'3.1.MTS A'!$N$7:$N$253)</f>
        <v>0</v>
      </c>
      <c r="E108" s="187">
        <f>SUMIF('Conv ratios (M3)'!$A$2:$A$51,'3.2.MTS B (M3)'!$B108,'Conv ratios (M3)'!$G$2:$G$51)</f>
        <v>0</v>
      </c>
      <c r="F108" s="187">
        <f>SUMIF('Conv ratios (M3)'!$A$2:$A$51,'3.2.MTS B (M3)'!$B108,'Conv ratios (M3)'!$F$2:$F$51)</f>
        <v>0</v>
      </c>
      <c r="G108" s="187">
        <f>SUMIF('Conv ratios (M3)'!$A$2:$A$51,'3.2.MTS B (M3)'!$B108,'Conv ratios (M3)'!$E$2:$E$51)</f>
        <v>0</v>
      </c>
      <c r="H108" s="55"/>
      <c r="I108" s="72">
        <f t="shared" si="22"/>
        <v>0</v>
      </c>
      <c r="J108" s="72">
        <f t="shared" si="23"/>
        <v>0</v>
      </c>
      <c r="K108" s="72">
        <f t="shared" si="24"/>
        <v>0</v>
      </c>
      <c r="L108" s="72">
        <f t="shared" si="25"/>
        <v>0</v>
      </c>
      <c r="M108" s="55"/>
      <c r="N108" s="72">
        <f t="shared" si="26"/>
        <v>0</v>
      </c>
      <c r="O108" s="55"/>
      <c r="P108" s="72">
        <f t="shared" si="27"/>
        <v>0</v>
      </c>
      <c r="Q108" s="72">
        <f t="shared" si="28"/>
        <v>0</v>
      </c>
      <c r="R108" s="72">
        <f>SUMIF('3.1.MTS A'!$F$7:$F$253,'3.2.MTS B (M3)'!B108,'3.1.MTS A'!$AH$7:$AH$253)</f>
        <v>0</v>
      </c>
      <c r="S108" s="72">
        <f>SUMIFS('MTS B Funnel (M3)'!$E$7:$E$251,'MTS B Funnel (M3)'!$B$7:$B$251,'3.2.MTS B (M3)'!$B108)</f>
        <v>0</v>
      </c>
      <c r="T108" s="72">
        <f>SUMIFS('MTS B Funnel (M3)'!$F$7:$F$251,'MTS B Funnel (M3)'!$B$7:$B$251,'3.2.MTS B (M3)'!$B108)</f>
        <v>0</v>
      </c>
      <c r="U108" s="72">
        <f>SUMIFS('MTS B Funnel (M3)'!$G$7:$G$251,'MTS B Funnel (M3)'!$B$7:$B$251,'3.2.MTS B (M3)'!$B108)</f>
        <v>0</v>
      </c>
      <c r="V108" s="72">
        <f>SUMIFS('MTS B Funnel (M3)'!$H$7:$H$251,'MTS B Funnel (M3)'!$B$7:$B$251,'3.2.MTS B (M3)'!$B108)</f>
        <v>0</v>
      </c>
      <c r="W108" s="72">
        <f t="shared" si="29"/>
        <v>0</v>
      </c>
      <c r="X108" s="72">
        <f t="shared" si="30"/>
        <v>0</v>
      </c>
      <c r="Y108" s="72">
        <f t="shared" si="31"/>
        <v>0</v>
      </c>
      <c r="Z108" s="72">
        <f t="shared" si="31"/>
        <v>0</v>
      </c>
      <c r="AA108" s="72">
        <f t="shared" si="31"/>
        <v>0</v>
      </c>
      <c r="AB108" s="72">
        <f>SUMIFS('MTS B Funnel (M3)'!$I$7:$I$251,'MTS B Funnel (M3)'!$B$7:$B$251,'3.2.MTS B (M3)'!$B108)</f>
        <v>0</v>
      </c>
      <c r="AC108" s="72">
        <f>SUMIFS('MTS B Funnel (M3)'!$J$7:$J$251,'MTS B Funnel (M3)'!$B$7:$B$251,'3.2.MTS B (M3)'!$B108)</f>
        <v>0</v>
      </c>
      <c r="AD108" s="72">
        <f t="shared" si="32"/>
        <v>0</v>
      </c>
      <c r="AE108" s="55"/>
      <c r="AF108" s="72">
        <f>SUMIF('3.1.MTS A'!$F$7:$F$253,'3.2.MTS B (M3)'!R108,'3.1.MTS A'!$AM$7:$AM$253)</f>
        <v>0</v>
      </c>
      <c r="AG108" s="72">
        <f>SUMIFS('MTS B Funnel (M3)'!$L$7:$L$251,'MTS B Funnel (M3)'!$B$7:$B$251,'3.2.MTS B (M3)'!$B108)</f>
        <v>0</v>
      </c>
      <c r="AH108" s="72">
        <f>SUMIFS('MTS B Funnel (M3)'!$M$7:$M$251,'MTS B Funnel (M3)'!$B$7:$B$251,'3.2.MTS B (M3)'!$B108)</f>
        <v>0</v>
      </c>
      <c r="AI108" s="72">
        <f>SUMIFS('MTS B Funnel (M3)'!$N$7:$N$251,'MTS B Funnel (M3)'!$B$7:$B$251,'3.2.MTS B (M3)'!$B108)</f>
        <v>0</v>
      </c>
      <c r="AJ108" s="72">
        <f>SUMIFS('MTS B Funnel (M3)'!$O$7:$O$251,'MTS B Funnel (M3)'!$B$7:$B$251,'3.2.MTS B (M3)'!$B108)</f>
        <v>0</v>
      </c>
      <c r="AK108" s="72">
        <f t="shared" si="33"/>
        <v>0</v>
      </c>
      <c r="AL108" s="72">
        <f t="shared" si="34"/>
        <v>0</v>
      </c>
      <c r="AM108" s="72">
        <f t="shared" si="35"/>
        <v>0</v>
      </c>
      <c r="AN108" s="72">
        <f t="shared" si="36"/>
        <v>0</v>
      </c>
      <c r="AO108" s="72">
        <f t="shared" si="37"/>
        <v>0</v>
      </c>
      <c r="AP108" s="55"/>
    </row>
    <row r="109" spans="1:42" x14ac:dyDescent="0.25">
      <c r="A109" s="144"/>
      <c r="B109" s="55"/>
      <c r="C109" s="55"/>
      <c r="D109" s="72">
        <f>SUMIF('3.1.MTS A'!$F$7:$F$253,'3.2.MTS B (M3)'!B109,'3.1.MTS A'!$N$7:$N$253)</f>
        <v>0</v>
      </c>
      <c r="E109" s="187">
        <f>SUMIF('Conv ratios (M3)'!$A$2:$A$51,'3.2.MTS B (M3)'!$B109,'Conv ratios (M3)'!$G$2:$G$51)</f>
        <v>0</v>
      </c>
      <c r="F109" s="187">
        <f>SUMIF('Conv ratios (M3)'!$A$2:$A$51,'3.2.MTS B (M3)'!$B109,'Conv ratios (M3)'!$F$2:$F$51)</f>
        <v>0</v>
      </c>
      <c r="G109" s="187">
        <f>SUMIF('Conv ratios (M3)'!$A$2:$A$51,'3.2.MTS B (M3)'!$B109,'Conv ratios (M3)'!$E$2:$E$51)</f>
        <v>0</v>
      </c>
      <c r="H109" s="55"/>
      <c r="I109" s="72">
        <f t="shared" si="22"/>
        <v>0</v>
      </c>
      <c r="J109" s="72">
        <f t="shared" si="23"/>
        <v>0</v>
      </c>
      <c r="K109" s="72">
        <f t="shared" si="24"/>
        <v>0</v>
      </c>
      <c r="L109" s="72">
        <f t="shared" si="25"/>
        <v>0</v>
      </c>
      <c r="M109" s="55"/>
      <c r="N109" s="72">
        <f t="shared" si="26"/>
        <v>0</v>
      </c>
      <c r="O109" s="55"/>
      <c r="P109" s="72">
        <f t="shared" si="27"/>
        <v>0</v>
      </c>
      <c r="Q109" s="72">
        <f t="shared" si="28"/>
        <v>0</v>
      </c>
      <c r="R109" s="72">
        <f>SUMIF('3.1.MTS A'!$F$7:$F$253,'3.2.MTS B (M3)'!B109,'3.1.MTS A'!$AH$7:$AH$253)</f>
        <v>0</v>
      </c>
      <c r="S109" s="72">
        <f>SUMIFS('MTS B Funnel (M3)'!$E$7:$E$251,'MTS B Funnel (M3)'!$B$7:$B$251,'3.2.MTS B (M3)'!$B109)</f>
        <v>0</v>
      </c>
      <c r="T109" s="72">
        <f>SUMIFS('MTS B Funnel (M3)'!$F$7:$F$251,'MTS B Funnel (M3)'!$B$7:$B$251,'3.2.MTS B (M3)'!$B109)</f>
        <v>0</v>
      </c>
      <c r="U109" s="72">
        <f>SUMIFS('MTS B Funnel (M3)'!$G$7:$G$251,'MTS B Funnel (M3)'!$B$7:$B$251,'3.2.MTS B (M3)'!$B109)</f>
        <v>0</v>
      </c>
      <c r="V109" s="72">
        <f>SUMIFS('MTS B Funnel (M3)'!$H$7:$H$251,'MTS B Funnel (M3)'!$B$7:$B$251,'3.2.MTS B (M3)'!$B109)</f>
        <v>0</v>
      </c>
      <c r="W109" s="72">
        <f t="shared" si="29"/>
        <v>0</v>
      </c>
      <c r="X109" s="72">
        <f t="shared" si="30"/>
        <v>0</v>
      </c>
      <c r="Y109" s="72">
        <f t="shared" si="31"/>
        <v>0</v>
      </c>
      <c r="Z109" s="72">
        <f t="shared" si="31"/>
        <v>0</v>
      </c>
      <c r="AA109" s="72">
        <f t="shared" si="31"/>
        <v>0</v>
      </c>
      <c r="AB109" s="72">
        <f>SUMIFS('MTS B Funnel (M3)'!$I$7:$I$251,'MTS B Funnel (M3)'!$B$7:$B$251,'3.2.MTS B (M3)'!$B109)</f>
        <v>0</v>
      </c>
      <c r="AC109" s="72">
        <f>SUMIFS('MTS B Funnel (M3)'!$J$7:$J$251,'MTS B Funnel (M3)'!$B$7:$B$251,'3.2.MTS B (M3)'!$B109)</f>
        <v>0</v>
      </c>
      <c r="AD109" s="72">
        <f t="shared" si="32"/>
        <v>0</v>
      </c>
      <c r="AE109" s="55"/>
      <c r="AF109" s="72">
        <f>SUMIF('3.1.MTS A'!$F$7:$F$253,'3.2.MTS B (M3)'!R109,'3.1.MTS A'!$AM$7:$AM$253)</f>
        <v>0</v>
      </c>
      <c r="AG109" s="72">
        <f>SUMIFS('MTS B Funnel (M3)'!$L$7:$L$251,'MTS B Funnel (M3)'!$B$7:$B$251,'3.2.MTS B (M3)'!$B109)</f>
        <v>0</v>
      </c>
      <c r="AH109" s="72">
        <f>SUMIFS('MTS B Funnel (M3)'!$M$7:$M$251,'MTS B Funnel (M3)'!$B$7:$B$251,'3.2.MTS B (M3)'!$B109)</f>
        <v>0</v>
      </c>
      <c r="AI109" s="72">
        <f>SUMIFS('MTS B Funnel (M3)'!$N$7:$N$251,'MTS B Funnel (M3)'!$B$7:$B$251,'3.2.MTS B (M3)'!$B109)</f>
        <v>0</v>
      </c>
      <c r="AJ109" s="72">
        <f>SUMIFS('MTS B Funnel (M3)'!$O$7:$O$251,'MTS B Funnel (M3)'!$B$7:$B$251,'3.2.MTS B (M3)'!$B109)</f>
        <v>0</v>
      </c>
      <c r="AK109" s="72">
        <f t="shared" si="33"/>
        <v>0</v>
      </c>
      <c r="AL109" s="72">
        <f t="shared" si="34"/>
        <v>0</v>
      </c>
      <c r="AM109" s="72">
        <f t="shared" si="35"/>
        <v>0</v>
      </c>
      <c r="AN109" s="72">
        <f t="shared" si="36"/>
        <v>0</v>
      </c>
      <c r="AO109" s="72">
        <f t="shared" si="37"/>
        <v>0</v>
      </c>
      <c r="AP109" s="55"/>
    </row>
    <row r="110" spans="1:42" x14ac:dyDescent="0.25">
      <c r="A110" s="144"/>
      <c r="B110" s="55"/>
      <c r="C110" s="55"/>
      <c r="D110" s="72">
        <f>SUMIF('3.1.MTS A'!$F$7:$F$253,'3.2.MTS B (M3)'!B110,'3.1.MTS A'!$N$7:$N$253)</f>
        <v>0</v>
      </c>
      <c r="E110" s="187">
        <f>SUMIF('Conv ratios (M3)'!$A$2:$A$51,'3.2.MTS B (M3)'!$B110,'Conv ratios (M3)'!$G$2:$G$51)</f>
        <v>0</v>
      </c>
      <c r="F110" s="187">
        <f>SUMIF('Conv ratios (M3)'!$A$2:$A$51,'3.2.MTS B (M3)'!$B110,'Conv ratios (M3)'!$F$2:$F$51)</f>
        <v>0</v>
      </c>
      <c r="G110" s="187">
        <f>SUMIF('Conv ratios (M3)'!$A$2:$A$51,'3.2.MTS B (M3)'!$B110,'Conv ratios (M3)'!$E$2:$E$51)</f>
        <v>0</v>
      </c>
      <c r="H110" s="55"/>
      <c r="I110" s="72">
        <f t="shared" si="22"/>
        <v>0</v>
      </c>
      <c r="J110" s="72">
        <f t="shared" si="23"/>
        <v>0</v>
      </c>
      <c r="K110" s="72">
        <f t="shared" si="24"/>
        <v>0</v>
      </c>
      <c r="L110" s="72">
        <f t="shared" si="25"/>
        <v>0</v>
      </c>
      <c r="M110" s="55"/>
      <c r="N110" s="72">
        <f t="shared" si="26"/>
        <v>0</v>
      </c>
      <c r="O110" s="55"/>
      <c r="P110" s="72">
        <f t="shared" si="27"/>
        <v>0</v>
      </c>
      <c r="Q110" s="72">
        <f t="shared" si="28"/>
        <v>0</v>
      </c>
      <c r="R110" s="72">
        <f>SUMIF('3.1.MTS A'!$F$7:$F$253,'3.2.MTS B (M3)'!B110,'3.1.MTS A'!$AH$7:$AH$253)</f>
        <v>0</v>
      </c>
      <c r="S110" s="72">
        <f>SUMIFS('MTS B Funnel (M3)'!$E$7:$E$251,'MTS B Funnel (M3)'!$B$7:$B$251,'3.2.MTS B (M3)'!$B110)</f>
        <v>0</v>
      </c>
      <c r="T110" s="72">
        <f>SUMIFS('MTS B Funnel (M3)'!$F$7:$F$251,'MTS B Funnel (M3)'!$B$7:$B$251,'3.2.MTS B (M3)'!$B110)</f>
        <v>0</v>
      </c>
      <c r="U110" s="72">
        <f>SUMIFS('MTS B Funnel (M3)'!$G$7:$G$251,'MTS B Funnel (M3)'!$B$7:$B$251,'3.2.MTS B (M3)'!$B110)</f>
        <v>0</v>
      </c>
      <c r="V110" s="72">
        <f>SUMIFS('MTS B Funnel (M3)'!$H$7:$H$251,'MTS B Funnel (M3)'!$B$7:$B$251,'3.2.MTS B (M3)'!$B110)</f>
        <v>0</v>
      </c>
      <c r="W110" s="72">
        <f t="shared" si="29"/>
        <v>0</v>
      </c>
      <c r="X110" s="72">
        <f t="shared" si="30"/>
        <v>0</v>
      </c>
      <c r="Y110" s="72">
        <f t="shared" si="31"/>
        <v>0</v>
      </c>
      <c r="Z110" s="72">
        <f t="shared" si="31"/>
        <v>0</v>
      </c>
      <c r="AA110" s="72">
        <f t="shared" si="31"/>
        <v>0</v>
      </c>
      <c r="AB110" s="72">
        <f>SUMIFS('MTS B Funnel (M3)'!$I$7:$I$251,'MTS B Funnel (M3)'!$B$7:$B$251,'3.2.MTS B (M3)'!$B110)</f>
        <v>0</v>
      </c>
      <c r="AC110" s="72">
        <f>SUMIFS('MTS B Funnel (M3)'!$J$7:$J$251,'MTS B Funnel (M3)'!$B$7:$B$251,'3.2.MTS B (M3)'!$B110)</f>
        <v>0</v>
      </c>
      <c r="AD110" s="72">
        <f t="shared" si="32"/>
        <v>0</v>
      </c>
      <c r="AE110" s="55"/>
      <c r="AF110" s="72">
        <f>SUMIF('3.1.MTS A'!$F$7:$F$253,'3.2.MTS B (M3)'!R110,'3.1.MTS A'!$AM$7:$AM$253)</f>
        <v>0</v>
      </c>
      <c r="AG110" s="72">
        <f>SUMIFS('MTS B Funnel (M3)'!$L$7:$L$251,'MTS B Funnel (M3)'!$B$7:$B$251,'3.2.MTS B (M3)'!$B110)</f>
        <v>0</v>
      </c>
      <c r="AH110" s="72">
        <f>SUMIFS('MTS B Funnel (M3)'!$M$7:$M$251,'MTS B Funnel (M3)'!$B$7:$B$251,'3.2.MTS B (M3)'!$B110)</f>
        <v>0</v>
      </c>
      <c r="AI110" s="72">
        <f>SUMIFS('MTS B Funnel (M3)'!$N$7:$N$251,'MTS B Funnel (M3)'!$B$7:$B$251,'3.2.MTS B (M3)'!$B110)</f>
        <v>0</v>
      </c>
      <c r="AJ110" s="72">
        <f>SUMIFS('MTS B Funnel (M3)'!$O$7:$O$251,'MTS B Funnel (M3)'!$B$7:$B$251,'3.2.MTS B (M3)'!$B110)</f>
        <v>0</v>
      </c>
      <c r="AK110" s="72">
        <f t="shared" si="33"/>
        <v>0</v>
      </c>
      <c r="AL110" s="72">
        <f t="shared" si="34"/>
        <v>0</v>
      </c>
      <c r="AM110" s="72">
        <f t="shared" si="35"/>
        <v>0</v>
      </c>
      <c r="AN110" s="72">
        <f t="shared" si="36"/>
        <v>0</v>
      </c>
      <c r="AO110" s="72">
        <f t="shared" si="37"/>
        <v>0</v>
      </c>
      <c r="AP110" s="55"/>
    </row>
    <row r="111" spans="1:42" x14ac:dyDescent="0.25">
      <c r="A111" s="144"/>
      <c r="B111" s="55"/>
      <c r="C111" s="55"/>
      <c r="D111" s="72">
        <f>SUMIF('3.1.MTS A'!$F$7:$F$253,'3.2.MTS B (M3)'!B111,'3.1.MTS A'!$N$7:$N$253)</f>
        <v>0</v>
      </c>
      <c r="E111" s="187">
        <f>SUMIF('Conv ratios (M3)'!$A$2:$A$51,'3.2.MTS B (M3)'!$B111,'Conv ratios (M3)'!$G$2:$G$51)</f>
        <v>0</v>
      </c>
      <c r="F111" s="187">
        <f>SUMIF('Conv ratios (M3)'!$A$2:$A$51,'3.2.MTS B (M3)'!$B111,'Conv ratios (M3)'!$F$2:$F$51)</f>
        <v>0</v>
      </c>
      <c r="G111" s="187">
        <f>SUMIF('Conv ratios (M3)'!$A$2:$A$51,'3.2.MTS B (M3)'!$B111,'Conv ratios (M3)'!$E$2:$E$51)</f>
        <v>0</v>
      </c>
      <c r="H111" s="55"/>
      <c r="I111" s="72">
        <f t="shared" si="22"/>
        <v>0</v>
      </c>
      <c r="J111" s="72">
        <f t="shared" si="23"/>
        <v>0</v>
      </c>
      <c r="K111" s="72">
        <f t="shared" si="24"/>
        <v>0</v>
      </c>
      <c r="L111" s="72">
        <f t="shared" si="25"/>
        <v>0</v>
      </c>
      <c r="M111" s="55"/>
      <c r="N111" s="72">
        <f t="shared" si="26"/>
        <v>0</v>
      </c>
      <c r="O111" s="55"/>
      <c r="P111" s="72">
        <f t="shared" si="27"/>
        <v>0</v>
      </c>
      <c r="Q111" s="72">
        <f t="shared" si="28"/>
        <v>0</v>
      </c>
      <c r="R111" s="72">
        <f>SUMIF('3.1.MTS A'!$F$7:$F$253,'3.2.MTS B (M3)'!B111,'3.1.MTS A'!$AH$7:$AH$253)</f>
        <v>0</v>
      </c>
      <c r="S111" s="72">
        <f>SUMIFS('MTS B Funnel (M3)'!$E$7:$E$251,'MTS B Funnel (M3)'!$B$7:$B$251,'3.2.MTS B (M3)'!$B111)</f>
        <v>0</v>
      </c>
      <c r="T111" s="72">
        <f>SUMIFS('MTS B Funnel (M3)'!$F$7:$F$251,'MTS B Funnel (M3)'!$B$7:$B$251,'3.2.MTS B (M3)'!$B111)</f>
        <v>0</v>
      </c>
      <c r="U111" s="72">
        <f>SUMIFS('MTS B Funnel (M3)'!$G$7:$G$251,'MTS B Funnel (M3)'!$B$7:$B$251,'3.2.MTS B (M3)'!$B111)</f>
        <v>0</v>
      </c>
      <c r="V111" s="72">
        <f>SUMIFS('MTS B Funnel (M3)'!$H$7:$H$251,'MTS B Funnel (M3)'!$B$7:$B$251,'3.2.MTS B (M3)'!$B111)</f>
        <v>0</v>
      </c>
      <c r="W111" s="72">
        <f t="shared" si="29"/>
        <v>0</v>
      </c>
      <c r="X111" s="72">
        <f t="shared" si="30"/>
        <v>0</v>
      </c>
      <c r="Y111" s="72">
        <f t="shared" si="31"/>
        <v>0</v>
      </c>
      <c r="Z111" s="72">
        <f t="shared" si="31"/>
        <v>0</v>
      </c>
      <c r="AA111" s="72">
        <f t="shared" si="31"/>
        <v>0</v>
      </c>
      <c r="AB111" s="72">
        <f>SUMIFS('MTS B Funnel (M3)'!$I$7:$I$251,'MTS B Funnel (M3)'!$B$7:$B$251,'3.2.MTS B (M3)'!$B111)</f>
        <v>0</v>
      </c>
      <c r="AC111" s="72">
        <f>SUMIFS('MTS B Funnel (M3)'!$J$7:$J$251,'MTS B Funnel (M3)'!$B$7:$B$251,'3.2.MTS B (M3)'!$B111)</f>
        <v>0</v>
      </c>
      <c r="AD111" s="72">
        <f t="shared" si="32"/>
        <v>0</v>
      </c>
      <c r="AE111" s="55"/>
      <c r="AF111" s="72">
        <f>SUMIF('3.1.MTS A'!$F$7:$F$253,'3.2.MTS B (M3)'!R111,'3.1.MTS A'!$AM$7:$AM$253)</f>
        <v>0</v>
      </c>
      <c r="AG111" s="72">
        <f>SUMIFS('MTS B Funnel (M3)'!$L$7:$L$251,'MTS B Funnel (M3)'!$B$7:$B$251,'3.2.MTS B (M3)'!$B111)</f>
        <v>0</v>
      </c>
      <c r="AH111" s="72">
        <f>SUMIFS('MTS B Funnel (M3)'!$M$7:$M$251,'MTS B Funnel (M3)'!$B$7:$B$251,'3.2.MTS B (M3)'!$B111)</f>
        <v>0</v>
      </c>
      <c r="AI111" s="72">
        <f>SUMIFS('MTS B Funnel (M3)'!$N$7:$N$251,'MTS B Funnel (M3)'!$B$7:$B$251,'3.2.MTS B (M3)'!$B111)</f>
        <v>0</v>
      </c>
      <c r="AJ111" s="72">
        <f>SUMIFS('MTS B Funnel (M3)'!$O$7:$O$251,'MTS B Funnel (M3)'!$B$7:$B$251,'3.2.MTS B (M3)'!$B111)</f>
        <v>0</v>
      </c>
      <c r="AK111" s="72">
        <f t="shared" si="33"/>
        <v>0</v>
      </c>
      <c r="AL111" s="72">
        <f t="shared" si="34"/>
        <v>0</v>
      </c>
      <c r="AM111" s="72">
        <f t="shared" si="35"/>
        <v>0</v>
      </c>
      <c r="AN111" s="72">
        <f t="shared" si="36"/>
        <v>0</v>
      </c>
      <c r="AO111" s="72">
        <f t="shared" si="37"/>
        <v>0</v>
      </c>
      <c r="AP111" s="55"/>
    </row>
    <row r="112" spans="1:42" x14ac:dyDescent="0.25">
      <c r="A112" s="144"/>
      <c r="B112" s="55"/>
      <c r="C112" s="55"/>
      <c r="D112" s="72">
        <f>SUMIF('3.1.MTS A'!$F$7:$F$253,'3.2.MTS B (M3)'!B112,'3.1.MTS A'!$N$7:$N$253)</f>
        <v>0</v>
      </c>
      <c r="E112" s="187">
        <f>SUMIF('Conv ratios (M3)'!$A$2:$A$51,'3.2.MTS B (M3)'!$B112,'Conv ratios (M3)'!$G$2:$G$51)</f>
        <v>0</v>
      </c>
      <c r="F112" s="187">
        <f>SUMIF('Conv ratios (M3)'!$A$2:$A$51,'3.2.MTS B (M3)'!$B112,'Conv ratios (M3)'!$F$2:$F$51)</f>
        <v>0</v>
      </c>
      <c r="G112" s="187">
        <f>SUMIF('Conv ratios (M3)'!$A$2:$A$51,'3.2.MTS B (M3)'!$B112,'Conv ratios (M3)'!$E$2:$E$51)</f>
        <v>0</v>
      </c>
      <c r="H112" s="55"/>
      <c r="I112" s="72">
        <f t="shared" si="22"/>
        <v>0</v>
      </c>
      <c r="J112" s="72">
        <f t="shared" si="23"/>
        <v>0</v>
      </c>
      <c r="K112" s="72">
        <f t="shared" si="24"/>
        <v>0</v>
      </c>
      <c r="L112" s="72">
        <f t="shared" si="25"/>
        <v>0</v>
      </c>
      <c r="M112" s="55"/>
      <c r="N112" s="72">
        <f t="shared" si="26"/>
        <v>0</v>
      </c>
      <c r="O112" s="55"/>
      <c r="P112" s="72">
        <f t="shared" si="27"/>
        <v>0</v>
      </c>
      <c r="Q112" s="72">
        <f t="shared" si="28"/>
        <v>0</v>
      </c>
      <c r="R112" s="72">
        <f>SUMIF('3.1.MTS A'!$F$7:$F$253,'3.2.MTS B (M3)'!B112,'3.1.MTS A'!$AH$7:$AH$253)</f>
        <v>0</v>
      </c>
      <c r="S112" s="72">
        <f>SUMIFS('MTS B Funnel (M3)'!$E$7:$E$251,'MTS B Funnel (M3)'!$B$7:$B$251,'3.2.MTS B (M3)'!$B112)</f>
        <v>0</v>
      </c>
      <c r="T112" s="72">
        <f>SUMIFS('MTS B Funnel (M3)'!$F$7:$F$251,'MTS B Funnel (M3)'!$B$7:$B$251,'3.2.MTS B (M3)'!$B112)</f>
        <v>0</v>
      </c>
      <c r="U112" s="72">
        <f>SUMIFS('MTS B Funnel (M3)'!$G$7:$G$251,'MTS B Funnel (M3)'!$B$7:$B$251,'3.2.MTS B (M3)'!$B112)</f>
        <v>0</v>
      </c>
      <c r="V112" s="72">
        <f>SUMIFS('MTS B Funnel (M3)'!$H$7:$H$251,'MTS B Funnel (M3)'!$B$7:$B$251,'3.2.MTS B (M3)'!$B112)</f>
        <v>0</v>
      </c>
      <c r="W112" s="72">
        <f t="shared" si="29"/>
        <v>0</v>
      </c>
      <c r="X112" s="72">
        <f t="shared" si="30"/>
        <v>0</v>
      </c>
      <c r="Y112" s="72">
        <f t="shared" si="31"/>
        <v>0</v>
      </c>
      <c r="Z112" s="72">
        <f t="shared" si="31"/>
        <v>0</v>
      </c>
      <c r="AA112" s="72">
        <f t="shared" si="31"/>
        <v>0</v>
      </c>
      <c r="AB112" s="72">
        <f>SUMIFS('MTS B Funnel (M3)'!$I$7:$I$251,'MTS B Funnel (M3)'!$B$7:$B$251,'3.2.MTS B (M3)'!$B112)</f>
        <v>0</v>
      </c>
      <c r="AC112" s="72">
        <f>SUMIFS('MTS B Funnel (M3)'!$J$7:$J$251,'MTS B Funnel (M3)'!$B$7:$B$251,'3.2.MTS B (M3)'!$B112)</f>
        <v>0</v>
      </c>
      <c r="AD112" s="72">
        <f t="shared" si="32"/>
        <v>0</v>
      </c>
      <c r="AE112" s="55"/>
      <c r="AF112" s="72">
        <f>SUMIF('3.1.MTS A'!$F$7:$F$253,'3.2.MTS B (M3)'!R112,'3.1.MTS A'!$AM$7:$AM$253)</f>
        <v>0</v>
      </c>
      <c r="AG112" s="72">
        <f>SUMIFS('MTS B Funnel (M3)'!$L$7:$L$251,'MTS B Funnel (M3)'!$B$7:$B$251,'3.2.MTS B (M3)'!$B112)</f>
        <v>0</v>
      </c>
      <c r="AH112" s="72">
        <f>SUMIFS('MTS B Funnel (M3)'!$M$7:$M$251,'MTS B Funnel (M3)'!$B$7:$B$251,'3.2.MTS B (M3)'!$B112)</f>
        <v>0</v>
      </c>
      <c r="AI112" s="72">
        <f>SUMIFS('MTS B Funnel (M3)'!$N$7:$N$251,'MTS B Funnel (M3)'!$B$7:$B$251,'3.2.MTS B (M3)'!$B112)</f>
        <v>0</v>
      </c>
      <c r="AJ112" s="72">
        <f>SUMIFS('MTS B Funnel (M3)'!$O$7:$O$251,'MTS B Funnel (M3)'!$B$7:$B$251,'3.2.MTS B (M3)'!$B112)</f>
        <v>0</v>
      </c>
      <c r="AK112" s="72">
        <f t="shared" si="33"/>
        <v>0</v>
      </c>
      <c r="AL112" s="72">
        <f t="shared" si="34"/>
        <v>0</v>
      </c>
      <c r="AM112" s="72">
        <f t="shared" si="35"/>
        <v>0</v>
      </c>
      <c r="AN112" s="72">
        <f t="shared" si="36"/>
        <v>0</v>
      </c>
      <c r="AO112" s="72">
        <f t="shared" si="37"/>
        <v>0</v>
      </c>
      <c r="AP112" s="55"/>
    </row>
    <row r="113" spans="1:42" x14ac:dyDescent="0.25">
      <c r="A113" s="144"/>
      <c r="B113" s="55"/>
      <c r="C113" s="55"/>
      <c r="D113" s="72">
        <f>SUMIF('3.1.MTS A'!$F$7:$F$253,'3.2.MTS B (M3)'!B113,'3.1.MTS A'!$N$7:$N$253)</f>
        <v>0</v>
      </c>
      <c r="E113" s="187">
        <f>SUMIF('Conv ratios (M3)'!$A$2:$A$51,'3.2.MTS B (M3)'!$B113,'Conv ratios (M3)'!$G$2:$G$51)</f>
        <v>0</v>
      </c>
      <c r="F113" s="187">
        <f>SUMIF('Conv ratios (M3)'!$A$2:$A$51,'3.2.MTS B (M3)'!$B113,'Conv ratios (M3)'!$F$2:$F$51)</f>
        <v>0</v>
      </c>
      <c r="G113" s="187">
        <f>SUMIF('Conv ratios (M3)'!$A$2:$A$51,'3.2.MTS B (M3)'!$B113,'Conv ratios (M3)'!$E$2:$E$51)</f>
        <v>0</v>
      </c>
      <c r="H113" s="55"/>
      <c r="I113" s="72">
        <f t="shared" si="22"/>
        <v>0</v>
      </c>
      <c r="J113" s="72">
        <f t="shared" si="23"/>
        <v>0</v>
      </c>
      <c r="K113" s="72">
        <f t="shared" si="24"/>
        <v>0</v>
      </c>
      <c r="L113" s="72">
        <f t="shared" si="25"/>
        <v>0</v>
      </c>
      <c r="M113" s="55"/>
      <c r="N113" s="72">
        <f t="shared" si="26"/>
        <v>0</v>
      </c>
      <c r="O113" s="55"/>
      <c r="P113" s="72">
        <f t="shared" si="27"/>
        <v>0</v>
      </c>
      <c r="Q113" s="72">
        <f t="shared" si="28"/>
        <v>0</v>
      </c>
      <c r="R113" s="72">
        <f>SUMIF('3.1.MTS A'!$F$7:$F$253,'3.2.MTS B (M3)'!B113,'3.1.MTS A'!$AH$7:$AH$253)</f>
        <v>0</v>
      </c>
      <c r="S113" s="72">
        <f>SUMIFS('MTS B Funnel (M3)'!$E$7:$E$251,'MTS B Funnel (M3)'!$B$7:$B$251,'3.2.MTS B (M3)'!$B113)</f>
        <v>0</v>
      </c>
      <c r="T113" s="72">
        <f>SUMIFS('MTS B Funnel (M3)'!$F$7:$F$251,'MTS B Funnel (M3)'!$B$7:$B$251,'3.2.MTS B (M3)'!$B113)</f>
        <v>0</v>
      </c>
      <c r="U113" s="72">
        <f>SUMIFS('MTS B Funnel (M3)'!$G$7:$G$251,'MTS B Funnel (M3)'!$B$7:$B$251,'3.2.MTS B (M3)'!$B113)</f>
        <v>0</v>
      </c>
      <c r="V113" s="72">
        <f>SUMIFS('MTS B Funnel (M3)'!$H$7:$H$251,'MTS B Funnel (M3)'!$B$7:$B$251,'3.2.MTS B (M3)'!$B113)</f>
        <v>0</v>
      </c>
      <c r="W113" s="72">
        <f t="shared" si="29"/>
        <v>0</v>
      </c>
      <c r="X113" s="72">
        <f t="shared" si="30"/>
        <v>0</v>
      </c>
      <c r="Y113" s="72">
        <f t="shared" si="31"/>
        <v>0</v>
      </c>
      <c r="Z113" s="72">
        <f t="shared" si="31"/>
        <v>0</v>
      </c>
      <c r="AA113" s="72">
        <f t="shared" si="31"/>
        <v>0</v>
      </c>
      <c r="AB113" s="72">
        <f>SUMIFS('MTS B Funnel (M3)'!$I$7:$I$251,'MTS B Funnel (M3)'!$B$7:$B$251,'3.2.MTS B (M3)'!$B113)</f>
        <v>0</v>
      </c>
      <c r="AC113" s="72">
        <f>SUMIFS('MTS B Funnel (M3)'!$J$7:$J$251,'MTS B Funnel (M3)'!$B$7:$B$251,'3.2.MTS B (M3)'!$B113)</f>
        <v>0</v>
      </c>
      <c r="AD113" s="72">
        <f t="shared" si="32"/>
        <v>0</v>
      </c>
      <c r="AE113" s="55"/>
      <c r="AF113" s="72">
        <f>SUMIF('3.1.MTS A'!$F$7:$F$253,'3.2.MTS B (M3)'!R113,'3.1.MTS A'!$AM$7:$AM$253)</f>
        <v>0</v>
      </c>
      <c r="AG113" s="72">
        <f>SUMIFS('MTS B Funnel (M3)'!$L$7:$L$251,'MTS B Funnel (M3)'!$B$7:$B$251,'3.2.MTS B (M3)'!$B113)</f>
        <v>0</v>
      </c>
      <c r="AH113" s="72">
        <f>SUMIFS('MTS B Funnel (M3)'!$M$7:$M$251,'MTS B Funnel (M3)'!$B$7:$B$251,'3.2.MTS B (M3)'!$B113)</f>
        <v>0</v>
      </c>
      <c r="AI113" s="72">
        <f>SUMIFS('MTS B Funnel (M3)'!$N$7:$N$251,'MTS B Funnel (M3)'!$B$7:$B$251,'3.2.MTS B (M3)'!$B113)</f>
        <v>0</v>
      </c>
      <c r="AJ113" s="72">
        <f>SUMIFS('MTS B Funnel (M3)'!$O$7:$O$251,'MTS B Funnel (M3)'!$B$7:$B$251,'3.2.MTS B (M3)'!$B113)</f>
        <v>0</v>
      </c>
      <c r="AK113" s="72">
        <f t="shared" si="33"/>
        <v>0</v>
      </c>
      <c r="AL113" s="72">
        <f t="shared" si="34"/>
        <v>0</v>
      </c>
      <c r="AM113" s="72">
        <f t="shared" si="35"/>
        <v>0</v>
      </c>
      <c r="AN113" s="72">
        <f t="shared" si="36"/>
        <v>0</v>
      </c>
      <c r="AO113" s="72">
        <f t="shared" si="37"/>
        <v>0</v>
      </c>
      <c r="AP113" s="55"/>
    </row>
    <row r="114" spans="1:42" x14ac:dyDescent="0.25">
      <c r="A114" s="144"/>
      <c r="B114" s="55"/>
      <c r="C114" s="55"/>
      <c r="D114" s="72">
        <f>SUMIF('3.1.MTS A'!$F$7:$F$253,'3.2.MTS B (M3)'!B114,'3.1.MTS A'!$N$7:$N$253)</f>
        <v>0</v>
      </c>
      <c r="E114" s="187">
        <f>SUMIF('Conv ratios (M3)'!$A$2:$A$51,'3.2.MTS B (M3)'!$B114,'Conv ratios (M3)'!$G$2:$G$51)</f>
        <v>0</v>
      </c>
      <c r="F114" s="187">
        <f>SUMIF('Conv ratios (M3)'!$A$2:$A$51,'3.2.MTS B (M3)'!$B114,'Conv ratios (M3)'!$F$2:$F$51)</f>
        <v>0</v>
      </c>
      <c r="G114" s="187">
        <f>SUMIF('Conv ratios (M3)'!$A$2:$A$51,'3.2.MTS B (M3)'!$B114,'Conv ratios (M3)'!$E$2:$E$51)</f>
        <v>0</v>
      </c>
      <c r="H114" s="55"/>
      <c r="I114" s="72">
        <f t="shared" si="22"/>
        <v>0</v>
      </c>
      <c r="J114" s="72">
        <f t="shared" si="23"/>
        <v>0</v>
      </c>
      <c r="K114" s="72">
        <f t="shared" si="24"/>
        <v>0</v>
      </c>
      <c r="L114" s="72">
        <f t="shared" si="25"/>
        <v>0</v>
      </c>
      <c r="M114" s="55"/>
      <c r="N114" s="72">
        <f t="shared" si="26"/>
        <v>0</v>
      </c>
      <c r="O114" s="55"/>
      <c r="P114" s="72">
        <f t="shared" si="27"/>
        <v>0</v>
      </c>
      <c r="Q114" s="72">
        <f t="shared" si="28"/>
        <v>0</v>
      </c>
      <c r="R114" s="72">
        <f>SUMIF('3.1.MTS A'!$F$7:$F$253,'3.2.MTS B (M3)'!B114,'3.1.MTS A'!$AH$7:$AH$253)</f>
        <v>0</v>
      </c>
      <c r="S114" s="72">
        <f>SUMIFS('MTS B Funnel (M3)'!$E$7:$E$251,'MTS B Funnel (M3)'!$B$7:$B$251,'3.2.MTS B (M3)'!$B114)</f>
        <v>0</v>
      </c>
      <c r="T114" s="72">
        <f>SUMIFS('MTS B Funnel (M3)'!$F$7:$F$251,'MTS B Funnel (M3)'!$B$7:$B$251,'3.2.MTS B (M3)'!$B114)</f>
        <v>0</v>
      </c>
      <c r="U114" s="72">
        <f>SUMIFS('MTS B Funnel (M3)'!$G$7:$G$251,'MTS B Funnel (M3)'!$B$7:$B$251,'3.2.MTS B (M3)'!$B114)</f>
        <v>0</v>
      </c>
      <c r="V114" s="72">
        <f>SUMIFS('MTS B Funnel (M3)'!$H$7:$H$251,'MTS B Funnel (M3)'!$B$7:$B$251,'3.2.MTS B (M3)'!$B114)</f>
        <v>0</v>
      </c>
      <c r="W114" s="72">
        <f t="shared" si="29"/>
        <v>0</v>
      </c>
      <c r="X114" s="72">
        <f t="shared" si="30"/>
        <v>0</v>
      </c>
      <c r="Y114" s="72">
        <f t="shared" si="31"/>
        <v>0</v>
      </c>
      <c r="Z114" s="72">
        <f t="shared" si="31"/>
        <v>0</v>
      </c>
      <c r="AA114" s="72">
        <f t="shared" si="31"/>
        <v>0</v>
      </c>
      <c r="AB114" s="72">
        <f>SUMIFS('MTS B Funnel (M3)'!$I$7:$I$251,'MTS B Funnel (M3)'!$B$7:$B$251,'3.2.MTS B (M3)'!$B114)</f>
        <v>0</v>
      </c>
      <c r="AC114" s="72">
        <f>SUMIFS('MTS B Funnel (M3)'!$J$7:$J$251,'MTS B Funnel (M3)'!$B$7:$B$251,'3.2.MTS B (M3)'!$B114)</f>
        <v>0</v>
      </c>
      <c r="AD114" s="72">
        <f t="shared" si="32"/>
        <v>0</v>
      </c>
      <c r="AE114" s="55"/>
      <c r="AF114" s="72">
        <f>SUMIF('3.1.MTS A'!$F$7:$F$253,'3.2.MTS B (M3)'!R114,'3.1.MTS A'!$AM$7:$AM$253)</f>
        <v>0</v>
      </c>
      <c r="AG114" s="72">
        <f>SUMIFS('MTS B Funnel (M3)'!$L$7:$L$251,'MTS B Funnel (M3)'!$B$7:$B$251,'3.2.MTS B (M3)'!$B114)</f>
        <v>0</v>
      </c>
      <c r="AH114" s="72">
        <f>SUMIFS('MTS B Funnel (M3)'!$M$7:$M$251,'MTS B Funnel (M3)'!$B$7:$B$251,'3.2.MTS B (M3)'!$B114)</f>
        <v>0</v>
      </c>
      <c r="AI114" s="72">
        <f>SUMIFS('MTS B Funnel (M3)'!$N$7:$N$251,'MTS B Funnel (M3)'!$B$7:$B$251,'3.2.MTS B (M3)'!$B114)</f>
        <v>0</v>
      </c>
      <c r="AJ114" s="72">
        <f>SUMIFS('MTS B Funnel (M3)'!$O$7:$O$251,'MTS B Funnel (M3)'!$B$7:$B$251,'3.2.MTS B (M3)'!$B114)</f>
        <v>0</v>
      </c>
      <c r="AK114" s="72">
        <f t="shared" si="33"/>
        <v>0</v>
      </c>
      <c r="AL114" s="72">
        <f t="shared" si="34"/>
        <v>0</v>
      </c>
      <c r="AM114" s="72">
        <f t="shared" si="35"/>
        <v>0</v>
      </c>
      <c r="AN114" s="72">
        <f t="shared" si="36"/>
        <v>0</v>
      </c>
      <c r="AO114" s="72">
        <f t="shared" si="37"/>
        <v>0</v>
      </c>
      <c r="AP114" s="55"/>
    </row>
    <row r="115" spans="1:42" x14ac:dyDescent="0.25">
      <c r="A115" s="144"/>
      <c r="B115" s="55"/>
      <c r="C115" s="55"/>
      <c r="D115" s="72">
        <f>SUMIF('3.1.MTS A'!$F$7:$F$253,'3.2.MTS B (M3)'!B115,'3.1.MTS A'!$N$7:$N$253)</f>
        <v>0</v>
      </c>
      <c r="E115" s="187">
        <f>SUMIF('Conv ratios (M3)'!$A$2:$A$51,'3.2.MTS B (M3)'!$B115,'Conv ratios (M3)'!$G$2:$G$51)</f>
        <v>0</v>
      </c>
      <c r="F115" s="187">
        <f>SUMIF('Conv ratios (M3)'!$A$2:$A$51,'3.2.MTS B (M3)'!$B115,'Conv ratios (M3)'!$F$2:$F$51)</f>
        <v>0</v>
      </c>
      <c r="G115" s="187">
        <f>SUMIF('Conv ratios (M3)'!$A$2:$A$51,'3.2.MTS B (M3)'!$B115,'Conv ratios (M3)'!$E$2:$E$51)</f>
        <v>0</v>
      </c>
      <c r="H115" s="55"/>
      <c r="I115" s="72">
        <f t="shared" si="22"/>
        <v>0</v>
      </c>
      <c r="J115" s="72">
        <f t="shared" si="23"/>
        <v>0</v>
      </c>
      <c r="K115" s="72">
        <f t="shared" si="24"/>
        <v>0</v>
      </c>
      <c r="L115" s="72">
        <f t="shared" si="25"/>
        <v>0</v>
      </c>
      <c r="M115" s="55"/>
      <c r="N115" s="72">
        <f t="shared" si="26"/>
        <v>0</v>
      </c>
      <c r="O115" s="55"/>
      <c r="P115" s="72">
        <f t="shared" si="27"/>
        <v>0</v>
      </c>
      <c r="Q115" s="72">
        <f t="shared" si="28"/>
        <v>0</v>
      </c>
      <c r="R115" s="72">
        <f>SUMIF('3.1.MTS A'!$F$7:$F$253,'3.2.MTS B (M3)'!B115,'3.1.MTS A'!$AH$7:$AH$253)</f>
        <v>0</v>
      </c>
      <c r="S115" s="72">
        <f>SUMIFS('MTS B Funnel (M3)'!$E$7:$E$251,'MTS B Funnel (M3)'!$B$7:$B$251,'3.2.MTS B (M3)'!$B115)</f>
        <v>0</v>
      </c>
      <c r="T115" s="72">
        <f>SUMIFS('MTS B Funnel (M3)'!$F$7:$F$251,'MTS B Funnel (M3)'!$B$7:$B$251,'3.2.MTS B (M3)'!$B115)</f>
        <v>0</v>
      </c>
      <c r="U115" s="72">
        <f>SUMIFS('MTS B Funnel (M3)'!$G$7:$G$251,'MTS B Funnel (M3)'!$B$7:$B$251,'3.2.MTS B (M3)'!$B115)</f>
        <v>0</v>
      </c>
      <c r="V115" s="72">
        <f>SUMIFS('MTS B Funnel (M3)'!$H$7:$H$251,'MTS B Funnel (M3)'!$B$7:$B$251,'3.2.MTS B (M3)'!$B115)</f>
        <v>0</v>
      </c>
      <c r="W115" s="72">
        <f t="shared" si="29"/>
        <v>0</v>
      </c>
      <c r="X115" s="72">
        <f t="shared" si="30"/>
        <v>0</v>
      </c>
      <c r="Y115" s="72">
        <f t="shared" si="31"/>
        <v>0</v>
      </c>
      <c r="Z115" s="72">
        <f t="shared" si="31"/>
        <v>0</v>
      </c>
      <c r="AA115" s="72">
        <f t="shared" si="31"/>
        <v>0</v>
      </c>
      <c r="AB115" s="72">
        <f>SUMIFS('MTS B Funnel (M3)'!$I$7:$I$251,'MTS B Funnel (M3)'!$B$7:$B$251,'3.2.MTS B (M3)'!$B115)</f>
        <v>0</v>
      </c>
      <c r="AC115" s="72">
        <f>SUMIFS('MTS B Funnel (M3)'!$J$7:$J$251,'MTS B Funnel (M3)'!$B$7:$B$251,'3.2.MTS B (M3)'!$B115)</f>
        <v>0</v>
      </c>
      <c r="AD115" s="72">
        <f t="shared" si="32"/>
        <v>0</v>
      </c>
      <c r="AE115" s="55"/>
      <c r="AF115" s="72">
        <f>SUMIF('3.1.MTS A'!$F$7:$F$253,'3.2.MTS B (M3)'!R115,'3.1.MTS A'!$AM$7:$AM$253)</f>
        <v>0</v>
      </c>
      <c r="AG115" s="72">
        <f>SUMIFS('MTS B Funnel (M3)'!$L$7:$L$251,'MTS B Funnel (M3)'!$B$7:$B$251,'3.2.MTS B (M3)'!$B115)</f>
        <v>0</v>
      </c>
      <c r="AH115" s="72">
        <f>SUMIFS('MTS B Funnel (M3)'!$M$7:$M$251,'MTS B Funnel (M3)'!$B$7:$B$251,'3.2.MTS B (M3)'!$B115)</f>
        <v>0</v>
      </c>
      <c r="AI115" s="72">
        <f>SUMIFS('MTS B Funnel (M3)'!$N$7:$N$251,'MTS B Funnel (M3)'!$B$7:$B$251,'3.2.MTS B (M3)'!$B115)</f>
        <v>0</v>
      </c>
      <c r="AJ115" s="72">
        <f>SUMIFS('MTS B Funnel (M3)'!$O$7:$O$251,'MTS B Funnel (M3)'!$B$7:$B$251,'3.2.MTS B (M3)'!$B115)</f>
        <v>0</v>
      </c>
      <c r="AK115" s="72">
        <f t="shared" si="33"/>
        <v>0</v>
      </c>
      <c r="AL115" s="72">
        <f t="shared" si="34"/>
        <v>0</v>
      </c>
      <c r="AM115" s="72">
        <f t="shared" si="35"/>
        <v>0</v>
      </c>
      <c r="AN115" s="72">
        <f t="shared" si="36"/>
        <v>0</v>
      </c>
      <c r="AO115" s="72">
        <f t="shared" si="37"/>
        <v>0</v>
      </c>
      <c r="AP115" s="55"/>
    </row>
    <row r="116" spans="1:42" x14ac:dyDescent="0.25">
      <c r="A116" s="144"/>
      <c r="B116" s="55"/>
      <c r="C116" s="55"/>
      <c r="D116" s="72">
        <f>SUMIF('3.1.MTS A'!$F$7:$F$253,'3.2.MTS B (M3)'!B116,'3.1.MTS A'!$N$7:$N$253)</f>
        <v>0</v>
      </c>
      <c r="E116" s="187">
        <f>SUMIF('Conv ratios (M3)'!$A$2:$A$51,'3.2.MTS B (M3)'!$B116,'Conv ratios (M3)'!$G$2:$G$51)</f>
        <v>0</v>
      </c>
      <c r="F116" s="187">
        <f>SUMIF('Conv ratios (M3)'!$A$2:$A$51,'3.2.MTS B (M3)'!$B116,'Conv ratios (M3)'!$F$2:$F$51)</f>
        <v>0</v>
      </c>
      <c r="G116" s="187">
        <f>SUMIF('Conv ratios (M3)'!$A$2:$A$51,'3.2.MTS B (M3)'!$B116,'Conv ratios (M3)'!$E$2:$E$51)</f>
        <v>0</v>
      </c>
      <c r="H116" s="55"/>
      <c r="I116" s="72">
        <f t="shared" si="22"/>
        <v>0</v>
      </c>
      <c r="J116" s="72">
        <f t="shared" si="23"/>
        <v>0</v>
      </c>
      <c r="K116" s="72">
        <f t="shared" si="24"/>
        <v>0</v>
      </c>
      <c r="L116" s="72">
        <f t="shared" si="25"/>
        <v>0</v>
      </c>
      <c r="M116" s="55"/>
      <c r="N116" s="72">
        <f t="shared" si="26"/>
        <v>0</v>
      </c>
      <c r="O116" s="55"/>
      <c r="P116" s="72">
        <f t="shared" si="27"/>
        <v>0</v>
      </c>
      <c r="Q116" s="72">
        <f t="shared" si="28"/>
        <v>0</v>
      </c>
      <c r="R116" s="72">
        <f>SUMIF('3.1.MTS A'!$F$7:$F$253,'3.2.MTS B (M3)'!B116,'3.1.MTS A'!$AH$7:$AH$253)</f>
        <v>0</v>
      </c>
      <c r="S116" s="72">
        <f>SUMIFS('MTS B Funnel (M3)'!$E$7:$E$251,'MTS B Funnel (M3)'!$B$7:$B$251,'3.2.MTS B (M3)'!$B116)</f>
        <v>0</v>
      </c>
      <c r="T116" s="72">
        <f>SUMIFS('MTS B Funnel (M3)'!$F$7:$F$251,'MTS B Funnel (M3)'!$B$7:$B$251,'3.2.MTS B (M3)'!$B116)</f>
        <v>0</v>
      </c>
      <c r="U116" s="72">
        <f>SUMIFS('MTS B Funnel (M3)'!$G$7:$G$251,'MTS B Funnel (M3)'!$B$7:$B$251,'3.2.MTS B (M3)'!$B116)</f>
        <v>0</v>
      </c>
      <c r="V116" s="72">
        <f>SUMIFS('MTS B Funnel (M3)'!$H$7:$H$251,'MTS B Funnel (M3)'!$B$7:$B$251,'3.2.MTS B (M3)'!$B116)</f>
        <v>0</v>
      </c>
      <c r="W116" s="72">
        <f t="shared" si="29"/>
        <v>0</v>
      </c>
      <c r="X116" s="72">
        <f t="shared" si="30"/>
        <v>0</v>
      </c>
      <c r="Y116" s="72">
        <f t="shared" si="31"/>
        <v>0</v>
      </c>
      <c r="Z116" s="72">
        <f t="shared" si="31"/>
        <v>0</v>
      </c>
      <c r="AA116" s="72">
        <f t="shared" si="31"/>
        <v>0</v>
      </c>
      <c r="AB116" s="72">
        <f>SUMIFS('MTS B Funnel (M3)'!$I$7:$I$251,'MTS B Funnel (M3)'!$B$7:$B$251,'3.2.MTS B (M3)'!$B116)</f>
        <v>0</v>
      </c>
      <c r="AC116" s="72">
        <f>SUMIFS('MTS B Funnel (M3)'!$J$7:$J$251,'MTS B Funnel (M3)'!$B$7:$B$251,'3.2.MTS B (M3)'!$B116)</f>
        <v>0</v>
      </c>
      <c r="AD116" s="72">
        <f t="shared" si="32"/>
        <v>0</v>
      </c>
      <c r="AE116" s="55"/>
      <c r="AF116" s="72">
        <f>SUMIF('3.1.MTS A'!$F$7:$F$253,'3.2.MTS B (M3)'!R116,'3.1.MTS A'!$AM$7:$AM$253)</f>
        <v>0</v>
      </c>
      <c r="AG116" s="72">
        <f>SUMIFS('MTS B Funnel (M3)'!$L$7:$L$251,'MTS B Funnel (M3)'!$B$7:$B$251,'3.2.MTS B (M3)'!$B116)</f>
        <v>0</v>
      </c>
      <c r="AH116" s="72">
        <f>SUMIFS('MTS B Funnel (M3)'!$M$7:$M$251,'MTS B Funnel (M3)'!$B$7:$B$251,'3.2.MTS B (M3)'!$B116)</f>
        <v>0</v>
      </c>
      <c r="AI116" s="72">
        <f>SUMIFS('MTS B Funnel (M3)'!$N$7:$N$251,'MTS B Funnel (M3)'!$B$7:$B$251,'3.2.MTS B (M3)'!$B116)</f>
        <v>0</v>
      </c>
      <c r="AJ116" s="72">
        <f>SUMIFS('MTS B Funnel (M3)'!$O$7:$O$251,'MTS B Funnel (M3)'!$B$7:$B$251,'3.2.MTS B (M3)'!$B116)</f>
        <v>0</v>
      </c>
      <c r="AK116" s="72">
        <f t="shared" si="33"/>
        <v>0</v>
      </c>
      <c r="AL116" s="72">
        <f t="shared" si="34"/>
        <v>0</v>
      </c>
      <c r="AM116" s="72">
        <f t="shared" si="35"/>
        <v>0</v>
      </c>
      <c r="AN116" s="72">
        <f t="shared" si="36"/>
        <v>0</v>
      </c>
      <c r="AO116" s="72">
        <f t="shared" si="37"/>
        <v>0</v>
      </c>
      <c r="AP116" s="55"/>
    </row>
    <row r="117" spans="1:42" x14ac:dyDescent="0.25">
      <c r="A117" s="144"/>
      <c r="B117" s="55"/>
      <c r="C117" s="55"/>
      <c r="D117" s="72">
        <f>SUMIF('3.1.MTS A'!$F$7:$F$253,'3.2.MTS B (M3)'!B117,'3.1.MTS A'!$N$7:$N$253)</f>
        <v>0</v>
      </c>
      <c r="E117" s="187">
        <f>SUMIF('Conv ratios (M3)'!$A$2:$A$51,'3.2.MTS B (M3)'!$B117,'Conv ratios (M3)'!$G$2:$G$51)</f>
        <v>0</v>
      </c>
      <c r="F117" s="187">
        <f>SUMIF('Conv ratios (M3)'!$A$2:$A$51,'3.2.MTS B (M3)'!$B117,'Conv ratios (M3)'!$F$2:$F$51)</f>
        <v>0</v>
      </c>
      <c r="G117" s="187">
        <f>SUMIF('Conv ratios (M3)'!$A$2:$A$51,'3.2.MTS B (M3)'!$B117,'Conv ratios (M3)'!$E$2:$E$51)</f>
        <v>0</v>
      </c>
      <c r="H117" s="55"/>
      <c r="I117" s="72">
        <f t="shared" si="22"/>
        <v>0</v>
      </c>
      <c r="J117" s="72">
        <f t="shared" si="23"/>
        <v>0</v>
      </c>
      <c r="K117" s="72">
        <f t="shared" si="24"/>
        <v>0</v>
      </c>
      <c r="L117" s="72">
        <f t="shared" si="25"/>
        <v>0</v>
      </c>
      <c r="M117" s="55"/>
      <c r="N117" s="72">
        <f t="shared" si="26"/>
        <v>0</v>
      </c>
      <c r="O117" s="55"/>
      <c r="P117" s="72">
        <f t="shared" si="27"/>
        <v>0</v>
      </c>
      <c r="Q117" s="72">
        <f t="shared" si="28"/>
        <v>0</v>
      </c>
      <c r="R117" s="72">
        <f>SUMIF('3.1.MTS A'!$F$7:$F$253,'3.2.MTS B (M3)'!B117,'3.1.MTS A'!$AH$7:$AH$253)</f>
        <v>0</v>
      </c>
      <c r="S117" s="72">
        <f>SUMIFS('MTS B Funnel (M3)'!$E$7:$E$251,'MTS B Funnel (M3)'!$B$7:$B$251,'3.2.MTS B (M3)'!$B117)</f>
        <v>0</v>
      </c>
      <c r="T117" s="72">
        <f>SUMIFS('MTS B Funnel (M3)'!$F$7:$F$251,'MTS B Funnel (M3)'!$B$7:$B$251,'3.2.MTS B (M3)'!$B117)</f>
        <v>0</v>
      </c>
      <c r="U117" s="72">
        <f>SUMIFS('MTS B Funnel (M3)'!$G$7:$G$251,'MTS B Funnel (M3)'!$B$7:$B$251,'3.2.MTS B (M3)'!$B117)</f>
        <v>0</v>
      </c>
      <c r="V117" s="72">
        <f>SUMIFS('MTS B Funnel (M3)'!$H$7:$H$251,'MTS B Funnel (M3)'!$B$7:$B$251,'3.2.MTS B (M3)'!$B117)</f>
        <v>0</v>
      </c>
      <c r="W117" s="72">
        <f t="shared" si="29"/>
        <v>0</v>
      </c>
      <c r="X117" s="72">
        <f t="shared" si="30"/>
        <v>0</v>
      </c>
      <c r="Y117" s="72">
        <f t="shared" si="31"/>
        <v>0</v>
      </c>
      <c r="Z117" s="72">
        <f t="shared" si="31"/>
        <v>0</v>
      </c>
      <c r="AA117" s="72">
        <f t="shared" si="31"/>
        <v>0</v>
      </c>
      <c r="AB117" s="72">
        <f>SUMIFS('MTS B Funnel (M3)'!$I$7:$I$251,'MTS B Funnel (M3)'!$B$7:$B$251,'3.2.MTS B (M3)'!$B117)</f>
        <v>0</v>
      </c>
      <c r="AC117" s="72">
        <f>SUMIFS('MTS B Funnel (M3)'!$J$7:$J$251,'MTS B Funnel (M3)'!$B$7:$B$251,'3.2.MTS B (M3)'!$B117)</f>
        <v>0</v>
      </c>
      <c r="AD117" s="72">
        <f t="shared" si="32"/>
        <v>0</v>
      </c>
      <c r="AE117" s="55"/>
      <c r="AF117" s="72">
        <f>SUMIF('3.1.MTS A'!$F$7:$F$253,'3.2.MTS B (M3)'!R117,'3.1.MTS A'!$AM$7:$AM$253)</f>
        <v>0</v>
      </c>
      <c r="AG117" s="72">
        <f>SUMIFS('MTS B Funnel (M3)'!$L$7:$L$251,'MTS B Funnel (M3)'!$B$7:$B$251,'3.2.MTS B (M3)'!$B117)</f>
        <v>0</v>
      </c>
      <c r="AH117" s="72">
        <f>SUMIFS('MTS B Funnel (M3)'!$M$7:$M$251,'MTS B Funnel (M3)'!$B$7:$B$251,'3.2.MTS B (M3)'!$B117)</f>
        <v>0</v>
      </c>
      <c r="AI117" s="72">
        <f>SUMIFS('MTS B Funnel (M3)'!$N$7:$N$251,'MTS B Funnel (M3)'!$B$7:$B$251,'3.2.MTS B (M3)'!$B117)</f>
        <v>0</v>
      </c>
      <c r="AJ117" s="72">
        <f>SUMIFS('MTS B Funnel (M3)'!$O$7:$O$251,'MTS B Funnel (M3)'!$B$7:$B$251,'3.2.MTS B (M3)'!$B117)</f>
        <v>0</v>
      </c>
      <c r="AK117" s="72">
        <f t="shared" si="33"/>
        <v>0</v>
      </c>
      <c r="AL117" s="72">
        <f t="shared" si="34"/>
        <v>0</v>
      </c>
      <c r="AM117" s="72">
        <f t="shared" si="35"/>
        <v>0</v>
      </c>
      <c r="AN117" s="72">
        <f t="shared" si="36"/>
        <v>0</v>
      </c>
      <c r="AO117" s="72">
        <f t="shared" si="37"/>
        <v>0</v>
      </c>
      <c r="AP117" s="55"/>
    </row>
    <row r="118" spans="1:42" x14ac:dyDescent="0.25">
      <c r="A118" s="144"/>
      <c r="B118" s="55"/>
      <c r="C118" s="55"/>
      <c r="D118" s="72">
        <f>SUMIF('3.1.MTS A'!$F$7:$F$253,'3.2.MTS B (M3)'!B118,'3.1.MTS A'!$N$7:$N$253)</f>
        <v>0</v>
      </c>
      <c r="E118" s="187">
        <f>SUMIF('Conv ratios (M3)'!$A$2:$A$51,'3.2.MTS B (M3)'!$B118,'Conv ratios (M3)'!$G$2:$G$51)</f>
        <v>0</v>
      </c>
      <c r="F118" s="187">
        <f>SUMIF('Conv ratios (M3)'!$A$2:$A$51,'3.2.MTS B (M3)'!$B118,'Conv ratios (M3)'!$F$2:$F$51)</f>
        <v>0</v>
      </c>
      <c r="G118" s="187">
        <f>SUMIF('Conv ratios (M3)'!$A$2:$A$51,'3.2.MTS B (M3)'!$B118,'Conv ratios (M3)'!$E$2:$E$51)</f>
        <v>0</v>
      </c>
      <c r="H118" s="55"/>
      <c r="I118" s="72">
        <f t="shared" si="22"/>
        <v>0</v>
      </c>
      <c r="J118" s="72">
        <f t="shared" si="23"/>
        <v>0</v>
      </c>
      <c r="K118" s="72">
        <f t="shared" si="24"/>
        <v>0</v>
      </c>
      <c r="L118" s="72">
        <f t="shared" si="25"/>
        <v>0</v>
      </c>
      <c r="M118" s="55"/>
      <c r="N118" s="72">
        <f t="shared" si="26"/>
        <v>0</v>
      </c>
      <c r="O118" s="55"/>
      <c r="P118" s="72">
        <f t="shared" si="27"/>
        <v>0</v>
      </c>
      <c r="Q118" s="72">
        <f t="shared" si="28"/>
        <v>0</v>
      </c>
      <c r="R118" s="72">
        <f>SUMIF('3.1.MTS A'!$F$7:$F$253,'3.2.MTS B (M3)'!B118,'3.1.MTS A'!$AH$7:$AH$253)</f>
        <v>0</v>
      </c>
      <c r="S118" s="72">
        <f>SUMIFS('MTS B Funnel (M3)'!$E$7:$E$251,'MTS B Funnel (M3)'!$B$7:$B$251,'3.2.MTS B (M3)'!$B118)</f>
        <v>0</v>
      </c>
      <c r="T118" s="72">
        <f>SUMIFS('MTS B Funnel (M3)'!$F$7:$F$251,'MTS B Funnel (M3)'!$B$7:$B$251,'3.2.MTS B (M3)'!$B118)</f>
        <v>0</v>
      </c>
      <c r="U118" s="72">
        <f>SUMIFS('MTS B Funnel (M3)'!$G$7:$G$251,'MTS B Funnel (M3)'!$B$7:$B$251,'3.2.MTS B (M3)'!$B118)</f>
        <v>0</v>
      </c>
      <c r="V118" s="72">
        <f>SUMIFS('MTS B Funnel (M3)'!$H$7:$H$251,'MTS B Funnel (M3)'!$B$7:$B$251,'3.2.MTS B (M3)'!$B118)</f>
        <v>0</v>
      </c>
      <c r="W118" s="72">
        <f t="shared" si="29"/>
        <v>0</v>
      </c>
      <c r="X118" s="72">
        <f t="shared" si="30"/>
        <v>0</v>
      </c>
      <c r="Y118" s="72">
        <f t="shared" si="31"/>
        <v>0</v>
      </c>
      <c r="Z118" s="72">
        <f t="shared" si="31"/>
        <v>0</v>
      </c>
      <c r="AA118" s="72">
        <f t="shared" si="31"/>
        <v>0</v>
      </c>
      <c r="AB118" s="72">
        <f>SUMIFS('MTS B Funnel (M3)'!$I$7:$I$251,'MTS B Funnel (M3)'!$B$7:$B$251,'3.2.MTS B (M3)'!$B118)</f>
        <v>0</v>
      </c>
      <c r="AC118" s="72">
        <f>SUMIFS('MTS B Funnel (M3)'!$J$7:$J$251,'MTS B Funnel (M3)'!$B$7:$B$251,'3.2.MTS B (M3)'!$B118)</f>
        <v>0</v>
      </c>
      <c r="AD118" s="72">
        <f t="shared" si="32"/>
        <v>0</v>
      </c>
      <c r="AE118" s="55"/>
      <c r="AF118" s="72">
        <f>SUMIF('3.1.MTS A'!$F$7:$F$253,'3.2.MTS B (M3)'!R118,'3.1.MTS A'!$AM$7:$AM$253)</f>
        <v>0</v>
      </c>
      <c r="AG118" s="72">
        <f>SUMIFS('MTS B Funnel (M3)'!$L$7:$L$251,'MTS B Funnel (M3)'!$B$7:$B$251,'3.2.MTS B (M3)'!$B118)</f>
        <v>0</v>
      </c>
      <c r="AH118" s="72">
        <f>SUMIFS('MTS B Funnel (M3)'!$M$7:$M$251,'MTS B Funnel (M3)'!$B$7:$B$251,'3.2.MTS B (M3)'!$B118)</f>
        <v>0</v>
      </c>
      <c r="AI118" s="72">
        <f>SUMIFS('MTS B Funnel (M3)'!$N$7:$N$251,'MTS B Funnel (M3)'!$B$7:$B$251,'3.2.MTS B (M3)'!$B118)</f>
        <v>0</v>
      </c>
      <c r="AJ118" s="72">
        <f>SUMIFS('MTS B Funnel (M3)'!$O$7:$O$251,'MTS B Funnel (M3)'!$B$7:$B$251,'3.2.MTS B (M3)'!$B118)</f>
        <v>0</v>
      </c>
      <c r="AK118" s="72">
        <f t="shared" si="33"/>
        <v>0</v>
      </c>
      <c r="AL118" s="72">
        <f t="shared" si="34"/>
        <v>0</v>
      </c>
      <c r="AM118" s="72">
        <f t="shared" si="35"/>
        <v>0</v>
      </c>
      <c r="AN118" s="72">
        <f t="shared" si="36"/>
        <v>0</v>
      </c>
      <c r="AO118" s="72">
        <f t="shared" si="37"/>
        <v>0</v>
      </c>
      <c r="AP118" s="55"/>
    </row>
    <row r="119" spans="1:42" x14ac:dyDescent="0.25">
      <c r="A119" s="144"/>
      <c r="B119" s="55"/>
      <c r="C119" s="55"/>
      <c r="D119" s="72">
        <f>SUMIF('3.1.MTS A'!$F$7:$F$253,'3.2.MTS B (M3)'!B119,'3.1.MTS A'!$N$7:$N$253)</f>
        <v>0</v>
      </c>
      <c r="E119" s="187">
        <f>SUMIF('Conv ratios (M3)'!$A$2:$A$51,'3.2.MTS B (M3)'!$B119,'Conv ratios (M3)'!$G$2:$G$51)</f>
        <v>0</v>
      </c>
      <c r="F119" s="187">
        <f>SUMIF('Conv ratios (M3)'!$A$2:$A$51,'3.2.MTS B (M3)'!$B119,'Conv ratios (M3)'!$F$2:$F$51)</f>
        <v>0</v>
      </c>
      <c r="G119" s="187">
        <f>SUMIF('Conv ratios (M3)'!$A$2:$A$51,'3.2.MTS B (M3)'!$B119,'Conv ratios (M3)'!$E$2:$E$51)</f>
        <v>0</v>
      </c>
      <c r="H119" s="55"/>
      <c r="I119" s="72">
        <f t="shared" si="22"/>
        <v>0</v>
      </c>
      <c r="J119" s="72">
        <f t="shared" si="23"/>
        <v>0</v>
      </c>
      <c r="K119" s="72">
        <f t="shared" si="24"/>
        <v>0</v>
      </c>
      <c r="L119" s="72">
        <f t="shared" si="25"/>
        <v>0</v>
      </c>
      <c r="M119" s="55"/>
      <c r="N119" s="72">
        <f t="shared" si="26"/>
        <v>0</v>
      </c>
      <c r="O119" s="55"/>
      <c r="P119" s="72">
        <f t="shared" si="27"/>
        <v>0</v>
      </c>
      <c r="Q119" s="72">
        <f t="shared" si="28"/>
        <v>0</v>
      </c>
      <c r="R119" s="72">
        <f>SUMIF('3.1.MTS A'!$F$7:$F$253,'3.2.MTS B (M3)'!B119,'3.1.MTS A'!$AH$7:$AH$253)</f>
        <v>0</v>
      </c>
      <c r="S119" s="72">
        <f>SUMIFS('MTS B Funnel (M3)'!$E$7:$E$251,'MTS B Funnel (M3)'!$B$7:$B$251,'3.2.MTS B (M3)'!$B119)</f>
        <v>0</v>
      </c>
      <c r="T119" s="72">
        <f>SUMIFS('MTS B Funnel (M3)'!$F$7:$F$251,'MTS B Funnel (M3)'!$B$7:$B$251,'3.2.MTS B (M3)'!$B119)</f>
        <v>0</v>
      </c>
      <c r="U119" s="72">
        <f>SUMIFS('MTS B Funnel (M3)'!$G$7:$G$251,'MTS B Funnel (M3)'!$B$7:$B$251,'3.2.MTS B (M3)'!$B119)</f>
        <v>0</v>
      </c>
      <c r="V119" s="72">
        <f>SUMIFS('MTS B Funnel (M3)'!$H$7:$H$251,'MTS B Funnel (M3)'!$B$7:$B$251,'3.2.MTS B (M3)'!$B119)</f>
        <v>0</v>
      </c>
      <c r="W119" s="72">
        <f t="shared" si="29"/>
        <v>0</v>
      </c>
      <c r="X119" s="72">
        <f t="shared" si="30"/>
        <v>0</v>
      </c>
      <c r="Y119" s="72">
        <f t="shared" si="31"/>
        <v>0</v>
      </c>
      <c r="Z119" s="72">
        <f t="shared" si="31"/>
        <v>0</v>
      </c>
      <c r="AA119" s="72">
        <f t="shared" si="31"/>
        <v>0</v>
      </c>
      <c r="AB119" s="72">
        <f>SUMIFS('MTS B Funnel (M3)'!$I$7:$I$251,'MTS B Funnel (M3)'!$B$7:$B$251,'3.2.MTS B (M3)'!$B119)</f>
        <v>0</v>
      </c>
      <c r="AC119" s="72">
        <f>SUMIFS('MTS B Funnel (M3)'!$J$7:$J$251,'MTS B Funnel (M3)'!$B$7:$B$251,'3.2.MTS B (M3)'!$B119)</f>
        <v>0</v>
      </c>
      <c r="AD119" s="72">
        <f t="shared" si="32"/>
        <v>0</v>
      </c>
      <c r="AE119" s="55"/>
      <c r="AF119" s="72">
        <f>SUMIF('3.1.MTS A'!$F$7:$F$253,'3.2.MTS B (M3)'!R119,'3.1.MTS A'!$AM$7:$AM$253)</f>
        <v>0</v>
      </c>
      <c r="AG119" s="72">
        <f>SUMIFS('MTS B Funnel (M3)'!$L$7:$L$251,'MTS B Funnel (M3)'!$B$7:$B$251,'3.2.MTS B (M3)'!$B119)</f>
        <v>0</v>
      </c>
      <c r="AH119" s="72">
        <f>SUMIFS('MTS B Funnel (M3)'!$M$7:$M$251,'MTS B Funnel (M3)'!$B$7:$B$251,'3.2.MTS B (M3)'!$B119)</f>
        <v>0</v>
      </c>
      <c r="AI119" s="72">
        <f>SUMIFS('MTS B Funnel (M3)'!$N$7:$N$251,'MTS B Funnel (M3)'!$B$7:$B$251,'3.2.MTS B (M3)'!$B119)</f>
        <v>0</v>
      </c>
      <c r="AJ119" s="72">
        <f>SUMIFS('MTS B Funnel (M3)'!$O$7:$O$251,'MTS B Funnel (M3)'!$B$7:$B$251,'3.2.MTS B (M3)'!$B119)</f>
        <v>0</v>
      </c>
      <c r="AK119" s="72">
        <f t="shared" si="33"/>
        <v>0</v>
      </c>
      <c r="AL119" s="72">
        <f t="shared" si="34"/>
        <v>0</v>
      </c>
      <c r="AM119" s="72">
        <f t="shared" si="35"/>
        <v>0</v>
      </c>
      <c r="AN119" s="72">
        <f t="shared" si="36"/>
        <v>0</v>
      </c>
      <c r="AO119" s="72">
        <f t="shared" si="37"/>
        <v>0</v>
      </c>
      <c r="AP119" s="55"/>
    </row>
    <row r="120" spans="1:42" x14ac:dyDescent="0.25">
      <c r="A120" s="144"/>
      <c r="B120" s="55"/>
      <c r="C120" s="55"/>
      <c r="D120" s="72">
        <f>SUMIF('3.1.MTS A'!$F$7:$F$253,'3.2.MTS B (M3)'!B120,'3.1.MTS A'!$N$7:$N$253)</f>
        <v>0</v>
      </c>
      <c r="E120" s="187">
        <f>SUMIF('Conv ratios (M3)'!$A$2:$A$51,'3.2.MTS B (M3)'!$B120,'Conv ratios (M3)'!$G$2:$G$51)</f>
        <v>0</v>
      </c>
      <c r="F120" s="187">
        <f>SUMIF('Conv ratios (M3)'!$A$2:$A$51,'3.2.MTS B (M3)'!$B120,'Conv ratios (M3)'!$F$2:$F$51)</f>
        <v>0</v>
      </c>
      <c r="G120" s="187">
        <f>SUMIF('Conv ratios (M3)'!$A$2:$A$51,'3.2.MTS B (M3)'!$B120,'Conv ratios (M3)'!$E$2:$E$51)</f>
        <v>0</v>
      </c>
      <c r="H120" s="55"/>
      <c r="I120" s="72">
        <f t="shared" si="22"/>
        <v>0</v>
      </c>
      <c r="J120" s="72">
        <f t="shared" si="23"/>
        <v>0</v>
      </c>
      <c r="K120" s="72">
        <f t="shared" si="24"/>
        <v>0</v>
      </c>
      <c r="L120" s="72">
        <f t="shared" si="25"/>
        <v>0</v>
      </c>
      <c r="M120" s="55"/>
      <c r="N120" s="72">
        <f t="shared" si="26"/>
        <v>0</v>
      </c>
      <c r="O120" s="55"/>
      <c r="P120" s="72">
        <f t="shared" si="27"/>
        <v>0</v>
      </c>
      <c r="Q120" s="72">
        <f t="shared" si="28"/>
        <v>0</v>
      </c>
      <c r="R120" s="72">
        <f>SUMIF('3.1.MTS A'!$F$7:$F$253,'3.2.MTS B (M3)'!B120,'3.1.MTS A'!$AH$7:$AH$253)</f>
        <v>0</v>
      </c>
      <c r="S120" s="72">
        <f>SUMIFS('MTS B Funnel (M3)'!$E$7:$E$251,'MTS B Funnel (M3)'!$B$7:$B$251,'3.2.MTS B (M3)'!$B120)</f>
        <v>0</v>
      </c>
      <c r="T120" s="72">
        <f>SUMIFS('MTS B Funnel (M3)'!$F$7:$F$251,'MTS B Funnel (M3)'!$B$7:$B$251,'3.2.MTS B (M3)'!$B120)</f>
        <v>0</v>
      </c>
      <c r="U120" s="72">
        <f>SUMIFS('MTS B Funnel (M3)'!$G$7:$G$251,'MTS B Funnel (M3)'!$B$7:$B$251,'3.2.MTS B (M3)'!$B120)</f>
        <v>0</v>
      </c>
      <c r="V120" s="72">
        <f>SUMIFS('MTS B Funnel (M3)'!$H$7:$H$251,'MTS B Funnel (M3)'!$B$7:$B$251,'3.2.MTS B (M3)'!$B120)</f>
        <v>0</v>
      </c>
      <c r="W120" s="72">
        <f t="shared" si="29"/>
        <v>0</v>
      </c>
      <c r="X120" s="72">
        <f t="shared" si="30"/>
        <v>0</v>
      </c>
      <c r="Y120" s="72">
        <f t="shared" si="31"/>
        <v>0</v>
      </c>
      <c r="Z120" s="72">
        <f t="shared" si="31"/>
        <v>0</v>
      </c>
      <c r="AA120" s="72">
        <f t="shared" si="31"/>
        <v>0</v>
      </c>
      <c r="AB120" s="72">
        <f>SUMIFS('MTS B Funnel (M3)'!$I$7:$I$251,'MTS B Funnel (M3)'!$B$7:$B$251,'3.2.MTS B (M3)'!$B120)</f>
        <v>0</v>
      </c>
      <c r="AC120" s="72">
        <f>SUMIFS('MTS B Funnel (M3)'!$J$7:$J$251,'MTS B Funnel (M3)'!$B$7:$B$251,'3.2.MTS B (M3)'!$B120)</f>
        <v>0</v>
      </c>
      <c r="AD120" s="72">
        <f t="shared" si="32"/>
        <v>0</v>
      </c>
      <c r="AE120" s="55"/>
      <c r="AF120" s="72">
        <f>SUMIF('3.1.MTS A'!$F$7:$F$253,'3.2.MTS B (M3)'!R120,'3.1.MTS A'!$AM$7:$AM$253)</f>
        <v>0</v>
      </c>
      <c r="AG120" s="72">
        <f>SUMIFS('MTS B Funnel (M3)'!$L$7:$L$251,'MTS B Funnel (M3)'!$B$7:$B$251,'3.2.MTS B (M3)'!$B120)</f>
        <v>0</v>
      </c>
      <c r="AH120" s="72">
        <f>SUMIFS('MTS B Funnel (M3)'!$M$7:$M$251,'MTS B Funnel (M3)'!$B$7:$B$251,'3.2.MTS B (M3)'!$B120)</f>
        <v>0</v>
      </c>
      <c r="AI120" s="72">
        <f>SUMIFS('MTS B Funnel (M3)'!$N$7:$N$251,'MTS B Funnel (M3)'!$B$7:$B$251,'3.2.MTS B (M3)'!$B120)</f>
        <v>0</v>
      </c>
      <c r="AJ120" s="72">
        <f>SUMIFS('MTS B Funnel (M3)'!$O$7:$O$251,'MTS B Funnel (M3)'!$B$7:$B$251,'3.2.MTS B (M3)'!$B120)</f>
        <v>0</v>
      </c>
      <c r="AK120" s="72">
        <f t="shared" si="33"/>
        <v>0</v>
      </c>
      <c r="AL120" s="72">
        <f t="shared" si="34"/>
        <v>0</v>
      </c>
      <c r="AM120" s="72">
        <f t="shared" si="35"/>
        <v>0</v>
      </c>
      <c r="AN120" s="72">
        <f t="shared" si="36"/>
        <v>0</v>
      </c>
      <c r="AO120" s="72">
        <f t="shared" si="37"/>
        <v>0</v>
      </c>
      <c r="AP120" s="55"/>
    </row>
    <row r="121" spans="1:42" x14ac:dyDescent="0.25">
      <c r="A121" s="144"/>
      <c r="B121" s="55"/>
      <c r="C121" s="55"/>
      <c r="D121" s="72">
        <f>SUMIF('3.1.MTS A'!$F$7:$F$253,'3.2.MTS B (M3)'!B121,'3.1.MTS A'!$N$7:$N$253)</f>
        <v>0</v>
      </c>
      <c r="E121" s="187">
        <f>SUMIF('Conv ratios (M3)'!$A$2:$A$51,'3.2.MTS B (M3)'!$B121,'Conv ratios (M3)'!$G$2:$G$51)</f>
        <v>0</v>
      </c>
      <c r="F121" s="187">
        <f>SUMIF('Conv ratios (M3)'!$A$2:$A$51,'3.2.MTS B (M3)'!$B121,'Conv ratios (M3)'!$F$2:$F$51)</f>
        <v>0</v>
      </c>
      <c r="G121" s="187">
        <f>SUMIF('Conv ratios (M3)'!$A$2:$A$51,'3.2.MTS B (M3)'!$B121,'Conv ratios (M3)'!$E$2:$E$51)</f>
        <v>0</v>
      </c>
      <c r="H121" s="55"/>
      <c r="I121" s="72">
        <f t="shared" si="22"/>
        <v>0</v>
      </c>
      <c r="J121" s="72">
        <f t="shared" si="23"/>
        <v>0</v>
      </c>
      <c r="K121" s="72">
        <f t="shared" si="24"/>
        <v>0</v>
      </c>
      <c r="L121" s="72">
        <f t="shared" si="25"/>
        <v>0</v>
      </c>
      <c r="M121" s="55"/>
      <c r="N121" s="72">
        <f t="shared" si="26"/>
        <v>0</v>
      </c>
      <c r="O121" s="55"/>
      <c r="P121" s="72">
        <f t="shared" si="27"/>
        <v>0</v>
      </c>
      <c r="Q121" s="72">
        <f t="shared" si="28"/>
        <v>0</v>
      </c>
      <c r="R121" s="72">
        <f>SUMIF('3.1.MTS A'!$F$7:$F$253,'3.2.MTS B (M3)'!B121,'3.1.MTS A'!$AH$7:$AH$253)</f>
        <v>0</v>
      </c>
      <c r="S121" s="72">
        <f>SUMIFS('MTS B Funnel (M3)'!$E$7:$E$251,'MTS B Funnel (M3)'!$B$7:$B$251,'3.2.MTS B (M3)'!$B121)</f>
        <v>0</v>
      </c>
      <c r="T121" s="72">
        <f>SUMIFS('MTS B Funnel (M3)'!$F$7:$F$251,'MTS B Funnel (M3)'!$B$7:$B$251,'3.2.MTS B (M3)'!$B121)</f>
        <v>0</v>
      </c>
      <c r="U121" s="72">
        <f>SUMIFS('MTS B Funnel (M3)'!$G$7:$G$251,'MTS B Funnel (M3)'!$B$7:$B$251,'3.2.MTS B (M3)'!$B121)</f>
        <v>0</v>
      </c>
      <c r="V121" s="72">
        <f>SUMIFS('MTS B Funnel (M3)'!$H$7:$H$251,'MTS B Funnel (M3)'!$B$7:$B$251,'3.2.MTS B (M3)'!$B121)</f>
        <v>0</v>
      </c>
      <c r="W121" s="72">
        <f t="shared" si="29"/>
        <v>0</v>
      </c>
      <c r="X121" s="72">
        <f t="shared" si="30"/>
        <v>0</v>
      </c>
      <c r="Y121" s="72">
        <f t="shared" si="31"/>
        <v>0</v>
      </c>
      <c r="Z121" s="72">
        <f t="shared" si="31"/>
        <v>0</v>
      </c>
      <c r="AA121" s="72">
        <f t="shared" si="31"/>
        <v>0</v>
      </c>
      <c r="AB121" s="72">
        <f>SUMIFS('MTS B Funnel (M3)'!$I$7:$I$251,'MTS B Funnel (M3)'!$B$7:$B$251,'3.2.MTS B (M3)'!$B121)</f>
        <v>0</v>
      </c>
      <c r="AC121" s="72">
        <f>SUMIFS('MTS B Funnel (M3)'!$J$7:$J$251,'MTS B Funnel (M3)'!$B$7:$B$251,'3.2.MTS B (M3)'!$B121)</f>
        <v>0</v>
      </c>
      <c r="AD121" s="72">
        <f t="shared" si="32"/>
        <v>0</v>
      </c>
      <c r="AE121" s="55"/>
      <c r="AF121" s="72">
        <f>SUMIF('3.1.MTS A'!$F$7:$F$253,'3.2.MTS B (M3)'!R121,'3.1.MTS A'!$AM$7:$AM$253)</f>
        <v>0</v>
      </c>
      <c r="AG121" s="72">
        <f>SUMIFS('MTS B Funnel (M3)'!$L$7:$L$251,'MTS B Funnel (M3)'!$B$7:$B$251,'3.2.MTS B (M3)'!$B121)</f>
        <v>0</v>
      </c>
      <c r="AH121" s="72">
        <f>SUMIFS('MTS B Funnel (M3)'!$M$7:$M$251,'MTS B Funnel (M3)'!$B$7:$B$251,'3.2.MTS B (M3)'!$B121)</f>
        <v>0</v>
      </c>
      <c r="AI121" s="72">
        <f>SUMIFS('MTS B Funnel (M3)'!$N$7:$N$251,'MTS B Funnel (M3)'!$B$7:$B$251,'3.2.MTS B (M3)'!$B121)</f>
        <v>0</v>
      </c>
      <c r="AJ121" s="72">
        <f>SUMIFS('MTS B Funnel (M3)'!$O$7:$O$251,'MTS B Funnel (M3)'!$B$7:$B$251,'3.2.MTS B (M3)'!$B121)</f>
        <v>0</v>
      </c>
      <c r="AK121" s="72">
        <f t="shared" si="33"/>
        <v>0</v>
      </c>
      <c r="AL121" s="72">
        <f t="shared" si="34"/>
        <v>0</v>
      </c>
      <c r="AM121" s="72">
        <f t="shared" si="35"/>
        <v>0</v>
      </c>
      <c r="AN121" s="72">
        <f t="shared" si="36"/>
        <v>0</v>
      </c>
      <c r="AO121" s="72">
        <f t="shared" si="37"/>
        <v>0</v>
      </c>
      <c r="AP121" s="55"/>
    </row>
    <row r="122" spans="1:42" x14ac:dyDescent="0.25">
      <c r="A122" s="144"/>
      <c r="B122" s="55"/>
      <c r="C122" s="55"/>
      <c r="D122" s="72">
        <f>SUMIF('3.1.MTS A'!$F$7:$F$253,'3.2.MTS B (M3)'!B122,'3.1.MTS A'!$N$7:$N$253)</f>
        <v>0</v>
      </c>
      <c r="E122" s="187">
        <f>SUMIF('Conv ratios (M3)'!$A$2:$A$51,'3.2.MTS B (M3)'!$B122,'Conv ratios (M3)'!$G$2:$G$51)</f>
        <v>0</v>
      </c>
      <c r="F122" s="187">
        <f>SUMIF('Conv ratios (M3)'!$A$2:$A$51,'3.2.MTS B (M3)'!$B122,'Conv ratios (M3)'!$F$2:$F$51)</f>
        <v>0</v>
      </c>
      <c r="G122" s="187">
        <f>SUMIF('Conv ratios (M3)'!$A$2:$A$51,'3.2.MTS B (M3)'!$B122,'Conv ratios (M3)'!$E$2:$E$51)</f>
        <v>0</v>
      </c>
      <c r="H122" s="55"/>
      <c r="I122" s="72">
        <f t="shared" si="22"/>
        <v>0</v>
      </c>
      <c r="J122" s="72">
        <f t="shared" si="23"/>
        <v>0</v>
      </c>
      <c r="K122" s="72">
        <f t="shared" si="24"/>
        <v>0</v>
      </c>
      <c r="L122" s="72">
        <f t="shared" si="25"/>
        <v>0</v>
      </c>
      <c r="M122" s="55"/>
      <c r="N122" s="72">
        <f t="shared" si="26"/>
        <v>0</v>
      </c>
      <c r="O122" s="55"/>
      <c r="P122" s="72">
        <f t="shared" si="27"/>
        <v>0</v>
      </c>
      <c r="Q122" s="72">
        <f t="shared" si="28"/>
        <v>0</v>
      </c>
      <c r="R122" s="72">
        <f>SUMIF('3.1.MTS A'!$F$7:$F$253,'3.2.MTS B (M3)'!B122,'3.1.MTS A'!$AH$7:$AH$253)</f>
        <v>0</v>
      </c>
      <c r="S122" s="72">
        <f>SUMIFS('MTS B Funnel (M3)'!$E$7:$E$251,'MTS B Funnel (M3)'!$B$7:$B$251,'3.2.MTS B (M3)'!$B122)</f>
        <v>0</v>
      </c>
      <c r="T122" s="72">
        <f>SUMIFS('MTS B Funnel (M3)'!$F$7:$F$251,'MTS B Funnel (M3)'!$B$7:$B$251,'3.2.MTS B (M3)'!$B122)</f>
        <v>0</v>
      </c>
      <c r="U122" s="72">
        <f>SUMIFS('MTS B Funnel (M3)'!$G$7:$G$251,'MTS B Funnel (M3)'!$B$7:$B$251,'3.2.MTS B (M3)'!$B122)</f>
        <v>0</v>
      </c>
      <c r="V122" s="72">
        <f>SUMIFS('MTS B Funnel (M3)'!$H$7:$H$251,'MTS B Funnel (M3)'!$B$7:$B$251,'3.2.MTS B (M3)'!$B122)</f>
        <v>0</v>
      </c>
      <c r="W122" s="72">
        <f t="shared" si="29"/>
        <v>0</v>
      </c>
      <c r="X122" s="72">
        <f t="shared" si="30"/>
        <v>0</v>
      </c>
      <c r="Y122" s="72">
        <f t="shared" si="31"/>
        <v>0</v>
      </c>
      <c r="Z122" s="72">
        <f t="shared" si="31"/>
        <v>0</v>
      </c>
      <c r="AA122" s="72">
        <f t="shared" si="31"/>
        <v>0</v>
      </c>
      <c r="AB122" s="72">
        <f>SUMIFS('MTS B Funnel (M3)'!$I$7:$I$251,'MTS B Funnel (M3)'!$B$7:$B$251,'3.2.MTS B (M3)'!$B122)</f>
        <v>0</v>
      </c>
      <c r="AC122" s="72">
        <f>SUMIFS('MTS B Funnel (M3)'!$J$7:$J$251,'MTS B Funnel (M3)'!$B$7:$B$251,'3.2.MTS B (M3)'!$B122)</f>
        <v>0</v>
      </c>
      <c r="AD122" s="72">
        <f t="shared" si="32"/>
        <v>0</v>
      </c>
      <c r="AE122" s="55"/>
      <c r="AF122" s="72">
        <f>SUMIF('3.1.MTS A'!$F$7:$F$253,'3.2.MTS B (M3)'!R122,'3.1.MTS A'!$AM$7:$AM$253)</f>
        <v>0</v>
      </c>
      <c r="AG122" s="72">
        <f>SUMIFS('MTS B Funnel (M3)'!$L$7:$L$251,'MTS B Funnel (M3)'!$B$7:$B$251,'3.2.MTS B (M3)'!$B122)</f>
        <v>0</v>
      </c>
      <c r="AH122" s="72">
        <f>SUMIFS('MTS B Funnel (M3)'!$M$7:$M$251,'MTS B Funnel (M3)'!$B$7:$B$251,'3.2.MTS B (M3)'!$B122)</f>
        <v>0</v>
      </c>
      <c r="AI122" s="72">
        <f>SUMIFS('MTS B Funnel (M3)'!$N$7:$N$251,'MTS B Funnel (M3)'!$B$7:$B$251,'3.2.MTS B (M3)'!$B122)</f>
        <v>0</v>
      </c>
      <c r="AJ122" s="72">
        <f>SUMIFS('MTS B Funnel (M3)'!$O$7:$O$251,'MTS B Funnel (M3)'!$B$7:$B$251,'3.2.MTS B (M3)'!$B122)</f>
        <v>0</v>
      </c>
      <c r="AK122" s="72">
        <f t="shared" si="33"/>
        <v>0</v>
      </c>
      <c r="AL122" s="72">
        <f t="shared" si="34"/>
        <v>0</v>
      </c>
      <c r="AM122" s="72">
        <f t="shared" si="35"/>
        <v>0</v>
      </c>
      <c r="AN122" s="72">
        <f t="shared" si="36"/>
        <v>0</v>
      </c>
      <c r="AO122" s="72">
        <f t="shared" si="37"/>
        <v>0</v>
      </c>
      <c r="AP122" s="55"/>
    </row>
    <row r="123" spans="1:42" x14ac:dyDescent="0.25">
      <c r="A123" s="144"/>
      <c r="B123" s="55"/>
      <c r="C123" s="55"/>
      <c r="D123" s="72">
        <f>SUMIF('3.1.MTS A'!$F$7:$F$253,'3.2.MTS B (M3)'!B123,'3.1.MTS A'!$N$7:$N$253)</f>
        <v>0</v>
      </c>
      <c r="E123" s="187">
        <f>SUMIF('Conv ratios (M3)'!$A$2:$A$51,'3.2.MTS B (M3)'!$B123,'Conv ratios (M3)'!$G$2:$G$51)</f>
        <v>0</v>
      </c>
      <c r="F123" s="187">
        <f>SUMIF('Conv ratios (M3)'!$A$2:$A$51,'3.2.MTS B (M3)'!$B123,'Conv ratios (M3)'!$F$2:$F$51)</f>
        <v>0</v>
      </c>
      <c r="G123" s="187">
        <f>SUMIF('Conv ratios (M3)'!$A$2:$A$51,'3.2.MTS B (M3)'!$B123,'Conv ratios (M3)'!$E$2:$E$51)</f>
        <v>0</v>
      </c>
      <c r="H123" s="55"/>
      <c r="I123" s="72">
        <f t="shared" si="22"/>
        <v>0</v>
      </c>
      <c r="J123" s="72">
        <f t="shared" si="23"/>
        <v>0</v>
      </c>
      <c r="K123" s="72">
        <f t="shared" si="24"/>
        <v>0</v>
      </c>
      <c r="L123" s="72">
        <f t="shared" si="25"/>
        <v>0</v>
      </c>
      <c r="M123" s="55"/>
      <c r="N123" s="72">
        <f t="shared" si="26"/>
        <v>0</v>
      </c>
      <c r="O123" s="55"/>
      <c r="P123" s="72">
        <f t="shared" si="27"/>
        <v>0</v>
      </c>
      <c r="Q123" s="72">
        <f t="shared" si="28"/>
        <v>0</v>
      </c>
      <c r="R123" s="72">
        <f>SUMIF('3.1.MTS A'!$F$7:$F$253,'3.2.MTS B (M3)'!B123,'3.1.MTS A'!$AH$7:$AH$253)</f>
        <v>0</v>
      </c>
      <c r="S123" s="72">
        <f>SUMIFS('MTS B Funnel (M3)'!$E$7:$E$251,'MTS B Funnel (M3)'!$B$7:$B$251,'3.2.MTS B (M3)'!$B123)</f>
        <v>0</v>
      </c>
      <c r="T123" s="72">
        <f>SUMIFS('MTS B Funnel (M3)'!$F$7:$F$251,'MTS B Funnel (M3)'!$B$7:$B$251,'3.2.MTS B (M3)'!$B123)</f>
        <v>0</v>
      </c>
      <c r="U123" s="72">
        <f>SUMIFS('MTS B Funnel (M3)'!$G$7:$G$251,'MTS B Funnel (M3)'!$B$7:$B$251,'3.2.MTS B (M3)'!$B123)</f>
        <v>0</v>
      </c>
      <c r="V123" s="72">
        <f>SUMIFS('MTS B Funnel (M3)'!$H$7:$H$251,'MTS B Funnel (M3)'!$B$7:$B$251,'3.2.MTS B (M3)'!$B123)</f>
        <v>0</v>
      </c>
      <c r="W123" s="72">
        <f t="shared" si="29"/>
        <v>0</v>
      </c>
      <c r="X123" s="72">
        <f t="shared" si="30"/>
        <v>0</v>
      </c>
      <c r="Y123" s="72">
        <f t="shared" si="31"/>
        <v>0</v>
      </c>
      <c r="Z123" s="72">
        <f t="shared" si="31"/>
        <v>0</v>
      </c>
      <c r="AA123" s="72">
        <f t="shared" si="31"/>
        <v>0</v>
      </c>
      <c r="AB123" s="72">
        <f>SUMIFS('MTS B Funnel (M3)'!$I$7:$I$251,'MTS B Funnel (M3)'!$B$7:$B$251,'3.2.MTS B (M3)'!$B123)</f>
        <v>0</v>
      </c>
      <c r="AC123" s="72">
        <f>SUMIFS('MTS B Funnel (M3)'!$J$7:$J$251,'MTS B Funnel (M3)'!$B$7:$B$251,'3.2.MTS B (M3)'!$B123)</f>
        <v>0</v>
      </c>
      <c r="AD123" s="72">
        <f t="shared" si="32"/>
        <v>0</v>
      </c>
      <c r="AE123" s="55"/>
      <c r="AF123" s="72">
        <f>SUMIF('3.1.MTS A'!$F$7:$F$253,'3.2.MTS B (M3)'!R123,'3.1.MTS A'!$AM$7:$AM$253)</f>
        <v>0</v>
      </c>
      <c r="AG123" s="72">
        <f>SUMIFS('MTS B Funnel (M3)'!$L$7:$L$251,'MTS B Funnel (M3)'!$B$7:$B$251,'3.2.MTS B (M3)'!$B123)</f>
        <v>0</v>
      </c>
      <c r="AH123" s="72">
        <f>SUMIFS('MTS B Funnel (M3)'!$M$7:$M$251,'MTS B Funnel (M3)'!$B$7:$B$251,'3.2.MTS B (M3)'!$B123)</f>
        <v>0</v>
      </c>
      <c r="AI123" s="72">
        <f>SUMIFS('MTS B Funnel (M3)'!$N$7:$N$251,'MTS B Funnel (M3)'!$B$7:$B$251,'3.2.MTS B (M3)'!$B123)</f>
        <v>0</v>
      </c>
      <c r="AJ123" s="72">
        <f>SUMIFS('MTS B Funnel (M3)'!$O$7:$O$251,'MTS B Funnel (M3)'!$B$7:$B$251,'3.2.MTS B (M3)'!$B123)</f>
        <v>0</v>
      </c>
      <c r="AK123" s="72">
        <f t="shared" si="33"/>
        <v>0</v>
      </c>
      <c r="AL123" s="72">
        <f t="shared" si="34"/>
        <v>0</v>
      </c>
      <c r="AM123" s="72">
        <f t="shared" si="35"/>
        <v>0</v>
      </c>
      <c r="AN123" s="72">
        <f t="shared" si="36"/>
        <v>0</v>
      </c>
      <c r="AO123" s="72">
        <f t="shared" si="37"/>
        <v>0</v>
      </c>
      <c r="AP123" s="55"/>
    </row>
    <row r="124" spans="1:42" x14ac:dyDescent="0.25">
      <c r="A124" s="144"/>
      <c r="B124" s="55"/>
      <c r="C124" s="55"/>
      <c r="D124" s="72">
        <f>SUMIF('3.1.MTS A'!$F$7:$F$253,'3.2.MTS B (M3)'!B124,'3.1.MTS A'!$N$7:$N$253)</f>
        <v>0</v>
      </c>
      <c r="E124" s="187">
        <f>SUMIF('Conv ratios (M3)'!$A$2:$A$51,'3.2.MTS B (M3)'!$B124,'Conv ratios (M3)'!$G$2:$G$51)</f>
        <v>0</v>
      </c>
      <c r="F124" s="187">
        <f>SUMIF('Conv ratios (M3)'!$A$2:$A$51,'3.2.MTS B (M3)'!$B124,'Conv ratios (M3)'!$F$2:$F$51)</f>
        <v>0</v>
      </c>
      <c r="G124" s="187">
        <f>SUMIF('Conv ratios (M3)'!$A$2:$A$51,'3.2.MTS B (M3)'!$B124,'Conv ratios (M3)'!$E$2:$E$51)</f>
        <v>0</v>
      </c>
      <c r="H124" s="55"/>
      <c r="I124" s="72">
        <f t="shared" si="22"/>
        <v>0</v>
      </c>
      <c r="J124" s="72">
        <f t="shared" si="23"/>
        <v>0</v>
      </c>
      <c r="K124" s="72">
        <f t="shared" si="24"/>
        <v>0</v>
      </c>
      <c r="L124" s="72">
        <f t="shared" si="25"/>
        <v>0</v>
      </c>
      <c r="M124" s="55"/>
      <c r="N124" s="72">
        <f t="shared" si="26"/>
        <v>0</v>
      </c>
      <c r="O124" s="55"/>
      <c r="P124" s="72">
        <f t="shared" si="27"/>
        <v>0</v>
      </c>
      <c r="Q124" s="72">
        <f t="shared" si="28"/>
        <v>0</v>
      </c>
      <c r="R124" s="72">
        <f>SUMIF('3.1.MTS A'!$F$7:$F$253,'3.2.MTS B (M3)'!B124,'3.1.MTS A'!$AH$7:$AH$253)</f>
        <v>0</v>
      </c>
      <c r="S124" s="72">
        <f>SUMIFS('MTS B Funnel (M3)'!$E$7:$E$251,'MTS B Funnel (M3)'!$B$7:$B$251,'3.2.MTS B (M3)'!$B124)</f>
        <v>0</v>
      </c>
      <c r="T124" s="72">
        <f>SUMIFS('MTS B Funnel (M3)'!$F$7:$F$251,'MTS B Funnel (M3)'!$B$7:$B$251,'3.2.MTS B (M3)'!$B124)</f>
        <v>0</v>
      </c>
      <c r="U124" s="72">
        <f>SUMIFS('MTS B Funnel (M3)'!$G$7:$G$251,'MTS B Funnel (M3)'!$B$7:$B$251,'3.2.MTS B (M3)'!$B124)</f>
        <v>0</v>
      </c>
      <c r="V124" s="72">
        <f>SUMIFS('MTS B Funnel (M3)'!$H$7:$H$251,'MTS B Funnel (M3)'!$B$7:$B$251,'3.2.MTS B (M3)'!$B124)</f>
        <v>0</v>
      </c>
      <c r="W124" s="72">
        <f t="shared" si="29"/>
        <v>0</v>
      </c>
      <c r="X124" s="72">
        <f t="shared" si="30"/>
        <v>0</v>
      </c>
      <c r="Y124" s="72">
        <f t="shared" si="31"/>
        <v>0</v>
      </c>
      <c r="Z124" s="72">
        <f t="shared" si="31"/>
        <v>0</v>
      </c>
      <c r="AA124" s="72">
        <f t="shared" si="31"/>
        <v>0</v>
      </c>
      <c r="AB124" s="72">
        <f>SUMIFS('MTS B Funnel (M3)'!$I$7:$I$251,'MTS B Funnel (M3)'!$B$7:$B$251,'3.2.MTS B (M3)'!$B124)</f>
        <v>0</v>
      </c>
      <c r="AC124" s="72">
        <f>SUMIFS('MTS B Funnel (M3)'!$J$7:$J$251,'MTS B Funnel (M3)'!$B$7:$B$251,'3.2.MTS B (M3)'!$B124)</f>
        <v>0</v>
      </c>
      <c r="AD124" s="72">
        <f t="shared" si="32"/>
        <v>0</v>
      </c>
      <c r="AE124" s="55"/>
      <c r="AF124" s="72">
        <f>SUMIF('3.1.MTS A'!$F$7:$F$253,'3.2.MTS B (M3)'!R124,'3.1.MTS A'!$AM$7:$AM$253)</f>
        <v>0</v>
      </c>
      <c r="AG124" s="72">
        <f>SUMIFS('MTS B Funnel (M3)'!$L$7:$L$251,'MTS B Funnel (M3)'!$B$7:$B$251,'3.2.MTS B (M3)'!$B124)</f>
        <v>0</v>
      </c>
      <c r="AH124" s="72">
        <f>SUMIFS('MTS B Funnel (M3)'!$M$7:$M$251,'MTS B Funnel (M3)'!$B$7:$B$251,'3.2.MTS B (M3)'!$B124)</f>
        <v>0</v>
      </c>
      <c r="AI124" s="72">
        <f>SUMIFS('MTS B Funnel (M3)'!$N$7:$N$251,'MTS B Funnel (M3)'!$B$7:$B$251,'3.2.MTS B (M3)'!$B124)</f>
        <v>0</v>
      </c>
      <c r="AJ124" s="72">
        <f>SUMIFS('MTS B Funnel (M3)'!$O$7:$O$251,'MTS B Funnel (M3)'!$B$7:$B$251,'3.2.MTS B (M3)'!$B124)</f>
        <v>0</v>
      </c>
      <c r="AK124" s="72">
        <f t="shared" si="33"/>
        <v>0</v>
      </c>
      <c r="AL124" s="72">
        <f t="shared" si="34"/>
        <v>0</v>
      </c>
      <c r="AM124" s="72">
        <f t="shared" si="35"/>
        <v>0</v>
      </c>
      <c r="AN124" s="72">
        <f t="shared" si="36"/>
        <v>0</v>
      </c>
      <c r="AO124" s="72">
        <f t="shared" si="37"/>
        <v>0</v>
      </c>
      <c r="AP124" s="55"/>
    </row>
    <row r="125" spans="1:42" x14ac:dyDescent="0.25">
      <c r="A125" s="144"/>
      <c r="B125" s="55"/>
      <c r="C125" s="55"/>
      <c r="D125" s="72">
        <f>SUMIF('3.1.MTS A'!$F$7:$F$253,'3.2.MTS B (M3)'!B125,'3.1.MTS A'!$N$7:$N$253)</f>
        <v>0</v>
      </c>
      <c r="E125" s="187">
        <f>SUMIF('Conv ratios (M3)'!$A$2:$A$51,'3.2.MTS B (M3)'!$B125,'Conv ratios (M3)'!$G$2:$G$51)</f>
        <v>0</v>
      </c>
      <c r="F125" s="187">
        <f>SUMIF('Conv ratios (M3)'!$A$2:$A$51,'3.2.MTS B (M3)'!$B125,'Conv ratios (M3)'!$F$2:$F$51)</f>
        <v>0</v>
      </c>
      <c r="G125" s="187">
        <f>SUMIF('Conv ratios (M3)'!$A$2:$A$51,'3.2.MTS B (M3)'!$B125,'Conv ratios (M3)'!$E$2:$E$51)</f>
        <v>0</v>
      </c>
      <c r="H125" s="55"/>
      <c r="I125" s="72">
        <f t="shared" si="22"/>
        <v>0</v>
      </c>
      <c r="J125" s="72">
        <f t="shared" si="23"/>
        <v>0</v>
      </c>
      <c r="K125" s="72">
        <f t="shared" si="24"/>
        <v>0</v>
      </c>
      <c r="L125" s="72">
        <f t="shared" si="25"/>
        <v>0</v>
      </c>
      <c r="M125" s="55"/>
      <c r="N125" s="72">
        <f t="shared" si="26"/>
        <v>0</v>
      </c>
      <c r="O125" s="55"/>
      <c r="P125" s="72">
        <f t="shared" si="27"/>
        <v>0</v>
      </c>
      <c r="Q125" s="72">
        <f t="shared" si="28"/>
        <v>0</v>
      </c>
      <c r="R125" s="72">
        <f>SUMIF('3.1.MTS A'!$F$7:$F$253,'3.2.MTS B (M3)'!B125,'3.1.MTS A'!$AH$7:$AH$253)</f>
        <v>0</v>
      </c>
      <c r="S125" s="72">
        <f>SUMIFS('MTS B Funnel (M3)'!$E$7:$E$251,'MTS B Funnel (M3)'!$B$7:$B$251,'3.2.MTS B (M3)'!$B125)</f>
        <v>0</v>
      </c>
      <c r="T125" s="72">
        <f>SUMIFS('MTS B Funnel (M3)'!$F$7:$F$251,'MTS B Funnel (M3)'!$B$7:$B$251,'3.2.MTS B (M3)'!$B125)</f>
        <v>0</v>
      </c>
      <c r="U125" s="72">
        <f>SUMIFS('MTS B Funnel (M3)'!$G$7:$G$251,'MTS B Funnel (M3)'!$B$7:$B$251,'3.2.MTS B (M3)'!$B125)</f>
        <v>0</v>
      </c>
      <c r="V125" s="72">
        <f>SUMIFS('MTS B Funnel (M3)'!$H$7:$H$251,'MTS B Funnel (M3)'!$B$7:$B$251,'3.2.MTS B (M3)'!$B125)</f>
        <v>0</v>
      </c>
      <c r="W125" s="72">
        <f t="shared" si="29"/>
        <v>0</v>
      </c>
      <c r="X125" s="72">
        <f t="shared" si="30"/>
        <v>0</v>
      </c>
      <c r="Y125" s="72">
        <f t="shared" si="31"/>
        <v>0</v>
      </c>
      <c r="Z125" s="72">
        <f t="shared" si="31"/>
        <v>0</v>
      </c>
      <c r="AA125" s="72">
        <f t="shared" si="31"/>
        <v>0</v>
      </c>
      <c r="AB125" s="72">
        <f>SUMIFS('MTS B Funnel (M3)'!$I$7:$I$251,'MTS B Funnel (M3)'!$B$7:$B$251,'3.2.MTS B (M3)'!$B125)</f>
        <v>0</v>
      </c>
      <c r="AC125" s="72">
        <f>SUMIFS('MTS B Funnel (M3)'!$J$7:$J$251,'MTS B Funnel (M3)'!$B$7:$B$251,'3.2.MTS B (M3)'!$B125)</f>
        <v>0</v>
      </c>
      <c r="AD125" s="72">
        <f t="shared" si="32"/>
        <v>0</v>
      </c>
      <c r="AE125" s="55"/>
      <c r="AF125" s="72">
        <f>SUMIF('3.1.MTS A'!$F$7:$F$253,'3.2.MTS B (M3)'!R125,'3.1.MTS A'!$AM$7:$AM$253)</f>
        <v>0</v>
      </c>
      <c r="AG125" s="72">
        <f>SUMIFS('MTS B Funnel (M3)'!$L$7:$L$251,'MTS B Funnel (M3)'!$B$7:$B$251,'3.2.MTS B (M3)'!$B125)</f>
        <v>0</v>
      </c>
      <c r="AH125" s="72">
        <f>SUMIFS('MTS B Funnel (M3)'!$M$7:$M$251,'MTS B Funnel (M3)'!$B$7:$B$251,'3.2.MTS B (M3)'!$B125)</f>
        <v>0</v>
      </c>
      <c r="AI125" s="72">
        <f>SUMIFS('MTS B Funnel (M3)'!$N$7:$N$251,'MTS B Funnel (M3)'!$B$7:$B$251,'3.2.MTS B (M3)'!$B125)</f>
        <v>0</v>
      </c>
      <c r="AJ125" s="72">
        <f>SUMIFS('MTS B Funnel (M3)'!$O$7:$O$251,'MTS B Funnel (M3)'!$B$7:$B$251,'3.2.MTS B (M3)'!$B125)</f>
        <v>0</v>
      </c>
      <c r="AK125" s="72">
        <f t="shared" si="33"/>
        <v>0</v>
      </c>
      <c r="AL125" s="72">
        <f t="shared" si="34"/>
        <v>0</v>
      </c>
      <c r="AM125" s="72">
        <f t="shared" si="35"/>
        <v>0</v>
      </c>
      <c r="AN125" s="72">
        <f t="shared" si="36"/>
        <v>0</v>
      </c>
      <c r="AO125" s="72">
        <f t="shared" si="37"/>
        <v>0</v>
      </c>
      <c r="AP125" s="55"/>
    </row>
    <row r="126" spans="1:42" x14ac:dyDescent="0.25">
      <c r="A126" s="144"/>
      <c r="B126" s="55"/>
      <c r="C126" s="55"/>
      <c r="D126" s="72">
        <f>SUMIF('3.1.MTS A'!$F$7:$F$253,'3.2.MTS B (M3)'!B126,'3.1.MTS A'!$N$7:$N$253)</f>
        <v>0</v>
      </c>
      <c r="E126" s="187">
        <f>SUMIF('Conv ratios (M3)'!$A$2:$A$51,'3.2.MTS B (M3)'!$B126,'Conv ratios (M3)'!$G$2:$G$51)</f>
        <v>0</v>
      </c>
      <c r="F126" s="187">
        <f>SUMIF('Conv ratios (M3)'!$A$2:$A$51,'3.2.MTS B (M3)'!$B126,'Conv ratios (M3)'!$F$2:$F$51)</f>
        <v>0</v>
      </c>
      <c r="G126" s="187">
        <f>SUMIF('Conv ratios (M3)'!$A$2:$A$51,'3.2.MTS B (M3)'!$B126,'Conv ratios (M3)'!$E$2:$E$51)</f>
        <v>0</v>
      </c>
      <c r="H126" s="55"/>
      <c r="I126" s="72">
        <f t="shared" si="22"/>
        <v>0</v>
      </c>
      <c r="J126" s="72">
        <f t="shared" si="23"/>
        <v>0</v>
      </c>
      <c r="K126" s="72">
        <f t="shared" si="24"/>
        <v>0</v>
      </c>
      <c r="L126" s="72">
        <f t="shared" si="25"/>
        <v>0</v>
      </c>
      <c r="M126" s="55"/>
      <c r="N126" s="72">
        <f t="shared" si="26"/>
        <v>0</v>
      </c>
      <c r="O126" s="55"/>
      <c r="P126" s="72">
        <f t="shared" si="27"/>
        <v>0</v>
      </c>
      <c r="Q126" s="72">
        <f t="shared" si="28"/>
        <v>0</v>
      </c>
      <c r="R126" s="72">
        <f>SUMIF('3.1.MTS A'!$F$7:$F$253,'3.2.MTS B (M3)'!B126,'3.1.MTS A'!$AH$7:$AH$253)</f>
        <v>0</v>
      </c>
      <c r="S126" s="72">
        <f>SUMIFS('MTS B Funnel (M3)'!$E$7:$E$251,'MTS B Funnel (M3)'!$B$7:$B$251,'3.2.MTS B (M3)'!$B126)</f>
        <v>0</v>
      </c>
      <c r="T126" s="72">
        <f>SUMIFS('MTS B Funnel (M3)'!$F$7:$F$251,'MTS B Funnel (M3)'!$B$7:$B$251,'3.2.MTS B (M3)'!$B126)</f>
        <v>0</v>
      </c>
      <c r="U126" s="72">
        <f>SUMIFS('MTS B Funnel (M3)'!$G$7:$G$251,'MTS B Funnel (M3)'!$B$7:$B$251,'3.2.MTS B (M3)'!$B126)</f>
        <v>0</v>
      </c>
      <c r="V126" s="72">
        <f>SUMIFS('MTS B Funnel (M3)'!$H$7:$H$251,'MTS B Funnel (M3)'!$B$7:$B$251,'3.2.MTS B (M3)'!$B126)</f>
        <v>0</v>
      </c>
      <c r="W126" s="72">
        <f t="shared" si="29"/>
        <v>0</v>
      </c>
      <c r="X126" s="72">
        <f t="shared" si="30"/>
        <v>0</v>
      </c>
      <c r="Y126" s="72">
        <f t="shared" si="31"/>
        <v>0</v>
      </c>
      <c r="Z126" s="72">
        <f t="shared" si="31"/>
        <v>0</v>
      </c>
      <c r="AA126" s="72">
        <f t="shared" si="31"/>
        <v>0</v>
      </c>
      <c r="AB126" s="72">
        <f>SUMIFS('MTS B Funnel (M3)'!$I$7:$I$251,'MTS B Funnel (M3)'!$B$7:$B$251,'3.2.MTS B (M3)'!$B126)</f>
        <v>0</v>
      </c>
      <c r="AC126" s="72">
        <f>SUMIFS('MTS B Funnel (M3)'!$J$7:$J$251,'MTS B Funnel (M3)'!$B$7:$B$251,'3.2.MTS B (M3)'!$B126)</f>
        <v>0</v>
      </c>
      <c r="AD126" s="72">
        <f t="shared" si="32"/>
        <v>0</v>
      </c>
      <c r="AE126" s="55"/>
      <c r="AF126" s="72">
        <f>SUMIF('3.1.MTS A'!$F$7:$F$253,'3.2.MTS B (M3)'!R126,'3.1.MTS A'!$AM$7:$AM$253)</f>
        <v>0</v>
      </c>
      <c r="AG126" s="72">
        <f>SUMIFS('MTS B Funnel (M3)'!$L$7:$L$251,'MTS B Funnel (M3)'!$B$7:$B$251,'3.2.MTS B (M3)'!$B126)</f>
        <v>0</v>
      </c>
      <c r="AH126" s="72">
        <f>SUMIFS('MTS B Funnel (M3)'!$M$7:$M$251,'MTS B Funnel (M3)'!$B$7:$B$251,'3.2.MTS B (M3)'!$B126)</f>
        <v>0</v>
      </c>
      <c r="AI126" s="72">
        <f>SUMIFS('MTS B Funnel (M3)'!$N$7:$N$251,'MTS B Funnel (M3)'!$B$7:$B$251,'3.2.MTS B (M3)'!$B126)</f>
        <v>0</v>
      </c>
      <c r="AJ126" s="72">
        <f>SUMIFS('MTS B Funnel (M3)'!$O$7:$O$251,'MTS B Funnel (M3)'!$B$7:$B$251,'3.2.MTS B (M3)'!$B126)</f>
        <v>0</v>
      </c>
      <c r="AK126" s="72">
        <f t="shared" si="33"/>
        <v>0</v>
      </c>
      <c r="AL126" s="72">
        <f t="shared" si="34"/>
        <v>0</v>
      </c>
      <c r="AM126" s="72">
        <f t="shared" si="35"/>
        <v>0</v>
      </c>
      <c r="AN126" s="72">
        <f t="shared" si="36"/>
        <v>0</v>
      </c>
      <c r="AO126" s="72">
        <f t="shared" si="37"/>
        <v>0</v>
      </c>
      <c r="AP126" s="55"/>
    </row>
    <row r="127" spans="1:42" x14ac:dyDescent="0.25">
      <c r="A127" s="144"/>
      <c r="B127" s="55"/>
      <c r="C127" s="55"/>
      <c r="D127" s="72">
        <f>SUMIF('3.1.MTS A'!$F$7:$F$253,'3.2.MTS B (M3)'!B127,'3.1.MTS A'!$N$7:$N$253)</f>
        <v>0</v>
      </c>
      <c r="E127" s="187">
        <f>SUMIF('Conv ratios (M3)'!$A$2:$A$51,'3.2.MTS B (M3)'!$B127,'Conv ratios (M3)'!$G$2:$G$51)</f>
        <v>0</v>
      </c>
      <c r="F127" s="187">
        <f>SUMIF('Conv ratios (M3)'!$A$2:$A$51,'3.2.MTS B (M3)'!$B127,'Conv ratios (M3)'!$F$2:$F$51)</f>
        <v>0</v>
      </c>
      <c r="G127" s="187">
        <f>SUMIF('Conv ratios (M3)'!$A$2:$A$51,'3.2.MTS B (M3)'!$B127,'Conv ratios (M3)'!$E$2:$E$51)</f>
        <v>0</v>
      </c>
      <c r="H127" s="55"/>
      <c r="I127" s="72">
        <f t="shared" si="22"/>
        <v>0</v>
      </c>
      <c r="J127" s="72">
        <f t="shared" si="23"/>
        <v>0</v>
      </c>
      <c r="K127" s="72">
        <f t="shared" si="24"/>
        <v>0</v>
      </c>
      <c r="L127" s="72">
        <f t="shared" si="25"/>
        <v>0</v>
      </c>
      <c r="M127" s="55"/>
      <c r="N127" s="72">
        <f t="shared" si="26"/>
        <v>0</v>
      </c>
      <c r="O127" s="55"/>
      <c r="P127" s="72">
        <f t="shared" si="27"/>
        <v>0</v>
      </c>
      <c r="Q127" s="72">
        <f t="shared" si="28"/>
        <v>0</v>
      </c>
      <c r="R127" s="72">
        <f>SUMIF('3.1.MTS A'!$F$7:$F$253,'3.2.MTS B (M3)'!B127,'3.1.MTS A'!$AH$7:$AH$253)</f>
        <v>0</v>
      </c>
      <c r="S127" s="72">
        <f>SUMIFS('MTS B Funnel (M3)'!$E$7:$E$251,'MTS B Funnel (M3)'!$B$7:$B$251,'3.2.MTS B (M3)'!$B127)</f>
        <v>0</v>
      </c>
      <c r="T127" s="72">
        <f>SUMIFS('MTS B Funnel (M3)'!$F$7:$F$251,'MTS B Funnel (M3)'!$B$7:$B$251,'3.2.MTS B (M3)'!$B127)</f>
        <v>0</v>
      </c>
      <c r="U127" s="72">
        <f>SUMIFS('MTS B Funnel (M3)'!$G$7:$G$251,'MTS B Funnel (M3)'!$B$7:$B$251,'3.2.MTS B (M3)'!$B127)</f>
        <v>0</v>
      </c>
      <c r="V127" s="72">
        <f>SUMIFS('MTS B Funnel (M3)'!$H$7:$H$251,'MTS B Funnel (M3)'!$B$7:$B$251,'3.2.MTS B (M3)'!$B127)</f>
        <v>0</v>
      </c>
      <c r="W127" s="72">
        <f t="shared" si="29"/>
        <v>0</v>
      </c>
      <c r="X127" s="72">
        <f t="shared" si="30"/>
        <v>0</v>
      </c>
      <c r="Y127" s="72">
        <f t="shared" si="31"/>
        <v>0</v>
      </c>
      <c r="Z127" s="72">
        <f t="shared" si="31"/>
        <v>0</v>
      </c>
      <c r="AA127" s="72">
        <f t="shared" si="31"/>
        <v>0</v>
      </c>
      <c r="AB127" s="72">
        <f>SUMIFS('MTS B Funnel (M3)'!$I$7:$I$251,'MTS B Funnel (M3)'!$B$7:$B$251,'3.2.MTS B (M3)'!$B127)</f>
        <v>0</v>
      </c>
      <c r="AC127" s="72">
        <f>SUMIFS('MTS B Funnel (M3)'!$J$7:$J$251,'MTS B Funnel (M3)'!$B$7:$B$251,'3.2.MTS B (M3)'!$B127)</f>
        <v>0</v>
      </c>
      <c r="AD127" s="72">
        <f t="shared" si="32"/>
        <v>0</v>
      </c>
      <c r="AE127" s="55"/>
      <c r="AF127" s="72">
        <f>SUMIF('3.1.MTS A'!$F$7:$F$253,'3.2.MTS B (M3)'!R127,'3.1.MTS A'!$AM$7:$AM$253)</f>
        <v>0</v>
      </c>
      <c r="AG127" s="72">
        <f>SUMIFS('MTS B Funnel (M3)'!$L$7:$L$251,'MTS B Funnel (M3)'!$B$7:$B$251,'3.2.MTS B (M3)'!$B127)</f>
        <v>0</v>
      </c>
      <c r="AH127" s="72">
        <f>SUMIFS('MTS B Funnel (M3)'!$M$7:$M$251,'MTS B Funnel (M3)'!$B$7:$B$251,'3.2.MTS B (M3)'!$B127)</f>
        <v>0</v>
      </c>
      <c r="AI127" s="72">
        <f>SUMIFS('MTS B Funnel (M3)'!$N$7:$N$251,'MTS B Funnel (M3)'!$B$7:$B$251,'3.2.MTS B (M3)'!$B127)</f>
        <v>0</v>
      </c>
      <c r="AJ127" s="72">
        <f>SUMIFS('MTS B Funnel (M3)'!$O$7:$O$251,'MTS B Funnel (M3)'!$B$7:$B$251,'3.2.MTS B (M3)'!$B127)</f>
        <v>0</v>
      </c>
      <c r="AK127" s="72">
        <f t="shared" si="33"/>
        <v>0</v>
      </c>
      <c r="AL127" s="72">
        <f t="shared" si="34"/>
        <v>0</v>
      </c>
      <c r="AM127" s="72">
        <f t="shared" si="35"/>
        <v>0</v>
      </c>
      <c r="AN127" s="72">
        <f t="shared" si="36"/>
        <v>0</v>
      </c>
      <c r="AO127" s="72">
        <f t="shared" si="37"/>
        <v>0</v>
      </c>
      <c r="AP127" s="55"/>
    </row>
    <row r="128" spans="1:42" x14ac:dyDescent="0.25">
      <c r="A128" s="144"/>
      <c r="B128" s="55"/>
      <c r="C128" s="55"/>
      <c r="D128" s="72">
        <f>SUMIF('3.1.MTS A'!$F$7:$F$253,'3.2.MTS B (M3)'!B128,'3.1.MTS A'!$N$7:$N$253)</f>
        <v>0</v>
      </c>
      <c r="E128" s="187">
        <f>SUMIF('Conv ratios (M3)'!$A$2:$A$51,'3.2.MTS B (M3)'!$B128,'Conv ratios (M3)'!$G$2:$G$51)</f>
        <v>0</v>
      </c>
      <c r="F128" s="187">
        <f>SUMIF('Conv ratios (M3)'!$A$2:$A$51,'3.2.MTS B (M3)'!$B128,'Conv ratios (M3)'!$F$2:$F$51)</f>
        <v>0</v>
      </c>
      <c r="G128" s="187">
        <f>SUMIF('Conv ratios (M3)'!$A$2:$A$51,'3.2.MTS B (M3)'!$B128,'Conv ratios (M3)'!$E$2:$E$51)</f>
        <v>0</v>
      </c>
      <c r="H128" s="55"/>
      <c r="I128" s="72">
        <f t="shared" si="22"/>
        <v>0</v>
      </c>
      <c r="J128" s="72">
        <f t="shared" si="23"/>
        <v>0</v>
      </c>
      <c r="K128" s="72">
        <f t="shared" si="24"/>
        <v>0</v>
      </c>
      <c r="L128" s="72">
        <f t="shared" si="25"/>
        <v>0</v>
      </c>
      <c r="M128" s="55"/>
      <c r="N128" s="72">
        <f t="shared" si="26"/>
        <v>0</v>
      </c>
      <c r="O128" s="55"/>
      <c r="P128" s="72">
        <f t="shared" si="27"/>
        <v>0</v>
      </c>
      <c r="Q128" s="72">
        <f t="shared" si="28"/>
        <v>0</v>
      </c>
      <c r="R128" s="72">
        <f>SUMIF('3.1.MTS A'!$F$7:$F$253,'3.2.MTS B (M3)'!B128,'3.1.MTS A'!$AH$7:$AH$253)</f>
        <v>0</v>
      </c>
      <c r="S128" s="72">
        <f>SUMIFS('MTS B Funnel (M3)'!$E$7:$E$251,'MTS B Funnel (M3)'!$B$7:$B$251,'3.2.MTS B (M3)'!$B128)</f>
        <v>0</v>
      </c>
      <c r="T128" s="72">
        <f>SUMIFS('MTS B Funnel (M3)'!$F$7:$F$251,'MTS B Funnel (M3)'!$B$7:$B$251,'3.2.MTS B (M3)'!$B128)</f>
        <v>0</v>
      </c>
      <c r="U128" s="72">
        <f>SUMIFS('MTS B Funnel (M3)'!$G$7:$G$251,'MTS B Funnel (M3)'!$B$7:$B$251,'3.2.MTS B (M3)'!$B128)</f>
        <v>0</v>
      </c>
      <c r="V128" s="72">
        <f>SUMIFS('MTS B Funnel (M3)'!$H$7:$H$251,'MTS B Funnel (M3)'!$B$7:$B$251,'3.2.MTS B (M3)'!$B128)</f>
        <v>0</v>
      </c>
      <c r="W128" s="72">
        <f t="shared" si="29"/>
        <v>0</v>
      </c>
      <c r="X128" s="72">
        <f t="shared" si="30"/>
        <v>0</v>
      </c>
      <c r="Y128" s="72">
        <f t="shared" si="31"/>
        <v>0</v>
      </c>
      <c r="Z128" s="72">
        <f t="shared" si="31"/>
        <v>0</v>
      </c>
      <c r="AA128" s="72">
        <f t="shared" si="31"/>
        <v>0</v>
      </c>
      <c r="AB128" s="72">
        <f>SUMIFS('MTS B Funnel (M3)'!$I$7:$I$251,'MTS B Funnel (M3)'!$B$7:$B$251,'3.2.MTS B (M3)'!$B128)</f>
        <v>0</v>
      </c>
      <c r="AC128" s="72">
        <f>SUMIFS('MTS B Funnel (M3)'!$J$7:$J$251,'MTS B Funnel (M3)'!$B$7:$B$251,'3.2.MTS B (M3)'!$B128)</f>
        <v>0</v>
      </c>
      <c r="AD128" s="72">
        <f t="shared" si="32"/>
        <v>0</v>
      </c>
      <c r="AE128" s="55"/>
      <c r="AF128" s="72">
        <f>SUMIF('3.1.MTS A'!$F$7:$F$253,'3.2.MTS B (M3)'!R128,'3.1.MTS A'!$AM$7:$AM$253)</f>
        <v>0</v>
      </c>
      <c r="AG128" s="72">
        <f>SUMIFS('MTS B Funnel (M3)'!$L$7:$L$251,'MTS B Funnel (M3)'!$B$7:$B$251,'3.2.MTS B (M3)'!$B128)</f>
        <v>0</v>
      </c>
      <c r="AH128" s="72">
        <f>SUMIFS('MTS B Funnel (M3)'!$M$7:$M$251,'MTS B Funnel (M3)'!$B$7:$B$251,'3.2.MTS B (M3)'!$B128)</f>
        <v>0</v>
      </c>
      <c r="AI128" s="72">
        <f>SUMIFS('MTS B Funnel (M3)'!$N$7:$N$251,'MTS B Funnel (M3)'!$B$7:$B$251,'3.2.MTS B (M3)'!$B128)</f>
        <v>0</v>
      </c>
      <c r="AJ128" s="72">
        <f>SUMIFS('MTS B Funnel (M3)'!$O$7:$O$251,'MTS B Funnel (M3)'!$B$7:$B$251,'3.2.MTS B (M3)'!$B128)</f>
        <v>0</v>
      </c>
      <c r="AK128" s="72">
        <f t="shared" si="33"/>
        <v>0</v>
      </c>
      <c r="AL128" s="72">
        <f t="shared" si="34"/>
        <v>0</v>
      </c>
      <c r="AM128" s="72">
        <f t="shared" si="35"/>
        <v>0</v>
      </c>
      <c r="AN128" s="72">
        <f t="shared" si="36"/>
        <v>0</v>
      </c>
      <c r="AO128" s="72">
        <f t="shared" si="37"/>
        <v>0</v>
      </c>
      <c r="AP128" s="55"/>
    </row>
    <row r="129" spans="1:42" x14ac:dyDescent="0.25">
      <c r="A129" s="144"/>
      <c r="B129" s="55"/>
      <c r="C129" s="55"/>
      <c r="D129" s="72">
        <f>SUMIF('3.1.MTS A'!$F$7:$F$253,'3.2.MTS B (M3)'!B129,'3.1.MTS A'!$N$7:$N$253)</f>
        <v>0</v>
      </c>
      <c r="E129" s="187">
        <f>SUMIF('Conv ratios (M3)'!$A$2:$A$51,'3.2.MTS B (M3)'!$B129,'Conv ratios (M3)'!$G$2:$G$51)</f>
        <v>0</v>
      </c>
      <c r="F129" s="187">
        <f>SUMIF('Conv ratios (M3)'!$A$2:$A$51,'3.2.MTS B (M3)'!$B129,'Conv ratios (M3)'!$F$2:$F$51)</f>
        <v>0</v>
      </c>
      <c r="G129" s="187">
        <f>SUMIF('Conv ratios (M3)'!$A$2:$A$51,'3.2.MTS B (M3)'!$B129,'Conv ratios (M3)'!$E$2:$E$51)</f>
        <v>0</v>
      </c>
      <c r="H129" s="55"/>
      <c r="I129" s="72">
        <f t="shared" si="22"/>
        <v>0</v>
      </c>
      <c r="J129" s="72">
        <f t="shared" si="23"/>
        <v>0</v>
      </c>
      <c r="K129" s="72">
        <f t="shared" si="24"/>
        <v>0</v>
      </c>
      <c r="L129" s="72">
        <f t="shared" si="25"/>
        <v>0</v>
      </c>
      <c r="M129" s="55"/>
      <c r="N129" s="72">
        <f t="shared" si="26"/>
        <v>0</v>
      </c>
      <c r="O129" s="55"/>
      <c r="P129" s="72">
        <f t="shared" si="27"/>
        <v>0</v>
      </c>
      <c r="Q129" s="72">
        <f t="shared" si="28"/>
        <v>0</v>
      </c>
      <c r="R129" s="72">
        <f>SUMIF('3.1.MTS A'!$F$7:$F$253,'3.2.MTS B (M3)'!B129,'3.1.MTS A'!$AH$7:$AH$253)</f>
        <v>0</v>
      </c>
      <c r="S129" s="72">
        <f>SUMIFS('MTS B Funnel (M3)'!$E$7:$E$251,'MTS B Funnel (M3)'!$B$7:$B$251,'3.2.MTS B (M3)'!$B129)</f>
        <v>0</v>
      </c>
      <c r="T129" s="72">
        <f>SUMIFS('MTS B Funnel (M3)'!$F$7:$F$251,'MTS B Funnel (M3)'!$B$7:$B$251,'3.2.MTS B (M3)'!$B129)</f>
        <v>0</v>
      </c>
      <c r="U129" s="72">
        <f>SUMIFS('MTS B Funnel (M3)'!$G$7:$G$251,'MTS B Funnel (M3)'!$B$7:$B$251,'3.2.MTS B (M3)'!$B129)</f>
        <v>0</v>
      </c>
      <c r="V129" s="72">
        <f>SUMIFS('MTS B Funnel (M3)'!$H$7:$H$251,'MTS B Funnel (M3)'!$B$7:$B$251,'3.2.MTS B (M3)'!$B129)</f>
        <v>0</v>
      </c>
      <c r="W129" s="72">
        <f t="shared" si="29"/>
        <v>0</v>
      </c>
      <c r="X129" s="72">
        <f t="shared" si="30"/>
        <v>0</v>
      </c>
      <c r="Y129" s="72">
        <f t="shared" si="31"/>
        <v>0</v>
      </c>
      <c r="Z129" s="72">
        <f t="shared" si="31"/>
        <v>0</v>
      </c>
      <c r="AA129" s="72">
        <f t="shared" si="31"/>
        <v>0</v>
      </c>
      <c r="AB129" s="72">
        <f>SUMIFS('MTS B Funnel (M3)'!$I$7:$I$251,'MTS B Funnel (M3)'!$B$7:$B$251,'3.2.MTS B (M3)'!$B129)</f>
        <v>0</v>
      </c>
      <c r="AC129" s="72">
        <f>SUMIFS('MTS B Funnel (M3)'!$J$7:$J$251,'MTS B Funnel (M3)'!$B$7:$B$251,'3.2.MTS B (M3)'!$B129)</f>
        <v>0</v>
      </c>
      <c r="AD129" s="72">
        <f t="shared" si="32"/>
        <v>0</v>
      </c>
      <c r="AE129" s="55"/>
      <c r="AF129" s="72">
        <f>SUMIF('3.1.MTS A'!$F$7:$F$253,'3.2.MTS B (M3)'!R129,'3.1.MTS A'!$AM$7:$AM$253)</f>
        <v>0</v>
      </c>
      <c r="AG129" s="72">
        <f>SUMIFS('MTS B Funnel (M3)'!$L$7:$L$251,'MTS B Funnel (M3)'!$B$7:$B$251,'3.2.MTS B (M3)'!$B129)</f>
        <v>0</v>
      </c>
      <c r="AH129" s="72">
        <f>SUMIFS('MTS B Funnel (M3)'!$M$7:$M$251,'MTS B Funnel (M3)'!$B$7:$B$251,'3.2.MTS B (M3)'!$B129)</f>
        <v>0</v>
      </c>
      <c r="AI129" s="72">
        <f>SUMIFS('MTS B Funnel (M3)'!$N$7:$N$251,'MTS B Funnel (M3)'!$B$7:$B$251,'3.2.MTS B (M3)'!$B129)</f>
        <v>0</v>
      </c>
      <c r="AJ129" s="72">
        <f>SUMIFS('MTS B Funnel (M3)'!$O$7:$O$251,'MTS B Funnel (M3)'!$B$7:$B$251,'3.2.MTS B (M3)'!$B129)</f>
        <v>0</v>
      </c>
      <c r="AK129" s="72">
        <f t="shared" si="33"/>
        <v>0</v>
      </c>
      <c r="AL129" s="72">
        <f t="shared" si="34"/>
        <v>0</v>
      </c>
      <c r="AM129" s="72">
        <f t="shared" si="35"/>
        <v>0</v>
      </c>
      <c r="AN129" s="72">
        <f t="shared" si="36"/>
        <v>0</v>
      </c>
      <c r="AO129" s="72">
        <f t="shared" si="37"/>
        <v>0</v>
      </c>
      <c r="AP129" s="55"/>
    </row>
    <row r="130" spans="1:42" x14ac:dyDescent="0.25">
      <c r="A130" s="144"/>
      <c r="B130" s="55"/>
      <c r="C130" s="55"/>
      <c r="D130" s="72">
        <f>SUMIF('3.1.MTS A'!$F$7:$F$253,'3.2.MTS B (M3)'!B130,'3.1.MTS A'!$N$7:$N$253)</f>
        <v>0</v>
      </c>
      <c r="E130" s="187">
        <f>SUMIF('Conv ratios (M3)'!$A$2:$A$51,'3.2.MTS B (M3)'!$B130,'Conv ratios (M3)'!$G$2:$G$51)</f>
        <v>0</v>
      </c>
      <c r="F130" s="187">
        <f>SUMIF('Conv ratios (M3)'!$A$2:$A$51,'3.2.MTS B (M3)'!$B130,'Conv ratios (M3)'!$F$2:$F$51)</f>
        <v>0</v>
      </c>
      <c r="G130" s="187">
        <f>SUMIF('Conv ratios (M3)'!$A$2:$A$51,'3.2.MTS B (M3)'!$B130,'Conv ratios (M3)'!$E$2:$E$51)</f>
        <v>0</v>
      </c>
      <c r="H130" s="55"/>
      <c r="I130" s="72">
        <f t="shared" si="22"/>
        <v>0</v>
      </c>
      <c r="J130" s="72">
        <f t="shared" si="23"/>
        <v>0</v>
      </c>
      <c r="K130" s="72">
        <f t="shared" si="24"/>
        <v>0</v>
      </c>
      <c r="L130" s="72">
        <f t="shared" si="25"/>
        <v>0</v>
      </c>
      <c r="M130" s="55"/>
      <c r="N130" s="72">
        <f t="shared" si="26"/>
        <v>0</v>
      </c>
      <c r="O130" s="55"/>
      <c r="P130" s="72">
        <f t="shared" si="27"/>
        <v>0</v>
      </c>
      <c r="Q130" s="72">
        <f t="shared" si="28"/>
        <v>0</v>
      </c>
      <c r="R130" s="72">
        <f>SUMIF('3.1.MTS A'!$F$7:$F$253,'3.2.MTS B (M3)'!B130,'3.1.MTS A'!$AH$7:$AH$253)</f>
        <v>0</v>
      </c>
      <c r="S130" s="72">
        <f>SUMIFS('MTS B Funnel (M3)'!$E$7:$E$251,'MTS B Funnel (M3)'!$B$7:$B$251,'3.2.MTS B (M3)'!$B130)</f>
        <v>0</v>
      </c>
      <c r="T130" s="72">
        <f>SUMIFS('MTS B Funnel (M3)'!$F$7:$F$251,'MTS B Funnel (M3)'!$B$7:$B$251,'3.2.MTS B (M3)'!$B130)</f>
        <v>0</v>
      </c>
      <c r="U130" s="72">
        <f>SUMIFS('MTS B Funnel (M3)'!$G$7:$G$251,'MTS B Funnel (M3)'!$B$7:$B$251,'3.2.MTS B (M3)'!$B130)</f>
        <v>0</v>
      </c>
      <c r="V130" s="72">
        <f>SUMIFS('MTS B Funnel (M3)'!$H$7:$H$251,'MTS B Funnel (M3)'!$B$7:$B$251,'3.2.MTS B (M3)'!$B130)</f>
        <v>0</v>
      </c>
      <c r="W130" s="72">
        <f t="shared" si="29"/>
        <v>0</v>
      </c>
      <c r="X130" s="72">
        <f t="shared" si="30"/>
        <v>0</v>
      </c>
      <c r="Y130" s="72">
        <f t="shared" si="31"/>
        <v>0</v>
      </c>
      <c r="Z130" s="72">
        <f t="shared" si="31"/>
        <v>0</v>
      </c>
      <c r="AA130" s="72">
        <f t="shared" si="31"/>
        <v>0</v>
      </c>
      <c r="AB130" s="72">
        <f>SUMIFS('MTS B Funnel (M3)'!$I$7:$I$251,'MTS B Funnel (M3)'!$B$7:$B$251,'3.2.MTS B (M3)'!$B130)</f>
        <v>0</v>
      </c>
      <c r="AC130" s="72">
        <f>SUMIFS('MTS B Funnel (M3)'!$J$7:$J$251,'MTS B Funnel (M3)'!$B$7:$B$251,'3.2.MTS B (M3)'!$B130)</f>
        <v>0</v>
      </c>
      <c r="AD130" s="72">
        <f t="shared" si="32"/>
        <v>0</v>
      </c>
      <c r="AE130" s="55"/>
      <c r="AF130" s="72">
        <f>SUMIF('3.1.MTS A'!$F$7:$F$253,'3.2.MTS B (M3)'!R130,'3.1.MTS A'!$AM$7:$AM$253)</f>
        <v>0</v>
      </c>
      <c r="AG130" s="72">
        <f>SUMIFS('MTS B Funnel (M3)'!$L$7:$L$251,'MTS B Funnel (M3)'!$B$7:$B$251,'3.2.MTS B (M3)'!$B130)</f>
        <v>0</v>
      </c>
      <c r="AH130" s="72">
        <f>SUMIFS('MTS B Funnel (M3)'!$M$7:$M$251,'MTS B Funnel (M3)'!$B$7:$B$251,'3.2.MTS B (M3)'!$B130)</f>
        <v>0</v>
      </c>
      <c r="AI130" s="72">
        <f>SUMIFS('MTS B Funnel (M3)'!$N$7:$N$251,'MTS B Funnel (M3)'!$B$7:$B$251,'3.2.MTS B (M3)'!$B130)</f>
        <v>0</v>
      </c>
      <c r="AJ130" s="72">
        <f>SUMIFS('MTS B Funnel (M3)'!$O$7:$O$251,'MTS B Funnel (M3)'!$B$7:$B$251,'3.2.MTS B (M3)'!$B130)</f>
        <v>0</v>
      </c>
      <c r="AK130" s="72">
        <f t="shared" si="33"/>
        <v>0</v>
      </c>
      <c r="AL130" s="72">
        <f t="shared" si="34"/>
        <v>0</v>
      </c>
      <c r="AM130" s="72">
        <f t="shared" si="35"/>
        <v>0</v>
      </c>
      <c r="AN130" s="72">
        <f t="shared" si="36"/>
        <v>0</v>
      </c>
      <c r="AO130" s="72">
        <f t="shared" si="37"/>
        <v>0</v>
      </c>
      <c r="AP130" s="55"/>
    </row>
    <row r="131" spans="1:42" x14ac:dyDescent="0.25">
      <c r="A131" s="144"/>
      <c r="B131" s="55"/>
      <c r="C131" s="55"/>
      <c r="D131" s="72">
        <f>SUMIF('3.1.MTS A'!$F$7:$F$253,'3.2.MTS B (M3)'!B131,'3.1.MTS A'!$N$7:$N$253)</f>
        <v>0</v>
      </c>
      <c r="E131" s="187">
        <f>SUMIF('Conv ratios (M3)'!$A$2:$A$51,'3.2.MTS B (M3)'!$B131,'Conv ratios (M3)'!$G$2:$G$51)</f>
        <v>0</v>
      </c>
      <c r="F131" s="187">
        <f>SUMIF('Conv ratios (M3)'!$A$2:$A$51,'3.2.MTS B (M3)'!$B131,'Conv ratios (M3)'!$F$2:$F$51)</f>
        <v>0</v>
      </c>
      <c r="G131" s="187">
        <f>SUMIF('Conv ratios (M3)'!$A$2:$A$51,'3.2.MTS B (M3)'!$B131,'Conv ratios (M3)'!$E$2:$E$51)</f>
        <v>0</v>
      </c>
      <c r="H131" s="55"/>
      <c r="I131" s="72">
        <f t="shared" si="22"/>
        <v>0</v>
      </c>
      <c r="J131" s="72">
        <f t="shared" si="23"/>
        <v>0</v>
      </c>
      <c r="K131" s="72">
        <f t="shared" si="24"/>
        <v>0</v>
      </c>
      <c r="L131" s="72">
        <f t="shared" si="25"/>
        <v>0</v>
      </c>
      <c r="M131" s="55"/>
      <c r="N131" s="72">
        <f t="shared" si="26"/>
        <v>0</v>
      </c>
      <c r="O131" s="55"/>
      <c r="P131" s="72">
        <f t="shared" si="27"/>
        <v>0</v>
      </c>
      <c r="Q131" s="72">
        <f t="shared" si="28"/>
        <v>0</v>
      </c>
      <c r="R131" s="72">
        <f>SUMIF('3.1.MTS A'!$F$7:$F$253,'3.2.MTS B (M3)'!B131,'3.1.MTS A'!$AH$7:$AH$253)</f>
        <v>0</v>
      </c>
      <c r="S131" s="72">
        <f>SUMIFS('MTS B Funnel (M3)'!$E$7:$E$251,'MTS B Funnel (M3)'!$B$7:$B$251,'3.2.MTS B (M3)'!$B131)</f>
        <v>0</v>
      </c>
      <c r="T131" s="72">
        <f>SUMIFS('MTS B Funnel (M3)'!$F$7:$F$251,'MTS B Funnel (M3)'!$B$7:$B$251,'3.2.MTS B (M3)'!$B131)</f>
        <v>0</v>
      </c>
      <c r="U131" s="72">
        <f>SUMIFS('MTS B Funnel (M3)'!$G$7:$G$251,'MTS B Funnel (M3)'!$B$7:$B$251,'3.2.MTS B (M3)'!$B131)</f>
        <v>0</v>
      </c>
      <c r="V131" s="72">
        <f>SUMIFS('MTS B Funnel (M3)'!$H$7:$H$251,'MTS B Funnel (M3)'!$B$7:$B$251,'3.2.MTS B (M3)'!$B131)</f>
        <v>0</v>
      </c>
      <c r="W131" s="72">
        <f t="shared" si="29"/>
        <v>0</v>
      </c>
      <c r="X131" s="72">
        <f t="shared" si="30"/>
        <v>0</v>
      </c>
      <c r="Y131" s="72">
        <f t="shared" si="31"/>
        <v>0</v>
      </c>
      <c r="Z131" s="72">
        <f t="shared" si="31"/>
        <v>0</v>
      </c>
      <c r="AA131" s="72">
        <f t="shared" si="31"/>
        <v>0</v>
      </c>
      <c r="AB131" s="72">
        <f>SUMIFS('MTS B Funnel (M3)'!$I$7:$I$251,'MTS B Funnel (M3)'!$B$7:$B$251,'3.2.MTS B (M3)'!$B131)</f>
        <v>0</v>
      </c>
      <c r="AC131" s="72">
        <f>SUMIFS('MTS B Funnel (M3)'!$J$7:$J$251,'MTS B Funnel (M3)'!$B$7:$B$251,'3.2.MTS B (M3)'!$B131)</f>
        <v>0</v>
      </c>
      <c r="AD131" s="72">
        <f t="shared" si="32"/>
        <v>0</v>
      </c>
      <c r="AE131" s="55"/>
      <c r="AF131" s="72">
        <f>SUMIF('3.1.MTS A'!$F$7:$F$253,'3.2.MTS B (M3)'!R131,'3.1.MTS A'!$AM$7:$AM$253)</f>
        <v>0</v>
      </c>
      <c r="AG131" s="72">
        <f>SUMIFS('MTS B Funnel (M3)'!$L$7:$L$251,'MTS B Funnel (M3)'!$B$7:$B$251,'3.2.MTS B (M3)'!$B131)</f>
        <v>0</v>
      </c>
      <c r="AH131" s="72">
        <f>SUMIFS('MTS B Funnel (M3)'!$M$7:$M$251,'MTS B Funnel (M3)'!$B$7:$B$251,'3.2.MTS B (M3)'!$B131)</f>
        <v>0</v>
      </c>
      <c r="AI131" s="72">
        <f>SUMIFS('MTS B Funnel (M3)'!$N$7:$N$251,'MTS B Funnel (M3)'!$B$7:$B$251,'3.2.MTS B (M3)'!$B131)</f>
        <v>0</v>
      </c>
      <c r="AJ131" s="72">
        <f>SUMIFS('MTS B Funnel (M3)'!$O$7:$O$251,'MTS B Funnel (M3)'!$B$7:$B$251,'3.2.MTS B (M3)'!$B131)</f>
        <v>0</v>
      </c>
      <c r="AK131" s="72">
        <f t="shared" si="33"/>
        <v>0</v>
      </c>
      <c r="AL131" s="72">
        <f t="shared" si="34"/>
        <v>0</v>
      </c>
      <c r="AM131" s="72">
        <f t="shared" si="35"/>
        <v>0</v>
      </c>
      <c r="AN131" s="72">
        <f t="shared" si="36"/>
        <v>0</v>
      </c>
      <c r="AO131" s="72">
        <f t="shared" si="37"/>
        <v>0</v>
      </c>
      <c r="AP131" s="55"/>
    </row>
    <row r="132" spans="1:42" x14ac:dyDescent="0.25">
      <c r="A132" s="144"/>
      <c r="B132" s="55"/>
      <c r="C132" s="55"/>
      <c r="D132" s="72">
        <f>SUMIF('3.1.MTS A'!$F$7:$F$253,'3.2.MTS B (M3)'!B132,'3.1.MTS A'!$N$7:$N$253)</f>
        <v>0</v>
      </c>
      <c r="E132" s="187">
        <f>SUMIF('Conv ratios (M3)'!$A$2:$A$51,'3.2.MTS B (M3)'!$B132,'Conv ratios (M3)'!$G$2:$G$51)</f>
        <v>0</v>
      </c>
      <c r="F132" s="187">
        <f>SUMIF('Conv ratios (M3)'!$A$2:$A$51,'3.2.MTS B (M3)'!$B132,'Conv ratios (M3)'!$F$2:$F$51)</f>
        <v>0</v>
      </c>
      <c r="G132" s="187">
        <f>SUMIF('Conv ratios (M3)'!$A$2:$A$51,'3.2.MTS B (M3)'!$B132,'Conv ratios (M3)'!$E$2:$E$51)</f>
        <v>0</v>
      </c>
      <c r="H132" s="55"/>
      <c r="I132" s="72">
        <f t="shared" si="22"/>
        <v>0</v>
      </c>
      <c r="J132" s="72">
        <f t="shared" si="23"/>
        <v>0</v>
      </c>
      <c r="K132" s="72">
        <f t="shared" si="24"/>
        <v>0</v>
      </c>
      <c r="L132" s="72">
        <f t="shared" si="25"/>
        <v>0</v>
      </c>
      <c r="M132" s="55"/>
      <c r="N132" s="72">
        <f t="shared" si="26"/>
        <v>0</v>
      </c>
      <c r="O132" s="55"/>
      <c r="P132" s="72">
        <f t="shared" si="27"/>
        <v>0</v>
      </c>
      <c r="Q132" s="72">
        <f t="shared" si="28"/>
        <v>0</v>
      </c>
      <c r="R132" s="72">
        <f>SUMIF('3.1.MTS A'!$F$7:$F$253,'3.2.MTS B (M3)'!B132,'3.1.MTS A'!$AH$7:$AH$253)</f>
        <v>0</v>
      </c>
      <c r="S132" s="72">
        <f>SUMIFS('MTS B Funnel (M3)'!$E$7:$E$251,'MTS B Funnel (M3)'!$B$7:$B$251,'3.2.MTS B (M3)'!$B132)</f>
        <v>0</v>
      </c>
      <c r="T132" s="72">
        <f>SUMIFS('MTS B Funnel (M3)'!$F$7:$F$251,'MTS B Funnel (M3)'!$B$7:$B$251,'3.2.MTS B (M3)'!$B132)</f>
        <v>0</v>
      </c>
      <c r="U132" s="72">
        <f>SUMIFS('MTS B Funnel (M3)'!$G$7:$G$251,'MTS B Funnel (M3)'!$B$7:$B$251,'3.2.MTS B (M3)'!$B132)</f>
        <v>0</v>
      </c>
      <c r="V132" s="72">
        <f>SUMIFS('MTS B Funnel (M3)'!$H$7:$H$251,'MTS B Funnel (M3)'!$B$7:$B$251,'3.2.MTS B (M3)'!$B132)</f>
        <v>0</v>
      </c>
      <c r="W132" s="72">
        <f t="shared" si="29"/>
        <v>0</v>
      </c>
      <c r="X132" s="72">
        <f t="shared" si="30"/>
        <v>0</v>
      </c>
      <c r="Y132" s="72">
        <f t="shared" si="31"/>
        <v>0</v>
      </c>
      <c r="Z132" s="72">
        <f t="shared" si="31"/>
        <v>0</v>
      </c>
      <c r="AA132" s="72">
        <f t="shared" si="31"/>
        <v>0</v>
      </c>
      <c r="AB132" s="72">
        <f>SUMIFS('MTS B Funnel (M3)'!$I$7:$I$251,'MTS B Funnel (M3)'!$B$7:$B$251,'3.2.MTS B (M3)'!$B132)</f>
        <v>0</v>
      </c>
      <c r="AC132" s="72">
        <f>SUMIFS('MTS B Funnel (M3)'!$J$7:$J$251,'MTS B Funnel (M3)'!$B$7:$B$251,'3.2.MTS B (M3)'!$B132)</f>
        <v>0</v>
      </c>
      <c r="AD132" s="72">
        <f t="shared" si="32"/>
        <v>0</v>
      </c>
      <c r="AE132" s="55"/>
      <c r="AF132" s="72">
        <f>SUMIF('3.1.MTS A'!$F$7:$F$253,'3.2.MTS B (M3)'!R132,'3.1.MTS A'!$AM$7:$AM$253)</f>
        <v>0</v>
      </c>
      <c r="AG132" s="72">
        <f>SUMIFS('MTS B Funnel (M3)'!$L$7:$L$251,'MTS B Funnel (M3)'!$B$7:$B$251,'3.2.MTS B (M3)'!$B132)</f>
        <v>0</v>
      </c>
      <c r="AH132" s="72">
        <f>SUMIFS('MTS B Funnel (M3)'!$M$7:$M$251,'MTS B Funnel (M3)'!$B$7:$B$251,'3.2.MTS B (M3)'!$B132)</f>
        <v>0</v>
      </c>
      <c r="AI132" s="72">
        <f>SUMIFS('MTS B Funnel (M3)'!$N$7:$N$251,'MTS B Funnel (M3)'!$B$7:$B$251,'3.2.MTS B (M3)'!$B132)</f>
        <v>0</v>
      </c>
      <c r="AJ132" s="72">
        <f>SUMIFS('MTS B Funnel (M3)'!$O$7:$O$251,'MTS B Funnel (M3)'!$B$7:$B$251,'3.2.MTS B (M3)'!$B132)</f>
        <v>0</v>
      </c>
      <c r="AK132" s="72">
        <f t="shared" si="33"/>
        <v>0</v>
      </c>
      <c r="AL132" s="72">
        <f t="shared" si="34"/>
        <v>0</v>
      </c>
      <c r="AM132" s="72">
        <f t="shared" si="35"/>
        <v>0</v>
      </c>
      <c r="AN132" s="72">
        <f t="shared" si="36"/>
        <v>0</v>
      </c>
      <c r="AO132" s="72">
        <f t="shared" si="37"/>
        <v>0</v>
      </c>
      <c r="AP132" s="55"/>
    </row>
    <row r="133" spans="1:42" x14ac:dyDescent="0.25">
      <c r="A133" s="144"/>
      <c r="B133" s="55"/>
      <c r="C133" s="55"/>
      <c r="D133" s="72">
        <f>SUMIF('3.1.MTS A'!$F$7:$F$253,'3.2.MTS B (M3)'!B133,'3.1.MTS A'!$N$7:$N$253)</f>
        <v>0</v>
      </c>
      <c r="E133" s="187">
        <f>SUMIF('Conv ratios (M3)'!$A$2:$A$51,'3.2.MTS B (M3)'!$B133,'Conv ratios (M3)'!$G$2:$G$51)</f>
        <v>0</v>
      </c>
      <c r="F133" s="187">
        <f>SUMIF('Conv ratios (M3)'!$A$2:$A$51,'3.2.MTS B (M3)'!$B133,'Conv ratios (M3)'!$F$2:$F$51)</f>
        <v>0</v>
      </c>
      <c r="G133" s="187">
        <f>SUMIF('Conv ratios (M3)'!$A$2:$A$51,'3.2.MTS B (M3)'!$B133,'Conv ratios (M3)'!$E$2:$E$51)</f>
        <v>0</v>
      </c>
      <c r="H133" s="55"/>
      <c r="I133" s="72">
        <f t="shared" si="22"/>
        <v>0</v>
      </c>
      <c r="J133" s="72">
        <f t="shared" si="23"/>
        <v>0</v>
      </c>
      <c r="K133" s="72">
        <f t="shared" si="24"/>
        <v>0</v>
      </c>
      <c r="L133" s="72">
        <f t="shared" si="25"/>
        <v>0</v>
      </c>
      <c r="M133" s="55"/>
      <c r="N133" s="72">
        <f t="shared" si="26"/>
        <v>0</v>
      </c>
      <c r="O133" s="55"/>
      <c r="P133" s="72">
        <f t="shared" si="27"/>
        <v>0</v>
      </c>
      <c r="Q133" s="72">
        <f t="shared" si="28"/>
        <v>0</v>
      </c>
      <c r="R133" s="72">
        <f>SUMIF('3.1.MTS A'!$F$7:$F$253,'3.2.MTS B (M3)'!B133,'3.1.MTS A'!$AH$7:$AH$253)</f>
        <v>0</v>
      </c>
      <c r="S133" s="72">
        <f>SUMIFS('MTS B Funnel (M3)'!$E$7:$E$251,'MTS B Funnel (M3)'!$B$7:$B$251,'3.2.MTS B (M3)'!$B133)</f>
        <v>0</v>
      </c>
      <c r="T133" s="72">
        <f>SUMIFS('MTS B Funnel (M3)'!$F$7:$F$251,'MTS B Funnel (M3)'!$B$7:$B$251,'3.2.MTS B (M3)'!$B133)</f>
        <v>0</v>
      </c>
      <c r="U133" s="72">
        <f>SUMIFS('MTS B Funnel (M3)'!$G$7:$G$251,'MTS B Funnel (M3)'!$B$7:$B$251,'3.2.MTS B (M3)'!$B133)</f>
        <v>0</v>
      </c>
      <c r="V133" s="72">
        <f>SUMIFS('MTS B Funnel (M3)'!$H$7:$H$251,'MTS B Funnel (M3)'!$B$7:$B$251,'3.2.MTS B (M3)'!$B133)</f>
        <v>0</v>
      </c>
      <c r="W133" s="72">
        <f t="shared" si="29"/>
        <v>0</v>
      </c>
      <c r="X133" s="72">
        <f t="shared" si="30"/>
        <v>0</v>
      </c>
      <c r="Y133" s="72">
        <f t="shared" si="31"/>
        <v>0</v>
      </c>
      <c r="Z133" s="72">
        <f t="shared" si="31"/>
        <v>0</v>
      </c>
      <c r="AA133" s="72">
        <f t="shared" si="31"/>
        <v>0</v>
      </c>
      <c r="AB133" s="72">
        <f>SUMIFS('MTS B Funnel (M3)'!$I$7:$I$251,'MTS B Funnel (M3)'!$B$7:$B$251,'3.2.MTS B (M3)'!$B133)</f>
        <v>0</v>
      </c>
      <c r="AC133" s="72">
        <f>SUMIFS('MTS B Funnel (M3)'!$J$7:$J$251,'MTS B Funnel (M3)'!$B$7:$B$251,'3.2.MTS B (M3)'!$B133)</f>
        <v>0</v>
      </c>
      <c r="AD133" s="72">
        <f t="shared" si="32"/>
        <v>0</v>
      </c>
      <c r="AE133" s="55"/>
      <c r="AF133" s="72">
        <f>SUMIF('3.1.MTS A'!$F$7:$F$253,'3.2.MTS B (M3)'!R133,'3.1.MTS A'!$AM$7:$AM$253)</f>
        <v>0</v>
      </c>
      <c r="AG133" s="72">
        <f>SUMIFS('MTS B Funnel (M3)'!$L$7:$L$251,'MTS B Funnel (M3)'!$B$7:$B$251,'3.2.MTS B (M3)'!$B133)</f>
        <v>0</v>
      </c>
      <c r="AH133" s="72">
        <f>SUMIFS('MTS B Funnel (M3)'!$M$7:$M$251,'MTS B Funnel (M3)'!$B$7:$B$251,'3.2.MTS B (M3)'!$B133)</f>
        <v>0</v>
      </c>
      <c r="AI133" s="72">
        <f>SUMIFS('MTS B Funnel (M3)'!$N$7:$N$251,'MTS B Funnel (M3)'!$B$7:$B$251,'3.2.MTS B (M3)'!$B133)</f>
        <v>0</v>
      </c>
      <c r="AJ133" s="72">
        <f>SUMIFS('MTS B Funnel (M3)'!$O$7:$O$251,'MTS B Funnel (M3)'!$B$7:$B$251,'3.2.MTS B (M3)'!$B133)</f>
        <v>0</v>
      </c>
      <c r="AK133" s="72">
        <f t="shared" si="33"/>
        <v>0</v>
      </c>
      <c r="AL133" s="72">
        <f t="shared" si="34"/>
        <v>0</v>
      </c>
      <c r="AM133" s="72">
        <f t="shared" si="35"/>
        <v>0</v>
      </c>
      <c r="AN133" s="72">
        <f t="shared" si="36"/>
        <v>0</v>
      </c>
      <c r="AO133" s="72">
        <f t="shared" si="37"/>
        <v>0</v>
      </c>
      <c r="AP133" s="55"/>
    </row>
    <row r="134" spans="1:42" x14ac:dyDescent="0.25">
      <c r="A134" s="144"/>
      <c r="B134" s="55"/>
      <c r="C134" s="55"/>
      <c r="D134" s="72">
        <f>SUMIF('3.1.MTS A'!$F$7:$F$253,'3.2.MTS B (M3)'!B134,'3.1.MTS A'!$N$7:$N$253)</f>
        <v>0</v>
      </c>
      <c r="E134" s="187">
        <f>SUMIF('Conv ratios (M3)'!$A$2:$A$51,'3.2.MTS B (M3)'!$B134,'Conv ratios (M3)'!$G$2:$G$51)</f>
        <v>0</v>
      </c>
      <c r="F134" s="187">
        <f>SUMIF('Conv ratios (M3)'!$A$2:$A$51,'3.2.MTS B (M3)'!$B134,'Conv ratios (M3)'!$F$2:$F$51)</f>
        <v>0</v>
      </c>
      <c r="G134" s="187">
        <f>SUMIF('Conv ratios (M3)'!$A$2:$A$51,'3.2.MTS B (M3)'!$B134,'Conv ratios (M3)'!$E$2:$E$51)</f>
        <v>0</v>
      </c>
      <c r="H134" s="55"/>
      <c r="I134" s="72">
        <f t="shared" si="22"/>
        <v>0</v>
      </c>
      <c r="J134" s="72">
        <f t="shared" si="23"/>
        <v>0</v>
      </c>
      <c r="K134" s="72">
        <f t="shared" si="24"/>
        <v>0</v>
      </c>
      <c r="L134" s="72">
        <f t="shared" si="25"/>
        <v>0</v>
      </c>
      <c r="M134" s="55"/>
      <c r="N134" s="72">
        <f t="shared" si="26"/>
        <v>0</v>
      </c>
      <c r="O134" s="55"/>
      <c r="P134" s="72">
        <f t="shared" si="27"/>
        <v>0</v>
      </c>
      <c r="Q134" s="72">
        <f t="shared" si="28"/>
        <v>0</v>
      </c>
      <c r="R134" s="72">
        <f>SUMIF('3.1.MTS A'!$F$7:$F$253,'3.2.MTS B (M3)'!B134,'3.1.MTS A'!$AH$7:$AH$253)</f>
        <v>0</v>
      </c>
      <c r="S134" s="72">
        <f>SUMIFS('MTS B Funnel (M3)'!$E$7:$E$251,'MTS B Funnel (M3)'!$B$7:$B$251,'3.2.MTS B (M3)'!$B134)</f>
        <v>0</v>
      </c>
      <c r="T134" s="72">
        <f>SUMIFS('MTS B Funnel (M3)'!$F$7:$F$251,'MTS B Funnel (M3)'!$B$7:$B$251,'3.2.MTS B (M3)'!$B134)</f>
        <v>0</v>
      </c>
      <c r="U134" s="72">
        <f>SUMIFS('MTS B Funnel (M3)'!$G$7:$G$251,'MTS B Funnel (M3)'!$B$7:$B$251,'3.2.MTS B (M3)'!$B134)</f>
        <v>0</v>
      </c>
      <c r="V134" s="72">
        <f>SUMIFS('MTS B Funnel (M3)'!$H$7:$H$251,'MTS B Funnel (M3)'!$B$7:$B$251,'3.2.MTS B (M3)'!$B134)</f>
        <v>0</v>
      </c>
      <c r="W134" s="72">
        <f t="shared" si="29"/>
        <v>0</v>
      </c>
      <c r="X134" s="72">
        <f t="shared" si="30"/>
        <v>0</v>
      </c>
      <c r="Y134" s="72">
        <f t="shared" si="31"/>
        <v>0</v>
      </c>
      <c r="Z134" s="72">
        <f t="shared" si="31"/>
        <v>0</v>
      </c>
      <c r="AA134" s="72">
        <f t="shared" si="31"/>
        <v>0</v>
      </c>
      <c r="AB134" s="72">
        <f>SUMIFS('MTS B Funnel (M3)'!$I$7:$I$251,'MTS B Funnel (M3)'!$B$7:$B$251,'3.2.MTS B (M3)'!$B134)</f>
        <v>0</v>
      </c>
      <c r="AC134" s="72">
        <f>SUMIFS('MTS B Funnel (M3)'!$J$7:$J$251,'MTS B Funnel (M3)'!$B$7:$B$251,'3.2.MTS B (M3)'!$B134)</f>
        <v>0</v>
      </c>
      <c r="AD134" s="72">
        <f t="shared" si="32"/>
        <v>0</v>
      </c>
      <c r="AE134" s="55"/>
      <c r="AF134" s="72">
        <f>SUMIF('3.1.MTS A'!$F$7:$F$253,'3.2.MTS B (M3)'!R134,'3.1.MTS A'!$AM$7:$AM$253)</f>
        <v>0</v>
      </c>
      <c r="AG134" s="72">
        <f>SUMIFS('MTS B Funnel (M3)'!$L$7:$L$251,'MTS B Funnel (M3)'!$B$7:$B$251,'3.2.MTS B (M3)'!$B134)</f>
        <v>0</v>
      </c>
      <c r="AH134" s="72">
        <f>SUMIFS('MTS B Funnel (M3)'!$M$7:$M$251,'MTS B Funnel (M3)'!$B$7:$B$251,'3.2.MTS B (M3)'!$B134)</f>
        <v>0</v>
      </c>
      <c r="AI134" s="72">
        <f>SUMIFS('MTS B Funnel (M3)'!$N$7:$N$251,'MTS B Funnel (M3)'!$B$7:$B$251,'3.2.MTS B (M3)'!$B134)</f>
        <v>0</v>
      </c>
      <c r="AJ134" s="72">
        <f>SUMIFS('MTS B Funnel (M3)'!$O$7:$O$251,'MTS B Funnel (M3)'!$B$7:$B$251,'3.2.MTS B (M3)'!$B134)</f>
        <v>0</v>
      </c>
      <c r="AK134" s="72">
        <f t="shared" si="33"/>
        <v>0</v>
      </c>
      <c r="AL134" s="72">
        <f t="shared" si="34"/>
        <v>0</v>
      </c>
      <c r="AM134" s="72">
        <f t="shared" si="35"/>
        <v>0</v>
      </c>
      <c r="AN134" s="72">
        <f t="shared" si="36"/>
        <v>0</v>
      </c>
      <c r="AO134" s="72">
        <f t="shared" si="37"/>
        <v>0</v>
      </c>
      <c r="AP134" s="55"/>
    </row>
    <row r="135" spans="1:42" x14ac:dyDescent="0.25">
      <c r="A135" s="144"/>
      <c r="B135" s="55"/>
      <c r="C135" s="55"/>
      <c r="D135" s="72">
        <f>SUMIF('3.1.MTS A'!$F$7:$F$253,'3.2.MTS B (M3)'!B135,'3.1.MTS A'!$N$7:$N$253)</f>
        <v>0</v>
      </c>
      <c r="E135" s="187">
        <f>SUMIF('Conv ratios (M3)'!$A$2:$A$51,'3.2.MTS B (M3)'!$B135,'Conv ratios (M3)'!$G$2:$G$51)</f>
        <v>0</v>
      </c>
      <c r="F135" s="187">
        <f>SUMIF('Conv ratios (M3)'!$A$2:$A$51,'3.2.MTS B (M3)'!$B135,'Conv ratios (M3)'!$F$2:$F$51)</f>
        <v>0</v>
      </c>
      <c r="G135" s="187">
        <f>SUMIF('Conv ratios (M3)'!$A$2:$A$51,'3.2.MTS B (M3)'!$B135,'Conv ratios (M3)'!$E$2:$E$51)</f>
        <v>0</v>
      </c>
      <c r="H135" s="55"/>
      <c r="I135" s="72">
        <f t="shared" si="22"/>
        <v>0</v>
      </c>
      <c r="J135" s="72">
        <f t="shared" si="23"/>
        <v>0</v>
      </c>
      <c r="K135" s="72">
        <f t="shared" si="24"/>
        <v>0</v>
      </c>
      <c r="L135" s="72">
        <f t="shared" si="25"/>
        <v>0</v>
      </c>
      <c r="M135" s="55"/>
      <c r="N135" s="72">
        <f t="shared" si="26"/>
        <v>0</v>
      </c>
      <c r="O135" s="55"/>
      <c r="P135" s="72">
        <f t="shared" si="27"/>
        <v>0</v>
      </c>
      <c r="Q135" s="72">
        <f t="shared" si="28"/>
        <v>0</v>
      </c>
      <c r="R135" s="72">
        <f>SUMIF('3.1.MTS A'!$F$7:$F$253,'3.2.MTS B (M3)'!B135,'3.1.MTS A'!$AH$7:$AH$253)</f>
        <v>0</v>
      </c>
      <c r="S135" s="72">
        <f>SUMIFS('MTS B Funnel (M3)'!$E$7:$E$251,'MTS B Funnel (M3)'!$B$7:$B$251,'3.2.MTS B (M3)'!$B135)</f>
        <v>0</v>
      </c>
      <c r="T135" s="72">
        <f>SUMIFS('MTS B Funnel (M3)'!$F$7:$F$251,'MTS B Funnel (M3)'!$B$7:$B$251,'3.2.MTS B (M3)'!$B135)</f>
        <v>0</v>
      </c>
      <c r="U135" s="72">
        <f>SUMIFS('MTS B Funnel (M3)'!$G$7:$G$251,'MTS B Funnel (M3)'!$B$7:$B$251,'3.2.MTS B (M3)'!$B135)</f>
        <v>0</v>
      </c>
      <c r="V135" s="72">
        <f>SUMIFS('MTS B Funnel (M3)'!$H$7:$H$251,'MTS B Funnel (M3)'!$B$7:$B$251,'3.2.MTS B (M3)'!$B135)</f>
        <v>0</v>
      </c>
      <c r="W135" s="72">
        <f t="shared" si="29"/>
        <v>0</v>
      </c>
      <c r="X135" s="72">
        <f t="shared" si="30"/>
        <v>0</v>
      </c>
      <c r="Y135" s="72">
        <f t="shared" si="31"/>
        <v>0</v>
      </c>
      <c r="Z135" s="72">
        <f t="shared" si="31"/>
        <v>0</v>
      </c>
      <c r="AA135" s="72">
        <f t="shared" si="31"/>
        <v>0</v>
      </c>
      <c r="AB135" s="72">
        <f>SUMIFS('MTS B Funnel (M3)'!$I$7:$I$251,'MTS B Funnel (M3)'!$B$7:$B$251,'3.2.MTS B (M3)'!$B135)</f>
        <v>0</v>
      </c>
      <c r="AC135" s="72">
        <f>SUMIFS('MTS B Funnel (M3)'!$J$7:$J$251,'MTS B Funnel (M3)'!$B$7:$B$251,'3.2.MTS B (M3)'!$B135)</f>
        <v>0</v>
      </c>
      <c r="AD135" s="72">
        <f t="shared" si="32"/>
        <v>0</v>
      </c>
      <c r="AE135" s="55"/>
      <c r="AF135" s="72">
        <f>SUMIF('3.1.MTS A'!$F$7:$F$253,'3.2.MTS B (M3)'!R135,'3.1.MTS A'!$AM$7:$AM$253)</f>
        <v>0</v>
      </c>
      <c r="AG135" s="72">
        <f>SUMIFS('MTS B Funnel (M3)'!$L$7:$L$251,'MTS B Funnel (M3)'!$B$7:$B$251,'3.2.MTS B (M3)'!$B135)</f>
        <v>0</v>
      </c>
      <c r="AH135" s="72">
        <f>SUMIFS('MTS B Funnel (M3)'!$M$7:$M$251,'MTS B Funnel (M3)'!$B$7:$B$251,'3.2.MTS B (M3)'!$B135)</f>
        <v>0</v>
      </c>
      <c r="AI135" s="72">
        <f>SUMIFS('MTS B Funnel (M3)'!$N$7:$N$251,'MTS B Funnel (M3)'!$B$7:$B$251,'3.2.MTS B (M3)'!$B135)</f>
        <v>0</v>
      </c>
      <c r="AJ135" s="72">
        <f>SUMIFS('MTS B Funnel (M3)'!$O$7:$O$251,'MTS B Funnel (M3)'!$B$7:$B$251,'3.2.MTS B (M3)'!$B135)</f>
        <v>0</v>
      </c>
      <c r="AK135" s="72">
        <f t="shared" si="33"/>
        <v>0</v>
      </c>
      <c r="AL135" s="72">
        <f t="shared" si="34"/>
        <v>0</v>
      </c>
      <c r="AM135" s="72">
        <f t="shared" si="35"/>
        <v>0</v>
      </c>
      <c r="AN135" s="72">
        <f t="shared" si="36"/>
        <v>0</v>
      </c>
      <c r="AO135" s="72">
        <f t="shared" si="37"/>
        <v>0</v>
      </c>
      <c r="AP135" s="55"/>
    </row>
    <row r="136" spans="1:42" x14ac:dyDescent="0.25">
      <c r="A136" s="144"/>
      <c r="B136" s="55"/>
      <c r="C136" s="55"/>
      <c r="D136" s="72">
        <f>SUMIF('3.1.MTS A'!$F$7:$F$253,'3.2.MTS B (M3)'!B136,'3.1.MTS A'!$N$7:$N$253)</f>
        <v>0</v>
      </c>
      <c r="E136" s="187">
        <f>SUMIF('Conv ratios (M3)'!$A$2:$A$51,'3.2.MTS B (M3)'!$B136,'Conv ratios (M3)'!$G$2:$G$51)</f>
        <v>0</v>
      </c>
      <c r="F136" s="187">
        <f>SUMIF('Conv ratios (M3)'!$A$2:$A$51,'3.2.MTS B (M3)'!$B136,'Conv ratios (M3)'!$F$2:$F$51)</f>
        <v>0</v>
      </c>
      <c r="G136" s="187">
        <f>SUMIF('Conv ratios (M3)'!$A$2:$A$51,'3.2.MTS B (M3)'!$B136,'Conv ratios (M3)'!$E$2:$E$51)</f>
        <v>0</v>
      </c>
      <c r="H136" s="55"/>
      <c r="I136" s="72">
        <f t="shared" ref="I136:I199" si="38">IFERROR(ROUND(MAX(H136/E136,0),0),0)</f>
        <v>0</v>
      </c>
      <c r="J136" s="72">
        <f t="shared" ref="J136:J199" si="39">IFERROR(ROUND(MAX(D136-I136,0),0),0)</f>
        <v>0</v>
      </c>
      <c r="K136" s="72">
        <f t="shared" ref="K136:K199" si="40">IFERROR(ROUND(J136*E136,0),0)</f>
        <v>0</v>
      </c>
      <c r="L136" s="72">
        <f t="shared" ref="L136:L199" si="41">IFERROR(ROUND(MAX(K136*F136,0),0),0)</f>
        <v>0</v>
      </c>
      <c r="M136" s="55"/>
      <c r="N136" s="72">
        <f t="shared" ref="N136:N199" si="42">IFERROR(ROUND(MAX(L136-M136,0),0),0)</f>
        <v>0</v>
      </c>
      <c r="O136" s="55"/>
      <c r="P136" s="72">
        <f t="shared" ref="P136:P199" si="43">IFERROR(ROUND(O136*G136,0),0)</f>
        <v>0</v>
      </c>
      <c r="Q136" s="72">
        <f t="shared" ref="Q136:Q199" si="44">IFERROR(ROUND(MAX(N136-O136,0),0),0)</f>
        <v>0</v>
      </c>
      <c r="R136" s="72">
        <f>SUMIF('3.1.MTS A'!$F$7:$F$253,'3.2.MTS B (M3)'!B136,'3.1.MTS A'!$AH$7:$AH$253)</f>
        <v>0</v>
      </c>
      <c r="S136" s="72">
        <f>SUMIFS('MTS B Funnel (M3)'!$E$7:$E$251,'MTS B Funnel (M3)'!$B$7:$B$251,'3.2.MTS B (M3)'!$B136)</f>
        <v>0</v>
      </c>
      <c r="T136" s="72">
        <f>SUMIFS('MTS B Funnel (M3)'!$F$7:$F$251,'MTS B Funnel (M3)'!$B$7:$B$251,'3.2.MTS B (M3)'!$B136)</f>
        <v>0</v>
      </c>
      <c r="U136" s="72">
        <f>SUMIFS('MTS B Funnel (M3)'!$G$7:$G$251,'MTS B Funnel (M3)'!$B$7:$B$251,'3.2.MTS B (M3)'!$B136)</f>
        <v>0</v>
      </c>
      <c r="V136" s="72">
        <f>SUMIFS('MTS B Funnel (M3)'!$H$7:$H$251,'MTS B Funnel (M3)'!$B$7:$B$251,'3.2.MTS B (M3)'!$B136)</f>
        <v>0</v>
      </c>
      <c r="W136" s="72">
        <f t="shared" ref="W136:W199" si="45">IFERROR(ROUNDUP(MAX((D136-R136),0),0),0)</f>
        <v>0</v>
      </c>
      <c r="X136" s="72">
        <f t="shared" ref="X136:X199" si="46">IFERROR(ROUND(MAX(K136-S136,0),0),0)</f>
        <v>0</v>
      </c>
      <c r="Y136" s="72">
        <f t="shared" ref="Y136:AA199" si="47">IFERROR(ROUND(MAX(O136-T136,0),0),0)</f>
        <v>0</v>
      </c>
      <c r="Z136" s="72">
        <f t="shared" si="47"/>
        <v>0</v>
      </c>
      <c r="AA136" s="72">
        <f t="shared" si="47"/>
        <v>0</v>
      </c>
      <c r="AB136" s="72">
        <f>SUMIFS('MTS B Funnel (M3)'!$I$7:$I$251,'MTS B Funnel (M3)'!$B$7:$B$251,'3.2.MTS B (M3)'!$B136)</f>
        <v>0</v>
      </c>
      <c r="AC136" s="72">
        <f>SUMIFS('MTS B Funnel (M3)'!$J$7:$J$251,'MTS B Funnel (M3)'!$B$7:$B$251,'3.2.MTS B (M3)'!$B136)</f>
        <v>0</v>
      </c>
      <c r="AD136" s="72">
        <f t="shared" ref="AD136:AD199" si="48">IFERROR(ROUNDDOWN(MAX((AB136/E136)+(AC136/F136/E136),0),0),0)</f>
        <v>0</v>
      </c>
      <c r="AE136" s="55"/>
      <c r="AF136" s="72">
        <f>SUMIF('3.1.MTS A'!$F$7:$F$253,'3.2.MTS B (M3)'!R136,'3.1.MTS A'!$AM$7:$AM$253)</f>
        <v>0</v>
      </c>
      <c r="AG136" s="72">
        <f>SUMIFS('MTS B Funnel (M3)'!$L$7:$L$251,'MTS B Funnel (M3)'!$B$7:$B$251,'3.2.MTS B (M3)'!$B136)</f>
        <v>0</v>
      </c>
      <c r="AH136" s="72">
        <f>SUMIFS('MTS B Funnel (M3)'!$M$7:$M$251,'MTS B Funnel (M3)'!$B$7:$B$251,'3.2.MTS B (M3)'!$B136)</f>
        <v>0</v>
      </c>
      <c r="AI136" s="72">
        <f>SUMIFS('MTS B Funnel (M3)'!$N$7:$N$251,'MTS B Funnel (M3)'!$B$7:$B$251,'3.2.MTS B (M3)'!$B136)</f>
        <v>0</v>
      </c>
      <c r="AJ136" s="72">
        <f>SUMIFS('MTS B Funnel (M3)'!$O$7:$O$251,'MTS B Funnel (M3)'!$B$7:$B$251,'3.2.MTS B (M3)'!$B136)</f>
        <v>0</v>
      </c>
      <c r="AK136" s="72">
        <f t="shared" ref="AK136:AK199" si="49">IFERROR(ROUND(MAX((D136-AF136),0),0),0)</f>
        <v>0</v>
      </c>
      <c r="AL136" s="72">
        <f t="shared" ref="AL136:AL199" si="50">IFERROR(ROUND(MAX(K136-AG136,0),0),0)</f>
        <v>0</v>
      </c>
      <c r="AM136" s="72">
        <f t="shared" ref="AM136:AM199" si="51">IFERROR(ROUND(MAX(L136-AH136,0),0),0)</f>
        <v>0</v>
      </c>
      <c r="AN136" s="72">
        <f t="shared" ref="AN136:AN199" si="52">IFERROR(ROUND(MAX(P136-AI136,0),0),0)</f>
        <v>0</v>
      </c>
      <c r="AO136" s="72">
        <f t="shared" ref="AO136:AO199" si="53">IFERROR(ROUND(MAX(Q136-AJ136,0),0),0)</f>
        <v>0</v>
      </c>
      <c r="AP136" s="55"/>
    </row>
    <row r="137" spans="1:42" x14ac:dyDescent="0.25">
      <c r="A137" s="144"/>
      <c r="B137" s="55"/>
      <c r="C137" s="55"/>
      <c r="D137" s="72">
        <f>SUMIF('3.1.MTS A'!$F$7:$F$253,'3.2.MTS B (M3)'!B137,'3.1.MTS A'!$N$7:$N$253)</f>
        <v>0</v>
      </c>
      <c r="E137" s="187">
        <f>SUMIF('Conv ratios (M3)'!$A$2:$A$51,'3.2.MTS B (M3)'!$B137,'Conv ratios (M3)'!$G$2:$G$51)</f>
        <v>0</v>
      </c>
      <c r="F137" s="187">
        <f>SUMIF('Conv ratios (M3)'!$A$2:$A$51,'3.2.MTS B (M3)'!$B137,'Conv ratios (M3)'!$F$2:$F$51)</f>
        <v>0</v>
      </c>
      <c r="G137" s="187">
        <f>SUMIF('Conv ratios (M3)'!$A$2:$A$51,'3.2.MTS B (M3)'!$B137,'Conv ratios (M3)'!$E$2:$E$51)</f>
        <v>0</v>
      </c>
      <c r="H137" s="55"/>
      <c r="I137" s="72">
        <f t="shared" si="38"/>
        <v>0</v>
      </c>
      <c r="J137" s="72">
        <f t="shared" si="39"/>
        <v>0</v>
      </c>
      <c r="K137" s="72">
        <f t="shared" si="40"/>
        <v>0</v>
      </c>
      <c r="L137" s="72">
        <f t="shared" si="41"/>
        <v>0</v>
      </c>
      <c r="M137" s="55"/>
      <c r="N137" s="72">
        <f t="shared" si="42"/>
        <v>0</v>
      </c>
      <c r="O137" s="55"/>
      <c r="P137" s="72">
        <f t="shared" si="43"/>
        <v>0</v>
      </c>
      <c r="Q137" s="72">
        <f t="shared" si="44"/>
        <v>0</v>
      </c>
      <c r="R137" s="72">
        <f>SUMIF('3.1.MTS A'!$F$7:$F$253,'3.2.MTS B (M3)'!B137,'3.1.MTS A'!$AH$7:$AH$253)</f>
        <v>0</v>
      </c>
      <c r="S137" s="72">
        <f>SUMIFS('MTS B Funnel (M3)'!$E$7:$E$251,'MTS B Funnel (M3)'!$B$7:$B$251,'3.2.MTS B (M3)'!$B137)</f>
        <v>0</v>
      </c>
      <c r="T137" s="72">
        <f>SUMIFS('MTS B Funnel (M3)'!$F$7:$F$251,'MTS B Funnel (M3)'!$B$7:$B$251,'3.2.MTS B (M3)'!$B137)</f>
        <v>0</v>
      </c>
      <c r="U137" s="72">
        <f>SUMIFS('MTS B Funnel (M3)'!$G$7:$G$251,'MTS B Funnel (M3)'!$B$7:$B$251,'3.2.MTS B (M3)'!$B137)</f>
        <v>0</v>
      </c>
      <c r="V137" s="72">
        <f>SUMIFS('MTS B Funnel (M3)'!$H$7:$H$251,'MTS B Funnel (M3)'!$B$7:$B$251,'3.2.MTS B (M3)'!$B137)</f>
        <v>0</v>
      </c>
      <c r="W137" s="72">
        <f t="shared" si="45"/>
        <v>0</v>
      </c>
      <c r="X137" s="72">
        <f t="shared" si="46"/>
        <v>0</v>
      </c>
      <c r="Y137" s="72">
        <f t="shared" si="47"/>
        <v>0</v>
      </c>
      <c r="Z137" s="72">
        <f t="shared" si="47"/>
        <v>0</v>
      </c>
      <c r="AA137" s="72">
        <f t="shared" si="47"/>
        <v>0</v>
      </c>
      <c r="AB137" s="72">
        <f>SUMIFS('MTS B Funnel (M3)'!$I$7:$I$251,'MTS B Funnel (M3)'!$B$7:$B$251,'3.2.MTS B (M3)'!$B137)</f>
        <v>0</v>
      </c>
      <c r="AC137" s="72">
        <f>SUMIFS('MTS B Funnel (M3)'!$J$7:$J$251,'MTS B Funnel (M3)'!$B$7:$B$251,'3.2.MTS B (M3)'!$B137)</f>
        <v>0</v>
      </c>
      <c r="AD137" s="72">
        <f t="shared" si="48"/>
        <v>0</v>
      </c>
      <c r="AE137" s="55"/>
      <c r="AF137" s="72">
        <f>SUMIF('3.1.MTS A'!$F$7:$F$253,'3.2.MTS B (M3)'!R137,'3.1.MTS A'!$AM$7:$AM$253)</f>
        <v>0</v>
      </c>
      <c r="AG137" s="72">
        <f>SUMIFS('MTS B Funnel (M3)'!$L$7:$L$251,'MTS B Funnel (M3)'!$B$7:$B$251,'3.2.MTS B (M3)'!$B137)</f>
        <v>0</v>
      </c>
      <c r="AH137" s="72">
        <f>SUMIFS('MTS B Funnel (M3)'!$M$7:$M$251,'MTS B Funnel (M3)'!$B$7:$B$251,'3.2.MTS B (M3)'!$B137)</f>
        <v>0</v>
      </c>
      <c r="AI137" s="72">
        <f>SUMIFS('MTS B Funnel (M3)'!$N$7:$N$251,'MTS B Funnel (M3)'!$B$7:$B$251,'3.2.MTS B (M3)'!$B137)</f>
        <v>0</v>
      </c>
      <c r="AJ137" s="72">
        <f>SUMIFS('MTS B Funnel (M3)'!$O$7:$O$251,'MTS B Funnel (M3)'!$B$7:$B$251,'3.2.MTS B (M3)'!$B137)</f>
        <v>0</v>
      </c>
      <c r="AK137" s="72">
        <f t="shared" si="49"/>
        <v>0</v>
      </c>
      <c r="AL137" s="72">
        <f t="shared" si="50"/>
        <v>0</v>
      </c>
      <c r="AM137" s="72">
        <f t="shared" si="51"/>
        <v>0</v>
      </c>
      <c r="AN137" s="72">
        <f t="shared" si="52"/>
        <v>0</v>
      </c>
      <c r="AO137" s="72">
        <f t="shared" si="53"/>
        <v>0</v>
      </c>
      <c r="AP137" s="55"/>
    </row>
    <row r="138" spans="1:42" x14ac:dyDescent="0.25">
      <c r="A138" s="144"/>
      <c r="B138" s="55"/>
      <c r="C138" s="55"/>
      <c r="D138" s="72">
        <f>SUMIF('3.1.MTS A'!$F$7:$F$253,'3.2.MTS B (M3)'!B138,'3.1.MTS A'!$N$7:$N$253)</f>
        <v>0</v>
      </c>
      <c r="E138" s="187">
        <f>SUMIF('Conv ratios (M3)'!$A$2:$A$51,'3.2.MTS B (M3)'!$B138,'Conv ratios (M3)'!$G$2:$G$51)</f>
        <v>0</v>
      </c>
      <c r="F138" s="187">
        <f>SUMIF('Conv ratios (M3)'!$A$2:$A$51,'3.2.MTS B (M3)'!$B138,'Conv ratios (M3)'!$F$2:$F$51)</f>
        <v>0</v>
      </c>
      <c r="G138" s="187">
        <f>SUMIF('Conv ratios (M3)'!$A$2:$A$51,'3.2.MTS B (M3)'!$B138,'Conv ratios (M3)'!$E$2:$E$51)</f>
        <v>0</v>
      </c>
      <c r="H138" s="55"/>
      <c r="I138" s="72">
        <f t="shared" si="38"/>
        <v>0</v>
      </c>
      <c r="J138" s="72">
        <f t="shared" si="39"/>
        <v>0</v>
      </c>
      <c r="K138" s="72">
        <f t="shared" si="40"/>
        <v>0</v>
      </c>
      <c r="L138" s="72">
        <f t="shared" si="41"/>
        <v>0</v>
      </c>
      <c r="M138" s="55"/>
      <c r="N138" s="72">
        <f t="shared" si="42"/>
        <v>0</v>
      </c>
      <c r="O138" s="55"/>
      <c r="P138" s="72">
        <f t="shared" si="43"/>
        <v>0</v>
      </c>
      <c r="Q138" s="72">
        <f t="shared" si="44"/>
        <v>0</v>
      </c>
      <c r="R138" s="72">
        <f>SUMIF('3.1.MTS A'!$F$7:$F$253,'3.2.MTS B (M3)'!B138,'3.1.MTS A'!$AH$7:$AH$253)</f>
        <v>0</v>
      </c>
      <c r="S138" s="72">
        <f>SUMIFS('MTS B Funnel (M3)'!$E$7:$E$251,'MTS B Funnel (M3)'!$B$7:$B$251,'3.2.MTS B (M3)'!$B138)</f>
        <v>0</v>
      </c>
      <c r="T138" s="72">
        <f>SUMIFS('MTS B Funnel (M3)'!$F$7:$F$251,'MTS B Funnel (M3)'!$B$7:$B$251,'3.2.MTS B (M3)'!$B138)</f>
        <v>0</v>
      </c>
      <c r="U138" s="72">
        <f>SUMIFS('MTS B Funnel (M3)'!$G$7:$G$251,'MTS B Funnel (M3)'!$B$7:$B$251,'3.2.MTS B (M3)'!$B138)</f>
        <v>0</v>
      </c>
      <c r="V138" s="72">
        <f>SUMIFS('MTS B Funnel (M3)'!$H$7:$H$251,'MTS B Funnel (M3)'!$B$7:$B$251,'3.2.MTS B (M3)'!$B138)</f>
        <v>0</v>
      </c>
      <c r="W138" s="72">
        <f t="shared" si="45"/>
        <v>0</v>
      </c>
      <c r="X138" s="72">
        <f t="shared" si="46"/>
        <v>0</v>
      </c>
      <c r="Y138" s="72">
        <f t="shared" si="47"/>
        <v>0</v>
      </c>
      <c r="Z138" s="72">
        <f t="shared" si="47"/>
        <v>0</v>
      </c>
      <c r="AA138" s="72">
        <f t="shared" si="47"/>
        <v>0</v>
      </c>
      <c r="AB138" s="72">
        <f>SUMIFS('MTS B Funnel (M3)'!$I$7:$I$251,'MTS B Funnel (M3)'!$B$7:$B$251,'3.2.MTS B (M3)'!$B138)</f>
        <v>0</v>
      </c>
      <c r="AC138" s="72">
        <f>SUMIFS('MTS B Funnel (M3)'!$J$7:$J$251,'MTS B Funnel (M3)'!$B$7:$B$251,'3.2.MTS B (M3)'!$B138)</f>
        <v>0</v>
      </c>
      <c r="AD138" s="72">
        <f t="shared" si="48"/>
        <v>0</v>
      </c>
      <c r="AE138" s="55"/>
      <c r="AF138" s="72">
        <f>SUMIF('3.1.MTS A'!$F$7:$F$253,'3.2.MTS B (M3)'!R138,'3.1.MTS A'!$AM$7:$AM$253)</f>
        <v>0</v>
      </c>
      <c r="AG138" s="72">
        <f>SUMIFS('MTS B Funnel (M3)'!$L$7:$L$251,'MTS B Funnel (M3)'!$B$7:$B$251,'3.2.MTS B (M3)'!$B138)</f>
        <v>0</v>
      </c>
      <c r="AH138" s="72">
        <f>SUMIFS('MTS B Funnel (M3)'!$M$7:$M$251,'MTS B Funnel (M3)'!$B$7:$B$251,'3.2.MTS B (M3)'!$B138)</f>
        <v>0</v>
      </c>
      <c r="AI138" s="72">
        <f>SUMIFS('MTS B Funnel (M3)'!$N$7:$N$251,'MTS B Funnel (M3)'!$B$7:$B$251,'3.2.MTS B (M3)'!$B138)</f>
        <v>0</v>
      </c>
      <c r="AJ138" s="72">
        <f>SUMIFS('MTS B Funnel (M3)'!$O$7:$O$251,'MTS B Funnel (M3)'!$B$7:$B$251,'3.2.MTS B (M3)'!$B138)</f>
        <v>0</v>
      </c>
      <c r="AK138" s="72">
        <f t="shared" si="49"/>
        <v>0</v>
      </c>
      <c r="AL138" s="72">
        <f t="shared" si="50"/>
        <v>0</v>
      </c>
      <c r="AM138" s="72">
        <f t="shared" si="51"/>
        <v>0</v>
      </c>
      <c r="AN138" s="72">
        <f t="shared" si="52"/>
        <v>0</v>
      </c>
      <c r="AO138" s="72">
        <f t="shared" si="53"/>
        <v>0</v>
      </c>
      <c r="AP138" s="55"/>
    </row>
    <row r="139" spans="1:42" x14ac:dyDescent="0.25">
      <c r="A139" s="144"/>
      <c r="B139" s="55"/>
      <c r="C139" s="55"/>
      <c r="D139" s="72">
        <f>SUMIF('3.1.MTS A'!$F$7:$F$253,'3.2.MTS B (M3)'!B139,'3.1.MTS A'!$N$7:$N$253)</f>
        <v>0</v>
      </c>
      <c r="E139" s="187">
        <f>SUMIF('Conv ratios (M3)'!$A$2:$A$51,'3.2.MTS B (M3)'!$B139,'Conv ratios (M3)'!$G$2:$G$51)</f>
        <v>0</v>
      </c>
      <c r="F139" s="187">
        <f>SUMIF('Conv ratios (M3)'!$A$2:$A$51,'3.2.MTS B (M3)'!$B139,'Conv ratios (M3)'!$F$2:$F$51)</f>
        <v>0</v>
      </c>
      <c r="G139" s="187">
        <f>SUMIF('Conv ratios (M3)'!$A$2:$A$51,'3.2.MTS B (M3)'!$B139,'Conv ratios (M3)'!$E$2:$E$51)</f>
        <v>0</v>
      </c>
      <c r="H139" s="55"/>
      <c r="I139" s="72">
        <f t="shared" si="38"/>
        <v>0</v>
      </c>
      <c r="J139" s="72">
        <f t="shared" si="39"/>
        <v>0</v>
      </c>
      <c r="K139" s="72">
        <f t="shared" si="40"/>
        <v>0</v>
      </c>
      <c r="L139" s="72">
        <f t="shared" si="41"/>
        <v>0</v>
      </c>
      <c r="M139" s="55"/>
      <c r="N139" s="72">
        <f t="shared" si="42"/>
        <v>0</v>
      </c>
      <c r="O139" s="55"/>
      <c r="P139" s="72">
        <f t="shared" si="43"/>
        <v>0</v>
      </c>
      <c r="Q139" s="72">
        <f t="shared" si="44"/>
        <v>0</v>
      </c>
      <c r="R139" s="72">
        <f>SUMIF('3.1.MTS A'!$F$7:$F$253,'3.2.MTS B (M3)'!B139,'3.1.MTS A'!$AH$7:$AH$253)</f>
        <v>0</v>
      </c>
      <c r="S139" s="72">
        <f>SUMIFS('MTS B Funnel (M3)'!$E$7:$E$251,'MTS B Funnel (M3)'!$B$7:$B$251,'3.2.MTS B (M3)'!$B139)</f>
        <v>0</v>
      </c>
      <c r="T139" s="72">
        <f>SUMIFS('MTS B Funnel (M3)'!$F$7:$F$251,'MTS B Funnel (M3)'!$B$7:$B$251,'3.2.MTS B (M3)'!$B139)</f>
        <v>0</v>
      </c>
      <c r="U139" s="72">
        <f>SUMIFS('MTS B Funnel (M3)'!$G$7:$G$251,'MTS B Funnel (M3)'!$B$7:$B$251,'3.2.MTS B (M3)'!$B139)</f>
        <v>0</v>
      </c>
      <c r="V139" s="72">
        <f>SUMIFS('MTS B Funnel (M3)'!$H$7:$H$251,'MTS B Funnel (M3)'!$B$7:$B$251,'3.2.MTS B (M3)'!$B139)</f>
        <v>0</v>
      </c>
      <c r="W139" s="72">
        <f t="shared" si="45"/>
        <v>0</v>
      </c>
      <c r="X139" s="72">
        <f t="shared" si="46"/>
        <v>0</v>
      </c>
      <c r="Y139" s="72">
        <f t="shared" si="47"/>
        <v>0</v>
      </c>
      <c r="Z139" s="72">
        <f t="shared" si="47"/>
        <v>0</v>
      </c>
      <c r="AA139" s="72">
        <f t="shared" si="47"/>
        <v>0</v>
      </c>
      <c r="AB139" s="72">
        <f>SUMIFS('MTS B Funnel (M3)'!$I$7:$I$251,'MTS B Funnel (M3)'!$B$7:$B$251,'3.2.MTS B (M3)'!$B139)</f>
        <v>0</v>
      </c>
      <c r="AC139" s="72">
        <f>SUMIFS('MTS B Funnel (M3)'!$J$7:$J$251,'MTS B Funnel (M3)'!$B$7:$B$251,'3.2.MTS B (M3)'!$B139)</f>
        <v>0</v>
      </c>
      <c r="AD139" s="72">
        <f t="shared" si="48"/>
        <v>0</v>
      </c>
      <c r="AE139" s="55"/>
      <c r="AF139" s="72">
        <f>SUMIF('3.1.MTS A'!$F$7:$F$253,'3.2.MTS B (M3)'!R139,'3.1.MTS A'!$AM$7:$AM$253)</f>
        <v>0</v>
      </c>
      <c r="AG139" s="72">
        <f>SUMIFS('MTS B Funnel (M3)'!$L$7:$L$251,'MTS B Funnel (M3)'!$B$7:$B$251,'3.2.MTS B (M3)'!$B139)</f>
        <v>0</v>
      </c>
      <c r="AH139" s="72">
        <f>SUMIFS('MTS B Funnel (M3)'!$M$7:$M$251,'MTS B Funnel (M3)'!$B$7:$B$251,'3.2.MTS B (M3)'!$B139)</f>
        <v>0</v>
      </c>
      <c r="AI139" s="72">
        <f>SUMIFS('MTS B Funnel (M3)'!$N$7:$N$251,'MTS B Funnel (M3)'!$B$7:$B$251,'3.2.MTS B (M3)'!$B139)</f>
        <v>0</v>
      </c>
      <c r="AJ139" s="72">
        <f>SUMIFS('MTS B Funnel (M3)'!$O$7:$O$251,'MTS B Funnel (M3)'!$B$7:$B$251,'3.2.MTS B (M3)'!$B139)</f>
        <v>0</v>
      </c>
      <c r="AK139" s="72">
        <f t="shared" si="49"/>
        <v>0</v>
      </c>
      <c r="AL139" s="72">
        <f t="shared" si="50"/>
        <v>0</v>
      </c>
      <c r="AM139" s="72">
        <f t="shared" si="51"/>
        <v>0</v>
      </c>
      <c r="AN139" s="72">
        <f t="shared" si="52"/>
        <v>0</v>
      </c>
      <c r="AO139" s="72">
        <f t="shared" si="53"/>
        <v>0</v>
      </c>
      <c r="AP139" s="55"/>
    </row>
    <row r="140" spans="1:42" x14ac:dyDescent="0.25">
      <c r="A140" s="144"/>
      <c r="B140" s="55"/>
      <c r="C140" s="55"/>
      <c r="D140" s="72">
        <f>SUMIF('3.1.MTS A'!$F$7:$F$253,'3.2.MTS B (M3)'!B140,'3.1.MTS A'!$N$7:$N$253)</f>
        <v>0</v>
      </c>
      <c r="E140" s="187">
        <f>SUMIF('Conv ratios (M3)'!$A$2:$A$51,'3.2.MTS B (M3)'!$B140,'Conv ratios (M3)'!$G$2:$G$51)</f>
        <v>0</v>
      </c>
      <c r="F140" s="187">
        <f>SUMIF('Conv ratios (M3)'!$A$2:$A$51,'3.2.MTS B (M3)'!$B140,'Conv ratios (M3)'!$F$2:$F$51)</f>
        <v>0</v>
      </c>
      <c r="G140" s="187">
        <f>SUMIF('Conv ratios (M3)'!$A$2:$A$51,'3.2.MTS B (M3)'!$B140,'Conv ratios (M3)'!$E$2:$E$51)</f>
        <v>0</v>
      </c>
      <c r="H140" s="55"/>
      <c r="I140" s="72">
        <f t="shared" si="38"/>
        <v>0</v>
      </c>
      <c r="J140" s="72">
        <f t="shared" si="39"/>
        <v>0</v>
      </c>
      <c r="K140" s="72">
        <f t="shared" si="40"/>
        <v>0</v>
      </c>
      <c r="L140" s="72">
        <f t="shared" si="41"/>
        <v>0</v>
      </c>
      <c r="M140" s="55"/>
      <c r="N140" s="72">
        <f t="shared" si="42"/>
        <v>0</v>
      </c>
      <c r="O140" s="55"/>
      <c r="P140" s="72">
        <f t="shared" si="43"/>
        <v>0</v>
      </c>
      <c r="Q140" s="72">
        <f t="shared" si="44"/>
        <v>0</v>
      </c>
      <c r="R140" s="72">
        <f>SUMIF('3.1.MTS A'!$F$7:$F$253,'3.2.MTS B (M3)'!B140,'3.1.MTS A'!$AH$7:$AH$253)</f>
        <v>0</v>
      </c>
      <c r="S140" s="72">
        <f>SUMIFS('MTS B Funnel (M3)'!$E$7:$E$251,'MTS B Funnel (M3)'!$B$7:$B$251,'3.2.MTS B (M3)'!$B140)</f>
        <v>0</v>
      </c>
      <c r="T140" s="72">
        <f>SUMIFS('MTS B Funnel (M3)'!$F$7:$F$251,'MTS B Funnel (M3)'!$B$7:$B$251,'3.2.MTS B (M3)'!$B140)</f>
        <v>0</v>
      </c>
      <c r="U140" s="72">
        <f>SUMIFS('MTS B Funnel (M3)'!$G$7:$G$251,'MTS B Funnel (M3)'!$B$7:$B$251,'3.2.MTS B (M3)'!$B140)</f>
        <v>0</v>
      </c>
      <c r="V140" s="72">
        <f>SUMIFS('MTS B Funnel (M3)'!$H$7:$H$251,'MTS B Funnel (M3)'!$B$7:$B$251,'3.2.MTS B (M3)'!$B140)</f>
        <v>0</v>
      </c>
      <c r="W140" s="72">
        <f t="shared" si="45"/>
        <v>0</v>
      </c>
      <c r="X140" s="72">
        <f t="shared" si="46"/>
        <v>0</v>
      </c>
      <c r="Y140" s="72">
        <f t="shared" si="47"/>
        <v>0</v>
      </c>
      <c r="Z140" s="72">
        <f t="shared" si="47"/>
        <v>0</v>
      </c>
      <c r="AA140" s="72">
        <f t="shared" si="47"/>
        <v>0</v>
      </c>
      <c r="AB140" s="72">
        <f>SUMIFS('MTS B Funnel (M3)'!$I$7:$I$251,'MTS B Funnel (M3)'!$B$7:$B$251,'3.2.MTS B (M3)'!$B140)</f>
        <v>0</v>
      </c>
      <c r="AC140" s="72">
        <f>SUMIFS('MTS B Funnel (M3)'!$J$7:$J$251,'MTS B Funnel (M3)'!$B$7:$B$251,'3.2.MTS B (M3)'!$B140)</f>
        <v>0</v>
      </c>
      <c r="AD140" s="72">
        <f t="shared" si="48"/>
        <v>0</v>
      </c>
      <c r="AE140" s="55"/>
      <c r="AF140" s="72">
        <f>SUMIF('3.1.MTS A'!$F$7:$F$253,'3.2.MTS B (M3)'!R140,'3.1.MTS A'!$AM$7:$AM$253)</f>
        <v>0</v>
      </c>
      <c r="AG140" s="72">
        <f>SUMIFS('MTS B Funnel (M3)'!$L$7:$L$251,'MTS B Funnel (M3)'!$B$7:$B$251,'3.2.MTS B (M3)'!$B140)</f>
        <v>0</v>
      </c>
      <c r="AH140" s="72">
        <f>SUMIFS('MTS B Funnel (M3)'!$M$7:$M$251,'MTS B Funnel (M3)'!$B$7:$B$251,'3.2.MTS B (M3)'!$B140)</f>
        <v>0</v>
      </c>
      <c r="AI140" s="72">
        <f>SUMIFS('MTS B Funnel (M3)'!$N$7:$N$251,'MTS B Funnel (M3)'!$B$7:$B$251,'3.2.MTS B (M3)'!$B140)</f>
        <v>0</v>
      </c>
      <c r="AJ140" s="72">
        <f>SUMIFS('MTS B Funnel (M3)'!$O$7:$O$251,'MTS B Funnel (M3)'!$B$7:$B$251,'3.2.MTS B (M3)'!$B140)</f>
        <v>0</v>
      </c>
      <c r="AK140" s="72">
        <f t="shared" si="49"/>
        <v>0</v>
      </c>
      <c r="AL140" s="72">
        <f t="shared" si="50"/>
        <v>0</v>
      </c>
      <c r="AM140" s="72">
        <f t="shared" si="51"/>
        <v>0</v>
      </c>
      <c r="AN140" s="72">
        <f t="shared" si="52"/>
        <v>0</v>
      </c>
      <c r="AO140" s="72">
        <f t="shared" si="53"/>
        <v>0</v>
      </c>
      <c r="AP140" s="55"/>
    </row>
    <row r="141" spans="1:42" x14ac:dyDescent="0.25">
      <c r="A141" s="144"/>
      <c r="B141" s="55"/>
      <c r="C141" s="55"/>
      <c r="D141" s="72">
        <f>SUMIF('3.1.MTS A'!$F$7:$F$253,'3.2.MTS B (M3)'!B141,'3.1.MTS A'!$N$7:$N$253)</f>
        <v>0</v>
      </c>
      <c r="E141" s="187">
        <f>SUMIF('Conv ratios (M3)'!$A$2:$A$51,'3.2.MTS B (M3)'!$B141,'Conv ratios (M3)'!$G$2:$G$51)</f>
        <v>0</v>
      </c>
      <c r="F141" s="187">
        <f>SUMIF('Conv ratios (M3)'!$A$2:$A$51,'3.2.MTS B (M3)'!$B141,'Conv ratios (M3)'!$F$2:$F$51)</f>
        <v>0</v>
      </c>
      <c r="G141" s="187">
        <f>SUMIF('Conv ratios (M3)'!$A$2:$A$51,'3.2.MTS B (M3)'!$B141,'Conv ratios (M3)'!$E$2:$E$51)</f>
        <v>0</v>
      </c>
      <c r="H141" s="55"/>
      <c r="I141" s="72">
        <f t="shared" si="38"/>
        <v>0</v>
      </c>
      <c r="J141" s="72">
        <f t="shared" si="39"/>
        <v>0</v>
      </c>
      <c r="K141" s="72">
        <f t="shared" si="40"/>
        <v>0</v>
      </c>
      <c r="L141" s="72">
        <f t="shared" si="41"/>
        <v>0</v>
      </c>
      <c r="M141" s="55"/>
      <c r="N141" s="72">
        <f t="shared" si="42"/>
        <v>0</v>
      </c>
      <c r="O141" s="55"/>
      <c r="P141" s="72">
        <f t="shared" si="43"/>
        <v>0</v>
      </c>
      <c r="Q141" s="72">
        <f t="shared" si="44"/>
        <v>0</v>
      </c>
      <c r="R141" s="72">
        <f>SUMIF('3.1.MTS A'!$F$7:$F$253,'3.2.MTS B (M3)'!B141,'3.1.MTS A'!$AH$7:$AH$253)</f>
        <v>0</v>
      </c>
      <c r="S141" s="72">
        <f>SUMIFS('MTS B Funnel (M3)'!$E$7:$E$251,'MTS B Funnel (M3)'!$B$7:$B$251,'3.2.MTS B (M3)'!$B141)</f>
        <v>0</v>
      </c>
      <c r="T141" s="72">
        <f>SUMIFS('MTS B Funnel (M3)'!$F$7:$F$251,'MTS B Funnel (M3)'!$B$7:$B$251,'3.2.MTS B (M3)'!$B141)</f>
        <v>0</v>
      </c>
      <c r="U141" s="72">
        <f>SUMIFS('MTS B Funnel (M3)'!$G$7:$G$251,'MTS B Funnel (M3)'!$B$7:$B$251,'3.2.MTS B (M3)'!$B141)</f>
        <v>0</v>
      </c>
      <c r="V141" s="72">
        <f>SUMIFS('MTS B Funnel (M3)'!$H$7:$H$251,'MTS B Funnel (M3)'!$B$7:$B$251,'3.2.MTS B (M3)'!$B141)</f>
        <v>0</v>
      </c>
      <c r="W141" s="72">
        <f t="shared" si="45"/>
        <v>0</v>
      </c>
      <c r="X141" s="72">
        <f t="shared" si="46"/>
        <v>0</v>
      </c>
      <c r="Y141" s="72">
        <f t="shared" si="47"/>
        <v>0</v>
      </c>
      <c r="Z141" s="72">
        <f t="shared" si="47"/>
        <v>0</v>
      </c>
      <c r="AA141" s="72">
        <f t="shared" si="47"/>
        <v>0</v>
      </c>
      <c r="AB141" s="72">
        <f>SUMIFS('MTS B Funnel (M3)'!$I$7:$I$251,'MTS B Funnel (M3)'!$B$7:$B$251,'3.2.MTS B (M3)'!$B141)</f>
        <v>0</v>
      </c>
      <c r="AC141" s="72">
        <f>SUMIFS('MTS B Funnel (M3)'!$J$7:$J$251,'MTS B Funnel (M3)'!$B$7:$B$251,'3.2.MTS B (M3)'!$B141)</f>
        <v>0</v>
      </c>
      <c r="AD141" s="72">
        <f t="shared" si="48"/>
        <v>0</v>
      </c>
      <c r="AE141" s="55"/>
      <c r="AF141" s="72">
        <f>SUMIF('3.1.MTS A'!$F$7:$F$253,'3.2.MTS B (M3)'!R141,'3.1.MTS A'!$AM$7:$AM$253)</f>
        <v>0</v>
      </c>
      <c r="AG141" s="72">
        <f>SUMIFS('MTS B Funnel (M3)'!$L$7:$L$251,'MTS B Funnel (M3)'!$B$7:$B$251,'3.2.MTS B (M3)'!$B141)</f>
        <v>0</v>
      </c>
      <c r="AH141" s="72">
        <f>SUMIFS('MTS B Funnel (M3)'!$M$7:$M$251,'MTS B Funnel (M3)'!$B$7:$B$251,'3.2.MTS B (M3)'!$B141)</f>
        <v>0</v>
      </c>
      <c r="AI141" s="72">
        <f>SUMIFS('MTS B Funnel (M3)'!$N$7:$N$251,'MTS B Funnel (M3)'!$B$7:$B$251,'3.2.MTS B (M3)'!$B141)</f>
        <v>0</v>
      </c>
      <c r="AJ141" s="72">
        <f>SUMIFS('MTS B Funnel (M3)'!$O$7:$O$251,'MTS B Funnel (M3)'!$B$7:$B$251,'3.2.MTS B (M3)'!$B141)</f>
        <v>0</v>
      </c>
      <c r="AK141" s="72">
        <f t="shared" si="49"/>
        <v>0</v>
      </c>
      <c r="AL141" s="72">
        <f t="shared" si="50"/>
        <v>0</v>
      </c>
      <c r="AM141" s="72">
        <f t="shared" si="51"/>
        <v>0</v>
      </c>
      <c r="AN141" s="72">
        <f t="shared" si="52"/>
        <v>0</v>
      </c>
      <c r="AO141" s="72">
        <f t="shared" si="53"/>
        <v>0</v>
      </c>
      <c r="AP141" s="55"/>
    </row>
    <row r="142" spans="1:42" x14ac:dyDescent="0.25">
      <c r="A142" s="144"/>
      <c r="B142" s="55"/>
      <c r="C142" s="55"/>
      <c r="D142" s="72">
        <f>SUMIF('3.1.MTS A'!$F$7:$F$253,'3.2.MTS B (M3)'!B142,'3.1.MTS A'!$N$7:$N$253)</f>
        <v>0</v>
      </c>
      <c r="E142" s="187">
        <f>SUMIF('Conv ratios (M3)'!$A$2:$A$51,'3.2.MTS B (M3)'!$B142,'Conv ratios (M3)'!$G$2:$G$51)</f>
        <v>0</v>
      </c>
      <c r="F142" s="187">
        <f>SUMIF('Conv ratios (M3)'!$A$2:$A$51,'3.2.MTS B (M3)'!$B142,'Conv ratios (M3)'!$F$2:$F$51)</f>
        <v>0</v>
      </c>
      <c r="G142" s="187">
        <f>SUMIF('Conv ratios (M3)'!$A$2:$A$51,'3.2.MTS B (M3)'!$B142,'Conv ratios (M3)'!$E$2:$E$51)</f>
        <v>0</v>
      </c>
      <c r="H142" s="55"/>
      <c r="I142" s="72">
        <f t="shared" si="38"/>
        <v>0</v>
      </c>
      <c r="J142" s="72">
        <f t="shared" si="39"/>
        <v>0</v>
      </c>
      <c r="K142" s="72">
        <f t="shared" si="40"/>
        <v>0</v>
      </c>
      <c r="L142" s="72">
        <f t="shared" si="41"/>
        <v>0</v>
      </c>
      <c r="M142" s="55"/>
      <c r="N142" s="72">
        <f t="shared" si="42"/>
        <v>0</v>
      </c>
      <c r="O142" s="55"/>
      <c r="P142" s="72">
        <f t="shared" si="43"/>
        <v>0</v>
      </c>
      <c r="Q142" s="72">
        <f t="shared" si="44"/>
        <v>0</v>
      </c>
      <c r="R142" s="72">
        <f>SUMIF('3.1.MTS A'!$F$7:$F$253,'3.2.MTS B (M3)'!B142,'3.1.MTS A'!$AH$7:$AH$253)</f>
        <v>0</v>
      </c>
      <c r="S142" s="72">
        <f>SUMIFS('MTS B Funnel (M3)'!$E$7:$E$251,'MTS B Funnel (M3)'!$B$7:$B$251,'3.2.MTS B (M3)'!$B142)</f>
        <v>0</v>
      </c>
      <c r="T142" s="72">
        <f>SUMIFS('MTS B Funnel (M3)'!$F$7:$F$251,'MTS B Funnel (M3)'!$B$7:$B$251,'3.2.MTS B (M3)'!$B142)</f>
        <v>0</v>
      </c>
      <c r="U142" s="72">
        <f>SUMIFS('MTS B Funnel (M3)'!$G$7:$G$251,'MTS B Funnel (M3)'!$B$7:$B$251,'3.2.MTS B (M3)'!$B142)</f>
        <v>0</v>
      </c>
      <c r="V142" s="72">
        <f>SUMIFS('MTS B Funnel (M3)'!$H$7:$H$251,'MTS B Funnel (M3)'!$B$7:$B$251,'3.2.MTS B (M3)'!$B142)</f>
        <v>0</v>
      </c>
      <c r="W142" s="72">
        <f t="shared" si="45"/>
        <v>0</v>
      </c>
      <c r="X142" s="72">
        <f t="shared" si="46"/>
        <v>0</v>
      </c>
      <c r="Y142" s="72">
        <f t="shared" si="47"/>
        <v>0</v>
      </c>
      <c r="Z142" s="72">
        <f t="shared" si="47"/>
        <v>0</v>
      </c>
      <c r="AA142" s="72">
        <f t="shared" si="47"/>
        <v>0</v>
      </c>
      <c r="AB142" s="72">
        <f>SUMIFS('MTS B Funnel (M3)'!$I$7:$I$251,'MTS B Funnel (M3)'!$B$7:$B$251,'3.2.MTS B (M3)'!$B142)</f>
        <v>0</v>
      </c>
      <c r="AC142" s="72">
        <f>SUMIFS('MTS B Funnel (M3)'!$J$7:$J$251,'MTS B Funnel (M3)'!$B$7:$B$251,'3.2.MTS B (M3)'!$B142)</f>
        <v>0</v>
      </c>
      <c r="AD142" s="72">
        <f t="shared" si="48"/>
        <v>0</v>
      </c>
      <c r="AE142" s="55"/>
      <c r="AF142" s="72">
        <f>SUMIF('3.1.MTS A'!$F$7:$F$253,'3.2.MTS B (M3)'!R142,'3.1.MTS A'!$AM$7:$AM$253)</f>
        <v>0</v>
      </c>
      <c r="AG142" s="72">
        <f>SUMIFS('MTS B Funnel (M3)'!$L$7:$L$251,'MTS B Funnel (M3)'!$B$7:$B$251,'3.2.MTS B (M3)'!$B142)</f>
        <v>0</v>
      </c>
      <c r="AH142" s="72">
        <f>SUMIFS('MTS B Funnel (M3)'!$M$7:$M$251,'MTS B Funnel (M3)'!$B$7:$B$251,'3.2.MTS B (M3)'!$B142)</f>
        <v>0</v>
      </c>
      <c r="AI142" s="72">
        <f>SUMIFS('MTS B Funnel (M3)'!$N$7:$N$251,'MTS B Funnel (M3)'!$B$7:$B$251,'3.2.MTS B (M3)'!$B142)</f>
        <v>0</v>
      </c>
      <c r="AJ142" s="72">
        <f>SUMIFS('MTS B Funnel (M3)'!$O$7:$O$251,'MTS B Funnel (M3)'!$B$7:$B$251,'3.2.MTS B (M3)'!$B142)</f>
        <v>0</v>
      </c>
      <c r="AK142" s="72">
        <f t="shared" si="49"/>
        <v>0</v>
      </c>
      <c r="AL142" s="72">
        <f t="shared" si="50"/>
        <v>0</v>
      </c>
      <c r="AM142" s="72">
        <f t="shared" si="51"/>
        <v>0</v>
      </c>
      <c r="AN142" s="72">
        <f t="shared" si="52"/>
        <v>0</v>
      </c>
      <c r="AO142" s="72">
        <f t="shared" si="53"/>
        <v>0</v>
      </c>
      <c r="AP142" s="55"/>
    </row>
    <row r="143" spans="1:42" x14ac:dyDescent="0.25">
      <c r="A143" s="144"/>
      <c r="B143" s="55"/>
      <c r="C143" s="55"/>
      <c r="D143" s="72">
        <f>SUMIF('3.1.MTS A'!$F$7:$F$253,'3.2.MTS B (M3)'!B143,'3.1.MTS A'!$N$7:$N$253)</f>
        <v>0</v>
      </c>
      <c r="E143" s="187">
        <f>SUMIF('Conv ratios (M3)'!$A$2:$A$51,'3.2.MTS B (M3)'!$B143,'Conv ratios (M3)'!$G$2:$G$51)</f>
        <v>0</v>
      </c>
      <c r="F143" s="187">
        <f>SUMIF('Conv ratios (M3)'!$A$2:$A$51,'3.2.MTS B (M3)'!$B143,'Conv ratios (M3)'!$F$2:$F$51)</f>
        <v>0</v>
      </c>
      <c r="G143" s="187">
        <f>SUMIF('Conv ratios (M3)'!$A$2:$A$51,'3.2.MTS B (M3)'!$B143,'Conv ratios (M3)'!$E$2:$E$51)</f>
        <v>0</v>
      </c>
      <c r="H143" s="55"/>
      <c r="I143" s="72">
        <f t="shared" si="38"/>
        <v>0</v>
      </c>
      <c r="J143" s="72">
        <f t="shared" si="39"/>
        <v>0</v>
      </c>
      <c r="K143" s="72">
        <f t="shared" si="40"/>
        <v>0</v>
      </c>
      <c r="L143" s="72">
        <f t="shared" si="41"/>
        <v>0</v>
      </c>
      <c r="M143" s="55"/>
      <c r="N143" s="72">
        <f t="shared" si="42"/>
        <v>0</v>
      </c>
      <c r="O143" s="55"/>
      <c r="P143" s="72">
        <f t="shared" si="43"/>
        <v>0</v>
      </c>
      <c r="Q143" s="72">
        <f t="shared" si="44"/>
        <v>0</v>
      </c>
      <c r="R143" s="72">
        <f>SUMIF('3.1.MTS A'!$F$7:$F$253,'3.2.MTS B (M3)'!B143,'3.1.MTS A'!$AH$7:$AH$253)</f>
        <v>0</v>
      </c>
      <c r="S143" s="72">
        <f>SUMIFS('MTS B Funnel (M3)'!$E$7:$E$251,'MTS B Funnel (M3)'!$B$7:$B$251,'3.2.MTS B (M3)'!$B143)</f>
        <v>0</v>
      </c>
      <c r="T143" s="72">
        <f>SUMIFS('MTS B Funnel (M3)'!$F$7:$F$251,'MTS B Funnel (M3)'!$B$7:$B$251,'3.2.MTS B (M3)'!$B143)</f>
        <v>0</v>
      </c>
      <c r="U143" s="72">
        <f>SUMIFS('MTS B Funnel (M3)'!$G$7:$G$251,'MTS B Funnel (M3)'!$B$7:$B$251,'3.2.MTS B (M3)'!$B143)</f>
        <v>0</v>
      </c>
      <c r="V143" s="72">
        <f>SUMIFS('MTS B Funnel (M3)'!$H$7:$H$251,'MTS B Funnel (M3)'!$B$7:$B$251,'3.2.MTS B (M3)'!$B143)</f>
        <v>0</v>
      </c>
      <c r="W143" s="72">
        <f t="shared" si="45"/>
        <v>0</v>
      </c>
      <c r="X143" s="72">
        <f t="shared" si="46"/>
        <v>0</v>
      </c>
      <c r="Y143" s="72">
        <f t="shared" si="47"/>
        <v>0</v>
      </c>
      <c r="Z143" s="72">
        <f t="shared" si="47"/>
        <v>0</v>
      </c>
      <c r="AA143" s="72">
        <f t="shared" si="47"/>
        <v>0</v>
      </c>
      <c r="AB143" s="72">
        <f>SUMIFS('MTS B Funnel (M3)'!$I$7:$I$251,'MTS B Funnel (M3)'!$B$7:$B$251,'3.2.MTS B (M3)'!$B143)</f>
        <v>0</v>
      </c>
      <c r="AC143" s="72">
        <f>SUMIFS('MTS B Funnel (M3)'!$J$7:$J$251,'MTS B Funnel (M3)'!$B$7:$B$251,'3.2.MTS B (M3)'!$B143)</f>
        <v>0</v>
      </c>
      <c r="AD143" s="72">
        <f t="shared" si="48"/>
        <v>0</v>
      </c>
      <c r="AE143" s="55"/>
      <c r="AF143" s="72">
        <f>SUMIF('3.1.MTS A'!$F$7:$F$253,'3.2.MTS B (M3)'!R143,'3.1.MTS A'!$AM$7:$AM$253)</f>
        <v>0</v>
      </c>
      <c r="AG143" s="72">
        <f>SUMIFS('MTS B Funnel (M3)'!$L$7:$L$251,'MTS B Funnel (M3)'!$B$7:$B$251,'3.2.MTS B (M3)'!$B143)</f>
        <v>0</v>
      </c>
      <c r="AH143" s="72">
        <f>SUMIFS('MTS B Funnel (M3)'!$M$7:$M$251,'MTS B Funnel (M3)'!$B$7:$B$251,'3.2.MTS B (M3)'!$B143)</f>
        <v>0</v>
      </c>
      <c r="AI143" s="72">
        <f>SUMIFS('MTS B Funnel (M3)'!$N$7:$N$251,'MTS B Funnel (M3)'!$B$7:$B$251,'3.2.MTS B (M3)'!$B143)</f>
        <v>0</v>
      </c>
      <c r="AJ143" s="72">
        <f>SUMIFS('MTS B Funnel (M3)'!$O$7:$O$251,'MTS B Funnel (M3)'!$B$7:$B$251,'3.2.MTS B (M3)'!$B143)</f>
        <v>0</v>
      </c>
      <c r="AK143" s="72">
        <f t="shared" si="49"/>
        <v>0</v>
      </c>
      <c r="AL143" s="72">
        <f t="shared" si="50"/>
        <v>0</v>
      </c>
      <c r="AM143" s="72">
        <f t="shared" si="51"/>
        <v>0</v>
      </c>
      <c r="AN143" s="72">
        <f t="shared" si="52"/>
        <v>0</v>
      </c>
      <c r="AO143" s="72">
        <f t="shared" si="53"/>
        <v>0</v>
      </c>
      <c r="AP143" s="55"/>
    </row>
    <row r="144" spans="1:42" x14ac:dyDescent="0.25">
      <c r="A144" s="144"/>
      <c r="B144" s="55"/>
      <c r="C144" s="55"/>
      <c r="D144" s="72">
        <f>SUMIF('3.1.MTS A'!$F$7:$F$253,'3.2.MTS B (M3)'!B144,'3.1.MTS A'!$N$7:$N$253)</f>
        <v>0</v>
      </c>
      <c r="E144" s="187">
        <f>SUMIF('Conv ratios (M3)'!$A$2:$A$51,'3.2.MTS B (M3)'!$B144,'Conv ratios (M3)'!$G$2:$G$51)</f>
        <v>0</v>
      </c>
      <c r="F144" s="187">
        <f>SUMIF('Conv ratios (M3)'!$A$2:$A$51,'3.2.MTS B (M3)'!$B144,'Conv ratios (M3)'!$F$2:$F$51)</f>
        <v>0</v>
      </c>
      <c r="G144" s="187">
        <f>SUMIF('Conv ratios (M3)'!$A$2:$A$51,'3.2.MTS B (M3)'!$B144,'Conv ratios (M3)'!$E$2:$E$51)</f>
        <v>0</v>
      </c>
      <c r="H144" s="55"/>
      <c r="I144" s="72">
        <f t="shared" si="38"/>
        <v>0</v>
      </c>
      <c r="J144" s="72">
        <f t="shared" si="39"/>
        <v>0</v>
      </c>
      <c r="K144" s="72">
        <f t="shared" si="40"/>
        <v>0</v>
      </c>
      <c r="L144" s="72">
        <f t="shared" si="41"/>
        <v>0</v>
      </c>
      <c r="M144" s="55"/>
      <c r="N144" s="72">
        <f t="shared" si="42"/>
        <v>0</v>
      </c>
      <c r="O144" s="55"/>
      <c r="P144" s="72">
        <f t="shared" si="43"/>
        <v>0</v>
      </c>
      <c r="Q144" s="72">
        <f t="shared" si="44"/>
        <v>0</v>
      </c>
      <c r="R144" s="72">
        <f>SUMIF('3.1.MTS A'!$F$7:$F$253,'3.2.MTS B (M3)'!B144,'3.1.MTS A'!$AH$7:$AH$253)</f>
        <v>0</v>
      </c>
      <c r="S144" s="72">
        <f>SUMIFS('MTS B Funnel (M3)'!$E$7:$E$251,'MTS B Funnel (M3)'!$B$7:$B$251,'3.2.MTS B (M3)'!$B144)</f>
        <v>0</v>
      </c>
      <c r="T144" s="72">
        <f>SUMIFS('MTS B Funnel (M3)'!$F$7:$F$251,'MTS B Funnel (M3)'!$B$7:$B$251,'3.2.MTS B (M3)'!$B144)</f>
        <v>0</v>
      </c>
      <c r="U144" s="72">
        <f>SUMIFS('MTS B Funnel (M3)'!$G$7:$G$251,'MTS B Funnel (M3)'!$B$7:$B$251,'3.2.MTS B (M3)'!$B144)</f>
        <v>0</v>
      </c>
      <c r="V144" s="72">
        <f>SUMIFS('MTS B Funnel (M3)'!$H$7:$H$251,'MTS B Funnel (M3)'!$B$7:$B$251,'3.2.MTS B (M3)'!$B144)</f>
        <v>0</v>
      </c>
      <c r="W144" s="72">
        <f t="shared" si="45"/>
        <v>0</v>
      </c>
      <c r="X144" s="72">
        <f t="shared" si="46"/>
        <v>0</v>
      </c>
      <c r="Y144" s="72">
        <f t="shared" si="47"/>
        <v>0</v>
      </c>
      <c r="Z144" s="72">
        <f t="shared" si="47"/>
        <v>0</v>
      </c>
      <c r="AA144" s="72">
        <f t="shared" si="47"/>
        <v>0</v>
      </c>
      <c r="AB144" s="72">
        <f>SUMIFS('MTS B Funnel (M3)'!$I$7:$I$251,'MTS B Funnel (M3)'!$B$7:$B$251,'3.2.MTS B (M3)'!$B144)</f>
        <v>0</v>
      </c>
      <c r="AC144" s="72">
        <f>SUMIFS('MTS B Funnel (M3)'!$J$7:$J$251,'MTS B Funnel (M3)'!$B$7:$B$251,'3.2.MTS B (M3)'!$B144)</f>
        <v>0</v>
      </c>
      <c r="AD144" s="72">
        <f t="shared" si="48"/>
        <v>0</v>
      </c>
      <c r="AE144" s="55"/>
      <c r="AF144" s="72">
        <f>SUMIF('3.1.MTS A'!$F$7:$F$253,'3.2.MTS B (M3)'!R144,'3.1.MTS A'!$AM$7:$AM$253)</f>
        <v>0</v>
      </c>
      <c r="AG144" s="72">
        <f>SUMIFS('MTS B Funnel (M3)'!$L$7:$L$251,'MTS B Funnel (M3)'!$B$7:$B$251,'3.2.MTS B (M3)'!$B144)</f>
        <v>0</v>
      </c>
      <c r="AH144" s="72">
        <f>SUMIFS('MTS B Funnel (M3)'!$M$7:$M$251,'MTS B Funnel (M3)'!$B$7:$B$251,'3.2.MTS B (M3)'!$B144)</f>
        <v>0</v>
      </c>
      <c r="AI144" s="72">
        <f>SUMIFS('MTS B Funnel (M3)'!$N$7:$N$251,'MTS B Funnel (M3)'!$B$7:$B$251,'3.2.MTS B (M3)'!$B144)</f>
        <v>0</v>
      </c>
      <c r="AJ144" s="72">
        <f>SUMIFS('MTS B Funnel (M3)'!$O$7:$O$251,'MTS B Funnel (M3)'!$B$7:$B$251,'3.2.MTS B (M3)'!$B144)</f>
        <v>0</v>
      </c>
      <c r="AK144" s="72">
        <f t="shared" si="49"/>
        <v>0</v>
      </c>
      <c r="AL144" s="72">
        <f t="shared" si="50"/>
        <v>0</v>
      </c>
      <c r="AM144" s="72">
        <f t="shared" si="51"/>
        <v>0</v>
      </c>
      <c r="AN144" s="72">
        <f t="shared" si="52"/>
        <v>0</v>
      </c>
      <c r="AO144" s="72">
        <f t="shared" si="53"/>
        <v>0</v>
      </c>
      <c r="AP144" s="55"/>
    </row>
    <row r="145" spans="1:42" x14ac:dyDescent="0.25">
      <c r="A145" s="144"/>
      <c r="B145" s="55"/>
      <c r="C145" s="55"/>
      <c r="D145" s="72">
        <f>SUMIF('3.1.MTS A'!$F$7:$F$253,'3.2.MTS B (M3)'!B145,'3.1.MTS A'!$N$7:$N$253)</f>
        <v>0</v>
      </c>
      <c r="E145" s="187">
        <f>SUMIF('Conv ratios (M3)'!$A$2:$A$51,'3.2.MTS B (M3)'!$B145,'Conv ratios (M3)'!$G$2:$G$51)</f>
        <v>0</v>
      </c>
      <c r="F145" s="187">
        <f>SUMIF('Conv ratios (M3)'!$A$2:$A$51,'3.2.MTS B (M3)'!$B145,'Conv ratios (M3)'!$F$2:$F$51)</f>
        <v>0</v>
      </c>
      <c r="G145" s="187">
        <f>SUMIF('Conv ratios (M3)'!$A$2:$A$51,'3.2.MTS B (M3)'!$B145,'Conv ratios (M3)'!$E$2:$E$51)</f>
        <v>0</v>
      </c>
      <c r="H145" s="55"/>
      <c r="I145" s="72">
        <f t="shared" si="38"/>
        <v>0</v>
      </c>
      <c r="J145" s="72">
        <f t="shared" si="39"/>
        <v>0</v>
      </c>
      <c r="K145" s="72">
        <f t="shared" si="40"/>
        <v>0</v>
      </c>
      <c r="L145" s="72">
        <f t="shared" si="41"/>
        <v>0</v>
      </c>
      <c r="M145" s="55"/>
      <c r="N145" s="72">
        <f t="shared" si="42"/>
        <v>0</v>
      </c>
      <c r="O145" s="55"/>
      <c r="P145" s="72">
        <f t="shared" si="43"/>
        <v>0</v>
      </c>
      <c r="Q145" s="72">
        <f t="shared" si="44"/>
        <v>0</v>
      </c>
      <c r="R145" s="72">
        <f>SUMIF('3.1.MTS A'!$F$7:$F$253,'3.2.MTS B (M3)'!B145,'3.1.MTS A'!$AH$7:$AH$253)</f>
        <v>0</v>
      </c>
      <c r="S145" s="72">
        <f>SUMIFS('MTS B Funnel (M3)'!$E$7:$E$251,'MTS B Funnel (M3)'!$B$7:$B$251,'3.2.MTS B (M3)'!$B145)</f>
        <v>0</v>
      </c>
      <c r="T145" s="72">
        <f>SUMIFS('MTS B Funnel (M3)'!$F$7:$F$251,'MTS B Funnel (M3)'!$B$7:$B$251,'3.2.MTS B (M3)'!$B145)</f>
        <v>0</v>
      </c>
      <c r="U145" s="72">
        <f>SUMIFS('MTS B Funnel (M3)'!$G$7:$G$251,'MTS B Funnel (M3)'!$B$7:$B$251,'3.2.MTS B (M3)'!$B145)</f>
        <v>0</v>
      </c>
      <c r="V145" s="72">
        <f>SUMIFS('MTS B Funnel (M3)'!$H$7:$H$251,'MTS B Funnel (M3)'!$B$7:$B$251,'3.2.MTS B (M3)'!$B145)</f>
        <v>0</v>
      </c>
      <c r="W145" s="72">
        <f t="shared" si="45"/>
        <v>0</v>
      </c>
      <c r="X145" s="72">
        <f t="shared" si="46"/>
        <v>0</v>
      </c>
      <c r="Y145" s="72">
        <f t="shared" si="47"/>
        <v>0</v>
      </c>
      <c r="Z145" s="72">
        <f t="shared" si="47"/>
        <v>0</v>
      </c>
      <c r="AA145" s="72">
        <f t="shared" si="47"/>
        <v>0</v>
      </c>
      <c r="AB145" s="72">
        <f>SUMIFS('MTS B Funnel (M3)'!$I$7:$I$251,'MTS B Funnel (M3)'!$B$7:$B$251,'3.2.MTS B (M3)'!$B145)</f>
        <v>0</v>
      </c>
      <c r="AC145" s="72">
        <f>SUMIFS('MTS B Funnel (M3)'!$J$7:$J$251,'MTS B Funnel (M3)'!$B$7:$B$251,'3.2.MTS B (M3)'!$B145)</f>
        <v>0</v>
      </c>
      <c r="AD145" s="72">
        <f t="shared" si="48"/>
        <v>0</v>
      </c>
      <c r="AE145" s="55"/>
      <c r="AF145" s="72">
        <f>SUMIF('3.1.MTS A'!$F$7:$F$253,'3.2.MTS B (M3)'!R145,'3.1.MTS A'!$AM$7:$AM$253)</f>
        <v>0</v>
      </c>
      <c r="AG145" s="72">
        <f>SUMIFS('MTS B Funnel (M3)'!$L$7:$L$251,'MTS B Funnel (M3)'!$B$7:$B$251,'3.2.MTS B (M3)'!$B145)</f>
        <v>0</v>
      </c>
      <c r="AH145" s="72">
        <f>SUMIFS('MTS B Funnel (M3)'!$M$7:$M$251,'MTS B Funnel (M3)'!$B$7:$B$251,'3.2.MTS B (M3)'!$B145)</f>
        <v>0</v>
      </c>
      <c r="AI145" s="72">
        <f>SUMIFS('MTS B Funnel (M3)'!$N$7:$N$251,'MTS B Funnel (M3)'!$B$7:$B$251,'3.2.MTS B (M3)'!$B145)</f>
        <v>0</v>
      </c>
      <c r="AJ145" s="72">
        <f>SUMIFS('MTS B Funnel (M3)'!$O$7:$O$251,'MTS B Funnel (M3)'!$B$7:$B$251,'3.2.MTS B (M3)'!$B145)</f>
        <v>0</v>
      </c>
      <c r="AK145" s="72">
        <f t="shared" si="49"/>
        <v>0</v>
      </c>
      <c r="AL145" s="72">
        <f t="shared" si="50"/>
        <v>0</v>
      </c>
      <c r="AM145" s="72">
        <f t="shared" si="51"/>
        <v>0</v>
      </c>
      <c r="AN145" s="72">
        <f t="shared" si="52"/>
        <v>0</v>
      </c>
      <c r="AO145" s="72">
        <f t="shared" si="53"/>
        <v>0</v>
      </c>
      <c r="AP145" s="55"/>
    </row>
    <row r="146" spans="1:42" x14ac:dyDescent="0.25">
      <c r="A146" s="144"/>
      <c r="B146" s="55"/>
      <c r="C146" s="55"/>
      <c r="D146" s="72">
        <f>SUMIF('3.1.MTS A'!$F$7:$F$253,'3.2.MTS B (M3)'!B146,'3.1.MTS A'!$N$7:$N$253)</f>
        <v>0</v>
      </c>
      <c r="E146" s="187">
        <f>SUMIF('Conv ratios (M3)'!$A$2:$A$51,'3.2.MTS B (M3)'!$B146,'Conv ratios (M3)'!$G$2:$G$51)</f>
        <v>0</v>
      </c>
      <c r="F146" s="187">
        <f>SUMIF('Conv ratios (M3)'!$A$2:$A$51,'3.2.MTS B (M3)'!$B146,'Conv ratios (M3)'!$F$2:$F$51)</f>
        <v>0</v>
      </c>
      <c r="G146" s="187">
        <f>SUMIF('Conv ratios (M3)'!$A$2:$A$51,'3.2.MTS B (M3)'!$B146,'Conv ratios (M3)'!$E$2:$E$51)</f>
        <v>0</v>
      </c>
      <c r="H146" s="55"/>
      <c r="I146" s="72">
        <f t="shared" si="38"/>
        <v>0</v>
      </c>
      <c r="J146" s="72">
        <f t="shared" si="39"/>
        <v>0</v>
      </c>
      <c r="K146" s="72">
        <f t="shared" si="40"/>
        <v>0</v>
      </c>
      <c r="L146" s="72">
        <f t="shared" si="41"/>
        <v>0</v>
      </c>
      <c r="M146" s="55"/>
      <c r="N146" s="72">
        <f t="shared" si="42"/>
        <v>0</v>
      </c>
      <c r="O146" s="55"/>
      <c r="P146" s="72">
        <f t="shared" si="43"/>
        <v>0</v>
      </c>
      <c r="Q146" s="72">
        <f t="shared" si="44"/>
        <v>0</v>
      </c>
      <c r="R146" s="72">
        <f>SUMIF('3.1.MTS A'!$F$7:$F$253,'3.2.MTS B (M3)'!B146,'3.1.MTS A'!$AH$7:$AH$253)</f>
        <v>0</v>
      </c>
      <c r="S146" s="72">
        <f>SUMIFS('MTS B Funnel (M3)'!$E$7:$E$251,'MTS B Funnel (M3)'!$B$7:$B$251,'3.2.MTS B (M3)'!$B146)</f>
        <v>0</v>
      </c>
      <c r="T146" s="72">
        <f>SUMIFS('MTS B Funnel (M3)'!$F$7:$F$251,'MTS B Funnel (M3)'!$B$7:$B$251,'3.2.MTS B (M3)'!$B146)</f>
        <v>0</v>
      </c>
      <c r="U146" s="72">
        <f>SUMIFS('MTS B Funnel (M3)'!$G$7:$G$251,'MTS B Funnel (M3)'!$B$7:$B$251,'3.2.MTS B (M3)'!$B146)</f>
        <v>0</v>
      </c>
      <c r="V146" s="72">
        <f>SUMIFS('MTS B Funnel (M3)'!$H$7:$H$251,'MTS B Funnel (M3)'!$B$7:$B$251,'3.2.MTS B (M3)'!$B146)</f>
        <v>0</v>
      </c>
      <c r="W146" s="72">
        <f t="shared" si="45"/>
        <v>0</v>
      </c>
      <c r="X146" s="72">
        <f t="shared" si="46"/>
        <v>0</v>
      </c>
      <c r="Y146" s="72">
        <f t="shared" si="47"/>
        <v>0</v>
      </c>
      <c r="Z146" s="72">
        <f t="shared" si="47"/>
        <v>0</v>
      </c>
      <c r="AA146" s="72">
        <f t="shared" si="47"/>
        <v>0</v>
      </c>
      <c r="AB146" s="72">
        <f>SUMIFS('MTS B Funnel (M3)'!$I$7:$I$251,'MTS B Funnel (M3)'!$B$7:$B$251,'3.2.MTS B (M3)'!$B146)</f>
        <v>0</v>
      </c>
      <c r="AC146" s="72">
        <f>SUMIFS('MTS B Funnel (M3)'!$J$7:$J$251,'MTS B Funnel (M3)'!$B$7:$B$251,'3.2.MTS B (M3)'!$B146)</f>
        <v>0</v>
      </c>
      <c r="AD146" s="72">
        <f t="shared" si="48"/>
        <v>0</v>
      </c>
      <c r="AE146" s="55"/>
      <c r="AF146" s="72">
        <f>SUMIF('3.1.MTS A'!$F$7:$F$253,'3.2.MTS B (M3)'!R146,'3.1.MTS A'!$AM$7:$AM$253)</f>
        <v>0</v>
      </c>
      <c r="AG146" s="72">
        <f>SUMIFS('MTS B Funnel (M3)'!$L$7:$L$251,'MTS B Funnel (M3)'!$B$7:$B$251,'3.2.MTS B (M3)'!$B146)</f>
        <v>0</v>
      </c>
      <c r="AH146" s="72">
        <f>SUMIFS('MTS B Funnel (M3)'!$M$7:$M$251,'MTS B Funnel (M3)'!$B$7:$B$251,'3.2.MTS B (M3)'!$B146)</f>
        <v>0</v>
      </c>
      <c r="AI146" s="72">
        <f>SUMIFS('MTS B Funnel (M3)'!$N$7:$N$251,'MTS B Funnel (M3)'!$B$7:$B$251,'3.2.MTS B (M3)'!$B146)</f>
        <v>0</v>
      </c>
      <c r="AJ146" s="72">
        <f>SUMIFS('MTS B Funnel (M3)'!$O$7:$O$251,'MTS B Funnel (M3)'!$B$7:$B$251,'3.2.MTS B (M3)'!$B146)</f>
        <v>0</v>
      </c>
      <c r="AK146" s="72">
        <f t="shared" si="49"/>
        <v>0</v>
      </c>
      <c r="AL146" s="72">
        <f t="shared" si="50"/>
        <v>0</v>
      </c>
      <c r="AM146" s="72">
        <f t="shared" si="51"/>
        <v>0</v>
      </c>
      <c r="AN146" s="72">
        <f t="shared" si="52"/>
        <v>0</v>
      </c>
      <c r="AO146" s="72">
        <f t="shared" si="53"/>
        <v>0</v>
      </c>
      <c r="AP146" s="55"/>
    </row>
    <row r="147" spans="1:42" x14ac:dyDescent="0.25">
      <c r="A147" s="144"/>
      <c r="B147" s="55"/>
      <c r="C147" s="55"/>
      <c r="D147" s="72">
        <f>SUMIF('3.1.MTS A'!$F$7:$F$253,'3.2.MTS B (M3)'!B147,'3.1.MTS A'!$N$7:$N$253)</f>
        <v>0</v>
      </c>
      <c r="E147" s="187">
        <f>SUMIF('Conv ratios (M3)'!$A$2:$A$51,'3.2.MTS B (M3)'!$B147,'Conv ratios (M3)'!$G$2:$G$51)</f>
        <v>0</v>
      </c>
      <c r="F147" s="187">
        <f>SUMIF('Conv ratios (M3)'!$A$2:$A$51,'3.2.MTS B (M3)'!$B147,'Conv ratios (M3)'!$F$2:$F$51)</f>
        <v>0</v>
      </c>
      <c r="G147" s="187">
        <f>SUMIF('Conv ratios (M3)'!$A$2:$A$51,'3.2.MTS B (M3)'!$B147,'Conv ratios (M3)'!$E$2:$E$51)</f>
        <v>0</v>
      </c>
      <c r="H147" s="55"/>
      <c r="I147" s="72">
        <f t="shared" si="38"/>
        <v>0</v>
      </c>
      <c r="J147" s="72">
        <f t="shared" si="39"/>
        <v>0</v>
      </c>
      <c r="K147" s="72">
        <f t="shared" si="40"/>
        <v>0</v>
      </c>
      <c r="L147" s="72">
        <f t="shared" si="41"/>
        <v>0</v>
      </c>
      <c r="M147" s="55"/>
      <c r="N147" s="72">
        <f t="shared" si="42"/>
        <v>0</v>
      </c>
      <c r="O147" s="55"/>
      <c r="P147" s="72">
        <f t="shared" si="43"/>
        <v>0</v>
      </c>
      <c r="Q147" s="72">
        <f t="shared" si="44"/>
        <v>0</v>
      </c>
      <c r="R147" s="72">
        <f>SUMIF('3.1.MTS A'!$F$7:$F$253,'3.2.MTS B (M3)'!B147,'3.1.MTS A'!$AH$7:$AH$253)</f>
        <v>0</v>
      </c>
      <c r="S147" s="72">
        <f>SUMIFS('MTS B Funnel (M3)'!$E$7:$E$251,'MTS B Funnel (M3)'!$B$7:$B$251,'3.2.MTS B (M3)'!$B147)</f>
        <v>0</v>
      </c>
      <c r="T147" s="72">
        <f>SUMIFS('MTS B Funnel (M3)'!$F$7:$F$251,'MTS B Funnel (M3)'!$B$7:$B$251,'3.2.MTS B (M3)'!$B147)</f>
        <v>0</v>
      </c>
      <c r="U147" s="72">
        <f>SUMIFS('MTS B Funnel (M3)'!$G$7:$G$251,'MTS B Funnel (M3)'!$B$7:$B$251,'3.2.MTS B (M3)'!$B147)</f>
        <v>0</v>
      </c>
      <c r="V147" s="72">
        <f>SUMIFS('MTS B Funnel (M3)'!$H$7:$H$251,'MTS B Funnel (M3)'!$B$7:$B$251,'3.2.MTS B (M3)'!$B147)</f>
        <v>0</v>
      </c>
      <c r="W147" s="72">
        <f t="shared" si="45"/>
        <v>0</v>
      </c>
      <c r="X147" s="72">
        <f t="shared" si="46"/>
        <v>0</v>
      </c>
      <c r="Y147" s="72">
        <f t="shared" si="47"/>
        <v>0</v>
      </c>
      <c r="Z147" s="72">
        <f t="shared" si="47"/>
        <v>0</v>
      </c>
      <c r="AA147" s="72">
        <f t="shared" si="47"/>
        <v>0</v>
      </c>
      <c r="AB147" s="72">
        <f>SUMIFS('MTS B Funnel (M3)'!$I$7:$I$251,'MTS B Funnel (M3)'!$B$7:$B$251,'3.2.MTS B (M3)'!$B147)</f>
        <v>0</v>
      </c>
      <c r="AC147" s="72">
        <f>SUMIFS('MTS B Funnel (M3)'!$J$7:$J$251,'MTS B Funnel (M3)'!$B$7:$B$251,'3.2.MTS B (M3)'!$B147)</f>
        <v>0</v>
      </c>
      <c r="AD147" s="72">
        <f t="shared" si="48"/>
        <v>0</v>
      </c>
      <c r="AE147" s="55"/>
      <c r="AF147" s="72">
        <f>SUMIF('3.1.MTS A'!$F$7:$F$253,'3.2.MTS B (M3)'!R147,'3.1.MTS A'!$AM$7:$AM$253)</f>
        <v>0</v>
      </c>
      <c r="AG147" s="72">
        <f>SUMIFS('MTS B Funnel (M3)'!$L$7:$L$251,'MTS B Funnel (M3)'!$B$7:$B$251,'3.2.MTS B (M3)'!$B147)</f>
        <v>0</v>
      </c>
      <c r="AH147" s="72">
        <f>SUMIFS('MTS B Funnel (M3)'!$M$7:$M$251,'MTS B Funnel (M3)'!$B$7:$B$251,'3.2.MTS B (M3)'!$B147)</f>
        <v>0</v>
      </c>
      <c r="AI147" s="72">
        <f>SUMIFS('MTS B Funnel (M3)'!$N$7:$N$251,'MTS B Funnel (M3)'!$B$7:$B$251,'3.2.MTS B (M3)'!$B147)</f>
        <v>0</v>
      </c>
      <c r="AJ147" s="72">
        <f>SUMIFS('MTS B Funnel (M3)'!$O$7:$O$251,'MTS B Funnel (M3)'!$B$7:$B$251,'3.2.MTS B (M3)'!$B147)</f>
        <v>0</v>
      </c>
      <c r="AK147" s="72">
        <f t="shared" si="49"/>
        <v>0</v>
      </c>
      <c r="AL147" s="72">
        <f t="shared" si="50"/>
        <v>0</v>
      </c>
      <c r="AM147" s="72">
        <f t="shared" si="51"/>
        <v>0</v>
      </c>
      <c r="AN147" s="72">
        <f t="shared" si="52"/>
        <v>0</v>
      </c>
      <c r="AO147" s="72">
        <f t="shared" si="53"/>
        <v>0</v>
      </c>
      <c r="AP147" s="55"/>
    </row>
    <row r="148" spans="1:42" x14ac:dyDescent="0.25">
      <c r="A148" s="144"/>
      <c r="B148" s="55"/>
      <c r="C148" s="55"/>
      <c r="D148" s="72">
        <f>SUMIF('3.1.MTS A'!$F$7:$F$253,'3.2.MTS B (M3)'!B148,'3.1.MTS A'!$N$7:$N$253)</f>
        <v>0</v>
      </c>
      <c r="E148" s="187">
        <f>SUMIF('Conv ratios (M3)'!$A$2:$A$51,'3.2.MTS B (M3)'!$B148,'Conv ratios (M3)'!$G$2:$G$51)</f>
        <v>0</v>
      </c>
      <c r="F148" s="187">
        <f>SUMIF('Conv ratios (M3)'!$A$2:$A$51,'3.2.MTS B (M3)'!$B148,'Conv ratios (M3)'!$F$2:$F$51)</f>
        <v>0</v>
      </c>
      <c r="G148" s="187">
        <f>SUMIF('Conv ratios (M3)'!$A$2:$A$51,'3.2.MTS B (M3)'!$B148,'Conv ratios (M3)'!$E$2:$E$51)</f>
        <v>0</v>
      </c>
      <c r="H148" s="55"/>
      <c r="I148" s="72">
        <f t="shared" si="38"/>
        <v>0</v>
      </c>
      <c r="J148" s="72">
        <f t="shared" si="39"/>
        <v>0</v>
      </c>
      <c r="K148" s="72">
        <f t="shared" si="40"/>
        <v>0</v>
      </c>
      <c r="L148" s="72">
        <f t="shared" si="41"/>
        <v>0</v>
      </c>
      <c r="M148" s="55"/>
      <c r="N148" s="72">
        <f t="shared" si="42"/>
        <v>0</v>
      </c>
      <c r="O148" s="55"/>
      <c r="P148" s="72">
        <f t="shared" si="43"/>
        <v>0</v>
      </c>
      <c r="Q148" s="72">
        <f t="shared" si="44"/>
        <v>0</v>
      </c>
      <c r="R148" s="72">
        <f>SUMIF('3.1.MTS A'!$F$7:$F$253,'3.2.MTS B (M3)'!B148,'3.1.MTS A'!$AH$7:$AH$253)</f>
        <v>0</v>
      </c>
      <c r="S148" s="72">
        <f>SUMIFS('MTS B Funnel (M3)'!$E$7:$E$251,'MTS B Funnel (M3)'!$B$7:$B$251,'3.2.MTS B (M3)'!$B148)</f>
        <v>0</v>
      </c>
      <c r="T148" s="72">
        <f>SUMIFS('MTS B Funnel (M3)'!$F$7:$F$251,'MTS B Funnel (M3)'!$B$7:$B$251,'3.2.MTS B (M3)'!$B148)</f>
        <v>0</v>
      </c>
      <c r="U148" s="72">
        <f>SUMIFS('MTS B Funnel (M3)'!$G$7:$G$251,'MTS B Funnel (M3)'!$B$7:$B$251,'3.2.MTS B (M3)'!$B148)</f>
        <v>0</v>
      </c>
      <c r="V148" s="72">
        <f>SUMIFS('MTS B Funnel (M3)'!$H$7:$H$251,'MTS B Funnel (M3)'!$B$7:$B$251,'3.2.MTS B (M3)'!$B148)</f>
        <v>0</v>
      </c>
      <c r="W148" s="72">
        <f t="shared" si="45"/>
        <v>0</v>
      </c>
      <c r="X148" s="72">
        <f t="shared" si="46"/>
        <v>0</v>
      </c>
      <c r="Y148" s="72">
        <f t="shared" si="47"/>
        <v>0</v>
      </c>
      <c r="Z148" s="72">
        <f t="shared" si="47"/>
        <v>0</v>
      </c>
      <c r="AA148" s="72">
        <f t="shared" si="47"/>
        <v>0</v>
      </c>
      <c r="AB148" s="72">
        <f>SUMIFS('MTS B Funnel (M3)'!$I$7:$I$251,'MTS B Funnel (M3)'!$B$7:$B$251,'3.2.MTS B (M3)'!$B148)</f>
        <v>0</v>
      </c>
      <c r="AC148" s="72">
        <f>SUMIFS('MTS B Funnel (M3)'!$J$7:$J$251,'MTS B Funnel (M3)'!$B$7:$B$251,'3.2.MTS B (M3)'!$B148)</f>
        <v>0</v>
      </c>
      <c r="AD148" s="72">
        <f t="shared" si="48"/>
        <v>0</v>
      </c>
      <c r="AE148" s="55"/>
      <c r="AF148" s="72">
        <f>SUMIF('3.1.MTS A'!$F$7:$F$253,'3.2.MTS B (M3)'!R148,'3.1.MTS A'!$AM$7:$AM$253)</f>
        <v>0</v>
      </c>
      <c r="AG148" s="72">
        <f>SUMIFS('MTS B Funnel (M3)'!$L$7:$L$251,'MTS B Funnel (M3)'!$B$7:$B$251,'3.2.MTS B (M3)'!$B148)</f>
        <v>0</v>
      </c>
      <c r="AH148" s="72">
        <f>SUMIFS('MTS B Funnel (M3)'!$M$7:$M$251,'MTS B Funnel (M3)'!$B$7:$B$251,'3.2.MTS B (M3)'!$B148)</f>
        <v>0</v>
      </c>
      <c r="AI148" s="72">
        <f>SUMIFS('MTS B Funnel (M3)'!$N$7:$N$251,'MTS B Funnel (M3)'!$B$7:$B$251,'3.2.MTS B (M3)'!$B148)</f>
        <v>0</v>
      </c>
      <c r="AJ148" s="72">
        <f>SUMIFS('MTS B Funnel (M3)'!$O$7:$O$251,'MTS B Funnel (M3)'!$B$7:$B$251,'3.2.MTS B (M3)'!$B148)</f>
        <v>0</v>
      </c>
      <c r="AK148" s="72">
        <f t="shared" si="49"/>
        <v>0</v>
      </c>
      <c r="AL148" s="72">
        <f t="shared" si="50"/>
        <v>0</v>
      </c>
      <c r="AM148" s="72">
        <f t="shared" si="51"/>
        <v>0</v>
      </c>
      <c r="AN148" s="72">
        <f t="shared" si="52"/>
        <v>0</v>
      </c>
      <c r="AO148" s="72">
        <f t="shared" si="53"/>
        <v>0</v>
      </c>
      <c r="AP148" s="55"/>
    </row>
    <row r="149" spans="1:42" x14ac:dyDescent="0.25">
      <c r="A149" s="144"/>
      <c r="B149" s="55"/>
      <c r="C149" s="55"/>
      <c r="D149" s="72">
        <f>SUMIF('3.1.MTS A'!$F$7:$F$253,'3.2.MTS B (M3)'!B149,'3.1.MTS A'!$N$7:$N$253)</f>
        <v>0</v>
      </c>
      <c r="E149" s="187">
        <f>SUMIF('Conv ratios (M3)'!$A$2:$A$51,'3.2.MTS B (M3)'!$B149,'Conv ratios (M3)'!$G$2:$G$51)</f>
        <v>0</v>
      </c>
      <c r="F149" s="187">
        <f>SUMIF('Conv ratios (M3)'!$A$2:$A$51,'3.2.MTS B (M3)'!$B149,'Conv ratios (M3)'!$F$2:$F$51)</f>
        <v>0</v>
      </c>
      <c r="G149" s="187">
        <f>SUMIF('Conv ratios (M3)'!$A$2:$A$51,'3.2.MTS B (M3)'!$B149,'Conv ratios (M3)'!$E$2:$E$51)</f>
        <v>0</v>
      </c>
      <c r="H149" s="55"/>
      <c r="I149" s="72">
        <f t="shared" si="38"/>
        <v>0</v>
      </c>
      <c r="J149" s="72">
        <f t="shared" si="39"/>
        <v>0</v>
      </c>
      <c r="K149" s="72">
        <f t="shared" si="40"/>
        <v>0</v>
      </c>
      <c r="L149" s="72">
        <f t="shared" si="41"/>
        <v>0</v>
      </c>
      <c r="M149" s="55"/>
      <c r="N149" s="72">
        <f t="shared" si="42"/>
        <v>0</v>
      </c>
      <c r="O149" s="55"/>
      <c r="P149" s="72">
        <f t="shared" si="43"/>
        <v>0</v>
      </c>
      <c r="Q149" s="72">
        <f t="shared" si="44"/>
        <v>0</v>
      </c>
      <c r="R149" s="72">
        <f>SUMIF('3.1.MTS A'!$F$7:$F$253,'3.2.MTS B (M3)'!B149,'3.1.MTS A'!$AH$7:$AH$253)</f>
        <v>0</v>
      </c>
      <c r="S149" s="72">
        <f>SUMIFS('MTS B Funnel (M3)'!$E$7:$E$251,'MTS B Funnel (M3)'!$B$7:$B$251,'3.2.MTS B (M3)'!$B149)</f>
        <v>0</v>
      </c>
      <c r="T149" s="72">
        <f>SUMIFS('MTS B Funnel (M3)'!$F$7:$F$251,'MTS B Funnel (M3)'!$B$7:$B$251,'3.2.MTS B (M3)'!$B149)</f>
        <v>0</v>
      </c>
      <c r="U149" s="72">
        <f>SUMIFS('MTS B Funnel (M3)'!$G$7:$G$251,'MTS B Funnel (M3)'!$B$7:$B$251,'3.2.MTS B (M3)'!$B149)</f>
        <v>0</v>
      </c>
      <c r="V149" s="72">
        <f>SUMIFS('MTS B Funnel (M3)'!$H$7:$H$251,'MTS B Funnel (M3)'!$B$7:$B$251,'3.2.MTS B (M3)'!$B149)</f>
        <v>0</v>
      </c>
      <c r="W149" s="72">
        <f t="shared" si="45"/>
        <v>0</v>
      </c>
      <c r="X149" s="72">
        <f t="shared" si="46"/>
        <v>0</v>
      </c>
      <c r="Y149" s="72">
        <f t="shared" si="47"/>
        <v>0</v>
      </c>
      <c r="Z149" s="72">
        <f t="shared" si="47"/>
        <v>0</v>
      </c>
      <c r="AA149" s="72">
        <f t="shared" si="47"/>
        <v>0</v>
      </c>
      <c r="AB149" s="72">
        <f>SUMIFS('MTS B Funnel (M3)'!$I$7:$I$251,'MTS B Funnel (M3)'!$B$7:$B$251,'3.2.MTS B (M3)'!$B149)</f>
        <v>0</v>
      </c>
      <c r="AC149" s="72">
        <f>SUMIFS('MTS B Funnel (M3)'!$J$7:$J$251,'MTS B Funnel (M3)'!$B$7:$B$251,'3.2.MTS B (M3)'!$B149)</f>
        <v>0</v>
      </c>
      <c r="AD149" s="72">
        <f t="shared" si="48"/>
        <v>0</v>
      </c>
      <c r="AE149" s="55"/>
      <c r="AF149" s="72">
        <f>SUMIF('3.1.MTS A'!$F$7:$F$253,'3.2.MTS B (M3)'!R149,'3.1.MTS A'!$AM$7:$AM$253)</f>
        <v>0</v>
      </c>
      <c r="AG149" s="72">
        <f>SUMIFS('MTS B Funnel (M3)'!$L$7:$L$251,'MTS B Funnel (M3)'!$B$7:$B$251,'3.2.MTS B (M3)'!$B149)</f>
        <v>0</v>
      </c>
      <c r="AH149" s="72">
        <f>SUMIFS('MTS B Funnel (M3)'!$M$7:$M$251,'MTS B Funnel (M3)'!$B$7:$B$251,'3.2.MTS B (M3)'!$B149)</f>
        <v>0</v>
      </c>
      <c r="AI149" s="72">
        <f>SUMIFS('MTS B Funnel (M3)'!$N$7:$N$251,'MTS B Funnel (M3)'!$B$7:$B$251,'3.2.MTS B (M3)'!$B149)</f>
        <v>0</v>
      </c>
      <c r="AJ149" s="72">
        <f>SUMIFS('MTS B Funnel (M3)'!$O$7:$O$251,'MTS B Funnel (M3)'!$B$7:$B$251,'3.2.MTS B (M3)'!$B149)</f>
        <v>0</v>
      </c>
      <c r="AK149" s="72">
        <f t="shared" si="49"/>
        <v>0</v>
      </c>
      <c r="AL149" s="72">
        <f t="shared" si="50"/>
        <v>0</v>
      </c>
      <c r="AM149" s="72">
        <f t="shared" si="51"/>
        <v>0</v>
      </c>
      <c r="AN149" s="72">
        <f t="shared" si="52"/>
        <v>0</v>
      </c>
      <c r="AO149" s="72">
        <f t="shared" si="53"/>
        <v>0</v>
      </c>
      <c r="AP149" s="55"/>
    </row>
    <row r="150" spans="1:42" x14ac:dyDescent="0.25">
      <c r="A150" s="144"/>
      <c r="B150" s="55"/>
      <c r="C150" s="55"/>
      <c r="D150" s="72">
        <f>SUMIF('3.1.MTS A'!$F$7:$F$253,'3.2.MTS B (M3)'!B150,'3.1.MTS A'!$N$7:$N$253)</f>
        <v>0</v>
      </c>
      <c r="E150" s="187">
        <f>SUMIF('Conv ratios (M3)'!$A$2:$A$51,'3.2.MTS B (M3)'!$B150,'Conv ratios (M3)'!$G$2:$G$51)</f>
        <v>0</v>
      </c>
      <c r="F150" s="187">
        <f>SUMIF('Conv ratios (M3)'!$A$2:$A$51,'3.2.MTS B (M3)'!$B150,'Conv ratios (M3)'!$F$2:$F$51)</f>
        <v>0</v>
      </c>
      <c r="G150" s="187">
        <f>SUMIF('Conv ratios (M3)'!$A$2:$A$51,'3.2.MTS B (M3)'!$B150,'Conv ratios (M3)'!$E$2:$E$51)</f>
        <v>0</v>
      </c>
      <c r="H150" s="55"/>
      <c r="I150" s="72">
        <f t="shared" si="38"/>
        <v>0</v>
      </c>
      <c r="J150" s="72">
        <f t="shared" si="39"/>
        <v>0</v>
      </c>
      <c r="K150" s="72">
        <f t="shared" si="40"/>
        <v>0</v>
      </c>
      <c r="L150" s="72">
        <f t="shared" si="41"/>
        <v>0</v>
      </c>
      <c r="M150" s="55"/>
      <c r="N150" s="72">
        <f t="shared" si="42"/>
        <v>0</v>
      </c>
      <c r="O150" s="55"/>
      <c r="P150" s="72">
        <f t="shared" si="43"/>
        <v>0</v>
      </c>
      <c r="Q150" s="72">
        <f t="shared" si="44"/>
        <v>0</v>
      </c>
      <c r="R150" s="72">
        <f>SUMIF('3.1.MTS A'!$F$7:$F$253,'3.2.MTS B (M3)'!B150,'3.1.MTS A'!$AH$7:$AH$253)</f>
        <v>0</v>
      </c>
      <c r="S150" s="72">
        <f>SUMIFS('MTS B Funnel (M3)'!$E$7:$E$251,'MTS B Funnel (M3)'!$B$7:$B$251,'3.2.MTS B (M3)'!$B150)</f>
        <v>0</v>
      </c>
      <c r="T150" s="72">
        <f>SUMIFS('MTS B Funnel (M3)'!$F$7:$F$251,'MTS B Funnel (M3)'!$B$7:$B$251,'3.2.MTS B (M3)'!$B150)</f>
        <v>0</v>
      </c>
      <c r="U150" s="72">
        <f>SUMIFS('MTS B Funnel (M3)'!$G$7:$G$251,'MTS B Funnel (M3)'!$B$7:$B$251,'3.2.MTS B (M3)'!$B150)</f>
        <v>0</v>
      </c>
      <c r="V150" s="72">
        <f>SUMIFS('MTS B Funnel (M3)'!$H$7:$H$251,'MTS B Funnel (M3)'!$B$7:$B$251,'3.2.MTS B (M3)'!$B150)</f>
        <v>0</v>
      </c>
      <c r="W150" s="72">
        <f t="shared" si="45"/>
        <v>0</v>
      </c>
      <c r="X150" s="72">
        <f t="shared" si="46"/>
        <v>0</v>
      </c>
      <c r="Y150" s="72">
        <f t="shared" si="47"/>
        <v>0</v>
      </c>
      <c r="Z150" s="72">
        <f t="shared" si="47"/>
        <v>0</v>
      </c>
      <c r="AA150" s="72">
        <f t="shared" si="47"/>
        <v>0</v>
      </c>
      <c r="AB150" s="72">
        <f>SUMIFS('MTS B Funnel (M3)'!$I$7:$I$251,'MTS B Funnel (M3)'!$B$7:$B$251,'3.2.MTS B (M3)'!$B150)</f>
        <v>0</v>
      </c>
      <c r="AC150" s="72">
        <f>SUMIFS('MTS B Funnel (M3)'!$J$7:$J$251,'MTS B Funnel (M3)'!$B$7:$B$251,'3.2.MTS B (M3)'!$B150)</f>
        <v>0</v>
      </c>
      <c r="AD150" s="72">
        <f t="shared" si="48"/>
        <v>0</v>
      </c>
      <c r="AE150" s="55"/>
      <c r="AF150" s="72">
        <f>SUMIF('3.1.MTS A'!$F$7:$F$253,'3.2.MTS B (M3)'!R150,'3.1.MTS A'!$AM$7:$AM$253)</f>
        <v>0</v>
      </c>
      <c r="AG150" s="72">
        <f>SUMIFS('MTS B Funnel (M3)'!$L$7:$L$251,'MTS B Funnel (M3)'!$B$7:$B$251,'3.2.MTS B (M3)'!$B150)</f>
        <v>0</v>
      </c>
      <c r="AH150" s="72">
        <f>SUMIFS('MTS B Funnel (M3)'!$M$7:$M$251,'MTS B Funnel (M3)'!$B$7:$B$251,'3.2.MTS B (M3)'!$B150)</f>
        <v>0</v>
      </c>
      <c r="AI150" s="72">
        <f>SUMIFS('MTS B Funnel (M3)'!$N$7:$N$251,'MTS B Funnel (M3)'!$B$7:$B$251,'3.2.MTS B (M3)'!$B150)</f>
        <v>0</v>
      </c>
      <c r="AJ150" s="72">
        <f>SUMIFS('MTS B Funnel (M3)'!$O$7:$O$251,'MTS B Funnel (M3)'!$B$7:$B$251,'3.2.MTS B (M3)'!$B150)</f>
        <v>0</v>
      </c>
      <c r="AK150" s="72">
        <f t="shared" si="49"/>
        <v>0</v>
      </c>
      <c r="AL150" s="72">
        <f t="shared" si="50"/>
        <v>0</v>
      </c>
      <c r="AM150" s="72">
        <f t="shared" si="51"/>
        <v>0</v>
      </c>
      <c r="AN150" s="72">
        <f t="shared" si="52"/>
        <v>0</v>
      </c>
      <c r="AO150" s="72">
        <f t="shared" si="53"/>
        <v>0</v>
      </c>
      <c r="AP150" s="55"/>
    </row>
    <row r="151" spans="1:42" x14ac:dyDescent="0.25">
      <c r="A151" s="144"/>
      <c r="B151" s="55"/>
      <c r="C151" s="55"/>
      <c r="D151" s="72">
        <f>SUMIF('3.1.MTS A'!$F$7:$F$253,'3.2.MTS B (M3)'!B151,'3.1.MTS A'!$N$7:$N$253)</f>
        <v>0</v>
      </c>
      <c r="E151" s="187">
        <f>SUMIF('Conv ratios (M3)'!$A$2:$A$51,'3.2.MTS B (M3)'!$B151,'Conv ratios (M3)'!$G$2:$G$51)</f>
        <v>0</v>
      </c>
      <c r="F151" s="187">
        <f>SUMIF('Conv ratios (M3)'!$A$2:$A$51,'3.2.MTS B (M3)'!$B151,'Conv ratios (M3)'!$F$2:$F$51)</f>
        <v>0</v>
      </c>
      <c r="G151" s="187">
        <f>SUMIF('Conv ratios (M3)'!$A$2:$A$51,'3.2.MTS B (M3)'!$B151,'Conv ratios (M3)'!$E$2:$E$51)</f>
        <v>0</v>
      </c>
      <c r="H151" s="55"/>
      <c r="I151" s="72">
        <f t="shared" si="38"/>
        <v>0</v>
      </c>
      <c r="J151" s="72">
        <f t="shared" si="39"/>
        <v>0</v>
      </c>
      <c r="K151" s="72">
        <f t="shared" si="40"/>
        <v>0</v>
      </c>
      <c r="L151" s="72">
        <f t="shared" si="41"/>
        <v>0</v>
      </c>
      <c r="M151" s="55"/>
      <c r="N151" s="72">
        <f t="shared" si="42"/>
        <v>0</v>
      </c>
      <c r="O151" s="55"/>
      <c r="P151" s="72">
        <f t="shared" si="43"/>
        <v>0</v>
      </c>
      <c r="Q151" s="72">
        <f t="shared" si="44"/>
        <v>0</v>
      </c>
      <c r="R151" s="72">
        <f>SUMIF('3.1.MTS A'!$F$7:$F$253,'3.2.MTS B (M3)'!B151,'3.1.MTS A'!$AH$7:$AH$253)</f>
        <v>0</v>
      </c>
      <c r="S151" s="72">
        <f>SUMIFS('MTS B Funnel (M3)'!$E$7:$E$251,'MTS B Funnel (M3)'!$B$7:$B$251,'3.2.MTS B (M3)'!$B151)</f>
        <v>0</v>
      </c>
      <c r="T151" s="72">
        <f>SUMIFS('MTS B Funnel (M3)'!$F$7:$F$251,'MTS B Funnel (M3)'!$B$7:$B$251,'3.2.MTS B (M3)'!$B151)</f>
        <v>0</v>
      </c>
      <c r="U151" s="72">
        <f>SUMIFS('MTS B Funnel (M3)'!$G$7:$G$251,'MTS B Funnel (M3)'!$B$7:$B$251,'3.2.MTS B (M3)'!$B151)</f>
        <v>0</v>
      </c>
      <c r="V151" s="72">
        <f>SUMIFS('MTS B Funnel (M3)'!$H$7:$H$251,'MTS B Funnel (M3)'!$B$7:$B$251,'3.2.MTS B (M3)'!$B151)</f>
        <v>0</v>
      </c>
      <c r="W151" s="72">
        <f t="shared" si="45"/>
        <v>0</v>
      </c>
      <c r="X151" s="72">
        <f t="shared" si="46"/>
        <v>0</v>
      </c>
      <c r="Y151" s="72">
        <f t="shared" si="47"/>
        <v>0</v>
      </c>
      <c r="Z151" s="72">
        <f t="shared" si="47"/>
        <v>0</v>
      </c>
      <c r="AA151" s="72">
        <f t="shared" si="47"/>
        <v>0</v>
      </c>
      <c r="AB151" s="72">
        <f>SUMIFS('MTS B Funnel (M3)'!$I$7:$I$251,'MTS B Funnel (M3)'!$B$7:$B$251,'3.2.MTS B (M3)'!$B151)</f>
        <v>0</v>
      </c>
      <c r="AC151" s="72">
        <f>SUMIFS('MTS B Funnel (M3)'!$J$7:$J$251,'MTS B Funnel (M3)'!$B$7:$B$251,'3.2.MTS B (M3)'!$B151)</f>
        <v>0</v>
      </c>
      <c r="AD151" s="72">
        <f t="shared" si="48"/>
        <v>0</v>
      </c>
      <c r="AE151" s="55"/>
      <c r="AF151" s="72">
        <f>SUMIF('3.1.MTS A'!$F$7:$F$253,'3.2.MTS B (M3)'!R151,'3.1.MTS A'!$AM$7:$AM$253)</f>
        <v>0</v>
      </c>
      <c r="AG151" s="72">
        <f>SUMIFS('MTS B Funnel (M3)'!$L$7:$L$251,'MTS B Funnel (M3)'!$B$7:$B$251,'3.2.MTS B (M3)'!$B151)</f>
        <v>0</v>
      </c>
      <c r="AH151" s="72">
        <f>SUMIFS('MTS B Funnel (M3)'!$M$7:$M$251,'MTS B Funnel (M3)'!$B$7:$B$251,'3.2.MTS B (M3)'!$B151)</f>
        <v>0</v>
      </c>
      <c r="AI151" s="72">
        <f>SUMIFS('MTS B Funnel (M3)'!$N$7:$N$251,'MTS B Funnel (M3)'!$B$7:$B$251,'3.2.MTS B (M3)'!$B151)</f>
        <v>0</v>
      </c>
      <c r="AJ151" s="72">
        <f>SUMIFS('MTS B Funnel (M3)'!$O$7:$O$251,'MTS B Funnel (M3)'!$B$7:$B$251,'3.2.MTS B (M3)'!$B151)</f>
        <v>0</v>
      </c>
      <c r="AK151" s="72">
        <f t="shared" si="49"/>
        <v>0</v>
      </c>
      <c r="AL151" s="72">
        <f t="shared" si="50"/>
        <v>0</v>
      </c>
      <c r="AM151" s="72">
        <f t="shared" si="51"/>
        <v>0</v>
      </c>
      <c r="AN151" s="72">
        <f t="shared" si="52"/>
        <v>0</v>
      </c>
      <c r="AO151" s="72">
        <f t="shared" si="53"/>
        <v>0</v>
      </c>
      <c r="AP151" s="55"/>
    </row>
    <row r="152" spans="1:42" x14ac:dyDescent="0.25">
      <c r="A152" s="144"/>
      <c r="B152" s="55"/>
      <c r="C152" s="55"/>
      <c r="D152" s="72">
        <f>SUMIF('3.1.MTS A'!$F$7:$F$253,'3.2.MTS B (M3)'!B152,'3.1.MTS A'!$N$7:$N$253)</f>
        <v>0</v>
      </c>
      <c r="E152" s="187">
        <f>SUMIF('Conv ratios (M3)'!$A$2:$A$51,'3.2.MTS B (M3)'!$B152,'Conv ratios (M3)'!$G$2:$G$51)</f>
        <v>0</v>
      </c>
      <c r="F152" s="187">
        <f>SUMIF('Conv ratios (M3)'!$A$2:$A$51,'3.2.MTS B (M3)'!$B152,'Conv ratios (M3)'!$F$2:$F$51)</f>
        <v>0</v>
      </c>
      <c r="G152" s="187">
        <f>SUMIF('Conv ratios (M3)'!$A$2:$A$51,'3.2.MTS B (M3)'!$B152,'Conv ratios (M3)'!$E$2:$E$51)</f>
        <v>0</v>
      </c>
      <c r="H152" s="55"/>
      <c r="I152" s="72">
        <f t="shared" si="38"/>
        <v>0</v>
      </c>
      <c r="J152" s="72">
        <f t="shared" si="39"/>
        <v>0</v>
      </c>
      <c r="K152" s="72">
        <f t="shared" si="40"/>
        <v>0</v>
      </c>
      <c r="L152" s="72">
        <f t="shared" si="41"/>
        <v>0</v>
      </c>
      <c r="M152" s="55"/>
      <c r="N152" s="72">
        <f t="shared" si="42"/>
        <v>0</v>
      </c>
      <c r="O152" s="55"/>
      <c r="P152" s="72">
        <f t="shared" si="43"/>
        <v>0</v>
      </c>
      <c r="Q152" s="72">
        <f t="shared" si="44"/>
        <v>0</v>
      </c>
      <c r="R152" s="72">
        <f>SUMIF('3.1.MTS A'!$F$7:$F$253,'3.2.MTS B (M3)'!B152,'3.1.MTS A'!$AH$7:$AH$253)</f>
        <v>0</v>
      </c>
      <c r="S152" s="72">
        <f>SUMIFS('MTS B Funnel (M3)'!$E$7:$E$251,'MTS B Funnel (M3)'!$B$7:$B$251,'3.2.MTS B (M3)'!$B152)</f>
        <v>0</v>
      </c>
      <c r="T152" s="72">
        <f>SUMIFS('MTS B Funnel (M3)'!$F$7:$F$251,'MTS B Funnel (M3)'!$B$7:$B$251,'3.2.MTS B (M3)'!$B152)</f>
        <v>0</v>
      </c>
      <c r="U152" s="72">
        <f>SUMIFS('MTS B Funnel (M3)'!$G$7:$G$251,'MTS B Funnel (M3)'!$B$7:$B$251,'3.2.MTS B (M3)'!$B152)</f>
        <v>0</v>
      </c>
      <c r="V152" s="72">
        <f>SUMIFS('MTS B Funnel (M3)'!$H$7:$H$251,'MTS B Funnel (M3)'!$B$7:$B$251,'3.2.MTS B (M3)'!$B152)</f>
        <v>0</v>
      </c>
      <c r="W152" s="72">
        <f t="shared" si="45"/>
        <v>0</v>
      </c>
      <c r="X152" s="72">
        <f t="shared" si="46"/>
        <v>0</v>
      </c>
      <c r="Y152" s="72">
        <f t="shared" si="47"/>
        <v>0</v>
      </c>
      <c r="Z152" s="72">
        <f t="shared" si="47"/>
        <v>0</v>
      </c>
      <c r="AA152" s="72">
        <f t="shared" si="47"/>
        <v>0</v>
      </c>
      <c r="AB152" s="72">
        <f>SUMIFS('MTS B Funnel (M3)'!$I$7:$I$251,'MTS B Funnel (M3)'!$B$7:$B$251,'3.2.MTS B (M3)'!$B152)</f>
        <v>0</v>
      </c>
      <c r="AC152" s="72">
        <f>SUMIFS('MTS B Funnel (M3)'!$J$7:$J$251,'MTS B Funnel (M3)'!$B$7:$B$251,'3.2.MTS B (M3)'!$B152)</f>
        <v>0</v>
      </c>
      <c r="AD152" s="72">
        <f t="shared" si="48"/>
        <v>0</v>
      </c>
      <c r="AE152" s="55"/>
      <c r="AF152" s="72">
        <f>SUMIF('3.1.MTS A'!$F$7:$F$253,'3.2.MTS B (M3)'!R152,'3.1.MTS A'!$AM$7:$AM$253)</f>
        <v>0</v>
      </c>
      <c r="AG152" s="72">
        <f>SUMIFS('MTS B Funnel (M3)'!$L$7:$L$251,'MTS B Funnel (M3)'!$B$7:$B$251,'3.2.MTS B (M3)'!$B152)</f>
        <v>0</v>
      </c>
      <c r="AH152" s="72">
        <f>SUMIFS('MTS B Funnel (M3)'!$M$7:$M$251,'MTS B Funnel (M3)'!$B$7:$B$251,'3.2.MTS B (M3)'!$B152)</f>
        <v>0</v>
      </c>
      <c r="AI152" s="72">
        <f>SUMIFS('MTS B Funnel (M3)'!$N$7:$N$251,'MTS B Funnel (M3)'!$B$7:$B$251,'3.2.MTS B (M3)'!$B152)</f>
        <v>0</v>
      </c>
      <c r="AJ152" s="72">
        <f>SUMIFS('MTS B Funnel (M3)'!$O$7:$O$251,'MTS B Funnel (M3)'!$B$7:$B$251,'3.2.MTS B (M3)'!$B152)</f>
        <v>0</v>
      </c>
      <c r="AK152" s="72">
        <f t="shared" si="49"/>
        <v>0</v>
      </c>
      <c r="AL152" s="72">
        <f t="shared" si="50"/>
        <v>0</v>
      </c>
      <c r="AM152" s="72">
        <f t="shared" si="51"/>
        <v>0</v>
      </c>
      <c r="AN152" s="72">
        <f t="shared" si="52"/>
        <v>0</v>
      </c>
      <c r="AO152" s="72">
        <f t="shared" si="53"/>
        <v>0</v>
      </c>
      <c r="AP152" s="55"/>
    </row>
    <row r="153" spans="1:42" x14ac:dyDescent="0.25">
      <c r="A153" s="144"/>
      <c r="B153" s="55"/>
      <c r="C153" s="55"/>
      <c r="D153" s="72">
        <f>SUMIF('3.1.MTS A'!$F$7:$F$253,'3.2.MTS B (M3)'!B153,'3.1.MTS A'!$N$7:$N$253)</f>
        <v>0</v>
      </c>
      <c r="E153" s="187">
        <f>SUMIF('Conv ratios (M3)'!$A$2:$A$51,'3.2.MTS B (M3)'!$B153,'Conv ratios (M3)'!$G$2:$G$51)</f>
        <v>0</v>
      </c>
      <c r="F153" s="187">
        <f>SUMIF('Conv ratios (M3)'!$A$2:$A$51,'3.2.MTS B (M3)'!$B153,'Conv ratios (M3)'!$F$2:$F$51)</f>
        <v>0</v>
      </c>
      <c r="G153" s="187">
        <f>SUMIF('Conv ratios (M3)'!$A$2:$A$51,'3.2.MTS B (M3)'!$B153,'Conv ratios (M3)'!$E$2:$E$51)</f>
        <v>0</v>
      </c>
      <c r="H153" s="55"/>
      <c r="I153" s="72">
        <f t="shared" si="38"/>
        <v>0</v>
      </c>
      <c r="J153" s="72">
        <f t="shared" si="39"/>
        <v>0</v>
      </c>
      <c r="K153" s="72">
        <f t="shared" si="40"/>
        <v>0</v>
      </c>
      <c r="L153" s="72">
        <f t="shared" si="41"/>
        <v>0</v>
      </c>
      <c r="M153" s="55"/>
      <c r="N153" s="72">
        <f t="shared" si="42"/>
        <v>0</v>
      </c>
      <c r="O153" s="55"/>
      <c r="P153" s="72">
        <f t="shared" si="43"/>
        <v>0</v>
      </c>
      <c r="Q153" s="72">
        <f t="shared" si="44"/>
        <v>0</v>
      </c>
      <c r="R153" s="72">
        <f>SUMIF('3.1.MTS A'!$F$7:$F$253,'3.2.MTS B (M3)'!B153,'3.1.MTS A'!$AH$7:$AH$253)</f>
        <v>0</v>
      </c>
      <c r="S153" s="72">
        <f>SUMIFS('MTS B Funnel (M3)'!$E$7:$E$251,'MTS B Funnel (M3)'!$B$7:$B$251,'3.2.MTS B (M3)'!$B153)</f>
        <v>0</v>
      </c>
      <c r="T153" s="72">
        <f>SUMIFS('MTS B Funnel (M3)'!$F$7:$F$251,'MTS B Funnel (M3)'!$B$7:$B$251,'3.2.MTS B (M3)'!$B153)</f>
        <v>0</v>
      </c>
      <c r="U153" s="72">
        <f>SUMIFS('MTS B Funnel (M3)'!$G$7:$G$251,'MTS B Funnel (M3)'!$B$7:$B$251,'3.2.MTS B (M3)'!$B153)</f>
        <v>0</v>
      </c>
      <c r="V153" s="72">
        <f>SUMIFS('MTS B Funnel (M3)'!$H$7:$H$251,'MTS B Funnel (M3)'!$B$7:$B$251,'3.2.MTS B (M3)'!$B153)</f>
        <v>0</v>
      </c>
      <c r="W153" s="72">
        <f t="shared" si="45"/>
        <v>0</v>
      </c>
      <c r="X153" s="72">
        <f t="shared" si="46"/>
        <v>0</v>
      </c>
      <c r="Y153" s="72">
        <f t="shared" si="47"/>
        <v>0</v>
      </c>
      <c r="Z153" s="72">
        <f t="shared" si="47"/>
        <v>0</v>
      </c>
      <c r="AA153" s="72">
        <f t="shared" si="47"/>
        <v>0</v>
      </c>
      <c r="AB153" s="72">
        <f>SUMIFS('MTS B Funnel (M3)'!$I$7:$I$251,'MTS B Funnel (M3)'!$B$7:$B$251,'3.2.MTS B (M3)'!$B153)</f>
        <v>0</v>
      </c>
      <c r="AC153" s="72">
        <f>SUMIFS('MTS B Funnel (M3)'!$J$7:$J$251,'MTS B Funnel (M3)'!$B$7:$B$251,'3.2.MTS B (M3)'!$B153)</f>
        <v>0</v>
      </c>
      <c r="AD153" s="72">
        <f t="shared" si="48"/>
        <v>0</v>
      </c>
      <c r="AE153" s="55"/>
      <c r="AF153" s="72">
        <f>SUMIF('3.1.MTS A'!$F$7:$F$253,'3.2.MTS B (M3)'!R153,'3.1.MTS A'!$AM$7:$AM$253)</f>
        <v>0</v>
      </c>
      <c r="AG153" s="72">
        <f>SUMIFS('MTS B Funnel (M3)'!$L$7:$L$251,'MTS B Funnel (M3)'!$B$7:$B$251,'3.2.MTS B (M3)'!$B153)</f>
        <v>0</v>
      </c>
      <c r="AH153" s="72">
        <f>SUMIFS('MTS B Funnel (M3)'!$M$7:$M$251,'MTS B Funnel (M3)'!$B$7:$B$251,'3.2.MTS B (M3)'!$B153)</f>
        <v>0</v>
      </c>
      <c r="AI153" s="72">
        <f>SUMIFS('MTS B Funnel (M3)'!$N$7:$N$251,'MTS B Funnel (M3)'!$B$7:$B$251,'3.2.MTS B (M3)'!$B153)</f>
        <v>0</v>
      </c>
      <c r="AJ153" s="72">
        <f>SUMIFS('MTS B Funnel (M3)'!$O$7:$O$251,'MTS B Funnel (M3)'!$B$7:$B$251,'3.2.MTS B (M3)'!$B153)</f>
        <v>0</v>
      </c>
      <c r="AK153" s="72">
        <f t="shared" si="49"/>
        <v>0</v>
      </c>
      <c r="AL153" s="72">
        <f t="shared" si="50"/>
        <v>0</v>
      </c>
      <c r="AM153" s="72">
        <f t="shared" si="51"/>
        <v>0</v>
      </c>
      <c r="AN153" s="72">
        <f t="shared" si="52"/>
        <v>0</v>
      </c>
      <c r="AO153" s="72">
        <f t="shared" si="53"/>
        <v>0</v>
      </c>
      <c r="AP153" s="55"/>
    </row>
    <row r="154" spans="1:42" x14ac:dyDescent="0.25">
      <c r="A154" s="144"/>
      <c r="B154" s="55"/>
      <c r="C154" s="55"/>
      <c r="D154" s="72">
        <f>SUMIF('3.1.MTS A'!$F$7:$F$253,'3.2.MTS B (M3)'!B154,'3.1.MTS A'!$N$7:$N$253)</f>
        <v>0</v>
      </c>
      <c r="E154" s="187">
        <f>SUMIF('Conv ratios (M3)'!$A$2:$A$51,'3.2.MTS B (M3)'!$B154,'Conv ratios (M3)'!$G$2:$G$51)</f>
        <v>0</v>
      </c>
      <c r="F154" s="187">
        <f>SUMIF('Conv ratios (M3)'!$A$2:$A$51,'3.2.MTS B (M3)'!$B154,'Conv ratios (M3)'!$F$2:$F$51)</f>
        <v>0</v>
      </c>
      <c r="G154" s="187">
        <f>SUMIF('Conv ratios (M3)'!$A$2:$A$51,'3.2.MTS B (M3)'!$B154,'Conv ratios (M3)'!$E$2:$E$51)</f>
        <v>0</v>
      </c>
      <c r="H154" s="55"/>
      <c r="I154" s="72">
        <f t="shared" si="38"/>
        <v>0</v>
      </c>
      <c r="J154" s="72">
        <f t="shared" si="39"/>
        <v>0</v>
      </c>
      <c r="K154" s="72">
        <f t="shared" si="40"/>
        <v>0</v>
      </c>
      <c r="L154" s="72">
        <f t="shared" si="41"/>
        <v>0</v>
      </c>
      <c r="M154" s="55"/>
      <c r="N154" s="72">
        <f t="shared" si="42"/>
        <v>0</v>
      </c>
      <c r="O154" s="55"/>
      <c r="P154" s="72">
        <f t="shared" si="43"/>
        <v>0</v>
      </c>
      <c r="Q154" s="72">
        <f t="shared" si="44"/>
        <v>0</v>
      </c>
      <c r="R154" s="72">
        <f>SUMIF('3.1.MTS A'!$F$7:$F$253,'3.2.MTS B (M3)'!B154,'3.1.MTS A'!$AH$7:$AH$253)</f>
        <v>0</v>
      </c>
      <c r="S154" s="72">
        <f>SUMIFS('MTS B Funnel (M3)'!$E$7:$E$251,'MTS B Funnel (M3)'!$B$7:$B$251,'3.2.MTS B (M3)'!$B154)</f>
        <v>0</v>
      </c>
      <c r="T154" s="72">
        <f>SUMIFS('MTS B Funnel (M3)'!$F$7:$F$251,'MTS B Funnel (M3)'!$B$7:$B$251,'3.2.MTS B (M3)'!$B154)</f>
        <v>0</v>
      </c>
      <c r="U154" s="72">
        <f>SUMIFS('MTS B Funnel (M3)'!$G$7:$G$251,'MTS B Funnel (M3)'!$B$7:$B$251,'3.2.MTS B (M3)'!$B154)</f>
        <v>0</v>
      </c>
      <c r="V154" s="72">
        <f>SUMIFS('MTS B Funnel (M3)'!$H$7:$H$251,'MTS B Funnel (M3)'!$B$7:$B$251,'3.2.MTS B (M3)'!$B154)</f>
        <v>0</v>
      </c>
      <c r="W154" s="72">
        <f t="shared" si="45"/>
        <v>0</v>
      </c>
      <c r="X154" s="72">
        <f t="shared" si="46"/>
        <v>0</v>
      </c>
      <c r="Y154" s="72">
        <f t="shared" si="47"/>
        <v>0</v>
      </c>
      <c r="Z154" s="72">
        <f t="shared" si="47"/>
        <v>0</v>
      </c>
      <c r="AA154" s="72">
        <f t="shared" si="47"/>
        <v>0</v>
      </c>
      <c r="AB154" s="72">
        <f>SUMIFS('MTS B Funnel (M3)'!$I$7:$I$251,'MTS B Funnel (M3)'!$B$7:$B$251,'3.2.MTS B (M3)'!$B154)</f>
        <v>0</v>
      </c>
      <c r="AC154" s="72">
        <f>SUMIFS('MTS B Funnel (M3)'!$J$7:$J$251,'MTS B Funnel (M3)'!$B$7:$B$251,'3.2.MTS B (M3)'!$B154)</f>
        <v>0</v>
      </c>
      <c r="AD154" s="72">
        <f t="shared" si="48"/>
        <v>0</v>
      </c>
      <c r="AE154" s="55"/>
      <c r="AF154" s="72">
        <f>SUMIF('3.1.MTS A'!$F$7:$F$253,'3.2.MTS B (M3)'!R154,'3.1.MTS A'!$AM$7:$AM$253)</f>
        <v>0</v>
      </c>
      <c r="AG154" s="72">
        <f>SUMIFS('MTS B Funnel (M3)'!$L$7:$L$251,'MTS B Funnel (M3)'!$B$7:$B$251,'3.2.MTS B (M3)'!$B154)</f>
        <v>0</v>
      </c>
      <c r="AH154" s="72">
        <f>SUMIFS('MTS B Funnel (M3)'!$M$7:$M$251,'MTS B Funnel (M3)'!$B$7:$B$251,'3.2.MTS B (M3)'!$B154)</f>
        <v>0</v>
      </c>
      <c r="AI154" s="72">
        <f>SUMIFS('MTS B Funnel (M3)'!$N$7:$N$251,'MTS B Funnel (M3)'!$B$7:$B$251,'3.2.MTS B (M3)'!$B154)</f>
        <v>0</v>
      </c>
      <c r="AJ154" s="72">
        <f>SUMIFS('MTS B Funnel (M3)'!$O$7:$O$251,'MTS B Funnel (M3)'!$B$7:$B$251,'3.2.MTS B (M3)'!$B154)</f>
        <v>0</v>
      </c>
      <c r="AK154" s="72">
        <f t="shared" si="49"/>
        <v>0</v>
      </c>
      <c r="AL154" s="72">
        <f t="shared" si="50"/>
        <v>0</v>
      </c>
      <c r="AM154" s="72">
        <f t="shared" si="51"/>
        <v>0</v>
      </c>
      <c r="AN154" s="72">
        <f t="shared" si="52"/>
        <v>0</v>
      </c>
      <c r="AO154" s="72">
        <f t="shared" si="53"/>
        <v>0</v>
      </c>
      <c r="AP154" s="55"/>
    </row>
    <row r="155" spans="1:42" x14ac:dyDescent="0.25">
      <c r="A155" s="144"/>
      <c r="B155" s="55"/>
      <c r="C155" s="55"/>
      <c r="D155" s="72">
        <f>SUMIF('3.1.MTS A'!$F$7:$F$253,'3.2.MTS B (M3)'!B155,'3.1.MTS A'!$N$7:$N$253)</f>
        <v>0</v>
      </c>
      <c r="E155" s="187">
        <f>SUMIF('Conv ratios (M3)'!$A$2:$A$51,'3.2.MTS B (M3)'!$B155,'Conv ratios (M3)'!$G$2:$G$51)</f>
        <v>0</v>
      </c>
      <c r="F155" s="187">
        <f>SUMIF('Conv ratios (M3)'!$A$2:$A$51,'3.2.MTS B (M3)'!$B155,'Conv ratios (M3)'!$F$2:$F$51)</f>
        <v>0</v>
      </c>
      <c r="G155" s="187">
        <f>SUMIF('Conv ratios (M3)'!$A$2:$A$51,'3.2.MTS B (M3)'!$B155,'Conv ratios (M3)'!$E$2:$E$51)</f>
        <v>0</v>
      </c>
      <c r="H155" s="55"/>
      <c r="I155" s="72">
        <f t="shared" si="38"/>
        <v>0</v>
      </c>
      <c r="J155" s="72">
        <f t="shared" si="39"/>
        <v>0</v>
      </c>
      <c r="K155" s="72">
        <f t="shared" si="40"/>
        <v>0</v>
      </c>
      <c r="L155" s="72">
        <f t="shared" si="41"/>
        <v>0</v>
      </c>
      <c r="M155" s="55"/>
      <c r="N155" s="72">
        <f t="shared" si="42"/>
        <v>0</v>
      </c>
      <c r="O155" s="55"/>
      <c r="P155" s="72">
        <f t="shared" si="43"/>
        <v>0</v>
      </c>
      <c r="Q155" s="72">
        <f t="shared" si="44"/>
        <v>0</v>
      </c>
      <c r="R155" s="72">
        <f>SUMIF('3.1.MTS A'!$F$7:$F$253,'3.2.MTS B (M3)'!B155,'3.1.MTS A'!$AH$7:$AH$253)</f>
        <v>0</v>
      </c>
      <c r="S155" s="72">
        <f>SUMIFS('MTS B Funnel (M3)'!$E$7:$E$251,'MTS B Funnel (M3)'!$B$7:$B$251,'3.2.MTS B (M3)'!$B155)</f>
        <v>0</v>
      </c>
      <c r="T155" s="72">
        <f>SUMIFS('MTS B Funnel (M3)'!$F$7:$F$251,'MTS B Funnel (M3)'!$B$7:$B$251,'3.2.MTS B (M3)'!$B155)</f>
        <v>0</v>
      </c>
      <c r="U155" s="72">
        <f>SUMIFS('MTS B Funnel (M3)'!$G$7:$G$251,'MTS B Funnel (M3)'!$B$7:$B$251,'3.2.MTS B (M3)'!$B155)</f>
        <v>0</v>
      </c>
      <c r="V155" s="72">
        <f>SUMIFS('MTS B Funnel (M3)'!$H$7:$H$251,'MTS B Funnel (M3)'!$B$7:$B$251,'3.2.MTS B (M3)'!$B155)</f>
        <v>0</v>
      </c>
      <c r="W155" s="72">
        <f t="shared" si="45"/>
        <v>0</v>
      </c>
      <c r="X155" s="72">
        <f t="shared" si="46"/>
        <v>0</v>
      </c>
      <c r="Y155" s="72">
        <f t="shared" si="47"/>
        <v>0</v>
      </c>
      <c r="Z155" s="72">
        <f t="shared" si="47"/>
        <v>0</v>
      </c>
      <c r="AA155" s="72">
        <f t="shared" si="47"/>
        <v>0</v>
      </c>
      <c r="AB155" s="72">
        <f>SUMIFS('MTS B Funnel (M3)'!$I$7:$I$251,'MTS B Funnel (M3)'!$B$7:$B$251,'3.2.MTS B (M3)'!$B155)</f>
        <v>0</v>
      </c>
      <c r="AC155" s="72">
        <f>SUMIFS('MTS B Funnel (M3)'!$J$7:$J$251,'MTS B Funnel (M3)'!$B$7:$B$251,'3.2.MTS B (M3)'!$B155)</f>
        <v>0</v>
      </c>
      <c r="AD155" s="72">
        <f t="shared" si="48"/>
        <v>0</v>
      </c>
      <c r="AE155" s="55"/>
      <c r="AF155" s="72">
        <f>SUMIF('3.1.MTS A'!$F$7:$F$253,'3.2.MTS B (M3)'!R155,'3.1.MTS A'!$AM$7:$AM$253)</f>
        <v>0</v>
      </c>
      <c r="AG155" s="72">
        <f>SUMIFS('MTS B Funnel (M3)'!$L$7:$L$251,'MTS B Funnel (M3)'!$B$7:$B$251,'3.2.MTS B (M3)'!$B155)</f>
        <v>0</v>
      </c>
      <c r="AH155" s="72">
        <f>SUMIFS('MTS B Funnel (M3)'!$M$7:$M$251,'MTS B Funnel (M3)'!$B$7:$B$251,'3.2.MTS B (M3)'!$B155)</f>
        <v>0</v>
      </c>
      <c r="AI155" s="72">
        <f>SUMIFS('MTS B Funnel (M3)'!$N$7:$N$251,'MTS B Funnel (M3)'!$B$7:$B$251,'3.2.MTS B (M3)'!$B155)</f>
        <v>0</v>
      </c>
      <c r="AJ155" s="72">
        <f>SUMIFS('MTS B Funnel (M3)'!$O$7:$O$251,'MTS B Funnel (M3)'!$B$7:$B$251,'3.2.MTS B (M3)'!$B155)</f>
        <v>0</v>
      </c>
      <c r="AK155" s="72">
        <f t="shared" si="49"/>
        <v>0</v>
      </c>
      <c r="AL155" s="72">
        <f t="shared" si="50"/>
        <v>0</v>
      </c>
      <c r="AM155" s="72">
        <f t="shared" si="51"/>
        <v>0</v>
      </c>
      <c r="AN155" s="72">
        <f t="shared" si="52"/>
        <v>0</v>
      </c>
      <c r="AO155" s="72">
        <f t="shared" si="53"/>
        <v>0</v>
      </c>
      <c r="AP155" s="55"/>
    </row>
    <row r="156" spans="1:42" x14ac:dyDescent="0.25">
      <c r="A156" s="144"/>
      <c r="B156" s="55"/>
      <c r="C156" s="55"/>
      <c r="D156" s="72">
        <f>SUMIF('3.1.MTS A'!$F$7:$F$253,'3.2.MTS B (M3)'!B156,'3.1.MTS A'!$N$7:$N$253)</f>
        <v>0</v>
      </c>
      <c r="E156" s="187">
        <f>SUMIF('Conv ratios (M3)'!$A$2:$A$51,'3.2.MTS B (M3)'!$B156,'Conv ratios (M3)'!$G$2:$G$51)</f>
        <v>0</v>
      </c>
      <c r="F156" s="187">
        <f>SUMIF('Conv ratios (M3)'!$A$2:$A$51,'3.2.MTS B (M3)'!$B156,'Conv ratios (M3)'!$F$2:$F$51)</f>
        <v>0</v>
      </c>
      <c r="G156" s="187">
        <f>SUMIF('Conv ratios (M3)'!$A$2:$A$51,'3.2.MTS B (M3)'!$B156,'Conv ratios (M3)'!$E$2:$E$51)</f>
        <v>0</v>
      </c>
      <c r="H156" s="55"/>
      <c r="I156" s="72">
        <f t="shared" si="38"/>
        <v>0</v>
      </c>
      <c r="J156" s="72">
        <f t="shared" si="39"/>
        <v>0</v>
      </c>
      <c r="K156" s="72">
        <f t="shared" si="40"/>
        <v>0</v>
      </c>
      <c r="L156" s="72">
        <f t="shared" si="41"/>
        <v>0</v>
      </c>
      <c r="M156" s="55"/>
      <c r="N156" s="72">
        <f t="shared" si="42"/>
        <v>0</v>
      </c>
      <c r="O156" s="55"/>
      <c r="P156" s="72">
        <f t="shared" si="43"/>
        <v>0</v>
      </c>
      <c r="Q156" s="72">
        <f t="shared" si="44"/>
        <v>0</v>
      </c>
      <c r="R156" s="72">
        <f>SUMIF('3.1.MTS A'!$F$7:$F$253,'3.2.MTS B (M3)'!B156,'3.1.MTS A'!$AH$7:$AH$253)</f>
        <v>0</v>
      </c>
      <c r="S156" s="72">
        <f>SUMIFS('MTS B Funnel (M3)'!$E$7:$E$251,'MTS B Funnel (M3)'!$B$7:$B$251,'3.2.MTS B (M3)'!$B156)</f>
        <v>0</v>
      </c>
      <c r="T156" s="72">
        <f>SUMIFS('MTS B Funnel (M3)'!$F$7:$F$251,'MTS B Funnel (M3)'!$B$7:$B$251,'3.2.MTS B (M3)'!$B156)</f>
        <v>0</v>
      </c>
      <c r="U156" s="72">
        <f>SUMIFS('MTS B Funnel (M3)'!$G$7:$G$251,'MTS B Funnel (M3)'!$B$7:$B$251,'3.2.MTS B (M3)'!$B156)</f>
        <v>0</v>
      </c>
      <c r="V156" s="72">
        <f>SUMIFS('MTS B Funnel (M3)'!$H$7:$H$251,'MTS B Funnel (M3)'!$B$7:$B$251,'3.2.MTS B (M3)'!$B156)</f>
        <v>0</v>
      </c>
      <c r="W156" s="72">
        <f t="shared" si="45"/>
        <v>0</v>
      </c>
      <c r="X156" s="72">
        <f t="shared" si="46"/>
        <v>0</v>
      </c>
      <c r="Y156" s="72">
        <f t="shared" si="47"/>
        <v>0</v>
      </c>
      <c r="Z156" s="72">
        <f t="shared" si="47"/>
        <v>0</v>
      </c>
      <c r="AA156" s="72">
        <f t="shared" si="47"/>
        <v>0</v>
      </c>
      <c r="AB156" s="72">
        <f>SUMIFS('MTS B Funnel (M3)'!$I$7:$I$251,'MTS B Funnel (M3)'!$B$7:$B$251,'3.2.MTS B (M3)'!$B156)</f>
        <v>0</v>
      </c>
      <c r="AC156" s="72">
        <f>SUMIFS('MTS B Funnel (M3)'!$J$7:$J$251,'MTS B Funnel (M3)'!$B$7:$B$251,'3.2.MTS B (M3)'!$B156)</f>
        <v>0</v>
      </c>
      <c r="AD156" s="72">
        <f t="shared" si="48"/>
        <v>0</v>
      </c>
      <c r="AE156" s="55"/>
      <c r="AF156" s="72">
        <f>SUMIF('3.1.MTS A'!$F$7:$F$253,'3.2.MTS B (M3)'!R156,'3.1.MTS A'!$AM$7:$AM$253)</f>
        <v>0</v>
      </c>
      <c r="AG156" s="72">
        <f>SUMIFS('MTS B Funnel (M3)'!$L$7:$L$251,'MTS B Funnel (M3)'!$B$7:$B$251,'3.2.MTS B (M3)'!$B156)</f>
        <v>0</v>
      </c>
      <c r="AH156" s="72">
        <f>SUMIFS('MTS B Funnel (M3)'!$M$7:$M$251,'MTS B Funnel (M3)'!$B$7:$B$251,'3.2.MTS B (M3)'!$B156)</f>
        <v>0</v>
      </c>
      <c r="AI156" s="72">
        <f>SUMIFS('MTS B Funnel (M3)'!$N$7:$N$251,'MTS B Funnel (M3)'!$B$7:$B$251,'3.2.MTS B (M3)'!$B156)</f>
        <v>0</v>
      </c>
      <c r="AJ156" s="72">
        <f>SUMIFS('MTS B Funnel (M3)'!$O$7:$O$251,'MTS B Funnel (M3)'!$B$7:$B$251,'3.2.MTS B (M3)'!$B156)</f>
        <v>0</v>
      </c>
      <c r="AK156" s="72">
        <f t="shared" si="49"/>
        <v>0</v>
      </c>
      <c r="AL156" s="72">
        <f t="shared" si="50"/>
        <v>0</v>
      </c>
      <c r="AM156" s="72">
        <f t="shared" si="51"/>
        <v>0</v>
      </c>
      <c r="AN156" s="72">
        <f t="shared" si="52"/>
        <v>0</v>
      </c>
      <c r="AO156" s="72">
        <f t="shared" si="53"/>
        <v>0</v>
      </c>
      <c r="AP156" s="55"/>
    </row>
    <row r="157" spans="1:42" x14ac:dyDescent="0.25">
      <c r="A157" s="144"/>
      <c r="B157" s="55"/>
      <c r="C157" s="55"/>
      <c r="D157" s="72">
        <f>SUMIF('3.1.MTS A'!$F$7:$F$253,'3.2.MTS B (M3)'!B157,'3.1.MTS A'!$N$7:$N$253)</f>
        <v>0</v>
      </c>
      <c r="E157" s="187">
        <f>SUMIF('Conv ratios (M3)'!$A$2:$A$51,'3.2.MTS B (M3)'!$B157,'Conv ratios (M3)'!$G$2:$G$51)</f>
        <v>0</v>
      </c>
      <c r="F157" s="187">
        <f>SUMIF('Conv ratios (M3)'!$A$2:$A$51,'3.2.MTS B (M3)'!$B157,'Conv ratios (M3)'!$F$2:$F$51)</f>
        <v>0</v>
      </c>
      <c r="G157" s="187">
        <f>SUMIF('Conv ratios (M3)'!$A$2:$A$51,'3.2.MTS B (M3)'!$B157,'Conv ratios (M3)'!$E$2:$E$51)</f>
        <v>0</v>
      </c>
      <c r="H157" s="55"/>
      <c r="I157" s="72">
        <f t="shared" si="38"/>
        <v>0</v>
      </c>
      <c r="J157" s="72">
        <f t="shared" si="39"/>
        <v>0</v>
      </c>
      <c r="K157" s="72">
        <f t="shared" si="40"/>
        <v>0</v>
      </c>
      <c r="L157" s="72">
        <f t="shared" si="41"/>
        <v>0</v>
      </c>
      <c r="M157" s="55"/>
      <c r="N157" s="72">
        <f t="shared" si="42"/>
        <v>0</v>
      </c>
      <c r="O157" s="55"/>
      <c r="P157" s="72">
        <f t="shared" si="43"/>
        <v>0</v>
      </c>
      <c r="Q157" s="72">
        <f t="shared" si="44"/>
        <v>0</v>
      </c>
      <c r="R157" s="72">
        <f>SUMIF('3.1.MTS A'!$F$7:$F$253,'3.2.MTS B (M3)'!B157,'3.1.MTS A'!$AH$7:$AH$253)</f>
        <v>0</v>
      </c>
      <c r="S157" s="72">
        <f>SUMIFS('MTS B Funnel (M3)'!$E$7:$E$251,'MTS B Funnel (M3)'!$B$7:$B$251,'3.2.MTS B (M3)'!$B157)</f>
        <v>0</v>
      </c>
      <c r="T157" s="72">
        <f>SUMIFS('MTS B Funnel (M3)'!$F$7:$F$251,'MTS B Funnel (M3)'!$B$7:$B$251,'3.2.MTS B (M3)'!$B157)</f>
        <v>0</v>
      </c>
      <c r="U157" s="72">
        <f>SUMIFS('MTS B Funnel (M3)'!$G$7:$G$251,'MTS B Funnel (M3)'!$B$7:$B$251,'3.2.MTS B (M3)'!$B157)</f>
        <v>0</v>
      </c>
      <c r="V157" s="72">
        <f>SUMIFS('MTS B Funnel (M3)'!$H$7:$H$251,'MTS B Funnel (M3)'!$B$7:$B$251,'3.2.MTS B (M3)'!$B157)</f>
        <v>0</v>
      </c>
      <c r="W157" s="72">
        <f t="shared" si="45"/>
        <v>0</v>
      </c>
      <c r="X157" s="72">
        <f t="shared" si="46"/>
        <v>0</v>
      </c>
      <c r="Y157" s="72">
        <f t="shared" si="47"/>
        <v>0</v>
      </c>
      <c r="Z157" s="72">
        <f t="shared" si="47"/>
        <v>0</v>
      </c>
      <c r="AA157" s="72">
        <f t="shared" si="47"/>
        <v>0</v>
      </c>
      <c r="AB157" s="72">
        <f>SUMIFS('MTS B Funnel (M3)'!$I$7:$I$251,'MTS B Funnel (M3)'!$B$7:$B$251,'3.2.MTS B (M3)'!$B157)</f>
        <v>0</v>
      </c>
      <c r="AC157" s="72">
        <f>SUMIFS('MTS B Funnel (M3)'!$J$7:$J$251,'MTS B Funnel (M3)'!$B$7:$B$251,'3.2.MTS B (M3)'!$B157)</f>
        <v>0</v>
      </c>
      <c r="AD157" s="72">
        <f t="shared" si="48"/>
        <v>0</v>
      </c>
      <c r="AE157" s="55"/>
      <c r="AF157" s="72">
        <f>SUMIF('3.1.MTS A'!$F$7:$F$253,'3.2.MTS B (M3)'!R157,'3.1.MTS A'!$AM$7:$AM$253)</f>
        <v>0</v>
      </c>
      <c r="AG157" s="72">
        <f>SUMIFS('MTS B Funnel (M3)'!$L$7:$L$251,'MTS B Funnel (M3)'!$B$7:$B$251,'3.2.MTS B (M3)'!$B157)</f>
        <v>0</v>
      </c>
      <c r="AH157" s="72">
        <f>SUMIFS('MTS B Funnel (M3)'!$M$7:$M$251,'MTS B Funnel (M3)'!$B$7:$B$251,'3.2.MTS B (M3)'!$B157)</f>
        <v>0</v>
      </c>
      <c r="AI157" s="72">
        <f>SUMIFS('MTS B Funnel (M3)'!$N$7:$N$251,'MTS B Funnel (M3)'!$B$7:$B$251,'3.2.MTS B (M3)'!$B157)</f>
        <v>0</v>
      </c>
      <c r="AJ157" s="72">
        <f>SUMIFS('MTS B Funnel (M3)'!$O$7:$O$251,'MTS B Funnel (M3)'!$B$7:$B$251,'3.2.MTS B (M3)'!$B157)</f>
        <v>0</v>
      </c>
      <c r="AK157" s="72">
        <f t="shared" si="49"/>
        <v>0</v>
      </c>
      <c r="AL157" s="72">
        <f t="shared" si="50"/>
        <v>0</v>
      </c>
      <c r="AM157" s="72">
        <f t="shared" si="51"/>
        <v>0</v>
      </c>
      <c r="AN157" s="72">
        <f t="shared" si="52"/>
        <v>0</v>
      </c>
      <c r="AO157" s="72">
        <f t="shared" si="53"/>
        <v>0</v>
      </c>
      <c r="AP157" s="55"/>
    </row>
    <row r="158" spans="1:42" x14ac:dyDescent="0.25">
      <c r="A158" s="144"/>
      <c r="B158" s="55"/>
      <c r="C158" s="55"/>
      <c r="D158" s="72">
        <f>SUMIF('3.1.MTS A'!$F$7:$F$253,'3.2.MTS B (M3)'!B158,'3.1.MTS A'!$N$7:$N$253)</f>
        <v>0</v>
      </c>
      <c r="E158" s="187">
        <f>SUMIF('Conv ratios (M3)'!$A$2:$A$51,'3.2.MTS B (M3)'!$B158,'Conv ratios (M3)'!$G$2:$G$51)</f>
        <v>0</v>
      </c>
      <c r="F158" s="187">
        <f>SUMIF('Conv ratios (M3)'!$A$2:$A$51,'3.2.MTS B (M3)'!$B158,'Conv ratios (M3)'!$F$2:$F$51)</f>
        <v>0</v>
      </c>
      <c r="G158" s="187">
        <f>SUMIF('Conv ratios (M3)'!$A$2:$A$51,'3.2.MTS B (M3)'!$B158,'Conv ratios (M3)'!$E$2:$E$51)</f>
        <v>0</v>
      </c>
      <c r="H158" s="55"/>
      <c r="I158" s="72">
        <f t="shared" si="38"/>
        <v>0</v>
      </c>
      <c r="J158" s="72">
        <f t="shared" si="39"/>
        <v>0</v>
      </c>
      <c r="K158" s="72">
        <f t="shared" si="40"/>
        <v>0</v>
      </c>
      <c r="L158" s="72">
        <f t="shared" si="41"/>
        <v>0</v>
      </c>
      <c r="M158" s="55"/>
      <c r="N158" s="72">
        <f t="shared" si="42"/>
        <v>0</v>
      </c>
      <c r="O158" s="55"/>
      <c r="P158" s="72">
        <f t="shared" si="43"/>
        <v>0</v>
      </c>
      <c r="Q158" s="72">
        <f t="shared" si="44"/>
        <v>0</v>
      </c>
      <c r="R158" s="72">
        <f>SUMIF('3.1.MTS A'!$F$7:$F$253,'3.2.MTS B (M3)'!B158,'3.1.MTS A'!$AH$7:$AH$253)</f>
        <v>0</v>
      </c>
      <c r="S158" s="72">
        <f>SUMIFS('MTS B Funnel (M3)'!$E$7:$E$251,'MTS B Funnel (M3)'!$B$7:$B$251,'3.2.MTS B (M3)'!$B158)</f>
        <v>0</v>
      </c>
      <c r="T158" s="72">
        <f>SUMIFS('MTS B Funnel (M3)'!$F$7:$F$251,'MTS B Funnel (M3)'!$B$7:$B$251,'3.2.MTS B (M3)'!$B158)</f>
        <v>0</v>
      </c>
      <c r="U158" s="72">
        <f>SUMIFS('MTS B Funnel (M3)'!$G$7:$G$251,'MTS B Funnel (M3)'!$B$7:$B$251,'3.2.MTS B (M3)'!$B158)</f>
        <v>0</v>
      </c>
      <c r="V158" s="72">
        <f>SUMIFS('MTS B Funnel (M3)'!$H$7:$H$251,'MTS B Funnel (M3)'!$B$7:$B$251,'3.2.MTS B (M3)'!$B158)</f>
        <v>0</v>
      </c>
      <c r="W158" s="72">
        <f t="shared" si="45"/>
        <v>0</v>
      </c>
      <c r="X158" s="72">
        <f t="shared" si="46"/>
        <v>0</v>
      </c>
      <c r="Y158" s="72">
        <f t="shared" si="47"/>
        <v>0</v>
      </c>
      <c r="Z158" s="72">
        <f t="shared" si="47"/>
        <v>0</v>
      </c>
      <c r="AA158" s="72">
        <f t="shared" si="47"/>
        <v>0</v>
      </c>
      <c r="AB158" s="72">
        <f>SUMIFS('MTS B Funnel (M3)'!$I$7:$I$251,'MTS B Funnel (M3)'!$B$7:$B$251,'3.2.MTS B (M3)'!$B158)</f>
        <v>0</v>
      </c>
      <c r="AC158" s="72">
        <f>SUMIFS('MTS B Funnel (M3)'!$J$7:$J$251,'MTS B Funnel (M3)'!$B$7:$B$251,'3.2.MTS B (M3)'!$B158)</f>
        <v>0</v>
      </c>
      <c r="AD158" s="72">
        <f t="shared" si="48"/>
        <v>0</v>
      </c>
      <c r="AE158" s="55"/>
      <c r="AF158" s="72">
        <f>SUMIF('3.1.MTS A'!$F$7:$F$253,'3.2.MTS B (M3)'!R158,'3.1.MTS A'!$AM$7:$AM$253)</f>
        <v>0</v>
      </c>
      <c r="AG158" s="72">
        <f>SUMIFS('MTS B Funnel (M3)'!$L$7:$L$251,'MTS B Funnel (M3)'!$B$7:$B$251,'3.2.MTS B (M3)'!$B158)</f>
        <v>0</v>
      </c>
      <c r="AH158" s="72">
        <f>SUMIFS('MTS B Funnel (M3)'!$M$7:$M$251,'MTS B Funnel (M3)'!$B$7:$B$251,'3.2.MTS B (M3)'!$B158)</f>
        <v>0</v>
      </c>
      <c r="AI158" s="72">
        <f>SUMIFS('MTS B Funnel (M3)'!$N$7:$N$251,'MTS B Funnel (M3)'!$B$7:$B$251,'3.2.MTS B (M3)'!$B158)</f>
        <v>0</v>
      </c>
      <c r="AJ158" s="72">
        <f>SUMIFS('MTS B Funnel (M3)'!$O$7:$O$251,'MTS B Funnel (M3)'!$B$7:$B$251,'3.2.MTS B (M3)'!$B158)</f>
        <v>0</v>
      </c>
      <c r="AK158" s="72">
        <f t="shared" si="49"/>
        <v>0</v>
      </c>
      <c r="AL158" s="72">
        <f t="shared" si="50"/>
        <v>0</v>
      </c>
      <c r="AM158" s="72">
        <f t="shared" si="51"/>
        <v>0</v>
      </c>
      <c r="AN158" s="72">
        <f t="shared" si="52"/>
        <v>0</v>
      </c>
      <c r="AO158" s="72">
        <f t="shared" si="53"/>
        <v>0</v>
      </c>
      <c r="AP158" s="55"/>
    </row>
    <row r="159" spans="1:42" x14ac:dyDescent="0.25">
      <c r="A159" s="144"/>
      <c r="B159" s="55"/>
      <c r="C159" s="55"/>
      <c r="D159" s="72">
        <f>SUMIF('3.1.MTS A'!$F$7:$F$253,'3.2.MTS B (M3)'!B159,'3.1.MTS A'!$N$7:$N$253)</f>
        <v>0</v>
      </c>
      <c r="E159" s="187">
        <f>SUMIF('Conv ratios (M3)'!$A$2:$A$51,'3.2.MTS B (M3)'!$B159,'Conv ratios (M3)'!$G$2:$G$51)</f>
        <v>0</v>
      </c>
      <c r="F159" s="187">
        <f>SUMIF('Conv ratios (M3)'!$A$2:$A$51,'3.2.MTS B (M3)'!$B159,'Conv ratios (M3)'!$F$2:$F$51)</f>
        <v>0</v>
      </c>
      <c r="G159" s="187">
        <f>SUMIF('Conv ratios (M3)'!$A$2:$A$51,'3.2.MTS B (M3)'!$B159,'Conv ratios (M3)'!$E$2:$E$51)</f>
        <v>0</v>
      </c>
      <c r="H159" s="55"/>
      <c r="I159" s="72">
        <f t="shared" si="38"/>
        <v>0</v>
      </c>
      <c r="J159" s="72">
        <f t="shared" si="39"/>
        <v>0</v>
      </c>
      <c r="K159" s="72">
        <f t="shared" si="40"/>
        <v>0</v>
      </c>
      <c r="L159" s="72">
        <f t="shared" si="41"/>
        <v>0</v>
      </c>
      <c r="M159" s="55"/>
      <c r="N159" s="72">
        <f t="shared" si="42"/>
        <v>0</v>
      </c>
      <c r="O159" s="55"/>
      <c r="P159" s="72">
        <f t="shared" si="43"/>
        <v>0</v>
      </c>
      <c r="Q159" s="72">
        <f t="shared" si="44"/>
        <v>0</v>
      </c>
      <c r="R159" s="72">
        <f>SUMIF('3.1.MTS A'!$F$7:$F$253,'3.2.MTS B (M3)'!B159,'3.1.MTS A'!$AH$7:$AH$253)</f>
        <v>0</v>
      </c>
      <c r="S159" s="72">
        <f>SUMIFS('MTS B Funnel (M3)'!$E$7:$E$251,'MTS B Funnel (M3)'!$B$7:$B$251,'3.2.MTS B (M3)'!$B159)</f>
        <v>0</v>
      </c>
      <c r="T159" s="72">
        <f>SUMIFS('MTS B Funnel (M3)'!$F$7:$F$251,'MTS B Funnel (M3)'!$B$7:$B$251,'3.2.MTS B (M3)'!$B159)</f>
        <v>0</v>
      </c>
      <c r="U159" s="72">
        <f>SUMIFS('MTS B Funnel (M3)'!$G$7:$G$251,'MTS B Funnel (M3)'!$B$7:$B$251,'3.2.MTS B (M3)'!$B159)</f>
        <v>0</v>
      </c>
      <c r="V159" s="72">
        <f>SUMIFS('MTS B Funnel (M3)'!$H$7:$H$251,'MTS B Funnel (M3)'!$B$7:$B$251,'3.2.MTS B (M3)'!$B159)</f>
        <v>0</v>
      </c>
      <c r="W159" s="72">
        <f t="shared" si="45"/>
        <v>0</v>
      </c>
      <c r="X159" s="72">
        <f t="shared" si="46"/>
        <v>0</v>
      </c>
      <c r="Y159" s="72">
        <f t="shared" si="47"/>
        <v>0</v>
      </c>
      <c r="Z159" s="72">
        <f t="shared" si="47"/>
        <v>0</v>
      </c>
      <c r="AA159" s="72">
        <f t="shared" si="47"/>
        <v>0</v>
      </c>
      <c r="AB159" s="72">
        <f>SUMIFS('MTS B Funnel (M3)'!$I$7:$I$251,'MTS B Funnel (M3)'!$B$7:$B$251,'3.2.MTS B (M3)'!$B159)</f>
        <v>0</v>
      </c>
      <c r="AC159" s="72">
        <f>SUMIFS('MTS B Funnel (M3)'!$J$7:$J$251,'MTS B Funnel (M3)'!$B$7:$B$251,'3.2.MTS B (M3)'!$B159)</f>
        <v>0</v>
      </c>
      <c r="AD159" s="72">
        <f t="shared" si="48"/>
        <v>0</v>
      </c>
      <c r="AE159" s="55"/>
      <c r="AF159" s="72">
        <f>SUMIF('3.1.MTS A'!$F$7:$F$253,'3.2.MTS B (M3)'!R159,'3.1.MTS A'!$AM$7:$AM$253)</f>
        <v>0</v>
      </c>
      <c r="AG159" s="72">
        <f>SUMIFS('MTS B Funnel (M3)'!$L$7:$L$251,'MTS B Funnel (M3)'!$B$7:$B$251,'3.2.MTS B (M3)'!$B159)</f>
        <v>0</v>
      </c>
      <c r="AH159" s="72">
        <f>SUMIFS('MTS B Funnel (M3)'!$M$7:$M$251,'MTS B Funnel (M3)'!$B$7:$B$251,'3.2.MTS B (M3)'!$B159)</f>
        <v>0</v>
      </c>
      <c r="AI159" s="72">
        <f>SUMIFS('MTS B Funnel (M3)'!$N$7:$N$251,'MTS B Funnel (M3)'!$B$7:$B$251,'3.2.MTS B (M3)'!$B159)</f>
        <v>0</v>
      </c>
      <c r="AJ159" s="72">
        <f>SUMIFS('MTS B Funnel (M3)'!$O$7:$O$251,'MTS B Funnel (M3)'!$B$7:$B$251,'3.2.MTS B (M3)'!$B159)</f>
        <v>0</v>
      </c>
      <c r="AK159" s="72">
        <f t="shared" si="49"/>
        <v>0</v>
      </c>
      <c r="AL159" s="72">
        <f t="shared" si="50"/>
        <v>0</v>
      </c>
      <c r="AM159" s="72">
        <f t="shared" si="51"/>
        <v>0</v>
      </c>
      <c r="AN159" s="72">
        <f t="shared" si="52"/>
        <v>0</v>
      </c>
      <c r="AO159" s="72">
        <f t="shared" si="53"/>
        <v>0</v>
      </c>
      <c r="AP159" s="55"/>
    </row>
    <row r="160" spans="1:42" x14ac:dyDescent="0.25">
      <c r="A160" s="144"/>
      <c r="B160" s="55"/>
      <c r="C160" s="55"/>
      <c r="D160" s="72">
        <f>SUMIF('3.1.MTS A'!$F$7:$F$253,'3.2.MTS B (M3)'!B160,'3.1.MTS A'!$N$7:$N$253)</f>
        <v>0</v>
      </c>
      <c r="E160" s="187">
        <f>SUMIF('Conv ratios (M3)'!$A$2:$A$51,'3.2.MTS B (M3)'!$B160,'Conv ratios (M3)'!$G$2:$G$51)</f>
        <v>0</v>
      </c>
      <c r="F160" s="187">
        <f>SUMIF('Conv ratios (M3)'!$A$2:$A$51,'3.2.MTS B (M3)'!$B160,'Conv ratios (M3)'!$F$2:$F$51)</f>
        <v>0</v>
      </c>
      <c r="G160" s="187">
        <f>SUMIF('Conv ratios (M3)'!$A$2:$A$51,'3.2.MTS B (M3)'!$B160,'Conv ratios (M3)'!$E$2:$E$51)</f>
        <v>0</v>
      </c>
      <c r="H160" s="55"/>
      <c r="I160" s="72">
        <f t="shared" si="38"/>
        <v>0</v>
      </c>
      <c r="J160" s="72">
        <f t="shared" si="39"/>
        <v>0</v>
      </c>
      <c r="K160" s="72">
        <f t="shared" si="40"/>
        <v>0</v>
      </c>
      <c r="L160" s="72">
        <f t="shared" si="41"/>
        <v>0</v>
      </c>
      <c r="M160" s="55"/>
      <c r="N160" s="72">
        <f t="shared" si="42"/>
        <v>0</v>
      </c>
      <c r="O160" s="55"/>
      <c r="P160" s="72">
        <f t="shared" si="43"/>
        <v>0</v>
      </c>
      <c r="Q160" s="72">
        <f t="shared" si="44"/>
        <v>0</v>
      </c>
      <c r="R160" s="72">
        <f>SUMIF('3.1.MTS A'!$F$7:$F$253,'3.2.MTS B (M3)'!B160,'3.1.MTS A'!$AH$7:$AH$253)</f>
        <v>0</v>
      </c>
      <c r="S160" s="72">
        <f>SUMIFS('MTS B Funnel (M3)'!$E$7:$E$251,'MTS B Funnel (M3)'!$B$7:$B$251,'3.2.MTS B (M3)'!$B160)</f>
        <v>0</v>
      </c>
      <c r="T160" s="72">
        <f>SUMIFS('MTS B Funnel (M3)'!$F$7:$F$251,'MTS B Funnel (M3)'!$B$7:$B$251,'3.2.MTS B (M3)'!$B160)</f>
        <v>0</v>
      </c>
      <c r="U160" s="72">
        <f>SUMIFS('MTS B Funnel (M3)'!$G$7:$G$251,'MTS B Funnel (M3)'!$B$7:$B$251,'3.2.MTS B (M3)'!$B160)</f>
        <v>0</v>
      </c>
      <c r="V160" s="72">
        <f>SUMIFS('MTS B Funnel (M3)'!$H$7:$H$251,'MTS B Funnel (M3)'!$B$7:$B$251,'3.2.MTS B (M3)'!$B160)</f>
        <v>0</v>
      </c>
      <c r="W160" s="72">
        <f t="shared" si="45"/>
        <v>0</v>
      </c>
      <c r="X160" s="72">
        <f t="shared" si="46"/>
        <v>0</v>
      </c>
      <c r="Y160" s="72">
        <f t="shared" si="47"/>
        <v>0</v>
      </c>
      <c r="Z160" s="72">
        <f t="shared" si="47"/>
        <v>0</v>
      </c>
      <c r="AA160" s="72">
        <f t="shared" si="47"/>
        <v>0</v>
      </c>
      <c r="AB160" s="72">
        <f>SUMIFS('MTS B Funnel (M3)'!$I$7:$I$251,'MTS B Funnel (M3)'!$B$7:$B$251,'3.2.MTS B (M3)'!$B160)</f>
        <v>0</v>
      </c>
      <c r="AC160" s="72">
        <f>SUMIFS('MTS B Funnel (M3)'!$J$7:$J$251,'MTS B Funnel (M3)'!$B$7:$B$251,'3.2.MTS B (M3)'!$B160)</f>
        <v>0</v>
      </c>
      <c r="AD160" s="72">
        <f t="shared" si="48"/>
        <v>0</v>
      </c>
      <c r="AE160" s="55"/>
      <c r="AF160" s="72">
        <f>SUMIF('3.1.MTS A'!$F$7:$F$253,'3.2.MTS B (M3)'!R160,'3.1.MTS A'!$AM$7:$AM$253)</f>
        <v>0</v>
      </c>
      <c r="AG160" s="72">
        <f>SUMIFS('MTS B Funnel (M3)'!$L$7:$L$251,'MTS B Funnel (M3)'!$B$7:$B$251,'3.2.MTS B (M3)'!$B160)</f>
        <v>0</v>
      </c>
      <c r="AH160" s="72">
        <f>SUMIFS('MTS B Funnel (M3)'!$M$7:$M$251,'MTS B Funnel (M3)'!$B$7:$B$251,'3.2.MTS B (M3)'!$B160)</f>
        <v>0</v>
      </c>
      <c r="AI160" s="72">
        <f>SUMIFS('MTS B Funnel (M3)'!$N$7:$N$251,'MTS B Funnel (M3)'!$B$7:$B$251,'3.2.MTS B (M3)'!$B160)</f>
        <v>0</v>
      </c>
      <c r="AJ160" s="72">
        <f>SUMIFS('MTS B Funnel (M3)'!$O$7:$O$251,'MTS B Funnel (M3)'!$B$7:$B$251,'3.2.MTS B (M3)'!$B160)</f>
        <v>0</v>
      </c>
      <c r="AK160" s="72">
        <f t="shared" si="49"/>
        <v>0</v>
      </c>
      <c r="AL160" s="72">
        <f t="shared" si="50"/>
        <v>0</v>
      </c>
      <c r="AM160" s="72">
        <f t="shared" si="51"/>
        <v>0</v>
      </c>
      <c r="AN160" s="72">
        <f t="shared" si="52"/>
        <v>0</v>
      </c>
      <c r="AO160" s="72">
        <f t="shared" si="53"/>
        <v>0</v>
      </c>
      <c r="AP160" s="55"/>
    </row>
    <row r="161" spans="1:42" x14ac:dyDescent="0.25">
      <c r="A161" s="144"/>
      <c r="B161" s="55"/>
      <c r="C161" s="55"/>
      <c r="D161" s="72">
        <f>SUMIF('3.1.MTS A'!$F$7:$F$253,'3.2.MTS B (M3)'!B161,'3.1.MTS A'!$N$7:$N$253)</f>
        <v>0</v>
      </c>
      <c r="E161" s="187">
        <f>SUMIF('Conv ratios (M3)'!$A$2:$A$51,'3.2.MTS B (M3)'!$B161,'Conv ratios (M3)'!$G$2:$G$51)</f>
        <v>0</v>
      </c>
      <c r="F161" s="187">
        <f>SUMIF('Conv ratios (M3)'!$A$2:$A$51,'3.2.MTS B (M3)'!$B161,'Conv ratios (M3)'!$F$2:$F$51)</f>
        <v>0</v>
      </c>
      <c r="G161" s="187">
        <f>SUMIF('Conv ratios (M3)'!$A$2:$A$51,'3.2.MTS B (M3)'!$B161,'Conv ratios (M3)'!$E$2:$E$51)</f>
        <v>0</v>
      </c>
      <c r="H161" s="55"/>
      <c r="I161" s="72">
        <f t="shared" si="38"/>
        <v>0</v>
      </c>
      <c r="J161" s="72">
        <f t="shared" si="39"/>
        <v>0</v>
      </c>
      <c r="K161" s="72">
        <f t="shared" si="40"/>
        <v>0</v>
      </c>
      <c r="L161" s="72">
        <f t="shared" si="41"/>
        <v>0</v>
      </c>
      <c r="M161" s="55"/>
      <c r="N161" s="72">
        <f t="shared" si="42"/>
        <v>0</v>
      </c>
      <c r="O161" s="55"/>
      <c r="P161" s="72">
        <f t="shared" si="43"/>
        <v>0</v>
      </c>
      <c r="Q161" s="72">
        <f t="shared" si="44"/>
        <v>0</v>
      </c>
      <c r="R161" s="72">
        <f>SUMIF('3.1.MTS A'!$F$7:$F$253,'3.2.MTS B (M3)'!B161,'3.1.MTS A'!$AH$7:$AH$253)</f>
        <v>0</v>
      </c>
      <c r="S161" s="72">
        <f>SUMIFS('MTS B Funnel (M3)'!$E$7:$E$251,'MTS B Funnel (M3)'!$B$7:$B$251,'3.2.MTS B (M3)'!$B161)</f>
        <v>0</v>
      </c>
      <c r="T161" s="72">
        <f>SUMIFS('MTS B Funnel (M3)'!$F$7:$F$251,'MTS B Funnel (M3)'!$B$7:$B$251,'3.2.MTS B (M3)'!$B161)</f>
        <v>0</v>
      </c>
      <c r="U161" s="72">
        <f>SUMIFS('MTS B Funnel (M3)'!$G$7:$G$251,'MTS B Funnel (M3)'!$B$7:$B$251,'3.2.MTS B (M3)'!$B161)</f>
        <v>0</v>
      </c>
      <c r="V161" s="72">
        <f>SUMIFS('MTS B Funnel (M3)'!$H$7:$H$251,'MTS B Funnel (M3)'!$B$7:$B$251,'3.2.MTS B (M3)'!$B161)</f>
        <v>0</v>
      </c>
      <c r="W161" s="72">
        <f t="shared" si="45"/>
        <v>0</v>
      </c>
      <c r="X161" s="72">
        <f t="shared" si="46"/>
        <v>0</v>
      </c>
      <c r="Y161" s="72">
        <f t="shared" si="47"/>
        <v>0</v>
      </c>
      <c r="Z161" s="72">
        <f t="shared" si="47"/>
        <v>0</v>
      </c>
      <c r="AA161" s="72">
        <f t="shared" si="47"/>
        <v>0</v>
      </c>
      <c r="AB161" s="72">
        <f>SUMIFS('MTS B Funnel (M3)'!$I$7:$I$251,'MTS B Funnel (M3)'!$B$7:$B$251,'3.2.MTS B (M3)'!$B161)</f>
        <v>0</v>
      </c>
      <c r="AC161" s="72">
        <f>SUMIFS('MTS B Funnel (M3)'!$J$7:$J$251,'MTS B Funnel (M3)'!$B$7:$B$251,'3.2.MTS B (M3)'!$B161)</f>
        <v>0</v>
      </c>
      <c r="AD161" s="72">
        <f t="shared" si="48"/>
        <v>0</v>
      </c>
      <c r="AE161" s="55"/>
      <c r="AF161" s="72">
        <f>SUMIF('3.1.MTS A'!$F$7:$F$253,'3.2.MTS B (M3)'!R161,'3.1.MTS A'!$AM$7:$AM$253)</f>
        <v>0</v>
      </c>
      <c r="AG161" s="72">
        <f>SUMIFS('MTS B Funnel (M3)'!$L$7:$L$251,'MTS B Funnel (M3)'!$B$7:$B$251,'3.2.MTS B (M3)'!$B161)</f>
        <v>0</v>
      </c>
      <c r="AH161" s="72">
        <f>SUMIFS('MTS B Funnel (M3)'!$M$7:$M$251,'MTS B Funnel (M3)'!$B$7:$B$251,'3.2.MTS B (M3)'!$B161)</f>
        <v>0</v>
      </c>
      <c r="AI161" s="72">
        <f>SUMIFS('MTS B Funnel (M3)'!$N$7:$N$251,'MTS B Funnel (M3)'!$B$7:$B$251,'3.2.MTS B (M3)'!$B161)</f>
        <v>0</v>
      </c>
      <c r="AJ161" s="72">
        <f>SUMIFS('MTS B Funnel (M3)'!$O$7:$O$251,'MTS B Funnel (M3)'!$B$7:$B$251,'3.2.MTS B (M3)'!$B161)</f>
        <v>0</v>
      </c>
      <c r="AK161" s="72">
        <f t="shared" si="49"/>
        <v>0</v>
      </c>
      <c r="AL161" s="72">
        <f t="shared" si="50"/>
        <v>0</v>
      </c>
      <c r="AM161" s="72">
        <f t="shared" si="51"/>
        <v>0</v>
      </c>
      <c r="AN161" s="72">
        <f t="shared" si="52"/>
        <v>0</v>
      </c>
      <c r="AO161" s="72">
        <f t="shared" si="53"/>
        <v>0</v>
      </c>
      <c r="AP161" s="55"/>
    </row>
    <row r="162" spans="1:42" x14ac:dyDescent="0.25">
      <c r="A162" s="144"/>
      <c r="B162" s="55"/>
      <c r="C162" s="55"/>
      <c r="D162" s="72">
        <f>SUMIF('3.1.MTS A'!$F$7:$F$253,'3.2.MTS B (M3)'!B162,'3.1.MTS A'!$N$7:$N$253)</f>
        <v>0</v>
      </c>
      <c r="E162" s="187">
        <f>SUMIF('Conv ratios (M3)'!$A$2:$A$51,'3.2.MTS B (M3)'!$B162,'Conv ratios (M3)'!$G$2:$G$51)</f>
        <v>0</v>
      </c>
      <c r="F162" s="187">
        <f>SUMIF('Conv ratios (M3)'!$A$2:$A$51,'3.2.MTS B (M3)'!$B162,'Conv ratios (M3)'!$F$2:$F$51)</f>
        <v>0</v>
      </c>
      <c r="G162" s="187">
        <f>SUMIF('Conv ratios (M3)'!$A$2:$A$51,'3.2.MTS B (M3)'!$B162,'Conv ratios (M3)'!$E$2:$E$51)</f>
        <v>0</v>
      </c>
      <c r="H162" s="55"/>
      <c r="I162" s="72">
        <f t="shared" si="38"/>
        <v>0</v>
      </c>
      <c r="J162" s="72">
        <f t="shared" si="39"/>
        <v>0</v>
      </c>
      <c r="K162" s="72">
        <f t="shared" si="40"/>
        <v>0</v>
      </c>
      <c r="L162" s="72">
        <f t="shared" si="41"/>
        <v>0</v>
      </c>
      <c r="M162" s="55"/>
      <c r="N162" s="72">
        <f t="shared" si="42"/>
        <v>0</v>
      </c>
      <c r="O162" s="55"/>
      <c r="P162" s="72">
        <f t="shared" si="43"/>
        <v>0</v>
      </c>
      <c r="Q162" s="72">
        <f t="shared" si="44"/>
        <v>0</v>
      </c>
      <c r="R162" s="72">
        <f>SUMIF('3.1.MTS A'!$F$7:$F$253,'3.2.MTS B (M3)'!B162,'3.1.MTS A'!$AH$7:$AH$253)</f>
        <v>0</v>
      </c>
      <c r="S162" s="72">
        <f>SUMIFS('MTS B Funnel (M3)'!$E$7:$E$251,'MTS B Funnel (M3)'!$B$7:$B$251,'3.2.MTS B (M3)'!$B162)</f>
        <v>0</v>
      </c>
      <c r="T162" s="72">
        <f>SUMIFS('MTS B Funnel (M3)'!$F$7:$F$251,'MTS B Funnel (M3)'!$B$7:$B$251,'3.2.MTS B (M3)'!$B162)</f>
        <v>0</v>
      </c>
      <c r="U162" s="72">
        <f>SUMIFS('MTS B Funnel (M3)'!$G$7:$G$251,'MTS B Funnel (M3)'!$B$7:$B$251,'3.2.MTS B (M3)'!$B162)</f>
        <v>0</v>
      </c>
      <c r="V162" s="72">
        <f>SUMIFS('MTS B Funnel (M3)'!$H$7:$H$251,'MTS B Funnel (M3)'!$B$7:$B$251,'3.2.MTS B (M3)'!$B162)</f>
        <v>0</v>
      </c>
      <c r="W162" s="72">
        <f t="shared" si="45"/>
        <v>0</v>
      </c>
      <c r="X162" s="72">
        <f t="shared" si="46"/>
        <v>0</v>
      </c>
      <c r="Y162" s="72">
        <f t="shared" si="47"/>
        <v>0</v>
      </c>
      <c r="Z162" s="72">
        <f t="shared" si="47"/>
        <v>0</v>
      </c>
      <c r="AA162" s="72">
        <f t="shared" si="47"/>
        <v>0</v>
      </c>
      <c r="AB162" s="72">
        <f>SUMIFS('MTS B Funnel (M3)'!$I$7:$I$251,'MTS B Funnel (M3)'!$B$7:$B$251,'3.2.MTS B (M3)'!$B162)</f>
        <v>0</v>
      </c>
      <c r="AC162" s="72">
        <f>SUMIFS('MTS B Funnel (M3)'!$J$7:$J$251,'MTS B Funnel (M3)'!$B$7:$B$251,'3.2.MTS B (M3)'!$B162)</f>
        <v>0</v>
      </c>
      <c r="AD162" s="72">
        <f t="shared" si="48"/>
        <v>0</v>
      </c>
      <c r="AE162" s="55"/>
      <c r="AF162" s="72">
        <f>SUMIF('3.1.MTS A'!$F$7:$F$253,'3.2.MTS B (M3)'!R162,'3.1.MTS A'!$AM$7:$AM$253)</f>
        <v>0</v>
      </c>
      <c r="AG162" s="72">
        <f>SUMIFS('MTS B Funnel (M3)'!$L$7:$L$251,'MTS B Funnel (M3)'!$B$7:$B$251,'3.2.MTS B (M3)'!$B162)</f>
        <v>0</v>
      </c>
      <c r="AH162" s="72">
        <f>SUMIFS('MTS B Funnel (M3)'!$M$7:$M$251,'MTS B Funnel (M3)'!$B$7:$B$251,'3.2.MTS B (M3)'!$B162)</f>
        <v>0</v>
      </c>
      <c r="AI162" s="72">
        <f>SUMIFS('MTS B Funnel (M3)'!$N$7:$N$251,'MTS B Funnel (M3)'!$B$7:$B$251,'3.2.MTS B (M3)'!$B162)</f>
        <v>0</v>
      </c>
      <c r="AJ162" s="72">
        <f>SUMIFS('MTS B Funnel (M3)'!$O$7:$O$251,'MTS B Funnel (M3)'!$B$7:$B$251,'3.2.MTS B (M3)'!$B162)</f>
        <v>0</v>
      </c>
      <c r="AK162" s="72">
        <f t="shared" si="49"/>
        <v>0</v>
      </c>
      <c r="AL162" s="72">
        <f t="shared" si="50"/>
        <v>0</v>
      </c>
      <c r="AM162" s="72">
        <f t="shared" si="51"/>
        <v>0</v>
      </c>
      <c r="AN162" s="72">
        <f t="shared" si="52"/>
        <v>0</v>
      </c>
      <c r="AO162" s="72">
        <f t="shared" si="53"/>
        <v>0</v>
      </c>
      <c r="AP162" s="55"/>
    </row>
    <row r="163" spans="1:42" x14ac:dyDescent="0.25">
      <c r="A163" s="144"/>
      <c r="B163" s="55"/>
      <c r="C163" s="55"/>
      <c r="D163" s="72">
        <f>SUMIF('3.1.MTS A'!$F$7:$F$253,'3.2.MTS B (M3)'!B163,'3.1.MTS A'!$N$7:$N$253)</f>
        <v>0</v>
      </c>
      <c r="E163" s="187">
        <f>SUMIF('Conv ratios (M3)'!$A$2:$A$51,'3.2.MTS B (M3)'!$B163,'Conv ratios (M3)'!$G$2:$G$51)</f>
        <v>0</v>
      </c>
      <c r="F163" s="187">
        <f>SUMIF('Conv ratios (M3)'!$A$2:$A$51,'3.2.MTS B (M3)'!$B163,'Conv ratios (M3)'!$F$2:$F$51)</f>
        <v>0</v>
      </c>
      <c r="G163" s="187">
        <f>SUMIF('Conv ratios (M3)'!$A$2:$A$51,'3.2.MTS B (M3)'!$B163,'Conv ratios (M3)'!$E$2:$E$51)</f>
        <v>0</v>
      </c>
      <c r="H163" s="55"/>
      <c r="I163" s="72">
        <f t="shared" si="38"/>
        <v>0</v>
      </c>
      <c r="J163" s="72">
        <f t="shared" si="39"/>
        <v>0</v>
      </c>
      <c r="K163" s="72">
        <f t="shared" si="40"/>
        <v>0</v>
      </c>
      <c r="L163" s="72">
        <f t="shared" si="41"/>
        <v>0</v>
      </c>
      <c r="M163" s="55"/>
      <c r="N163" s="72">
        <f t="shared" si="42"/>
        <v>0</v>
      </c>
      <c r="O163" s="55"/>
      <c r="P163" s="72">
        <f t="shared" si="43"/>
        <v>0</v>
      </c>
      <c r="Q163" s="72">
        <f t="shared" si="44"/>
        <v>0</v>
      </c>
      <c r="R163" s="72">
        <f>SUMIF('3.1.MTS A'!$F$7:$F$253,'3.2.MTS B (M3)'!B163,'3.1.MTS A'!$AH$7:$AH$253)</f>
        <v>0</v>
      </c>
      <c r="S163" s="72">
        <f>SUMIFS('MTS B Funnel (M3)'!$E$7:$E$251,'MTS B Funnel (M3)'!$B$7:$B$251,'3.2.MTS B (M3)'!$B163)</f>
        <v>0</v>
      </c>
      <c r="T163" s="72">
        <f>SUMIFS('MTS B Funnel (M3)'!$F$7:$F$251,'MTS B Funnel (M3)'!$B$7:$B$251,'3.2.MTS B (M3)'!$B163)</f>
        <v>0</v>
      </c>
      <c r="U163" s="72">
        <f>SUMIFS('MTS B Funnel (M3)'!$G$7:$G$251,'MTS B Funnel (M3)'!$B$7:$B$251,'3.2.MTS B (M3)'!$B163)</f>
        <v>0</v>
      </c>
      <c r="V163" s="72">
        <f>SUMIFS('MTS B Funnel (M3)'!$H$7:$H$251,'MTS B Funnel (M3)'!$B$7:$B$251,'3.2.MTS B (M3)'!$B163)</f>
        <v>0</v>
      </c>
      <c r="W163" s="72">
        <f t="shared" si="45"/>
        <v>0</v>
      </c>
      <c r="X163" s="72">
        <f t="shared" si="46"/>
        <v>0</v>
      </c>
      <c r="Y163" s="72">
        <f t="shared" si="47"/>
        <v>0</v>
      </c>
      <c r="Z163" s="72">
        <f t="shared" si="47"/>
        <v>0</v>
      </c>
      <c r="AA163" s="72">
        <f t="shared" si="47"/>
        <v>0</v>
      </c>
      <c r="AB163" s="72">
        <f>SUMIFS('MTS B Funnel (M3)'!$I$7:$I$251,'MTS B Funnel (M3)'!$B$7:$B$251,'3.2.MTS B (M3)'!$B163)</f>
        <v>0</v>
      </c>
      <c r="AC163" s="72">
        <f>SUMIFS('MTS B Funnel (M3)'!$J$7:$J$251,'MTS B Funnel (M3)'!$B$7:$B$251,'3.2.MTS B (M3)'!$B163)</f>
        <v>0</v>
      </c>
      <c r="AD163" s="72">
        <f t="shared" si="48"/>
        <v>0</v>
      </c>
      <c r="AE163" s="55"/>
      <c r="AF163" s="72">
        <f>SUMIF('3.1.MTS A'!$F$7:$F$253,'3.2.MTS B (M3)'!R163,'3.1.MTS A'!$AM$7:$AM$253)</f>
        <v>0</v>
      </c>
      <c r="AG163" s="72">
        <f>SUMIFS('MTS B Funnel (M3)'!$L$7:$L$251,'MTS B Funnel (M3)'!$B$7:$B$251,'3.2.MTS B (M3)'!$B163)</f>
        <v>0</v>
      </c>
      <c r="AH163" s="72">
        <f>SUMIFS('MTS B Funnel (M3)'!$M$7:$M$251,'MTS B Funnel (M3)'!$B$7:$B$251,'3.2.MTS B (M3)'!$B163)</f>
        <v>0</v>
      </c>
      <c r="AI163" s="72">
        <f>SUMIFS('MTS B Funnel (M3)'!$N$7:$N$251,'MTS B Funnel (M3)'!$B$7:$B$251,'3.2.MTS B (M3)'!$B163)</f>
        <v>0</v>
      </c>
      <c r="AJ163" s="72">
        <f>SUMIFS('MTS B Funnel (M3)'!$O$7:$O$251,'MTS B Funnel (M3)'!$B$7:$B$251,'3.2.MTS B (M3)'!$B163)</f>
        <v>0</v>
      </c>
      <c r="AK163" s="72">
        <f t="shared" si="49"/>
        <v>0</v>
      </c>
      <c r="AL163" s="72">
        <f t="shared" si="50"/>
        <v>0</v>
      </c>
      <c r="AM163" s="72">
        <f t="shared" si="51"/>
        <v>0</v>
      </c>
      <c r="AN163" s="72">
        <f t="shared" si="52"/>
        <v>0</v>
      </c>
      <c r="AO163" s="72">
        <f t="shared" si="53"/>
        <v>0</v>
      </c>
      <c r="AP163" s="55"/>
    </row>
    <row r="164" spans="1:42" x14ac:dyDescent="0.25">
      <c r="A164" s="144"/>
      <c r="B164" s="55"/>
      <c r="C164" s="55"/>
      <c r="D164" s="72">
        <f>SUMIF('3.1.MTS A'!$F$7:$F$253,'3.2.MTS B (M3)'!B164,'3.1.MTS A'!$N$7:$N$253)</f>
        <v>0</v>
      </c>
      <c r="E164" s="187">
        <f>SUMIF('Conv ratios (M3)'!$A$2:$A$51,'3.2.MTS B (M3)'!$B164,'Conv ratios (M3)'!$G$2:$G$51)</f>
        <v>0</v>
      </c>
      <c r="F164" s="187">
        <f>SUMIF('Conv ratios (M3)'!$A$2:$A$51,'3.2.MTS B (M3)'!$B164,'Conv ratios (M3)'!$F$2:$F$51)</f>
        <v>0</v>
      </c>
      <c r="G164" s="187">
        <f>SUMIF('Conv ratios (M3)'!$A$2:$A$51,'3.2.MTS B (M3)'!$B164,'Conv ratios (M3)'!$E$2:$E$51)</f>
        <v>0</v>
      </c>
      <c r="H164" s="55"/>
      <c r="I164" s="72">
        <f t="shared" si="38"/>
        <v>0</v>
      </c>
      <c r="J164" s="72">
        <f t="shared" si="39"/>
        <v>0</v>
      </c>
      <c r="K164" s="72">
        <f t="shared" si="40"/>
        <v>0</v>
      </c>
      <c r="L164" s="72">
        <f t="shared" si="41"/>
        <v>0</v>
      </c>
      <c r="M164" s="55"/>
      <c r="N164" s="72">
        <f t="shared" si="42"/>
        <v>0</v>
      </c>
      <c r="O164" s="55"/>
      <c r="P164" s="72">
        <f t="shared" si="43"/>
        <v>0</v>
      </c>
      <c r="Q164" s="72">
        <f t="shared" si="44"/>
        <v>0</v>
      </c>
      <c r="R164" s="72">
        <f>SUMIF('3.1.MTS A'!$F$7:$F$253,'3.2.MTS B (M3)'!B164,'3.1.MTS A'!$AH$7:$AH$253)</f>
        <v>0</v>
      </c>
      <c r="S164" s="72">
        <f>SUMIFS('MTS B Funnel (M3)'!$E$7:$E$251,'MTS B Funnel (M3)'!$B$7:$B$251,'3.2.MTS B (M3)'!$B164)</f>
        <v>0</v>
      </c>
      <c r="T164" s="72">
        <f>SUMIFS('MTS B Funnel (M3)'!$F$7:$F$251,'MTS B Funnel (M3)'!$B$7:$B$251,'3.2.MTS B (M3)'!$B164)</f>
        <v>0</v>
      </c>
      <c r="U164" s="72">
        <f>SUMIFS('MTS B Funnel (M3)'!$G$7:$G$251,'MTS B Funnel (M3)'!$B$7:$B$251,'3.2.MTS B (M3)'!$B164)</f>
        <v>0</v>
      </c>
      <c r="V164" s="72">
        <f>SUMIFS('MTS B Funnel (M3)'!$H$7:$H$251,'MTS B Funnel (M3)'!$B$7:$B$251,'3.2.MTS B (M3)'!$B164)</f>
        <v>0</v>
      </c>
      <c r="W164" s="72">
        <f t="shared" si="45"/>
        <v>0</v>
      </c>
      <c r="X164" s="72">
        <f t="shared" si="46"/>
        <v>0</v>
      </c>
      <c r="Y164" s="72">
        <f t="shared" si="47"/>
        <v>0</v>
      </c>
      <c r="Z164" s="72">
        <f t="shared" si="47"/>
        <v>0</v>
      </c>
      <c r="AA164" s="72">
        <f t="shared" si="47"/>
        <v>0</v>
      </c>
      <c r="AB164" s="72">
        <f>SUMIFS('MTS B Funnel (M3)'!$I$7:$I$251,'MTS B Funnel (M3)'!$B$7:$B$251,'3.2.MTS B (M3)'!$B164)</f>
        <v>0</v>
      </c>
      <c r="AC164" s="72">
        <f>SUMIFS('MTS B Funnel (M3)'!$J$7:$J$251,'MTS B Funnel (M3)'!$B$7:$B$251,'3.2.MTS B (M3)'!$B164)</f>
        <v>0</v>
      </c>
      <c r="AD164" s="72">
        <f t="shared" si="48"/>
        <v>0</v>
      </c>
      <c r="AE164" s="55"/>
      <c r="AF164" s="72">
        <f>SUMIF('3.1.MTS A'!$F$7:$F$253,'3.2.MTS B (M3)'!R164,'3.1.MTS A'!$AM$7:$AM$253)</f>
        <v>0</v>
      </c>
      <c r="AG164" s="72">
        <f>SUMIFS('MTS B Funnel (M3)'!$L$7:$L$251,'MTS B Funnel (M3)'!$B$7:$B$251,'3.2.MTS B (M3)'!$B164)</f>
        <v>0</v>
      </c>
      <c r="AH164" s="72">
        <f>SUMIFS('MTS B Funnel (M3)'!$M$7:$M$251,'MTS B Funnel (M3)'!$B$7:$B$251,'3.2.MTS B (M3)'!$B164)</f>
        <v>0</v>
      </c>
      <c r="AI164" s="72">
        <f>SUMIFS('MTS B Funnel (M3)'!$N$7:$N$251,'MTS B Funnel (M3)'!$B$7:$B$251,'3.2.MTS B (M3)'!$B164)</f>
        <v>0</v>
      </c>
      <c r="AJ164" s="72">
        <f>SUMIFS('MTS B Funnel (M3)'!$O$7:$O$251,'MTS B Funnel (M3)'!$B$7:$B$251,'3.2.MTS B (M3)'!$B164)</f>
        <v>0</v>
      </c>
      <c r="AK164" s="72">
        <f t="shared" si="49"/>
        <v>0</v>
      </c>
      <c r="AL164" s="72">
        <f t="shared" si="50"/>
        <v>0</v>
      </c>
      <c r="AM164" s="72">
        <f t="shared" si="51"/>
        <v>0</v>
      </c>
      <c r="AN164" s="72">
        <f t="shared" si="52"/>
        <v>0</v>
      </c>
      <c r="AO164" s="72">
        <f t="shared" si="53"/>
        <v>0</v>
      </c>
      <c r="AP164" s="55"/>
    </row>
    <row r="165" spans="1:42" x14ac:dyDescent="0.25">
      <c r="A165" s="144"/>
      <c r="B165" s="55"/>
      <c r="C165" s="55"/>
      <c r="D165" s="72">
        <f>SUMIF('3.1.MTS A'!$F$7:$F$253,'3.2.MTS B (M3)'!B165,'3.1.MTS A'!$N$7:$N$253)</f>
        <v>0</v>
      </c>
      <c r="E165" s="187">
        <f>SUMIF('Conv ratios (M3)'!$A$2:$A$51,'3.2.MTS B (M3)'!$B165,'Conv ratios (M3)'!$G$2:$G$51)</f>
        <v>0</v>
      </c>
      <c r="F165" s="187">
        <f>SUMIF('Conv ratios (M3)'!$A$2:$A$51,'3.2.MTS B (M3)'!$B165,'Conv ratios (M3)'!$F$2:$F$51)</f>
        <v>0</v>
      </c>
      <c r="G165" s="187">
        <f>SUMIF('Conv ratios (M3)'!$A$2:$A$51,'3.2.MTS B (M3)'!$B165,'Conv ratios (M3)'!$E$2:$E$51)</f>
        <v>0</v>
      </c>
      <c r="H165" s="55"/>
      <c r="I165" s="72">
        <f t="shared" si="38"/>
        <v>0</v>
      </c>
      <c r="J165" s="72">
        <f t="shared" si="39"/>
        <v>0</v>
      </c>
      <c r="K165" s="72">
        <f t="shared" si="40"/>
        <v>0</v>
      </c>
      <c r="L165" s="72">
        <f t="shared" si="41"/>
        <v>0</v>
      </c>
      <c r="M165" s="55"/>
      <c r="N165" s="72">
        <f t="shared" si="42"/>
        <v>0</v>
      </c>
      <c r="O165" s="55"/>
      <c r="P165" s="72">
        <f t="shared" si="43"/>
        <v>0</v>
      </c>
      <c r="Q165" s="72">
        <f t="shared" si="44"/>
        <v>0</v>
      </c>
      <c r="R165" s="72">
        <f>SUMIF('3.1.MTS A'!$F$7:$F$253,'3.2.MTS B (M3)'!B165,'3.1.MTS A'!$AH$7:$AH$253)</f>
        <v>0</v>
      </c>
      <c r="S165" s="72">
        <f>SUMIFS('MTS B Funnel (M3)'!$E$7:$E$251,'MTS B Funnel (M3)'!$B$7:$B$251,'3.2.MTS B (M3)'!$B165)</f>
        <v>0</v>
      </c>
      <c r="T165" s="72">
        <f>SUMIFS('MTS B Funnel (M3)'!$F$7:$F$251,'MTS B Funnel (M3)'!$B$7:$B$251,'3.2.MTS B (M3)'!$B165)</f>
        <v>0</v>
      </c>
      <c r="U165" s="72">
        <f>SUMIFS('MTS B Funnel (M3)'!$G$7:$G$251,'MTS B Funnel (M3)'!$B$7:$B$251,'3.2.MTS B (M3)'!$B165)</f>
        <v>0</v>
      </c>
      <c r="V165" s="72">
        <f>SUMIFS('MTS B Funnel (M3)'!$H$7:$H$251,'MTS B Funnel (M3)'!$B$7:$B$251,'3.2.MTS B (M3)'!$B165)</f>
        <v>0</v>
      </c>
      <c r="W165" s="72">
        <f t="shared" si="45"/>
        <v>0</v>
      </c>
      <c r="X165" s="72">
        <f t="shared" si="46"/>
        <v>0</v>
      </c>
      <c r="Y165" s="72">
        <f t="shared" si="47"/>
        <v>0</v>
      </c>
      <c r="Z165" s="72">
        <f t="shared" si="47"/>
        <v>0</v>
      </c>
      <c r="AA165" s="72">
        <f t="shared" si="47"/>
        <v>0</v>
      </c>
      <c r="AB165" s="72">
        <f>SUMIFS('MTS B Funnel (M3)'!$I$7:$I$251,'MTS B Funnel (M3)'!$B$7:$B$251,'3.2.MTS B (M3)'!$B165)</f>
        <v>0</v>
      </c>
      <c r="AC165" s="72">
        <f>SUMIFS('MTS B Funnel (M3)'!$J$7:$J$251,'MTS B Funnel (M3)'!$B$7:$B$251,'3.2.MTS B (M3)'!$B165)</f>
        <v>0</v>
      </c>
      <c r="AD165" s="72">
        <f t="shared" si="48"/>
        <v>0</v>
      </c>
      <c r="AE165" s="55"/>
      <c r="AF165" s="72">
        <f>SUMIF('3.1.MTS A'!$F$7:$F$253,'3.2.MTS B (M3)'!R165,'3.1.MTS A'!$AM$7:$AM$253)</f>
        <v>0</v>
      </c>
      <c r="AG165" s="72">
        <f>SUMIFS('MTS B Funnel (M3)'!$L$7:$L$251,'MTS B Funnel (M3)'!$B$7:$B$251,'3.2.MTS B (M3)'!$B165)</f>
        <v>0</v>
      </c>
      <c r="AH165" s="72">
        <f>SUMIFS('MTS B Funnel (M3)'!$M$7:$M$251,'MTS B Funnel (M3)'!$B$7:$B$251,'3.2.MTS B (M3)'!$B165)</f>
        <v>0</v>
      </c>
      <c r="AI165" s="72">
        <f>SUMIFS('MTS B Funnel (M3)'!$N$7:$N$251,'MTS B Funnel (M3)'!$B$7:$B$251,'3.2.MTS B (M3)'!$B165)</f>
        <v>0</v>
      </c>
      <c r="AJ165" s="72">
        <f>SUMIFS('MTS B Funnel (M3)'!$O$7:$O$251,'MTS B Funnel (M3)'!$B$7:$B$251,'3.2.MTS B (M3)'!$B165)</f>
        <v>0</v>
      </c>
      <c r="AK165" s="72">
        <f t="shared" si="49"/>
        <v>0</v>
      </c>
      <c r="AL165" s="72">
        <f t="shared" si="50"/>
        <v>0</v>
      </c>
      <c r="AM165" s="72">
        <f t="shared" si="51"/>
        <v>0</v>
      </c>
      <c r="AN165" s="72">
        <f t="shared" si="52"/>
        <v>0</v>
      </c>
      <c r="AO165" s="72">
        <f t="shared" si="53"/>
        <v>0</v>
      </c>
      <c r="AP165" s="55"/>
    </row>
    <row r="166" spans="1:42" x14ac:dyDescent="0.25">
      <c r="A166" s="144"/>
      <c r="B166" s="55"/>
      <c r="C166" s="55"/>
      <c r="D166" s="72">
        <f>SUMIF('3.1.MTS A'!$F$7:$F$253,'3.2.MTS B (M3)'!B166,'3.1.MTS A'!$N$7:$N$253)</f>
        <v>0</v>
      </c>
      <c r="E166" s="187">
        <f>SUMIF('Conv ratios (M3)'!$A$2:$A$51,'3.2.MTS B (M3)'!$B166,'Conv ratios (M3)'!$G$2:$G$51)</f>
        <v>0</v>
      </c>
      <c r="F166" s="187">
        <f>SUMIF('Conv ratios (M3)'!$A$2:$A$51,'3.2.MTS B (M3)'!$B166,'Conv ratios (M3)'!$F$2:$F$51)</f>
        <v>0</v>
      </c>
      <c r="G166" s="187">
        <f>SUMIF('Conv ratios (M3)'!$A$2:$A$51,'3.2.MTS B (M3)'!$B166,'Conv ratios (M3)'!$E$2:$E$51)</f>
        <v>0</v>
      </c>
      <c r="H166" s="55"/>
      <c r="I166" s="72">
        <f t="shared" si="38"/>
        <v>0</v>
      </c>
      <c r="J166" s="72">
        <f t="shared" si="39"/>
        <v>0</v>
      </c>
      <c r="K166" s="72">
        <f t="shared" si="40"/>
        <v>0</v>
      </c>
      <c r="L166" s="72">
        <f t="shared" si="41"/>
        <v>0</v>
      </c>
      <c r="M166" s="55"/>
      <c r="N166" s="72">
        <f t="shared" si="42"/>
        <v>0</v>
      </c>
      <c r="O166" s="55"/>
      <c r="P166" s="72">
        <f t="shared" si="43"/>
        <v>0</v>
      </c>
      <c r="Q166" s="72">
        <f t="shared" si="44"/>
        <v>0</v>
      </c>
      <c r="R166" s="72">
        <f>SUMIF('3.1.MTS A'!$F$7:$F$253,'3.2.MTS B (M3)'!B166,'3.1.MTS A'!$AH$7:$AH$253)</f>
        <v>0</v>
      </c>
      <c r="S166" s="72">
        <f>SUMIFS('MTS B Funnel (M3)'!$E$7:$E$251,'MTS B Funnel (M3)'!$B$7:$B$251,'3.2.MTS B (M3)'!$B166)</f>
        <v>0</v>
      </c>
      <c r="T166" s="72">
        <f>SUMIFS('MTS B Funnel (M3)'!$F$7:$F$251,'MTS B Funnel (M3)'!$B$7:$B$251,'3.2.MTS B (M3)'!$B166)</f>
        <v>0</v>
      </c>
      <c r="U166" s="72">
        <f>SUMIFS('MTS B Funnel (M3)'!$G$7:$G$251,'MTS B Funnel (M3)'!$B$7:$B$251,'3.2.MTS B (M3)'!$B166)</f>
        <v>0</v>
      </c>
      <c r="V166" s="72">
        <f>SUMIFS('MTS B Funnel (M3)'!$H$7:$H$251,'MTS B Funnel (M3)'!$B$7:$B$251,'3.2.MTS B (M3)'!$B166)</f>
        <v>0</v>
      </c>
      <c r="W166" s="72">
        <f t="shared" si="45"/>
        <v>0</v>
      </c>
      <c r="X166" s="72">
        <f t="shared" si="46"/>
        <v>0</v>
      </c>
      <c r="Y166" s="72">
        <f t="shared" si="47"/>
        <v>0</v>
      </c>
      <c r="Z166" s="72">
        <f t="shared" si="47"/>
        <v>0</v>
      </c>
      <c r="AA166" s="72">
        <f t="shared" si="47"/>
        <v>0</v>
      </c>
      <c r="AB166" s="72">
        <f>SUMIFS('MTS B Funnel (M3)'!$I$7:$I$251,'MTS B Funnel (M3)'!$B$7:$B$251,'3.2.MTS B (M3)'!$B166)</f>
        <v>0</v>
      </c>
      <c r="AC166" s="72">
        <f>SUMIFS('MTS B Funnel (M3)'!$J$7:$J$251,'MTS B Funnel (M3)'!$B$7:$B$251,'3.2.MTS B (M3)'!$B166)</f>
        <v>0</v>
      </c>
      <c r="AD166" s="72">
        <f t="shared" si="48"/>
        <v>0</v>
      </c>
      <c r="AE166" s="55"/>
      <c r="AF166" s="72">
        <f>SUMIF('3.1.MTS A'!$F$7:$F$253,'3.2.MTS B (M3)'!R166,'3.1.MTS A'!$AM$7:$AM$253)</f>
        <v>0</v>
      </c>
      <c r="AG166" s="72">
        <f>SUMIFS('MTS B Funnel (M3)'!$L$7:$L$251,'MTS B Funnel (M3)'!$B$7:$B$251,'3.2.MTS B (M3)'!$B166)</f>
        <v>0</v>
      </c>
      <c r="AH166" s="72">
        <f>SUMIFS('MTS B Funnel (M3)'!$M$7:$M$251,'MTS B Funnel (M3)'!$B$7:$B$251,'3.2.MTS B (M3)'!$B166)</f>
        <v>0</v>
      </c>
      <c r="AI166" s="72">
        <f>SUMIFS('MTS B Funnel (M3)'!$N$7:$N$251,'MTS B Funnel (M3)'!$B$7:$B$251,'3.2.MTS B (M3)'!$B166)</f>
        <v>0</v>
      </c>
      <c r="AJ166" s="72">
        <f>SUMIFS('MTS B Funnel (M3)'!$O$7:$O$251,'MTS B Funnel (M3)'!$B$7:$B$251,'3.2.MTS B (M3)'!$B166)</f>
        <v>0</v>
      </c>
      <c r="AK166" s="72">
        <f t="shared" si="49"/>
        <v>0</v>
      </c>
      <c r="AL166" s="72">
        <f t="shared" si="50"/>
        <v>0</v>
      </c>
      <c r="AM166" s="72">
        <f t="shared" si="51"/>
        <v>0</v>
      </c>
      <c r="AN166" s="72">
        <f t="shared" si="52"/>
        <v>0</v>
      </c>
      <c r="AO166" s="72">
        <f t="shared" si="53"/>
        <v>0</v>
      </c>
      <c r="AP166" s="55"/>
    </row>
    <row r="167" spans="1:42" x14ac:dyDescent="0.25">
      <c r="A167" s="144"/>
      <c r="B167" s="55"/>
      <c r="C167" s="55"/>
      <c r="D167" s="72">
        <f>SUMIF('3.1.MTS A'!$F$7:$F$253,'3.2.MTS B (M3)'!B167,'3.1.MTS A'!$N$7:$N$253)</f>
        <v>0</v>
      </c>
      <c r="E167" s="187">
        <f>SUMIF('Conv ratios (M3)'!$A$2:$A$51,'3.2.MTS B (M3)'!$B167,'Conv ratios (M3)'!$G$2:$G$51)</f>
        <v>0</v>
      </c>
      <c r="F167" s="187">
        <f>SUMIF('Conv ratios (M3)'!$A$2:$A$51,'3.2.MTS B (M3)'!$B167,'Conv ratios (M3)'!$F$2:$F$51)</f>
        <v>0</v>
      </c>
      <c r="G167" s="187">
        <f>SUMIF('Conv ratios (M3)'!$A$2:$A$51,'3.2.MTS B (M3)'!$B167,'Conv ratios (M3)'!$E$2:$E$51)</f>
        <v>0</v>
      </c>
      <c r="H167" s="55"/>
      <c r="I167" s="72">
        <f t="shared" si="38"/>
        <v>0</v>
      </c>
      <c r="J167" s="72">
        <f t="shared" si="39"/>
        <v>0</v>
      </c>
      <c r="K167" s="72">
        <f t="shared" si="40"/>
        <v>0</v>
      </c>
      <c r="L167" s="72">
        <f t="shared" si="41"/>
        <v>0</v>
      </c>
      <c r="M167" s="55"/>
      <c r="N167" s="72">
        <f t="shared" si="42"/>
        <v>0</v>
      </c>
      <c r="O167" s="55"/>
      <c r="P167" s="72">
        <f t="shared" si="43"/>
        <v>0</v>
      </c>
      <c r="Q167" s="72">
        <f t="shared" si="44"/>
        <v>0</v>
      </c>
      <c r="R167" s="72">
        <f>SUMIF('3.1.MTS A'!$F$7:$F$253,'3.2.MTS B (M3)'!B167,'3.1.MTS A'!$AH$7:$AH$253)</f>
        <v>0</v>
      </c>
      <c r="S167" s="72">
        <f>SUMIFS('MTS B Funnel (M3)'!$E$7:$E$251,'MTS B Funnel (M3)'!$B$7:$B$251,'3.2.MTS B (M3)'!$B167)</f>
        <v>0</v>
      </c>
      <c r="T167" s="72">
        <f>SUMIFS('MTS B Funnel (M3)'!$F$7:$F$251,'MTS B Funnel (M3)'!$B$7:$B$251,'3.2.MTS B (M3)'!$B167)</f>
        <v>0</v>
      </c>
      <c r="U167" s="72">
        <f>SUMIFS('MTS B Funnel (M3)'!$G$7:$G$251,'MTS B Funnel (M3)'!$B$7:$B$251,'3.2.MTS B (M3)'!$B167)</f>
        <v>0</v>
      </c>
      <c r="V167" s="72">
        <f>SUMIFS('MTS B Funnel (M3)'!$H$7:$H$251,'MTS B Funnel (M3)'!$B$7:$B$251,'3.2.MTS B (M3)'!$B167)</f>
        <v>0</v>
      </c>
      <c r="W167" s="72">
        <f t="shared" si="45"/>
        <v>0</v>
      </c>
      <c r="X167" s="72">
        <f t="shared" si="46"/>
        <v>0</v>
      </c>
      <c r="Y167" s="72">
        <f t="shared" si="47"/>
        <v>0</v>
      </c>
      <c r="Z167" s="72">
        <f t="shared" si="47"/>
        <v>0</v>
      </c>
      <c r="AA167" s="72">
        <f t="shared" si="47"/>
        <v>0</v>
      </c>
      <c r="AB167" s="72">
        <f>SUMIFS('MTS B Funnel (M3)'!$I$7:$I$251,'MTS B Funnel (M3)'!$B$7:$B$251,'3.2.MTS B (M3)'!$B167)</f>
        <v>0</v>
      </c>
      <c r="AC167" s="72">
        <f>SUMIFS('MTS B Funnel (M3)'!$J$7:$J$251,'MTS B Funnel (M3)'!$B$7:$B$251,'3.2.MTS B (M3)'!$B167)</f>
        <v>0</v>
      </c>
      <c r="AD167" s="72">
        <f t="shared" si="48"/>
        <v>0</v>
      </c>
      <c r="AE167" s="55"/>
      <c r="AF167" s="72">
        <f>SUMIF('3.1.MTS A'!$F$7:$F$253,'3.2.MTS B (M3)'!R167,'3.1.MTS A'!$AM$7:$AM$253)</f>
        <v>0</v>
      </c>
      <c r="AG167" s="72">
        <f>SUMIFS('MTS B Funnel (M3)'!$L$7:$L$251,'MTS B Funnel (M3)'!$B$7:$B$251,'3.2.MTS B (M3)'!$B167)</f>
        <v>0</v>
      </c>
      <c r="AH167" s="72">
        <f>SUMIFS('MTS B Funnel (M3)'!$M$7:$M$251,'MTS B Funnel (M3)'!$B$7:$B$251,'3.2.MTS B (M3)'!$B167)</f>
        <v>0</v>
      </c>
      <c r="AI167" s="72">
        <f>SUMIFS('MTS B Funnel (M3)'!$N$7:$N$251,'MTS B Funnel (M3)'!$B$7:$B$251,'3.2.MTS B (M3)'!$B167)</f>
        <v>0</v>
      </c>
      <c r="AJ167" s="72">
        <f>SUMIFS('MTS B Funnel (M3)'!$O$7:$O$251,'MTS B Funnel (M3)'!$B$7:$B$251,'3.2.MTS B (M3)'!$B167)</f>
        <v>0</v>
      </c>
      <c r="AK167" s="72">
        <f t="shared" si="49"/>
        <v>0</v>
      </c>
      <c r="AL167" s="72">
        <f t="shared" si="50"/>
        <v>0</v>
      </c>
      <c r="AM167" s="72">
        <f t="shared" si="51"/>
        <v>0</v>
      </c>
      <c r="AN167" s="72">
        <f t="shared" si="52"/>
        <v>0</v>
      </c>
      <c r="AO167" s="72">
        <f t="shared" si="53"/>
        <v>0</v>
      </c>
      <c r="AP167" s="55"/>
    </row>
    <row r="168" spans="1:42" x14ac:dyDescent="0.25">
      <c r="A168" s="144"/>
      <c r="B168" s="55"/>
      <c r="C168" s="55"/>
      <c r="D168" s="72">
        <f>SUMIF('3.1.MTS A'!$F$7:$F$253,'3.2.MTS B (M3)'!B168,'3.1.MTS A'!$N$7:$N$253)</f>
        <v>0</v>
      </c>
      <c r="E168" s="187">
        <f>SUMIF('Conv ratios (M3)'!$A$2:$A$51,'3.2.MTS B (M3)'!$B168,'Conv ratios (M3)'!$G$2:$G$51)</f>
        <v>0</v>
      </c>
      <c r="F168" s="187">
        <f>SUMIF('Conv ratios (M3)'!$A$2:$A$51,'3.2.MTS B (M3)'!$B168,'Conv ratios (M3)'!$F$2:$F$51)</f>
        <v>0</v>
      </c>
      <c r="G168" s="187">
        <f>SUMIF('Conv ratios (M3)'!$A$2:$A$51,'3.2.MTS B (M3)'!$B168,'Conv ratios (M3)'!$E$2:$E$51)</f>
        <v>0</v>
      </c>
      <c r="H168" s="55"/>
      <c r="I168" s="72">
        <f t="shared" si="38"/>
        <v>0</v>
      </c>
      <c r="J168" s="72">
        <f t="shared" si="39"/>
        <v>0</v>
      </c>
      <c r="K168" s="72">
        <f t="shared" si="40"/>
        <v>0</v>
      </c>
      <c r="L168" s="72">
        <f t="shared" si="41"/>
        <v>0</v>
      </c>
      <c r="M168" s="55"/>
      <c r="N168" s="72">
        <f t="shared" si="42"/>
        <v>0</v>
      </c>
      <c r="O168" s="55"/>
      <c r="P168" s="72">
        <f t="shared" si="43"/>
        <v>0</v>
      </c>
      <c r="Q168" s="72">
        <f t="shared" si="44"/>
        <v>0</v>
      </c>
      <c r="R168" s="72">
        <f>SUMIF('3.1.MTS A'!$F$7:$F$253,'3.2.MTS B (M3)'!B168,'3.1.MTS A'!$AH$7:$AH$253)</f>
        <v>0</v>
      </c>
      <c r="S168" s="72">
        <f>SUMIFS('MTS B Funnel (M3)'!$E$7:$E$251,'MTS B Funnel (M3)'!$B$7:$B$251,'3.2.MTS B (M3)'!$B168)</f>
        <v>0</v>
      </c>
      <c r="T168" s="72">
        <f>SUMIFS('MTS B Funnel (M3)'!$F$7:$F$251,'MTS B Funnel (M3)'!$B$7:$B$251,'3.2.MTS B (M3)'!$B168)</f>
        <v>0</v>
      </c>
      <c r="U168" s="72">
        <f>SUMIFS('MTS B Funnel (M3)'!$G$7:$G$251,'MTS B Funnel (M3)'!$B$7:$B$251,'3.2.MTS B (M3)'!$B168)</f>
        <v>0</v>
      </c>
      <c r="V168" s="72">
        <f>SUMIFS('MTS B Funnel (M3)'!$H$7:$H$251,'MTS B Funnel (M3)'!$B$7:$B$251,'3.2.MTS B (M3)'!$B168)</f>
        <v>0</v>
      </c>
      <c r="W168" s="72">
        <f t="shared" si="45"/>
        <v>0</v>
      </c>
      <c r="X168" s="72">
        <f t="shared" si="46"/>
        <v>0</v>
      </c>
      <c r="Y168" s="72">
        <f t="shared" si="47"/>
        <v>0</v>
      </c>
      <c r="Z168" s="72">
        <f t="shared" si="47"/>
        <v>0</v>
      </c>
      <c r="AA168" s="72">
        <f t="shared" si="47"/>
        <v>0</v>
      </c>
      <c r="AB168" s="72">
        <f>SUMIFS('MTS B Funnel (M3)'!$I$7:$I$251,'MTS B Funnel (M3)'!$B$7:$B$251,'3.2.MTS B (M3)'!$B168)</f>
        <v>0</v>
      </c>
      <c r="AC168" s="72">
        <f>SUMIFS('MTS B Funnel (M3)'!$J$7:$J$251,'MTS B Funnel (M3)'!$B$7:$B$251,'3.2.MTS B (M3)'!$B168)</f>
        <v>0</v>
      </c>
      <c r="AD168" s="72">
        <f t="shared" si="48"/>
        <v>0</v>
      </c>
      <c r="AE168" s="55"/>
      <c r="AF168" s="72">
        <f>SUMIF('3.1.MTS A'!$F$7:$F$253,'3.2.MTS B (M3)'!R168,'3.1.MTS A'!$AM$7:$AM$253)</f>
        <v>0</v>
      </c>
      <c r="AG168" s="72">
        <f>SUMIFS('MTS B Funnel (M3)'!$L$7:$L$251,'MTS B Funnel (M3)'!$B$7:$B$251,'3.2.MTS B (M3)'!$B168)</f>
        <v>0</v>
      </c>
      <c r="AH168" s="72">
        <f>SUMIFS('MTS B Funnel (M3)'!$M$7:$M$251,'MTS B Funnel (M3)'!$B$7:$B$251,'3.2.MTS B (M3)'!$B168)</f>
        <v>0</v>
      </c>
      <c r="AI168" s="72">
        <f>SUMIFS('MTS B Funnel (M3)'!$N$7:$N$251,'MTS B Funnel (M3)'!$B$7:$B$251,'3.2.MTS B (M3)'!$B168)</f>
        <v>0</v>
      </c>
      <c r="AJ168" s="72">
        <f>SUMIFS('MTS B Funnel (M3)'!$O$7:$O$251,'MTS B Funnel (M3)'!$B$7:$B$251,'3.2.MTS B (M3)'!$B168)</f>
        <v>0</v>
      </c>
      <c r="AK168" s="72">
        <f t="shared" si="49"/>
        <v>0</v>
      </c>
      <c r="AL168" s="72">
        <f t="shared" si="50"/>
        <v>0</v>
      </c>
      <c r="AM168" s="72">
        <f t="shared" si="51"/>
        <v>0</v>
      </c>
      <c r="AN168" s="72">
        <f t="shared" si="52"/>
        <v>0</v>
      </c>
      <c r="AO168" s="72">
        <f t="shared" si="53"/>
        <v>0</v>
      </c>
      <c r="AP168" s="55"/>
    </row>
    <row r="169" spans="1:42" x14ac:dyDescent="0.25">
      <c r="A169" s="144"/>
      <c r="B169" s="55"/>
      <c r="C169" s="55"/>
      <c r="D169" s="72">
        <f>SUMIF('3.1.MTS A'!$F$7:$F$253,'3.2.MTS B (M3)'!B169,'3.1.MTS A'!$N$7:$N$253)</f>
        <v>0</v>
      </c>
      <c r="E169" s="187">
        <f>SUMIF('Conv ratios (M3)'!$A$2:$A$51,'3.2.MTS B (M3)'!$B169,'Conv ratios (M3)'!$G$2:$G$51)</f>
        <v>0</v>
      </c>
      <c r="F169" s="187">
        <f>SUMIF('Conv ratios (M3)'!$A$2:$A$51,'3.2.MTS B (M3)'!$B169,'Conv ratios (M3)'!$F$2:$F$51)</f>
        <v>0</v>
      </c>
      <c r="G169" s="187">
        <f>SUMIF('Conv ratios (M3)'!$A$2:$A$51,'3.2.MTS B (M3)'!$B169,'Conv ratios (M3)'!$E$2:$E$51)</f>
        <v>0</v>
      </c>
      <c r="H169" s="55"/>
      <c r="I169" s="72">
        <f t="shared" si="38"/>
        <v>0</v>
      </c>
      <c r="J169" s="72">
        <f t="shared" si="39"/>
        <v>0</v>
      </c>
      <c r="K169" s="72">
        <f t="shared" si="40"/>
        <v>0</v>
      </c>
      <c r="L169" s="72">
        <f t="shared" si="41"/>
        <v>0</v>
      </c>
      <c r="M169" s="55"/>
      <c r="N169" s="72">
        <f t="shared" si="42"/>
        <v>0</v>
      </c>
      <c r="O169" s="55"/>
      <c r="P169" s="72">
        <f t="shared" si="43"/>
        <v>0</v>
      </c>
      <c r="Q169" s="72">
        <f t="shared" si="44"/>
        <v>0</v>
      </c>
      <c r="R169" s="72">
        <f>SUMIF('3.1.MTS A'!$F$7:$F$253,'3.2.MTS B (M3)'!B169,'3.1.MTS A'!$AH$7:$AH$253)</f>
        <v>0</v>
      </c>
      <c r="S169" s="72">
        <f>SUMIFS('MTS B Funnel (M3)'!$E$7:$E$251,'MTS B Funnel (M3)'!$B$7:$B$251,'3.2.MTS B (M3)'!$B169)</f>
        <v>0</v>
      </c>
      <c r="T169" s="72">
        <f>SUMIFS('MTS B Funnel (M3)'!$F$7:$F$251,'MTS B Funnel (M3)'!$B$7:$B$251,'3.2.MTS B (M3)'!$B169)</f>
        <v>0</v>
      </c>
      <c r="U169" s="72">
        <f>SUMIFS('MTS B Funnel (M3)'!$G$7:$G$251,'MTS B Funnel (M3)'!$B$7:$B$251,'3.2.MTS B (M3)'!$B169)</f>
        <v>0</v>
      </c>
      <c r="V169" s="72">
        <f>SUMIFS('MTS B Funnel (M3)'!$H$7:$H$251,'MTS B Funnel (M3)'!$B$7:$B$251,'3.2.MTS B (M3)'!$B169)</f>
        <v>0</v>
      </c>
      <c r="W169" s="72">
        <f t="shared" si="45"/>
        <v>0</v>
      </c>
      <c r="X169" s="72">
        <f t="shared" si="46"/>
        <v>0</v>
      </c>
      <c r="Y169" s="72">
        <f t="shared" si="47"/>
        <v>0</v>
      </c>
      <c r="Z169" s="72">
        <f t="shared" si="47"/>
        <v>0</v>
      </c>
      <c r="AA169" s="72">
        <f t="shared" si="47"/>
        <v>0</v>
      </c>
      <c r="AB169" s="72">
        <f>SUMIFS('MTS B Funnel (M3)'!$I$7:$I$251,'MTS B Funnel (M3)'!$B$7:$B$251,'3.2.MTS B (M3)'!$B169)</f>
        <v>0</v>
      </c>
      <c r="AC169" s="72">
        <f>SUMIFS('MTS B Funnel (M3)'!$J$7:$J$251,'MTS B Funnel (M3)'!$B$7:$B$251,'3.2.MTS B (M3)'!$B169)</f>
        <v>0</v>
      </c>
      <c r="AD169" s="72">
        <f t="shared" si="48"/>
        <v>0</v>
      </c>
      <c r="AE169" s="55"/>
      <c r="AF169" s="72">
        <f>SUMIF('3.1.MTS A'!$F$7:$F$253,'3.2.MTS B (M3)'!R169,'3.1.MTS A'!$AM$7:$AM$253)</f>
        <v>0</v>
      </c>
      <c r="AG169" s="72">
        <f>SUMIFS('MTS B Funnel (M3)'!$L$7:$L$251,'MTS B Funnel (M3)'!$B$7:$B$251,'3.2.MTS B (M3)'!$B169)</f>
        <v>0</v>
      </c>
      <c r="AH169" s="72">
        <f>SUMIFS('MTS B Funnel (M3)'!$M$7:$M$251,'MTS B Funnel (M3)'!$B$7:$B$251,'3.2.MTS B (M3)'!$B169)</f>
        <v>0</v>
      </c>
      <c r="AI169" s="72">
        <f>SUMIFS('MTS B Funnel (M3)'!$N$7:$N$251,'MTS B Funnel (M3)'!$B$7:$B$251,'3.2.MTS B (M3)'!$B169)</f>
        <v>0</v>
      </c>
      <c r="AJ169" s="72">
        <f>SUMIFS('MTS B Funnel (M3)'!$O$7:$O$251,'MTS B Funnel (M3)'!$B$7:$B$251,'3.2.MTS B (M3)'!$B169)</f>
        <v>0</v>
      </c>
      <c r="AK169" s="72">
        <f t="shared" si="49"/>
        <v>0</v>
      </c>
      <c r="AL169" s="72">
        <f t="shared" si="50"/>
        <v>0</v>
      </c>
      <c r="AM169" s="72">
        <f t="shared" si="51"/>
        <v>0</v>
      </c>
      <c r="AN169" s="72">
        <f t="shared" si="52"/>
        <v>0</v>
      </c>
      <c r="AO169" s="72">
        <f t="shared" si="53"/>
        <v>0</v>
      </c>
      <c r="AP169" s="55"/>
    </row>
    <row r="170" spans="1:42" x14ac:dyDescent="0.25">
      <c r="A170" s="144"/>
      <c r="B170" s="55"/>
      <c r="C170" s="55"/>
      <c r="D170" s="72">
        <f>SUMIF('3.1.MTS A'!$F$7:$F$253,'3.2.MTS B (M3)'!B170,'3.1.MTS A'!$N$7:$N$253)</f>
        <v>0</v>
      </c>
      <c r="E170" s="187">
        <f>SUMIF('Conv ratios (M3)'!$A$2:$A$51,'3.2.MTS B (M3)'!$B170,'Conv ratios (M3)'!$G$2:$G$51)</f>
        <v>0</v>
      </c>
      <c r="F170" s="187">
        <f>SUMIF('Conv ratios (M3)'!$A$2:$A$51,'3.2.MTS B (M3)'!$B170,'Conv ratios (M3)'!$F$2:$F$51)</f>
        <v>0</v>
      </c>
      <c r="G170" s="187">
        <f>SUMIF('Conv ratios (M3)'!$A$2:$A$51,'3.2.MTS B (M3)'!$B170,'Conv ratios (M3)'!$E$2:$E$51)</f>
        <v>0</v>
      </c>
      <c r="H170" s="55"/>
      <c r="I170" s="72">
        <f t="shared" si="38"/>
        <v>0</v>
      </c>
      <c r="J170" s="72">
        <f t="shared" si="39"/>
        <v>0</v>
      </c>
      <c r="K170" s="72">
        <f t="shared" si="40"/>
        <v>0</v>
      </c>
      <c r="L170" s="72">
        <f t="shared" si="41"/>
        <v>0</v>
      </c>
      <c r="M170" s="55"/>
      <c r="N170" s="72">
        <f t="shared" si="42"/>
        <v>0</v>
      </c>
      <c r="O170" s="55"/>
      <c r="P170" s="72">
        <f t="shared" si="43"/>
        <v>0</v>
      </c>
      <c r="Q170" s="72">
        <f t="shared" si="44"/>
        <v>0</v>
      </c>
      <c r="R170" s="72">
        <f>SUMIF('3.1.MTS A'!$F$7:$F$253,'3.2.MTS B (M3)'!B170,'3.1.MTS A'!$AH$7:$AH$253)</f>
        <v>0</v>
      </c>
      <c r="S170" s="72">
        <f>SUMIFS('MTS B Funnel (M3)'!$E$7:$E$251,'MTS B Funnel (M3)'!$B$7:$B$251,'3.2.MTS B (M3)'!$B170)</f>
        <v>0</v>
      </c>
      <c r="T170" s="72">
        <f>SUMIFS('MTS B Funnel (M3)'!$F$7:$F$251,'MTS B Funnel (M3)'!$B$7:$B$251,'3.2.MTS B (M3)'!$B170)</f>
        <v>0</v>
      </c>
      <c r="U170" s="72">
        <f>SUMIFS('MTS B Funnel (M3)'!$G$7:$G$251,'MTS B Funnel (M3)'!$B$7:$B$251,'3.2.MTS B (M3)'!$B170)</f>
        <v>0</v>
      </c>
      <c r="V170" s="72">
        <f>SUMIFS('MTS B Funnel (M3)'!$H$7:$H$251,'MTS B Funnel (M3)'!$B$7:$B$251,'3.2.MTS B (M3)'!$B170)</f>
        <v>0</v>
      </c>
      <c r="W170" s="72">
        <f t="shared" si="45"/>
        <v>0</v>
      </c>
      <c r="X170" s="72">
        <f t="shared" si="46"/>
        <v>0</v>
      </c>
      <c r="Y170" s="72">
        <f t="shared" si="47"/>
        <v>0</v>
      </c>
      <c r="Z170" s="72">
        <f t="shared" si="47"/>
        <v>0</v>
      </c>
      <c r="AA170" s="72">
        <f t="shared" si="47"/>
        <v>0</v>
      </c>
      <c r="AB170" s="72">
        <f>SUMIFS('MTS B Funnel (M3)'!$I$7:$I$251,'MTS B Funnel (M3)'!$B$7:$B$251,'3.2.MTS B (M3)'!$B170)</f>
        <v>0</v>
      </c>
      <c r="AC170" s="72">
        <f>SUMIFS('MTS B Funnel (M3)'!$J$7:$J$251,'MTS B Funnel (M3)'!$B$7:$B$251,'3.2.MTS B (M3)'!$B170)</f>
        <v>0</v>
      </c>
      <c r="AD170" s="72">
        <f t="shared" si="48"/>
        <v>0</v>
      </c>
      <c r="AE170" s="55"/>
      <c r="AF170" s="72">
        <f>SUMIF('3.1.MTS A'!$F$7:$F$253,'3.2.MTS B (M3)'!R170,'3.1.MTS A'!$AM$7:$AM$253)</f>
        <v>0</v>
      </c>
      <c r="AG170" s="72">
        <f>SUMIFS('MTS B Funnel (M3)'!$L$7:$L$251,'MTS B Funnel (M3)'!$B$7:$B$251,'3.2.MTS B (M3)'!$B170)</f>
        <v>0</v>
      </c>
      <c r="AH170" s="72">
        <f>SUMIFS('MTS B Funnel (M3)'!$M$7:$M$251,'MTS B Funnel (M3)'!$B$7:$B$251,'3.2.MTS B (M3)'!$B170)</f>
        <v>0</v>
      </c>
      <c r="AI170" s="72">
        <f>SUMIFS('MTS B Funnel (M3)'!$N$7:$N$251,'MTS B Funnel (M3)'!$B$7:$B$251,'3.2.MTS B (M3)'!$B170)</f>
        <v>0</v>
      </c>
      <c r="AJ170" s="72">
        <f>SUMIFS('MTS B Funnel (M3)'!$O$7:$O$251,'MTS B Funnel (M3)'!$B$7:$B$251,'3.2.MTS B (M3)'!$B170)</f>
        <v>0</v>
      </c>
      <c r="AK170" s="72">
        <f t="shared" si="49"/>
        <v>0</v>
      </c>
      <c r="AL170" s="72">
        <f t="shared" si="50"/>
        <v>0</v>
      </c>
      <c r="AM170" s="72">
        <f t="shared" si="51"/>
        <v>0</v>
      </c>
      <c r="AN170" s="72">
        <f t="shared" si="52"/>
        <v>0</v>
      </c>
      <c r="AO170" s="72">
        <f t="shared" si="53"/>
        <v>0</v>
      </c>
      <c r="AP170" s="55"/>
    </row>
    <row r="171" spans="1:42" x14ac:dyDescent="0.25">
      <c r="A171" s="144"/>
      <c r="B171" s="55"/>
      <c r="C171" s="55"/>
      <c r="D171" s="72">
        <f>SUMIF('3.1.MTS A'!$F$7:$F$253,'3.2.MTS B (M3)'!B171,'3.1.MTS A'!$N$7:$N$253)</f>
        <v>0</v>
      </c>
      <c r="E171" s="187">
        <f>SUMIF('Conv ratios (M3)'!$A$2:$A$51,'3.2.MTS B (M3)'!$B171,'Conv ratios (M3)'!$G$2:$G$51)</f>
        <v>0</v>
      </c>
      <c r="F171" s="187">
        <f>SUMIF('Conv ratios (M3)'!$A$2:$A$51,'3.2.MTS B (M3)'!$B171,'Conv ratios (M3)'!$F$2:$F$51)</f>
        <v>0</v>
      </c>
      <c r="G171" s="187">
        <f>SUMIF('Conv ratios (M3)'!$A$2:$A$51,'3.2.MTS B (M3)'!$B171,'Conv ratios (M3)'!$E$2:$E$51)</f>
        <v>0</v>
      </c>
      <c r="H171" s="55"/>
      <c r="I171" s="72">
        <f t="shared" si="38"/>
        <v>0</v>
      </c>
      <c r="J171" s="72">
        <f t="shared" si="39"/>
        <v>0</v>
      </c>
      <c r="K171" s="72">
        <f t="shared" si="40"/>
        <v>0</v>
      </c>
      <c r="L171" s="72">
        <f t="shared" si="41"/>
        <v>0</v>
      </c>
      <c r="M171" s="55"/>
      <c r="N171" s="72">
        <f t="shared" si="42"/>
        <v>0</v>
      </c>
      <c r="O171" s="55"/>
      <c r="P171" s="72">
        <f t="shared" si="43"/>
        <v>0</v>
      </c>
      <c r="Q171" s="72">
        <f t="shared" si="44"/>
        <v>0</v>
      </c>
      <c r="R171" s="72">
        <f>SUMIF('3.1.MTS A'!$F$7:$F$253,'3.2.MTS B (M3)'!B171,'3.1.MTS A'!$AH$7:$AH$253)</f>
        <v>0</v>
      </c>
      <c r="S171" s="72">
        <f>SUMIFS('MTS B Funnel (M3)'!$E$7:$E$251,'MTS B Funnel (M3)'!$B$7:$B$251,'3.2.MTS B (M3)'!$B171)</f>
        <v>0</v>
      </c>
      <c r="T171" s="72">
        <f>SUMIFS('MTS B Funnel (M3)'!$F$7:$F$251,'MTS B Funnel (M3)'!$B$7:$B$251,'3.2.MTS B (M3)'!$B171)</f>
        <v>0</v>
      </c>
      <c r="U171" s="72">
        <f>SUMIFS('MTS B Funnel (M3)'!$G$7:$G$251,'MTS B Funnel (M3)'!$B$7:$B$251,'3.2.MTS B (M3)'!$B171)</f>
        <v>0</v>
      </c>
      <c r="V171" s="72">
        <f>SUMIFS('MTS B Funnel (M3)'!$H$7:$H$251,'MTS B Funnel (M3)'!$B$7:$B$251,'3.2.MTS B (M3)'!$B171)</f>
        <v>0</v>
      </c>
      <c r="W171" s="72">
        <f t="shared" si="45"/>
        <v>0</v>
      </c>
      <c r="X171" s="72">
        <f t="shared" si="46"/>
        <v>0</v>
      </c>
      <c r="Y171" s="72">
        <f t="shared" si="47"/>
        <v>0</v>
      </c>
      <c r="Z171" s="72">
        <f t="shared" si="47"/>
        <v>0</v>
      </c>
      <c r="AA171" s="72">
        <f t="shared" si="47"/>
        <v>0</v>
      </c>
      <c r="AB171" s="72">
        <f>SUMIFS('MTS B Funnel (M3)'!$I$7:$I$251,'MTS B Funnel (M3)'!$B$7:$B$251,'3.2.MTS B (M3)'!$B171)</f>
        <v>0</v>
      </c>
      <c r="AC171" s="72">
        <f>SUMIFS('MTS B Funnel (M3)'!$J$7:$J$251,'MTS B Funnel (M3)'!$B$7:$B$251,'3.2.MTS B (M3)'!$B171)</f>
        <v>0</v>
      </c>
      <c r="AD171" s="72">
        <f t="shared" si="48"/>
        <v>0</v>
      </c>
      <c r="AE171" s="55"/>
      <c r="AF171" s="72">
        <f>SUMIF('3.1.MTS A'!$F$7:$F$253,'3.2.MTS B (M3)'!R171,'3.1.MTS A'!$AM$7:$AM$253)</f>
        <v>0</v>
      </c>
      <c r="AG171" s="72">
        <f>SUMIFS('MTS B Funnel (M3)'!$L$7:$L$251,'MTS B Funnel (M3)'!$B$7:$B$251,'3.2.MTS B (M3)'!$B171)</f>
        <v>0</v>
      </c>
      <c r="AH171" s="72">
        <f>SUMIFS('MTS B Funnel (M3)'!$M$7:$M$251,'MTS B Funnel (M3)'!$B$7:$B$251,'3.2.MTS B (M3)'!$B171)</f>
        <v>0</v>
      </c>
      <c r="AI171" s="72">
        <f>SUMIFS('MTS B Funnel (M3)'!$N$7:$N$251,'MTS B Funnel (M3)'!$B$7:$B$251,'3.2.MTS B (M3)'!$B171)</f>
        <v>0</v>
      </c>
      <c r="AJ171" s="72">
        <f>SUMIFS('MTS B Funnel (M3)'!$O$7:$O$251,'MTS B Funnel (M3)'!$B$7:$B$251,'3.2.MTS B (M3)'!$B171)</f>
        <v>0</v>
      </c>
      <c r="AK171" s="72">
        <f t="shared" si="49"/>
        <v>0</v>
      </c>
      <c r="AL171" s="72">
        <f t="shared" si="50"/>
        <v>0</v>
      </c>
      <c r="AM171" s="72">
        <f t="shared" si="51"/>
        <v>0</v>
      </c>
      <c r="AN171" s="72">
        <f t="shared" si="52"/>
        <v>0</v>
      </c>
      <c r="AO171" s="72">
        <f t="shared" si="53"/>
        <v>0</v>
      </c>
      <c r="AP171" s="55"/>
    </row>
    <row r="172" spans="1:42" x14ac:dyDescent="0.25">
      <c r="A172" s="144"/>
      <c r="B172" s="55"/>
      <c r="C172" s="55"/>
      <c r="D172" s="72">
        <f>SUMIF('3.1.MTS A'!$F$7:$F$253,'3.2.MTS B (M3)'!B172,'3.1.MTS A'!$N$7:$N$253)</f>
        <v>0</v>
      </c>
      <c r="E172" s="187">
        <f>SUMIF('Conv ratios (M3)'!$A$2:$A$51,'3.2.MTS B (M3)'!$B172,'Conv ratios (M3)'!$G$2:$G$51)</f>
        <v>0</v>
      </c>
      <c r="F172" s="187">
        <f>SUMIF('Conv ratios (M3)'!$A$2:$A$51,'3.2.MTS B (M3)'!$B172,'Conv ratios (M3)'!$F$2:$F$51)</f>
        <v>0</v>
      </c>
      <c r="G172" s="187">
        <f>SUMIF('Conv ratios (M3)'!$A$2:$A$51,'3.2.MTS B (M3)'!$B172,'Conv ratios (M3)'!$E$2:$E$51)</f>
        <v>0</v>
      </c>
      <c r="H172" s="55"/>
      <c r="I172" s="72">
        <f t="shared" si="38"/>
        <v>0</v>
      </c>
      <c r="J172" s="72">
        <f t="shared" si="39"/>
        <v>0</v>
      </c>
      <c r="K172" s="72">
        <f t="shared" si="40"/>
        <v>0</v>
      </c>
      <c r="L172" s="72">
        <f t="shared" si="41"/>
        <v>0</v>
      </c>
      <c r="M172" s="55"/>
      <c r="N172" s="72">
        <f t="shared" si="42"/>
        <v>0</v>
      </c>
      <c r="O172" s="55"/>
      <c r="P172" s="72">
        <f t="shared" si="43"/>
        <v>0</v>
      </c>
      <c r="Q172" s="72">
        <f t="shared" si="44"/>
        <v>0</v>
      </c>
      <c r="R172" s="72">
        <f>SUMIF('3.1.MTS A'!$F$7:$F$253,'3.2.MTS B (M3)'!B172,'3.1.MTS A'!$AH$7:$AH$253)</f>
        <v>0</v>
      </c>
      <c r="S172" s="72">
        <f>SUMIFS('MTS B Funnel (M3)'!$E$7:$E$251,'MTS B Funnel (M3)'!$B$7:$B$251,'3.2.MTS B (M3)'!$B172)</f>
        <v>0</v>
      </c>
      <c r="T172" s="72">
        <f>SUMIFS('MTS B Funnel (M3)'!$F$7:$F$251,'MTS B Funnel (M3)'!$B$7:$B$251,'3.2.MTS B (M3)'!$B172)</f>
        <v>0</v>
      </c>
      <c r="U172" s="72">
        <f>SUMIFS('MTS B Funnel (M3)'!$G$7:$G$251,'MTS B Funnel (M3)'!$B$7:$B$251,'3.2.MTS B (M3)'!$B172)</f>
        <v>0</v>
      </c>
      <c r="V172" s="72">
        <f>SUMIFS('MTS B Funnel (M3)'!$H$7:$H$251,'MTS B Funnel (M3)'!$B$7:$B$251,'3.2.MTS B (M3)'!$B172)</f>
        <v>0</v>
      </c>
      <c r="W172" s="72">
        <f t="shared" si="45"/>
        <v>0</v>
      </c>
      <c r="X172" s="72">
        <f t="shared" si="46"/>
        <v>0</v>
      </c>
      <c r="Y172" s="72">
        <f t="shared" si="47"/>
        <v>0</v>
      </c>
      <c r="Z172" s="72">
        <f t="shared" si="47"/>
        <v>0</v>
      </c>
      <c r="AA172" s="72">
        <f t="shared" si="47"/>
        <v>0</v>
      </c>
      <c r="AB172" s="72">
        <f>SUMIFS('MTS B Funnel (M3)'!$I$7:$I$251,'MTS B Funnel (M3)'!$B$7:$B$251,'3.2.MTS B (M3)'!$B172)</f>
        <v>0</v>
      </c>
      <c r="AC172" s="72">
        <f>SUMIFS('MTS B Funnel (M3)'!$J$7:$J$251,'MTS B Funnel (M3)'!$B$7:$B$251,'3.2.MTS B (M3)'!$B172)</f>
        <v>0</v>
      </c>
      <c r="AD172" s="72">
        <f t="shared" si="48"/>
        <v>0</v>
      </c>
      <c r="AE172" s="55"/>
      <c r="AF172" s="72">
        <f>SUMIF('3.1.MTS A'!$F$7:$F$253,'3.2.MTS B (M3)'!R172,'3.1.MTS A'!$AM$7:$AM$253)</f>
        <v>0</v>
      </c>
      <c r="AG172" s="72">
        <f>SUMIFS('MTS B Funnel (M3)'!$L$7:$L$251,'MTS B Funnel (M3)'!$B$7:$B$251,'3.2.MTS B (M3)'!$B172)</f>
        <v>0</v>
      </c>
      <c r="AH172" s="72">
        <f>SUMIFS('MTS B Funnel (M3)'!$M$7:$M$251,'MTS B Funnel (M3)'!$B$7:$B$251,'3.2.MTS B (M3)'!$B172)</f>
        <v>0</v>
      </c>
      <c r="AI172" s="72">
        <f>SUMIFS('MTS B Funnel (M3)'!$N$7:$N$251,'MTS B Funnel (M3)'!$B$7:$B$251,'3.2.MTS B (M3)'!$B172)</f>
        <v>0</v>
      </c>
      <c r="AJ172" s="72">
        <f>SUMIFS('MTS B Funnel (M3)'!$O$7:$O$251,'MTS B Funnel (M3)'!$B$7:$B$251,'3.2.MTS B (M3)'!$B172)</f>
        <v>0</v>
      </c>
      <c r="AK172" s="72">
        <f t="shared" si="49"/>
        <v>0</v>
      </c>
      <c r="AL172" s="72">
        <f t="shared" si="50"/>
        <v>0</v>
      </c>
      <c r="AM172" s="72">
        <f t="shared" si="51"/>
        <v>0</v>
      </c>
      <c r="AN172" s="72">
        <f t="shared" si="52"/>
        <v>0</v>
      </c>
      <c r="AO172" s="72">
        <f t="shared" si="53"/>
        <v>0</v>
      </c>
      <c r="AP172" s="55"/>
    </row>
    <row r="173" spans="1:42" x14ac:dyDescent="0.25">
      <c r="A173" s="144"/>
      <c r="B173" s="55"/>
      <c r="C173" s="55"/>
      <c r="D173" s="72">
        <f>SUMIF('3.1.MTS A'!$F$7:$F$253,'3.2.MTS B (M3)'!B173,'3.1.MTS A'!$N$7:$N$253)</f>
        <v>0</v>
      </c>
      <c r="E173" s="187">
        <f>SUMIF('Conv ratios (M3)'!$A$2:$A$51,'3.2.MTS B (M3)'!$B173,'Conv ratios (M3)'!$G$2:$G$51)</f>
        <v>0</v>
      </c>
      <c r="F173" s="187">
        <f>SUMIF('Conv ratios (M3)'!$A$2:$A$51,'3.2.MTS B (M3)'!$B173,'Conv ratios (M3)'!$F$2:$F$51)</f>
        <v>0</v>
      </c>
      <c r="G173" s="187">
        <f>SUMIF('Conv ratios (M3)'!$A$2:$A$51,'3.2.MTS B (M3)'!$B173,'Conv ratios (M3)'!$E$2:$E$51)</f>
        <v>0</v>
      </c>
      <c r="H173" s="55"/>
      <c r="I173" s="72">
        <f t="shared" si="38"/>
        <v>0</v>
      </c>
      <c r="J173" s="72">
        <f t="shared" si="39"/>
        <v>0</v>
      </c>
      <c r="K173" s="72">
        <f t="shared" si="40"/>
        <v>0</v>
      </c>
      <c r="L173" s="72">
        <f t="shared" si="41"/>
        <v>0</v>
      </c>
      <c r="M173" s="55"/>
      <c r="N173" s="72">
        <f t="shared" si="42"/>
        <v>0</v>
      </c>
      <c r="O173" s="55"/>
      <c r="P173" s="72">
        <f t="shared" si="43"/>
        <v>0</v>
      </c>
      <c r="Q173" s="72">
        <f t="shared" si="44"/>
        <v>0</v>
      </c>
      <c r="R173" s="72">
        <f>SUMIF('3.1.MTS A'!$F$7:$F$253,'3.2.MTS B (M3)'!B173,'3.1.MTS A'!$AH$7:$AH$253)</f>
        <v>0</v>
      </c>
      <c r="S173" s="72">
        <f>SUMIFS('MTS B Funnel (M3)'!$E$7:$E$251,'MTS B Funnel (M3)'!$B$7:$B$251,'3.2.MTS B (M3)'!$B173)</f>
        <v>0</v>
      </c>
      <c r="T173" s="72">
        <f>SUMIFS('MTS B Funnel (M3)'!$F$7:$F$251,'MTS B Funnel (M3)'!$B$7:$B$251,'3.2.MTS B (M3)'!$B173)</f>
        <v>0</v>
      </c>
      <c r="U173" s="72">
        <f>SUMIFS('MTS B Funnel (M3)'!$G$7:$G$251,'MTS B Funnel (M3)'!$B$7:$B$251,'3.2.MTS B (M3)'!$B173)</f>
        <v>0</v>
      </c>
      <c r="V173" s="72">
        <f>SUMIFS('MTS B Funnel (M3)'!$H$7:$H$251,'MTS B Funnel (M3)'!$B$7:$B$251,'3.2.MTS B (M3)'!$B173)</f>
        <v>0</v>
      </c>
      <c r="W173" s="72">
        <f t="shared" si="45"/>
        <v>0</v>
      </c>
      <c r="X173" s="72">
        <f t="shared" si="46"/>
        <v>0</v>
      </c>
      <c r="Y173" s="72">
        <f t="shared" si="47"/>
        <v>0</v>
      </c>
      <c r="Z173" s="72">
        <f t="shared" si="47"/>
        <v>0</v>
      </c>
      <c r="AA173" s="72">
        <f t="shared" si="47"/>
        <v>0</v>
      </c>
      <c r="AB173" s="72">
        <f>SUMIFS('MTS B Funnel (M3)'!$I$7:$I$251,'MTS B Funnel (M3)'!$B$7:$B$251,'3.2.MTS B (M3)'!$B173)</f>
        <v>0</v>
      </c>
      <c r="AC173" s="72">
        <f>SUMIFS('MTS B Funnel (M3)'!$J$7:$J$251,'MTS B Funnel (M3)'!$B$7:$B$251,'3.2.MTS B (M3)'!$B173)</f>
        <v>0</v>
      </c>
      <c r="AD173" s="72">
        <f t="shared" si="48"/>
        <v>0</v>
      </c>
      <c r="AE173" s="55"/>
      <c r="AF173" s="72">
        <f>SUMIF('3.1.MTS A'!$F$7:$F$253,'3.2.MTS B (M3)'!R173,'3.1.MTS A'!$AM$7:$AM$253)</f>
        <v>0</v>
      </c>
      <c r="AG173" s="72">
        <f>SUMIFS('MTS B Funnel (M3)'!$L$7:$L$251,'MTS B Funnel (M3)'!$B$7:$B$251,'3.2.MTS B (M3)'!$B173)</f>
        <v>0</v>
      </c>
      <c r="AH173" s="72">
        <f>SUMIFS('MTS B Funnel (M3)'!$M$7:$M$251,'MTS B Funnel (M3)'!$B$7:$B$251,'3.2.MTS B (M3)'!$B173)</f>
        <v>0</v>
      </c>
      <c r="AI173" s="72">
        <f>SUMIFS('MTS B Funnel (M3)'!$N$7:$N$251,'MTS B Funnel (M3)'!$B$7:$B$251,'3.2.MTS B (M3)'!$B173)</f>
        <v>0</v>
      </c>
      <c r="AJ173" s="72">
        <f>SUMIFS('MTS B Funnel (M3)'!$O$7:$O$251,'MTS B Funnel (M3)'!$B$7:$B$251,'3.2.MTS B (M3)'!$B173)</f>
        <v>0</v>
      </c>
      <c r="AK173" s="72">
        <f t="shared" si="49"/>
        <v>0</v>
      </c>
      <c r="AL173" s="72">
        <f t="shared" si="50"/>
        <v>0</v>
      </c>
      <c r="AM173" s="72">
        <f t="shared" si="51"/>
        <v>0</v>
      </c>
      <c r="AN173" s="72">
        <f t="shared" si="52"/>
        <v>0</v>
      </c>
      <c r="AO173" s="72">
        <f t="shared" si="53"/>
        <v>0</v>
      </c>
      <c r="AP173" s="55"/>
    </row>
    <row r="174" spans="1:42" x14ac:dyDescent="0.25">
      <c r="A174" s="144"/>
      <c r="B174" s="55"/>
      <c r="C174" s="55"/>
      <c r="D174" s="72">
        <f>SUMIF('3.1.MTS A'!$F$7:$F$253,'3.2.MTS B (M3)'!B174,'3.1.MTS A'!$N$7:$N$253)</f>
        <v>0</v>
      </c>
      <c r="E174" s="187">
        <f>SUMIF('Conv ratios (M3)'!$A$2:$A$51,'3.2.MTS B (M3)'!$B174,'Conv ratios (M3)'!$G$2:$G$51)</f>
        <v>0</v>
      </c>
      <c r="F174" s="187">
        <f>SUMIF('Conv ratios (M3)'!$A$2:$A$51,'3.2.MTS B (M3)'!$B174,'Conv ratios (M3)'!$F$2:$F$51)</f>
        <v>0</v>
      </c>
      <c r="G174" s="187">
        <f>SUMIF('Conv ratios (M3)'!$A$2:$A$51,'3.2.MTS B (M3)'!$B174,'Conv ratios (M3)'!$E$2:$E$51)</f>
        <v>0</v>
      </c>
      <c r="H174" s="55"/>
      <c r="I174" s="72">
        <f t="shared" si="38"/>
        <v>0</v>
      </c>
      <c r="J174" s="72">
        <f t="shared" si="39"/>
        <v>0</v>
      </c>
      <c r="K174" s="72">
        <f t="shared" si="40"/>
        <v>0</v>
      </c>
      <c r="L174" s="72">
        <f t="shared" si="41"/>
        <v>0</v>
      </c>
      <c r="M174" s="55"/>
      <c r="N174" s="72">
        <f t="shared" si="42"/>
        <v>0</v>
      </c>
      <c r="O174" s="55"/>
      <c r="P174" s="72">
        <f t="shared" si="43"/>
        <v>0</v>
      </c>
      <c r="Q174" s="72">
        <f t="shared" si="44"/>
        <v>0</v>
      </c>
      <c r="R174" s="72">
        <f>SUMIF('3.1.MTS A'!$F$7:$F$253,'3.2.MTS B (M3)'!B174,'3.1.MTS A'!$AH$7:$AH$253)</f>
        <v>0</v>
      </c>
      <c r="S174" s="72">
        <f>SUMIFS('MTS B Funnel (M3)'!$E$7:$E$251,'MTS B Funnel (M3)'!$B$7:$B$251,'3.2.MTS B (M3)'!$B174)</f>
        <v>0</v>
      </c>
      <c r="T174" s="72">
        <f>SUMIFS('MTS B Funnel (M3)'!$F$7:$F$251,'MTS B Funnel (M3)'!$B$7:$B$251,'3.2.MTS B (M3)'!$B174)</f>
        <v>0</v>
      </c>
      <c r="U174" s="72">
        <f>SUMIFS('MTS B Funnel (M3)'!$G$7:$G$251,'MTS B Funnel (M3)'!$B$7:$B$251,'3.2.MTS B (M3)'!$B174)</f>
        <v>0</v>
      </c>
      <c r="V174" s="72">
        <f>SUMIFS('MTS B Funnel (M3)'!$H$7:$H$251,'MTS B Funnel (M3)'!$B$7:$B$251,'3.2.MTS B (M3)'!$B174)</f>
        <v>0</v>
      </c>
      <c r="W174" s="72">
        <f t="shared" si="45"/>
        <v>0</v>
      </c>
      <c r="X174" s="72">
        <f t="shared" si="46"/>
        <v>0</v>
      </c>
      <c r="Y174" s="72">
        <f t="shared" si="47"/>
        <v>0</v>
      </c>
      <c r="Z174" s="72">
        <f t="shared" si="47"/>
        <v>0</v>
      </c>
      <c r="AA174" s="72">
        <f t="shared" si="47"/>
        <v>0</v>
      </c>
      <c r="AB174" s="72">
        <f>SUMIFS('MTS B Funnel (M3)'!$I$7:$I$251,'MTS B Funnel (M3)'!$B$7:$B$251,'3.2.MTS B (M3)'!$B174)</f>
        <v>0</v>
      </c>
      <c r="AC174" s="72">
        <f>SUMIFS('MTS B Funnel (M3)'!$J$7:$J$251,'MTS B Funnel (M3)'!$B$7:$B$251,'3.2.MTS B (M3)'!$B174)</f>
        <v>0</v>
      </c>
      <c r="AD174" s="72">
        <f t="shared" si="48"/>
        <v>0</v>
      </c>
      <c r="AE174" s="55"/>
      <c r="AF174" s="72">
        <f>SUMIF('3.1.MTS A'!$F$7:$F$253,'3.2.MTS B (M3)'!R174,'3.1.MTS A'!$AM$7:$AM$253)</f>
        <v>0</v>
      </c>
      <c r="AG174" s="72">
        <f>SUMIFS('MTS B Funnel (M3)'!$L$7:$L$251,'MTS B Funnel (M3)'!$B$7:$B$251,'3.2.MTS B (M3)'!$B174)</f>
        <v>0</v>
      </c>
      <c r="AH174" s="72">
        <f>SUMIFS('MTS B Funnel (M3)'!$M$7:$M$251,'MTS B Funnel (M3)'!$B$7:$B$251,'3.2.MTS B (M3)'!$B174)</f>
        <v>0</v>
      </c>
      <c r="AI174" s="72">
        <f>SUMIFS('MTS B Funnel (M3)'!$N$7:$N$251,'MTS B Funnel (M3)'!$B$7:$B$251,'3.2.MTS B (M3)'!$B174)</f>
        <v>0</v>
      </c>
      <c r="AJ174" s="72">
        <f>SUMIFS('MTS B Funnel (M3)'!$O$7:$O$251,'MTS B Funnel (M3)'!$B$7:$B$251,'3.2.MTS B (M3)'!$B174)</f>
        <v>0</v>
      </c>
      <c r="AK174" s="72">
        <f t="shared" si="49"/>
        <v>0</v>
      </c>
      <c r="AL174" s="72">
        <f t="shared" si="50"/>
        <v>0</v>
      </c>
      <c r="AM174" s="72">
        <f t="shared" si="51"/>
        <v>0</v>
      </c>
      <c r="AN174" s="72">
        <f t="shared" si="52"/>
        <v>0</v>
      </c>
      <c r="AO174" s="72">
        <f t="shared" si="53"/>
        <v>0</v>
      </c>
      <c r="AP174" s="55"/>
    </row>
    <row r="175" spans="1:42" x14ac:dyDescent="0.25">
      <c r="A175" s="144"/>
      <c r="B175" s="55"/>
      <c r="C175" s="55"/>
      <c r="D175" s="72">
        <f>SUMIF('3.1.MTS A'!$F$7:$F$253,'3.2.MTS B (M3)'!B175,'3.1.MTS A'!$N$7:$N$253)</f>
        <v>0</v>
      </c>
      <c r="E175" s="187">
        <f>SUMIF('Conv ratios (M3)'!$A$2:$A$51,'3.2.MTS B (M3)'!$B175,'Conv ratios (M3)'!$G$2:$G$51)</f>
        <v>0</v>
      </c>
      <c r="F175" s="187">
        <f>SUMIF('Conv ratios (M3)'!$A$2:$A$51,'3.2.MTS B (M3)'!$B175,'Conv ratios (M3)'!$F$2:$F$51)</f>
        <v>0</v>
      </c>
      <c r="G175" s="187">
        <f>SUMIF('Conv ratios (M3)'!$A$2:$A$51,'3.2.MTS B (M3)'!$B175,'Conv ratios (M3)'!$E$2:$E$51)</f>
        <v>0</v>
      </c>
      <c r="H175" s="55"/>
      <c r="I175" s="72">
        <f t="shared" si="38"/>
        <v>0</v>
      </c>
      <c r="J175" s="72">
        <f t="shared" si="39"/>
        <v>0</v>
      </c>
      <c r="K175" s="72">
        <f t="shared" si="40"/>
        <v>0</v>
      </c>
      <c r="L175" s="72">
        <f t="shared" si="41"/>
        <v>0</v>
      </c>
      <c r="M175" s="55"/>
      <c r="N175" s="72">
        <f t="shared" si="42"/>
        <v>0</v>
      </c>
      <c r="O175" s="55"/>
      <c r="P175" s="72">
        <f t="shared" si="43"/>
        <v>0</v>
      </c>
      <c r="Q175" s="72">
        <f t="shared" si="44"/>
        <v>0</v>
      </c>
      <c r="R175" s="72">
        <f>SUMIF('3.1.MTS A'!$F$7:$F$253,'3.2.MTS B (M3)'!B175,'3.1.MTS A'!$AH$7:$AH$253)</f>
        <v>0</v>
      </c>
      <c r="S175" s="72">
        <f>SUMIFS('MTS B Funnel (M3)'!$E$7:$E$251,'MTS B Funnel (M3)'!$B$7:$B$251,'3.2.MTS B (M3)'!$B175)</f>
        <v>0</v>
      </c>
      <c r="T175" s="72">
        <f>SUMIFS('MTS B Funnel (M3)'!$F$7:$F$251,'MTS B Funnel (M3)'!$B$7:$B$251,'3.2.MTS B (M3)'!$B175)</f>
        <v>0</v>
      </c>
      <c r="U175" s="72">
        <f>SUMIFS('MTS B Funnel (M3)'!$G$7:$G$251,'MTS B Funnel (M3)'!$B$7:$B$251,'3.2.MTS B (M3)'!$B175)</f>
        <v>0</v>
      </c>
      <c r="V175" s="72">
        <f>SUMIFS('MTS B Funnel (M3)'!$H$7:$H$251,'MTS B Funnel (M3)'!$B$7:$B$251,'3.2.MTS B (M3)'!$B175)</f>
        <v>0</v>
      </c>
      <c r="W175" s="72">
        <f t="shared" si="45"/>
        <v>0</v>
      </c>
      <c r="X175" s="72">
        <f t="shared" si="46"/>
        <v>0</v>
      </c>
      <c r="Y175" s="72">
        <f t="shared" si="47"/>
        <v>0</v>
      </c>
      <c r="Z175" s="72">
        <f t="shared" si="47"/>
        <v>0</v>
      </c>
      <c r="AA175" s="72">
        <f t="shared" si="47"/>
        <v>0</v>
      </c>
      <c r="AB175" s="72">
        <f>SUMIFS('MTS B Funnel (M3)'!$I$7:$I$251,'MTS B Funnel (M3)'!$B$7:$B$251,'3.2.MTS B (M3)'!$B175)</f>
        <v>0</v>
      </c>
      <c r="AC175" s="72">
        <f>SUMIFS('MTS B Funnel (M3)'!$J$7:$J$251,'MTS B Funnel (M3)'!$B$7:$B$251,'3.2.MTS B (M3)'!$B175)</f>
        <v>0</v>
      </c>
      <c r="AD175" s="72">
        <f t="shared" si="48"/>
        <v>0</v>
      </c>
      <c r="AE175" s="55"/>
      <c r="AF175" s="72">
        <f>SUMIF('3.1.MTS A'!$F$7:$F$253,'3.2.MTS B (M3)'!R175,'3.1.MTS A'!$AM$7:$AM$253)</f>
        <v>0</v>
      </c>
      <c r="AG175" s="72">
        <f>SUMIFS('MTS B Funnel (M3)'!$L$7:$L$251,'MTS B Funnel (M3)'!$B$7:$B$251,'3.2.MTS B (M3)'!$B175)</f>
        <v>0</v>
      </c>
      <c r="AH175" s="72">
        <f>SUMIFS('MTS B Funnel (M3)'!$M$7:$M$251,'MTS B Funnel (M3)'!$B$7:$B$251,'3.2.MTS B (M3)'!$B175)</f>
        <v>0</v>
      </c>
      <c r="AI175" s="72">
        <f>SUMIFS('MTS B Funnel (M3)'!$N$7:$N$251,'MTS B Funnel (M3)'!$B$7:$B$251,'3.2.MTS B (M3)'!$B175)</f>
        <v>0</v>
      </c>
      <c r="AJ175" s="72">
        <f>SUMIFS('MTS B Funnel (M3)'!$O$7:$O$251,'MTS B Funnel (M3)'!$B$7:$B$251,'3.2.MTS B (M3)'!$B175)</f>
        <v>0</v>
      </c>
      <c r="AK175" s="72">
        <f t="shared" si="49"/>
        <v>0</v>
      </c>
      <c r="AL175" s="72">
        <f t="shared" si="50"/>
        <v>0</v>
      </c>
      <c r="AM175" s="72">
        <f t="shared" si="51"/>
        <v>0</v>
      </c>
      <c r="AN175" s="72">
        <f t="shared" si="52"/>
        <v>0</v>
      </c>
      <c r="AO175" s="72">
        <f t="shared" si="53"/>
        <v>0</v>
      </c>
      <c r="AP175" s="55"/>
    </row>
    <row r="176" spans="1:42" x14ac:dyDescent="0.25">
      <c r="A176" s="144"/>
      <c r="B176" s="55"/>
      <c r="C176" s="55"/>
      <c r="D176" s="72">
        <f>SUMIF('3.1.MTS A'!$F$7:$F$253,'3.2.MTS B (M3)'!B176,'3.1.MTS A'!$N$7:$N$253)</f>
        <v>0</v>
      </c>
      <c r="E176" s="187">
        <f>SUMIF('Conv ratios (M3)'!$A$2:$A$51,'3.2.MTS B (M3)'!$B176,'Conv ratios (M3)'!$G$2:$G$51)</f>
        <v>0</v>
      </c>
      <c r="F176" s="187">
        <f>SUMIF('Conv ratios (M3)'!$A$2:$A$51,'3.2.MTS B (M3)'!$B176,'Conv ratios (M3)'!$F$2:$F$51)</f>
        <v>0</v>
      </c>
      <c r="G176" s="187">
        <f>SUMIF('Conv ratios (M3)'!$A$2:$A$51,'3.2.MTS B (M3)'!$B176,'Conv ratios (M3)'!$E$2:$E$51)</f>
        <v>0</v>
      </c>
      <c r="H176" s="55"/>
      <c r="I176" s="72">
        <f t="shared" si="38"/>
        <v>0</v>
      </c>
      <c r="J176" s="72">
        <f t="shared" si="39"/>
        <v>0</v>
      </c>
      <c r="K176" s="72">
        <f t="shared" si="40"/>
        <v>0</v>
      </c>
      <c r="L176" s="72">
        <f t="shared" si="41"/>
        <v>0</v>
      </c>
      <c r="M176" s="55"/>
      <c r="N176" s="72">
        <f t="shared" si="42"/>
        <v>0</v>
      </c>
      <c r="O176" s="55"/>
      <c r="P176" s="72">
        <f t="shared" si="43"/>
        <v>0</v>
      </c>
      <c r="Q176" s="72">
        <f t="shared" si="44"/>
        <v>0</v>
      </c>
      <c r="R176" s="72">
        <f>SUMIF('3.1.MTS A'!$F$7:$F$253,'3.2.MTS B (M3)'!B176,'3.1.MTS A'!$AH$7:$AH$253)</f>
        <v>0</v>
      </c>
      <c r="S176" s="72">
        <f>SUMIFS('MTS B Funnel (M3)'!$E$7:$E$251,'MTS B Funnel (M3)'!$B$7:$B$251,'3.2.MTS B (M3)'!$B176)</f>
        <v>0</v>
      </c>
      <c r="T176" s="72">
        <f>SUMIFS('MTS B Funnel (M3)'!$F$7:$F$251,'MTS B Funnel (M3)'!$B$7:$B$251,'3.2.MTS B (M3)'!$B176)</f>
        <v>0</v>
      </c>
      <c r="U176" s="72">
        <f>SUMIFS('MTS B Funnel (M3)'!$G$7:$G$251,'MTS B Funnel (M3)'!$B$7:$B$251,'3.2.MTS B (M3)'!$B176)</f>
        <v>0</v>
      </c>
      <c r="V176" s="72">
        <f>SUMIFS('MTS B Funnel (M3)'!$H$7:$H$251,'MTS B Funnel (M3)'!$B$7:$B$251,'3.2.MTS B (M3)'!$B176)</f>
        <v>0</v>
      </c>
      <c r="W176" s="72">
        <f t="shared" si="45"/>
        <v>0</v>
      </c>
      <c r="X176" s="72">
        <f t="shared" si="46"/>
        <v>0</v>
      </c>
      <c r="Y176" s="72">
        <f t="shared" si="47"/>
        <v>0</v>
      </c>
      <c r="Z176" s="72">
        <f t="shared" si="47"/>
        <v>0</v>
      </c>
      <c r="AA176" s="72">
        <f t="shared" si="47"/>
        <v>0</v>
      </c>
      <c r="AB176" s="72">
        <f>SUMIFS('MTS B Funnel (M3)'!$I$7:$I$251,'MTS B Funnel (M3)'!$B$7:$B$251,'3.2.MTS B (M3)'!$B176)</f>
        <v>0</v>
      </c>
      <c r="AC176" s="72">
        <f>SUMIFS('MTS B Funnel (M3)'!$J$7:$J$251,'MTS B Funnel (M3)'!$B$7:$B$251,'3.2.MTS B (M3)'!$B176)</f>
        <v>0</v>
      </c>
      <c r="AD176" s="72">
        <f t="shared" si="48"/>
        <v>0</v>
      </c>
      <c r="AE176" s="55"/>
      <c r="AF176" s="72">
        <f>SUMIF('3.1.MTS A'!$F$7:$F$253,'3.2.MTS B (M3)'!R176,'3.1.MTS A'!$AM$7:$AM$253)</f>
        <v>0</v>
      </c>
      <c r="AG176" s="72">
        <f>SUMIFS('MTS B Funnel (M3)'!$L$7:$L$251,'MTS B Funnel (M3)'!$B$7:$B$251,'3.2.MTS B (M3)'!$B176)</f>
        <v>0</v>
      </c>
      <c r="AH176" s="72">
        <f>SUMIFS('MTS B Funnel (M3)'!$M$7:$M$251,'MTS B Funnel (M3)'!$B$7:$B$251,'3.2.MTS B (M3)'!$B176)</f>
        <v>0</v>
      </c>
      <c r="AI176" s="72">
        <f>SUMIFS('MTS B Funnel (M3)'!$N$7:$N$251,'MTS B Funnel (M3)'!$B$7:$B$251,'3.2.MTS B (M3)'!$B176)</f>
        <v>0</v>
      </c>
      <c r="AJ176" s="72">
        <f>SUMIFS('MTS B Funnel (M3)'!$O$7:$O$251,'MTS B Funnel (M3)'!$B$7:$B$251,'3.2.MTS B (M3)'!$B176)</f>
        <v>0</v>
      </c>
      <c r="AK176" s="72">
        <f t="shared" si="49"/>
        <v>0</v>
      </c>
      <c r="AL176" s="72">
        <f t="shared" si="50"/>
        <v>0</v>
      </c>
      <c r="AM176" s="72">
        <f t="shared" si="51"/>
        <v>0</v>
      </c>
      <c r="AN176" s="72">
        <f t="shared" si="52"/>
        <v>0</v>
      </c>
      <c r="AO176" s="72">
        <f t="shared" si="53"/>
        <v>0</v>
      </c>
      <c r="AP176" s="55"/>
    </row>
    <row r="177" spans="1:42" x14ac:dyDescent="0.25">
      <c r="A177" s="144"/>
      <c r="B177" s="55"/>
      <c r="C177" s="55"/>
      <c r="D177" s="72">
        <f>SUMIF('3.1.MTS A'!$F$7:$F$253,'3.2.MTS B (M3)'!B177,'3.1.MTS A'!$N$7:$N$253)</f>
        <v>0</v>
      </c>
      <c r="E177" s="187">
        <f>SUMIF('Conv ratios (M3)'!$A$2:$A$51,'3.2.MTS B (M3)'!$B177,'Conv ratios (M3)'!$G$2:$G$51)</f>
        <v>0</v>
      </c>
      <c r="F177" s="187">
        <f>SUMIF('Conv ratios (M3)'!$A$2:$A$51,'3.2.MTS B (M3)'!$B177,'Conv ratios (M3)'!$F$2:$F$51)</f>
        <v>0</v>
      </c>
      <c r="G177" s="187">
        <f>SUMIF('Conv ratios (M3)'!$A$2:$A$51,'3.2.MTS B (M3)'!$B177,'Conv ratios (M3)'!$E$2:$E$51)</f>
        <v>0</v>
      </c>
      <c r="H177" s="55"/>
      <c r="I177" s="72">
        <f t="shared" si="38"/>
        <v>0</v>
      </c>
      <c r="J177" s="72">
        <f t="shared" si="39"/>
        <v>0</v>
      </c>
      <c r="K177" s="72">
        <f t="shared" si="40"/>
        <v>0</v>
      </c>
      <c r="L177" s="72">
        <f t="shared" si="41"/>
        <v>0</v>
      </c>
      <c r="M177" s="55"/>
      <c r="N177" s="72">
        <f t="shared" si="42"/>
        <v>0</v>
      </c>
      <c r="O177" s="55"/>
      <c r="P177" s="72">
        <f t="shared" si="43"/>
        <v>0</v>
      </c>
      <c r="Q177" s="72">
        <f t="shared" si="44"/>
        <v>0</v>
      </c>
      <c r="R177" s="72">
        <f>SUMIF('3.1.MTS A'!$F$7:$F$253,'3.2.MTS B (M3)'!B177,'3.1.MTS A'!$AH$7:$AH$253)</f>
        <v>0</v>
      </c>
      <c r="S177" s="72">
        <f>SUMIFS('MTS B Funnel (M3)'!$E$7:$E$251,'MTS B Funnel (M3)'!$B$7:$B$251,'3.2.MTS B (M3)'!$B177)</f>
        <v>0</v>
      </c>
      <c r="T177" s="72">
        <f>SUMIFS('MTS B Funnel (M3)'!$F$7:$F$251,'MTS B Funnel (M3)'!$B$7:$B$251,'3.2.MTS B (M3)'!$B177)</f>
        <v>0</v>
      </c>
      <c r="U177" s="72">
        <f>SUMIFS('MTS B Funnel (M3)'!$G$7:$G$251,'MTS B Funnel (M3)'!$B$7:$B$251,'3.2.MTS B (M3)'!$B177)</f>
        <v>0</v>
      </c>
      <c r="V177" s="72">
        <f>SUMIFS('MTS B Funnel (M3)'!$H$7:$H$251,'MTS B Funnel (M3)'!$B$7:$B$251,'3.2.MTS B (M3)'!$B177)</f>
        <v>0</v>
      </c>
      <c r="W177" s="72">
        <f t="shared" si="45"/>
        <v>0</v>
      </c>
      <c r="X177" s="72">
        <f t="shared" si="46"/>
        <v>0</v>
      </c>
      <c r="Y177" s="72">
        <f t="shared" si="47"/>
        <v>0</v>
      </c>
      <c r="Z177" s="72">
        <f t="shared" si="47"/>
        <v>0</v>
      </c>
      <c r="AA177" s="72">
        <f t="shared" si="47"/>
        <v>0</v>
      </c>
      <c r="AB177" s="72">
        <f>SUMIFS('MTS B Funnel (M3)'!$I$7:$I$251,'MTS B Funnel (M3)'!$B$7:$B$251,'3.2.MTS B (M3)'!$B177)</f>
        <v>0</v>
      </c>
      <c r="AC177" s="72">
        <f>SUMIFS('MTS B Funnel (M3)'!$J$7:$J$251,'MTS B Funnel (M3)'!$B$7:$B$251,'3.2.MTS B (M3)'!$B177)</f>
        <v>0</v>
      </c>
      <c r="AD177" s="72">
        <f t="shared" si="48"/>
        <v>0</v>
      </c>
      <c r="AE177" s="55"/>
      <c r="AF177" s="72">
        <f>SUMIF('3.1.MTS A'!$F$7:$F$253,'3.2.MTS B (M3)'!R177,'3.1.MTS A'!$AM$7:$AM$253)</f>
        <v>0</v>
      </c>
      <c r="AG177" s="72">
        <f>SUMIFS('MTS B Funnel (M3)'!$L$7:$L$251,'MTS B Funnel (M3)'!$B$7:$B$251,'3.2.MTS B (M3)'!$B177)</f>
        <v>0</v>
      </c>
      <c r="AH177" s="72">
        <f>SUMIFS('MTS B Funnel (M3)'!$M$7:$M$251,'MTS B Funnel (M3)'!$B$7:$B$251,'3.2.MTS B (M3)'!$B177)</f>
        <v>0</v>
      </c>
      <c r="AI177" s="72">
        <f>SUMIFS('MTS B Funnel (M3)'!$N$7:$N$251,'MTS B Funnel (M3)'!$B$7:$B$251,'3.2.MTS B (M3)'!$B177)</f>
        <v>0</v>
      </c>
      <c r="AJ177" s="72">
        <f>SUMIFS('MTS B Funnel (M3)'!$O$7:$O$251,'MTS B Funnel (M3)'!$B$7:$B$251,'3.2.MTS B (M3)'!$B177)</f>
        <v>0</v>
      </c>
      <c r="AK177" s="72">
        <f t="shared" si="49"/>
        <v>0</v>
      </c>
      <c r="AL177" s="72">
        <f t="shared" si="50"/>
        <v>0</v>
      </c>
      <c r="AM177" s="72">
        <f t="shared" si="51"/>
        <v>0</v>
      </c>
      <c r="AN177" s="72">
        <f t="shared" si="52"/>
        <v>0</v>
      </c>
      <c r="AO177" s="72">
        <f t="shared" si="53"/>
        <v>0</v>
      </c>
      <c r="AP177" s="55"/>
    </row>
    <row r="178" spans="1:42" x14ac:dyDescent="0.25">
      <c r="A178" s="144"/>
      <c r="B178" s="55"/>
      <c r="C178" s="55"/>
      <c r="D178" s="72">
        <f>SUMIF('3.1.MTS A'!$F$7:$F$253,'3.2.MTS B (M3)'!B178,'3.1.MTS A'!$N$7:$N$253)</f>
        <v>0</v>
      </c>
      <c r="E178" s="187">
        <f>SUMIF('Conv ratios (M3)'!$A$2:$A$51,'3.2.MTS B (M3)'!$B178,'Conv ratios (M3)'!$G$2:$G$51)</f>
        <v>0</v>
      </c>
      <c r="F178" s="187">
        <f>SUMIF('Conv ratios (M3)'!$A$2:$A$51,'3.2.MTS B (M3)'!$B178,'Conv ratios (M3)'!$F$2:$F$51)</f>
        <v>0</v>
      </c>
      <c r="G178" s="187">
        <f>SUMIF('Conv ratios (M3)'!$A$2:$A$51,'3.2.MTS B (M3)'!$B178,'Conv ratios (M3)'!$E$2:$E$51)</f>
        <v>0</v>
      </c>
      <c r="H178" s="55"/>
      <c r="I178" s="72">
        <f t="shared" si="38"/>
        <v>0</v>
      </c>
      <c r="J178" s="72">
        <f t="shared" si="39"/>
        <v>0</v>
      </c>
      <c r="K178" s="72">
        <f t="shared" si="40"/>
        <v>0</v>
      </c>
      <c r="L178" s="72">
        <f t="shared" si="41"/>
        <v>0</v>
      </c>
      <c r="M178" s="55"/>
      <c r="N178" s="72">
        <f t="shared" si="42"/>
        <v>0</v>
      </c>
      <c r="O178" s="55"/>
      <c r="P178" s="72">
        <f t="shared" si="43"/>
        <v>0</v>
      </c>
      <c r="Q178" s="72">
        <f t="shared" si="44"/>
        <v>0</v>
      </c>
      <c r="R178" s="72">
        <f>SUMIF('3.1.MTS A'!$F$7:$F$253,'3.2.MTS B (M3)'!B178,'3.1.MTS A'!$AH$7:$AH$253)</f>
        <v>0</v>
      </c>
      <c r="S178" s="72">
        <f>SUMIFS('MTS B Funnel (M3)'!$E$7:$E$251,'MTS B Funnel (M3)'!$B$7:$B$251,'3.2.MTS B (M3)'!$B178)</f>
        <v>0</v>
      </c>
      <c r="T178" s="72">
        <f>SUMIFS('MTS B Funnel (M3)'!$F$7:$F$251,'MTS B Funnel (M3)'!$B$7:$B$251,'3.2.MTS B (M3)'!$B178)</f>
        <v>0</v>
      </c>
      <c r="U178" s="72">
        <f>SUMIFS('MTS B Funnel (M3)'!$G$7:$G$251,'MTS B Funnel (M3)'!$B$7:$B$251,'3.2.MTS B (M3)'!$B178)</f>
        <v>0</v>
      </c>
      <c r="V178" s="72">
        <f>SUMIFS('MTS B Funnel (M3)'!$H$7:$H$251,'MTS B Funnel (M3)'!$B$7:$B$251,'3.2.MTS B (M3)'!$B178)</f>
        <v>0</v>
      </c>
      <c r="W178" s="72">
        <f t="shared" si="45"/>
        <v>0</v>
      </c>
      <c r="X178" s="72">
        <f t="shared" si="46"/>
        <v>0</v>
      </c>
      <c r="Y178" s="72">
        <f t="shared" si="47"/>
        <v>0</v>
      </c>
      <c r="Z178" s="72">
        <f t="shared" si="47"/>
        <v>0</v>
      </c>
      <c r="AA178" s="72">
        <f t="shared" si="47"/>
        <v>0</v>
      </c>
      <c r="AB178" s="72">
        <f>SUMIFS('MTS B Funnel (M3)'!$I$7:$I$251,'MTS B Funnel (M3)'!$B$7:$B$251,'3.2.MTS B (M3)'!$B178)</f>
        <v>0</v>
      </c>
      <c r="AC178" s="72">
        <f>SUMIFS('MTS B Funnel (M3)'!$J$7:$J$251,'MTS B Funnel (M3)'!$B$7:$B$251,'3.2.MTS B (M3)'!$B178)</f>
        <v>0</v>
      </c>
      <c r="AD178" s="72">
        <f t="shared" si="48"/>
        <v>0</v>
      </c>
      <c r="AE178" s="55"/>
      <c r="AF178" s="72">
        <f>SUMIF('3.1.MTS A'!$F$7:$F$253,'3.2.MTS B (M3)'!R178,'3.1.MTS A'!$AM$7:$AM$253)</f>
        <v>0</v>
      </c>
      <c r="AG178" s="72">
        <f>SUMIFS('MTS B Funnel (M3)'!$L$7:$L$251,'MTS B Funnel (M3)'!$B$7:$B$251,'3.2.MTS B (M3)'!$B178)</f>
        <v>0</v>
      </c>
      <c r="AH178" s="72">
        <f>SUMIFS('MTS B Funnel (M3)'!$M$7:$M$251,'MTS B Funnel (M3)'!$B$7:$B$251,'3.2.MTS B (M3)'!$B178)</f>
        <v>0</v>
      </c>
      <c r="AI178" s="72">
        <f>SUMIFS('MTS B Funnel (M3)'!$N$7:$N$251,'MTS B Funnel (M3)'!$B$7:$B$251,'3.2.MTS B (M3)'!$B178)</f>
        <v>0</v>
      </c>
      <c r="AJ178" s="72">
        <f>SUMIFS('MTS B Funnel (M3)'!$O$7:$O$251,'MTS B Funnel (M3)'!$B$7:$B$251,'3.2.MTS B (M3)'!$B178)</f>
        <v>0</v>
      </c>
      <c r="AK178" s="72">
        <f t="shared" si="49"/>
        <v>0</v>
      </c>
      <c r="AL178" s="72">
        <f t="shared" si="50"/>
        <v>0</v>
      </c>
      <c r="AM178" s="72">
        <f t="shared" si="51"/>
        <v>0</v>
      </c>
      <c r="AN178" s="72">
        <f t="shared" si="52"/>
        <v>0</v>
      </c>
      <c r="AO178" s="72">
        <f t="shared" si="53"/>
        <v>0</v>
      </c>
      <c r="AP178" s="55"/>
    </row>
    <row r="179" spans="1:42" x14ac:dyDescent="0.25">
      <c r="A179" s="144"/>
      <c r="B179" s="55"/>
      <c r="C179" s="55"/>
      <c r="D179" s="72">
        <f>SUMIF('3.1.MTS A'!$F$7:$F$253,'3.2.MTS B (M3)'!B179,'3.1.MTS A'!$N$7:$N$253)</f>
        <v>0</v>
      </c>
      <c r="E179" s="187">
        <f>SUMIF('Conv ratios (M3)'!$A$2:$A$51,'3.2.MTS B (M3)'!$B179,'Conv ratios (M3)'!$G$2:$G$51)</f>
        <v>0</v>
      </c>
      <c r="F179" s="187">
        <f>SUMIF('Conv ratios (M3)'!$A$2:$A$51,'3.2.MTS B (M3)'!$B179,'Conv ratios (M3)'!$F$2:$F$51)</f>
        <v>0</v>
      </c>
      <c r="G179" s="187">
        <f>SUMIF('Conv ratios (M3)'!$A$2:$A$51,'3.2.MTS B (M3)'!$B179,'Conv ratios (M3)'!$E$2:$E$51)</f>
        <v>0</v>
      </c>
      <c r="H179" s="55"/>
      <c r="I179" s="72">
        <f t="shared" si="38"/>
        <v>0</v>
      </c>
      <c r="J179" s="72">
        <f t="shared" si="39"/>
        <v>0</v>
      </c>
      <c r="K179" s="72">
        <f t="shared" si="40"/>
        <v>0</v>
      </c>
      <c r="L179" s="72">
        <f t="shared" si="41"/>
        <v>0</v>
      </c>
      <c r="M179" s="55"/>
      <c r="N179" s="72">
        <f t="shared" si="42"/>
        <v>0</v>
      </c>
      <c r="O179" s="55"/>
      <c r="P179" s="72">
        <f t="shared" si="43"/>
        <v>0</v>
      </c>
      <c r="Q179" s="72">
        <f t="shared" si="44"/>
        <v>0</v>
      </c>
      <c r="R179" s="72">
        <f>SUMIF('3.1.MTS A'!$F$7:$F$253,'3.2.MTS B (M3)'!B179,'3.1.MTS A'!$AH$7:$AH$253)</f>
        <v>0</v>
      </c>
      <c r="S179" s="72">
        <f>SUMIFS('MTS B Funnel (M3)'!$E$7:$E$251,'MTS B Funnel (M3)'!$B$7:$B$251,'3.2.MTS B (M3)'!$B179)</f>
        <v>0</v>
      </c>
      <c r="T179" s="72">
        <f>SUMIFS('MTS B Funnel (M3)'!$F$7:$F$251,'MTS B Funnel (M3)'!$B$7:$B$251,'3.2.MTS B (M3)'!$B179)</f>
        <v>0</v>
      </c>
      <c r="U179" s="72">
        <f>SUMIFS('MTS B Funnel (M3)'!$G$7:$G$251,'MTS B Funnel (M3)'!$B$7:$B$251,'3.2.MTS B (M3)'!$B179)</f>
        <v>0</v>
      </c>
      <c r="V179" s="72">
        <f>SUMIFS('MTS B Funnel (M3)'!$H$7:$H$251,'MTS B Funnel (M3)'!$B$7:$B$251,'3.2.MTS B (M3)'!$B179)</f>
        <v>0</v>
      </c>
      <c r="W179" s="72">
        <f t="shared" si="45"/>
        <v>0</v>
      </c>
      <c r="X179" s="72">
        <f t="shared" si="46"/>
        <v>0</v>
      </c>
      <c r="Y179" s="72">
        <f t="shared" si="47"/>
        <v>0</v>
      </c>
      <c r="Z179" s="72">
        <f t="shared" si="47"/>
        <v>0</v>
      </c>
      <c r="AA179" s="72">
        <f t="shared" si="47"/>
        <v>0</v>
      </c>
      <c r="AB179" s="72">
        <f>SUMIFS('MTS B Funnel (M3)'!$I$7:$I$251,'MTS B Funnel (M3)'!$B$7:$B$251,'3.2.MTS B (M3)'!$B179)</f>
        <v>0</v>
      </c>
      <c r="AC179" s="72">
        <f>SUMIFS('MTS B Funnel (M3)'!$J$7:$J$251,'MTS B Funnel (M3)'!$B$7:$B$251,'3.2.MTS B (M3)'!$B179)</f>
        <v>0</v>
      </c>
      <c r="AD179" s="72">
        <f t="shared" si="48"/>
        <v>0</v>
      </c>
      <c r="AE179" s="55"/>
      <c r="AF179" s="72">
        <f>SUMIF('3.1.MTS A'!$F$7:$F$253,'3.2.MTS B (M3)'!R179,'3.1.MTS A'!$AM$7:$AM$253)</f>
        <v>0</v>
      </c>
      <c r="AG179" s="72">
        <f>SUMIFS('MTS B Funnel (M3)'!$L$7:$L$251,'MTS B Funnel (M3)'!$B$7:$B$251,'3.2.MTS B (M3)'!$B179)</f>
        <v>0</v>
      </c>
      <c r="AH179" s="72">
        <f>SUMIFS('MTS B Funnel (M3)'!$M$7:$M$251,'MTS B Funnel (M3)'!$B$7:$B$251,'3.2.MTS B (M3)'!$B179)</f>
        <v>0</v>
      </c>
      <c r="AI179" s="72">
        <f>SUMIFS('MTS B Funnel (M3)'!$N$7:$N$251,'MTS B Funnel (M3)'!$B$7:$B$251,'3.2.MTS B (M3)'!$B179)</f>
        <v>0</v>
      </c>
      <c r="AJ179" s="72">
        <f>SUMIFS('MTS B Funnel (M3)'!$O$7:$O$251,'MTS B Funnel (M3)'!$B$7:$B$251,'3.2.MTS B (M3)'!$B179)</f>
        <v>0</v>
      </c>
      <c r="AK179" s="72">
        <f t="shared" si="49"/>
        <v>0</v>
      </c>
      <c r="AL179" s="72">
        <f t="shared" si="50"/>
        <v>0</v>
      </c>
      <c r="AM179" s="72">
        <f t="shared" si="51"/>
        <v>0</v>
      </c>
      <c r="AN179" s="72">
        <f t="shared" si="52"/>
        <v>0</v>
      </c>
      <c r="AO179" s="72">
        <f t="shared" si="53"/>
        <v>0</v>
      </c>
      <c r="AP179" s="55"/>
    </row>
    <row r="180" spans="1:42" x14ac:dyDescent="0.25">
      <c r="A180" s="144"/>
      <c r="B180" s="55"/>
      <c r="C180" s="55"/>
      <c r="D180" s="72">
        <f>SUMIF('3.1.MTS A'!$F$7:$F$253,'3.2.MTS B (M3)'!B180,'3.1.MTS A'!$N$7:$N$253)</f>
        <v>0</v>
      </c>
      <c r="E180" s="187">
        <f>SUMIF('Conv ratios (M3)'!$A$2:$A$51,'3.2.MTS B (M3)'!$B180,'Conv ratios (M3)'!$G$2:$G$51)</f>
        <v>0</v>
      </c>
      <c r="F180" s="187">
        <f>SUMIF('Conv ratios (M3)'!$A$2:$A$51,'3.2.MTS B (M3)'!$B180,'Conv ratios (M3)'!$F$2:$F$51)</f>
        <v>0</v>
      </c>
      <c r="G180" s="187">
        <f>SUMIF('Conv ratios (M3)'!$A$2:$A$51,'3.2.MTS B (M3)'!$B180,'Conv ratios (M3)'!$E$2:$E$51)</f>
        <v>0</v>
      </c>
      <c r="H180" s="55"/>
      <c r="I180" s="72">
        <f t="shared" si="38"/>
        <v>0</v>
      </c>
      <c r="J180" s="72">
        <f t="shared" si="39"/>
        <v>0</v>
      </c>
      <c r="K180" s="72">
        <f t="shared" si="40"/>
        <v>0</v>
      </c>
      <c r="L180" s="72">
        <f t="shared" si="41"/>
        <v>0</v>
      </c>
      <c r="M180" s="55"/>
      <c r="N180" s="72">
        <f t="shared" si="42"/>
        <v>0</v>
      </c>
      <c r="O180" s="55"/>
      <c r="P180" s="72">
        <f t="shared" si="43"/>
        <v>0</v>
      </c>
      <c r="Q180" s="72">
        <f t="shared" si="44"/>
        <v>0</v>
      </c>
      <c r="R180" s="72">
        <f>SUMIF('3.1.MTS A'!$F$7:$F$253,'3.2.MTS B (M3)'!B180,'3.1.MTS A'!$AH$7:$AH$253)</f>
        <v>0</v>
      </c>
      <c r="S180" s="72">
        <f>SUMIFS('MTS B Funnel (M3)'!$E$7:$E$251,'MTS B Funnel (M3)'!$B$7:$B$251,'3.2.MTS B (M3)'!$B180)</f>
        <v>0</v>
      </c>
      <c r="T180" s="72">
        <f>SUMIFS('MTS B Funnel (M3)'!$F$7:$F$251,'MTS B Funnel (M3)'!$B$7:$B$251,'3.2.MTS B (M3)'!$B180)</f>
        <v>0</v>
      </c>
      <c r="U180" s="72">
        <f>SUMIFS('MTS B Funnel (M3)'!$G$7:$G$251,'MTS B Funnel (M3)'!$B$7:$B$251,'3.2.MTS B (M3)'!$B180)</f>
        <v>0</v>
      </c>
      <c r="V180" s="72">
        <f>SUMIFS('MTS B Funnel (M3)'!$H$7:$H$251,'MTS B Funnel (M3)'!$B$7:$B$251,'3.2.MTS B (M3)'!$B180)</f>
        <v>0</v>
      </c>
      <c r="W180" s="72">
        <f t="shared" si="45"/>
        <v>0</v>
      </c>
      <c r="X180" s="72">
        <f t="shared" si="46"/>
        <v>0</v>
      </c>
      <c r="Y180" s="72">
        <f t="shared" si="47"/>
        <v>0</v>
      </c>
      <c r="Z180" s="72">
        <f t="shared" si="47"/>
        <v>0</v>
      </c>
      <c r="AA180" s="72">
        <f t="shared" si="47"/>
        <v>0</v>
      </c>
      <c r="AB180" s="72">
        <f>SUMIFS('MTS B Funnel (M3)'!$I$7:$I$251,'MTS B Funnel (M3)'!$B$7:$B$251,'3.2.MTS B (M3)'!$B180)</f>
        <v>0</v>
      </c>
      <c r="AC180" s="72">
        <f>SUMIFS('MTS B Funnel (M3)'!$J$7:$J$251,'MTS B Funnel (M3)'!$B$7:$B$251,'3.2.MTS B (M3)'!$B180)</f>
        <v>0</v>
      </c>
      <c r="AD180" s="72">
        <f t="shared" si="48"/>
        <v>0</v>
      </c>
      <c r="AE180" s="55"/>
      <c r="AF180" s="72">
        <f>SUMIF('3.1.MTS A'!$F$7:$F$253,'3.2.MTS B (M3)'!R180,'3.1.MTS A'!$AM$7:$AM$253)</f>
        <v>0</v>
      </c>
      <c r="AG180" s="72">
        <f>SUMIFS('MTS B Funnel (M3)'!$L$7:$L$251,'MTS B Funnel (M3)'!$B$7:$B$251,'3.2.MTS B (M3)'!$B180)</f>
        <v>0</v>
      </c>
      <c r="AH180" s="72">
        <f>SUMIFS('MTS B Funnel (M3)'!$M$7:$M$251,'MTS B Funnel (M3)'!$B$7:$B$251,'3.2.MTS B (M3)'!$B180)</f>
        <v>0</v>
      </c>
      <c r="AI180" s="72">
        <f>SUMIFS('MTS B Funnel (M3)'!$N$7:$N$251,'MTS B Funnel (M3)'!$B$7:$B$251,'3.2.MTS B (M3)'!$B180)</f>
        <v>0</v>
      </c>
      <c r="AJ180" s="72">
        <f>SUMIFS('MTS B Funnel (M3)'!$O$7:$O$251,'MTS B Funnel (M3)'!$B$7:$B$251,'3.2.MTS B (M3)'!$B180)</f>
        <v>0</v>
      </c>
      <c r="AK180" s="72">
        <f t="shared" si="49"/>
        <v>0</v>
      </c>
      <c r="AL180" s="72">
        <f t="shared" si="50"/>
        <v>0</v>
      </c>
      <c r="AM180" s="72">
        <f t="shared" si="51"/>
        <v>0</v>
      </c>
      <c r="AN180" s="72">
        <f t="shared" si="52"/>
        <v>0</v>
      </c>
      <c r="AO180" s="72">
        <f t="shared" si="53"/>
        <v>0</v>
      </c>
      <c r="AP180" s="55"/>
    </row>
    <row r="181" spans="1:42" x14ac:dyDescent="0.25">
      <c r="A181" s="144"/>
      <c r="B181" s="55"/>
      <c r="C181" s="55"/>
      <c r="D181" s="72">
        <f>SUMIF('3.1.MTS A'!$F$7:$F$253,'3.2.MTS B (M3)'!B181,'3.1.MTS A'!$N$7:$N$253)</f>
        <v>0</v>
      </c>
      <c r="E181" s="187">
        <f>SUMIF('Conv ratios (M3)'!$A$2:$A$51,'3.2.MTS B (M3)'!$B181,'Conv ratios (M3)'!$G$2:$G$51)</f>
        <v>0</v>
      </c>
      <c r="F181" s="187">
        <f>SUMIF('Conv ratios (M3)'!$A$2:$A$51,'3.2.MTS B (M3)'!$B181,'Conv ratios (M3)'!$F$2:$F$51)</f>
        <v>0</v>
      </c>
      <c r="G181" s="187">
        <f>SUMIF('Conv ratios (M3)'!$A$2:$A$51,'3.2.MTS B (M3)'!$B181,'Conv ratios (M3)'!$E$2:$E$51)</f>
        <v>0</v>
      </c>
      <c r="H181" s="55"/>
      <c r="I181" s="72">
        <f t="shared" si="38"/>
        <v>0</v>
      </c>
      <c r="J181" s="72">
        <f t="shared" si="39"/>
        <v>0</v>
      </c>
      <c r="K181" s="72">
        <f t="shared" si="40"/>
        <v>0</v>
      </c>
      <c r="L181" s="72">
        <f t="shared" si="41"/>
        <v>0</v>
      </c>
      <c r="M181" s="55"/>
      <c r="N181" s="72">
        <f t="shared" si="42"/>
        <v>0</v>
      </c>
      <c r="O181" s="55"/>
      <c r="P181" s="72">
        <f t="shared" si="43"/>
        <v>0</v>
      </c>
      <c r="Q181" s="72">
        <f t="shared" si="44"/>
        <v>0</v>
      </c>
      <c r="R181" s="72">
        <f>SUMIF('3.1.MTS A'!$F$7:$F$253,'3.2.MTS B (M3)'!B181,'3.1.MTS A'!$AH$7:$AH$253)</f>
        <v>0</v>
      </c>
      <c r="S181" s="72">
        <f>SUMIFS('MTS B Funnel (M3)'!$E$7:$E$251,'MTS B Funnel (M3)'!$B$7:$B$251,'3.2.MTS B (M3)'!$B181)</f>
        <v>0</v>
      </c>
      <c r="T181" s="72">
        <f>SUMIFS('MTS B Funnel (M3)'!$F$7:$F$251,'MTS B Funnel (M3)'!$B$7:$B$251,'3.2.MTS B (M3)'!$B181)</f>
        <v>0</v>
      </c>
      <c r="U181" s="72">
        <f>SUMIFS('MTS B Funnel (M3)'!$G$7:$G$251,'MTS B Funnel (M3)'!$B$7:$B$251,'3.2.MTS B (M3)'!$B181)</f>
        <v>0</v>
      </c>
      <c r="V181" s="72">
        <f>SUMIFS('MTS B Funnel (M3)'!$H$7:$H$251,'MTS B Funnel (M3)'!$B$7:$B$251,'3.2.MTS B (M3)'!$B181)</f>
        <v>0</v>
      </c>
      <c r="W181" s="72">
        <f t="shared" si="45"/>
        <v>0</v>
      </c>
      <c r="X181" s="72">
        <f t="shared" si="46"/>
        <v>0</v>
      </c>
      <c r="Y181" s="72">
        <f t="shared" si="47"/>
        <v>0</v>
      </c>
      <c r="Z181" s="72">
        <f t="shared" si="47"/>
        <v>0</v>
      </c>
      <c r="AA181" s="72">
        <f t="shared" si="47"/>
        <v>0</v>
      </c>
      <c r="AB181" s="72">
        <f>SUMIFS('MTS B Funnel (M3)'!$I$7:$I$251,'MTS B Funnel (M3)'!$B$7:$B$251,'3.2.MTS B (M3)'!$B181)</f>
        <v>0</v>
      </c>
      <c r="AC181" s="72">
        <f>SUMIFS('MTS B Funnel (M3)'!$J$7:$J$251,'MTS B Funnel (M3)'!$B$7:$B$251,'3.2.MTS B (M3)'!$B181)</f>
        <v>0</v>
      </c>
      <c r="AD181" s="72">
        <f t="shared" si="48"/>
        <v>0</v>
      </c>
      <c r="AE181" s="55"/>
      <c r="AF181" s="72">
        <f>SUMIF('3.1.MTS A'!$F$7:$F$253,'3.2.MTS B (M3)'!R181,'3.1.MTS A'!$AM$7:$AM$253)</f>
        <v>0</v>
      </c>
      <c r="AG181" s="72">
        <f>SUMIFS('MTS B Funnel (M3)'!$L$7:$L$251,'MTS B Funnel (M3)'!$B$7:$B$251,'3.2.MTS B (M3)'!$B181)</f>
        <v>0</v>
      </c>
      <c r="AH181" s="72">
        <f>SUMIFS('MTS B Funnel (M3)'!$M$7:$M$251,'MTS B Funnel (M3)'!$B$7:$B$251,'3.2.MTS B (M3)'!$B181)</f>
        <v>0</v>
      </c>
      <c r="AI181" s="72">
        <f>SUMIFS('MTS B Funnel (M3)'!$N$7:$N$251,'MTS B Funnel (M3)'!$B$7:$B$251,'3.2.MTS B (M3)'!$B181)</f>
        <v>0</v>
      </c>
      <c r="AJ181" s="72">
        <f>SUMIFS('MTS B Funnel (M3)'!$O$7:$O$251,'MTS B Funnel (M3)'!$B$7:$B$251,'3.2.MTS B (M3)'!$B181)</f>
        <v>0</v>
      </c>
      <c r="AK181" s="72">
        <f t="shared" si="49"/>
        <v>0</v>
      </c>
      <c r="AL181" s="72">
        <f t="shared" si="50"/>
        <v>0</v>
      </c>
      <c r="AM181" s="72">
        <f t="shared" si="51"/>
        <v>0</v>
      </c>
      <c r="AN181" s="72">
        <f t="shared" si="52"/>
        <v>0</v>
      </c>
      <c r="AO181" s="72">
        <f t="shared" si="53"/>
        <v>0</v>
      </c>
      <c r="AP181" s="55"/>
    </row>
    <row r="182" spans="1:42" x14ac:dyDescent="0.25">
      <c r="A182" s="144"/>
      <c r="B182" s="55"/>
      <c r="C182" s="55"/>
      <c r="D182" s="72">
        <f>SUMIF('3.1.MTS A'!$F$7:$F$253,'3.2.MTS B (M3)'!B182,'3.1.MTS A'!$N$7:$N$253)</f>
        <v>0</v>
      </c>
      <c r="E182" s="187">
        <f>SUMIF('Conv ratios (M3)'!$A$2:$A$51,'3.2.MTS B (M3)'!$B182,'Conv ratios (M3)'!$G$2:$G$51)</f>
        <v>0</v>
      </c>
      <c r="F182" s="187">
        <f>SUMIF('Conv ratios (M3)'!$A$2:$A$51,'3.2.MTS B (M3)'!$B182,'Conv ratios (M3)'!$F$2:$F$51)</f>
        <v>0</v>
      </c>
      <c r="G182" s="187">
        <f>SUMIF('Conv ratios (M3)'!$A$2:$A$51,'3.2.MTS B (M3)'!$B182,'Conv ratios (M3)'!$E$2:$E$51)</f>
        <v>0</v>
      </c>
      <c r="H182" s="55"/>
      <c r="I182" s="72">
        <f t="shared" si="38"/>
        <v>0</v>
      </c>
      <c r="J182" s="72">
        <f t="shared" si="39"/>
        <v>0</v>
      </c>
      <c r="K182" s="72">
        <f t="shared" si="40"/>
        <v>0</v>
      </c>
      <c r="L182" s="72">
        <f t="shared" si="41"/>
        <v>0</v>
      </c>
      <c r="M182" s="55"/>
      <c r="N182" s="72">
        <f t="shared" si="42"/>
        <v>0</v>
      </c>
      <c r="O182" s="55"/>
      <c r="P182" s="72">
        <f t="shared" si="43"/>
        <v>0</v>
      </c>
      <c r="Q182" s="72">
        <f t="shared" si="44"/>
        <v>0</v>
      </c>
      <c r="R182" s="72">
        <f>SUMIF('3.1.MTS A'!$F$7:$F$253,'3.2.MTS B (M3)'!B182,'3.1.MTS A'!$AH$7:$AH$253)</f>
        <v>0</v>
      </c>
      <c r="S182" s="72">
        <f>SUMIFS('MTS B Funnel (M3)'!$E$7:$E$251,'MTS B Funnel (M3)'!$B$7:$B$251,'3.2.MTS B (M3)'!$B182)</f>
        <v>0</v>
      </c>
      <c r="T182" s="72">
        <f>SUMIFS('MTS B Funnel (M3)'!$F$7:$F$251,'MTS B Funnel (M3)'!$B$7:$B$251,'3.2.MTS B (M3)'!$B182)</f>
        <v>0</v>
      </c>
      <c r="U182" s="72">
        <f>SUMIFS('MTS B Funnel (M3)'!$G$7:$G$251,'MTS B Funnel (M3)'!$B$7:$B$251,'3.2.MTS B (M3)'!$B182)</f>
        <v>0</v>
      </c>
      <c r="V182" s="72">
        <f>SUMIFS('MTS B Funnel (M3)'!$H$7:$H$251,'MTS B Funnel (M3)'!$B$7:$B$251,'3.2.MTS B (M3)'!$B182)</f>
        <v>0</v>
      </c>
      <c r="W182" s="72">
        <f t="shared" si="45"/>
        <v>0</v>
      </c>
      <c r="X182" s="72">
        <f t="shared" si="46"/>
        <v>0</v>
      </c>
      <c r="Y182" s="72">
        <f t="shared" si="47"/>
        <v>0</v>
      </c>
      <c r="Z182" s="72">
        <f t="shared" si="47"/>
        <v>0</v>
      </c>
      <c r="AA182" s="72">
        <f t="shared" si="47"/>
        <v>0</v>
      </c>
      <c r="AB182" s="72">
        <f>SUMIFS('MTS B Funnel (M3)'!$I$7:$I$251,'MTS B Funnel (M3)'!$B$7:$B$251,'3.2.MTS B (M3)'!$B182)</f>
        <v>0</v>
      </c>
      <c r="AC182" s="72">
        <f>SUMIFS('MTS B Funnel (M3)'!$J$7:$J$251,'MTS B Funnel (M3)'!$B$7:$B$251,'3.2.MTS B (M3)'!$B182)</f>
        <v>0</v>
      </c>
      <c r="AD182" s="72">
        <f t="shared" si="48"/>
        <v>0</v>
      </c>
      <c r="AE182" s="55"/>
      <c r="AF182" s="72">
        <f>SUMIF('3.1.MTS A'!$F$7:$F$253,'3.2.MTS B (M3)'!R182,'3.1.MTS A'!$AM$7:$AM$253)</f>
        <v>0</v>
      </c>
      <c r="AG182" s="72">
        <f>SUMIFS('MTS B Funnel (M3)'!$L$7:$L$251,'MTS B Funnel (M3)'!$B$7:$B$251,'3.2.MTS B (M3)'!$B182)</f>
        <v>0</v>
      </c>
      <c r="AH182" s="72">
        <f>SUMIFS('MTS B Funnel (M3)'!$M$7:$M$251,'MTS B Funnel (M3)'!$B$7:$B$251,'3.2.MTS B (M3)'!$B182)</f>
        <v>0</v>
      </c>
      <c r="AI182" s="72">
        <f>SUMIFS('MTS B Funnel (M3)'!$N$7:$N$251,'MTS B Funnel (M3)'!$B$7:$B$251,'3.2.MTS B (M3)'!$B182)</f>
        <v>0</v>
      </c>
      <c r="AJ182" s="72">
        <f>SUMIFS('MTS B Funnel (M3)'!$O$7:$O$251,'MTS B Funnel (M3)'!$B$7:$B$251,'3.2.MTS B (M3)'!$B182)</f>
        <v>0</v>
      </c>
      <c r="AK182" s="72">
        <f t="shared" si="49"/>
        <v>0</v>
      </c>
      <c r="AL182" s="72">
        <f t="shared" si="50"/>
        <v>0</v>
      </c>
      <c r="AM182" s="72">
        <f t="shared" si="51"/>
        <v>0</v>
      </c>
      <c r="AN182" s="72">
        <f t="shared" si="52"/>
        <v>0</v>
      </c>
      <c r="AO182" s="72">
        <f t="shared" si="53"/>
        <v>0</v>
      </c>
      <c r="AP182" s="55"/>
    </row>
    <row r="183" spans="1:42" x14ac:dyDescent="0.25">
      <c r="A183" s="144"/>
      <c r="B183" s="55"/>
      <c r="C183" s="55"/>
      <c r="D183" s="72">
        <f>SUMIF('3.1.MTS A'!$F$7:$F$253,'3.2.MTS B (M3)'!B183,'3.1.MTS A'!$N$7:$N$253)</f>
        <v>0</v>
      </c>
      <c r="E183" s="187">
        <f>SUMIF('Conv ratios (M3)'!$A$2:$A$51,'3.2.MTS B (M3)'!$B183,'Conv ratios (M3)'!$G$2:$G$51)</f>
        <v>0</v>
      </c>
      <c r="F183" s="187">
        <f>SUMIF('Conv ratios (M3)'!$A$2:$A$51,'3.2.MTS B (M3)'!$B183,'Conv ratios (M3)'!$F$2:$F$51)</f>
        <v>0</v>
      </c>
      <c r="G183" s="187">
        <f>SUMIF('Conv ratios (M3)'!$A$2:$A$51,'3.2.MTS B (M3)'!$B183,'Conv ratios (M3)'!$E$2:$E$51)</f>
        <v>0</v>
      </c>
      <c r="H183" s="55"/>
      <c r="I183" s="72">
        <f t="shared" si="38"/>
        <v>0</v>
      </c>
      <c r="J183" s="72">
        <f t="shared" si="39"/>
        <v>0</v>
      </c>
      <c r="K183" s="72">
        <f t="shared" si="40"/>
        <v>0</v>
      </c>
      <c r="L183" s="72">
        <f t="shared" si="41"/>
        <v>0</v>
      </c>
      <c r="M183" s="55"/>
      <c r="N183" s="72">
        <f t="shared" si="42"/>
        <v>0</v>
      </c>
      <c r="O183" s="55"/>
      <c r="P183" s="72">
        <f t="shared" si="43"/>
        <v>0</v>
      </c>
      <c r="Q183" s="72">
        <f t="shared" si="44"/>
        <v>0</v>
      </c>
      <c r="R183" s="72">
        <f>SUMIF('3.1.MTS A'!$F$7:$F$253,'3.2.MTS B (M3)'!B183,'3.1.MTS A'!$AH$7:$AH$253)</f>
        <v>0</v>
      </c>
      <c r="S183" s="72">
        <f>SUMIFS('MTS B Funnel (M3)'!$E$7:$E$251,'MTS B Funnel (M3)'!$B$7:$B$251,'3.2.MTS B (M3)'!$B183)</f>
        <v>0</v>
      </c>
      <c r="T183" s="72">
        <f>SUMIFS('MTS B Funnel (M3)'!$F$7:$F$251,'MTS B Funnel (M3)'!$B$7:$B$251,'3.2.MTS B (M3)'!$B183)</f>
        <v>0</v>
      </c>
      <c r="U183" s="72">
        <f>SUMIFS('MTS B Funnel (M3)'!$G$7:$G$251,'MTS B Funnel (M3)'!$B$7:$B$251,'3.2.MTS B (M3)'!$B183)</f>
        <v>0</v>
      </c>
      <c r="V183" s="72">
        <f>SUMIFS('MTS B Funnel (M3)'!$H$7:$H$251,'MTS B Funnel (M3)'!$B$7:$B$251,'3.2.MTS B (M3)'!$B183)</f>
        <v>0</v>
      </c>
      <c r="W183" s="72">
        <f t="shared" si="45"/>
        <v>0</v>
      </c>
      <c r="X183" s="72">
        <f t="shared" si="46"/>
        <v>0</v>
      </c>
      <c r="Y183" s="72">
        <f t="shared" si="47"/>
        <v>0</v>
      </c>
      <c r="Z183" s="72">
        <f t="shared" si="47"/>
        <v>0</v>
      </c>
      <c r="AA183" s="72">
        <f t="shared" si="47"/>
        <v>0</v>
      </c>
      <c r="AB183" s="72">
        <f>SUMIFS('MTS B Funnel (M3)'!$I$7:$I$251,'MTS B Funnel (M3)'!$B$7:$B$251,'3.2.MTS B (M3)'!$B183)</f>
        <v>0</v>
      </c>
      <c r="AC183" s="72">
        <f>SUMIFS('MTS B Funnel (M3)'!$J$7:$J$251,'MTS B Funnel (M3)'!$B$7:$B$251,'3.2.MTS B (M3)'!$B183)</f>
        <v>0</v>
      </c>
      <c r="AD183" s="72">
        <f t="shared" si="48"/>
        <v>0</v>
      </c>
      <c r="AE183" s="55"/>
      <c r="AF183" s="72">
        <f>SUMIF('3.1.MTS A'!$F$7:$F$253,'3.2.MTS B (M3)'!R183,'3.1.MTS A'!$AM$7:$AM$253)</f>
        <v>0</v>
      </c>
      <c r="AG183" s="72">
        <f>SUMIFS('MTS B Funnel (M3)'!$L$7:$L$251,'MTS B Funnel (M3)'!$B$7:$B$251,'3.2.MTS B (M3)'!$B183)</f>
        <v>0</v>
      </c>
      <c r="AH183" s="72">
        <f>SUMIFS('MTS B Funnel (M3)'!$M$7:$M$251,'MTS B Funnel (M3)'!$B$7:$B$251,'3.2.MTS B (M3)'!$B183)</f>
        <v>0</v>
      </c>
      <c r="AI183" s="72">
        <f>SUMIFS('MTS B Funnel (M3)'!$N$7:$N$251,'MTS B Funnel (M3)'!$B$7:$B$251,'3.2.MTS B (M3)'!$B183)</f>
        <v>0</v>
      </c>
      <c r="AJ183" s="72">
        <f>SUMIFS('MTS B Funnel (M3)'!$O$7:$O$251,'MTS B Funnel (M3)'!$B$7:$B$251,'3.2.MTS B (M3)'!$B183)</f>
        <v>0</v>
      </c>
      <c r="AK183" s="72">
        <f t="shared" si="49"/>
        <v>0</v>
      </c>
      <c r="AL183" s="72">
        <f t="shared" si="50"/>
        <v>0</v>
      </c>
      <c r="AM183" s="72">
        <f t="shared" si="51"/>
        <v>0</v>
      </c>
      <c r="AN183" s="72">
        <f t="shared" si="52"/>
        <v>0</v>
      </c>
      <c r="AO183" s="72">
        <f t="shared" si="53"/>
        <v>0</v>
      </c>
      <c r="AP183" s="55"/>
    </row>
    <row r="184" spans="1:42" x14ac:dyDescent="0.25">
      <c r="A184" s="144"/>
      <c r="B184" s="55"/>
      <c r="C184" s="55"/>
      <c r="D184" s="72">
        <f>SUMIF('3.1.MTS A'!$F$7:$F$253,'3.2.MTS B (M3)'!B184,'3.1.MTS A'!$N$7:$N$253)</f>
        <v>0</v>
      </c>
      <c r="E184" s="187">
        <f>SUMIF('Conv ratios (M3)'!$A$2:$A$51,'3.2.MTS B (M3)'!$B184,'Conv ratios (M3)'!$G$2:$G$51)</f>
        <v>0</v>
      </c>
      <c r="F184" s="187">
        <f>SUMIF('Conv ratios (M3)'!$A$2:$A$51,'3.2.MTS B (M3)'!$B184,'Conv ratios (M3)'!$F$2:$F$51)</f>
        <v>0</v>
      </c>
      <c r="G184" s="187">
        <f>SUMIF('Conv ratios (M3)'!$A$2:$A$51,'3.2.MTS B (M3)'!$B184,'Conv ratios (M3)'!$E$2:$E$51)</f>
        <v>0</v>
      </c>
      <c r="H184" s="55"/>
      <c r="I184" s="72">
        <f t="shared" si="38"/>
        <v>0</v>
      </c>
      <c r="J184" s="72">
        <f t="shared" si="39"/>
        <v>0</v>
      </c>
      <c r="K184" s="72">
        <f t="shared" si="40"/>
        <v>0</v>
      </c>
      <c r="L184" s="72">
        <f t="shared" si="41"/>
        <v>0</v>
      </c>
      <c r="M184" s="55"/>
      <c r="N184" s="72">
        <f t="shared" si="42"/>
        <v>0</v>
      </c>
      <c r="O184" s="55"/>
      <c r="P184" s="72">
        <f t="shared" si="43"/>
        <v>0</v>
      </c>
      <c r="Q184" s="72">
        <f t="shared" si="44"/>
        <v>0</v>
      </c>
      <c r="R184" s="72">
        <f>SUMIF('3.1.MTS A'!$F$7:$F$253,'3.2.MTS B (M3)'!B184,'3.1.MTS A'!$AH$7:$AH$253)</f>
        <v>0</v>
      </c>
      <c r="S184" s="72">
        <f>SUMIFS('MTS B Funnel (M3)'!$E$7:$E$251,'MTS B Funnel (M3)'!$B$7:$B$251,'3.2.MTS B (M3)'!$B184)</f>
        <v>0</v>
      </c>
      <c r="T184" s="72">
        <f>SUMIFS('MTS B Funnel (M3)'!$F$7:$F$251,'MTS B Funnel (M3)'!$B$7:$B$251,'3.2.MTS B (M3)'!$B184)</f>
        <v>0</v>
      </c>
      <c r="U184" s="72">
        <f>SUMIFS('MTS B Funnel (M3)'!$G$7:$G$251,'MTS B Funnel (M3)'!$B$7:$B$251,'3.2.MTS B (M3)'!$B184)</f>
        <v>0</v>
      </c>
      <c r="V184" s="72">
        <f>SUMIFS('MTS B Funnel (M3)'!$H$7:$H$251,'MTS B Funnel (M3)'!$B$7:$B$251,'3.2.MTS B (M3)'!$B184)</f>
        <v>0</v>
      </c>
      <c r="W184" s="72">
        <f t="shared" si="45"/>
        <v>0</v>
      </c>
      <c r="X184" s="72">
        <f t="shared" si="46"/>
        <v>0</v>
      </c>
      <c r="Y184" s="72">
        <f t="shared" si="47"/>
        <v>0</v>
      </c>
      <c r="Z184" s="72">
        <f t="shared" si="47"/>
        <v>0</v>
      </c>
      <c r="AA184" s="72">
        <f t="shared" si="47"/>
        <v>0</v>
      </c>
      <c r="AB184" s="72">
        <f>SUMIFS('MTS B Funnel (M3)'!$I$7:$I$251,'MTS B Funnel (M3)'!$B$7:$B$251,'3.2.MTS B (M3)'!$B184)</f>
        <v>0</v>
      </c>
      <c r="AC184" s="72">
        <f>SUMIFS('MTS B Funnel (M3)'!$J$7:$J$251,'MTS B Funnel (M3)'!$B$7:$B$251,'3.2.MTS B (M3)'!$B184)</f>
        <v>0</v>
      </c>
      <c r="AD184" s="72">
        <f t="shared" si="48"/>
        <v>0</v>
      </c>
      <c r="AE184" s="55"/>
      <c r="AF184" s="72">
        <f>SUMIF('3.1.MTS A'!$F$7:$F$253,'3.2.MTS B (M3)'!R184,'3.1.MTS A'!$AM$7:$AM$253)</f>
        <v>0</v>
      </c>
      <c r="AG184" s="72">
        <f>SUMIFS('MTS B Funnel (M3)'!$L$7:$L$251,'MTS B Funnel (M3)'!$B$7:$B$251,'3.2.MTS B (M3)'!$B184)</f>
        <v>0</v>
      </c>
      <c r="AH184" s="72">
        <f>SUMIFS('MTS B Funnel (M3)'!$M$7:$M$251,'MTS B Funnel (M3)'!$B$7:$B$251,'3.2.MTS B (M3)'!$B184)</f>
        <v>0</v>
      </c>
      <c r="AI184" s="72">
        <f>SUMIFS('MTS B Funnel (M3)'!$N$7:$N$251,'MTS B Funnel (M3)'!$B$7:$B$251,'3.2.MTS B (M3)'!$B184)</f>
        <v>0</v>
      </c>
      <c r="AJ184" s="72">
        <f>SUMIFS('MTS B Funnel (M3)'!$O$7:$O$251,'MTS B Funnel (M3)'!$B$7:$B$251,'3.2.MTS B (M3)'!$B184)</f>
        <v>0</v>
      </c>
      <c r="AK184" s="72">
        <f t="shared" si="49"/>
        <v>0</v>
      </c>
      <c r="AL184" s="72">
        <f t="shared" si="50"/>
        <v>0</v>
      </c>
      <c r="AM184" s="72">
        <f t="shared" si="51"/>
        <v>0</v>
      </c>
      <c r="AN184" s="72">
        <f t="shared" si="52"/>
        <v>0</v>
      </c>
      <c r="AO184" s="72">
        <f t="shared" si="53"/>
        <v>0</v>
      </c>
      <c r="AP184" s="55"/>
    </row>
    <row r="185" spans="1:42" x14ac:dyDescent="0.25">
      <c r="A185" s="144"/>
      <c r="B185" s="55"/>
      <c r="C185" s="55"/>
      <c r="D185" s="72">
        <f>SUMIF('3.1.MTS A'!$F$7:$F$253,'3.2.MTS B (M3)'!B185,'3.1.MTS A'!$N$7:$N$253)</f>
        <v>0</v>
      </c>
      <c r="E185" s="187">
        <f>SUMIF('Conv ratios (M3)'!$A$2:$A$51,'3.2.MTS B (M3)'!$B185,'Conv ratios (M3)'!$G$2:$G$51)</f>
        <v>0</v>
      </c>
      <c r="F185" s="187">
        <f>SUMIF('Conv ratios (M3)'!$A$2:$A$51,'3.2.MTS B (M3)'!$B185,'Conv ratios (M3)'!$F$2:$F$51)</f>
        <v>0</v>
      </c>
      <c r="G185" s="187">
        <f>SUMIF('Conv ratios (M3)'!$A$2:$A$51,'3.2.MTS B (M3)'!$B185,'Conv ratios (M3)'!$E$2:$E$51)</f>
        <v>0</v>
      </c>
      <c r="H185" s="55"/>
      <c r="I185" s="72">
        <f t="shared" si="38"/>
        <v>0</v>
      </c>
      <c r="J185" s="72">
        <f t="shared" si="39"/>
        <v>0</v>
      </c>
      <c r="K185" s="72">
        <f t="shared" si="40"/>
        <v>0</v>
      </c>
      <c r="L185" s="72">
        <f t="shared" si="41"/>
        <v>0</v>
      </c>
      <c r="M185" s="55"/>
      <c r="N185" s="72">
        <f t="shared" si="42"/>
        <v>0</v>
      </c>
      <c r="O185" s="55"/>
      <c r="P185" s="72">
        <f t="shared" si="43"/>
        <v>0</v>
      </c>
      <c r="Q185" s="72">
        <f t="shared" si="44"/>
        <v>0</v>
      </c>
      <c r="R185" s="72">
        <f>SUMIF('3.1.MTS A'!$F$7:$F$253,'3.2.MTS B (M3)'!B185,'3.1.MTS A'!$AH$7:$AH$253)</f>
        <v>0</v>
      </c>
      <c r="S185" s="72">
        <f>SUMIFS('MTS B Funnel (M3)'!$E$7:$E$251,'MTS B Funnel (M3)'!$B$7:$B$251,'3.2.MTS B (M3)'!$B185)</f>
        <v>0</v>
      </c>
      <c r="T185" s="72">
        <f>SUMIFS('MTS B Funnel (M3)'!$F$7:$F$251,'MTS B Funnel (M3)'!$B$7:$B$251,'3.2.MTS B (M3)'!$B185)</f>
        <v>0</v>
      </c>
      <c r="U185" s="72">
        <f>SUMIFS('MTS B Funnel (M3)'!$G$7:$G$251,'MTS B Funnel (M3)'!$B$7:$B$251,'3.2.MTS B (M3)'!$B185)</f>
        <v>0</v>
      </c>
      <c r="V185" s="72">
        <f>SUMIFS('MTS B Funnel (M3)'!$H$7:$H$251,'MTS B Funnel (M3)'!$B$7:$B$251,'3.2.MTS B (M3)'!$B185)</f>
        <v>0</v>
      </c>
      <c r="W185" s="72">
        <f t="shared" si="45"/>
        <v>0</v>
      </c>
      <c r="X185" s="72">
        <f t="shared" si="46"/>
        <v>0</v>
      </c>
      <c r="Y185" s="72">
        <f t="shared" si="47"/>
        <v>0</v>
      </c>
      <c r="Z185" s="72">
        <f t="shared" si="47"/>
        <v>0</v>
      </c>
      <c r="AA185" s="72">
        <f t="shared" si="47"/>
        <v>0</v>
      </c>
      <c r="AB185" s="72">
        <f>SUMIFS('MTS B Funnel (M3)'!$I$7:$I$251,'MTS B Funnel (M3)'!$B$7:$B$251,'3.2.MTS B (M3)'!$B185)</f>
        <v>0</v>
      </c>
      <c r="AC185" s="72">
        <f>SUMIFS('MTS B Funnel (M3)'!$J$7:$J$251,'MTS B Funnel (M3)'!$B$7:$B$251,'3.2.MTS B (M3)'!$B185)</f>
        <v>0</v>
      </c>
      <c r="AD185" s="72">
        <f t="shared" si="48"/>
        <v>0</v>
      </c>
      <c r="AE185" s="55"/>
      <c r="AF185" s="72">
        <f>SUMIF('3.1.MTS A'!$F$7:$F$253,'3.2.MTS B (M3)'!R185,'3.1.MTS A'!$AM$7:$AM$253)</f>
        <v>0</v>
      </c>
      <c r="AG185" s="72">
        <f>SUMIFS('MTS B Funnel (M3)'!$L$7:$L$251,'MTS B Funnel (M3)'!$B$7:$B$251,'3.2.MTS B (M3)'!$B185)</f>
        <v>0</v>
      </c>
      <c r="AH185" s="72">
        <f>SUMIFS('MTS B Funnel (M3)'!$M$7:$M$251,'MTS B Funnel (M3)'!$B$7:$B$251,'3.2.MTS B (M3)'!$B185)</f>
        <v>0</v>
      </c>
      <c r="AI185" s="72">
        <f>SUMIFS('MTS B Funnel (M3)'!$N$7:$N$251,'MTS B Funnel (M3)'!$B$7:$B$251,'3.2.MTS B (M3)'!$B185)</f>
        <v>0</v>
      </c>
      <c r="AJ185" s="72">
        <f>SUMIFS('MTS B Funnel (M3)'!$O$7:$O$251,'MTS B Funnel (M3)'!$B$7:$B$251,'3.2.MTS B (M3)'!$B185)</f>
        <v>0</v>
      </c>
      <c r="AK185" s="72">
        <f t="shared" si="49"/>
        <v>0</v>
      </c>
      <c r="AL185" s="72">
        <f t="shared" si="50"/>
        <v>0</v>
      </c>
      <c r="AM185" s="72">
        <f t="shared" si="51"/>
        <v>0</v>
      </c>
      <c r="AN185" s="72">
        <f t="shared" si="52"/>
        <v>0</v>
      </c>
      <c r="AO185" s="72">
        <f t="shared" si="53"/>
        <v>0</v>
      </c>
      <c r="AP185" s="55"/>
    </row>
    <row r="186" spans="1:42" x14ac:dyDescent="0.25">
      <c r="A186" s="144"/>
      <c r="B186" s="55"/>
      <c r="C186" s="55"/>
      <c r="D186" s="72">
        <f>SUMIF('3.1.MTS A'!$F$7:$F$253,'3.2.MTS B (M3)'!B186,'3.1.MTS A'!$N$7:$N$253)</f>
        <v>0</v>
      </c>
      <c r="E186" s="187">
        <f>SUMIF('Conv ratios (M3)'!$A$2:$A$51,'3.2.MTS B (M3)'!$B186,'Conv ratios (M3)'!$G$2:$G$51)</f>
        <v>0</v>
      </c>
      <c r="F186" s="187">
        <f>SUMIF('Conv ratios (M3)'!$A$2:$A$51,'3.2.MTS B (M3)'!$B186,'Conv ratios (M3)'!$F$2:$F$51)</f>
        <v>0</v>
      </c>
      <c r="G186" s="187">
        <f>SUMIF('Conv ratios (M3)'!$A$2:$A$51,'3.2.MTS B (M3)'!$B186,'Conv ratios (M3)'!$E$2:$E$51)</f>
        <v>0</v>
      </c>
      <c r="H186" s="55"/>
      <c r="I186" s="72">
        <f t="shared" si="38"/>
        <v>0</v>
      </c>
      <c r="J186" s="72">
        <f t="shared" si="39"/>
        <v>0</v>
      </c>
      <c r="K186" s="72">
        <f t="shared" si="40"/>
        <v>0</v>
      </c>
      <c r="L186" s="72">
        <f t="shared" si="41"/>
        <v>0</v>
      </c>
      <c r="M186" s="55"/>
      <c r="N186" s="72">
        <f t="shared" si="42"/>
        <v>0</v>
      </c>
      <c r="O186" s="55"/>
      <c r="P186" s="72">
        <f t="shared" si="43"/>
        <v>0</v>
      </c>
      <c r="Q186" s="72">
        <f t="shared" si="44"/>
        <v>0</v>
      </c>
      <c r="R186" s="72">
        <f>SUMIF('3.1.MTS A'!$F$7:$F$253,'3.2.MTS B (M3)'!B186,'3.1.MTS A'!$AH$7:$AH$253)</f>
        <v>0</v>
      </c>
      <c r="S186" s="72">
        <f>SUMIFS('MTS B Funnel (M3)'!$E$7:$E$251,'MTS B Funnel (M3)'!$B$7:$B$251,'3.2.MTS B (M3)'!$B186)</f>
        <v>0</v>
      </c>
      <c r="T186" s="72">
        <f>SUMIFS('MTS B Funnel (M3)'!$F$7:$F$251,'MTS B Funnel (M3)'!$B$7:$B$251,'3.2.MTS B (M3)'!$B186)</f>
        <v>0</v>
      </c>
      <c r="U186" s="72">
        <f>SUMIFS('MTS B Funnel (M3)'!$G$7:$G$251,'MTS B Funnel (M3)'!$B$7:$B$251,'3.2.MTS B (M3)'!$B186)</f>
        <v>0</v>
      </c>
      <c r="V186" s="72">
        <f>SUMIFS('MTS B Funnel (M3)'!$H$7:$H$251,'MTS B Funnel (M3)'!$B$7:$B$251,'3.2.MTS B (M3)'!$B186)</f>
        <v>0</v>
      </c>
      <c r="W186" s="72">
        <f t="shared" si="45"/>
        <v>0</v>
      </c>
      <c r="X186" s="72">
        <f t="shared" si="46"/>
        <v>0</v>
      </c>
      <c r="Y186" s="72">
        <f t="shared" si="47"/>
        <v>0</v>
      </c>
      <c r="Z186" s="72">
        <f t="shared" si="47"/>
        <v>0</v>
      </c>
      <c r="AA186" s="72">
        <f t="shared" si="47"/>
        <v>0</v>
      </c>
      <c r="AB186" s="72">
        <f>SUMIFS('MTS B Funnel (M3)'!$I$7:$I$251,'MTS B Funnel (M3)'!$B$7:$B$251,'3.2.MTS B (M3)'!$B186)</f>
        <v>0</v>
      </c>
      <c r="AC186" s="72">
        <f>SUMIFS('MTS B Funnel (M3)'!$J$7:$J$251,'MTS B Funnel (M3)'!$B$7:$B$251,'3.2.MTS B (M3)'!$B186)</f>
        <v>0</v>
      </c>
      <c r="AD186" s="72">
        <f t="shared" si="48"/>
        <v>0</v>
      </c>
      <c r="AE186" s="55"/>
      <c r="AF186" s="72">
        <f>SUMIF('3.1.MTS A'!$F$7:$F$253,'3.2.MTS B (M3)'!R186,'3.1.MTS A'!$AM$7:$AM$253)</f>
        <v>0</v>
      </c>
      <c r="AG186" s="72">
        <f>SUMIFS('MTS B Funnel (M3)'!$L$7:$L$251,'MTS B Funnel (M3)'!$B$7:$B$251,'3.2.MTS B (M3)'!$B186)</f>
        <v>0</v>
      </c>
      <c r="AH186" s="72">
        <f>SUMIFS('MTS B Funnel (M3)'!$M$7:$M$251,'MTS B Funnel (M3)'!$B$7:$B$251,'3.2.MTS B (M3)'!$B186)</f>
        <v>0</v>
      </c>
      <c r="AI186" s="72">
        <f>SUMIFS('MTS B Funnel (M3)'!$N$7:$N$251,'MTS B Funnel (M3)'!$B$7:$B$251,'3.2.MTS B (M3)'!$B186)</f>
        <v>0</v>
      </c>
      <c r="AJ186" s="72">
        <f>SUMIFS('MTS B Funnel (M3)'!$O$7:$O$251,'MTS B Funnel (M3)'!$B$7:$B$251,'3.2.MTS B (M3)'!$B186)</f>
        <v>0</v>
      </c>
      <c r="AK186" s="72">
        <f t="shared" si="49"/>
        <v>0</v>
      </c>
      <c r="AL186" s="72">
        <f t="shared" si="50"/>
        <v>0</v>
      </c>
      <c r="AM186" s="72">
        <f t="shared" si="51"/>
        <v>0</v>
      </c>
      <c r="AN186" s="72">
        <f t="shared" si="52"/>
        <v>0</v>
      </c>
      <c r="AO186" s="72">
        <f t="shared" si="53"/>
        <v>0</v>
      </c>
      <c r="AP186" s="55"/>
    </row>
    <row r="187" spans="1:42" x14ac:dyDescent="0.25">
      <c r="A187" s="144"/>
      <c r="B187" s="55"/>
      <c r="C187" s="55"/>
      <c r="D187" s="72">
        <f>SUMIF('3.1.MTS A'!$F$7:$F$253,'3.2.MTS B (M3)'!B187,'3.1.MTS A'!$N$7:$N$253)</f>
        <v>0</v>
      </c>
      <c r="E187" s="187">
        <f>SUMIF('Conv ratios (M3)'!$A$2:$A$51,'3.2.MTS B (M3)'!$B187,'Conv ratios (M3)'!$G$2:$G$51)</f>
        <v>0</v>
      </c>
      <c r="F187" s="187">
        <f>SUMIF('Conv ratios (M3)'!$A$2:$A$51,'3.2.MTS B (M3)'!$B187,'Conv ratios (M3)'!$F$2:$F$51)</f>
        <v>0</v>
      </c>
      <c r="G187" s="187">
        <f>SUMIF('Conv ratios (M3)'!$A$2:$A$51,'3.2.MTS B (M3)'!$B187,'Conv ratios (M3)'!$E$2:$E$51)</f>
        <v>0</v>
      </c>
      <c r="H187" s="55"/>
      <c r="I187" s="72">
        <f t="shared" si="38"/>
        <v>0</v>
      </c>
      <c r="J187" s="72">
        <f t="shared" si="39"/>
        <v>0</v>
      </c>
      <c r="K187" s="72">
        <f t="shared" si="40"/>
        <v>0</v>
      </c>
      <c r="L187" s="72">
        <f t="shared" si="41"/>
        <v>0</v>
      </c>
      <c r="M187" s="55"/>
      <c r="N187" s="72">
        <f t="shared" si="42"/>
        <v>0</v>
      </c>
      <c r="O187" s="55"/>
      <c r="P187" s="72">
        <f t="shared" si="43"/>
        <v>0</v>
      </c>
      <c r="Q187" s="72">
        <f t="shared" si="44"/>
        <v>0</v>
      </c>
      <c r="R187" s="72">
        <f>SUMIF('3.1.MTS A'!$F$7:$F$253,'3.2.MTS B (M3)'!B187,'3.1.MTS A'!$AH$7:$AH$253)</f>
        <v>0</v>
      </c>
      <c r="S187" s="72">
        <f>SUMIFS('MTS B Funnel (M3)'!$E$7:$E$251,'MTS B Funnel (M3)'!$B$7:$B$251,'3.2.MTS B (M3)'!$B187)</f>
        <v>0</v>
      </c>
      <c r="T187" s="72">
        <f>SUMIFS('MTS B Funnel (M3)'!$F$7:$F$251,'MTS B Funnel (M3)'!$B$7:$B$251,'3.2.MTS B (M3)'!$B187)</f>
        <v>0</v>
      </c>
      <c r="U187" s="72">
        <f>SUMIFS('MTS B Funnel (M3)'!$G$7:$G$251,'MTS B Funnel (M3)'!$B$7:$B$251,'3.2.MTS B (M3)'!$B187)</f>
        <v>0</v>
      </c>
      <c r="V187" s="72">
        <f>SUMIFS('MTS B Funnel (M3)'!$H$7:$H$251,'MTS B Funnel (M3)'!$B$7:$B$251,'3.2.MTS B (M3)'!$B187)</f>
        <v>0</v>
      </c>
      <c r="W187" s="72">
        <f t="shared" si="45"/>
        <v>0</v>
      </c>
      <c r="X187" s="72">
        <f t="shared" si="46"/>
        <v>0</v>
      </c>
      <c r="Y187" s="72">
        <f t="shared" si="47"/>
        <v>0</v>
      </c>
      <c r="Z187" s="72">
        <f t="shared" si="47"/>
        <v>0</v>
      </c>
      <c r="AA187" s="72">
        <f t="shared" si="47"/>
        <v>0</v>
      </c>
      <c r="AB187" s="72">
        <f>SUMIFS('MTS B Funnel (M3)'!$I$7:$I$251,'MTS B Funnel (M3)'!$B$7:$B$251,'3.2.MTS B (M3)'!$B187)</f>
        <v>0</v>
      </c>
      <c r="AC187" s="72">
        <f>SUMIFS('MTS B Funnel (M3)'!$J$7:$J$251,'MTS B Funnel (M3)'!$B$7:$B$251,'3.2.MTS B (M3)'!$B187)</f>
        <v>0</v>
      </c>
      <c r="AD187" s="72">
        <f t="shared" si="48"/>
        <v>0</v>
      </c>
      <c r="AE187" s="55"/>
      <c r="AF187" s="72">
        <f>SUMIF('3.1.MTS A'!$F$7:$F$253,'3.2.MTS B (M3)'!R187,'3.1.MTS A'!$AM$7:$AM$253)</f>
        <v>0</v>
      </c>
      <c r="AG187" s="72">
        <f>SUMIFS('MTS B Funnel (M3)'!$L$7:$L$251,'MTS B Funnel (M3)'!$B$7:$B$251,'3.2.MTS B (M3)'!$B187)</f>
        <v>0</v>
      </c>
      <c r="AH187" s="72">
        <f>SUMIFS('MTS B Funnel (M3)'!$M$7:$M$251,'MTS B Funnel (M3)'!$B$7:$B$251,'3.2.MTS B (M3)'!$B187)</f>
        <v>0</v>
      </c>
      <c r="AI187" s="72">
        <f>SUMIFS('MTS B Funnel (M3)'!$N$7:$N$251,'MTS B Funnel (M3)'!$B$7:$B$251,'3.2.MTS B (M3)'!$B187)</f>
        <v>0</v>
      </c>
      <c r="AJ187" s="72">
        <f>SUMIFS('MTS B Funnel (M3)'!$O$7:$O$251,'MTS B Funnel (M3)'!$B$7:$B$251,'3.2.MTS B (M3)'!$B187)</f>
        <v>0</v>
      </c>
      <c r="AK187" s="72">
        <f t="shared" si="49"/>
        <v>0</v>
      </c>
      <c r="AL187" s="72">
        <f t="shared" si="50"/>
        <v>0</v>
      </c>
      <c r="AM187" s="72">
        <f t="shared" si="51"/>
        <v>0</v>
      </c>
      <c r="AN187" s="72">
        <f t="shared" si="52"/>
        <v>0</v>
      </c>
      <c r="AO187" s="72">
        <f t="shared" si="53"/>
        <v>0</v>
      </c>
      <c r="AP187" s="55"/>
    </row>
    <row r="188" spans="1:42" x14ac:dyDescent="0.25">
      <c r="A188" s="144"/>
      <c r="B188" s="55"/>
      <c r="C188" s="55"/>
      <c r="D188" s="72">
        <f>SUMIF('3.1.MTS A'!$F$7:$F$253,'3.2.MTS B (M3)'!B188,'3.1.MTS A'!$N$7:$N$253)</f>
        <v>0</v>
      </c>
      <c r="E188" s="187">
        <f>SUMIF('Conv ratios (M3)'!$A$2:$A$51,'3.2.MTS B (M3)'!$B188,'Conv ratios (M3)'!$G$2:$G$51)</f>
        <v>0</v>
      </c>
      <c r="F188" s="187">
        <f>SUMIF('Conv ratios (M3)'!$A$2:$A$51,'3.2.MTS B (M3)'!$B188,'Conv ratios (M3)'!$F$2:$F$51)</f>
        <v>0</v>
      </c>
      <c r="G188" s="187">
        <f>SUMIF('Conv ratios (M3)'!$A$2:$A$51,'3.2.MTS B (M3)'!$B188,'Conv ratios (M3)'!$E$2:$E$51)</f>
        <v>0</v>
      </c>
      <c r="H188" s="55"/>
      <c r="I188" s="72">
        <f t="shared" si="38"/>
        <v>0</v>
      </c>
      <c r="J188" s="72">
        <f t="shared" si="39"/>
        <v>0</v>
      </c>
      <c r="K188" s="72">
        <f t="shared" si="40"/>
        <v>0</v>
      </c>
      <c r="L188" s="72">
        <f t="shared" si="41"/>
        <v>0</v>
      </c>
      <c r="M188" s="55"/>
      <c r="N188" s="72">
        <f t="shared" si="42"/>
        <v>0</v>
      </c>
      <c r="O188" s="55"/>
      <c r="P188" s="72">
        <f t="shared" si="43"/>
        <v>0</v>
      </c>
      <c r="Q188" s="72">
        <f t="shared" si="44"/>
        <v>0</v>
      </c>
      <c r="R188" s="72">
        <f>SUMIF('3.1.MTS A'!$F$7:$F$253,'3.2.MTS B (M3)'!B188,'3.1.MTS A'!$AH$7:$AH$253)</f>
        <v>0</v>
      </c>
      <c r="S188" s="72">
        <f>SUMIFS('MTS B Funnel (M3)'!$E$7:$E$251,'MTS B Funnel (M3)'!$B$7:$B$251,'3.2.MTS B (M3)'!$B188)</f>
        <v>0</v>
      </c>
      <c r="T188" s="72">
        <f>SUMIFS('MTS B Funnel (M3)'!$F$7:$F$251,'MTS B Funnel (M3)'!$B$7:$B$251,'3.2.MTS B (M3)'!$B188)</f>
        <v>0</v>
      </c>
      <c r="U188" s="72">
        <f>SUMIFS('MTS B Funnel (M3)'!$G$7:$G$251,'MTS B Funnel (M3)'!$B$7:$B$251,'3.2.MTS B (M3)'!$B188)</f>
        <v>0</v>
      </c>
      <c r="V188" s="72">
        <f>SUMIFS('MTS B Funnel (M3)'!$H$7:$H$251,'MTS B Funnel (M3)'!$B$7:$B$251,'3.2.MTS B (M3)'!$B188)</f>
        <v>0</v>
      </c>
      <c r="W188" s="72">
        <f t="shared" si="45"/>
        <v>0</v>
      </c>
      <c r="X188" s="72">
        <f t="shared" si="46"/>
        <v>0</v>
      </c>
      <c r="Y188" s="72">
        <f t="shared" si="47"/>
        <v>0</v>
      </c>
      <c r="Z188" s="72">
        <f t="shared" si="47"/>
        <v>0</v>
      </c>
      <c r="AA188" s="72">
        <f t="shared" si="47"/>
        <v>0</v>
      </c>
      <c r="AB188" s="72">
        <f>SUMIFS('MTS B Funnel (M3)'!$I$7:$I$251,'MTS B Funnel (M3)'!$B$7:$B$251,'3.2.MTS B (M3)'!$B188)</f>
        <v>0</v>
      </c>
      <c r="AC188" s="72">
        <f>SUMIFS('MTS B Funnel (M3)'!$J$7:$J$251,'MTS B Funnel (M3)'!$B$7:$B$251,'3.2.MTS B (M3)'!$B188)</f>
        <v>0</v>
      </c>
      <c r="AD188" s="72">
        <f t="shared" si="48"/>
        <v>0</v>
      </c>
      <c r="AE188" s="55"/>
      <c r="AF188" s="72">
        <f>SUMIF('3.1.MTS A'!$F$7:$F$253,'3.2.MTS B (M3)'!R188,'3.1.MTS A'!$AM$7:$AM$253)</f>
        <v>0</v>
      </c>
      <c r="AG188" s="72">
        <f>SUMIFS('MTS B Funnel (M3)'!$L$7:$L$251,'MTS B Funnel (M3)'!$B$7:$B$251,'3.2.MTS B (M3)'!$B188)</f>
        <v>0</v>
      </c>
      <c r="AH188" s="72">
        <f>SUMIFS('MTS B Funnel (M3)'!$M$7:$M$251,'MTS B Funnel (M3)'!$B$7:$B$251,'3.2.MTS B (M3)'!$B188)</f>
        <v>0</v>
      </c>
      <c r="AI188" s="72">
        <f>SUMIFS('MTS B Funnel (M3)'!$N$7:$N$251,'MTS B Funnel (M3)'!$B$7:$B$251,'3.2.MTS B (M3)'!$B188)</f>
        <v>0</v>
      </c>
      <c r="AJ188" s="72">
        <f>SUMIFS('MTS B Funnel (M3)'!$O$7:$O$251,'MTS B Funnel (M3)'!$B$7:$B$251,'3.2.MTS B (M3)'!$B188)</f>
        <v>0</v>
      </c>
      <c r="AK188" s="72">
        <f t="shared" si="49"/>
        <v>0</v>
      </c>
      <c r="AL188" s="72">
        <f t="shared" si="50"/>
        <v>0</v>
      </c>
      <c r="AM188" s="72">
        <f t="shared" si="51"/>
        <v>0</v>
      </c>
      <c r="AN188" s="72">
        <f t="shared" si="52"/>
        <v>0</v>
      </c>
      <c r="AO188" s="72">
        <f t="shared" si="53"/>
        <v>0</v>
      </c>
      <c r="AP188" s="55"/>
    </row>
    <row r="189" spans="1:42" x14ac:dyDescent="0.25">
      <c r="A189" s="144"/>
      <c r="B189" s="55"/>
      <c r="C189" s="55"/>
      <c r="D189" s="72">
        <f>SUMIF('3.1.MTS A'!$F$7:$F$253,'3.2.MTS B (M3)'!B189,'3.1.MTS A'!$N$7:$N$253)</f>
        <v>0</v>
      </c>
      <c r="E189" s="187">
        <f>SUMIF('Conv ratios (M3)'!$A$2:$A$51,'3.2.MTS B (M3)'!$B189,'Conv ratios (M3)'!$G$2:$G$51)</f>
        <v>0</v>
      </c>
      <c r="F189" s="187">
        <f>SUMIF('Conv ratios (M3)'!$A$2:$A$51,'3.2.MTS B (M3)'!$B189,'Conv ratios (M3)'!$F$2:$F$51)</f>
        <v>0</v>
      </c>
      <c r="G189" s="187">
        <f>SUMIF('Conv ratios (M3)'!$A$2:$A$51,'3.2.MTS B (M3)'!$B189,'Conv ratios (M3)'!$E$2:$E$51)</f>
        <v>0</v>
      </c>
      <c r="H189" s="55"/>
      <c r="I189" s="72">
        <f t="shared" si="38"/>
        <v>0</v>
      </c>
      <c r="J189" s="72">
        <f t="shared" si="39"/>
        <v>0</v>
      </c>
      <c r="K189" s="72">
        <f t="shared" si="40"/>
        <v>0</v>
      </c>
      <c r="L189" s="72">
        <f t="shared" si="41"/>
        <v>0</v>
      </c>
      <c r="M189" s="55"/>
      <c r="N189" s="72">
        <f t="shared" si="42"/>
        <v>0</v>
      </c>
      <c r="O189" s="55"/>
      <c r="P189" s="72">
        <f t="shared" si="43"/>
        <v>0</v>
      </c>
      <c r="Q189" s="72">
        <f t="shared" si="44"/>
        <v>0</v>
      </c>
      <c r="R189" s="72">
        <f>SUMIF('3.1.MTS A'!$F$7:$F$253,'3.2.MTS B (M3)'!B189,'3.1.MTS A'!$AH$7:$AH$253)</f>
        <v>0</v>
      </c>
      <c r="S189" s="72">
        <f>SUMIFS('MTS B Funnel (M3)'!$E$7:$E$251,'MTS B Funnel (M3)'!$B$7:$B$251,'3.2.MTS B (M3)'!$B189)</f>
        <v>0</v>
      </c>
      <c r="T189" s="72">
        <f>SUMIFS('MTS B Funnel (M3)'!$F$7:$F$251,'MTS B Funnel (M3)'!$B$7:$B$251,'3.2.MTS B (M3)'!$B189)</f>
        <v>0</v>
      </c>
      <c r="U189" s="72">
        <f>SUMIFS('MTS B Funnel (M3)'!$G$7:$G$251,'MTS B Funnel (M3)'!$B$7:$B$251,'3.2.MTS B (M3)'!$B189)</f>
        <v>0</v>
      </c>
      <c r="V189" s="72">
        <f>SUMIFS('MTS B Funnel (M3)'!$H$7:$H$251,'MTS B Funnel (M3)'!$B$7:$B$251,'3.2.MTS B (M3)'!$B189)</f>
        <v>0</v>
      </c>
      <c r="W189" s="72">
        <f t="shared" si="45"/>
        <v>0</v>
      </c>
      <c r="X189" s="72">
        <f t="shared" si="46"/>
        <v>0</v>
      </c>
      <c r="Y189" s="72">
        <f t="shared" si="47"/>
        <v>0</v>
      </c>
      <c r="Z189" s="72">
        <f t="shared" si="47"/>
        <v>0</v>
      </c>
      <c r="AA189" s="72">
        <f t="shared" si="47"/>
        <v>0</v>
      </c>
      <c r="AB189" s="72">
        <f>SUMIFS('MTS B Funnel (M3)'!$I$7:$I$251,'MTS B Funnel (M3)'!$B$7:$B$251,'3.2.MTS B (M3)'!$B189)</f>
        <v>0</v>
      </c>
      <c r="AC189" s="72">
        <f>SUMIFS('MTS B Funnel (M3)'!$J$7:$J$251,'MTS B Funnel (M3)'!$B$7:$B$251,'3.2.MTS B (M3)'!$B189)</f>
        <v>0</v>
      </c>
      <c r="AD189" s="72">
        <f t="shared" si="48"/>
        <v>0</v>
      </c>
      <c r="AE189" s="55"/>
      <c r="AF189" s="72">
        <f>SUMIF('3.1.MTS A'!$F$7:$F$253,'3.2.MTS B (M3)'!R189,'3.1.MTS A'!$AM$7:$AM$253)</f>
        <v>0</v>
      </c>
      <c r="AG189" s="72">
        <f>SUMIFS('MTS B Funnel (M3)'!$L$7:$L$251,'MTS B Funnel (M3)'!$B$7:$B$251,'3.2.MTS B (M3)'!$B189)</f>
        <v>0</v>
      </c>
      <c r="AH189" s="72">
        <f>SUMIFS('MTS B Funnel (M3)'!$M$7:$M$251,'MTS B Funnel (M3)'!$B$7:$B$251,'3.2.MTS B (M3)'!$B189)</f>
        <v>0</v>
      </c>
      <c r="AI189" s="72">
        <f>SUMIFS('MTS B Funnel (M3)'!$N$7:$N$251,'MTS B Funnel (M3)'!$B$7:$B$251,'3.2.MTS B (M3)'!$B189)</f>
        <v>0</v>
      </c>
      <c r="AJ189" s="72">
        <f>SUMIFS('MTS B Funnel (M3)'!$O$7:$O$251,'MTS B Funnel (M3)'!$B$7:$B$251,'3.2.MTS B (M3)'!$B189)</f>
        <v>0</v>
      </c>
      <c r="AK189" s="72">
        <f t="shared" si="49"/>
        <v>0</v>
      </c>
      <c r="AL189" s="72">
        <f t="shared" si="50"/>
        <v>0</v>
      </c>
      <c r="AM189" s="72">
        <f t="shared" si="51"/>
        <v>0</v>
      </c>
      <c r="AN189" s="72">
        <f t="shared" si="52"/>
        <v>0</v>
      </c>
      <c r="AO189" s="72">
        <f t="shared" si="53"/>
        <v>0</v>
      </c>
      <c r="AP189" s="55"/>
    </row>
    <row r="190" spans="1:42" x14ac:dyDescent="0.25">
      <c r="A190" s="144"/>
      <c r="B190" s="55"/>
      <c r="C190" s="55"/>
      <c r="D190" s="72">
        <f>SUMIF('3.1.MTS A'!$F$7:$F$253,'3.2.MTS B (M3)'!B190,'3.1.MTS A'!$N$7:$N$253)</f>
        <v>0</v>
      </c>
      <c r="E190" s="187">
        <f>SUMIF('Conv ratios (M3)'!$A$2:$A$51,'3.2.MTS B (M3)'!$B190,'Conv ratios (M3)'!$G$2:$G$51)</f>
        <v>0</v>
      </c>
      <c r="F190" s="187">
        <f>SUMIF('Conv ratios (M3)'!$A$2:$A$51,'3.2.MTS B (M3)'!$B190,'Conv ratios (M3)'!$F$2:$F$51)</f>
        <v>0</v>
      </c>
      <c r="G190" s="187">
        <f>SUMIF('Conv ratios (M3)'!$A$2:$A$51,'3.2.MTS B (M3)'!$B190,'Conv ratios (M3)'!$E$2:$E$51)</f>
        <v>0</v>
      </c>
      <c r="H190" s="55"/>
      <c r="I190" s="72">
        <f t="shared" si="38"/>
        <v>0</v>
      </c>
      <c r="J190" s="72">
        <f t="shared" si="39"/>
        <v>0</v>
      </c>
      <c r="K190" s="72">
        <f t="shared" si="40"/>
        <v>0</v>
      </c>
      <c r="L190" s="72">
        <f t="shared" si="41"/>
        <v>0</v>
      </c>
      <c r="M190" s="55"/>
      <c r="N190" s="72">
        <f t="shared" si="42"/>
        <v>0</v>
      </c>
      <c r="O190" s="55"/>
      <c r="P190" s="72">
        <f t="shared" si="43"/>
        <v>0</v>
      </c>
      <c r="Q190" s="72">
        <f t="shared" si="44"/>
        <v>0</v>
      </c>
      <c r="R190" s="72">
        <f>SUMIF('3.1.MTS A'!$F$7:$F$253,'3.2.MTS B (M3)'!B190,'3.1.MTS A'!$AH$7:$AH$253)</f>
        <v>0</v>
      </c>
      <c r="S190" s="72">
        <f>SUMIFS('MTS B Funnel (M3)'!$E$7:$E$251,'MTS B Funnel (M3)'!$B$7:$B$251,'3.2.MTS B (M3)'!$B190)</f>
        <v>0</v>
      </c>
      <c r="T190" s="72">
        <f>SUMIFS('MTS B Funnel (M3)'!$F$7:$F$251,'MTS B Funnel (M3)'!$B$7:$B$251,'3.2.MTS B (M3)'!$B190)</f>
        <v>0</v>
      </c>
      <c r="U190" s="72">
        <f>SUMIFS('MTS B Funnel (M3)'!$G$7:$G$251,'MTS B Funnel (M3)'!$B$7:$B$251,'3.2.MTS B (M3)'!$B190)</f>
        <v>0</v>
      </c>
      <c r="V190" s="72">
        <f>SUMIFS('MTS B Funnel (M3)'!$H$7:$H$251,'MTS B Funnel (M3)'!$B$7:$B$251,'3.2.MTS B (M3)'!$B190)</f>
        <v>0</v>
      </c>
      <c r="W190" s="72">
        <f t="shared" si="45"/>
        <v>0</v>
      </c>
      <c r="X190" s="72">
        <f t="shared" si="46"/>
        <v>0</v>
      </c>
      <c r="Y190" s="72">
        <f t="shared" si="47"/>
        <v>0</v>
      </c>
      <c r="Z190" s="72">
        <f t="shared" si="47"/>
        <v>0</v>
      </c>
      <c r="AA190" s="72">
        <f t="shared" si="47"/>
        <v>0</v>
      </c>
      <c r="AB190" s="72">
        <f>SUMIFS('MTS B Funnel (M3)'!$I$7:$I$251,'MTS B Funnel (M3)'!$B$7:$B$251,'3.2.MTS B (M3)'!$B190)</f>
        <v>0</v>
      </c>
      <c r="AC190" s="72">
        <f>SUMIFS('MTS B Funnel (M3)'!$J$7:$J$251,'MTS B Funnel (M3)'!$B$7:$B$251,'3.2.MTS B (M3)'!$B190)</f>
        <v>0</v>
      </c>
      <c r="AD190" s="72">
        <f t="shared" si="48"/>
        <v>0</v>
      </c>
      <c r="AE190" s="55"/>
      <c r="AF190" s="72">
        <f>SUMIF('3.1.MTS A'!$F$7:$F$253,'3.2.MTS B (M3)'!R190,'3.1.MTS A'!$AM$7:$AM$253)</f>
        <v>0</v>
      </c>
      <c r="AG190" s="72">
        <f>SUMIFS('MTS B Funnel (M3)'!$L$7:$L$251,'MTS B Funnel (M3)'!$B$7:$B$251,'3.2.MTS B (M3)'!$B190)</f>
        <v>0</v>
      </c>
      <c r="AH190" s="72">
        <f>SUMIFS('MTS B Funnel (M3)'!$M$7:$M$251,'MTS B Funnel (M3)'!$B$7:$B$251,'3.2.MTS B (M3)'!$B190)</f>
        <v>0</v>
      </c>
      <c r="AI190" s="72">
        <f>SUMIFS('MTS B Funnel (M3)'!$N$7:$N$251,'MTS B Funnel (M3)'!$B$7:$B$251,'3.2.MTS B (M3)'!$B190)</f>
        <v>0</v>
      </c>
      <c r="AJ190" s="72">
        <f>SUMIFS('MTS B Funnel (M3)'!$O$7:$O$251,'MTS B Funnel (M3)'!$B$7:$B$251,'3.2.MTS B (M3)'!$B190)</f>
        <v>0</v>
      </c>
      <c r="AK190" s="72">
        <f t="shared" si="49"/>
        <v>0</v>
      </c>
      <c r="AL190" s="72">
        <f t="shared" si="50"/>
        <v>0</v>
      </c>
      <c r="AM190" s="72">
        <f t="shared" si="51"/>
        <v>0</v>
      </c>
      <c r="AN190" s="72">
        <f t="shared" si="52"/>
        <v>0</v>
      </c>
      <c r="AO190" s="72">
        <f t="shared" si="53"/>
        <v>0</v>
      </c>
      <c r="AP190" s="55"/>
    </row>
    <row r="191" spans="1:42" x14ac:dyDescent="0.25">
      <c r="A191" s="144"/>
      <c r="B191" s="55"/>
      <c r="C191" s="55"/>
      <c r="D191" s="72">
        <f>SUMIF('3.1.MTS A'!$F$7:$F$253,'3.2.MTS B (M3)'!B191,'3.1.MTS A'!$N$7:$N$253)</f>
        <v>0</v>
      </c>
      <c r="E191" s="187">
        <f>SUMIF('Conv ratios (M3)'!$A$2:$A$51,'3.2.MTS B (M3)'!$B191,'Conv ratios (M3)'!$G$2:$G$51)</f>
        <v>0</v>
      </c>
      <c r="F191" s="187">
        <f>SUMIF('Conv ratios (M3)'!$A$2:$A$51,'3.2.MTS B (M3)'!$B191,'Conv ratios (M3)'!$F$2:$F$51)</f>
        <v>0</v>
      </c>
      <c r="G191" s="187">
        <f>SUMIF('Conv ratios (M3)'!$A$2:$A$51,'3.2.MTS B (M3)'!$B191,'Conv ratios (M3)'!$E$2:$E$51)</f>
        <v>0</v>
      </c>
      <c r="H191" s="55"/>
      <c r="I191" s="72">
        <f t="shared" si="38"/>
        <v>0</v>
      </c>
      <c r="J191" s="72">
        <f t="shared" si="39"/>
        <v>0</v>
      </c>
      <c r="K191" s="72">
        <f t="shared" si="40"/>
        <v>0</v>
      </c>
      <c r="L191" s="72">
        <f t="shared" si="41"/>
        <v>0</v>
      </c>
      <c r="M191" s="55"/>
      <c r="N191" s="72">
        <f t="shared" si="42"/>
        <v>0</v>
      </c>
      <c r="O191" s="55"/>
      <c r="P191" s="72">
        <f t="shared" si="43"/>
        <v>0</v>
      </c>
      <c r="Q191" s="72">
        <f t="shared" si="44"/>
        <v>0</v>
      </c>
      <c r="R191" s="72">
        <f>SUMIF('3.1.MTS A'!$F$7:$F$253,'3.2.MTS B (M3)'!B191,'3.1.MTS A'!$AH$7:$AH$253)</f>
        <v>0</v>
      </c>
      <c r="S191" s="72">
        <f>SUMIFS('MTS B Funnel (M3)'!$E$7:$E$251,'MTS B Funnel (M3)'!$B$7:$B$251,'3.2.MTS B (M3)'!$B191)</f>
        <v>0</v>
      </c>
      <c r="T191" s="72">
        <f>SUMIFS('MTS B Funnel (M3)'!$F$7:$F$251,'MTS B Funnel (M3)'!$B$7:$B$251,'3.2.MTS B (M3)'!$B191)</f>
        <v>0</v>
      </c>
      <c r="U191" s="72">
        <f>SUMIFS('MTS B Funnel (M3)'!$G$7:$G$251,'MTS B Funnel (M3)'!$B$7:$B$251,'3.2.MTS B (M3)'!$B191)</f>
        <v>0</v>
      </c>
      <c r="V191" s="72">
        <f>SUMIFS('MTS B Funnel (M3)'!$H$7:$H$251,'MTS B Funnel (M3)'!$B$7:$B$251,'3.2.MTS B (M3)'!$B191)</f>
        <v>0</v>
      </c>
      <c r="W191" s="72">
        <f t="shared" si="45"/>
        <v>0</v>
      </c>
      <c r="X191" s="72">
        <f t="shared" si="46"/>
        <v>0</v>
      </c>
      <c r="Y191" s="72">
        <f t="shared" si="47"/>
        <v>0</v>
      </c>
      <c r="Z191" s="72">
        <f t="shared" si="47"/>
        <v>0</v>
      </c>
      <c r="AA191" s="72">
        <f t="shared" si="47"/>
        <v>0</v>
      </c>
      <c r="AB191" s="72">
        <f>SUMIFS('MTS B Funnel (M3)'!$I$7:$I$251,'MTS B Funnel (M3)'!$B$7:$B$251,'3.2.MTS B (M3)'!$B191)</f>
        <v>0</v>
      </c>
      <c r="AC191" s="72">
        <f>SUMIFS('MTS B Funnel (M3)'!$J$7:$J$251,'MTS B Funnel (M3)'!$B$7:$B$251,'3.2.MTS B (M3)'!$B191)</f>
        <v>0</v>
      </c>
      <c r="AD191" s="72">
        <f t="shared" si="48"/>
        <v>0</v>
      </c>
      <c r="AE191" s="55"/>
      <c r="AF191" s="72">
        <f>SUMIF('3.1.MTS A'!$F$7:$F$253,'3.2.MTS B (M3)'!R191,'3.1.MTS A'!$AM$7:$AM$253)</f>
        <v>0</v>
      </c>
      <c r="AG191" s="72">
        <f>SUMIFS('MTS B Funnel (M3)'!$L$7:$L$251,'MTS B Funnel (M3)'!$B$7:$B$251,'3.2.MTS B (M3)'!$B191)</f>
        <v>0</v>
      </c>
      <c r="AH191" s="72">
        <f>SUMIFS('MTS B Funnel (M3)'!$M$7:$M$251,'MTS B Funnel (M3)'!$B$7:$B$251,'3.2.MTS B (M3)'!$B191)</f>
        <v>0</v>
      </c>
      <c r="AI191" s="72">
        <f>SUMIFS('MTS B Funnel (M3)'!$N$7:$N$251,'MTS B Funnel (M3)'!$B$7:$B$251,'3.2.MTS B (M3)'!$B191)</f>
        <v>0</v>
      </c>
      <c r="AJ191" s="72">
        <f>SUMIFS('MTS B Funnel (M3)'!$O$7:$O$251,'MTS B Funnel (M3)'!$B$7:$B$251,'3.2.MTS B (M3)'!$B191)</f>
        <v>0</v>
      </c>
      <c r="AK191" s="72">
        <f t="shared" si="49"/>
        <v>0</v>
      </c>
      <c r="AL191" s="72">
        <f t="shared" si="50"/>
        <v>0</v>
      </c>
      <c r="AM191" s="72">
        <f t="shared" si="51"/>
        <v>0</v>
      </c>
      <c r="AN191" s="72">
        <f t="shared" si="52"/>
        <v>0</v>
      </c>
      <c r="AO191" s="72">
        <f t="shared" si="53"/>
        <v>0</v>
      </c>
      <c r="AP191" s="55"/>
    </row>
    <row r="192" spans="1:42" x14ac:dyDescent="0.25">
      <c r="A192" s="144"/>
      <c r="B192" s="55"/>
      <c r="C192" s="55"/>
      <c r="D192" s="72">
        <f>SUMIF('3.1.MTS A'!$F$7:$F$253,'3.2.MTS B (M3)'!B192,'3.1.MTS A'!$N$7:$N$253)</f>
        <v>0</v>
      </c>
      <c r="E192" s="187">
        <f>SUMIF('Conv ratios (M3)'!$A$2:$A$51,'3.2.MTS B (M3)'!$B192,'Conv ratios (M3)'!$G$2:$G$51)</f>
        <v>0</v>
      </c>
      <c r="F192" s="187">
        <f>SUMIF('Conv ratios (M3)'!$A$2:$A$51,'3.2.MTS B (M3)'!$B192,'Conv ratios (M3)'!$F$2:$F$51)</f>
        <v>0</v>
      </c>
      <c r="G192" s="187">
        <f>SUMIF('Conv ratios (M3)'!$A$2:$A$51,'3.2.MTS B (M3)'!$B192,'Conv ratios (M3)'!$E$2:$E$51)</f>
        <v>0</v>
      </c>
      <c r="H192" s="55"/>
      <c r="I192" s="72">
        <f t="shared" si="38"/>
        <v>0</v>
      </c>
      <c r="J192" s="72">
        <f t="shared" si="39"/>
        <v>0</v>
      </c>
      <c r="K192" s="72">
        <f t="shared" si="40"/>
        <v>0</v>
      </c>
      <c r="L192" s="72">
        <f t="shared" si="41"/>
        <v>0</v>
      </c>
      <c r="M192" s="55"/>
      <c r="N192" s="72">
        <f t="shared" si="42"/>
        <v>0</v>
      </c>
      <c r="O192" s="55"/>
      <c r="P192" s="72">
        <f t="shared" si="43"/>
        <v>0</v>
      </c>
      <c r="Q192" s="72">
        <f t="shared" si="44"/>
        <v>0</v>
      </c>
      <c r="R192" s="72">
        <f>SUMIF('3.1.MTS A'!$F$7:$F$253,'3.2.MTS B (M3)'!B192,'3.1.MTS A'!$AH$7:$AH$253)</f>
        <v>0</v>
      </c>
      <c r="S192" s="72">
        <f>SUMIFS('MTS B Funnel (M3)'!$E$7:$E$251,'MTS B Funnel (M3)'!$B$7:$B$251,'3.2.MTS B (M3)'!$B192)</f>
        <v>0</v>
      </c>
      <c r="T192" s="72">
        <f>SUMIFS('MTS B Funnel (M3)'!$F$7:$F$251,'MTS B Funnel (M3)'!$B$7:$B$251,'3.2.MTS B (M3)'!$B192)</f>
        <v>0</v>
      </c>
      <c r="U192" s="72">
        <f>SUMIFS('MTS B Funnel (M3)'!$G$7:$G$251,'MTS B Funnel (M3)'!$B$7:$B$251,'3.2.MTS B (M3)'!$B192)</f>
        <v>0</v>
      </c>
      <c r="V192" s="72">
        <f>SUMIFS('MTS B Funnel (M3)'!$H$7:$H$251,'MTS B Funnel (M3)'!$B$7:$B$251,'3.2.MTS B (M3)'!$B192)</f>
        <v>0</v>
      </c>
      <c r="W192" s="72">
        <f t="shared" si="45"/>
        <v>0</v>
      </c>
      <c r="X192" s="72">
        <f t="shared" si="46"/>
        <v>0</v>
      </c>
      <c r="Y192" s="72">
        <f t="shared" si="47"/>
        <v>0</v>
      </c>
      <c r="Z192" s="72">
        <f t="shared" si="47"/>
        <v>0</v>
      </c>
      <c r="AA192" s="72">
        <f t="shared" si="47"/>
        <v>0</v>
      </c>
      <c r="AB192" s="72">
        <f>SUMIFS('MTS B Funnel (M3)'!$I$7:$I$251,'MTS B Funnel (M3)'!$B$7:$B$251,'3.2.MTS B (M3)'!$B192)</f>
        <v>0</v>
      </c>
      <c r="AC192" s="72">
        <f>SUMIFS('MTS B Funnel (M3)'!$J$7:$J$251,'MTS B Funnel (M3)'!$B$7:$B$251,'3.2.MTS B (M3)'!$B192)</f>
        <v>0</v>
      </c>
      <c r="AD192" s="72">
        <f t="shared" si="48"/>
        <v>0</v>
      </c>
      <c r="AE192" s="55"/>
      <c r="AF192" s="72">
        <f>SUMIF('3.1.MTS A'!$F$7:$F$253,'3.2.MTS B (M3)'!R192,'3.1.MTS A'!$AM$7:$AM$253)</f>
        <v>0</v>
      </c>
      <c r="AG192" s="72">
        <f>SUMIFS('MTS B Funnel (M3)'!$L$7:$L$251,'MTS B Funnel (M3)'!$B$7:$B$251,'3.2.MTS B (M3)'!$B192)</f>
        <v>0</v>
      </c>
      <c r="AH192" s="72">
        <f>SUMIFS('MTS B Funnel (M3)'!$M$7:$M$251,'MTS B Funnel (M3)'!$B$7:$B$251,'3.2.MTS B (M3)'!$B192)</f>
        <v>0</v>
      </c>
      <c r="AI192" s="72">
        <f>SUMIFS('MTS B Funnel (M3)'!$N$7:$N$251,'MTS B Funnel (M3)'!$B$7:$B$251,'3.2.MTS B (M3)'!$B192)</f>
        <v>0</v>
      </c>
      <c r="AJ192" s="72">
        <f>SUMIFS('MTS B Funnel (M3)'!$O$7:$O$251,'MTS B Funnel (M3)'!$B$7:$B$251,'3.2.MTS B (M3)'!$B192)</f>
        <v>0</v>
      </c>
      <c r="AK192" s="72">
        <f t="shared" si="49"/>
        <v>0</v>
      </c>
      <c r="AL192" s="72">
        <f t="shared" si="50"/>
        <v>0</v>
      </c>
      <c r="AM192" s="72">
        <f t="shared" si="51"/>
        <v>0</v>
      </c>
      <c r="AN192" s="72">
        <f t="shared" si="52"/>
        <v>0</v>
      </c>
      <c r="AO192" s="72">
        <f t="shared" si="53"/>
        <v>0</v>
      </c>
      <c r="AP192" s="55"/>
    </row>
    <row r="193" spans="1:42" x14ac:dyDescent="0.25">
      <c r="A193" s="144"/>
      <c r="B193" s="55"/>
      <c r="C193" s="55"/>
      <c r="D193" s="72">
        <f>SUMIF('3.1.MTS A'!$F$7:$F$253,'3.2.MTS B (M3)'!B193,'3.1.MTS A'!$N$7:$N$253)</f>
        <v>0</v>
      </c>
      <c r="E193" s="187">
        <f>SUMIF('Conv ratios (M3)'!$A$2:$A$51,'3.2.MTS B (M3)'!$B193,'Conv ratios (M3)'!$G$2:$G$51)</f>
        <v>0</v>
      </c>
      <c r="F193" s="187">
        <f>SUMIF('Conv ratios (M3)'!$A$2:$A$51,'3.2.MTS B (M3)'!$B193,'Conv ratios (M3)'!$F$2:$F$51)</f>
        <v>0</v>
      </c>
      <c r="G193" s="187">
        <f>SUMIF('Conv ratios (M3)'!$A$2:$A$51,'3.2.MTS B (M3)'!$B193,'Conv ratios (M3)'!$E$2:$E$51)</f>
        <v>0</v>
      </c>
      <c r="H193" s="55"/>
      <c r="I193" s="72">
        <f t="shared" si="38"/>
        <v>0</v>
      </c>
      <c r="J193" s="72">
        <f t="shared" si="39"/>
        <v>0</v>
      </c>
      <c r="K193" s="72">
        <f t="shared" si="40"/>
        <v>0</v>
      </c>
      <c r="L193" s="72">
        <f t="shared" si="41"/>
        <v>0</v>
      </c>
      <c r="M193" s="55"/>
      <c r="N193" s="72">
        <f t="shared" si="42"/>
        <v>0</v>
      </c>
      <c r="O193" s="55"/>
      <c r="P193" s="72">
        <f t="shared" si="43"/>
        <v>0</v>
      </c>
      <c r="Q193" s="72">
        <f t="shared" si="44"/>
        <v>0</v>
      </c>
      <c r="R193" s="72">
        <f>SUMIF('3.1.MTS A'!$F$7:$F$253,'3.2.MTS B (M3)'!B193,'3.1.MTS A'!$AH$7:$AH$253)</f>
        <v>0</v>
      </c>
      <c r="S193" s="72">
        <f>SUMIFS('MTS B Funnel (M3)'!$E$7:$E$251,'MTS B Funnel (M3)'!$B$7:$B$251,'3.2.MTS B (M3)'!$B193)</f>
        <v>0</v>
      </c>
      <c r="T193" s="72">
        <f>SUMIFS('MTS B Funnel (M3)'!$F$7:$F$251,'MTS B Funnel (M3)'!$B$7:$B$251,'3.2.MTS B (M3)'!$B193)</f>
        <v>0</v>
      </c>
      <c r="U193" s="72">
        <f>SUMIFS('MTS B Funnel (M3)'!$G$7:$G$251,'MTS B Funnel (M3)'!$B$7:$B$251,'3.2.MTS B (M3)'!$B193)</f>
        <v>0</v>
      </c>
      <c r="V193" s="72">
        <f>SUMIFS('MTS B Funnel (M3)'!$H$7:$H$251,'MTS B Funnel (M3)'!$B$7:$B$251,'3.2.MTS B (M3)'!$B193)</f>
        <v>0</v>
      </c>
      <c r="W193" s="72">
        <f t="shared" si="45"/>
        <v>0</v>
      </c>
      <c r="X193" s="72">
        <f t="shared" si="46"/>
        <v>0</v>
      </c>
      <c r="Y193" s="72">
        <f t="shared" si="47"/>
        <v>0</v>
      </c>
      <c r="Z193" s="72">
        <f t="shared" si="47"/>
        <v>0</v>
      </c>
      <c r="AA193" s="72">
        <f t="shared" si="47"/>
        <v>0</v>
      </c>
      <c r="AB193" s="72">
        <f>SUMIFS('MTS B Funnel (M3)'!$I$7:$I$251,'MTS B Funnel (M3)'!$B$7:$B$251,'3.2.MTS B (M3)'!$B193)</f>
        <v>0</v>
      </c>
      <c r="AC193" s="72">
        <f>SUMIFS('MTS B Funnel (M3)'!$J$7:$J$251,'MTS B Funnel (M3)'!$B$7:$B$251,'3.2.MTS B (M3)'!$B193)</f>
        <v>0</v>
      </c>
      <c r="AD193" s="72">
        <f t="shared" si="48"/>
        <v>0</v>
      </c>
      <c r="AE193" s="55"/>
      <c r="AF193" s="72">
        <f>SUMIF('3.1.MTS A'!$F$7:$F$253,'3.2.MTS B (M3)'!R193,'3.1.MTS A'!$AM$7:$AM$253)</f>
        <v>0</v>
      </c>
      <c r="AG193" s="72">
        <f>SUMIFS('MTS B Funnel (M3)'!$L$7:$L$251,'MTS B Funnel (M3)'!$B$7:$B$251,'3.2.MTS B (M3)'!$B193)</f>
        <v>0</v>
      </c>
      <c r="AH193" s="72">
        <f>SUMIFS('MTS B Funnel (M3)'!$M$7:$M$251,'MTS B Funnel (M3)'!$B$7:$B$251,'3.2.MTS B (M3)'!$B193)</f>
        <v>0</v>
      </c>
      <c r="AI193" s="72">
        <f>SUMIFS('MTS B Funnel (M3)'!$N$7:$N$251,'MTS B Funnel (M3)'!$B$7:$B$251,'3.2.MTS B (M3)'!$B193)</f>
        <v>0</v>
      </c>
      <c r="AJ193" s="72">
        <f>SUMIFS('MTS B Funnel (M3)'!$O$7:$O$251,'MTS B Funnel (M3)'!$B$7:$B$251,'3.2.MTS B (M3)'!$B193)</f>
        <v>0</v>
      </c>
      <c r="AK193" s="72">
        <f t="shared" si="49"/>
        <v>0</v>
      </c>
      <c r="AL193" s="72">
        <f t="shared" si="50"/>
        <v>0</v>
      </c>
      <c r="AM193" s="72">
        <f t="shared" si="51"/>
        <v>0</v>
      </c>
      <c r="AN193" s="72">
        <f t="shared" si="52"/>
        <v>0</v>
      </c>
      <c r="AO193" s="72">
        <f t="shared" si="53"/>
        <v>0</v>
      </c>
      <c r="AP193" s="55"/>
    </row>
    <row r="194" spans="1:42" x14ac:dyDescent="0.25">
      <c r="A194" s="144"/>
      <c r="B194" s="55"/>
      <c r="C194" s="55"/>
      <c r="D194" s="72">
        <f>SUMIF('3.1.MTS A'!$F$7:$F$253,'3.2.MTS B (M3)'!B194,'3.1.MTS A'!$N$7:$N$253)</f>
        <v>0</v>
      </c>
      <c r="E194" s="187">
        <f>SUMIF('Conv ratios (M3)'!$A$2:$A$51,'3.2.MTS B (M3)'!$B194,'Conv ratios (M3)'!$G$2:$G$51)</f>
        <v>0</v>
      </c>
      <c r="F194" s="187">
        <f>SUMIF('Conv ratios (M3)'!$A$2:$A$51,'3.2.MTS B (M3)'!$B194,'Conv ratios (M3)'!$F$2:$F$51)</f>
        <v>0</v>
      </c>
      <c r="G194" s="187">
        <f>SUMIF('Conv ratios (M3)'!$A$2:$A$51,'3.2.MTS B (M3)'!$B194,'Conv ratios (M3)'!$E$2:$E$51)</f>
        <v>0</v>
      </c>
      <c r="H194" s="55"/>
      <c r="I194" s="72">
        <f t="shared" si="38"/>
        <v>0</v>
      </c>
      <c r="J194" s="72">
        <f t="shared" si="39"/>
        <v>0</v>
      </c>
      <c r="K194" s="72">
        <f t="shared" si="40"/>
        <v>0</v>
      </c>
      <c r="L194" s="72">
        <f t="shared" si="41"/>
        <v>0</v>
      </c>
      <c r="M194" s="55"/>
      <c r="N194" s="72">
        <f t="shared" si="42"/>
        <v>0</v>
      </c>
      <c r="O194" s="55"/>
      <c r="P194" s="72">
        <f t="shared" si="43"/>
        <v>0</v>
      </c>
      <c r="Q194" s="72">
        <f t="shared" si="44"/>
        <v>0</v>
      </c>
      <c r="R194" s="72">
        <f>SUMIF('3.1.MTS A'!$F$7:$F$253,'3.2.MTS B (M3)'!B194,'3.1.MTS A'!$AH$7:$AH$253)</f>
        <v>0</v>
      </c>
      <c r="S194" s="72">
        <f>SUMIFS('MTS B Funnel (M3)'!$E$7:$E$251,'MTS B Funnel (M3)'!$B$7:$B$251,'3.2.MTS B (M3)'!$B194)</f>
        <v>0</v>
      </c>
      <c r="T194" s="72">
        <f>SUMIFS('MTS B Funnel (M3)'!$F$7:$F$251,'MTS B Funnel (M3)'!$B$7:$B$251,'3.2.MTS B (M3)'!$B194)</f>
        <v>0</v>
      </c>
      <c r="U194" s="72">
        <f>SUMIFS('MTS B Funnel (M3)'!$G$7:$G$251,'MTS B Funnel (M3)'!$B$7:$B$251,'3.2.MTS B (M3)'!$B194)</f>
        <v>0</v>
      </c>
      <c r="V194" s="72">
        <f>SUMIFS('MTS B Funnel (M3)'!$H$7:$H$251,'MTS B Funnel (M3)'!$B$7:$B$251,'3.2.MTS B (M3)'!$B194)</f>
        <v>0</v>
      </c>
      <c r="W194" s="72">
        <f t="shared" si="45"/>
        <v>0</v>
      </c>
      <c r="X194" s="72">
        <f t="shared" si="46"/>
        <v>0</v>
      </c>
      <c r="Y194" s="72">
        <f t="shared" si="47"/>
        <v>0</v>
      </c>
      <c r="Z194" s="72">
        <f t="shared" si="47"/>
        <v>0</v>
      </c>
      <c r="AA194" s="72">
        <f t="shared" si="47"/>
        <v>0</v>
      </c>
      <c r="AB194" s="72">
        <f>SUMIFS('MTS B Funnel (M3)'!$I$7:$I$251,'MTS B Funnel (M3)'!$B$7:$B$251,'3.2.MTS B (M3)'!$B194)</f>
        <v>0</v>
      </c>
      <c r="AC194" s="72">
        <f>SUMIFS('MTS B Funnel (M3)'!$J$7:$J$251,'MTS B Funnel (M3)'!$B$7:$B$251,'3.2.MTS B (M3)'!$B194)</f>
        <v>0</v>
      </c>
      <c r="AD194" s="72">
        <f t="shared" si="48"/>
        <v>0</v>
      </c>
      <c r="AE194" s="55"/>
      <c r="AF194" s="72">
        <f>SUMIF('3.1.MTS A'!$F$7:$F$253,'3.2.MTS B (M3)'!R194,'3.1.MTS A'!$AM$7:$AM$253)</f>
        <v>0</v>
      </c>
      <c r="AG194" s="72">
        <f>SUMIFS('MTS B Funnel (M3)'!$L$7:$L$251,'MTS B Funnel (M3)'!$B$7:$B$251,'3.2.MTS B (M3)'!$B194)</f>
        <v>0</v>
      </c>
      <c r="AH194" s="72">
        <f>SUMIFS('MTS B Funnel (M3)'!$M$7:$M$251,'MTS B Funnel (M3)'!$B$7:$B$251,'3.2.MTS B (M3)'!$B194)</f>
        <v>0</v>
      </c>
      <c r="AI194" s="72">
        <f>SUMIFS('MTS B Funnel (M3)'!$N$7:$N$251,'MTS B Funnel (M3)'!$B$7:$B$251,'3.2.MTS B (M3)'!$B194)</f>
        <v>0</v>
      </c>
      <c r="AJ194" s="72">
        <f>SUMIFS('MTS B Funnel (M3)'!$O$7:$O$251,'MTS B Funnel (M3)'!$B$7:$B$251,'3.2.MTS B (M3)'!$B194)</f>
        <v>0</v>
      </c>
      <c r="AK194" s="72">
        <f t="shared" si="49"/>
        <v>0</v>
      </c>
      <c r="AL194" s="72">
        <f t="shared" si="50"/>
        <v>0</v>
      </c>
      <c r="AM194" s="72">
        <f t="shared" si="51"/>
        <v>0</v>
      </c>
      <c r="AN194" s="72">
        <f t="shared" si="52"/>
        <v>0</v>
      </c>
      <c r="AO194" s="72">
        <f t="shared" si="53"/>
        <v>0</v>
      </c>
      <c r="AP194" s="55"/>
    </row>
    <row r="195" spans="1:42" x14ac:dyDescent="0.25">
      <c r="A195" s="144"/>
      <c r="B195" s="55"/>
      <c r="C195" s="55"/>
      <c r="D195" s="72">
        <f>SUMIF('3.1.MTS A'!$F$7:$F$253,'3.2.MTS B (M3)'!B195,'3.1.MTS A'!$N$7:$N$253)</f>
        <v>0</v>
      </c>
      <c r="E195" s="187">
        <f>SUMIF('Conv ratios (M3)'!$A$2:$A$51,'3.2.MTS B (M3)'!$B195,'Conv ratios (M3)'!$G$2:$G$51)</f>
        <v>0</v>
      </c>
      <c r="F195" s="187">
        <f>SUMIF('Conv ratios (M3)'!$A$2:$A$51,'3.2.MTS B (M3)'!$B195,'Conv ratios (M3)'!$F$2:$F$51)</f>
        <v>0</v>
      </c>
      <c r="G195" s="187">
        <f>SUMIF('Conv ratios (M3)'!$A$2:$A$51,'3.2.MTS B (M3)'!$B195,'Conv ratios (M3)'!$E$2:$E$51)</f>
        <v>0</v>
      </c>
      <c r="H195" s="55"/>
      <c r="I195" s="72">
        <f t="shared" si="38"/>
        <v>0</v>
      </c>
      <c r="J195" s="72">
        <f t="shared" si="39"/>
        <v>0</v>
      </c>
      <c r="K195" s="72">
        <f t="shared" si="40"/>
        <v>0</v>
      </c>
      <c r="L195" s="72">
        <f t="shared" si="41"/>
        <v>0</v>
      </c>
      <c r="M195" s="55"/>
      <c r="N195" s="72">
        <f t="shared" si="42"/>
        <v>0</v>
      </c>
      <c r="O195" s="55"/>
      <c r="P195" s="72">
        <f t="shared" si="43"/>
        <v>0</v>
      </c>
      <c r="Q195" s="72">
        <f t="shared" si="44"/>
        <v>0</v>
      </c>
      <c r="R195" s="72">
        <f>SUMIF('3.1.MTS A'!$F$7:$F$253,'3.2.MTS B (M3)'!B195,'3.1.MTS A'!$AH$7:$AH$253)</f>
        <v>0</v>
      </c>
      <c r="S195" s="72">
        <f>SUMIFS('MTS B Funnel (M3)'!$E$7:$E$251,'MTS B Funnel (M3)'!$B$7:$B$251,'3.2.MTS B (M3)'!$B195)</f>
        <v>0</v>
      </c>
      <c r="T195" s="72">
        <f>SUMIFS('MTS B Funnel (M3)'!$F$7:$F$251,'MTS B Funnel (M3)'!$B$7:$B$251,'3.2.MTS B (M3)'!$B195)</f>
        <v>0</v>
      </c>
      <c r="U195" s="72">
        <f>SUMIFS('MTS B Funnel (M3)'!$G$7:$G$251,'MTS B Funnel (M3)'!$B$7:$B$251,'3.2.MTS B (M3)'!$B195)</f>
        <v>0</v>
      </c>
      <c r="V195" s="72">
        <f>SUMIFS('MTS B Funnel (M3)'!$H$7:$H$251,'MTS B Funnel (M3)'!$B$7:$B$251,'3.2.MTS B (M3)'!$B195)</f>
        <v>0</v>
      </c>
      <c r="W195" s="72">
        <f t="shared" si="45"/>
        <v>0</v>
      </c>
      <c r="X195" s="72">
        <f t="shared" si="46"/>
        <v>0</v>
      </c>
      <c r="Y195" s="72">
        <f t="shared" si="47"/>
        <v>0</v>
      </c>
      <c r="Z195" s="72">
        <f t="shared" si="47"/>
        <v>0</v>
      </c>
      <c r="AA195" s="72">
        <f t="shared" si="47"/>
        <v>0</v>
      </c>
      <c r="AB195" s="72">
        <f>SUMIFS('MTS B Funnel (M3)'!$I$7:$I$251,'MTS B Funnel (M3)'!$B$7:$B$251,'3.2.MTS B (M3)'!$B195)</f>
        <v>0</v>
      </c>
      <c r="AC195" s="72">
        <f>SUMIFS('MTS B Funnel (M3)'!$J$7:$J$251,'MTS B Funnel (M3)'!$B$7:$B$251,'3.2.MTS B (M3)'!$B195)</f>
        <v>0</v>
      </c>
      <c r="AD195" s="72">
        <f t="shared" si="48"/>
        <v>0</v>
      </c>
      <c r="AE195" s="55"/>
      <c r="AF195" s="72">
        <f>SUMIF('3.1.MTS A'!$F$7:$F$253,'3.2.MTS B (M3)'!R195,'3.1.MTS A'!$AM$7:$AM$253)</f>
        <v>0</v>
      </c>
      <c r="AG195" s="72">
        <f>SUMIFS('MTS B Funnel (M3)'!$L$7:$L$251,'MTS B Funnel (M3)'!$B$7:$B$251,'3.2.MTS B (M3)'!$B195)</f>
        <v>0</v>
      </c>
      <c r="AH195" s="72">
        <f>SUMIFS('MTS B Funnel (M3)'!$M$7:$M$251,'MTS B Funnel (M3)'!$B$7:$B$251,'3.2.MTS B (M3)'!$B195)</f>
        <v>0</v>
      </c>
      <c r="AI195" s="72">
        <f>SUMIFS('MTS B Funnel (M3)'!$N$7:$N$251,'MTS B Funnel (M3)'!$B$7:$B$251,'3.2.MTS B (M3)'!$B195)</f>
        <v>0</v>
      </c>
      <c r="AJ195" s="72">
        <f>SUMIFS('MTS B Funnel (M3)'!$O$7:$O$251,'MTS B Funnel (M3)'!$B$7:$B$251,'3.2.MTS B (M3)'!$B195)</f>
        <v>0</v>
      </c>
      <c r="AK195" s="72">
        <f t="shared" si="49"/>
        <v>0</v>
      </c>
      <c r="AL195" s="72">
        <f t="shared" si="50"/>
        <v>0</v>
      </c>
      <c r="AM195" s="72">
        <f t="shared" si="51"/>
        <v>0</v>
      </c>
      <c r="AN195" s="72">
        <f t="shared" si="52"/>
        <v>0</v>
      </c>
      <c r="AO195" s="72">
        <f t="shared" si="53"/>
        <v>0</v>
      </c>
      <c r="AP195" s="55"/>
    </row>
    <row r="196" spans="1:42" x14ac:dyDescent="0.25">
      <c r="A196" s="144"/>
      <c r="B196" s="55"/>
      <c r="C196" s="55"/>
      <c r="D196" s="72">
        <f>SUMIF('3.1.MTS A'!$F$7:$F$253,'3.2.MTS B (M3)'!B196,'3.1.MTS A'!$N$7:$N$253)</f>
        <v>0</v>
      </c>
      <c r="E196" s="187">
        <f>SUMIF('Conv ratios (M3)'!$A$2:$A$51,'3.2.MTS B (M3)'!$B196,'Conv ratios (M3)'!$G$2:$G$51)</f>
        <v>0</v>
      </c>
      <c r="F196" s="187">
        <f>SUMIF('Conv ratios (M3)'!$A$2:$A$51,'3.2.MTS B (M3)'!$B196,'Conv ratios (M3)'!$F$2:$F$51)</f>
        <v>0</v>
      </c>
      <c r="G196" s="187">
        <f>SUMIF('Conv ratios (M3)'!$A$2:$A$51,'3.2.MTS B (M3)'!$B196,'Conv ratios (M3)'!$E$2:$E$51)</f>
        <v>0</v>
      </c>
      <c r="H196" s="55"/>
      <c r="I196" s="72">
        <f t="shared" si="38"/>
        <v>0</v>
      </c>
      <c r="J196" s="72">
        <f t="shared" si="39"/>
        <v>0</v>
      </c>
      <c r="K196" s="72">
        <f t="shared" si="40"/>
        <v>0</v>
      </c>
      <c r="L196" s="72">
        <f t="shared" si="41"/>
        <v>0</v>
      </c>
      <c r="M196" s="55"/>
      <c r="N196" s="72">
        <f t="shared" si="42"/>
        <v>0</v>
      </c>
      <c r="O196" s="55"/>
      <c r="P196" s="72">
        <f t="shared" si="43"/>
        <v>0</v>
      </c>
      <c r="Q196" s="72">
        <f t="shared" si="44"/>
        <v>0</v>
      </c>
      <c r="R196" s="72">
        <f>SUMIF('3.1.MTS A'!$F$7:$F$253,'3.2.MTS B (M3)'!B196,'3.1.MTS A'!$AH$7:$AH$253)</f>
        <v>0</v>
      </c>
      <c r="S196" s="72">
        <f>SUMIFS('MTS B Funnel (M3)'!$E$7:$E$251,'MTS B Funnel (M3)'!$B$7:$B$251,'3.2.MTS B (M3)'!$B196)</f>
        <v>0</v>
      </c>
      <c r="T196" s="72">
        <f>SUMIFS('MTS B Funnel (M3)'!$F$7:$F$251,'MTS B Funnel (M3)'!$B$7:$B$251,'3.2.MTS B (M3)'!$B196)</f>
        <v>0</v>
      </c>
      <c r="U196" s="72">
        <f>SUMIFS('MTS B Funnel (M3)'!$G$7:$G$251,'MTS B Funnel (M3)'!$B$7:$B$251,'3.2.MTS B (M3)'!$B196)</f>
        <v>0</v>
      </c>
      <c r="V196" s="72">
        <f>SUMIFS('MTS B Funnel (M3)'!$H$7:$H$251,'MTS B Funnel (M3)'!$B$7:$B$251,'3.2.MTS B (M3)'!$B196)</f>
        <v>0</v>
      </c>
      <c r="W196" s="72">
        <f t="shared" si="45"/>
        <v>0</v>
      </c>
      <c r="X196" s="72">
        <f t="shared" si="46"/>
        <v>0</v>
      </c>
      <c r="Y196" s="72">
        <f t="shared" si="47"/>
        <v>0</v>
      </c>
      <c r="Z196" s="72">
        <f t="shared" si="47"/>
        <v>0</v>
      </c>
      <c r="AA196" s="72">
        <f t="shared" si="47"/>
        <v>0</v>
      </c>
      <c r="AB196" s="72">
        <f>SUMIFS('MTS B Funnel (M3)'!$I$7:$I$251,'MTS B Funnel (M3)'!$B$7:$B$251,'3.2.MTS B (M3)'!$B196)</f>
        <v>0</v>
      </c>
      <c r="AC196" s="72">
        <f>SUMIFS('MTS B Funnel (M3)'!$J$7:$J$251,'MTS B Funnel (M3)'!$B$7:$B$251,'3.2.MTS B (M3)'!$B196)</f>
        <v>0</v>
      </c>
      <c r="AD196" s="72">
        <f t="shared" si="48"/>
        <v>0</v>
      </c>
      <c r="AE196" s="55"/>
      <c r="AF196" s="72">
        <f>SUMIF('3.1.MTS A'!$F$7:$F$253,'3.2.MTS B (M3)'!R196,'3.1.MTS A'!$AM$7:$AM$253)</f>
        <v>0</v>
      </c>
      <c r="AG196" s="72">
        <f>SUMIFS('MTS B Funnel (M3)'!$L$7:$L$251,'MTS B Funnel (M3)'!$B$7:$B$251,'3.2.MTS B (M3)'!$B196)</f>
        <v>0</v>
      </c>
      <c r="AH196" s="72">
        <f>SUMIFS('MTS B Funnel (M3)'!$M$7:$M$251,'MTS B Funnel (M3)'!$B$7:$B$251,'3.2.MTS B (M3)'!$B196)</f>
        <v>0</v>
      </c>
      <c r="AI196" s="72">
        <f>SUMIFS('MTS B Funnel (M3)'!$N$7:$N$251,'MTS B Funnel (M3)'!$B$7:$B$251,'3.2.MTS B (M3)'!$B196)</f>
        <v>0</v>
      </c>
      <c r="AJ196" s="72">
        <f>SUMIFS('MTS B Funnel (M3)'!$O$7:$O$251,'MTS B Funnel (M3)'!$B$7:$B$251,'3.2.MTS B (M3)'!$B196)</f>
        <v>0</v>
      </c>
      <c r="AK196" s="72">
        <f t="shared" si="49"/>
        <v>0</v>
      </c>
      <c r="AL196" s="72">
        <f t="shared" si="50"/>
        <v>0</v>
      </c>
      <c r="AM196" s="72">
        <f t="shared" si="51"/>
        <v>0</v>
      </c>
      <c r="AN196" s="72">
        <f t="shared" si="52"/>
        <v>0</v>
      </c>
      <c r="AO196" s="72">
        <f t="shared" si="53"/>
        <v>0</v>
      </c>
      <c r="AP196" s="55"/>
    </row>
    <row r="197" spans="1:42" x14ac:dyDescent="0.25">
      <c r="A197" s="144"/>
      <c r="B197" s="55"/>
      <c r="C197" s="55"/>
      <c r="D197" s="72">
        <f>SUMIF('3.1.MTS A'!$F$7:$F$253,'3.2.MTS B (M3)'!B197,'3.1.MTS A'!$N$7:$N$253)</f>
        <v>0</v>
      </c>
      <c r="E197" s="187">
        <f>SUMIF('Conv ratios (M3)'!$A$2:$A$51,'3.2.MTS B (M3)'!$B197,'Conv ratios (M3)'!$G$2:$G$51)</f>
        <v>0</v>
      </c>
      <c r="F197" s="187">
        <f>SUMIF('Conv ratios (M3)'!$A$2:$A$51,'3.2.MTS B (M3)'!$B197,'Conv ratios (M3)'!$F$2:$F$51)</f>
        <v>0</v>
      </c>
      <c r="G197" s="187">
        <f>SUMIF('Conv ratios (M3)'!$A$2:$A$51,'3.2.MTS B (M3)'!$B197,'Conv ratios (M3)'!$E$2:$E$51)</f>
        <v>0</v>
      </c>
      <c r="H197" s="55"/>
      <c r="I197" s="72">
        <f t="shared" si="38"/>
        <v>0</v>
      </c>
      <c r="J197" s="72">
        <f t="shared" si="39"/>
        <v>0</v>
      </c>
      <c r="K197" s="72">
        <f t="shared" si="40"/>
        <v>0</v>
      </c>
      <c r="L197" s="72">
        <f t="shared" si="41"/>
        <v>0</v>
      </c>
      <c r="M197" s="55"/>
      <c r="N197" s="72">
        <f t="shared" si="42"/>
        <v>0</v>
      </c>
      <c r="O197" s="55"/>
      <c r="P197" s="72">
        <f t="shared" si="43"/>
        <v>0</v>
      </c>
      <c r="Q197" s="72">
        <f t="shared" si="44"/>
        <v>0</v>
      </c>
      <c r="R197" s="72">
        <f>SUMIF('3.1.MTS A'!$F$7:$F$253,'3.2.MTS B (M3)'!B197,'3.1.MTS A'!$AH$7:$AH$253)</f>
        <v>0</v>
      </c>
      <c r="S197" s="72">
        <f>SUMIFS('MTS B Funnel (M3)'!$E$7:$E$251,'MTS B Funnel (M3)'!$B$7:$B$251,'3.2.MTS B (M3)'!$B197)</f>
        <v>0</v>
      </c>
      <c r="T197" s="72">
        <f>SUMIFS('MTS B Funnel (M3)'!$F$7:$F$251,'MTS B Funnel (M3)'!$B$7:$B$251,'3.2.MTS B (M3)'!$B197)</f>
        <v>0</v>
      </c>
      <c r="U197" s="72">
        <f>SUMIFS('MTS B Funnel (M3)'!$G$7:$G$251,'MTS B Funnel (M3)'!$B$7:$B$251,'3.2.MTS B (M3)'!$B197)</f>
        <v>0</v>
      </c>
      <c r="V197" s="72">
        <f>SUMIFS('MTS B Funnel (M3)'!$H$7:$H$251,'MTS B Funnel (M3)'!$B$7:$B$251,'3.2.MTS B (M3)'!$B197)</f>
        <v>0</v>
      </c>
      <c r="W197" s="72">
        <f t="shared" si="45"/>
        <v>0</v>
      </c>
      <c r="X197" s="72">
        <f t="shared" si="46"/>
        <v>0</v>
      </c>
      <c r="Y197" s="72">
        <f t="shared" si="47"/>
        <v>0</v>
      </c>
      <c r="Z197" s="72">
        <f t="shared" si="47"/>
        <v>0</v>
      </c>
      <c r="AA197" s="72">
        <f t="shared" si="47"/>
        <v>0</v>
      </c>
      <c r="AB197" s="72">
        <f>SUMIFS('MTS B Funnel (M3)'!$I$7:$I$251,'MTS B Funnel (M3)'!$B$7:$B$251,'3.2.MTS B (M3)'!$B197)</f>
        <v>0</v>
      </c>
      <c r="AC197" s="72">
        <f>SUMIFS('MTS B Funnel (M3)'!$J$7:$J$251,'MTS B Funnel (M3)'!$B$7:$B$251,'3.2.MTS B (M3)'!$B197)</f>
        <v>0</v>
      </c>
      <c r="AD197" s="72">
        <f t="shared" si="48"/>
        <v>0</v>
      </c>
      <c r="AE197" s="55"/>
      <c r="AF197" s="72">
        <f>SUMIF('3.1.MTS A'!$F$7:$F$253,'3.2.MTS B (M3)'!R197,'3.1.MTS A'!$AM$7:$AM$253)</f>
        <v>0</v>
      </c>
      <c r="AG197" s="72">
        <f>SUMIFS('MTS B Funnel (M3)'!$L$7:$L$251,'MTS B Funnel (M3)'!$B$7:$B$251,'3.2.MTS B (M3)'!$B197)</f>
        <v>0</v>
      </c>
      <c r="AH197" s="72">
        <f>SUMIFS('MTS B Funnel (M3)'!$M$7:$M$251,'MTS B Funnel (M3)'!$B$7:$B$251,'3.2.MTS B (M3)'!$B197)</f>
        <v>0</v>
      </c>
      <c r="AI197" s="72">
        <f>SUMIFS('MTS B Funnel (M3)'!$N$7:$N$251,'MTS B Funnel (M3)'!$B$7:$B$251,'3.2.MTS B (M3)'!$B197)</f>
        <v>0</v>
      </c>
      <c r="AJ197" s="72">
        <f>SUMIFS('MTS B Funnel (M3)'!$O$7:$O$251,'MTS B Funnel (M3)'!$B$7:$B$251,'3.2.MTS B (M3)'!$B197)</f>
        <v>0</v>
      </c>
      <c r="AK197" s="72">
        <f t="shared" si="49"/>
        <v>0</v>
      </c>
      <c r="AL197" s="72">
        <f t="shared" si="50"/>
        <v>0</v>
      </c>
      <c r="AM197" s="72">
        <f t="shared" si="51"/>
        <v>0</v>
      </c>
      <c r="AN197" s="72">
        <f t="shared" si="52"/>
        <v>0</v>
      </c>
      <c r="AO197" s="72">
        <f t="shared" si="53"/>
        <v>0</v>
      </c>
      <c r="AP197" s="55"/>
    </row>
    <row r="198" spans="1:42" x14ac:dyDescent="0.25">
      <c r="A198" s="144"/>
      <c r="B198" s="55"/>
      <c r="C198" s="55"/>
      <c r="D198" s="72">
        <f>SUMIF('3.1.MTS A'!$F$7:$F$253,'3.2.MTS B (M3)'!B198,'3.1.MTS A'!$N$7:$N$253)</f>
        <v>0</v>
      </c>
      <c r="E198" s="187">
        <f>SUMIF('Conv ratios (M3)'!$A$2:$A$51,'3.2.MTS B (M3)'!$B198,'Conv ratios (M3)'!$G$2:$G$51)</f>
        <v>0</v>
      </c>
      <c r="F198" s="187">
        <f>SUMIF('Conv ratios (M3)'!$A$2:$A$51,'3.2.MTS B (M3)'!$B198,'Conv ratios (M3)'!$F$2:$F$51)</f>
        <v>0</v>
      </c>
      <c r="G198" s="187">
        <f>SUMIF('Conv ratios (M3)'!$A$2:$A$51,'3.2.MTS B (M3)'!$B198,'Conv ratios (M3)'!$E$2:$E$51)</f>
        <v>0</v>
      </c>
      <c r="H198" s="55"/>
      <c r="I198" s="72">
        <f t="shared" si="38"/>
        <v>0</v>
      </c>
      <c r="J198" s="72">
        <f t="shared" si="39"/>
        <v>0</v>
      </c>
      <c r="K198" s="72">
        <f t="shared" si="40"/>
        <v>0</v>
      </c>
      <c r="L198" s="72">
        <f t="shared" si="41"/>
        <v>0</v>
      </c>
      <c r="M198" s="55"/>
      <c r="N198" s="72">
        <f t="shared" si="42"/>
        <v>0</v>
      </c>
      <c r="O198" s="55"/>
      <c r="P198" s="72">
        <f t="shared" si="43"/>
        <v>0</v>
      </c>
      <c r="Q198" s="72">
        <f t="shared" si="44"/>
        <v>0</v>
      </c>
      <c r="R198" s="72">
        <f>SUMIF('3.1.MTS A'!$F$7:$F$253,'3.2.MTS B (M3)'!B198,'3.1.MTS A'!$AH$7:$AH$253)</f>
        <v>0</v>
      </c>
      <c r="S198" s="72">
        <f>SUMIFS('MTS B Funnel (M3)'!$E$7:$E$251,'MTS B Funnel (M3)'!$B$7:$B$251,'3.2.MTS B (M3)'!$B198)</f>
        <v>0</v>
      </c>
      <c r="T198" s="72">
        <f>SUMIFS('MTS B Funnel (M3)'!$F$7:$F$251,'MTS B Funnel (M3)'!$B$7:$B$251,'3.2.MTS B (M3)'!$B198)</f>
        <v>0</v>
      </c>
      <c r="U198" s="72">
        <f>SUMIFS('MTS B Funnel (M3)'!$G$7:$G$251,'MTS B Funnel (M3)'!$B$7:$B$251,'3.2.MTS B (M3)'!$B198)</f>
        <v>0</v>
      </c>
      <c r="V198" s="72">
        <f>SUMIFS('MTS B Funnel (M3)'!$H$7:$H$251,'MTS B Funnel (M3)'!$B$7:$B$251,'3.2.MTS B (M3)'!$B198)</f>
        <v>0</v>
      </c>
      <c r="W198" s="72">
        <f t="shared" si="45"/>
        <v>0</v>
      </c>
      <c r="X198" s="72">
        <f t="shared" si="46"/>
        <v>0</v>
      </c>
      <c r="Y198" s="72">
        <f t="shared" si="47"/>
        <v>0</v>
      </c>
      <c r="Z198" s="72">
        <f t="shared" si="47"/>
        <v>0</v>
      </c>
      <c r="AA198" s="72">
        <f t="shared" si="47"/>
        <v>0</v>
      </c>
      <c r="AB198" s="72">
        <f>SUMIFS('MTS B Funnel (M3)'!$I$7:$I$251,'MTS B Funnel (M3)'!$B$7:$B$251,'3.2.MTS B (M3)'!$B198)</f>
        <v>0</v>
      </c>
      <c r="AC198" s="72">
        <f>SUMIFS('MTS B Funnel (M3)'!$J$7:$J$251,'MTS B Funnel (M3)'!$B$7:$B$251,'3.2.MTS B (M3)'!$B198)</f>
        <v>0</v>
      </c>
      <c r="AD198" s="72">
        <f t="shared" si="48"/>
        <v>0</v>
      </c>
      <c r="AE198" s="55"/>
      <c r="AF198" s="72">
        <f>SUMIF('3.1.MTS A'!$F$7:$F$253,'3.2.MTS B (M3)'!R198,'3.1.MTS A'!$AM$7:$AM$253)</f>
        <v>0</v>
      </c>
      <c r="AG198" s="72">
        <f>SUMIFS('MTS B Funnel (M3)'!$L$7:$L$251,'MTS B Funnel (M3)'!$B$7:$B$251,'3.2.MTS B (M3)'!$B198)</f>
        <v>0</v>
      </c>
      <c r="AH198" s="72">
        <f>SUMIFS('MTS B Funnel (M3)'!$M$7:$M$251,'MTS B Funnel (M3)'!$B$7:$B$251,'3.2.MTS B (M3)'!$B198)</f>
        <v>0</v>
      </c>
      <c r="AI198" s="72">
        <f>SUMIFS('MTS B Funnel (M3)'!$N$7:$N$251,'MTS B Funnel (M3)'!$B$7:$B$251,'3.2.MTS B (M3)'!$B198)</f>
        <v>0</v>
      </c>
      <c r="AJ198" s="72">
        <f>SUMIFS('MTS B Funnel (M3)'!$O$7:$O$251,'MTS B Funnel (M3)'!$B$7:$B$251,'3.2.MTS B (M3)'!$B198)</f>
        <v>0</v>
      </c>
      <c r="AK198" s="72">
        <f t="shared" si="49"/>
        <v>0</v>
      </c>
      <c r="AL198" s="72">
        <f t="shared" si="50"/>
        <v>0</v>
      </c>
      <c r="AM198" s="72">
        <f t="shared" si="51"/>
        <v>0</v>
      </c>
      <c r="AN198" s="72">
        <f t="shared" si="52"/>
        <v>0</v>
      </c>
      <c r="AO198" s="72">
        <f t="shared" si="53"/>
        <v>0</v>
      </c>
      <c r="AP198" s="55"/>
    </row>
    <row r="199" spans="1:42" x14ac:dyDescent="0.25">
      <c r="A199" s="144"/>
      <c r="B199" s="55"/>
      <c r="C199" s="55"/>
      <c r="D199" s="72">
        <f>SUMIF('3.1.MTS A'!$F$7:$F$253,'3.2.MTS B (M3)'!B199,'3.1.MTS A'!$N$7:$N$253)</f>
        <v>0</v>
      </c>
      <c r="E199" s="187">
        <f>SUMIF('Conv ratios (M3)'!$A$2:$A$51,'3.2.MTS B (M3)'!$B199,'Conv ratios (M3)'!$G$2:$G$51)</f>
        <v>0</v>
      </c>
      <c r="F199" s="187">
        <f>SUMIF('Conv ratios (M3)'!$A$2:$A$51,'3.2.MTS B (M3)'!$B199,'Conv ratios (M3)'!$F$2:$F$51)</f>
        <v>0</v>
      </c>
      <c r="G199" s="187">
        <f>SUMIF('Conv ratios (M3)'!$A$2:$A$51,'3.2.MTS B (M3)'!$B199,'Conv ratios (M3)'!$E$2:$E$51)</f>
        <v>0</v>
      </c>
      <c r="H199" s="55"/>
      <c r="I199" s="72">
        <f t="shared" si="38"/>
        <v>0</v>
      </c>
      <c r="J199" s="72">
        <f t="shared" si="39"/>
        <v>0</v>
      </c>
      <c r="K199" s="72">
        <f t="shared" si="40"/>
        <v>0</v>
      </c>
      <c r="L199" s="72">
        <f t="shared" si="41"/>
        <v>0</v>
      </c>
      <c r="M199" s="55"/>
      <c r="N199" s="72">
        <f t="shared" si="42"/>
        <v>0</v>
      </c>
      <c r="O199" s="55"/>
      <c r="P199" s="72">
        <f t="shared" si="43"/>
        <v>0</v>
      </c>
      <c r="Q199" s="72">
        <f t="shared" si="44"/>
        <v>0</v>
      </c>
      <c r="R199" s="72">
        <f>SUMIF('3.1.MTS A'!$F$7:$F$253,'3.2.MTS B (M3)'!B199,'3.1.MTS A'!$AH$7:$AH$253)</f>
        <v>0</v>
      </c>
      <c r="S199" s="72">
        <f>SUMIFS('MTS B Funnel (M3)'!$E$7:$E$251,'MTS B Funnel (M3)'!$B$7:$B$251,'3.2.MTS B (M3)'!$B199)</f>
        <v>0</v>
      </c>
      <c r="T199" s="72">
        <f>SUMIFS('MTS B Funnel (M3)'!$F$7:$F$251,'MTS B Funnel (M3)'!$B$7:$B$251,'3.2.MTS B (M3)'!$B199)</f>
        <v>0</v>
      </c>
      <c r="U199" s="72">
        <f>SUMIFS('MTS B Funnel (M3)'!$G$7:$G$251,'MTS B Funnel (M3)'!$B$7:$B$251,'3.2.MTS B (M3)'!$B199)</f>
        <v>0</v>
      </c>
      <c r="V199" s="72">
        <f>SUMIFS('MTS B Funnel (M3)'!$H$7:$H$251,'MTS B Funnel (M3)'!$B$7:$B$251,'3.2.MTS B (M3)'!$B199)</f>
        <v>0</v>
      </c>
      <c r="W199" s="72">
        <f t="shared" si="45"/>
        <v>0</v>
      </c>
      <c r="X199" s="72">
        <f t="shared" si="46"/>
        <v>0</v>
      </c>
      <c r="Y199" s="72">
        <f t="shared" si="47"/>
        <v>0</v>
      </c>
      <c r="Z199" s="72">
        <f t="shared" si="47"/>
        <v>0</v>
      </c>
      <c r="AA199" s="72">
        <f t="shared" si="47"/>
        <v>0</v>
      </c>
      <c r="AB199" s="72">
        <f>SUMIFS('MTS B Funnel (M3)'!$I$7:$I$251,'MTS B Funnel (M3)'!$B$7:$B$251,'3.2.MTS B (M3)'!$B199)</f>
        <v>0</v>
      </c>
      <c r="AC199" s="72">
        <f>SUMIFS('MTS B Funnel (M3)'!$J$7:$J$251,'MTS B Funnel (M3)'!$B$7:$B$251,'3.2.MTS B (M3)'!$B199)</f>
        <v>0</v>
      </c>
      <c r="AD199" s="72">
        <f t="shared" si="48"/>
        <v>0</v>
      </c>
      <c r="AE199" s="55"/>
      <c r="AF199" s="72">
        <f>SUMIF('3.1.MTS A'!$F$7:$F$253,'3.2.MTS B (M3)'!R199,'3.1.MTS A'!$AM$7:$AM$253)</f>
        <v>0</v>
      </c>
      <c r="AG199" s="72">
        <f>SUMIFS('MTS B Funnel (M3)'!$L$7:$L$251,'MTS B Funnel (M3)'!$B$7:$B$251,'3.2.MTS B (M3)'!$B199)</f>
        <v>0</v>
      </c>
      <c r="AH199" s="72">
        <f>SUMIFS('MTS B Funnel (M3)'!$M$7:$M$251,'MTS B Funnel (M3)'!$B$7:$B$251,'3.2.MTS B (M3)'!$B199)</f>
        <v>0</v>
      </c>
      <c r="AI199" s="72">
        <f>SUMIFS('MTS B Funnel (M3)'!$N$7:$N$251,'MTS B Funnel (M3)'!$B$7:$B$251,'3.2.MTS B (M3)'!$B199)</f>
        <v>0</v>
      </c>
      <c r="AJ199" s="72">
        <f>SUMIFS('MTS B Funnel (M3)'!$O$7:$O$251,'MTS B Funnel (M3)'!$B$7:$B$251,'3.2.MTS B (M3)'!$B199)</f>
        <v>0</v>
      </c>
      <c r="AK199" s="72">
        <f t="shared" si="49"/>
        <v>0</v>
      </c>
      <c r="AL199" s="72">
        <f t="shared" si="50"/>
        <v>0</v>
      </c>
      <c r="AM199" s="72">
        <f t="shared" si="51"/>
        <v>0</v>
      </c>
      <c r="AN199" s="72">
        <f t="shared" si="52"/>
        <v>0</v>
      </c>
      <c r="AO199" s="72">
        <f t="shared" si="53"/>
        <v>0</v>
      </c>
      <c r="AP199" s="55"/>
    </row>
    <row r="200" spans="1:42" x14ac:dyDescent="0.25">
      <c r="A200" s="144"/>
      <c r="B200" s="55"/>
      <c r="C200" s="55"/>
      <c r="D200" s="72">
        <f>SUMIF('3.1.MTS A'!$F$7:$F$253,'3.2.MTS B (M3)'!B200,'3.1.MTS A'!$N$7:$N$253)</f>
        <v>0</v>
      </c>
      <c r="E200" s="187">
        <f>SUMIF('Conv ratios (M3)'!$A$2:$A$51,'3.2.MTS B (M3)'!$B200,'Conv ratios (M3)'!$G$2:$G$51)</f>
        <v>0</v>
      </c>
      <c r="F200" s="187">
        <f>SUMIF('Conv ratios (M3)'!$A$2:$A$51,'3.2.MTS B (M3)'!$B200,'Conv ratios (M3)'!$F$2:$F$51)</f>
        <v>0</v>
      </c>
      <c r="G200" s="187">
        <f>SUMIF('Conv ratios (M3)'!$A$2:$A$51,'3.2.MTS B (M3)'!$B200,'Conv ratios (M3)'!$E$2:$E$51)</f>
        <v>0</v>
      </c>
      <c r="H200" s="55"/>
      <c r="I200" s="72">
        <f t="shared" ref="I200:I251" si="54">IFERROR(ROUND(MAX(H200/E200,0),0),0)</f>
        <v>0</v>
      </c>
      <c r="J200" s="72">
        <f t="shared" ref="J200:J251" si="55">IFERROR(ROUND(MAX(D200-I200,0),0),0)</f>
        <v>0</v>
      </c>
      <c r="K200" s="72">
        <f t="shared" ref="K200:K251" si="56">IFERROR(ROUND(J200*E200,0),0)</f>
        <v>0</v>
      </c>
      <c r="L200" s="72">
        <f t="shared" ref="L200:L251" si="57">IFERROR(ROUND(MAX(K200*F200,0),0),0)</f>
        <v>0</v>
      </c>
      <c r="M200" s="55"/>
      <c r="N200" s="72">
        <f t="shared" ref="N200:N251" si="58">IFERROR(ROUND(MAX(L200-M200,0),0),0)</f>
        <v>0</v>
      </c>
      <c r="O200" s="55"/>
      <c r="P200" s="72">
        <f t="shared" ref="P200:P251" si="59">IFERROR(ROUND(O200*G200,0),0)</f>
        <v>0</v>
      </c>
      <c r="Q200" s="72">
        <f t="shared" ref="Q200:Q251" si="60">IFERROR(ROUND(MAX(N200-O200,0),0),0)</f>
        <v>0</v>
      </c>
      <c r="R200" s="72">
        <f>SUMIF('3.1.MTS A'!$F$7:$F$253,'3.2.MTS B (M3)'!B200,'3.1.MTS A'!$AH$7:$AH$253)</f>
        <v>0</v>
      </c>
      <c r="S200" s="72">
        <f>SUMIFS('MTS B Funnel (M3)'!$E$7:$E$251,'MTS B Funnel (M3)'!$B$7:$B$251,'3.2.MTS B (M3)'!$B200)</f>
        <v>0</v>
      </c>
      <c r="T200" s="72">
        <f>SUMIFS('MTS B Funnel (M3)'!$F$7:$F$251,'MTS B Funnel (M3)'!$B$7:$B$251,'3.2.MTS B (M3)'!$B200)</f>
        <v>0</v>
      </c>
      <c r="U200" s="72">
        <f>SUMIFS('MTS B Funnel (M3)'!$G$7:$G$251,'MTS B Funnel (M3)'!$B$7:$B$251,'3.2.MTS B (M3)'!$B200)</f>
        <v>0</v>
      </c>
      <c r="V200" s="72">
        <f>SUMIFS('MTS B Funnel (M3)'!$H$7:$H$251,'MTS B Funnel (M3)'!$B$7:$B$251,'3.2.MTS B (M3)'!$B200)</f>
        <v>0</v>
      </c>
      <c r="W200" s="72">
        <f t="shared" ref="W200:W251" si="61">IFERROR(ROUNDUP(MAX((D200-R200),0),0),0)</f>
        <v>0</v>
      </c>
      <c r="X200" s="72">
        <f t="shared" ref="X200:X251" si="62">IFERROR(ROUND(MAX(K200-S200,0),0),0)</f>
        <v>0</v>
      </c>
      <c r="Y200" s="72">
        <f t="shared" ref="Y200:AA251" si="63">IFERROR(ROUND(MAX(O200-T200,0),0),0)</f>
        <v>0</v>
      </c>
      <c r="Z200" s="72">
        <f t="shared" si="63"/>
        <v>0</v>
      </c>
      <c r="AA200" s="72">
        <f t="shared" si="63"/>
        <v>0</v>
      </c>
      <c r="AB200" s="72">
        <f>SUMIFS('MTS B Funnel (M3)'!$I$7:$I$251,'MTS B Funnel (M3)'!$B$7:$B$251,'3.2.MTS B (M3)'!$B200)</f>
        <v>0</v>
      </c>
      <c r="AC200" s="72">
        <f>SUMIFS('MTS B Funnel (M3)'!$J$7:$J$251,'MTS B Funnel (M3)'!$B$7:$B$251,'3.2.MTS B (M3)'!$B200)</f>
        <v>0</v>
      </c>
      <c r="AD200" s="72">
        <f t="shared" ref="AD200:AD251" si="64">IFERROR(ROUNDDOWN(MAX((AB200/E200)+(AC200/F200/E200),0),0),0)</f>
        <v>0</v>
      </c>
      <c r="AE200" s="55"/>
      <c r="AF200" s="72">
        <f>SUMIF('3.1.MTS A'!$F$7:$F$253,'3.2.MTS B (M3)'!R200,'3.1.MTS A'!$AM$7:$AM$253)</f>
        <v>0</v>
      </c>
      <c r="AG200" s="72">
        <f>SUMIFS('MTS B Funnel (M3)'!$L$7:$L$251,'MTS B Funnel (M3)'!$B$7:$B$251,'3.2.MTS B (M3)'!$B200)</f>
        <v>0</v>
      </c>
      <c r="AH200" s="72">
        <f>SUMIFS('MTS B Funnel (M3)'!$M$7:$M$251,'MTS B Funnel (M3)'!$B$7:$B$251,'3.2.MTS B (M3)'!$B200)</f>
        <v>0</v>
      </c>
      <c r="AI200" s="72">
        <f>SUMIFS('MTS B Funnel (M3)'!$N$7:$N$251,'MTS B Funnel (M3)'!$B$7:$B$251,'3.2.MTS B (M3)'!$B200)</f>
        <v>0</v>
      </c>
      <c r="AJ200" s="72">
        <f>SUMIFS('MTS B Funnel (M3)'!$O$7:$O$251,'MTS B Funnel (M3)'!$B$7:$B$251,'3.2.MTS B (M3)'!$B200)</f>
        <v>0</v>
      </c>
      <c r="AK200" s="72">
        <f t="shared" ref="AK200:AK251" si="65">IFERROR(ROUND(MAX((D200-AF200),0),0),0)</f>
        <v>0</v>
      </c>
      <c r="AL200" s="72">
        <f t="shared" ref="AL200:AL251" si="66">IFERROR(ROUND(MAX(K200-AG200,0),0),0)</f>
        <v>0</v>
      </c>
      <c r="AM200" s="72">
        <f t="shared" ref="AM200:AM251" si="67">IFERROR(ROUND(MAX(L200-AH200,0),0),0)</f>
        <v>0</v>
      </c>
      <c r="AN200" s="72">
        <f t="shared" ref="AN200:AN251" si="68">IFERROR(ROUND(MAX(P200-AI200,0),0),0)</f>
        <v>0</v>
      </c>
      <c r="AO200" s="72">
        <f t="shared" ref="AO200:AO251" si="69">IFERROR(ROUND(MAX(Q200-AJ200,0),0),0)</f>
        <v>0</v>
      </c>
      <c r="AP200" s="55"/>
    </row>
    <row r="201" spans="1:42" x14ac:dyDescent="0.25">
      <c r="A201" s="144"/>
      <c r="B201" s="55"/>
      <c r="C201" s="55"/>
      <c r="D201" s="72">
        <f>SUMIF('3.1.MTS A'!$F$7:$F$253,'3.2.MTS B (M3)'!B201,'3.1.MTS A'!$N$7:$N$253)</f>
        <v>0</v>
      </c>
      <c r="E201" s="187">
        <f>SUMIF('Conv ratios (M3)'!$A$2:$A$51,'3.2.MTS B (M3)'!$B201,'Conv ratios (M3)'!$G$2:$G$51)</f>
        <v>0</v>
      </c>
      <c r="F201" s="187">
        <f>SUMIF('Conv ratios (M3)'!$A$2:$A$51,'3.2.MTS B (M3)'!$B201,'Conv ratios (M3)'!$F$2:$F$51)</f>
        <v>0</v>
      </c>
      <c r="G201" s="187">
        <f>SUMIF('Conv ratios (M3)'!$A$2:$A$51,'3.2.MTS B (M3)'!$B201,'Conv ratios (M3)'!$E$2:$E$51)</f>
        <v>0</v>
      </c>
      <c r="H201" s="55"/>
      <c r="I201" s="72">
        <f t="shared" si="54"/>
        <v>0</v>
      </c>
      <c r="J201" s="72">
        <f t="shared" si="55"/>
        <v>0</v>
      </c>
      <c r="K201" s="72">
        <f t="shared" si="56"/>
        <v>0</v>
      </c>
      <c r="L201" s="72">
        <f t="shared" si="57"/>
        <v>0</v>
      </c>
      <c r="M201" s="55"/>
      <c r="N201" s="72">
        <f t="shared" si="58"/>
        <v>0</v>
      </c>
      <c r="O201" s="55"/>
      <c r="P201" s="72">
        <f t="shared" si="59"/>
        <v>0</v>
      </c>
      <c r="Q201" s="72">
        <f t="shared" si="60"/>
        <v>0</v>
      </c>
      <c r="R201" s="72">
        <f>SUMIF('3.1.MTS A'!$F$7:$F$253,'3.2.MTS B (M3)'!B201,'3.1.MTS A'!$AH$7:$AH$253)</f>
        <v>0</v>
      </c>
      <c r="S201" s="72">
        <f>SUMIFS('MTS B Funnel (M3)'!$E$7:$E$251,'MTS B Funnel (M3)'!$B$7:$B$251,'3.2.MTS B (M3)'!$B201)</f>
        <v>0</v>
      </c>
      <c r="T201" s="72">
        <f>SUMIFS('MTS B Funnel (M3)'!$F$7:$F$251,'MTS B Funnel (M3)'!$B$7:$B$251,'3.2.MTS B (M3)'!$B201)</f>
        <v>0</v>
      </c>
      <c r="U201" s="72">
        <f>SUMIFS('MTS B Funnel (M3)'!$G$7:$G$251,'MTS B Funnel (M3)'!$B$7:$B$251,'3.2.MTS B (M3)'!$B201)</f>
        <v>0</v>
      </c>
      <c r="V201" s="72">
        <f>SUMIFS('MTS B Funnel (M3)'!$H$7:$H$251,'MTS B Funnel (M3)'!$B$7:$B$251,'3.2.MTS B (M3)'!$B201)</f>
        <v>0</v>
      </c>
      <c r="W201" s="72">
        <f t="shared" si="61"/>
        <v>0</v>
      </c>
      <c r="X201" s="72">
        <f t="shared" si="62"/>
        <v>0</v>
      </c>
      <c r="Y201" s="72">
        <f t="shared" si="63"/>
        <v>0</v>
      </c>
      <c r="Z201" s="72">
        <f t="shared" si="63"/>
        <v>0</v>
      </c>
      <c r="AA201" s="72">
        <f t="shared" si="63"/>
        <v>0</v>
      </c>
      <c r="AB201" s="72">
        <f>SUMIFS('MTS B Funnel (M3)'!$I$7:$I$251,'MTS B Funnel (M3)'!$B$7:$B$251,'3.2.MTS B (M3)'!$B201)</f>
        <v>0</v>
      </c>
      <c r="AC201" s="72">
        <f>SUMIFS('MTS B Funnel (M3)'!$J$7:$J$251,'MTS B Funnel (M3)'!$B$7:$B$251,'3.2.MTS B (M3)'!$B201)</f>
        <v>0</v>
      </c>
      <c r="AD201" s="72">
        <f t="shared" si="64"/>
        <v>0</v>
      </c>
      <c r="AE201" s="55"/>
      <c r="AF201" s="72">
        <f>SUMIF('3.1.MTS A'!$F$7:$F$253,'3.2.MTS B (M3)'!R201,'3.1.MTS A'!$AM$7:$AM$253)</f>
        <v>0</v>
      </c>
      <c r="AG201" s="72">
        <f>SUMIFS('MTS B Funnel (M3)'!$L$7:$L$251,'MTS B Funnel (M3)'!$B$7:$B$251,'3.2.MTS B (M3)'!$B201)</f>
        <v>0</v>
      </c>
      <c r="AH201" s="72">
        <f>SUMIFS('MTS B Funnel (M3)'!$M$7:$M$251,'MTS B Funnel (M3)'!$B$7:$B$251,'3.2.MTS B (M3)'!$B201)</f>
        <v>0</v>
      </c>
      <c r="AI201" s="72">
        <f>SUMIFS('MTS B Funnel (M3)'!$N$7:$N$251,'MTS B Funnel (M3)'!$B$7:$B$251,'3.2.MTS B (M3)'!$B201)</f>
        <v>0</v>
      </c>
      <c r="AJ201" s="72">
        <f>SUMIFS('MTS B Funnel (M3)'!$O$7:$O$251,'MTS B Funnel (M3)'!$B$7:$B$251,'3.2.MTS B (M3)'!$B201)</f>
        <v>0</v>
      </c>
      <c r="AK201" s="72">
        <f t="shared" si="65"/>
        <v>0</v>
      </c>
      <c r="AL201" s="72">
        <f t="shared" si="66"/>
        <v>0</v>
      </c>
      <c r="AM201" s="72">
        <f t="shared" si="67"/>
        <v>0</v>
      </c>
      <c r="AN201" s="72">
        <f t="shared" si="68"/>
        <v>0</v>
      </c>
      <c r="AO201" s="72">
        <f t="shared" si="69"/>
        <v>0</v>
      </c>
      <c r="AP201" s="55"/>
    </row>
    <row r="202" spans="1:42" x14ac:dyDescent="0.25">
      <c r="A202" s="144"/>
      <c r="B202" s="55"/>
      <c r="C202" s="55"/>
      <c r="D202" s="72">
        <f>SUMIF('3.1.MTS A'!$F$7:$F$253,'3.2.MTS B (M3)'!B202,'3.1.MTS A'!$N$7:$N$253)</f>
        <v>0</v>
      </c>
      <c r="E202" s="187">
        <f>SUMIF('Conv ratios (M3)'!$A$2:$A$51,'3.2.MTS B (M3)'!$B202,'Conv ratios (M3)'!$G$2:$G$51)</f>
        <v>0</v>
      </c>
      <c r="F202" s="187">
        <f>SUMIF('Conv ratios (M3)'!$A$2:$A$51,'3.2.MTS B (M3)'!$B202,'Conv ratios (M3)'!$F$2:$F$51)</f>
        <v>0</v>
      </c>
      <c r="G202" s="187">
        <f>SUMIF('Conv ratios (M3)'!$A$2:$A$51,'3.2.MTS B (M3)'!$B202,'Conv ratios (M3)'!$E$2:$E$51)</f>
        <v>0</v>
      </c>
      <c r="H202" s="55"/>
      <c r="I202" s="72">
        <f t="shared" si="54"/>
        <v>0</v>
      </c>
      <c r="J202" s="72">
        <f t="shared" si="55"/>
        <v>0</v>
      </c>
      <c r="K202" s="72">
        <f t="shared" si="56"/>
        <v>0</v>
      </c>
      <c r="L202" s="72">
        <f t="shared" si="57"/>
        <v>0</v>
      </c>
      <c r="M202" s="55"/>
      <c r="N202" s="72">
        <f t="shared" si="58"/>
        <v>0</v>
      </c>
      <c r="O202" s="55"/>
      <c r="P202" s="72">
        <f t="shared" si="59"/>
        <v>0</v>
      </c>
      <c r="Q202" s="72">
        <f t="shared" si="60"/>
        <v>0</v>
      </c>
      <c r="R202" s="72">
        <f>SUMIF('3.1.MTS A'!$F$7:$F$253,'3.2.MTS B (M3)'!B202,'3.1.MTS A'!$AH$7:$AH$253)</f>
        <v>0</v>
      </c>
      <c r="S202" s="72">
        <f>SUMIFS('MTS B Funnel (M3)'!$E$7:$E$251,'MTS B Funnel (M3)'!$B$7:$B$251,'3.2.MTS B (M3)'!$B202)</f>
        <v>0</v>
      </c>
      <c r="T202" s="72">
        <f>SUMIFS('MTS B Funnel (M3)'!$F$7:$F$251,'MTS B Funnel (M3)'!$B$7:$B$251,'3.2.MTS B (M3)'!$B202)</f>
        <v>0</v>
      </c>
      <c r="U202" s="72">
        <f>SUMIFS('MTS B Funnel (M3)'!$G$7:$G$251,'MTS B Funnel (M3)'!$B$7:$B$251,'3.2.MTS B (M3)'!$B202)</f>
        <v>0</v>
      </c>
      <c r="V202" s="72">
        <f>SUMIFS('MTS B Funnel (M3)'!$H$7:$H$251,'MTS B Funnel (M3)'!$B$7:$B$251,'3.2.MTS B (M3)'!$B202)</f>
        <v>0</v>
      </c>
      <c r="W202" s="72">
        <f t="shared" si="61"/>
        <v>0</v>
      </c>
      <c r="X202" s="72">
        <f t="shared" si="62"/>
        <v>0</v>
      </c>
      <c r="Y202" s="72">
        <f t="shared" si="63"/>
        <v>0</v>
      </c>
      <c r="Z202" s="72">
        <f t="shared" si="63"/>
        <v>0</v>
      </c>
      <c r="AA202" s="72">
        <f t="shared" si="63"/>
        <v>0</v>
      </c>
      <c r="AB202" s="72">
        <f>SUMIFS('MTS B Funnel (M3)'!$I$7:$I$251,'MTS B Funnel (M3)'!$B$7:$B$251,'3.2.MTS B (M3)'!$B202)</f>
        <v>0</v>
      </c>
      <c r="AC202" s="72">
        <f>SUMIFS('MTS B Funnel (M3)'!$J$7:$J$251,'MTS B Funnel (M3)'!$B$7:$B$251,'3.2.MTS B (M3)'!$B202)</f>
        <v>0</v>
      </c>
      <c r="AD202" s="72">
        <f t="shared" si="64"/>
        <v>0</v>
      </c>
      <c r="AE202" s="55"/>
      <c r="AF202" s="72">
        <f>SUMIF('3.1.MTS A'!$F$7:$F$253,'3.2.MTS B (M3)'!R202,'3.1.MTS A'!$AM$7:$AM$253)</f>
        <v>0</v>
      </c>
      <c r="AG202" s="72">
        <f>SUMIFS('MTS B Funnel (M3)'!$L$7:$L$251,'MTS B Funnel (M3)'!$B$7:$B$251,'3.2.MTS B (M3)'!$B202)</f>
        <v>0</v>
      </c>
      <c r="AH202" s="72">
        <f>SUMIFS('MTS B Funnel (M3)'!$M$7:$M$251,'MTS B Funnel (M3)'!$B$7:$B$251,'3.2.MTS B (M3)'!$B202)</f>
        <v>0</v>
      </c>
      <c r="AI202" s="72">
        <f>SUMIFS('MTS B Funnel (M3)'!$N$7:$N$251,'MTS B Funnel (M3)'!$B$7:$B$251,'3.2.MTS B (M3)'!$B202)</f>
        <v>0</v>
      </c>
      <c r="AJ202" s="72">
        <f>SUMIFS('MTS B Funnel (M3)'!$O$7:$O$251,'MTS B Funnel (M3)'!$B$7:$B$251,'3.2.MTS B (M3)'!$B202)</f>
        <v>0</v>
      </c>
      <c r="AK202" s="72">
        <f t="shared" si="65"/>
        <v>0</v>
      </c>
      <c r="AL202" s="72">
        <f t="shared" si="66"/>
        <v>0</v>
      </c>
      <c r="AM202" s="72">
        <f t="shared" si="67"/>
        <v>0</v>
      </c>
      <c r="AN202" s="72">
        <f t="shared" si="68"/>
        <v>0</v>
      </c>
      <c r="AO202" s="72">
        <f t="shared" si="69"/>
        <v>0</v>
      </c>
      <c r="AP202" s="55"/>
    </row>
    <row r="203" spans="1:42" x14ac:dyDescent="0.25">
      <c r="A203" s="144"/>
      <c r="B203" s="55"/>
      <c r="C203" s="55"/>
      <c r="D203" s="72">
        <f>SUMIF('3.1.MTS A'!$F$7:$F$253,'3.2.MTS B (M3)'!B203,'3.1.MTS A'!$N$7:$N$253)</f>
        <v>0</v>
      </c>
      <c r="E203" s="187">
        <f>SUMIF('Conv ratios (M3)'!$A$2:$A$51,'3.2.MTS B (M3)'!$B203,'Conv ratios (M3)'!$G$2:$G$51)</f>
        <v>0</v>
      </c>
      <c r="F203" s="187">
        <f>SUMIF('Conv ratios (M3)'!$A$2:$A$51,'3.2.MTS B (M3)'!$B203,'Conv ratios (M3)'!$F$2:$F$51)</f>
        <v>0</v>
      </c>
      <c r="G203" s="187">
        <f>SUMIF('Conv ratios (M3)'!$A$2:$A$51,'3.2.MTS B (M3)'!$B203,'Conv ratios (M3)'!$E$2:$E$51)</f>
        <v>0</v>
      </c>
      <c r="H203" s="55"/>
      <c r="I203" s="72">
        <f t="shared" si="54"/>
        <v>0</v>
      </c>
      <c r="J203" s="72">
        <f t="shared" si="55"/>
        <v>0</v>
      </c>
      <c r="K203" s="72">
        <f t="shared" si="56"/>
        <v>0</v>
      </c>
      <c r="L203" s="72">
        <f t="shared" si="57"/>
        <v>0</v>
      </c>
      <c r="M203" s="55"/>
      <c r="N203" s="72">
        <f t="shared" si="58"/>
        <v>0</v>
      </c>
      <c r="O203" s="55"/>
      <c r="P203" s="72">
        <f t="shared" si="59"/>
        <v>0</v>
      </c>
      <c r="Q203" s="72">
        <f t="shared" si="60"/>
        <v>0</v>
      </c>
      <c r="R203" s="72">
        <f>SUMIF('3.1.MTS A'!$F$7:$F$253,'3.2.MTS B (M3)'!B203,'3.1.MTS A'!$AH$7:$AH$253)</f>
        <v>0</v>
      </c>
      <c r="S203" s="72">
        <f>SUMIFS('MTS B Funnel (M3)'!$E$7:$E$251,'MTS B Funnel (M3)'!$B$7:$B$251,'3.2.MTS B (M3)'!$B203)</f>
        <v>0</v>
      </c>
      <c r="T203" s="72">
        <f>SUMIFS('MTS B Funnel (M3)'!$F$7:$F$251,'MTS B Funnel (M3)'!$B$7:$B$251,'3.2.MTS B (M3)'!$B203)</f>
        <v>0</v>
      </c>
      <c r="U203" s="72">
        <f>SUMIFS('MTS B Funnel (M3)'!$G$7:$G$251,'MTS B Funnel (M3)'!$B$7:$B$251,'3.2.MTS B (M3)'!$B203)</f>
        <v>0</v>
      </c>
      <c r="V203" s="72">
        <f>SUMIFS('MTS B Funnel (M3)'!$H$7:$H$251,'MTS B Funnel (M3)'!$B$7:$B$251,'3.2.MTS B (M3)'!$B203)</f>
        <v>0</v>
      </c>
      <c r="W203" s="72">
        <f t="shared" si="61"/>
        <v>0</v>
      </c>
      <c r="X203" s="72">
        <f t="shared" si="62"/>
        <v>0</v>
      </c>
      <c r="Y203" s="72">
        <f t="shared" si="63"/>
        <v>0</v>
      </c>
      <c r="Z203" s="72">
        <f t="shared" si="63"/>
        <v>0</v>
      </c>
      <c r="AA203" s="72">
        <f t="shared" si="63"/>
        <v>0</v>
      </c>
      <c r="AB203" s="72">
        <f>SUMIFS('MTS B Funnel (M3)'!$I$7:$I$251,'MTS B Funnel (M3)'!$B$7:$B$251,'3.2.MTS B (M3)'!$B203)</f>
        <v>0</v>
      </c>
      <c r="AC203" s="72">
        <f>SUMIFS('MTS B Funnel (M3)'!$J$7:$J$251,'MTS B Funnel (M3)'!$B$7:$B$251,'3.2.MTS B (M3)'!$B203)</f>
        <v>0</v>
      </c>
      <c r="AD203" s="72">
        <f t="shared" si="64"/>
        <v>0</v>
      </c>
      <c r="AE203" s="55"/>
      <c r="AF203" s="72">
        <f>SUMIF('3.1.MTS A'!$F$7:$F$253,'3.2.MTS B (M3)'!R203,'3.1.MTS A'!$AM$7:$AM$253)</f>
        <v>0</v>
      </c>
      <c r="AG203" s="72">
        <f>SUMIFS('MTS B Funnel (M3)'!$L$7:$L$251,'MTS B Funnel (M3)'!$B$7:$B$251,'3.2.MTS B (M3)'!$B203)</f>
        <v>0</v>
      </c>
      <c r="AH203" s="72">
        <f>SUMIFS('MTS B Funnel (M3)'!$M$7:$M$251,'MTS B Funnel (M3)'!$B$7:$B$251,'3.2.MTS B (M3)'!$B203)</f>
        <v>0</v>
      </c>
      <c r="AI203" s="72">
        <f>SUMIFS('MTS B Funnel (M3)'!$N$7:$N$251,'MTS B Funnel (M3)'!$B$7:$B$251,'3.2.MTS B (M3)'!$B203)</f>
        <v>0</v>
      </c>
      <c r="AJ203" s="72">
        <f>SUMIFS('MTS B Funnel (M3)'!$O$7:$O$251,'MTS B Funnel (M3)'!$B$7:$B$251,'3.2.MTS B (M3)'!$B203)</f>
        <v>0</v>
      </c>
      <c r="AK203" s="72">
        <f t="shared" si="65"/>
        <v>0</v>
      </c>
      <c r="AL203" s="72">
        <f t="shared" si="66"/>
        <v>0</v>
      </c>
      <c r="AM203" s="72">
        <f t="shared" si="67"/>
        <v>0</v>
      </c>
      <c r="AN203" s="72">
        <f t="shared" si="68"/>
        <v>0</v>
      </c>
      <c r="AO203" s="72">
        <f t="shared" si="69"/>
        <v>0</v>
      </c>
      <c r="AP203" s="55"/>
    </row>
    <row r="204" spans="1:42" x14ac:dyDescent="0.25">
      <c r="A204" s="144"/>
      <c r="B204" s="55"/>
      <c r="C204" s="55"/>
      <c r="D204" s="72">
        <f>SUMIF('3.1.MTS A'!$F$7:$F$253,'3.2.MTS B (M3)'!B204,'3.1.MTS A'!$N$7:$N$253)</f>
        <v>0</v>
      </c>
      <c r="E204" s="187">
        <f>SUMIF('Conv ratios (M3)'!$A$2:$A$51,'3.2.MTS B (M3)'!$B204,'Conv ratios (M3)'!$G$2:$G$51)</f>
        <v>0</v>
      </c>
      <c r="F204" s="187">
        <f>SUMIF('Conv ratios (M3)'!$A$2:$A$51,'3.2.MTS B (M3)'!$B204,'Conv ratios (M3)'!$F$2:$F$51)</f>
        <v>0</v>
      </c>
      <c r="G204" s="187">
        <f>SUMIF('Conv ratios (M3)'!$A$2:$A$51,'3.2.MTS B (M3)'!$B204,'Conv ratios (M3)'!$E$2:$E$51)</f>
        <v>0</v>
      </c>
      <c r="H204" s="55"/>
      <c r="I204" s="72">
        <f t="shared" si="54"/>
        <v>0</v>
      </c>
      <c r="J204" s="72">
        <f t="shared" si="55"/>
        <v>0</v>
      </c>
      <c r="K204" s="72">
        <f t="shared" si="56"/>
        <v>0</v>
      </c>
      <c r="L204" s="72">
        <f t="shared" si="57"/>
        <v>0</v>
      </c>
      <c r="M204" s="55"/>
      <c r="N204" s="72">
        <f t="shared" si="58"/>
        <v>0</v>
      </c>
      <c r="O204" s="55"/>
      <c r="P204" s="72">
        <f t="shared" si="59"/>
        <v>0</v>
      </c>
      <c r="Q204" s="72">
        <f t="shared" si="60"/>
        <v>0</v>
      </c>
      <c r="R204" s="72">
        <f>SUMIF('3.1.MTS A'!$F$7:$F$253,'3.2.MTS B (M3)'!B204,'3.1.MTS A'!$AH$7:$AH$253)</f>
        <v>0</v>
      </c>
      <c r="S204" s="72">
        <f>SUMIFS('MTS B Funnel (M3)'!$E$7:$E$251,'MTS B Funnel (M3)'!$B$7:$B$251,'3.2.MTS B (M3)'!$B204)</f>
        <v>0</v>
      </c>
      <c r="T204" s="72">
        <f>SUMIFS('MTS B Funnel (M3)'!$F$7:$F$251,'MTS B Funnel (M3)'!$B$7:$B$251,'3.2.MTS B (M3)'!$B204)</f>
        <v>0</v>
      </c>
      <c r="U204" s="72">
        <f>SUMIFS('MTS B Funnel (M3)'!$G$7:$G$251,'MTS B Funnel (M3)'!$B$7:$B$251,'3.2.MTS B (M3)'!$B204)</f>
        <v>0</v>
      </c>
      <c r="V204" s="72">
        <f>SUMIFS('MTS B Funnel (M3)'!$H$7:$H$251,'MTS B Funnel (M3)'!$B$7:$B$251,'3.2.MTS B (M3)'!$B204)</f>
        <v>0</v>
      </c>
      <c r="W204" s="72">
        <f t="shared" si="61"/>
        <v>0</v>
      </c>
      <c r="X204" s="72">
        <f t="shared" si="62"/>
        <v>0</v>
      </c>
      <c r="Y204" s="72">
        <f t="shared" si="63"/>
        <v>0</v>
      </c>
      <c r="Z204" s="72">
        <f t="shared" si="63"/>
        <v>0</v>
      </c>
      <c r="AA204" s="72">
        <f t="shared" si="63"/>
        <v>0</v>
      </c>
      <c r="AB204" s="72">
        <f>SUMIFS('MTS B Funnel (M3)'!$I$7:$I$251,'MTS B Funnel (M3)'!$B$7:$B$251,'3.2.MTS B (M3)'!$B204)</f>
        <v>0</v>
      </c>
      <c r="AC204" s="72">
        <f>SUMIFS('MTS B Funnel (M3)'!$J$7:$J$251,'MTS B Funnel (M3)'!$B$7:$B$251,'3.2.MTS B (M3)'!$B204)</f>
        <v>0</v>
      </c>
      <c r="AD204" s="72">
        <f t="shared" si="64"/>
        <v>0</v>
      </c>
      <c r="AE204" s="55"/>
      <c r="AF204" s="72">
        <f>SUMIF('3.1.MTS A'!$F$7:$F$253,'3.2.MTS B (M3)'!R204,'3.1.MTS A'!$AM$7:$AM$253)</f>
        <v>0</v>
      </c>
      <c r="AG204" s="72">
        <f>SUMIFS('MTS B Funnel (M3)'!$L$7:$L$251,'MTS B Funnel (M3)'!$B$7:$B$251,'3.2.MTS B (M3)'!$B204)</f>
        <v>0</v>
      </c>
      <c r="AH204" s="72">
        <f>SUMIFS('MTS B Funnel (M3)'!$M$7:$M$251,'MTS B Funnel (M3)'!$B$7:$B$251,'3.2.MTS B (M3)'!$B204)</f>
        <v>0</v>
      </c>
      <c r="AI204" s="72">
        <f>SUMIFS('MTS B Funnel (M3)'!$N$7:$N$251,'MTS B Funnel (M3)'!$B$7:$B$251,'3.2.MTS B (M3)'!$B204)</f>
        <v>0</v>
      </c>
      <c r="AJ204" s="72">
        <f>SUMIFS('MTS B Funnel (M3)'!$O$7:$O$251,'MTS B Funnel (M3)'!$B$7:$B$251,'3.2.MTS B (M3)'!$B204)</f>
        <v>0</v>
      </c>
      <c r="AK204" s="72">
        <f t="shared" si="65"/>
        <v>0</v>
      </c>
      <c r="AL204" s="72">
        <f t="shared" si="66"/>
        <v>0</v>
      </c>
      <c r="AM204" s="72">
        <f t="shared" si="67"/>
        <v>0</v>
      </c>
      <c r="AN204" s="72">
        <f t="shared" si="68"/>
        <v>0</v>
      </c>
      <c r="AO204" s="72">
        <f t="shared" si="69"/>
        <v>0</v>
      </c>
      <c r="AP204" s="55"/>
    </row>
    <row r="205" spans="1:42" x14ac:dyDescent="0.25">
      <c r="A205" s="144"/>
      <c r="B205" s="55"/>
      <c r="C205" s="55"/>
      <c r="D205" s="72">
        <f>SUMIF('3.1.MTS A'!$F$7:$F$253,'3.2.MTS B (M3)'!B205,'3.1.MTS A'!$N$7:$N$253)</f>
        <v>0</v>
      </c>
      <c r="E205" s="187">
        <f>SUMIF('Conv ratios (M3)'!$A$2:$A$51,'3.2.MTS B (M3)'!$B205,'Conv ratios (M3)'!$G$2:$G$51)</f>
        <v>0</v>
      </c>
      <c r="F205" s="187">
        <f>SUMIF('Conv ratios (M3)'!$A$2:$A$51,'3.2.MTS B (M3)'!$B205,'Conv ratios (M3)'!$F$2:$F$51)</f>
        <v>0</v>
      </c>
      <c r="G205" s="187">
        <f>SUMIF('Conv ratios (M3)'!$A$2:$A$51,'3.2.MTS B (M3)'!$B205,'Conv ratios (M3)'!$E$2:$E$51)</f>
        <v>0</v>
      </c>
      <c r="H205" s="55"/>
      <c r="I205" s="72">
        <f t="shared" si="54"/>
        <v>0</v>
      </c>
      <c r="J205" s="72">
        <f t="shared" si="55"/>
        <v>0</v>
      </c>
      <c r="K205" s="72">
        <f t="shared" si="56"/>
        <v>0</v>
      </c>
      <c r="L205" s="72">
        <f t="shared" si="57"/>
        <v>0</v>
      </c>
      <c r="M205" s="55"/>
      <c r="N205" s="72">
        <f t="shared" si="58"/>
        <v>0</v>
      </c>
      <c r="O205" s="55"/>
      <c r="P205" s="72">
        <f t="shared" si="59"/>
        <v>0</v>
      </c>
      <c r="Q205" s="72">
        <f t="shared" si="60"/>
        <v>0</v>
      </c>
      <c r="R205" s="72">
        <f>SUMIF('3.1.MTS A'!$F$7:$F$253,'3.2.MTS B (M3)'!B205,'3.1.MTS A'!$AH$7:$AH$253)</f>
        <v>0</v>
      </c>
      <c r="S205" s="72">
        <f>SUMIFS('MTS B Funnel (M3)'!$E$7:$E$251,'MTS B Funnel (M3)'!$B$7:$B$251,'3.2.MTS B (M3)'!$B205)</f>
        <v>0</v>
      </c>
      <c r="T205" s="72">
        <f>SUMIFS('MTS B Funnel (M3)'!$F$7:$F$251,'MTS B Funnel (M3)'!$B$7:$B$251,'3.2.MTS B (M3)'!$B205)</f>
        <v>0</v>
      </c>
      <c r="U205" s="72">
        <f>SUMIFS('MTS B Funnel (M3)'!$G$7:$G$251,'MTS B Funnel (M3)'!$B$7:$B$251,'3.2.MTS B (M3)'!$B205)</f>
        <v>0</v>
      </c>
      <c r="V205" s="72">
        <f>SUMIFS('MTS B Funnel (M3)'!$H$7:$H$251,'MTS B Funnel (M3)'!$B$7:$B$251,'3.2.MTS B (M3)'!$B205)</f>
        <v>0</v>
      </c>
      <c r="W205" s="72">
        <f t="shared" si="61"/>
        <v>0</v>
      </c>
      <c r="X205" s="72">
        <f t="shared" si="62"/>
        <v>0</v>
      </c>
      <c r="Y205" s="72">
        <f t="shared" si="63"/>
        <v>0</v>
      </c>
      <c r="Z205" s="72">
        <f t="shared" si="63"/>
        <v>0</v>
      </c>
      <c r="AA205" s="72">
        <f t="shared" si="63"/>
        <v>0</v>
      </c>
      <c r="AB205" s="72">
        <f>SUMIFS('MTS B Funnel (M3)'!$I$7:$I$251,'MTS B Funnel (M3)'!$B$7:$B$251,'3.2.MTS B (M3)'!$B205)</f>
        <v>0</v>
      </c>
      <c r="AC205" s="72">
        <f>SUMIFS('MTS B Funnel (M3)'!$J$7:$J$251,'MTS B Funnel (M3)'!$B$7:$B$251,'3.2.MTS B (M3)'!$B205)</f>
        <v>0</v>
      </c>
      <c r="AD205" s="72">
        <f t="shared" si="64"/>
        <v>0</v>
      </c>
      <c r="AE205" s="55"/>
      <c r="AF205" s="72">
        <f>SUMIF('3.1.MTS A'!$F$7:$F$253,'3.2.MTS B (M3)'!R205,'3.1.MTS A'!$AM$7:$AM$253)</f>
        <v>0</v>
      </c>
      <c r="AG205" s="72">
        <f>SUMIFS('MTS B Funnel (M3)'!$L$7:$L$251,'MTS B Funnel (M3)'!$B$7:$B$251,'3.2.MTS B (M3)'!$B205)</f>
        <v>0</v>
      </c>
      <c r="AH205" s="72">
        <f>SUMIFS('MTS B Funnel (M3)'!$M$7:$M$251,'MTS B Funnel (M3)'!$B$7:$B$251,'3.2.MTS B (M3)'!$B205)</f>
        <v>0</v>
      </c>
      <c r="AI205" s="72">
        <f>SUMIFS('MTS B Funnel (M3)'!$N$7:$N$251,'MTS B Funnel (M3)'!$B$7:$B$251,'3.2.MTS B (M3)'!$B205)</f>
        <v>0</v>
      </c>
      <c r="AJ205" s="72">
        <f>SUMIFS('MTS B Funnel (M3)'!$O$7:$O$251,'MTS B Funnel (M3)'!$B$7:$B$251,'3.2.MTS B (M3)'!$B205)</f>
        <v>0</v>
      </c>
      <c r="AK205" s="72">
        <f t="shared" si="65"/>
        <v>0</v>
      </c>
      <c r="AL205" s="72">
        <f t="shared" si="66"/>
        <v>0</v>
      </c>
      <c r="AM205" s="72">
        <f t="shared" si="67"/>
        <v>0</v>
      </c>
      <c r="AN205" s="72">
        <f t="shared" si="68"/>
        <v>0</v>
      </c>
      <c r="AO205" s="72">
        <f t="shared" si="69"/>
        <v>0</v>
      </c>
      <c r="AP205" s="55"/>
    </row>
    <row r="206" spans="1:42" x14ac:dyDescent="0.25">
      <c r="A206" s="144"/>
      <c r="B206" s="55"/>
      <c r="C206" s="55"/>
      <c r="D206" s="72">
        <f>SUMIF('3.1.MTS A'!$F$7:$F$253,'3.2.MTS B (M3)'!B206,'3.1.MTS A'!$N$7:$N$253)</f>
        <v>0</v>
      </c>
      <c r="E206" s="187">
        <f>SUMIF('Conv ratios (M3)'!$A$2:$A$51,'3.2.MTS B (M3)'!$B206,'Conv ratios (M3)'!$G$2:$G$51)</f>
        <v>0</v>
      </c>
      <c r="F206" s="187">
        <f>SUMIF('Conv ratios (M3)'!$A$2:$A$51,'3.2.MTS B (M3)'!$B206,'Conv ratios (M3)'!$F$2:$F$51)</f>
        <v>0</v>
      </c>
      <c r="G206" s="187">
        <f>SUMIF('Conv ratios (M3)'!$A$2:$A$51,'3.2.MTS B (M3)'!$B206,'Conv ratios (M3)'!$E$2:$E$51)</f>
        <v>0</v>
      </c>
      <c r="H206" s="55"/>
      <c r="I206" s="72">
        <f t="shared" si="54"/>
        <v>0</v>
      </c>
      <c r="J206" s="72">
        <f t="shared" si="55"/>
        <v>0</v>
      </c>
      <c r="K206" s="72">
        <f t="shared" si="56"/>
        <v>0</v>
      </c>
      <c r="L206" s="72">
        <f t="shared" si="57"/>
        <v>0</v>
      </c>
      <c r="M206" s="55"/>
      <c r="N206" s="72">
        <f t="shared" si="58"/>
        <v>0</v>
      </c>
      <c r="O206" s="55"/>
      <c r="P206" s="72">
        <f t="shared" si="59"/>
        <v>0</v>
      </c>
      <c r="Q206" s="72">
        <f t="shared" si="60"/>
        <v>0</v>
      </c>
      <c r="R206" s="72">
        <f>SUMIF('3.1.MTS A'!$F$7:$F$253,'3.2.MTS B (M3)'!B206,'3.1.MTS A'!$AH$7:$AH$253)</f>
        <v>0</v>
      </c>
      <c r="S206" s="72">
        <f>SUMIFS('MTS B Funnel (M3)'!$E$7:$E$251,'MTS B Funnel (M3)'!$B$7:$B$251,'3.2.MTS B (M3)'!$B206)</f>
        <v>0</v>
      </c>
      <c r="T206" s="72">
        <f>SUMIFS('MTS B Funnel (M3)'!$F$7:$F$251,'MTS B Funnel (M3)'!$B$7:$B$251,'3.2.MTS B (M3)'!$B206)</f>
        <v>0</v>
      </c>
      <c r="U206" s="72">
        <f>SUMIFS('MTS B Funnel (M3)'!$G$7:$G$251,'MTS B Funnel (M3)'!$B$7:$B$251,'3.2.MTS B (M3)'!$B206)</f>
        <v>0</v>
      </c>
      <c r="V206" s="72">
        <f>SUMIFS('MTS B Funnel (M3)'!$H$7:$H$251,'MTS B Funnel (M3)'!$B$7:$B$251,'3.2.MTS B (M3)'!$B206)</f>
        <v>0</v>
      </c>
      <c r="W206" s="72">
        <f t="shared" si="61"/>
        <v>0</v>
      </c>
      <c r="X206" s="72">
        <f t="shared" si="62"/>
        <v>0</v>
      </c>
      <c r="Y206" s="72">
        <f t="shared" si="63"/>
        <v>0</v>
      </c>
      <c r="Z206" s="72">
        <f t="shared" si="63"/>
        <v>0</v>
      </c>
      <c r="AA206" s="72">
        <f t="shared" si="63"/>
        <v>0</v>
      </c>
      <c r="AB206" s="72">
        <f>SUMIFS('MTS B Funnel (M3)'!$I$7:$I$251,'MTS B Funnel (M3)'!$B$7:$B$251,'3.2.MTS B (M3)'!$B206)</f>
        <v>0</v>
      </c>
      <c r="AC206" s="72">
        <f>SUMIFS('MTS B Funnel (M3)'!$J$7:$J$251,'MTS B Funnel (M3)'!$B$7:$B$251,'3.2.MTS B (M3)'!$B206)</f>
        <v>0</v>
      </c>
      <c r="AD206" s="72">
        <f t="shared" si="64"/>
        <v>0</v>
      </c>
      <c r="AE206" s="55"/>
      <c r="AF206" s="72">
        <f>SUMIF('3.1.MTS A'!$F$7:$F$253,'3.2.MTS B (M3)'!R206,'3.1.MTS A'!$AM$7:$AM$253)</f>
        <v>0</v>
      </c>
      <c r="AG206" s="72">
        <f>SUMIFS('MTS B Funnel (M3)'!$L$7:$L$251,'MTS B Funnel (M3)'!$B$7:$B$251,'3.2.MTS B (M3)'!$B206)</f>
        <v>0</v>
      </c>
      <c r="AH206" s="72">
        <f>SUMIFS('MTS B Funnel (M3)'!$M$7:$M$251,'MTS B Funnel (M3)'!$B$7:$B$251,'3.2.MTS B (M3)'!$B206)</f>
        <v>0</v>
      </c>
      <c r="AI206" s="72">
        <f>SUMIFS('MTS B Funnel (M3)'!$N$7:$N$251,'MTS B Funnel (M3)'!$B$7:$B$251,'3.2.MTS B (M3)'!$B206)</f>
        <v>0</v>
      </c>
      <c r="AJ206" s="72">
        <f>SUMIFS('MTS B Funnel (M3)'!$O$7:$O$251,'MTS B Funnel (M3)'!$B$7:$B$251,'3.2.MTS B (M3)'!$B206)</f>
        <v>0</v>
      </c>
      <c r="AK206" s="72">
        <f t="shared" si="65"/>
        <v>0</v>
      </c>
      <c r="AL206" s="72">
        <f t="shared" si="66"/>
        <v>0</v>
      </c>
      <c r="AM206" s="72">
        <f t="shared" si="67"/>
        <v>0</v>
      </c>
      <c r="AN206" s="72">
        <f t="shared" si="68"/>
        <v>0</v>
      </c>
      <c r="AO206" s="72">
        <f t="shared" si="69"/>
        <v>0</v>
      </c>
      <c r="AP206" s="55"/>
    </row>
    <row r="207" spans="1:42" x14ac:dyDescent="0.25">
      <c r="A207" s="144"/>
      <c r="B207" s="55"/>
      <c r="C207" s="55"/>
      <c r="D207" s="72">
        <f>SUMIF('3.1.MTS A'!$F$7:$F$253,'3.2.MTS B (M3)'!B207,'3.1.MTS A'!$N$7:$N$253)</f>
        <v>0</v>
      </c>
      <c r="E207" s="187">
        <f>SUMIF('Conv ratios (M3)'!$A$2:$A$51,'3.2.MTS B (M3)'!$B207,'Conv ratios (M3)'!$G$2:$G$51)</f>
        <v>0</v>
      </c>
      <c r="F207" s="187">
        <f>SUMIF('Conv ratios (M3)'!$A$2:$A$51,'3.2.MTS B (M3)'!$B207,'Conv ratios (M3)'!$F$2:$F$51)</f>
        <v>0</v>
      </c>
      <c r="G207" s="187">
        <f>SUMIF('Conv ratios (M3)'!$A$2:$A$51,'3.2.MTS B (M3)'!$B207,'Conv ratios (M3)'!$E$2:$E$51)</f>
        <v>0</v>
      </c>
      <c r="H207" s="55"/>
      <c r="I207" s="72">
        <f t="shared" si="54"/>
        <v>0</v>
      </c>
      <c r="J207" s="72">
        <f t="shared" si="55"/>
        <v>0</v>
      </c>
      <c r="K207" s="72">
        <f t="shared" si="56"/>
        <v>0</v>
      </c>
      <c r="L207" s="72">
        <f t="shared" si="57"/>
        <v>0</v>
      </c>
      <c r="M207" s="55"/>
      <c r="N207" s="72">
        <f t="shared" si="58"/>
        <v>0</v>
      </c>
      <c r="O207" s="55"/>
      <c r="P207" s="72">
        <f t="shared" si="59"/>
        <v>0</v>
      </c>
      <c r="Q207" s="72">
        <f t="shared" si="60"/>
        <v>0</v>
      </c>
      <c r="R207" s="72">
        <f>SUMIF('3.1.MTS A'!$F$7:$F$253,'3.2.MTS B (M3)'!B207,'3.1.MTS A'!$AH$7:$AH$253)</f>
        <v>0</v>
      </c>
      <c r="S207" s="72">
        <f>SUMIFS('MTS B Funnel (M3)'!$E$7:$E$251,'MTS B Funnel (M3)'!$B$7:$B$251,'3.2.MTS B (M3)'!$B207)</f>
        <v>0</v>
      </c>
      <c r="T207" s="72">
        <f>SUMIFS('MTS B Funnel (M3)'!$F$7:$F$251,'MTS B Funnel (M3)'!$B$7:$B$251,'3.2.MTS B (M3)'!$B207)</f>
        <v>0</v>
      </c>
      <c r="U207" s="72">
        <f>SUMIFS('MTS B Funnel (M3)'!$G$7:$G$251,'MTS B Funnel (M3)'!$B$7:$B$251,'3.2.MTS B (M3)'!$B207)</f>
        <v>0</v>
      </c>
      <c r="V207" s="72">
        <f>SUMIFS('MTS B Funnel (M3)'!$H$7:$H$251,'MTS B Funnel (M3)'!$B$7:$B$251,'3.2.MTS B (M3)'!$B207)</f>
        <v>0</v>
      </c>
      <c r="W207" s="72">
        <f t="shared" si="61"/>
        <v>0</v>
      </c>
      <c r="X207" s="72">
        <f t="shared" si="62"/>
        <v>0</v>
      </c>
      <c r="Y207" s="72">
        <f t="shared" si="63"/>
        <v>0</v>
      </c>
      <c r="Z207" s="72">
        <f t="shared" si="63"/>
        <v>0</v>
      </c>
      <c r="AA207" s="72">
        <f t="shared" si="63"/>
        <v>0</v>
      </c>
      <c r="AB207" s="72">
        <f>SUMIFS('MTS B Funnel (M3)'!$I$7:$I$251,'MTS B Funnel (M3)'!$B$7:$B$251,'3.2.MTS B (M3)'!$B207)</f>
        <v>0</v>
      </c>
      <c r="AC207" s="72">
        <f>SUMIFS('MTS B Funnel (M3)'!$J$7:$J$251,'MTS B Funnel (M3)'!$B$7:$B$251,'3.2.MTS B (M3)'!$B207)</f>
        <v>0</v>
      </c>
      <c r="AD207" s="72">
        <f t="shared" si="64"/>
        <v>0</v>
      </c>
      <c r="AE207" s="55"/>
      <c r="AF207" s="72">
        <f>SUMIF('3.1.MTS A'!$F$7:$F$253,'3.2.MTS B (M3)'!R207,'3.1.MTS A'!$AM$7:$AM$253)</f>
        <v>0</v>
      </c>
      <c r="AG207" s="72">
        <f>SUMIFS('MTS B Funnel (M3)'!$L$7:$L$251,'MTS B Funnel (M3)'!$B$7:$B$251,'3.2.MTS B (M3)'!$B207)</f>
        <v>0</v>
      </c>
      <c r="AH207" s="72">
        <f>SUMIFS('MTS B Funnel (M3)'!$M$7:$M$251,'MTS B Funnel (M3)'!$B$7:$B$251,'3.2.MTS B (M3)'!$B207)</f>
        <v>0</v>
      </c>
      <c r="AI207" s="72">
        <f>SUMIFS('MTS B Funnel (M3)'!$N$7:$N$251,'MTS B Funnel (M3)'!$B$7:$B$251,'3.2.MTS B (M3)'!$B207)</f>
        <v>0</v>
      </c>
      <c r="AJ207" s="72">
        <f>SUMIFS('MTS B Funnel (M3)'!$O$7:$O$251,'MTS B Funnel (M3)'!$B$7:$B$251,'3.2.MTS B (M3)'!$B207)</f>
        <v>0</v>
      </c>
      <c r="AK207" s="72">
        <f t="shared" si="65"/>
        <v>0</v>
      </c>
      <c r="AL207" s="72">
        <f t="shared" si="66"/>
        <v>0</v>
      </c>
      <c r="AM207" s="72">
        <f t="shared" si="67"/>
        <v>0</v>
      </c>
      <c r="AN207" s="72">
        <f t="shared" si="68"/>
        <v>0</v>
      </c>
      <c r="AO207" s="72">
        <f t="shared" si="69"/>
        <v>0</v>
      </c>
      <c r="AP207" s="55"/>
    </row>
    <row r="208" spans="1:42" x14ac:dyDescent="0.25">
      <c r="A208" s="144"/>
      <c r="B208" s="55"/>
      <c r="C208" s="55"/>
      <c r="D208" s="72">
        <f>SUMIF('3.1.MTS A'!$F$7:$F$253,'3.2.MTS B (M3)'!B208,'3.1.MTS A'!$N$7:$N$253)</f>
        <v>0</v>
      </c>
      <c r="E208" s="187">
        <f>SUMIF('Conv ratios (M3)'!$A$2:$A$51,'3.2.MTS B (M3)'!$B208,'Conv ratios (M3)'!$G$2:$G$51)</f>
        <v>0</v>
      </c>
      <c r="F208" s="187">
        <f>SUMIF('Conv ratios (M3)'!$A$2:$A$51,'3.2.MTS B (M3)'!$B208,'Conv ratios (M3)'!$F$2:$F$51)</f>
        <v>0</v>
      </c>
      <c r="G208" s="187">
        <f>SUMIF('Conv ratios (M3)'!$A$2:$A$51,'3.2.MTS B (M3)'!$B208,'Conv ratios (M3)'!$E$2:$E$51)</f>
        <v>0</v>
      </c>
      <c r="H208" s="55"/>
      <c r="I208" s="72">
        <f t="shared" si="54"/>
        <v>0</v>
      </c>
      <c r="J208" s="72">
        <f t="shared" si="55"/>
        <v>0</v>
      </c>
      <c r="K208" s="72">
        <f t="shared" si="56"/>
        <v>0</v>
      </c>
      <c r="L208" s="72">
        <f t="shared" si="57"/>
        <v>0</v>
      </c>
      <c r="M208" s="55"/>
      <c r="N208" s="72">
        <f t="shared" si="58"/>
        <v>0</v>
      </c>
      <c r="O208" s="55"/>
      <c r="P208" s="72">
        <f t="shared" si="59"/>
        <v>0</v>
      </c>
      <c r="Q208" s="72">
        <f t="shared" si="60"/>
        <v>0</v>
      </c>
      <c r="R208" s="72">
        <f>SUMIF('3.1.MTS A'!$F$7:$F$253,'3.2.MTS B (M3)'!B208,'3.1.MTS A'!$AH$7:$AH$253)</f>
        <v>0</v>
      </c>
      <c r="S208" s="72">
        <f>SUMIFS('MTS B Funnel (M3)'!$E$7:$E$251,'MTS B Funnel (M3)'!$B$7:$B$251,'3.2.MTS B (M3)'!$B208)</f>
        <v>0</v>
      </c>
      <c r="T208" s="72">
        <f>SUMIFS('MTS B Funnel (M3)'!$F$7:$F$251,'MTS B Funnel (M3)'!$B$7:$B$251,'3.2.MTS B (M3)'!$B208)</f>
        <v>0</v>
      </c>
      <c r="U208" s="72">
        <f>SUMIFS('MTS B Funnel (M3)'!$G$7:$G$251,'MTS B Funnel (M3)'!$B$7:$B$251,'3.2.MTS B (M3)'!$B208)</f>
        <v>0</v>
      </c>
      <c r="V208" s="72">
        <f>SUMIFS('MTS B Funnel (M3)'!$H$7:$H$251,'MTS B Funnel (M3)'!$B$7:$B$251,'3.2.MTS B (M3)'!$B208)</f>
        <v>0</v>
      </c>
      <c r="W208" s="72">
        <f t="shared" si="61"/>
        <v>0</v>
      </c>
      <c r="X208" s="72">
        <f t="shared" si="62"/>
        <v>0</v>
      </c>
      <c r="Y208" s="72">
        <f t="shared" si="63"/>
        <v>0</v>
      </c>
      <c r="Z208" s="72">
        <f t="shared" si="63"/>
        <v>0</v>
      </c>
      <c r="AA208" s="72">
        <f t="shared" si="63"/>
        <v>0</v>
      </c>
      <c r="AB208" s="72">
        <f>SUMIFS('MTS B Funnel (M3)'!$I$7:$I$251,'MTS B Funnel (M3)'!$B$7:$B$251,'3.2.MTS B (M3)'!$B208)</f>
        <v>0</v>
      </c>
      <c r="AC208" s="72">
        <f>SUMIFS('MTS B Funnel (M3)'!$J$7:$J$251,'MTS B Funnel (M3)'!$B$7:$B$251,'3.2.MTS B (M3)'!$B208)</f>
        <v>0</v>
      </c>
      <c r="AD208" s="72">
        <f t="shared" si="64"/>
        <v>0</v>
      </c>
      <c r="AE208" s="55"/>
      <c r="AF208" s="72">
        <f>SUMIF('3.1.MTS A'!$F$7:$F$253,'3.2.MTS B (M3)'!R208,'3.1.MTS A'!$AM$7:$AM$253)</f>
        <v>0</v>
      </c>
      <c r="AG208" s="72">
        <f>SUMIFS('MTS B Funnel (M3)'!$L$7:$L$251,'MTS B Funnel (M3)'!$B$7:$B$251,'3.2.MTS B (M3)'!$B208)</f>
        <v>0</v>
      </c>
      <c r="AH208" s="72">
        <f>SUMIFS('MTS B Funnel (M3)'!$M$7:$M$251,'MTS B Funnel (M3)'!$B$7:$B$251,'3.2.MTS B (M3)'!$B208)</f>
        <v>0</v>
      </c>
      <c r="AI208" s="72">
        <f>SUMIFS('MTS B Funnel (M3)'!$N$7:$N$251,'MTS B Funnel (M3)'!$B$7:$B$251,'3.2.MTS B (M3)'!$B208)</f>
        <v>0</v>
      </c>
      <c r="AJ208" s="72">
        <f>SUMIFS('MTS B Funnel (M3)'!$O$7:$O$251,'MTS B Funnel (M3)'!$B$7:$B$251,'3.2.MTS B (M3)'!$B208)</f>
        <v>0</v>
      </c>
      <c r="AK208" s="72">
        <f t="shared" si="65"/>
        <v>0</v>
      </c>
      <c r="AL208" s="72">
        <f t="shared" si="66"/>
        <v>0</v>
      </c>
      <c r="AM208" s="72">
        <f t="shared" si="67"/>
        <v>0</v>
      </c>
      <c r="AN208" s="72">
        <f t="shared" si="68"/>
        <v>0</v>
      </c>
      <c r="AO208" s="72">
        <f t="shared" si="69"/>
        <v>0</v>
      </c>
      <c r="AP208" s="55"/>
    </row>
    <row r="209" spans="1:42" x14ac:dyDescent="0.25">
      <c r="A209" s="144"/>
      <c r="B209" s="55"/>
      <c r="C209" s="55"/>
      <c r="D209" s="72">
        <f>SUMIF('3.1.MTS A'!$F$7:$F$253,'3.2.MTS B (M3)'!B209,'3.1.MTS A'!$N$7:$N$253)</f>
        <v>0</v>
      </c>
      <c r="E209" s="187">
        <f>SUMIF('Conv ratios (M3)'!$A$2:$A$51,'3.2.MTS B (M3)'!$B209,'Conv ratios (M3)'!$G$2:$G$51)</f>
        <v>0</v>
      </c>
      <c r="F209" s="187">
        <f>SUMIF('Conv ratios (M3)'!$A$2:$A$51,'3.2.MTS B (M3)'!$B209,'Conv ratios (M3)'!$F$2:$F$51)</f>
        <v>0</v>
      </c>
      <c r="G209" s="187">
        <f>SUMIF('Conv ratios (M3)'!$A$2:$A$51,'3.2.MTS B (M3)'!$B209,'Conv ratios (M3)'!$E$2:$E$51)</f>
        <v>0</v>
      </c>
      <c r="H209" s="55"/>
      <c r="I209" s="72">
        <f t="shared" si="54"/>
        <v>0</v>
      </c>
      <c r="J209" s="72">
        <f t="shared" si="55"/>
        <v>0</v>
      </c>
      <c r="K209" s="72">
        <f t="shared" si="56"/>
        <v>0</v>
      </c>
      <c r="L209" s="72">
        <f t="shared" si="57"/>
        <v>0</v>
      </c>
      <c r="M209" s="55"/>
      <c r="N209" s="72">
        <f t="shared" si="58"/>
        <v>0</v>
      </c>
      <c r="O209" s="55"/>
      <c r="P209" s="72">
        <f t="shared" si="59"/>
        <v>0</v>
      </c>
      <c r="Q209" s="72">
        <f t="shared" si="60"/>
        <v>0</v>
      </c>
      <c r="R209" s="72">
        <f>SUMIF('3.1.MTS A'!$F$7:$F$253,'3.2.MTS B (M3)'!B209,'3.1.MTS A'!$AH$7:$AH$253)</f>
        <v>0</v>
      </c>
      <c r="S209" s="72">
        <f>SUMIFS('MTS B Funnel (M3)'!$E$7:$E$251,'MTS B Funnel (M3)'!$B$7:$B$251,'3.2.MTS B (M3)'!$B209)</f>
        <v>0</v>
      </c>
      <c r="T209" s="72">
        <f>SUMIFS('MTS B Funnel (M3)'!$F$7:$F$251,'MTS B Funnel (M3)'!$B$7:$B$251,'3.2.MTS B (M3)'!$B209)</f>
        <v>0</v>
      </c>
      <c r="U209" s="72">
        <f>SUMIFS('MTS B Funnel (M3)'!$G$7:$G$251,'MTS B Funnel (M3)'!$B$7:$B$251,'3.2.MTS B (M3)'!$B209)</f>
        <v>0</v>
      </c>
      <c r="V209" s="72">
        <f>SUMIFS('MTS B Funnel (M3)'!$H$7:$H$251,'MTS B Funnel (M3)'!$B$7:$B$251,'3.2.MTS B (M3)'!$B209)</f>
        <v>0</v>
      </c>
      <c r="W209" s="72">
        <f t="shared" si="61"/>
        <v>0</v>
      </c>
      <c r="X209" s="72">
        <f t="shared" si="62"/>
        <v>0</v>
      </c>
      <c r="Y209" s="72">
        <f t="shared" si="63"/>
        <v>0</v>
      </c>
      <c r="Z209" s="72">
        <f t="shared" si="63"/>
        <v>0</v>
      </c>
      <c r="AA209" s="72">
        <f t="shared" si="63"/>
        <v>0</v>
      </c>
      <c r="AB209" s="72">
        <f>SUMIFS('MTS B Funnel (M3)'!$I$7:$I$251,'MTS B Funnel (M3)'!$B$7:$B$251,'3.2.MTS B (M3)'!$B209)</f>
        <v>0</v>
      </c>
      <c r="AC209" s="72">
        <f>SUMIFS('MTS B Funnel (M3)'!$J$7:$J$251,'MTS B Funnel (M3)'!$B$7:$B$251,'3.2.MTS B (M3)'!$B209)</f>
        <v>0</v>
      </c>
      <c r="AD209" s="72">
        <f t="shared" si="64"/>
        <v>0</v>
      </c>
      <c r="AE209" s="55"/>
      <c r="AF209" s="72">
        <f>SUMIF('3.1.MTS A'!$F$7:$F$253,'3.2.MTS B (M3)'!R209,'3.1.MTS A'!$AM$7:$AM$253)</f>
        <v>0</v>
      </c>
      <c r="AG209" s="72">
        <f>SUMIFS('MTS B Funnel (M3)'!$L$7:$L$251,'MTS B Funnel (M3)'!$B$7:$B$251,'3.2.MTS B (M3)'!$B209)</f>
        <v>0</v>
      </c>
      <c r="AH209" s="72">
        <f>SUMIFS('MTS B Funnel (M3)'!$M$7:$M$251,'MTS B Funnel (M3)'!$B$7:$B$251,'3.2.MTS B (M3)'!$B209)</f>
        <v>0</v>
      </c>
      <c r="AI209" s="72">
        <f>SUMIFS('MTS B Funnel (M3)'!$N$7:$N$251,'MTS B Funnel (M3)'!$B$7:$B$251,'3.2.MTS B (M3)'!$B209)</f>
        <v>0</v>
      </c>
      <c r="AJ209" s="72">
        <f>SUMIFS('MTS B Funnel (M3)'!$O$7:$O$251,'MTS B Funnel (M3)'!$B$7:$B$251,'3.2.MTS B (M3)'!$B209)</f>
        <v>0</v>
      </c>
      <c r="AK209" s="72">
        <f t="shared" si="65"/>
        <v>0</v>
      </c>
      <c r="AL209" s="72">
        <f t="shared" si="66"/>
        <v>0</v>
      </c>
      <c r="AM209" s="72">
        <f t="shared" si="67"/>
        <v>0</v>
      </c>
      <c r="AN209" s="72">
        <f t="shared" si="68"/>
        <v>0</v>
      </c>
      <c r="AO209" s="72">
        <f t="shared" si="69"/>
        <v>0</v>
      </c>
      <c r="AP209" s="55"/>
    </row>
    <row r="210" spans="1:42" x14ac:dyDescent="0.25">
      <c r="A210" s="144"/>
      <c r="B210" s="55"/>
      <c r="C210" s="55"/>
      <c r="D210" s="72">
        <f>SUMIF('3.1.MTS A'!$F$7:$F$253,'3.2.MTS B (M3)'!B210,'3.1.MTS A'!$N$7:$N$253)</f>
        <v>0</v>
      </c>
      <c r="E210" s="187">
        <f>SUMIF('Conv ratios (M3)'!$A$2:$A$51,'3.2.MTS B (M3)'!$B210,'Conv ratios (M3)'!$G$2:$G$51)</f>
        <v>0</v>
      </c>
      <c r="F210" s="187">
        <f>SUMIF('Conv ratios (M3)'!$A$2:$A$51,'3.2.MTS B (M3)'!$B210,'Conv ratios (M3)'!$F$2:$F$51)</f>
        <v>0</v>
      </c>
      <c r="G210" s="187">
        <f>SUMIF('Conv ratios (M3)'!$A$2:$A$51,'3.2.MTS B (M3)'!$B210,'Conv ratios (M3)'!$E$2:$E$51)</f>
        <v>0</v>
      </c>
      <c r="H210" s="55"/>
      <c r="I210" s="72">
        <f t="shared" si="54"/>
        <v>0</v>
      </c>
      <c r="J210" s="72">
        <f t="shared" si="55"/>
        <v>0</v>
      </c>
      <c r="K210" s="72">
        <f t="shared" si="56"/>
        <v>0</v>
      </c>
      <c r="L210" s="72">
        <f t="shared" si="57"/>
        <v>0</v>
      </c>
      <c r="M210" s="55"/>
      <c r="N210" s="72">
        <f t="shared" si="58"/>
        <v>0</v>
      </c>
      <c r="O210" s="55"/>
      <c r="P210" s="72">
        <f t="shared" si="59"/>
        <v>0</v>
      </c>
      <c r="Q210" s="72">
        <f t="shared" si="60"/>
        <v>0</v>
      </c>
      <c r="R210" s="72">
        <f>SUMIF('3.1.MTS A'!$F$7:$F$253,'3.2.MTS B (M3)'!B210,'3.1.MTS A'!$AH$7:$AH$253)</f>
        <v>0</v>
      </c>
      <c r="S210" s="72">
        <f>SUMIFS('MTS B Funnel (M3)'!$E$7:$E$251,'MTS B Funnel (M3)'!$B$7:$B$251,'3.2.MTS B (M3)'!$B210)</f>
        <v>0</v>
      </c>
      <c r="T210" s="72">
        <f>SUMIFS('MTS B Funnel (M3)'!$F$7:$F$251,'MTS B Funnel (M3)'!$B$7:$B$251,'3.2.MTS B (M3)'!$B210)</f>
        <v>0</v>
      </c>
      <c r="U210" s="72">
        <f>SUMIFS('MTS B Funnel (M3)'!$G$7:$G$251,'MTS B Funnel (M3)'!$B$7:$B$251,'3.2.MTS B (M3)'!$B210)</f>
        <v>0</v>
      </c>
      <c r="V210" s="72">
        <f>SUMIFS('MTS B Funnel (M3)'!$H$7:$H$251,'MTS B Funnel (M3)'!$B$7:$B$251,'3.2.MTS B (M3)'!$B210)</f>
        <v>0</v>
      </c>
      <c r="W210" s="72">
        <f t="shared" si="61"/>
        <v>0</v>
      </c>
      <c r="X210" s="72">
        <f t="shared" si="62"/>
        <v>0</v>
      </c>
      <c r="Y210" s="72">
        <f t="shared" si="63"/>
        <v>0</v>
      </c>
      <c r="Z210" s="72">
        <f t="shared" si="63"/>
        <v>0</v>
      </c>
      <c r="AA210" s="72">
        <f t="shared" si="63"/>
        <v>0</v>
      </c>
      <c r="AB210" s="72">
        <f>SUMIFS('MTS B Funnel (M3)'!$I$7:$I$251,'MTS B Funnel (M3)'!$B$7:$B$251,'3.2.MTS B (M3)'!$B210)</f>
        <v>0</v>
      </c>
      <c r="AC210" s="72">
        <f>SUMIFS('MTS B Funnel (M3)'!$J$7:$J$251,'MTS B Funnel (M3)'!$B$7:$B$251,'3.2.MTS B (M3)'!$B210)</f>
        <v>0</v>
      </c>
      <c r="AD210" s="72">
        <f t="shared" si="64"/>
        <v>0</v>
      </c>
      <c r="AE210" s="55"/>
      <c r="AF210" s="72">
        <f>SUMIF('3.1.MTS A'!$F$7:$F$253,'3.2.MTS B (M3)'!R210,'3.1.MTS A'!$AM$7:$AM$253)</f>
        <v>0</v>
      </c>
      <c r="AG210" s="72">
        <f>SUMIFS('MTS B Funnel (M3)'!$L$7:$L$251,'MTS B Funnel (M3)'!$B$7:$B$251,'3.2.MTS B (M3)'!$B210)</f>
        <v>0</v>
      </c>
      <c r="AH210" s="72">
        <f>SUMIFS('MTS B Funnel (M3)'!$M$7:$M$251,'MTS B Funnel (M3)'!$B$7:$B$251,'3.2.MTS B (M3)'!$B210)</f>
        <v>0</v>
      </c>
      <c r="AI210" s="72">
        <f>SUMIFS('MTS B Funnel (M3)'!$N$7:$N$251,'MTS B Funnel (M3)'!$B$7:$B$251,'3.2.MTS B (M3)'!$B210)</f>
        <v>0</v>
      </c>
      <c r="AJ210" s="72">
        <f>SUMIFS('MTS B Funnel (M3)'!$O$7:$O$251,'MTS B Funnel (M3)'!$B$7:$B$251,'3.2.MTS B (M3)'!$B210)</f>
        <v>0</v>
      </c>
      <c r="AK210" s="72">
        <f t="shared" si="65"/>
        <v>0</v>
      </c>
      <c r="AL210" s="72">
        <f t="shared" si="66"/>
        <v>0</v>
      </c>
      <c r="AM210" s="72">
        <f t="shared" si="67"/>
        <v>0</v>
      </c>
      <c r="AN210" s="72">
        <f t="shared" si="68"/>
        <v>0</v>
      </c>
      <c r="AO210" s="72">
        <f t="shared" si="69"/>
        <v>0</v>
      </c>
      <c r="AP210" s="55"/>
    </row>
    <row r="211" spans="1:42" x14ac:dyDescent="0.25">
      <c r="A211" s="144"/>
      <c r="B211" s="55"/>
      <c r="C211" s="55"/>
      <c r="D211" s="72">
        <f>SUMIF('3.1.MTS A'!$F$7:$F$253,'3.2.MTS B (M3)'!B211,'3.1.MTS A'!$N$7:$N$253)</f>
        <v>0</v>
      </c>
      <c r="E211" s="187">
        <f>SUMIF('Conv ratios (M3)'!$A$2:$A$51,'3.2.MTS B (M3)'!$B211,'Conv ratios (M3)'!$G$2:$G$51)</f>
        <v>0</v>
      </c>
      <c r="F211" s="187">
        <f>SUMIF('Conv ratios (M3)'!$A$2:$A$51,'3.2.MTS B (M3)'!$B211,'Conv ratios (M3)'!$F$2:$F$51)</f>
        <v>0</v>
      </c>
      <c r="G211" s="187">
        <f>SUMIF('Conv ratios (M3)'!$A$2:$A$51,'3.2.MTS B (M3)'!$B211,'Conv ratios (M3)'!$E$2:$E$51)</f>
        <v>0</v>
      </c>
      <c r="H211" s="55"/>
      <c r="I211" s="72">
        <f t="shared" si="54"/>
        <v>0</v>
      </c>
      <c r="J211" s="72">
        <f t="shared" si="55"/>
        <v>0</v>
      </c>
      <c r="K211" s="72">
        <f t="shared" si="56"/>
        <v>0</v>
      </c>
      <c r="L211" s="72">
        <f t="shared" si="57"/>
        <v>0</v>
      </c>
      <c r="M211" s="55"/>
      <c r="N211" s="72">
        <f t="shared" si="58"/>
        <v>0</v>
      </c>
      <c r="O211" s="55"/>
      <c r="P211" s="72">
        <f t="shared" si="59"/>
        <v>0</v>
      </c>
      <c r="Q211" s="72">
        <f t="shared" si="60"/>
        <v>0</v>
      </c>
      <c r="R211" s="72">
        <f>SUMIF('3.1.MTS A'!$F$7:$F$253,'3.2.MTS B (M3)'!B211,'3.1.MTS A'!$AH$7:$AH$253)</f>
        <v>0</v>
      </c>
      <c r="S211" s="72">
        <f>SUMIFS('MTS B Funnel (M3)'!$E$7:$E$251,'MTS B Funnel (M3)'!$B$7:$B$251,'3.2.MTS B (M3)'!$B211)</f>
        <v>0</v>
      </c>
      <c r="T211" s="72">
        <f>SUMIFS('MTS B Funnel (M3)'!$F$7:$F$251,'MTS B Funnel (M3)'!$B$7:$B$251,'3.2.MTS B (M3)'!$B211)</f>
        <v>0</v>
      </c>
      <c r="U211" s="72">
        <f>SUMIFS('MTS B Funnel (M3)'!$G$7:$G$251,'MTS B Funnel (M3)'!$B$7:$B$251,'3.2.MTS B (M3)'!$B211)</f>
        <v>0</v>
      </c>
      <c r="V211" s="72">
        <f>SUMIFS('MTS B Funnel (M3)'!$H$7:$H$251,'MTS B Funnel (M3)'!$B$7:$B$251,'3.2.MTS B (M3)'!$B211)</f>
        <v>0</v>
      </c>
      <c r="W211" s="72">
        <f t="shared" si="61"/>
        <v>0</v>
      </c>
      <c r="X211" s="72">
        <f t="shared" si="62"/>
        <v>0</v>
      </c>
      <c r="Y211" s="72">
        <f t="shared" si="63"/>
        <v>0</v>
      </c>
      <c r="Z211" s="72">
        <f t="shared" si="63"/>
        <v>0</v>
      </c>
      <c r="AA211" s="72">
        <f t="shared" si="63"/>
        <v>0</v>
      </c>
      <c r="AB211" s="72">
        <f>SUMIFS('MTS B Funnel (M3)'!$I$7:$I$251,'MTS B Funnel (M3)'!$B$7:$B$251,'3.2.MTS B (M3)'!$B211)</f>
        <v>0</v>
      </c>
      <c r="AC211" s="72">
        <f>SUMIFS('MTS B Funnel (M3)'!$J$7:$J$251,'MTS B Funnel (M3)'!$B$7:$B$251,'3.2.MTS B (M3)'!$B211)</f>
        <v>0</v>
      </c>
      <c r="AD211" s="72">
        <f t="shared" si="64"/>
        <v>0</v>
      </c>
      <c r="AE211" s="55"/>
      <c r="AF211" s="72">
        <f>SUMIF('3.1.MTS A'!$F$7:$F$253,'3.2.MTS B (M3)'!R211,'3.1.MTS A'!$AM$7:$AM$253)</f>
        <v>0</v>
      </c>
      <c r="AG211" s="72">
        <f>SUMIFS('MTS B Funnel (M3)'!$L$7:$L$251,'MTS B Funnel (M3)'!$B$7:$B$251,'3.2.MTS B (M3)'!$B211)</f>
        <v>0</v>
      </c>
      <c r="AH211" s="72">
        <f>SUMIFS('MTS B Funnel (M3)'!$M$7:$M$251,'MTS B Funnel (M3)'!$B$7:$B$251,'3.2.MTS B (M3)'!$B211)</f>
        <v>0</v>
      </c>
      <c r="AI211" s="72">
        <f>SUMIFS('MTS B Funnel (M3)'!$N$7:$N$251,'MTS B Funnel (M3)'!$B$7:$B$251,'3.2.MTS B (M3)'!$B211)</f>
        <v>0</v>
      </c>
      <c r="AJ211" s="72">
        <f>SUMIFS('MTS B Funnel (M3)'!$O$7:$O$251,'MTS B Funnel (M3)'!$B$7:$B$251,'3.2.MTS B (M3)'!$B211)</f>
        <v>0</v>
      </c>
      <c r="AK211" s="72">
        <f t="shared" si="65"/>
        <v>0</v>
      </c>
      <c r="AL211" s="72">
        <f t="shared" si="66"/>
        <v>0</v>
      </c>
      <c r="AM211" s="72">
        <f t="shared" si="67"/>
        <v>0</v>
      </c>
      <c r="AN211" s="72">
        <f t="shared" si="68"/>
        <v>0</v>
      </c>
      <c r="AO211" s="72">
        <f t="shared" si="69"/>
        <v>0</v>
      </c>
      <c r="AP211" s="55"/>
    </row>
    <row r="212" spans="1:42" x14ac:dyDescent="0.25">
      <c r="A212" s="144"/>
      <c r="B212" s="55"/>
      <c r="C212" s="55"/>
      <c r="D212" s="72">
        <f>SUMIF('3.1.MTS A'!$F$7:$F$253,'3.2.MTS B (M3)'!B212,'3.1.MTS A'!$N$7:$N$253)</f>
        <v>0</v>
      </c>
      <c r="E212" s="187">
        <f>SUMIF('Conv ratios (M3)'!$A$2:$A$51,'3.2.MTS B (M3)'!$B212,'Conv ratios (M3)'!$G$2:$G$51)</f>
        <v>0</v>
      </c>
      <c r="F212" s="187">
        <f>SUMIF('Conv ratios (M3)'!$A$2:$A$51,'3.2.MTS B (M3)'!$B212,'Conv ratios (M3)'!$F$2:$F$51)</f>
        <v>0</v>
      </c>
      <c r="G212" s="187">
        <f>SUMIF('Conv ratios (M3)'!$A$2:$A$51,'3.2.MTS B (M3)'!$B212,'Conv ratios (M3)'!$E$2:$E$51)</f>
        <v>0</v>
      </c>
      <c r="H212" s="55"/>
      <c r="I212" s="72">
        <f t="shared" si="54"/>
        <v>0</v>
      </c>
      <c r="J212" s="72">
        <f t="shared" si="55"/>
        <v>0</v>
      </c>
      <c r="K212" s="72">
        <f t="shared" si="56"/>
        <v>0</v>
      </c>
      <c r="L212" s="72">
        <f t="shared" si="57"/>
        <v>0</v>
      </c>
      <c r="M212" s="55"/>
      <c r="N212" s="72">
        <f t="shared" si="58"/>
        <v>0</v>
      </c>
      <c r="O212" s="55"/>
      <c r="P212" s="72">
        <f t="shared" si="59"/>
        <v>0</v>
      </c>
      <c r="Q212" s="72">
        <f t="shared" si="60"/>
        <v>0</v>
      </c>
      <c r="R212" s="72">
        <f>SUMIF('3.1.MTS A'!$F$7:$F$253,'3.2.MTS B (M3)'!B212,'3.1.MTS A'!$AH$7:$AH$253)</f>
        <v>0</v>
      </c>
      <c r="S212" s="72">
        <f>SUMIFS('MTS B Funnel (M3)'!$E$7:$E$251,'MTS B Funnel (M3)'!$B$7:$B$251,'3.2.MTS B (M3)'!$B212)</f>
        <v>0</v>
      </c>
      <c r="T212" s="72">
        <f>SUMIFS('MTS B Funnel (M3)'!$F$7:$F$251,'MTS B Funnel (M3)'!$B$7:$B$251,'3.2.MTS B (M3)'!$B212)</f>
        <v>0</v>
      </c>
      <c r="U212" s="72">
        <f>SUMIFS('MTS B Funnel (M3)'!$G$7:$G$251,'MTS B Funnel (M3)'!$B$7:$B$251,'3.2.MTS B (M3)'!$B212)</f>
        <v>0</v>
      </c>
      <c r="V212" s="72">
        <f>SUMIFS('MTS B Funnel (M3)'!$H$7:$H$251,'MTS B Funnel (M3)'!$B$7:$B$251,'3.2.MTS B (M3)'!$B212)</f>
        <v>0</v>
      </c>
      <c r="W212" s="72">
        <f t="shared" si="61"/>
        <v>0</v>
      </c>
      <c r="X212" s="72">
        <f t="shared" si="62"/>
        <v>0</v>
      </c>
      <c r="Y212" s="72">
        <f t="shared" si="63"/>
        <v>0</v>
      </c>
      <c r="Z212" s="72">
        <f t="shared" si="63"/>
        <v>0</v>
      </c>
      <c r="AA212" s="72">
        <f t="shared" si="63"/>
        <v>0</v>
      </c>
      <c r="AB212" s="72">
        <f>SUMIFS('MTS B Funnel (M3)'!$I$7:$I$251,'MTS B Funnel (M3)'!$B$7:$B$251,'3.2.MTS B (M3)'!$B212)</f>
        <v>0</v>
      </c>
      <c r="AC212" s="72">
        <f>SUMIFS('MTS B Funnel (M3)'!$J$7:$J$251,'MTS B Funnel (M3)'!$B$7:$B$251,'3.2.MTS B (M3)'!$B212)</f>
        <v>0</v>
      </c>
      <c r="AD212" s="72">
        <f t="shared" si="64"/>
        <v>0</v>
      </c>
      <c r="AE212" s="55"/>
      <c r="AF212" s="72">
        <f>SUMIF('3.1.MTS A'!$F$7:$F$253,'3.2.MTS B (M3)'!R212,'3.1.MTS A'!$AM$7:$AM$253)</f>
        <v>0</v>
      </c>
      <c r="AG212" s="72">
        <f>SUMIFS('MTS B Funnel (M3)'!$L$7:$L$251,'MTS B Funnel (M3)'!$B$7:$B$251,'3.2.MTS B (M3)'!$B212)</f>
        <v>0</v>
      </c>
      <c r="AH212" s="72">
        <f>SUMIFS('MTS B Funnel (M3)'!$M$7:$M$251,'MTS B Funnel (M3)'!$B$7:$B$251,'3.2.MTS B (M3)'!$B212)</f>
        <v>0</v>
      </c>
      <c r="AI212" s="72">
        <f>SUMIFS('MTS B Funnel (M3)'!$N$7:$N$251,'MTS B Funnel (M3)'!$B$7:$B$251,'3.2.MTS B (M3)'!$B212)</f>
        <v>0</v>
      </c>
      <c r="AJ212" s="72">
        <f>SUMIFS('MTS B Funnel (M3)'!$O$7:$O$251,'MTS B Funnel (M3)'!$B$7:$B$251,'3.2.MTS B (M3)'!$B212)</f>
        <v>0</v>
      </c>
      <c r="AK212" s="72">
        <f t="shared" si="65"/>
        <v>0</v>
      </c>
      <c r="AL212" s="72">
        <f t="shared" si="66"/>
        <v>0</v>
      </c>
      <c r="AM212" s="72">
        <f t="shared" si="67"/>
        <v>0</v>
      </c>
      <c r="AN212" s="72">
        <f t="shared" si="68"/>
        <v>0</v>
      </c>
      <c r="AO212" s="72">
        <f t="shared" si="69"/>
        <v>0</v>
      </c>
      <c r="AP212" s="55"/>
    </row>
    <row r="213" spans="1:42" x14ac:dyDescent="0.25">
      <c r="A213" s="144"/>
      <c r="B213" s="55"/>
      <c r="C213" s="55"/>
      <c r="D213" s="72">
        <f>SUMIF('3.1.MTS A'!$F$7:$F$253,'3.2.MTS B (M3)'!B213,'3.1.MTS A'!$N$7:$N$253)</f>
        <v>0</v>
      </c>
      <c r="E213" s="187">
        <f>SUMIF('Conv ratios (M3)'!$A$2:$A$51,'3.2.MTS B (M3)'!$B213,'Conv ratios (M3)'!$G$2:$G$51)</f>
        <v>0</v>
      </c>
      <c r="F213" s="187">
        <f>SUMIF('Conv ratios (M3)'!$A$2:$A$51,'3.2.MTS B (M3)'!$B213,'Conv ratios (M3)'!$F$2:$F$51)</f>
        <v>0</v>
      </c>
      <c r="G213" s="187">
        <f>SUMIF('Conv ratios (M3)'!$A$2:$A$51,'3.2.MTS B (M3)'!$B213,'Conv ratios (M3)'!$E$2:$E$51)</f>
        <v>0</v>
      </c>
      <c r="H213" s="55"/>
      <c r="I213" s="72">
        <f t="shared" si="54"/>
        <v>0</v>
      </c>
      <c r="J213" s="72">
        <f t="shared" si="55"/>
        <v>0</v>
      </c>
      <c r="K213" s="72">
        <f t="shared" si="56"/>
        <v>0</v>
      </c>
      <c r="L213" s="72">
        <f t="shared" si="57"/>
        <v>0</v>
      </c>
      <c r="M213" s="55"/>
      <c r="N213" s="72">
        <f t="shared" si="58"/>
        <v>0</v>
      </c>
      <c r="O213" s="55"/>
      <c r="P213" s="72">
        <f t="shared" si="59"/>
        <v>0</v>
      </c>
      <c r="Q213" s="72">
        <f t="shared" si="60"/>
        <v>0</v>
      </c>
      <c r="R213" s="72">
        <f>SUMIF('3.1.MTS A'!$F$7:$F$253,'3.2.MTS B (M3)'!B213,'3.1.MTS A'!$AH$7:$AH$253)</f>
        <v>0</v>
      </c>
      <c r="S213" s="72">
        <f>SUMIFS('MTS B Funnel (M3)'!$E$7:$E$251,'MTS B Funnel (M3)'!$B$7:$B$251,'3.2.MTS B (M3)'!$B213)</f>
        <v>0</v>
      </c>
      <c r="T213" s="72">
        <f>SUMIFS('MTS B Funnel (M3)'!$F$7:$F$251,'MTS B Funnel (M3)'!$B$7:$B$251,'3.2.MTS B (M3)'!$B213)</f>
        <v>0</v>
      </c>
      <c r="U213" s="72">
        <f>SUMIFS('MTS B Funnel (M3)'!$G$7:$G$251,'MTS B Funnel (M3)'!$B$7:$B$251,'3.2.MTS B (M3)'!$B213)</f>
        <v>0</v>
      </c>
      <c r="V213" s="72">
        <f>SUMIFS('MTS B Funnel (M3)'!$H$7:$H$251,'MTS B Funnel (M3)'!$B$7:$B$251,'3.2.MTS B (M3)'!$B213)</f>
        <v>0</v>
      </c>
      <c r="W213" s="72">
        <f t="shared" si="61"/>
        <v>0</v>
      </c>
      <c r="X213" s="72">
        <f t="shared" si="62"/>
        <v>0</v>
      </c>
      <c r="Y213" s="72">
        <f t="shared" si="63"/>
        <v>0</v>
      </c>
      <c r="Z213" s="72">
        <f t="shared" si="63"/>
        <v>0</v>
      </c>
      <c r="AA213" s="72">
        <f t="shared" si="63"/>
        <v>0</v>
      </c>
      <c r="AB213" s="72">
        <f>SUMIFS('MTS B Funnel (M3)'!$I$7:$I$251,'MTS B Funnel (M3)'!$B$7:$B$251,'3.2.MTS B (M3)'!$B213)</f>
        <v>0</v>
      </c>
      <c r="AC213" s="72">
        <f>SUMIFS('MTS B Funnel (M3)'!$J$7:$J$251,'MTS B Funnel (M3)'!$B$7:$B$251,'3.2.MTS B (M3)'!$B213)</f>
        <v>0</v>
      </c>
      <c r="AD213" s="72">
        <f t="shared" si="64"/>
        <v>0</v>
      </c>
      <c r="AE213" s="55"/>
      <c r="AF213" s="72">
        <f>SUMIF('3.1.MTS A'!$F$7:$F$253,'3.2.MTS B (M3)'!R213,'3.1.MTS A'!$AM$7:$AM$253)</f>
        <v>0</v>
      </c>
      <c r="AG213" s="72">
        <f>SUMIFS('MTS B Funnel (M3)'!$L$7:$L$251,'MTS B Funnel (M3)'!$B$7:$B$251,'3.2.MTS B (M3)'!$B213)</f>
        <v>0</v>
      </c>
      <c r="AH213" s="72">
        <f>SUMIFS('MTS B Funnel (M3)'!$M$7:$M$251,'MTS B Funnel (M3)'!$B$7:$B$251,'3.2.MTS B (M3)'!$B213)</f>
        <v>0</v>
      </c>
      <c r="AI213" s="72">
        <f>SUMIFS('MTS B Funnel (M3)'!$N$7:$N$251,'MTS B Funnel (M3)'!$B$7:$B$251,'3.2.MTS B (M3)'!$B213)</f>
        <v>0</v>
      </c>
      <c r="AJ213" s="72">
        <f>SUMIFS('MTS B Funnel (M3)'!$O$7:$O$251,'MTS B Funnel (M3)'!$B$7:$B$251,'3.2.MTS B (M3)'!$B213)</f>
        <v>0</v>
      </c>
      <c r="AK213" s="72">
        <f t="shared" si="65"/>
        <v>0</v>
      </c>
      <c r="AL213" s="72">
        <f t="shared" si="66"/>
        <v>0</v>
      </c>
      <c r="AM213" s="72">
        <f t="shared" si="67"/>
        <v>0</v>
      </c>
      <c r="AN213" s="72">
        <f t="shared" si="68"/>
        <v>0</v>
      </c>
      <c r="AO213" s="72">
        <f t="shared" si="69"/>
        <v>0</v>
      </c>
      <c r="AP213" s="55"/>
    </row>
    <row r="214" spans="1:42" x14ac:dyDescent="0.25">
      <c r="A214" s="144"/>
      <c r="B214" s="55"/>
      <c r="C214" s="55"/>
      <c r="D214" s="72">
        <f>SUMIF('3.1.MTS A'!$F$7:$F$253,'3.2.MTS B (M3)'!B214,'3.1.MTS A'!$N$7:$N$253)</f>
        <v>0</v>
      </c>
      <c r="E214" s="187">
        <f>SUMIF('Conv ratios (M3)'!$A$2:$A$51,'3.2.MTS B (M3)'!$B214,'Conv ratios (M3)'!$G$2:$G$51)</f>
        <v>0</v>
      </c>
      <c r="F214" s="187">
        <f>SUMIF('Conv ratios (M3)'!$A$2:$A$51,'3.2.MTS B (M3)'!$B214,'Conv ratios (M3)'!$F$2:$F$51)</f>
        <v>0</v>
      </c>
      <c r="G214" s="187">
        <f>SUMIF('Conv ratios (M3)'!$A$2:$A$51,'3.2.MTS B (M3)'!$B214,'Conv ratios (M3)'!$E$2:$E$51)</f>
        <v>0</v>
      </c>
      <c r="H214" s="55"/>
      <c r="I214" s="72">
        <f t="shared" si="54"/>
        <v>0</v>
      </c>
      <c r="J214" s="72">
        <f t="shared" si="55"/>
        <v>0</v>
      </c>
      <c r="K214" s="72">
        <f t="shared" si="56"/>
        <v>0</v>
      </c>
      <c r="L214" s="72">
        <f t="shared" si="57"/>
        <v>0</v>
      </c>
      <c r="M214" s="55"/>
      <c r="N214" s="72">
        <f t="shared" si="58"/>
        <v>0</v>
      </c>
      <c r="O214" s="55"/>
      <c r="P214" s="72">
        <f t="shared" si="59"/>
        <v>0</v>
      </c>
      <c r="Q214" s="72">
        <f t="shared" si="60"/>
        <v>0</v>
      </c>
      <c r="R214" s="72">
        <f>SUMIF('3.1.MTS A'!$F$7:$F$253,'3.2.MTS B (M3)'!B214,'3.1.MTS A'!$AH$7:$AH$253)</f>
        <v>0</v>
      </c>
      <c r="S214" s="72">
        <f>SUMIFS('MTS B Funnel (M3)'!$E$7:$E$251,'MTS B Funnel (M3)'!$B$7:$B$251,'3.2.MTS B (M3)'!$B214)</f>
        <v>0</v>
      </c>
      <c r="T214" s="72">
        <f>SUMIFS('MTS B Funnel (M3)'!$F$7:$F$251,'MTS B Funnel (M3)'!$B$7:$B$251,'3.2.MTS B (M3)'!$B214)</f>
        <v>0</v>
      </c>
      <c r="U214" s="72">
        <f>SUMIFS('MTS B Funnel (M3)'!$G$7:$G$251,'MTS B Funnel (M3)'!$B$7:$B$251,'3.2.MTS B (M3)'!$B214)</f>
        <v>0</v>
      </c>
      <c r="V214" s="72">
        <f>SUMIFS('MTS B Funnel (M3)'!$H$7:$H$251,'MTS B Funnel (M3)'!$B$7:$B$251,'3.2.MTS B (M3)'!$B214)</f>
        <v>0</v>
      </c>
      <c r="W214" s="72">
        <f t="shared" si="61"/>
        <v>0</v>
      </c>
      <c r="X214" s="72">
        <f t="shared" si="62"/>
        <v>0</v>
      </c>
      <c r="Y214" s="72">
        <f t="shared" si="63"/>
        <v>0</v>
      </c>
      <c r="Z214" s="72">
        <f t="shared" si="63"/>
        <v>0</v>
      </c>
      <c r="AA214" s="72">
        <f t="shared" si="63"/>
        <v>0</v>
      </c>
      <c r="AB214" s="72">
        <f>SUMIFS('MTS B Funnel (M3)'!$I$7:$I$251,'MTS B Funnel (M3)'!$B$7:$B$251,'3.2.MTS B (M3)'!$B214)</f>
        <v>0</v>
      </c>
      <c r="AC214" s="72">
        <f>SUMIFS('MTS B Funnel (M3)'!$J$7:$J$251,'MTS B Funnel (M3)'!$B$7:$B$251,'3.2.MTS B (M3)'!$B214)</f>
        <v>0</v>
      </c>
      <c r="AD214" s="72">
        <f t="shared" si="64"/>
        <v>0</v>
      </c>
      <c r="AE214" s="55"/>
      <c r="AF214" s="72">
        <f>SUMIF('3.1.MTS A'!$F$7:$F$253,'3.2.MTS B (M3)'!R214,'3.1.MTS A'!$AM$7:$AM$253)</f>
        <v>0</v>
      </c>
      <c r="AG214" s="72">
        <f>SUMIFS('MTS B Funnel (M3)'!$L$7:$L$251,'MTS B Funnel (M3)'!$B$7:$B$251,'3.2.MTS B (M3)'!$B214)</f>
        <v>0</v>
      </c>
      <c r="AH214" s="72">
        <f>SUMIFS('MTS B Funnel (M3)'!$M$7:$M$251,'MTS B Funnel (M3)'!$B$7:$B$251,'3.2.MTS B (M3)'!$B214)</f>
        <v>0</v>
      </c>
      <c r="AI214" s="72">
        <f>SUMIFS('MTS B Funnel (M3)'!$N$7:$N$251,'MTS B Funnel (M3)'!$B$7:$B$251,'3.2.MTS B (M3)'!$B214)</f>
        <v>0</v>
      </c>
      <c r="AJ214" s="72">
        <f>SUMIFS('MTS B Funnel (M3)'!$O$7:$O$251,'MTS B Funnel (M3)'!$B$7:$B$251,'3.2.MTS B (M3)'!$B214)</f>
        <v>0</v>
      </c>
      <c r="AK214" s="72">
        <f t="shared" si="65"/>
        <v>0</v>
      </c>
      <c r="AL214" s="72">
        <f t="shared" si="66"/>
        <v>0</v>
      </c>
      <c r="AM214" s="72">
        <f t="shared" si="67"/>
        <v>0</v>
      </c>
      <c r="AN214" s="72">
        <f t="shared" si="68"/>
        <v>0</v>
      </c>
      <c r="AO214" s="72">
        <f t="shared" si="69"/>
        <v>0</v>
      </c>
      <c r="AP214" s="55"/>
    </row>
    <row r="215" spans="1:42" x14ac:dyDescent="0.25">
      <c r="A215" s="144"/>
      <c r="B215" s="55"/>
      <c r="C215" s="55"/>
      <c r="D215" s="72">
        <f>SUMIF('3.1.MTS A'!$F$7:$F$253,'3.2.MTS B (M3)'!B215,'3.1.MTS A'!$N$7:$N$253)</f>
        <v>0</v>
      </c>
      <c r="E215" s="187">
        <f>SUMIF('Conv ratios (M3)'!$A$2:$A$51,'3.2.MTS B (M3)'!$B215,'Conv ratios (M3)'!$G$2:$G$51)</f>
        <v>0</v>
      </c>
      <c r="F215" s="187">
        <f>SUMIF('Conv ratios (M3)'!$A$2:$A$51,'3.2.MTS B (M3)'!$B215,'Conv ratios (M3)'!$F$2:$F$51)</f>
        <v>0</v>
      </c>
      <c r="G215" s="187">
        <f>SUMIF('Conv ratios (M3)'!$A$2:$A$51,'3.2.MTS B (M3)'!$B215,'Conv ratios (M3)'!$E$2:$E$51)</f>
        <v>0</v>
      </c>
      <c r="H215" s="55"/>
      <c r="I215" s="72">
        <f t="shared" si="54"/>
        <v>0</v>
      </c>
      <c r="J215" s="72">
        <f t="shared" si="55"/>
        <v>0</v>
      </c>
      <c r="K215" s="72">
        <f t="shared" si="56"/>
        <v>0</v>
      </c>
      <c r="L215" s="72">
        <f t="shared" si="57"/>
        <v>0</v>
      </c>
      <c r="M215" s="55"/>
      <c r="N215" s="72">
        <f t="shared" si="58"/>
        <v>0</v>
      </c>
      <c r="O215" s="55"/>
      <c r="P215" s="72">
        <f t="shared" si="59"/>
        <v>0</v>
      </c>
      <c r="Q215" s="72">
        <f t="shared" si="60"/>
        <v>0</v>
      </c>
      <c r="R215" s="72">
        <f>SUMIF('3.1.MTS A'!$F$7:$F$253,'3.2.MTS B (M3)'!B215,'3.1.MTS A'!$AH$7:$AH$253)</f>
        <v>0</v>
      </c>
      <c r="S215" s="72">
        <f>SUMIFS('MTS B Funnel (M3)'!$E$7:$E$251,'MTS B Funnel (M3)'!$B$7:$B$251,'3.2.MTS B (M3)'!$B215)</f>
        <v>0</v>
      </c>
      <c r="T215" s="72">
        <f>SUMIFS('MTS B Funnel (M3)'!$F$7:$F$251,'MTS B Funnel (M3)'!$B$7:$B$251,'3.2.MTS B (M3)'!$B215)</f>
        <v>0</v>
      </c>
      <c r="U215" s="72">
        <f>SUMIFS('MTS B Funnel (M3)'!$G$7:$G$251,'MTS B Funnel (M3)'!$B$7:$B$251,'3.2.MTS B (M3)'!$B215)</f>
        <v>0</v>
      </c>
      <c r="V215" s="72">
        <f>SUMIFS('MTS B Funnel (M3)'!$H$7:$H$251,'MTS B Funnel (M3)'!$B$7:$B$251,'3.2.MTS B (M3)'!$B215)</f>
        <v>0</v>
      </c>
      <c r="W215" s="72">
        <f t="shared" si="61"/>
        <v>0</v>
      </c>
      <c r="X215" s="72">
        <f t="shared" si="62"/>
        <v>0</v>
      </c>
      <c r="Y215" s="72">
        <f t="shared" si="63"/>
        <v>0</v>
      </c>
      <c r="Z215" s="72">
        <f t="shared" si="63"/>
        <v>0</v>
      </c>
      <c r="AA215" s="72">
        <f t="shared" si="63"/>
        <v>0</v>
      </c>
      <c r="AB215" s="72">
        <f>SUMIFS('MTS B Funnel (M3)'!$I$7:$I$251,'MTS B Funnel (M3)'!$B$7:$B$251,'3.2.MTS B (M3)'!$B215)</f>
        <v>0</v>
      </c>
      <c r="AC215" s="72">
        <f>SUMIFS('MTS B Funnel (M3)'!$J$7:$J$251,'MTS B Funnel (M3)'!$B$7:$B$251,'3.2.MTS B (M3)'!$B215)</f>
        <v>0</v>
      </c>
      <c r="AD215" s="72">
        <f t="shared" si="64"/>
        <v>0</v>
      </c>
      <c r="AE215" s="55"/>
      <c r="AF215" s="72">
        <f>SUMIF('3.1.MTS A'!$F$7:$F$253,'3.2.MTS B (M3)'!R215,'3.1.MTS A'!$AM$7:$AM$253)</f>
        <v>0</v>
      </c>
      <c r="AG215" s="72">
        <f>SUMIFS('MTS B Funnel (M3)'!$L$7:$L$251,'MTS B Funnel (M3)'!$B$7:$B$251,'3.2.MTS B (M3)'!$B215)</f>
        <v>0</v>
      </c>
      <c r="AH215" s="72">
        <f>SUMIFS('MTS B Funnel (M3)'!$M$7:$M$251,'MTS B Funnel (M3)'!$B$7:$B$251,'3.2.MTS B (M3)'!$B215)</f>
        <v>0</v>
      </c>
      <c r="AI215" s="72">
        <f>SUMIFS('MTS B Funnel (M3)'!$N$7:$N$251,'MTS B Funnel (M3)'!$B$7:$B$251,'3.2.MTS B (M3)'!$B215)</f>
        <v>0</v>
      </c>
      <c r="AJ215" s="72">
        <f>SUMIFS('MTS B Funnel (M3)'!$O$7:$O$251,'MTS B Funnel (M3)'!$B$7:$B$251,'3.2.MTS B (M3)'!$B215)</f>
        <v>0</v>
      </c>
      <c r="AK215" s="72">
        <f t="shared" si="65"/>
        <v>0</v>
      </c>
      <c r="AL215" s="72">
        <f t="shared" si="66"/>
        <v>0</v>
      </c>
      <c r="AM215" s="72">
        <f t="shared" si="67"/>
        <v>0</v>
      </c>
      <c r="AN215" s="72">
        <f t="shared" si="68"/>
        <v>0</v>
      </c>
      <c r="AO215" s="72">
        <f t="shared" si="69"/>
        <v>0</v>
      </c>
      <c r="AP215" s="55"/>
    </row>
    <row r="216" spans="1:42" x14ac:dyDescent="0.25">
      <c r="A216" s="144"/>
      <c r="B216" s="55"/>
      <c r="C216" s="55"/>
      <c r="D216" s="72">
        <f>SUMIF('3.1.MTS A'!$F$7:$F$253,'3.2.MTS B (M3)'!B216,'3.1.MTS A'!$N$7:$N$253)</f>
        <v>0</v>
      </c>
      <c r="E216" s="187">
        <f>SUMIF('Conv ratios (M3)'!$A$2:$A$51,'3.2.MTS B (M3)'!$B216,'Conv ratios (M3)'!$G$2:$G$51)</f>
        <v>0</v>
      </c>
      <c r="F216" s="187">
        <f>SUMIF('Conv ratios (M3)'!$A$2:$A$51,'3.2.MTS B (M3)'!$B216,'Conv ratios (M3)'!$F$2:$F$51)</f>
        <v>0</v>
      </c>
      <c r="G216" s="187">
        <f>SUMIF('Conv ratios (M3)'!$A$2:$A$51,'3.2.MTS B (M3)'!$B216,'Conv ratios (M3)'!$E$2:$E$51)</f>
        <v>0</v>
      </c>
      <c r="H216" s="55"/>
      <c r="I216" s="72">
        <f t="shared" si="54"/>
        <v>0</v>
      </c>
      <c r="J216" s="72">
        <f t="shared" si="55"/>
        <v>0</v>
      </c>
      <c r="K216" s="72">
        <f t="shared" si="56"/>
        <v>0</v>
      </c>
      <c r="L216" s="72">
        <f t="shared" si="57"/>
        <v>0</v>
      </c>
      <c r="M216" s="55"/>
      <c r="N216" s="72">
        <f t="shared" si="58"/>
        <v>0</v>
      </c>
      <c r="O216" s="55"/>
      <c r="P216" s="72">
        <f t="shared" si="59"/>
        <v>0</v>
      </c>
      <c r="Q216" s="72">
        <f t="shared" si="60"/>
        <v>0</v>
      </c>
      <c r="R216" s="72">
        <f>SUMIF('3.1.MTS A'!$F$7:$F$253,'3.2.MTS B (M3)'!B216,'3.1.MTS A'!$AH$7:$AH$253)</f>
        <v>0</v>
      </c>
      <c r="S216" s="72">
        <f>SUMIFS('MTS B Funnel (M3)'!$E$7:$E$251,'MTS B Funnel (M3)'!$B$7:$B$251,'3.2.MTS B (M3)'!$B216)</f>
        <v>0</v>
      </c>
      <c r="T216" s="72">
        <f>SUMIFS('MTS B Funnel (M3)'!$F$7:$F$251,'MTS B Funnel (M3)'!$B$7:$B$251,'3.2.MTS B (M3)'!$B216)</f>
        <v>0</v>
      </c>
      <c r="U216" s="72">
        <f>SUMIFS('MTS B Funnel (M3)'!$G$7:$G$251,'MTS B Funnel (M3)'!$B$7:$B$251,'3.2.MTS B (M3)'!$B216)</f>
        <v>0</v>
      </c>
      <c r="V216" s="72">
        <f>SUMIFS('MTS B Funnel (M3)'!$H$7:$H$251,'MTS B Funnel (M3)'!$B$7:$B$251,'3.2.MTS B (M3)'!$B216)</f>
        <v>0</v>
      </c>
      <c r="W216" s="72">
        <f t="shared" si="61"/>
        <v>0</v>
      </c>
      <c r="X216" s="72">
        <f t="shared" si="62"/>
        <v>0</v>
      </c>
      <c r="Y216" s="72">
        <f t="shared" si="63"/>
        <v>0</v>
      </c>
      <c r="Z216" s="72">
        <f t="shared" si="63"/>
        <v>0</v>
      </c>
      <c r="AA216" s="72">
        <f t="shared" si="63"/>
        <v>0</v>
      </c>
      <c r="AB216" s="72">
        <f>SUMIFS('MTS B Funnel (M3)'!$I$7:$I$251,'MTS B Funnel (M3)'!$B$7:$B$251,'3.2.MTS B (M3)'!$B216)</f>
        <v>0</v>
      </c>
      <c r="AC216" s="72">
        <f>SUMIFS('MTS B Funnel (M3)'!$J$7:$J$251,'MTS B Funnel (M3)'!$B$7:$B$251,'3.2.MTS B (M3)'!$B216)</f>
        <v>0</v>
      </c>
      <c r="AD216" s="72">
        <f t="shared" si="64"/>
        <v>0</v>
      </c>
      <c r="AE216" s="55"/>
      <c r="AF216" s="72">
        <f>SUMIF('3.1.MTS A'!$F$7:$F$253,'3.2.MTS B (M3)'!R216,'3.1.MTS A'!$AM$7:$AM$253)</f>
        <v>0</v>
      </c>
      <c r="AG216" s="72">
        <f>SUMIFS('MTS B Funnel (M3)'!$L$7:$L$251,'MTS B Funnel (M3)'!$B$7:$B$251,'3.2.MTS B (M3)'!$B216)</f>
        <v>0</v>
      </c>
      <c r="AH216" s="72">
        <f>SUMIFS('MTS B Funnel (M3)'!$M$7:$M$251,'MTS B Funnel (M3)'!$B$7:$B$251,'3.2.MTS B (M3)'!$B216)</f>
        <v>0</v>
      </c>
      <c r="AI216" s="72">
        <f>SUMIFS('MTS B Funnel (M3)'!$N$7:$N$251,'MTS B Funnel (M3)'!$B$7:$B$251,'3.2.MTS B (M3)'!$B216)</f>
        <v>0</v>
      </c>
      <c r="AJ216" s="72">
        <f>SUMIFS('MTS B Funnel (M3)'!$O$7:$O$251,'MTS B Funnel (M3)'!$B$7:$B$251,'3.2.MTS B (M3)'!$B216)</f>
        <v>0</v>
      </c>
      <c r="AK216" s="72">
        <f t="shared" si="65"/>
        <v>0</v>
      </c>
      <c r="AL216" s="72">
        <f t="shared" si="66"/>
        <v>0</v>
      </c>
      <c r="AM216" s="72">
        <f t="shared" si="67"/>
        <v>0</v>
      </c>
      <c r="AN216" s="72">
        <f t="shared" si="68"/>
        <v>0</v>
      </c>
      <c r="AO216" s="72">
        <f t="shared" si="69"/>
        <v>0</v>
      </c>
      <c r="AP216" s="55"/>
    </row>
    <row r="217" spans="1:42" x14ac:dyDescent="0.25">
      <c r="A217" s="144"/>
      <c r="B217" s="55"/>
      <c r="C217" s="55"/>
      <c r="D217" s="72">
        <f>SUMIF('3.1.MTS A'!$F$7:$F$253,'3.2.MTS B (M3)'!B217,'3.1.MTS A'!$N$7:$N$253)</f>
        <v>0</v>
      </c>
      <c r="E217" s="187">
        <f>SUMIF('Conv ratios (M3)'!$A$2:$A$51,'3.2.MTS B (M3)'!$B217,'Conv ratios (M3)'!$G$2:$G$51)</f>
        <v>0</v>
      </c>
      <c r="F217" s="187">
        <f>SUMIF('Conv ratios (M3)'!$A$2:$A$51,'3.2.MTS B (M3)'!$B217,'Conv ratios (M3)'!$F$2:$F$51)</f>
        <v>0</v>
      </c>
      <c r="G217" s="187">
        <f>SUMIF('Conv ratios (M3)'!$A$2:$A$51,'3.2.MTS B (M3)'!$B217,'Conv ratios (M3)'!$E$2:$E$51)</f>
        <v>0</v>
      </c>
      <c r="H217" s="55"/>
      <c r="I217" s="72">
        <f t="shared" si="54"/>
        <v>0</v>
      </c>
      <c r="J217" s="72">
        <f t="shared" si="55"/>
        <v>0</v>
      </c>
      <c r="K217" s="72">
        <f t="shared" si="56"/>
        <v>0</v>
      </c>
      <c r="L217" s="72">
        <f t="shared" si="57"/>
        <v>0</v>
      </c>
      <c r="M217" s="55"/>
      <c r="N217" s="72">
        <f t="shared" si="58"/>
        <v>0</v>
      </c>
      <c r="O217" s="55"/>
      <c r="P217" s="72">
        <f t="shared" si="59"/>
        <v>0</v>
      </c>
      <c r="Q217" s="72">
        <f t="shared" si="60"/>
        <v>0</v>
      </c>
      <c r="R217" s="72">
        <f>SUMIF('3.1.MTS A'!$F$7:$F$253,'3.2.MTS B (M3)'!B217,'3.1.MTS A'!$AH$7:$AH$253)</f>
        <v>0</v>
      </c>
      <c r="S217" s="72">
        <f>SUMIFS('MTS B Funnel (M3)'!$E$7:$E$251,'MTS B Funnel (M3)'!$B$7:$B$251,'3.2.MTS B (M3)'!$B217)</f>
        <v>0</v>
      </c>
      <c r="T217" s="72">
        <f>SUMIFS('MTS B Funnel (M3)'!$F$7:$F$251,'MTS B Funnel (M3)'!$B$7:$B$251,'3.2.MTS B (M3)'!$B217)</f>
        <v>0</v>
      </c>
      <c r="U217" s="72">
        <f>SUMIFS('MTS B Funnel (M3)'!$G$7:$G$251,'MTS B Funnel (M3)'!$B$7:$B$251,'3.2.MTS B (M3)'!$B217)</f>
        <v>0</v>
      </c>
      <c r="V217" s="72">
        <f>SUMIFS('MTS B Funnel (M3)'!$H$7:$H$251,'MTS B Funnel (M3)'!$B$7:$B$251,'3.2.MTS B (M3)'!$B217)</f>
        <v>0</v>
      </c>
      <c r="W217" s="72">
        <f t="shared" si="61"/>
        <v>0</v>
      </c>
      <c r="X217" s="72">
        <f t="shared" si="62"/>
        <v>0</v>
      </c>
      <c r="Y217" s="72">
        <f t="shared" si="63"/>
        <v>0</v>
      </c>
      <c r="Z217" s="72">
        <f t="shared" si="63"/>
        <v>0</v>
      </c>
      <c r="AA217" s="72">
        <f t="shared" si="63"/>
        <v>0</v>
      </c>
      <c r="AB217" s="72">
        <f>SUMIFS('MTS B Funnel (M3)'!$I$7:$I$251,'MTS B Funnel (M3)'!$B$7:$B$251,'3.2.MTS B (M3)'!$B217)</f>
        <v>0</v>
      </c>
      <c r="AC217" s="72">
        <f>SUMIFS('MTS B Funnel (M3)'!$J$7:$J$251,'MTS B Funnel (M3)'!$B$7:$B$251,'3.2.MTS B (M3)'!$B217)</f>
        <v>0</v>
      </c>
      <c r="AD217" s="72">
        <f t="shared" si="64"/>
        <v>0</v>
      </c>
      <c r="AE217" s="55"/>
      <c r="AF217" s="72">
        <f>SUMIF('3.1.MTS A'!$F$7:$F$253,'3.2.MTS B (M3)'!R217,'3.1.MTS A'!$AM$7:$AM$253)</f>
        <v>0</v>
      </c>
      <c r="AG217" s="72">
        <f>SUMIFS('MTS B Funnel (M3)'!$L$7:$L$251,'MTS B Funnel (M3)'!$B$7:$B$251,'3.2.MTS B (M3)'!$B217)</f>
        <v>0</v>
      </c>
      <c r="AH217" s="72">
        <f>SUMIFS('MTS B Funnel (M3)'!$M$7:$M$251,'MTS B Funnel (M3)'!$B$7:$B$251,'3.2.MTS B (M3)'!$B217)</f>
        <v>0</v>
      </c>
      <c r="AI217" s="72">
        <f>SUMIFS('MTS B Funnel (M3)'!$N$7:$N$251,'MTS B Funnel (M3)'!$B$7:$B$251,'3.2.MTS B (M3)'!$B217)</f>
        <v>0</v>
      </c>
      <c r="AJ217" s="72">
        <f>SUMIFS('MTS B Funnel (M3)'!$O$7:$O$251,'MTS B Funnel (M3)'!$B$7:$B$251,'3.2.MTS B (M3)'!$B217)</f>
        <v>0</v>
      </c>
      <c r="AK217" s="72">
        <f t="shared" si="65"/>
        <v>0</v>
      </c>
      <c r="AL217" s="72">
        <f t="shared" si="66"/>
        <v>0</v>
      </c>
      <c r="AM217" s="72">
        <f t="shared" si="67"/>
        <v>0</v>
      </c>
      <c r="AN217" s="72">
        <f t="shared" si="68"/>
        <v>0</v>
      </c>
      <c r="AO217" s="72">
        <f t="shared" si="69"/>
        <v>0</v>
      </c>
      <c r="AP217" s="55"/>
    </row>
    <row r="218" spans="1:42" x14ac:dyDescent="0.25">
      <c r="A218" s="144"/>
      <c r="B218" s="55"/>
      <c r="C218" s="55"/>
      <c r="D218" s="72">
        <f>SUMIF('3.1.MTS A'!$F$7:$F$253,'3.2.MTS B (M3)'!B218,'3.1.MTS A'!$N$7:$N$253)</f>
        <v>0</v>
      </c>
      <c r="E218" s="187">
        <f>SUMIF('Conv ratios (M3)'!$A$2:$A$51,'3.2.MTS B (M3)'!$B218,'Conv ratios (M3)'!$G$2:$G$51)</f>
        <v>0</v>
      </c>
      <c r="F218" s="187">
        <f>SUMIF('Conv ratios (M3)'!$A$2:$A$51,'3.2.MTS B (M3)'!$B218,'Conv ratios (M3)'!$F$2:$F$51)</f>
        <v>0</v>
      </c>
      <c r="G218" s="187">
        <f>SUMIF('Conv ratios (M3)'!$A$2:$A$51,'3.2.MTS B (M3)'!$B218,'Conv ratios (M3)'!$E$2:$E$51)</f>
        <v>0</v>
      </c>
      <c r="H218" s="55"/>
      <c r="I218" s="72">
        <f t="shared" si="54"/>
        <v>0</v>
      </c>
      <c r="J218" s="72">
        <f t="shared" si="55"/>
        <v>0</v>
      </c>
      <c r="K218" s="72">
        <f t="shared" si="56"/>
        <v>0</v>
      </c>
      <c r="L218" s="72">
        <f t="shared" si="57"/>
        <v>0</v>
      </c>
      <c r="M218" s="55"/>
      <c r="N218" s="72">
        <f t="shared" si="58"/>
        <v>0</v>
      </c>
      <c r="O218" s="55"/>
      <c r="P218" s="72">
        <f t="shared" si="59"/>
        <v>0</v>
      </c>
      <c r="Q218" s="72">
        <f t="shared" si="60"/>
        <v>0</v>
      </c>
      <c r="R218" s="72">
        <f>SUMIF('3.1.MTS A'!$F$7:$F$253,'3.2.MTS B (M3)'!B218,'3.1.MTS A'!$AH$7:$AH$253)</f>
        <v>0</v>
      </c>
      <c r="S218" s="72">
        <f>SUMIFS('MTS B Funnel (M3)'!$E$7:$E$251,'MTS B Funnel (M3)'!$B$7:$B$251,'3.2.MTS B (M3)'!$B218)</f>
        <v>0</v>
      </c>
      <c r="T218" s="72">
        <f>SUMIFS('MTS B Funnel (M3)'!$F$7:$F$251,'MTS B Funnel (M3)'!$B$7:$B$251,'3.2.MTS B (M3)'!$B218)</f>
        <v>0</v>
      </c>
      <c r="U218" s="72">
        <f>SUMIFS('MTS B Funnel (M3)'!$G$7:$G$251,'MTS B Funnel (M3)'!$B$7:$B$251,'3.2.MTS B (M3)'!$B218)</f>
        <v>0</v>
      </c>
      <c r="V218" s="72">
        <f>SUMIFS('MTS B Funnel (M3)'!$H$7:$H$251,'MTS B Funnel (M3)'!$B$7:$B$251,'3.2.MTS B (M3)'!$B218)</f>
        <v>0</v>
      </c>
      <c r="W218" s="72">
        <f t="shared" si="61"/>
        <v>0</v>
      </c>
      <c r="X218" s="72">
        <f t="shared" si="62"/>
        <v>0</v>
      </c>
      <c r="Y218" s="72">
        <f t="shared" si="63"/>
        <v>0</v>
      </c>
      <c r="Z218" s="72">
        <f t="shared" si="63"/>
        <v>0</v>
      </c>
      <c r="AA218" s="72">
        <f t="shared" si="63"/>
        <v>0</v>
      </c>
      <c r="AB218" s="72">
        <f>SUMIFS('MTS B Funnel (M3)'!$I$7:$I$251,'MTS B Funnel (M3)'!$B$7:$B$251,'3.2.MTS B (M3)'!$B218)</f>
        <v>0</v>
      </c>
      <c r="AC218" s="72">
        <f>SUMIFS('MTS B Funnel (M3)'!$J$7:$J$251,'MTS B Funnel (M3)'!$B$7:$B$251,'3.2.MTS B (M3)'!$B218)</f>
        <v>0</v>
      </c>
      <c r="AD218" s="72">
        <f t="shared" si="64"/>
        <v>0</v>
      </c>
      <c r="AE218" s="55"/>
      <c r="AF218" s="72">
        <f>SUMIF('3.1.MTS A'!$F$7:$F$253,'3.2.MTS B (M3)'!R218,'3.1.MTS A'!$AM$7:$AM$253)</f>
        <v>0</v>
      </c>
      <c r="AG218" s="72">
        <f>SUMIFS('MTS B Funnel (M3)'!$L$7:$L$251,'MTS B Funnel (M3)'!$B$7:$B$251,'3.2.MTS B (M3)'!$B218)</f>
        <v>0</v>
      </c>
      <c r="AH218" s="72">
        <f>SUMIFS('MTS B Funnel (M3)'!$M$7:$M$251,'MTS B Funnel (M3)'!$B$7:$B$251,'3.2.MTS B (M3)'!$B218)</f>
        <v>0</v>
      </c>
      <c r="AI218" s="72">
        <f>SUMIFS('MTS B Funnel (M3)'!$N$7:$N$251,'MTS B Funnel (M3)'!$B$7:$B$251,'3.2.MTS B (M3)'!$B218)</f>
        <v>0</v>
      </c>
      <c r="AJ218" s="72">
        <f>SUMIFS('MTS B Funnel (M3)'!$O$7:$O$251,'MTS B Funnel (M3)'!$B$7:$B$251,'3.2.MTS B (M3)'!$B218)</f>
        <v>0</v>
      </c>
      <c r="AK218" s="72">
        <f t="shared" si="65"/>
        <v>0</v>
      </c>
      <c r="AL218" s="72">
        <f t="shared" si="66"/>
        <v>0</v>
      </c>
      <c r="AM218" s="72">
        <f t="shared" si="67"/>
        <v>0</v>
      </c>
      <c r="AN218" s="72">
        <f t="shared" si="68"/>
        <v>0</v>
      </c>
      <c r="AO218" s="72">
        <f t="shared" si="69"/>
        <v>0</v>
      </c>
      <c r="AP218" s="55"/>
    </row>
    <row r="219" spans="1:42" x14ac:dyDescent="0.25">
      <c r="A219" s="144"/>
      <c r="B219" s="55"/>
      <c r="C219" s="55"/>
      <c r="D219" s="72">
        <f>SUMIF('3.1.MTS A'!$F$7:$F$253,'3.2.MTS B (M3)'!B219,'3.1.MTS A'!$N$7:$N$253)</f>
        <v>0</v>
      </c>
      <c r="E219" s="187">
        <f>SUMIF('Conv ratios (M3)'!$A$2:$A$51,'3.2.MTS B (M3)'!$B219,'Conv ratios (M3)'!$G$2:$G$51)</f>
        <v>0</v>
      </c>
      <c r="F219" s="187">
        <f>SUMIF('Conv ratios (M3)'!$A$2:$A$51,'3.2.MTS B (M3)'!$B219,'Conv ratios (M3)'!$F$2:$F$51)</f>
        <v>0</v>
      </c>
      <c r="G219" s="187">
        <f>SUMIF('Conv ratios (M3)'!$A$2:$A$51,'3.2.MTS B (M3)'!$B219,'Conv ratios (M3)'!$E$2:$E$51)</f>
        <v>0</v>
      </c>
      <c r="H219" s="55"/>
      <c r="I219" s="72">
        <f t="shared" si="54"/>
        <v>0</v>
      </c>
      <c r="J219" s="72">
        <f t="shared" si="55"/>
        <v>0</v>
      </c>
      <c r="K219" s="72">
        <f t="shared" si="56"/>
        <v>0</v>
      </c>
      <c r="L219" s="72">
        <f t="shared" si="57"/>
        <v>0</v>
      </c>
      <c r="M219" s="55"/>
      <c r="N219" s="72">
        <f t="shared" si="58"/>
        <v>0</v>
      </c>
      <c r="O219" s="55"/>
      <c r="P219" s="72">
        <f t="shared" si="59"/>
        <v>0</v>
      </c>
      <c r="Q219" s="72">
        <f t="shared" si="60"/>
        <v>0</v>
      </c>
      <c r="R219" s="72">
        <f>SUMIF('3.1.MTS A'!$F$7:$F$253,'3.2.MTS B (M3)'!B219,'3.1.MTS A'!$AH$7:$AH$253)</f>
        <v>0</v>
      </c>
      <c r="S219" s="72">
        <f>SUMIFS('MTS B Funnel (M3)'!$E$7:$E$251,'MTS B Funnel (M3)'!$B$7:$B$251,'3.2.MTS B (M3)'!$B219)</f>
        <v>0</v>
      </c>
      <c r="T219" s="72">
        <f>SUMIFS('MTS B Funnel (M3)'!$F$7:$F$251,'MTS B Funnel (M3)'!$B$7:$B$251,'3.2.MTS B (M3)'!$B219)</f>
        <v>0</v>
      </c>
      <c r="U219" s="72">
        <f>SUMIFS('MTS B Funnel (M3)'!$G$7:$G$251,'MTS B Funnel (M3)'!$B$7:$B$251,'3.2.MTS B (M3)'!$B219)</f>
        <v>0</v>
      </c>
      <c r="V219" s="72">
        <f>SUMIFS('MTS B Funnel (M3)'!$H$7:$H$251,'MTS B Funnel (M3)'!$B$7:$B$251,'3.2.MTS B (M3)'!$B219)</f>
        <v>0</v>
      </c>
      <c r="W219" s="72">
        <f t="shared" si="61"/>
        <v>0</v>
      </c>
      <c r="X219" s="72">
        <f t="shared" si="62"/>
        <v>0</v>
      </c>
      <c r="Y219" s="72">
        <f t="shared" si="63"/>
        <v>0</v>
      </c>
      <c r="Z219" s="72">
        <f t="shared" si="63"/>
        <v>0</v>
      </c>
      <c r="AA219" s="72">
        <f t="shared" si="63"/>
        <v>0</v>
      </c>
      <c r="AB219" s="72">
        <f>SUMIFS('MTS B Funnel (M3)'!$I$7:$I$251,'MTS B Funnel (M3)'!$B$7:$B$251,'3.2.MTS B (M3)'!$B219)</f>
        <v>0</v>
      </c>
      <c r="AC219" s="72">
        <f>SUMIFS('MTS B Funnel (M3)'!$J$7:$J$251,'MTS B Funnel (M3)'!$B$7:$B$251,'3.2.MTS B (M3)'!$B219)</f>
        <v>0</v>
      </c>
      <c r="AD219" s="72">
        <f t="shared" si="64"/>
        <v>0</v>
      </c>
      <c r="AE219" s="55"/>
      <c r="AF219" s="72">
        <f>SUMIF('3.1.MTS A'!$F$7:$F$253,'3.2.MTS B (M3)'!R219,'3.1.MTS A'!$AM$7:$AM$253)</f>
        <v>0</v>
      </c>
      <c r="AG219" s="72">
        <f>SUMIFS('MTS B Funnel (M3)'!$L$7:$L$251,'MTS B Funnel (M3)'!$B$7:$B$251,'3.2.MTS B (M3)'!$B219)</f>
        <v>0</v>
      </c>
      <c r="AH219" s="72">
        <f>SUMIFS('MTS B Funnel (M3)'!$M$7:$M$251,'MTS B Funnel (M3)'!$B$7:$B$251,'3.2.MTS B (M3)'!$B219)</f>
        <v>0</v>
      </c>
      <c r="AI219" s="72">
        <f>SUMIFS('MTS B Funnel (M3)'!$N$7:$N$251,'MTS B Funnel (M3)'!$B$7:$B$251,'3.2.MTS B (M3)'!$B219)</f>
        <v>0</v>
      </c>
      <c r="AJ219" s="72">
        <f>SUMIFS('MTS B Funnel (M3)'!$O$7:$O$251,'MTS B Funnel (M3)'!$B$7:$B$251,'3.2.MTS B (M3)'!$B219)</f>
        <v>0</v>
      </c>
      <c r="AK219" s="72">
        <f t="shared" si="65"/>
        <v>0</v>
      </c>
      <c r="AL219" s="72">
        <f t="shared" si="66"/>
        <v>0</v>
      </c>
      <c r="AM219" s="72">
        <f t="shared" si="67"/>
        <v>0</v>
      </c>
      <c r="AN219" s="72">
        <f t="shared" si="68"/>
        <v>0</v>
      </c>
      <c r="AO219" s="72">
        <f t="shared" si="69"/>
        <v>0</v>
      </c>
      <c r="AP219" s="55"/>
    </row>
    <row r="220" spans="1:42" x14ac:dyDescent="0.25">
      <c r="A220" s="144"/>
      <c r="B220" s="55"/>
      <c r="C220" s="55"/>
      <c r="D220" s="72">
        <f>SUMIF('3.1.MTS A'!$F$7:$F$253,'3.2.MTS B (M3)'!B220,'3.1.MTS A'!$N$7:$N$253)</f>
        <v>0</v>
      </c>
      <c r="E220" s="187">
        <f>SUMIF('Conv ratios (M3)'!$A$2:$A$51,'3.2.MTS B (M3)'!$B220,'Conv ratios (M3)'!$G$2:$G$51)</f>
        <v>0</v>
      </c>
      <c r="F220" s="187">
        <f>SUMIF('Conv ratios (M3)'!$A$2:$A$51,'3.2.MTS B (M3)'!$B220,'Conv ratios (M3)'!$F$2:$F$51)</f>
        <v>0</v>
      </c>
      <c r="G220" s="187">
        <f>SUMIF('Conv ratios (M3)'!$A$2:$A$51,'3.2.MTS B (M3)'!$B220,'Conv ratios (M3)'!$E$2:$E$51)</f>
        <v>0</v>
      </c>
      <c r="H220" s="55"/>
      <c r="I220" s="72">
        <f t="shared" si="54"/>
        <v>0</v>
      </c>
      <c r="J220" s="72">
        <f t="shared" si="55"/>
        <v>0</v>
      </c>
      <c r="K220" s="72">
        <f t="shared" si="56"/>
        <v>0</v>
      </c>
      <c r="L220" s="72">
        <f t="shared" si="57"/>
        <v>0</v>
      </c>
      <c r="M220" s="55"/>
      <c r="N220" s="72">
        <f t="shared" si="58"/>
        <v>0</v>
      </c>
      <c r="O220" s="55"/>
      <c r="P220" s="72">
        <f t="shared" si="59"/>
        <v>0</v>
      </c>
      <c r="Q220" s="72">
        <f t="shared" si="60"/>
        <v>0</v>
      </c>
      <c r="R220" s="72">
        <f>SUMIF('3.1.MTS A'!$F$7:$F$253,'3.2.MTS B (M3)'!B220,'3.1.MTS A'!$AH$7:$AH$253)</f>
        <v>0</v>
      </c>
      <c r="S220" s="72">
        <f>SUMIFS('MTS B Funnel (M3)'!$E$7:$E$251,'MTS B Funnel (M3)'!$B$7:$B$251,'3.2.MTS B (M3)'!$B220)</f>
        <v>0</v>
      </c>
      <c r="T220" s="72">
        <f>SUMIFS('MTS B Funnel (M3)'!$F$7:$F$251,'MTS B Funnel (M3)'!$B$7:$B$251,'3.2.MTS B (M3)'!$B220)</f>
        <v>0</v>
      </c>
      <c r="U220" s="72">
        <f>SUMIFS('MTS B Funnel (M3)'!$G$7:$G$251,'MTS B Funnel (M3)'!$B$7:$B$251,'3.2.MTS B (M3)'!$B220)</f>
        <v>0</v>
      </c>
      <c r="V220" s="72">
        <f>SUMIFS('MTS B Funnel (M3)'!$H$7:$H$251,'MTS B Funnel (M3)'!$B$7:$B$251,'3.2.MTS B (M3)'!$B220)</f>
        <v>0</v>
      </c>
      <c r="W220" s="72">
        <f t="shared" si="61"/>
        <v>0</v>
      </c>
      <c r="X220" s="72">
        <f t="shared" si="62"/>
        <v>0</v>
      </c>
      <c r="Y220" s="72">
        <f t="shared" si="63"/>
        <v>0</v>
      </c>
      <c r="Z220" s="72">
        <f t="shared" si="63"/>
        <v>0</v>
      </c>
      <c r="AA220" s="72">
        <f t="shared" si="63"/>
        <v>0</v>
      </c>
      <c r="AB220" s="72">
        <f>SUMIFS('MTS B Funnel (M3)'!$I$7:$I$251,'MTS B Funnel (M3)'!$B$7:$B$251,'3.2.MTS B (M3)'!$B220)</f>
        <v>0</v>
      </c>
      <c r="AC220" s="72">
        <f>SUMIFS('MTS B Funnel (M3)'!$J$7:$J$251,'MTS B Funnel (M3)'!$B$7:$B$251,'3.2.MTS B (M3)'!$B220)</f>
        <v>0</v>
      </c>
      <c r="AD220" s="72">
        <f t="shared" si="64"/>
        <v>0</v>
      </c>
      <c r="AE220" s="55"/>
      <c r="AF220" s="72">
        <f>SUMIF('3.1.MTS A'!$F$7:$F$253,'3.2.MTS B (M3)'!R220,'3.1.MTS A'!$AM$7:$AM$253)</f>
        <v>0</v>
      </c>
      <c r="AG220" s="72">
        <f>SUMIFS('MTS B Funnel (M3)'!$L$7:$L$251,'MTS B Funnel (M3)'!$B$7:$B$251,'3.2.MTS B (M3)'!$B220)</f>
        <v>0</v>
      </c>
      <c r="AH220" s="72">
        <f>SUMIFS('MTS B Funnel (M3)'!$M$7:$M$251,'MTS B Funnel (M3)'!$B$7:$B$251,'3.2.MTS B (M3)'!$B220)</f>
        <v>0</v>
      </c>
      <c r="AI220" s="72">
        <f>SUMIFS('MTS B Funnel (M3)'!$N$7:$N$251,'MTS B Funnel (M3)'!$B$7:$B$251,'3.2.MTS B (M3)'!$B220)</f>
        <v>0</v>
      </c>
      <c r="AJ220" s="72">
        <f>SUMIFS('MTS B Funnel (M3)'!$O$7:$O$251,'MTS B Funnel (M3)'!$B$7:$B$251,'3.2.MTS B (M3)'!$B220)</f>
        <v>0</v>
      </c>
      <c r="AK220" s="72">
        <f t="shared" si="65"/>
        <v>0</v>
      </c>
      <c r="AL220" s="72">
        <f t="shared" si="66"/>
        <v>0</v>
      </c>
      <c r="AM220" s="72">
        <f t="shared" si="67"/>
        <v>0</v>
      </c>
      <c r="AN220" s="72">
        <f t="shared" si="68"/>
        <v>0</v>
      </c>
      <c r="AO220" s="72">
        <f t="shared" si="69"/>
        <v>0</v>
      </c>
      <c r="AP220" s="55"/>
    </row>
    <row r="221" spans="1:42" x14ac:dyDescent="0.25">
      <c r="A221" s="144"/>
      <c r="B221" s="55"/>
      <c r="C221" s="55"/>
      <c r="D221" s="72">
        <f>SUMIF('3.1.MTS A'!$F$7:$F$253,'3.2.MTS B (M3)'!B221,'3.1.MTS A'!$N$7:$N$253)</f>
        <v>0</v>
      </c>
      <c r="E221" s="187">
        <f>SUMIF('Conv ratios (M3)'!$A$2:$A$51,'3.2.MTS B (M3)'!$B221,'Conv ratios (M3)'!$G$2:$G$51)</f>
        <v>0</v>
      </c>
      <c r="F221" s="187">
        <f>SUMIF('Conv ratios (M3)'!$A$2:$A$51,'3.2.MTS B (M3)'!$B221,'Conv ratios (M3)'!$F$2:$F$51)</f>
        <v>0</v>
      </c>
      <c r="G221" s="187">
        <f>SUMIF('Conv ratios (M3)'!$A$2:$A$51,'3.2.MTS B (M3)'!$B221,'Conv ratios (M3)'!$E$2:$E$51)</f>
        <v>0</v>
      </c>
      <c r="H221" s="55"/>
      <c r="I221" s="72">
        <f t="shared" si="54"/>
        <v>0</v>
      </c>
      <c r="J221" s="72">
        <f t="shared" si="55"/>
        <v>0</v>
      </c>
      <c r="K221" s="72">
        <f t="shared" si="56"/>
        <v>0</v>
      </c>
      <c r="L221" s="72">
        <f t="shared" si="57"/>
        <v>0</v>
      </c>
      <c r="M221" s="55"/>
      <c r="N221" s="72">
        <f t="shared" si="58"/>
        <v>0</v>
      </c>
      <c r="O221" s="55"/>
      <c r="P221" s="72">
        <f t="shared" si="59"/>
        <v>0</v>
      </c>
      <c r="Q221" s="72">
        <f t="shared" si="60"/>
        <v>0</v>
      </c>
      <c r="R221" s="72">
        <f>SUMIF('3.1.MTS A'!$F$7:$F$253,'3.2.MTS B (M3)'!B221,'3.1.MTS A'!$AH$7:$AH$253)</f>
        <v>0</v>
      </c>
      <c r="S221" s="72">
        <f>SUMIFS('MTS B Funnel (M3)'!$E$7:$E$251,'MTS B Funnel (M3)'!$B$7:$B$251,'3.2.MTS B (M3)'!$B221)</f>
        <v>0</v>
      </c>
      <c r="T221" s="72">
        <f>SUMIFS('MTS B Funnel (M3)'!$F$7:$F$251,'MTS B Funnel (M3)'!$B$7:$B$251,'3.2.MTS B (M3)'!$B221)</f>
        <v>0</v>
      </c>
      <c r="U221" s="72">
        <f>SUMIFS('MTS B Funnel (M3)'!$G$7:$G$251,'MTS B Funnel (M3)'!$B$7:$B$251,'3.2.MTS B (M3)'!$B221)</f>
        <v>0</v>
      </c>
      <c r="V221" s="72">
        <f>SUMIFS('MTS B Funnel (M3)'!$H$7:$H$251,'MTS B Funnel (M3)'!$B$7:$B$251,'3.2.MTS B (M3)'!$B221)</f>
        <v>0</v>
      </c>
      <c r="W221" s="72">
        <f t="shared" si="61"/>
        <v>0</v>
      </c>
      <c r="X221" s="72">
        <f t="shared" si="62"/>
        <v>0</v>
      </c>
      <c r="Y221" s="72">
        <f t="shared" si="63"/>
        <v>0</v>
      </c>
      <c r="Z221" s="72">
        <f t="shared" si="63"/>
        <v>0</v>
      </c>
      <c r="AA221" s="72">
        <f t="shared" si="63"/>
        <v>0</v>
      </c>
      <c r="AB221" s="72">
        <f>SUMIFS('MTS B Funnel (M3)'!$I$7:$I$251,'MTS B Funnel (M3)'!$B$7:$B$251,'3.2.MTS B (M3)'!$B221)</f>
        <v>0</v>
      </c>
      <c r="AC221" s="72">
        <f>SUMIFS('MTS B Funnel (M3)'!$J$7:$J$251,'MTS B Funnel (M3)'!$B$7:$B$251,'3.2.MTS B (M3)'!$B221)</f>
        <v>0</v>
      </c>
      <c r="AD221" s="72">
        <f t="shared" si="64"/>
        <v>0</v>
      </c>
      <c r="AE221" s="55"/>
      <c r="AF221" s="72">
        <f>SUMIF('3.1.MTS A'!$F$7:$F$253,'3.2.MTS B (M3)'!R221,'3.1.MTS A'!$AM$7:$AM$253)</f>
        <v>0</v>
      </c>
      <c r="AG221" s="72">
        <f>SUMIFS('MTS B Funnel (M3)'!$L$7:$L$251,'MTS B Funnel (M3)'!$B$7:$B$251,'3.2.MTS B (M3)'!$B221)</f>
        <v>0</v>
      </c>
      <c r="AH221" s="72">
        <f>SUMIFS('MTS B Funnel (M3)'!$M$7:$M$251,'MTS B Funnel (M3)'!$B$7:$B$251,'3.2.MTS B (M3)'!$B221)</f>
        <v>0</v>
      </c>
      <c r="AI221" s="72">
        <f>SUMIFS('MTS B Funnel (M3)'!$N$7:$N$251,'MTS B Funnel (M3)'!$B$7:$B$251,'3.2.MTS B (M3)'!$B221)</f>
        <v>0</v>
      </c>
      <c r="AJ221" s="72">
        <f>SUMIFS('MTS B Funnel (M3)'!$O$7:$O$251,'MTS B Funnel (M3)'!$B$7:$B$251,'3.2.MTS B (M3)'!$B221)</f>
        <v>0</v>
      </c>
      <c r="AK221" s="72">
        <f t="shared" si="65"/>
        <v>0</v>
      </c>
      <c r="AL221" s="72">
        <f t="shared" si="66"/>
        <v>0</v>
      </c>
      <c r="AM221" s="72">
        <f t="shared" si="67"/>
        <v>0</v>
      </c>
      <c r="AN221" s="72">
        <f t="shared" si="68"/>
        <v>0</v>
      </c>
      <c r="AO221" s="72">
        <f t="shared" si="69"/>
        <v>0</v>
      </c>
      <c r="AP221" s="55"/>
    </row>
    <row r="222" spans="1:42" x14ac:dyDescent="0.25">
      <c r="A222" s="144"/>
      <c r="B222" s="55"/>
      <c r="C222" s="55"/>
      <c r="D222" s="72">
        <f>SUMIF('3.1.MTS A'!$F$7:$F$253,'3.2.MTS B (M3)'!B222,'3.1.MTS A'!$N$7:$N$253)</f>
        <v>0</v>
      </c>
      <c r="E222" s="187">
        <f>SUMIF('Conv ratios (M3)'!$A$2:$A$51,'3.2.MTS B (M3)'!$B222,'Conv ratios (M3)'!$G$2:$G$51)</f>
        <v>0</v>
      </c>
      <c r="F222" s="187">
        <f>SUMIF('Conv ratios (M3)'!$A$2:$A$51,'3.2.MTS B (M3)'!$B222,'Conv ratios (M3)'!$F$2:$F$51)</f>
        <v>0</v>
      </c>
      <c r="G222" s="187">
        <f>SUMIF('Conv ratios (M3)'!$A$2:$A$51,'3.2.MTS B (M3)'!$B222,'Conv ratios (M3)'!$E$2:$E$51)</f>
        <v>0</v>
      </c>
      <c r="H222" s="55"/>
      <c r="I222" s="72">
        <f t="shared" si="54"/>
        <v>0</v>
      </c>
      <c r="J222" s="72">
        <f t="shared" si="55"/>
        <v>0</v>
      </c>
      <c r="K222" s="72">
        <f t="shared" si="56"/>
        <v>0</v>
      </c>
      <c r="L222" s="72">
        <f t="shared" si="57"/>
        <v>0</v>
      </c>
      <c r="M222" s="55"/>
      <c r="N222" s="72">
        <f t="shared" si="58"/>
        <v>0</v>
      </c>
      <c r="O222" s="55"/>
      <c r="P222" s="72">
        <f t="shared" si="59"/>
        <v>0</v>
      </c>
      <c r="Q222" s="72">
        <f t="shared" si="60"/>
        <v>0</v>
      </c>
      <c r="R222" s="72">
        <f>SUMIF('3.1.MTS A'!$F$7:$F$253,'3.2.MTS B (M3)'!B222,'3.1.MTS A'!$AH$7:$AH$253)</f>
        <v>0</v>
      </c>
      <c r="S222" s="72">
        <f>SUMIFS('MTS B Funnel (M3)'!$E$7:$E$251,'MTS B Funnel (M3)'!$B$7:$B$251,'3.2.MTS B (M3)'!$B222)</f>
        <v>0</v>
      </c>
      <c r="T222" s="72">
        <f>SUMIFS('MTS B Funnel (M3)'!$F$7:$F$251,'MTS B Funnel (M3)'!$B$7:$B$251,'3.2.MTS B (M3)'!$B222)</f>
        <v>0</v>
      </c>
      <c r="U222" s="72">
        <f>SUMIFS('MTS B Funnel (M3)'!$G$7:$G$251,'MTS B Funnel (M3)'!$B$7:$B$251,'3.2.MTS B (M3)'!$B222)</f>
        <v>0</v>
      </c>
      <c r="V222" s="72">
        <f>SUMIFS('MTS B Funnel (M3)'!$H$7:$H$251,'MTS B Funnel (M3)'!$B$7:$B$251,'3.2.MTS B (M3)'!$B222)</f>
        <v>0</v>
      </c>
      <c r="W222" s="72">
        <f t="shared" si="61"/>
        <v>0</v>
      </c>
      <c r="X222" s="72">
        <f t="shared" si="62"/>
        <v>0</v>
      </c>
      <c r="Y222" s="72">
        <f t="shared" si="63"/>
        <v>0</v>
      </c>
      <c r="Z222" s="72">
        <f t="shared" si="63"/>
        <v>0</v>
      </c>
      <c r="AA222" s="72">
        <f t="shared" si="63"/>
        <v>0</v>
      </c>
      <c r="AB222" s="72">
        <f>SUMIFS('MTS B Funnel (M3)'!$I$7:$I$251,'MTS B Funnel (M3)'!$B$7:$B$251,'3.2.MTS B (M3)'!$B222)</f>
        <v>0</v>
      </c>
      <c r="AC222" s="72">
        <f>SUMIFS('MTS B Funnel (M3)'!$J$7:$J$251,'MTS B Funnel (M3)'!$B$7:$B$251,'3.2.MTS B (M3)'!$B222)</f>
        <v>0</v>
      </c>
      <c r="AD222" s="72">
        <f t="shared" si="64"/>
        <v>0</v>
      </c>
      <c r="AE222" s="55"/>
      <c r="AF222" s="72">
        <f>SUMIF('3.1.MTS A'!$F$7:$F$253,'3.2.MTS B (M3)'!R222,'3.1.MTS A'!$AM$7:$AM$253)</f>
        <v>0</v>
      </c>
      <c r="AG222" s="72">
        <f>SUMIFS('MTS B Funnel (M3)'!$L$7:$L$251,'MTS B Funnel (M3)'!$B$7:$B$251,'3.2.MTS B (M3)'!$B222)</f>
        <v>0</v>
      </c>
      <c r="AH222" s="72">
        <f>SUMIFS('MTS B Funnel (M3)'!$M$7:$M$251,'MTS B Funnel (M3)'!$B$7:$B$251,'3.2.MTS B (M3)'!$B222)</f>
        <v>0</v>
      </c>
      <c r="AI222" s="72">
        <f>SUMIFS('MTS B Funnel (M3)'!$N$7:$N$251,'MTS B Funnel (M3)'!$B$7:$B$251,'3.2.MTS B (M3)'!$B222)</f>
        <v>0</v>
      </c>
      <c r="AJ222" s="72">
        <f>SUMIFS('MTS B Funnel (M3)'!$O$7:$O$251,'MTS B Funnel (M3)'!$B$7:$B$251,'3.2.MTS B (M3)'!$B222)</f>
        <v>0</v>
      </c>
      <c r="AK222" s="72">
        <f t="shared" si="65"/>
        <v>0</v>
      </c>
      <c r="AL222" s="72">
        <f t="shared" si="66"/>
        <v>0</v>
      </c>
      <c r="AM222" s="72">
        <f t="shared" si="67"/>
        <v>0</v>
      </c>
      <c r="AN222" s="72">
        <f t="shared" si="68"/>
        <v>0</v>
      </c>
      <c r="AO222" s="72">
        <f t="shared" si="69"/>
        <v>0</v>
      </c>
      <c r="AP222" s="55"/>
    </row>
    <row r="223" spans="1:42" x14ac:dyDescent="0.25">
      <c r="A223" s="144"/>
      <c r="B223" s="55"/>
      <c r="C223" s="55"/>
      <c r="D223" s="72">
        <f>SUMIF('3.1.MTS A'!$F$7:$F$253,'3.2.MTS B (M3)'!B223,'3.1.MTS A'!$N$7:$N$253)</f>
        <v>0</v>
      </c>
      <c r="E223" s="187">
        <f>SUMIF('Conv ratios (M3)'!$A$2:$A$51,'3.2.MTS B (M3)'!$B223,'Conv ratios (M3)'!$G$2:$G$51)</f>
        <v>0</v>
      </c>
      <c r="F223" s="187">
        <f>SUMIF('Conv ratios (M3)'!$A$2:$A$51,'3.2.MTS B (M3)'!$B223,'Conv ratios (M3)'!$F$2:$F$51)</f>
        <v>0</v>
      </c>
      <c r="G223" s="187">
        <f>SUMIF('Conv ratios (M3)'!$A$2:$A$51,'3.2.MTS B (M3)'!$B223,'Conv ratios (M3)'!$E$2:$E$51)</f>
        <v>0</v>
      </c>
      <c r="H223" s="55"/>
      <c r="I223" s="72">
        <f t="shared" si="54"/>
        <v>0</v>
      </c>
      <c r="J223" s="72">
        <f t="shared" si="55"/>
        <v>0</v>
      </c>
      <c r="K223" s="72">
        <f t="shared" si="56"/>
        <v>0</v>
      </c>
      <c r="L223" s="72">
        <f t="shared" si="57"/>
        <v>0</v>
      </c>
      <c r="M223" s="55"/>
      <c r="N223" s="72">
        <f t="shared" si="58"/>
        <v>0</v>
      </c>
      <c r="O223" s="55"/>
      <c r="P223" s="72">
        <f t="shared" si="59"/>
        <v>0</v>
      </c>
      <c r="Q223" s="72">
        <f t="shared" si="60"/>
        <v>0</v>
      </c>
      <c r="R223" s="72">
        <f>SUMIF('3.1.MTS A'!$F$7:$F$253,'3.2.MTS B (M3)'!B223,'3.1.MTS A'!$AH$7:$AH$253)</f>
        <v>0</v>
      </c>
      <c r="S223" s="72">
        <f>SUMIFS('MTS B Funnel (M3)'!$E$7:$E$251,'MTS B Funnel (M3)'!$B$7:$B$251,'3.2.MTS B (M3)'!$B223)</f>
        <v>0</v>
      </c>
      <c r="T223" s="72">
        <f>SUMIFS('MTS B Funnel (M3)'!$F$7:$F$251,'MTS B Funnel (M3)'!$B$7:$B$251,'3.2.MTS B (M3)'!$B223)</f>
        <v>0</v>
      </c>
      <c r="U223" s="72">
        <f>SUMIFS('MTS B Funnel (M3)'!$G$7:$G$251,'MTS B Funnel (M3)'!$B$7:$B$251,'3.2.MTS B (M3)'!$B223)</f>
        <v>0</v>
      </c>
      <c r="V223" s="72">
        <f>SUMIFS('MTS B Funnel (M3)'!$H$7:$H$251,'MTS B Funnel (M3)'!$B$7:$B$251,'3.2.MTS B (M3)'!$B223)</f>
        <v>0</v>
      </c>
      <c r="W223" s="72">
        <f t="shared" si="61"/>
        <v>0</v>
      </c>
      <c r="X223" s="72">
        <f t="shared" si="62"/>
        <v>0</v>
      </c>
      <c r="Y223" s="72">
        <f t="shared" si="63"/>
        <v>0</v>
      </c>
      <c r="Z223" s="72">
        <f t="shared" si="63"/>
        <v>0</v>
      </c>
      <c r="AA223" s="72">
        <f t="shared" si="63"/>
        <v>0</v>
      </c>
      <c r="AB223" s="72">
        <f>SUMIFS('MTS B Funnel (M3)'!$I$7:$I$251,'MTS B Funnel (M3)'!$B$7:$B$251,'3.2.MTS B (M3)'!$B223)</f>
        <v>0</v>
      </c>
      <c r="AC223" s="72">
        <f>SUMIFS('MTS B Funnel (M3)'!$J$7:$J$251,'MTS B Funnel (M3)'!$B$7:$B$251,'3.2.MTS B (M3)'!$B223)</f>
        <v>0</v>
      </c>
      <c r="AD223" s="72">
        <f t="shared" si="64"/>
        <v>0</v>
      </c>
      <c r="AE223" s="55"/>
      <c r="AF223" s="72">
        <f>SUMIF('3.1.MTS A'!$F$7:$F$253,'3.2.MTS B (M3)'!R223,'3.1.MTS A'!$AM$7:$AM$253)</f>
        <v>0</v>
      </c>
      <c r="AG223" s="72">
        <f>SUMIFS('MTS B Funnel (M3)'!$L$7:$L$251,'MTS B Funnel (M3)'!$B$7:$B$251,'3.2.MTS B (M3)'!$B223)</f>
        <v>0</v>
      </c>
      <c r="AH223" s="72">
        <f>SUMIFS('MTS B Funnel (M3)'!$M$7:$M$251,'MTS B Funnel (M3)'!$B$7:$B$251,'3.2.MTS B (M3)'!$B223)</f>
        <v>0</v>
      </c>
      <c r="AI223" s="72">
        <f>SUMIFS('MTS B Funnel (M3)'!$N$7:$N$251,'MTS B Funnel (M3)'!$B$7:$B$251,'3.2.MTS B (M3)'!$B223)</f>
        <v>0</v>
      </c>
      <c r="AJ223" s="72">
        <f>SUMIFS('MTS B Funnel (M3)'!$O$7:$O$251,'MTS B Funnel (M3)'!$B$7:$B$251,'3.2.MTS B (M3)'!$B223)</f>
        <v>0</v>
      </c>
      <c r="AK223" s="72">
        <f t="shared" si="65"/>
        <v>0</v>
      </c>
      <c r="AL223" s="72">
        <f t="shared" si="66"/>
        <v>0</v>
      </c>
      <c r="AM223" s="72">
        <f t="shared" si="67"/>
        <v>0</v>
      </c>
      <c r="AN223" s="72">
        <f t="shared" si="68"/>
        <v>0</v>
      </c>
      <c r="AO223" s="72">
        <f t="shared" si="69"/>
        <v>0</v>
      </c>
      <c r="AP223" s="55"/>
    </row>
    <row r="224" spans="1:42" x14ac:dyDescent="0.25">
      <c r="A224" s="144"/>
      <c r="B224" s="55"/>
      <c r="C224" s="55"/>
      <c r="D224" s="72">
        <f>SUMIF('3.1.MTS A'!$F$7:$F$253,'3.2.MTS B (M3)'!B224,'3.1.MTS A'!$N$7:$N$253)</f>
        <v>0</v>
      </c>
      <c r="E224" s="187">
        <f>SUMIF('Conv ratios (M3)'!$A$2:$A$51,'3.2.MTS B (M3)'!$B224,'Conv ratios (M3)'!$G$2:$G$51)</f>
        <v>0</v>
      </c>
      <c r="F224" s="187">
        <f>SUMIF('Conv ratios (M3)'!$A$2:$A$51,'3.2.MTS B (M3)'!$B224,'Conv ratios (M3)'!$F$2:$F$51)</f>
        <v>0</v>
      </c>
      <c r="G224" s="187">
        <f>SUMIF('Conv ratios (M3)'!$A$2:$A$51,'3.2.MTS B (M3)'!$B224,'Conv ratios (M3)'!$E$2:$E$51)</f>
        <v>0</v>
      </c>
      <c r="H224" s="55"/>
      <c r="I224" s="72">
        <f t="shared" si="54"/>
        <v>0</v>
      </c>
      <c r="J224" s="72">
        <f t="shared" si="55"/>
        <v>0</v>
      </c>
      <c r="K224" s="72">
        <f t="shared" si="56"/>
        <v>0</v>
      </c>
      <c r="L224" s="72">
        <f t="shared" si="57"/>
        <v>0</v>
      </c>
      <c r="M224" s="55"/>
      <c r="N224" s="72">
        <f t="shared" si="58"/>
        <v>0</v>
      </c>
      <c r="O224" s="55"/>
      <c r="P224" s="72">
        <f t="shared" si="59"/>
        <v>0</v>
      </c>
      <c r="Q224" s="72">
        <f t="shared" si="60"/>
        <v>0</v>
      </c>
      <c r="R224" s="72">
        <f>SUMIF('3.1.MTS A'!$F$7:$F$253,'3.2.MTS B (M3)'!B224,'3.1.MTS A'!$AH$7:$AH$253)</f>
        <v>0</v>
      </c>
      <c r="S224" s="72">
        <f>SUMIFS('MTS B Funnel (M3)'!$E$7:$E$251,'MTS B Funnel (M3)'!$B$7:$B$251,'3.2.MTS B (M3)'!$B224)</f>
        <v>0</v>
      </c>
      <c r="T224" s="72">
        <f>SUMIFS('MTS B Funnel (M3)'!$F$7:$F$251,'MTS B Funnel (M3)'!$B$7:$B$251,'3.2.MTS B (M3)'!$B224)</f>
        <v>0</v>
      </c>
      <c r="U224" s="72">
        <f>SUMIFS('MTS B Funnel (M3)'!$G$7:$G$251,'MTS B Funnel (M3)'!$B$7:$B$251,'3.2.MTS B (M3)'!$B224)</f>
        <v>0</v>
      </c>
      <c r="V224" s="72">
        <f>SUMIFS('MTS B Funnel (M3)'!$H$7:$H$251,'MTS B Funnel (M3)'!$B$7:$B$251,'3.2.MTS B (M3)'!$B224)</f>
        <v>0</v>
      </c>
      <c r="W224" s="72">
        <f t="shared" si="61"/>
        <v>0</v>
      </c>
      <c r="X224" s="72">
        <f t="shared" si="62"/>
        <v>0</v>
      </c>
      <c r="Y224" s="72">
        <f t="shared" si="63"/>
        <v>0</v>
      </c>
      <c r="Z224" s="72">
        <f t="shared" si="63"/>
        <v>0</v>
      </c>
      <c r="AA224" s="72">
        <f t="shared" si="63"/>
        <v>0</v>
      </c>
      <c r="AB224" s="72">
        <f>SUMIFS('MTS B Funnel (M3)'!$I$7:$I$251,'MTS B Funnel (M3)'!$B$7:$B$251,'3.2.MTS B (M3)'!$B224)</f>
        <v>0</v>
      </c>
      <c r="AC224" s="72">
        <f>SUMIFS('MTS B Funnel (M3)'!$J$7:$J$251,'MTS B Funnel (M3)'!$B$7:$B$251,'3.2.MTS B (M3)'!$B224)</f>
        <v>0</v>
      </c>
      <c r="AD224" s="72">
        <f t="shared" si="64"/>
        <v>0</v>
      </c>
      <c r="AE224" s="55"/>
      <c r="AF224" s="72">
        <f>SUMIF('3.1.MTS A'!$F$7:$F$253,'3.2.MTS B (M3)'!R224,'3.1.MTS A'!$AM$7:$AM$253)</f>
        <v>0</v>
      </c>
      <c r="AG224" s="72">
        <f>SUMIFS('MTS B Funnel (M3)'!$L$7:$L$251,'MTS B Funnel (M3)'!$B$7:$B$251,'3.2.MTS B (M3)'!$B224)</f>
        <v>0</v>
      </c>
      <c r="AH224" s="72">
        <f>SUMIFS('MTS B Funnel (M3)'!$M$7:$M$251,'MTS B Funnel (M3)'!$B$7:$B$251,'3.2.MTS B (M3)'!$B224)</f>
        <v>0</v>
      </c>
      <c r="AI224" s="72">
        <f>SUMIFS('MTS B Funnel (M3)'!$N$7:$N$251,'MTS B Funnel (M3)'!$B$7:$B$251,'3.2.MTS B (M3)'!$B224)</f>
        <v>0</v>
      </c>
      <c r="AJ224" s="72">
        <f>SUMIFS('MTS B Funnel (M3)'!$O$7:$O$251,'MTS B Funnel (M3)'!$B$7:$B$251,'3.2.MTS B (M3)'!$B224)</f>
        <v>0</v>
      </c>
      <c r="AK224" s="72">
        <f t="shared" si="65"/>
        <v>0</v>
      </c>
      <c r="AL224" s="72">
        <f t="shared" si="66"/>
        <v>0</v>
      </c>
      <c r="AM224" s="72">
        <f t="shared" si="67"/>
        <v>0</v>
      </c>
      <c r="AN224" s="72">
        <f t="shared" si="68"/>
        <v>0</v>
      </c>
      <c r="AO224" s="72">
        <f t="shared" si="69"/>
        <v>0</v>
      </c>
      <c r="AP224" s="55"/>
    </row>
    <row r="225" spans="1:42" x14ac:dyDescent="0.25">
      <c r="A225" s="144"/>
      <c r="B225" s="55"/>
      <c r="C225" s="55"/>
      <c r="D225" s="72">
        <f>SUMIF('3.1.MTS A'!$F$7:$F$253,'3.2.MTS B (M3)'!B225,'3.1.MTS A'!$N$7:$N$253)</f>
        <v>0</v>
      </c>
      <c r="E225" s="187">
        <f>SUMIF('Conv ratios (M3)'!$A$2:$A$51,'3.2.MTS B (M3)'!$B225,'Conv ratios (M3)'!$G$2:$G$51)</f>
        <v>0</v>
      </c>
      <c r="F225" s="187">
        <f>SUMIF('Conv ratios (M3)'!$A$2:$A$51,'3.2.MTS B (M3)'!$B225,'Conv ratios (M3)'!$F$2:$F$51)</f>
        <v>0</v>
      </c>
      <c r="G225" s="187">
        <f>SUMIF('Conv ratios (M3)'!$A$2:$A$51,'3.2.MTS B (M3)'!$B225,'Conv ratios (M3)'!$E$2:$E$51)</f>
        <v>0</v>
      </c>
      <c r="H225" s="55"/>
      <c r="I225" s="72">
        <f t="shared" si="54"/>
        <v>0</v>
      </c>
      <c r="J225" s="72">
        <f t="shared" si="55"/>
        <v>0</v>
      </c>
      <c r="K225" s="72">
        <f t="shared" si="56"/>
        <v>0</v>
      </c>
      <c r="L225" s="72">
        <f t="shared" si="57"/>
        <v>0</v>
      </c>
      <c r="M225" s="55"/>
      <c r="N225" s="72">
        <f t="shared" si="58"/>
        <v>0</v>
      </c>
      <c r="O225" s="55"/>
      <c r="P225" s="72">
        <f t="shared" si="59"/>
        <v>0</v>
      </c>
      <c r="Q225" s="72">
        <f t="shared" si="60"/>
        <v>0</v>
      </c>
      <c r="R225" s="72">
        <f>SUMIF('3.1.MTS A'!$F$7:$F$253,'3.2.MTS B (M3)'!B225,'3.1.MTS A'!$AH$7:$AH$253)</f>
        <v>0</v>
      </c>
      <c r="S225" s="72">
        <f>SUMIFS('MTS B Funnel (M3)'!$E$7:$E$251,'MTS B Funnel (M3)'!$B$7:$B$251,'3.2.MTS B (M3)'!$B225)</f>
        <v>0</v>
      </c>
      <c r="T225" s="72">
        <f>SUMIFS('MTS B Funnel (M3)'!$F$7:$F$251,'MTS B Funnel (M3)'!$B$7:$B$251,'3.2.MTS B (M3)'!$B225)</f>
        <v>0</v>
      </c>
      <c r="U225" s="72">
        <f>SUMIFS('MTS B Funnel (M3)'!$G$7:$G$251,'MTS B Funnel (M3)'!$B$7:$B$251,'3.2.MTS B (M3)'!$B225)</f>
        <v>0</v>
      </c>
      <c r="V225" s="72">
        <f>SUMIFS('MTS B Funnel (M3)'!$H$7:$H$251,'MTS B Funnel (M3)'!$B$7:$B$251,'3.2.MTS B (M3)'!$B225)</f>
        <v>0</v>
      </c>
      <c r="W225" s="72">
        <f t="shared" si="61"/>
        <v>0</v>
      </c>
      <c r="X225" s="72">
        <f t="shared" si="62"/>
        <v>0</v>
      </c>
      <c r="Y225" s="72">
        <f t="shared" si="63"/>
        <v>0</v>
      </c>
      <c r="Z225" s="72">
        <f t="shared" si="63"/>
        <v>0</v>
      </c>
      <c r="AA225" s="72">
        <f t="shared" si="63"/>
        <v>0</v>
      </c>
      <c r="AB225" s="72">
        <f>SUMIFS('MTS B Funnel (M3)'!$I$7:$I$251,'MTS B Funnel (M3)'!$B$7:$B$251,'3.2.MTS B (M3)'!$B225)</f>
        <v>0</v>
      </c>
      <c r="AC225" s="72">
        <f>SUMIFS('MTS B Funnel (M3)'!$J$7:$J$251,'MTS B Funnel (M3)'!$B$7:$B$251,'3.2.MTS B (M3)'!$B225)</f>
        <v>0</v>
      </c>
      <c r="AD225" s="72">
        <f t="shared" si="64"/>
        <v>0</v>
      </c>
      <c r="AE225" s="55"/>
      <c r="AF225" s="72">
        <f>SUMIF('3.1.MTS A'!$F$7:$F$253,'3.2.MTS B (M3)'!R225,'3.1.MTS A'!$AM$7:$AM$253)</f>
        <v>0</v>
      </c>
      <c r="AG225" s="72">
        <f>SUMIFS('MTS B Funnel (M3)'!$L$7:$L$251,'MTS B Funnel (M3)'!$B$7:$B$251,'3.2.MTS B (M3)'!$B225)</f>
        <v>0</v>
      </c>
      <c r="AH225" s="72">
        <f>SUMIFS('MTS B Funnel (M3)'!$M$7:$M$251,'MTS B Funnel (M3)'!$B$7:$B$251,'3.2.MTS B (M3)'!$B225)</f>
        <v>0</v>
      </c>
      <c r="AI225" s="72">
        <f>SUMIFS('MTS B Funnel (M3)'!$N$7:$N$251,'MTS B Funnel (M3)'!$B$7:$B$251,'3.2.MTS B (M3)'!$B225)</f>
        <v>0</v>
      </c>
      <c r="AJ225" s="72">
        <f>SUMIFS('MTS B Funnel (M3)'!$O$7:$O$251,'MTS B Funnel (M3)'!$B$7:$B$251,'3.2.MTS B (M3)'!$B225)</f>
        <v>0</v>
      </c>
      <c r="AK225" s="72">
        <f t="shared" si="65"/>
        <v>0</v>
      </c>
      <c r="AL225" s="72">
        <f t="shared" si="66"/>
        <v>0</v>
      </c>
      <c r="AM225" s="72">
        <f t="shared" si="67"/>
        <v>0</v>
      </c>
      <c r="AN225" s="72">
        <f t="shared" si="68"/>
        <v>0</v>
      </c>
      <c r="AO225" s="72">
        <f t="shared" si="69"/>
        <v>0</v>
      </c>
      <c r="AP225" s="55"/>
    </row>
    <row r="226" spans="1:42" x14ac:dyDescent="0.25">
      <c r="A226" s="144"/>
      <c r="B226" s="55"/>
      <c r="C226" s="55"/>
      <c r="D226" s="72">
        <f>SUMIF('3.1.MTS A'!$F$7:$F$253,'3.2.MTS B (M3)'!B226,'3.1.MTS A'!$N$7:$N$253)</f>
        <v>0</v>
      </c>
      <c r="E226" s="187">
        <f>SUMIF('Conv ratios (M3)'!$A$2:$A$51,'3.2.MTS B (M3)'!$B226,'Conv ratios (M3)'!$G$2:$G$51)</f>
        <v>0</v>
      </c>
      <c r="F226" s="187">
        <f>SUMIF('Conv ratios (M3)'!$A$2:$A$51,'3.2.MTS B (M3)'!$B226,'Conv ratios (M3)'!$F$2:$F$51)</f>
        <v>0</v>
      </c>
      <c r="G226" s="187">
        <f>SUMIF('Conv ratios (M3)'!$A$2:$A$51,'3.2.MTS B (M3)'!$B226,'Conv ratios (M3)'!$E$2:$E$51)</f>
        <v>0</v>
      </c>
      <c r="H226" s="55"/>
      <c r="I226" s="72">
        <f t="shared" si="54"/>
        <v>0</v>
      </c>
      <c r="J226" s="72">
        <f t="shared" si="55"/>
        <v>0</v>
      </c>
      <c r="K226" s="72">
        <f t="shared" si="56"/>
        <v>0</v>
      </c>
      <c r="L226" s="72">
        <f t="shared" si="57"/>
        <v>0</v>
      </c>
      <c r="M226" s="55"/>
      <c r="N226" s="72">
        <f t="shared" si="58"/>
        <v>0</v>
      </c>
      <c r="O226" s="55"/>
      <c r="P226" s="72">
        <f t="shared" si="59"/>
        <v>0</v>
      </c>
      <c r="Q226" s="72">
        <f t="shared" si="60"/>
        <v>0</v>
      </c>
      <c r="R226" s="72">
        <f>SUMIF('3.1.MTS A'!$F$7:$F$253,'3.2.MTS B (M3)'!B226,'3.1.MTS A'!$AH$7:$AH$253)</f>
        <v>0</v>
      </c>
      <c r="S226" s="72">
        <f>SUMIFS('MTS B Funnel (M3)'!$E$7:$E$251,'MTS B Funnel (M3)'!$B$7:$B$251,'3.2.MTS B (M3)'!$B226)</f>
        <v>0</v>
      </c>
      <c r="T226" s="72">
        <f>SUMIFS('MTS B Funnel (M3)'!$F$7:$F$251,'MTS B Funnel (M3)'!$B$7:$B$251,'3.2.MTS B (M3)'!$B226)</f>
        <v>0</v>
      </c>
      <c r="U226" s="72">
        <f>SUMIFS('MTS B Funnel (M3)'!$G$7:$G$251,'MTS B Funnel (M3)'!$B$7:$B$251,'3.2.MTS B (M3)'!$B226)</f>
        <v>0</v>
      </c>
      <c r="V226" s="72">
        <f>SUMIFS('MTS B Funnel (M3)'!$H$7:$H$251,'MTS B Funnel (M3)'!$B$7:$B$251,'3.2.MTS B (M3)'!$B226)</f>
        <v>0</v>
      </c>
      <c r="W226" s="72">
        <f t="shared" si="61"/>
        <v>0</v>
      </c>
      <c r="X226" s="72">
        <f t="shared" si="62"/>
        <v>0</v>
      </c>
      <c r="Y226" s="72">
        <f t="shared" si="63"/>
        <v>0</v>
      </c>
      <c r="Z226" s="72">
        <f t="shared" si="63"/>
        <v>0</v>
      </c>
      <c r="AA226" s="72">
        <f t="shared" si="63"/>
        <v>0</v>
      </c>
      <c r="AB226" s="72">
        <f>SUMIFS('MTS B Funnel (M3)'!$I$7:$I$251,'MTS B Funnel (M3)'!$B$7:$B$251,'3.2.MTS B (M3)'!$B226)</f>
        <v>0</v>
      </c>
      <c r="AC226" s="72">
        <f>SUMIFS('MTS B Funnel (M3)'!$J$7:$J$251,'MTS B Funnel (M3)'!$B$7:$B$251,'3.2.MTS B (M3)'!$B226)</f>
        <v>0</v>
      </c>
      <c r="AD226" s="72">
        <f t="shared" si="64"/>
        <v>0</v>
      </c>
      <c r="AE226" s="55"/>
      <c r="AF226" s="72">
        <f>SUMIF('3.1.MTS A'!$F$7:$F$253,'3.2.MTS B (M3)'!R226,'3.1.MTS A'!$AM$7:$AM$253)</f>
        <v>0</v>
      </c>
      <c r="AG226" s="72">
        <f>SUMIFS('MTS B Funnel (M3)'!$L$7:$L$251,'MTS B Funnel (M3)'!$B$7:$B$251,'3.2.MTS B (M3)'!$B226)</f>
        <v>0</v>
      </c>
      <c r="AH226" s="72">
        <f>SUMIFS('MTS B Funnel (M3)'!$M$7:$M$251,'MTS B Funnel (M3)'!$B$7:$B$251,'3.2.MTS B (M3)'!$B226)</f>
        <v>0</v>
      </c>
      <c r="AI226" s="72">
        <f>SUMIFS('MTS B Funnel (M3)'!$N$7:$N$251,'MTS B Funnel (M3)'!$B$7:$B$251,'3.2.MTS B (M3)'!$B226)</f>
        <v>0</v>
      </c>
      <c r="AJ226" s="72">
        <f>SUMIFS('MTS B Funnel (M3)'!$O$7:$O$251,'MTS B Funnel (M3)'!$B$7:$B$251,'3.2.MTS B (M3)'!$B226)</f>
        <v>0</v>
      </c>
      <c r="AK226" s="72">
        <f t="shared" si="65"/>
        <v>0</v>
      </c>
      <c r="AL226" s="72">
        <f t="shared" si="66"/>
        <v>0</v>
      </c>
      <c r="AM226" s="72">
        <f t="shared" si="67"/>
        <v>0</v>
      </c>
      <c r="AN226" s="72">
        <f t="shared" si="68"/>
        <v>0</v>
      </c>
      <c r="AO226" s="72">
        <f t="shared" si="69"/>
        <v>0</v>
      </c>
      <c r="AP226" s="55"/>
    </row>
    <row r="227" spans="1:42" x14ac:dyDescent="0.25">
      <c r="A227" s="144"/>
      <c r="B227" s="55"/>
      <c r="C227" s="55"/>
      <c r="D227" s="72">
        <f>SUMIF('3.1.MTS A'!$F$7:$F$253,'3.2.MTS B (M3)'!B227,'3.1.MTS A'!$N$7:$N$253)</f>
        <v>0</v>
      </c>
      <c r="E227" s="187">
        <f>SUMIF('Conv ratios (M3)'!$A$2:$A$51,'3.2.MTS B (M3)'!$B227,'Conv ratios (M3)'!$G$2:$G$51)</f>
        <v>0</v>
      </c>
      <c r="F227" s="187">
        <f>SUMIF('Conv ratios (M3)'!$A$2:$A$51,'3.2.MTS B (M3)'!$B227,'Conv ratios (M3)'!$F$2:$F$51)</f>
        <v>0</v>
      </c>
      <c r="G227" s="187">
        <f>SUMIF('Conv ratios (M3)'!$A$2:$A$51,'3.2.MTS B (M3)'!$B227,'Conv ratios (M3)'!$E$2:$E$51)</f>
        <v>0</v>
      </c>
      <c r="H227" s="55"/>
      <c r="I227" s="72">
        <f t="shared" si="54"/>
        <v>0</v>
      </c>
      <c r="J227" s="72">
        <f t="shared" si="55"/>
        <v>0</v>
      </c>
      <c r="K227" s="72">
        <f t="shared" si="56"/>
        <v>0</v>
      </c>
      <c r="L227" s="72">
        <f t="shared" si="57"/>
        <v>0</v>
      </c>
      <c r="M227" s="55"/>
      <c r="N227" s="72">
        <f t="shared" si="58"/>
        <v>0</v>
      </c>
      <c r="O227" s="55"/>
      <c r="P227" s="72">
        <f t="shared" si="59"/>
        <v>0</v>
      </c>
      <c r="Q227" s="72">
        <f t="shared" si="60"/>
        <v>0</v>
      </c>
      <c r="R227" s="72">
        <f>SUMIF('3.1.MTS A'!$F$7:$F$253,'3.2.MTS B (M3)'!B227,'3.1.MTS A'!$AH$7:$AH$253)</f>
        <v>0</v>
      </c>
      <c r="S227" s="72">
        <f>SUMIFS('MTS B Funnel (M3)'!$E$7:$E$251,'MTS B Funnel (M3)'!$B$7:$B$251,'3.2.MTS B (M3)'!$B227)</f>
        <v>0</v>
      </c>
      <c r="T227" s="72">
        <f>SUMIFS('MTS B Funnel (M3)'!$F$7:$F$251,'MTS B Funnel (M3)'!$B$7:$B$251,'3.2.MTS B (M3)'!$B227)</f>
        <v>0</v>
      </c>
      <c r="U227" s="72">
        <f>SUMIFS('MTS B Funnel (M3)'!$G$7:$G$251,'MTS B Funnel (M3)'!$B$7:$B$251,'3.2.MTS B (M3)'!$B227)</f>
        <v>0</v>
      </c>
      <c r="V227" s="72">
        <f>SUMIFS('MTS B Funnel (M3)'!$H$7:$H$251,'MTS B Funnel (M3)'!$B$7:$B$251,'3.2.MTS B (M3)'!$B227)</f>
        <v>0</v>
      </c>
      <c r="W227" s="72">
        <f t="shared" si="61"/>
        <v>0</v>
      </c>
      <c r="X227" s="72">
        <f t="shared" si="62"/>
        <v>0</v>
      </c>
      <c r="Y227" s="72">
        <f t="shared" si="63"/>
        <v>0</v>
      </c>
      <c r="Z227" s="72">
        <f t="shared" si="63"/>
        <v>0</v>
      </c>
      <c r="AA227" s="72">
        <f t="shared" si="63"/>
        <v>0</v>
      </c>
      <c r="AB227" s="72">
        <f>SUMIFS('MTS B Funnel (M3)'!$I$7:$I$251,'MTS B Funnel (M3)'!$B$7:$B$251,'3.2.MTS B (M3)'!$B227)</f>
        <v>0</v>
      </c>
      <c r="AC227" s="72">
        <f>SUMIFS('MTS B Funnel (M3)'!$J$7:$J$251,'MTS B Funnel (M3)'!$B$7:$B$251,'3.2.MTS B (M3)'!$B227)</f>
        <v>0</v>
      </c>
      <c r="AD227" s="72">
        <f t="shared" si="64"/>
        <v>0</v>
      </c>
      <c r="AE227" s="55"/>
      <c r="AF227" s="72">
        <f>SUMIF('3.1.MTS A'!$F$7:$F$253,'3.2.MTS B (M3)'!R227,'3.1.MTS A'!$AM$7:$AM$253)</f>
        <v>0</v>
      </c>
      <c r="AG227" s="72">
        <f>SUMIFS('MTS B Funnel (M3)'!$L$7:$L$251,'MTS B Funnel (M3)'!$B$7:$B$251,'3.2.MTS B (M3)'!$B227)</f>
        <v>0</v>
      </c>
      <c r="AH227" s="72">
        <f>SUMIFS('MTS B Funnel (M3)'!$M$7:$M$251,'MTS B Funnel (M3)'!$B$7:$B$251,'3.2.MTS B (M3)'!$B227)</f>
        <v>0</v>
      </c>
      <c r="AI227" s="72">
        <f>SUMIFS('MTS B Funnel (M3)'!$N$7:$N$251,'MTS B Funnel (M3)'!$B$7:$B$251,'3.2.MTS B (M3)'!$B227)</f>
        <v>0</v>
      </c>
      <c r="AJ227" s="72">
        <f>SUMIFS('MTS B Funnel (M3)'!$O$7:$O$251,'MTS B Funnel (M3)'!$B$7:$B$251,'3.2.MTS B (M3)'!$B227)</f>
        <v>0</v>
      </c>
      <c r="AK227" s="72">
        <f t="shared" si="65"/>
        <v>0</v>
      </c>
      <c r="AL227" s="72">
        <f t="shared" si="66"/>
        <v>0</v>
      </c>
      <c r="AM227" s="72">
        <f t="shared" si="67"/>
        <v>0</v>
      </c>
      <c r="AN227" s="72">
        <f t="shared" si="68"/>
        <v>0</v>
      </c>
      <c r="AO227" s="72">
        <f t="shared" si="69"/>
        <v>0</v>
      </c>
      <c r="AP227" s="55"/>
    </row>
    <row r="228" spans="1:42" x14ac:dyDescent="0.25">
      <c r="A228" s="144"/>
      <c r="B228" s="55"/>
      <c r="C228" s="55"/>
      <c r="D228" s="72">
        <f>SUMIF('3.1.MTS A'!$F$7:$F$253,'3.2.MTS B (M3)'!B228,'3.1.MTS A'!$N$7:$N$253)</f>
        <v>0</v>
      </c>
      <c r="E228" s="187">
        <f>SUMIF('Conv ratios (M3)'!$A$2:$A$51,'3.2.MTS B (M3)'!$B228,'Conv ratios (M3)'!$G$2:$G$51)</f>
        <v>0</v>
      </c>
      <c r="F228" s="187">
        <f>SUMIF('Conv ratios (M3)'!$A$2:$A$51,'3.2.MTS B (M3)'!$B228,'Conv ratios (M3)'!$F$2:$F$51)</f>
        <v>0</v>
      </c>
      <c r="G228" s="187">
        <f>SUMIF('Conv ratios (M3)'!$A$2:$A$51,'3.2.MTS B (M3)'!$B228,'Conv ratios (M3)'!$E$2:$E$51)</f>
        <v>0</v>
      </c>
      <c r="H228" s="55"/>
      <c r="I228" s="72">
        <f t="shared" si="54"/>
        <v>0</v>
      </c>
      <c r="J228" s="72">
        <f t="shared" si="55"/>
        <v>0</v>
      </c>
      <c r="K228" s="72">
        <f t="shared" si="56"/>
        <v>0</v>
      </c>
      <c r="L228" s="72">
        <f t="shared" si="57"/>
        <v>0</v>
      </c>
      <c r="M228" s="55"/>
      <c r="N228" s="72">
        <f t="shared" si="58"/>
        <v>0</v>
      </c>
      <c r="O228" s="55"/>
      <c r="P228" s="72">
        <f t="shared" si="59"/>
        <v>0</v>
      </c>
      <c r="Q228" s="72">
        <f t="shared" si="60"/>
        <v>0</v>
      </c>
      <c r="R228" s="72">
        <f>SUMIF('3.1.MTS A'!$F$7:$F$253,'3.2.MTS B (M3)'!B228,'3.1.MTS A'!$AH$7:$AH$253)</f>
        <v>0</v>
      </c>
      <c r="S228" s="72">
        <f>SUMIFS('MTS B Funnel (M3)'!$E$7:$E$251,'MTS B Funnel (M3)'!$B$7:$B$251,'3.2.MTS B (M3)'!$B228)</f>
        <v>0</v>
      </c>
      <c r="T228" s="72">
        <f>SUMIFS('MTS B Funnel (M3)'!$F$7:$F$251,'MTS B Funnel (M3)'!$B$7:$B$251,'3.2.MTS B (M3)'!$B228)</f>
        <v>0</v>
      </c>
      <c r="U228" s="72">
        <f>SUMIFS('MTS B Funnel (M3)'!$G$7:$G$251,'MTS B Funnel (M3)'!$B$7:$B$251,'3.2.MTS B (M3)'!$B228)</f>
        <v>0</v>
      </c>
      <c r="V228" s="72">
        <f>SUMIFS('MTS B Funnel (M3)'!$H$7:$H$251,'MTS B Funnel (M3)'!$B$7:$B$251,'3.2.MTS B (M3)'!$B228)</f>
        <v>0</v>
      </c>
      <c r="W228" s="72">
        <f t="shared" si="61"/>
        <v>0</v>
      </c>
      <c r="X228" s="72">
        <f t="shared" si="62"/>
        <v>0</v>
      </c>
      <c r="Y228" s="72">
        <f t="shared" si="63"/>
        <v>0</v>
      </c>
      <c r="Z228" s="72">
        <f t="shared" si="63"/>
        <v>0</v>
      </c>
      <c r="AA228" s="72">
        <f t="shared" si="63"/>
        <v>0</v>
      </c>
      <c r="AB228" s="72">
        <f>SUMIFS('MTS B Funnel (M3)'!$I$7:$I$251,'MTS B Funnel (M3)'!$B$7:$B$251,'3.2.MTS B (M3)'!$B228)</f>
        <v>0</v>
      </c>
      <c r="AC228" s="72">
        <f>SUMIFS('MTS B Funnel (M3)'!$J$7:$J$251,'MTS B Funnel (M3)'!$B$7:$B$251,'3.2.MTS B (M3)'!$B228)</f>
        <v>0</v>
      </c>
      <c r="AD228" s="72">
        <f t="shared" si="64"/>
        <v>0</v>
      </c>
      <c r="AE228" s="55"/>
      <c r="AF228" s="72">
        <f>SUMIF('3.1.MTS A'!$F$7:$F$253,'3.2.MTS B (M3)'!R228,'3.1.MTS A'!$AM$7:$AM$253)</f>
        <v>0</v>
      </c>
      <c r="AG228" s="72">
        <f>SUMIFS('MTS B Funnel (M3)'!$L$7:$L$251,'MTS B Funnel (M3)'!$B$7:$B$251,'3.2.MTS B (M3)'!$B228)</f>
        <v>0</v>
      </c>
      <c r="AH228" s="72">
        <f>SUMIFS('MTS B Funnel (M3)'!$M$7:$M$251,'MTS B Funnel (M3)'!$B$7:$B$251,'3.2.MTS B (M3)'!$B228)</f>
        <v>0</v>
      </c>
      <c r="AI228" s="72">
        <f>SUMIFS('MTS B Funnel (M3)'!$N$7:$N$251,'MTS B Funnel (M3)'!$B$7:$B$251,'3.2.MTS B (M3)'!$B228)</f>
        <v>0</v>
      </c>
      <c r="AJ228" s="72">
        <f>SUMIFS('MTS B Funnel (M3)'!$O$7:$O$251,'MTS B Funnel (M3)'!$B$7:$B$251,'3.2.MTS B (M3)'!$B228)</f>
        <v>0</v>
      </c>
      <c r="AK228" s="72">
        <f t="shared" si="65"/>
        <v>0</v>
      </c>
      <c r="AL228" s="72">
        <f t="shared" si="66"/>
        <v>0</v>
      </c>
      <c r="AM228" s="72">
        <f t="shared" si="67"/>
        <v>0</v>
      </c>
      <c r="AN228" s="72">
        <f t="shared" si="68"/>
        <v>0</v>
      </c>
      <c r="AO228" s="72">
        <f t="shared" si="69"/>
        <v>0</v>
      </c>
      <c r="AP228" s="55"/>
    </row>
    <row r="229" spans="1:42" x14ac:dyDescent="0.25">
      <c r="A229" s="144"/>
      <c r="B229" s="55"/>
      <c r="C229" s="55"/>
      <c r="D229" s="72">
        <f>SUMIF('3.1.MTS A'!$F$7:$F$253,'3.2.MTS B (M3)'!B229,'3.1.MTS A'!$N$7:$N$253)</f>
        <v>0</v>
      </c>
      <c r="E229" s="187">
        <f>SUMIF('Conv ratios (M3)'!$A$2:$A$51,'3.2.MTS B (M3)'!$B229,'Conv ratios (M3)'!$G$2:$G$51)</f>
        <v>0</v>
      </c>
      <c r="F229" s="187">
        <f>SUMIF('Conv ratios (M3)'!$A$2:$A$51,'3.2.MTS B (M3)'!$B229,'Conv ratios (M3)'!$F$2:$F$51)</f>
        <v>0</v>
      </c>
      <c r="G229" s="187">
        <f>SUMIF('Conv ratios (M3)'!$A$2:$A$51,'3.2.MTS B (M3)'!$B229,'Conv ratios (M3)'!$E$2:$E$51)</f>
        <v>0</v>
      </c>
      <c r="H229" s="55"/>
      <c r="I229" s="72">
        <f t="shared" si="54"/>
        <v>0</v>
      </c>
      <c r="J229" s="72">
        <f t="shared" si="55"/>
        <v>0</v>
      </c>
      <c r="K229" s="72">
        <f t="shared" si="56"/>
        <v>0</v>
      </c>
      <c r="L229" s="72">
        <f t="shared" si="57"/>
        <v>0</v>
      </c>
      <c r="M229" s="55"/>
      <c r="N229" s="72">
        <f t="shared" si="58"/>
        <v>0</v>
      </c>
      <c r="O229" s="55"/>
      <c r="P229" s="72">
        <f t="shared" si="59"/>
        <v>0</v>
      </c>
      <c r="Q229" s="72">
        <f t="shared" si="60"/>
        <v>0</v>
      </c>
      <c r="R229" s="72">
        <f>SUMIF('3.1.MTS A'!$F$7:$F$253,'3.2.MTS B (M3)'!B229,'3.1.MTS A'!$AH$7:$AH$253)</f>
        <v>0</v>
      </c>
      <c r="S229" s="72">
        <f>SUMIFS('MTS B Funnel (M3)'!$E$7:$E$251,'MTS B Funnel (M3)'!$B$7:$B$251,'3.2.MTS B (M3)'!$B229)</f>
        <v>0</v>
      </c>
      <c r="T229" s="72">
        <f>SUMIFS('MTS B Funnel (M3)'!$F$7:$F$251,'MTS B Funnel (M3)'!$B$7:$B$251,'3.2.MTS B (M3)'!$B229)</f>
        <v>0</v>
      </c>
      <c r="U229" s="72">
        <f>SUMIFS('MTS B Funnel (M3)'!$G$7:$G$251,'MTS B Funnel (M3)'!$B$7:$B$251,'3.2.MTS B (M3)'!$B229)</f>
        <v>0</v>
      </c>
      <c r="V229" s="72">
        <f>SUMIFS('MTS B Funnel (M3)'!$H$7:$H$251,'MTS B Funnel (M3)'!$B$7:$B$251,'3.2.MTS B (M3)'!$B229)</f>
        <v>0</v>
      </c>
      <c r="W229" s="72">
        <f t="shared" si="61"/>
        <v>0</v>
      </c>
      <c r="X229" s="72">
        <f t="shared" si="62"/>
        <v>0</v>
      </c>
      <c r="Y229" s="72">
        <f t="shared" si="63"/>
        <v>0</v>
      </c>
      <c r="Z229" s="72">
        <f t="shared" si="63"/>
        <v>0</v>
      </c>
      <c r="AA229" s="72">
        <f t="shared" si="63"/>
        <v>0</v>
      </c>
      <c r="AB229" s="72">
        <f>SUMIFS('MTS B Funnel (M3)'!$I$7:$I$251,'MTS B Funnel (M3)'!$B$7:$B$251,'3.2.MTS B (M3)'!$B229)</f>
        <v>0</v>
      </c>
      <c r="AC229" s="72">
        <f>SUMIFS('MTS B Funnel (M3)'!$J$7:$J$251,'MTS B Funnel (M3)'!$B$7:$B$251,'3.2.MTS B (M3)'!$B229)</f>
        <v>0</v>
      </c>
      <c r="AD229" s="72">
        <f t="shared" si="64"/>
        <v>0</v>
      </c>
      <c r="AE229" s="55"/>
      <c r="AF229" s="72">
        <f>SUMIF('3.1.MTS A'!$F$7:$F$253,'3.2.MTS B (M3)'!R229,'3.1.MTS A'!$AM$7:$AM$253)</f>
        <v>0</v>
      </c>
      <c r="AG229" s="72">
        <f>SUMIFS('MTS B Funnel (M3)'!$L$7:$L$251,'MTS B Funnel (M3)'!$B$7:$B$251,'3.2.MTS B (M3)'!$B229)</f>
        <v>0</v>
      </c>
      <c r="AH229" s="72">
        <f>SUMIFS('MTS B Funnel (M3)'!$M$7:$M$251,'MTS B Funnel (M3)'!$B$7:$B$251,'3.2.MTS B (M3)'!$B229)</f>
        <v>0</v>
      </c>
      <c r="AI229" s="72">
        <f>SUMIFS('MTS B Funnel (M3)'!$N$7:$N$251,'MTS B Funnel (M3)'!$B$7:$B$251,'3.2.MTS B (M3)'!$B229)</f>
        <v>0</v>
      </c>
      <c r="AJ229" s="72">
        <f>SUMIFS('MTS B Funnel (M3)'!$O$7:$O$251,'MTS B Funnel (M3)'!$B$7:$B$251,'3.2.MTS B (M3)'!$B229)</f>
        <v>0</v>
      </c>
      <c r="AK229" s="72">
        <f t="shared" si="65"/>
        <v>0</v>
      </c>
      <c r="AL229" s="72">
        <f t="shared" si="66"/>
        <v>0</v>
      </c>
      <c r="AM229" s="72">
        <f t="shared" si="67"/>
        <v>0</v>
      </c>
      <c r="AN229" s="72">
        <f t="shared" si="68"/>
        <v>0</v>
      </c>
      <c r="AO229" s="72">
        <f t="shared" si="69"/>
        <v>0</v>
      </c>
      <c r="AP229" s="55"/>
    </row>
    <row r="230" spans="1:42" x14ac:dyDescent="0.25">
      <c r="A230" s="144"/>
      <c r="B230" s="55"/>
      <c r="C230" s="55"/>
      <c r="D230" s="72">
        <f>SUMIF('3.1.MTS A'!$F$7:$F$253,'3.2.MTS B (M3)'!B230,'3.1.MTS A'!$N$7:$N$253)</f>
        <v>0</v>
      </c>
      <c r="E230" s="187">
        <f>SUMIF('Conv ratios (M3)'!$A$2:$A$51,'3.2.MTS B (M3)'!$B230,'Conv ratios (M3)'!$G$2:$G$51)</f>
        <v>0</v>
      </c>
      <c r="F230" s="187">
        <f>SUMIF('Conv ratios (M3)'!$A$2:$A$51,'3.2.MTS B (M3)'!$B230,'Conv ratios (M3)'!$F$2:$F$51)</f>
        <v>0</v>
      </c>
      <c r="G230" s="187">
        <f>SUMIF('Conv ratios (M3)'!$A$2:$A$51,'3.2.MTS B (M3)'!$B230,'Conv ratios (M3)'!$E$2:$E$51)</f>
        <v>0</v>
      </c>
      <c r="H230" s="55"/>
      <c r="I230" s="72">
        <f t="shared" si="54"/>
        <v>0</v>
      </c>
      <c r="J230" s="72">
        <f t="shared" si="55"/>
        <v>0</v>
      </c>
      <c r="K230" s="72">
        <f t="shared" si="56"/>
        <v>0</v>
      </c>
      <c r="L230" s="72">
        <f t="shared" si="57"/>
        <v>0</v>
      </c>
      <c r="M230" s="55"/>
      <c r="N230" s="72">
        <f t="shared" si="58"/>
        <v>0</v>
      </c>
      <c r="O230" s="55"/>
      <c r="P230" s="72">
        <f t="shared" si="59"/>
        <v>0</v>
      </c>
      <c r="Q230" s="72">
        <f t="shared" si="60"/>
        <v>0</v>
      </c>
      <c r="R230" s="72">
        <f>SUMIF('3.1.MTS A'!$F$7:$F$253,'3.2.MTS B (M3)'!B230,'3.1.MTS A'!$AH$7:$AH$253)</f>
        <v>0</v>
      </c>
      <c r="S230" s="72">
        <f>SUMIFS('MTS B Funnel (M3)'!$E$7:$E$251,'MTS B Funnel (M3)'!$B$7:$B$251,'3.2.MTS B (M3)'!$B230)</f>
        <v>0</v>
      </c>
      <c r="T230" s="72">
        <f>SUMIFS('MTS B Funnel (M3)'!$F$7:$F$251,'MTS B Funnel (M3)'!$B$7:$B$251,'3.2.MTS B (M3)'!$B230)</f>
        <v>0</v>
      </c>
      <c r="U230" s="72">
        <f>SUMIFS('MTS B Funnel (M3)'!$G$7:$G$251,'MTS B Funnel (M3)'!$B$7:$B$251,'3.2.MTS B (M3)'!$B230)</f>
        <v>0</v>
      </c>
      <c r="V230" s="72">
        <f>SUMIFS('MTS B Funnel (M3)'!$H$7:$H$251,'MTS B Funnel (M3)'!$B$7:$B$251,'3.2.MTS B (M3)'!$B230)</f>
        <v>0</v>
      </c>
      <c r="W230" s="72">
        <f t="shared" si="61"/>
        <v>0</v>
      </c>
      <c r="X230" s="72">
        <f t="shared" si="62"/>
        <v>0</v>
      </c>
      <c r="Y230" s="72">
        <f t="shared" si="63"/>
        <v>0</v>
      </c>
      <c r="Z230" s="72">
        <f t="shared" si="63"/>
        <v>0</v>
      </c>
      <c r="AA230" s="72">
        <f t="shared" si="63"/>
        <v>0</v>
      </c>
      <c r="AB230" s="72">
        <f>SUMIFS('MTS B Funnel (M3)'!$I$7:$I$251,'MTS B Funnel (M3)'!$B$7:$B$251,'3.2.MTS B (M3)'!$B230)</f>
        <v>0</v>
      </c>
      <c r="AC230" s="72">
        <f>SUMIFS('MTS B Funnel (M3)'!$J$7:$J$251,'MTS B Funnel (M3)'!$B$7:$B$251,'3.2.MTS B (M3)'!$B230)</f>
        <v>0</v>
      </c>
      <c r="AD230" s="72">
        <f t="shared" si="64"/>
        <v>0</v>
      </c>
      <c r="AE230" s="55"/>
      <c r="AF230" s="72">
        <f>SUMIF('3.1.MTS A'!$F$7:$F$253,'3.2.MTS B (M3)'!R230,'3.1.MTS A'!$AM$7:$AM$253)</f>
        <v>0</v>
      </c>
      <c r="AG230" s="72">
        <f>SUMIFS('MTS B Funnel (M3)'!$L$7:$L$251,'MTS B Funnel (M3)'!$B$7:$B$251,'3.2.MTS B (M3)'!$B230)</f>
        <v>0</v>
      </c>
      <c r="AH230" s="72">
        <f>SUMIFS('MTS B Funnel (M3)'!$M$7:$M$251,'MTS B Funnel (M3)'!$B$7:$B$251,'3.2.MTS B (M3)'!$B230)</f>
        <v>0</v>
      </c>
      <c r="AI230" s="72">
        <f>SUMIFS('MTS B Funnel (M3)'!$N$7:$N$251,'MTS B Funnel (M3)'!$B$7:$B$251,'3.2.MTS B (M3)'!$B230)</f>
        <v>0</v>
      </c>
      <c r="AJ230" s="72">
        <f>SUMIFS('MTS B Funnel (M3)'!$O$7:$O$251,'MTS B Funnel (M3)'!$B$7:$B$251,'3.2.MTS B (M3)'!$B230)</f>
        <v>0</v>
      </c>
      <c r="AK230" s="72">
        <f t="shared" si="65"/>
        <v>0</v>
      </c>
      <c r="AL230" s="72">
        <f t="shared" si="66"/>
        <v>0</v>
      </c>
      <c r="AM230" s="72">
        <f t="shared" si="67"/>
        <v>0</v>
      </c>
      <c r="AN230" s="72">
        <f t="shared" si="68"/>
        <v>0</v>
      </c>
      <c r="AO230" s="72">
        <f t="shared" si="69"/>
        <v>0</v>
      </c>
      <c r="AP230" s="55"/>
    </row>
    <row r="231" spans="1:42" x14ac:dyDescent="0.25">
      <c r="A231" s="144"/>
      <c r="B231" s="55"/>
      <c r="C231" s="55"/>
      <c r="D231" s="72">
        <f>SUMIF('3.1.MTS A'!$F$7:$F$253,'3.2.MTS B (M3)'!B231,'3.1.MTS A'!$N$7:$N$253)</f>
        <v>0</v>
      </c>
      <c r="E231" s="187">
        <f>SUMIF('Conv ratios (M3)'!$A$2:$A$51,'3.2.MTS B (M3)'!$B231,'Conv ratios (M3)'!$G$2:$G$51)</f>
        <v>0</v>
      </c>
      <c r="F231" s="187">
        <f>SUMIF('Conv ratios (M3)'!$A$2:$A$51,'3.2.MTS B (M3)'!$B231,'Conv ratios (M3)'!$F$2:$F$51)</f>
        <v>0</v>
      </c>
      <c r="G231" s="187">
        <f>SUMIF('Conv ratios (M3)'!$A$2:$A$51,'3.2.MTS B (M3)'!$B231,'Conv ratios (M3)'!$E$2:$E$51)</f>
        <v>0</v>
      </c>
      <c r="H231" s="55"/>
      <c r="I231" s="72">
        <f t="shared" si="54"/>
        <v>0</v>
      </c>
      <c r="J231" s="72">
        <f t="shared" si="55"/>
        <v>0</v>
      </c>
      <c r="K231" s="72">
        <f t="shared" si="56"/>
        <v>0</v>
      </c>
      <c r="L231" s="72">
        <f t="shared" si="57"/>
        <v>0</v>
      </c>
      <c r="M231" s="55"/>
      <c r="N231" s="72">
        <f t="shared" si="58"/>
        <v>0</v>
      </c>
      <c r="O231" s="55"/>
      <c r="P231" s="72">
        <f t="shared" si="59"/>
        <v>0</v>
      </c>
      <c r="Q231" s="72">
        <f t="shared" si="60"/>
        <v>0</v>
      </c>
      <c r="R231" s="72">
        <f>SUMIF('3.1.MTS A'!$F$7:$F$253,'3.2.MTS B (M3)'!B231,'3.1.MTS A'!$AH$7:$AH$253)</f>
        <v>0</v>
      </c>
      <c r="S231" s="72">
        <f>SUMIFS('MTS B Funnel (M3)'!$E$7:$E$251,'MTS B Funnel (M3)'!$B$7:$B$251,'3.2.MTS B (M3)'!$B231)</f>
        <v>0</v>
      </c>
      <c r="T231" s="72">
        <f>SUMIFS('MTS B Funnel (M3)'!$F$7:$F$251,'MTS B Funnel (M3)'!$B$7:$B$251,'3.2.MTS B (M3)'!$B231)</f>
        <v>0</v>
      </c>
      <c r="U231" s="72">
        <f>SUMIFS('MTS B Funnel (M3)'!$G$7:$G$251,'MTS B Funnel (M3)'!$B$7:$B$251,'3.2.MTS B (M3)'!$B231)</f>
        <v>0</v>
      </c>
      <c r="V231" s="72">
        <f>SUMIFS('MTS B Funnel (M3)'!$H$7:$H$251,'MTS B Funnel (M3)'!$B$7:$B$251,'3.2.MTS B (M3)'!$B231)</f>
        <v>0</v>
      </c>
      <c r="W231" s="72">
        <f t="shared" si="61"/>
        <v>0</v>
      </c>
      <c r="X231" s="72">
        <f t="shared" si="62"/>
        <v>0</v>
      </c>
      <c r="Y231" s="72">
        <f t="shared" si="63"/>
        <v>0</v>
      </c>
      <c r="Z231" s="72">
        <f t="shared" si="63"/>
        <v>0</v>
      </c>
      <c r="AA231" s="72">
        <f t="shared" si="63"/>
        <v>0</v>
      </c>
      <c r="AB231" s="72">
        <f>SUMIFS('MTS B Funnel (M3)'!$I$7:$I$251,'MTS B Funnel (M3)'!$B$7:$B$251,'3.2.MTS B (M3)'!$B231)</f>
        <v>0</v>
      </c>
      <c r="AC231" s="72">
        <f>SUMIFS('MTS B Funnel (M3)'!$J$7:$J$251,'MTS B Funnel (M3)'!$B$7:$B$251,'3.2.MTS B (M3)'!$B231)</f>
        <v>0</v>
      </c>
      <c r="AD231" s="72">
        <f t="shared" si="64"/>
        <v>0</v>
      </c>
      <c r="AE231" s="55"/>
      <c r="AF231" s="72">
        <f>SUMIF('3.1.MTS A'!$F$7:$F$253,'3.2.MTS B (M3)'!R231,'3.1.MTS A'!$AM$7:$AM$253)</f>
        <v>0</v>
      </c>
      <c r="AG231" s="72">
        <f>SUMIFS('MTS B Funnel (M3)'!$L$7:$L$251,'MTS B Funnel (M3)'!$B$7:$B$251,'3.2.MTS B (M3)'!$B231)</f>
        <v>0</v>
      </c>
      <c r="AH231" s="72">
        <f>SUMIFS('MTS B Funnel (M3)'!$M$7:$M$251,'MTS B Funnel (M3)'!$B$7:$B$251,'3.2.MTS B (M3)'!$B231)</f>
        <v>0</v>
      </c>
      <c r="AI231" s="72">
        <f>SUMIFS('MTS B Funnel (M3)'!$N$7:$N$251,'MTS B Funnel (M3)'!$B$7:$B$251,'3.2.MTS B (M3)'!$B231)</f>
        <v>0</v>
      </c>
      <c r="AJ231" s="72">
        <f>SUMIFS('MTS B Funnel (M3)'!$O$7:$O$251,'MTS B Funnel (M3)'!$B$7:$B$251,'3.2.MTS B (M3)'!$B231)</f>
        <v>0</v>
      </c>
      <c r="AK231" s="72">
        <f t="shared" si="65"/>
        <v>0</v>
      </c>
      <c r="AL231" s="72">
        <f t="shared" si="66"/>
        <v>0</v>
      </c>
      <c r="AM231" s="72">
        <f t="shared" si="67"/>
        <v>0</v>
      </c>
      <c r="AN231" s="72">
        <f t="shared" si="68"/>
        <v>0</v>
      </c>
      <c r="AO231" s="72">
        <f t="shared" si="69"/>
        <v>0</v>
      </c>
      <c r="AP231" s="55"/>
    </row>
    <row r="232" spans="1:42" x14ac:dyDescent="0.25">
      <c r="A232" s="144"/>
      <c r="B232" s="55"/>
      <c r="C232" s="55"/>
      <c r="D232" s="72">
        <f>SUMIF('3.1.MTS A'!$F$7:$F$253,'3.2.MTS B (M3)'!B232,'3.1.MTS A'!$N$7:$N$253)</f>
        <v>0</v>
      </c>
      <c r="E232" s="187">
        <f>SUMIF('Conv ratios (M3)'!$A$2:$A$51,'3.2.MTS B (M3)'!$B232,'Conv ratios (M3)'!$G$2:$G$51)</f>
        <v>0</v>
      </c>
      <c r="F232" s="187">
        <f>SUMIF('Conv ratios (M3)'!$A$2:$A$51,'3.2.MTS B (M3)'!$B232,'Conv ratios (M3)'!$F$2:$F$51)</f>
        <v>0</v>
      </c>
      <c r="G232" s="187">
        <f>SUMIF('Conv ratios (M3)'!$A$2:$A$51,'3.2.MTS B (M3)'!$B232,'Conv ratios (M3)'!$E$2:$E$51)</f>
        <v>0</v>
      </c>
      <c r="H232" s="55"/>
      <c r="I232" s="72">
        <f t="shared" si="54"/>
        <v>0</v>
      </c>
      <c r="J232" s="72">
        <f t="shared" si="55"/>
        <v>0</v>
      </c>
      <c r="K232" s="72">
        <f t="shared" si="56"/>
        <v>0</v>
      </c>
      <c r="L232" s="72">
        <f t="shared" si="57"/>
        <v>0</v>
      </c>
      <c r="M232" s="55"/>
      <c r="N232" s="72">
        <f t="shared" si="58"/>
        <v>0</v>
      </c>
      <c r="O232" s="55"/>
      <c r="P232" s="72">
        <f t="shared" si="59"/>
        <v>0</v>
      </c>
      <c r="Q232" s="72">
        <f t="shared" si="60"/>
        <v>0</v>
      </c>
      <c r="R232" s="72">
        <f>SUMIF('3.1.MTS A'!$F$7:$F$253,'3.2.MTS B (M3)'!B232,'3.1.MTS A'!$AH$7:$AH$253)</f>
        <v>0</v>
      </c>
      <c r="S232" s="72">
        <f>SUMIFS('MTS B Funnel (M3)'!$E$7:$E$251,'MTS B Funnel (M3)'!$B$7:$B$251,'3.2.MTS B (M3)'!$B232)</f>
        <v>0</v>
      </c>
      <c r="T232" s="72">
        <f>SUMIFS('MTS B Funnel (M3)'!$F$7:$F$251,'MTS B Funnel (M3)'!$B$7:$B$251,'3.2.MTS B (M3)'!$B232)</f>
        <v>0</v>
      </c>
      <c r="U232" s="72">
        <f>SUMIFS('MTS B Funnel (M3)'!$G$7:$G$251,'MTS B Funnel (M3)'!$B$7:$B$251,'3.2.MTS B (M3)'!$B232)</f>
        <v>0</v>
      </c>
      <c r="V232" s="72">
        <f>SUMIFS('MTS B Funnel (M3)'!$H$7:$H$251,'MTS B Funnel (M3)'!$B$7:$B$251,'3.2.MTS B (M3)'!$B232)</f>
        <v>0</v>
      </c>
      <c r="W232" s="72">
        <f t="shared" si="61"/>
        <v>0</v>
      </c>
      <c r="X232" s="72">
        <f t="shared" si="62"/>
        <v>0</v>
      </c>
      <c r="Y232" s="72">
        <f t="shared" si="63"/>
        <v>0</v>
      </c>
      <c r="Z232" s="72">
        <f t="shared" si="63"/>
        <v>0</v>
      </c>
      <c r="AA232" s="72">
        <f t="shared" si="63"/>
        <v>0</v>
      </c>
      <c r="AB232" s="72">
        <f>SUMIFS('MTS B Funnel (M3)'!$I$7:$I$251,'MTS B Funnel (M3)'!$B$7:$B$251,'3.2.MTS B (M3)'!$B232)</f>
        <v>0</v>
      </c>
      <c r="AC232" s="72">
        <f>SUMIFS('MTS B Funnel (M3)'!$J$7:$J$251,'MTS B Funnel (M3)'!$B$7:$B$251,'3.2.MTS B (M3)'!$B232)</f>
        <v>0</v>
      </c>
      <c r="AD232" s="72">
        <f t="shared" si="64"/>
        <v>0</v>
      </c>
      <c r="AE232" s="55"/>
      <c r="AF232" s="72">
        <f>SUMIF('3.1.MTS A'!$F$7:$F$253,'3.2.MTS B (M3)'!R232,'3.1.MTS A'!$AM$7:$AM$253)</f>
        <v>0</v>
      </c>
      <c r="AG232" s="72">
        <f>SUMIFS('MTS B Funnel (M3)'!$L$7:$L$251,'MTS B Funnel (M3)'!$B$7:$B$251,'3.2.MTS B (M3)'!$B232)</f>
        <v>0</v>
      </c>
      <c r="AH232" s="72">
        <f>SUMIFS('MTS B Funnel (M3)'!$M$7:$M$251,'MTS B Funnel (M3)'!$B$7:$B$251,'3.2.MTS B (M3)'!$B232)</f>
        <v>0</v>
      </c>
      <c r="AI232" s="72">
        <f>SUMIFS('MTS B Funnel (M3)'!$N$7:$N$251,'MTS B Funnel (M3)'!$B$7:$B$251,'3.2.MTS B (M3)'!$B232)</f>
        <v>0</v>
      </c>
      <c r="AJ232" s="72">
        <f>SUMIFS('MTS B Funnel (M3)'!$O$7:$O$251,'MTS B Funnel (M3)'!$B$7:$B$251,'3.2.MTS B (M3)'!$B232)</f>
        <v>0</v>
      </c>
      <c r="AK232" s="72">
        <f t="shared" si="65"/>
        <v>0</v>
      </c>
      <c r="AL232" s="72">
        <f t="shared" si="66"/>
        <v>0</v>
      </c>
      <c r="AM232" s="72">
        <f t="shared" si="67"/>
        <v>0</v>
      </c>
      <c r="AN232" s="72">
        <f t="shared" si="68"/>
        <v>0</v>
      </c>
      <c r="AO232" s="72">
        <f t="shared" si="69"/>
        <v>0</v>
      </c>
      <c r="AP232" s="55"/>
    </row>
    <row r="233" spans="1:42" x14ac:dyDescent="0.25">
      <c r="A233" s="144"/>
      <c r="B233" s="55"/>
      <c r="C233" s="55"/>
      <c r="D233" s="72">
        <f>SUMIF('3.1.MTS A'!$F$7:$F$253,'3.2.MTS B (M3)'!B233,'3.1.MTS A'!$N$7:$N$253)</f>
        <v>0</v>
      </c>
      <c r="E233" s="187">
        <f>SUMIF('Conv ratios (M3)'!$A$2:$A$51,'3.2.MTS B (M3)'!$B233,'Conv ratios (M3)'!$G$2:$G$51)</f>
        <v>0</v>
      </c>
      <c r="F233" s="187">
        <f>SUMIF('Conv ratios (M3)'!$A$2:$A$51,'3.2.MTS B (M3)'!$B233,'Conv ratios (M3)'!$F$2:$F$51)</f>
        <v>0</v>
      </c>
      <c r="G233" s="187">
        <f>SUMIF('Conv ratios (M3)'!$A$2:$A$51,'3.2.MTS B (M3)'!$B233,'Conv ratios (M3)'!$E$2:$E$51)</f>
        <v>0</v>
      </c>
      <c r="H233" s="55"/>
      <c r="I233" s="72">
        <f t="shared" si="54"/>
        <v>0</v>
      </c>
      <c r="J233" s="72">
        <f t="shared" si="55"/>
        <v>0</v>
      </c>
      <c r="K233" s="72">
        <f t="shared" si="56"/>
        <v>0</v>
      </c>
      <c r="L233" s="72">
        <f t="shared" si="57"/>
        <v>0</v>
      </c>
      <c r="M233" s="55"/>
      <c r="N233" s="72">
        <f t="shared" si="58"/>
        <v>0</v>
      </c>
      <c r="O233" s="55"/>
      <c r="P233" s="72">
        <f t="shared" si="59"/>
        <v>0</v>
      </c>
      <c r="Q233" s="72">
        <f t="shared" si="60"/>
        <v>0</v>
      </c>
      <c r="R233" s="72">
        <f>SUMIF('3.1.MTS A'!$F$7:$F$253,'3.2.MTS B (M3)'!B233,'3.1.MTS A'!$AH$7:$AH$253)</f>
        <v>0</v>
      </c>
      <c r="S233" s="72">
        <f>SUMIFS('MTS B Funnel (M3)'!$E$7:$E$251,'MTS B Funnel (M3)'!$B$7:$B$251,'3.2.MTS B (M3)'!$B233)</f>
        <v>0</v>
      </c>
      <c r="T233" s="72">
        <f>SUMIFS('MTS B Funnel (M3)'!$F$7:$F$251,'MTS B Funnel (M3)'!$B$7:$B$251,'3.2.MTS B (M3)'!$B233)</f>
        <v>0</v>
      </c>
      <c r="U233" s="72">
        <f>SUMIFS('MTS B Funnel (M3)'!$G$7:$G$251,'MTS B Funnel (M3)'!$B$7:$B$251,'3.2.MTS B (M3)'!$B233)</f>
        <v>0</v>
      </c>
      <c r="V233" s="72">
        <f>SUMIFS('MTS B Funnel (M3)'!$H$7:$H$251,'MTS B Funnel (M3)'!$B$7:$B$251,'3.2.MTS B (M3)'!$B233)</f>
        <v>0</v>
      </c>
      <c r="W233" s="72">
        <f t="shared" si="61"/>
        <v>0</v>
      </c>
      <c r="X233" s="72">
        <f t="shared" si="62"/>
        <v>0</v>
      </c>
      <c r="Y233" s="72">
        <f t="shared" si="63"/>
        <v>0</v>
      </c>
      <c r="Z233" s="72">
        <f t="shared" si="63"/>
        <v>0</v>
      </c>
      <c r="AA233" s="72">
        <f t="shared" si="63"/>
        <v>0</v>
      </c>
      <c r="AB233" s="72">
        <f>SUMIFS('MTS B Funnel (M3)'!$I$7:$I$251,'MTS B Funnel (M3)'!$B$7:$B$251,'3.2.MTS B (M3)'!$B233)</f>
        <v>0</v>
      </c>
      <c r="AC233" s="72">
        <f>SUMIFS('MTS B Funnel (M3)'!$J$7:$J$251,'MTS B Funnel (M3)'!$B$7:$B$251,'3.2.MTS B (M3)'!$B233)</f>
        <v>0</v>
      </c>
      <c r="AD233" s="72">
        <f t="shared" si="64"/>
        <v>0</v>
      </c>
      <c r="AE233" s="55"/>
      <c r="AF233" s="72">
        <f>SUMIF('3.1.MTS A'!$F$7:$F$253,'3.2.MTS B (M3)'!R233,'3.1.MTS A'!$AM$7:$AM$253)</f>
        <v>0</v>
      </c>
      <c r="AG233" s="72">
        <f>SUMIFS('MTS B Funnel (M3)'!$L$7:$L$251,'MTS B Funnel (M3)'!$B$7:$B$251,'3.2.MTS B (M3)'!$B233)</f>
        <v>0</v>
      </c>
      <c r="AH233" s="72">
        <f>SUMIFS('MTS B Funnel (M3)'!$M$7:$M$251,'MTS B Funnel (M3)'!$B$7:$B$251,'3.2.MTS B (M3)'!$B233)</f>
        <v>0</v>
      </c>
      <c r="AI233" s="72">
        <f>SUMIFS('MTS B Funnel (M3)'!$N$7:$N$251,'MTS B Funnel (M3)'!$B$7:$B$251,'3.2.MTS B (M3)'!$B233)</f>
        <v>0</v>
      </c>
      <c r="AJ233" s="72">
        <f>SUMIFS('MTS B Funnel (M3)'!$O$7:$O$251,'MTS B Funnel (M3)'!$B$7:$B$251,'3.2.MTS B (M3)'!$B233)</f>
        <v>0</v>
      </c>
      <c r="AK233" s="72">
        <f t="shared" si="65"/>
        <v>0</v>
      </c>
      <c r="AL233" s="72">
        <f t="shared" si="66"/>
        <v>0</v>
      </c>
      <c r="AM233" s="72">
        <f t="shared" si="67"/>
        <v>0</v>
      </c>
      <c r="AN233" s="72">
        <f t="shared" si="68"/>
        <v>0</v>
      </c>
      <c r="AO233" s="72">
        <f t="shared" si="69"/>
        <v>0</v>
      </c>
      <c r="AP233" s="55"/>
    </row>
    <row r="234" spans="1:42" x14ac:dyDescent="0.25">
      <c r="A234" s="144"/>
      <c r="B234" s="55"/>
      <c r="C234" s="55"/>
      <c r="D234" s="72">
        <f>SUMIF('3.1.MTS A'!$F$7:$F$253,'3.2.MTS B (M3)'!B234,'3.1.MTS A'!$N$7:$N$253)</f>
        <v>0</v>
      </c>
      <c r="E234" s="187">
        <f>SUMIF('Conv ratios (M3)'!$A$2:$A$51,'3.2.MTS B (M3)'!$B234,'Conv ratios (M3)'!$G$2:$G$51)</f>
        <v>0</v>
      </c>
      <c r="F234" s="187">
        <f>SUMIF('Conv ratios (M3)'!$A$2:$A$51,'3.2.MTS B (M3)'!$B234,'Conv ratios (M3)'!$F$2:$F$51)</f>
        <v>0</v>
      </c>
      <c r="G234" s="187">
        <f>SUMIF('Conv ratios (M3)'!$A$2:$A$51,'3.2.MTS B (M3)'!$B234,'Conv ratios (M3)'!$E$2:$E$51)</f>
        <v>0</v>
      </c>
      <c r="H234" s="55"/>
      <c r="I234" s="72">
        <f t="shared" si="54"/>
        <v>0</v>
      </c>
      <c r="J234" s="72">
        <f t="shared" si="55"/>
        <v>0</v>
      </c>
      <c r="K234" s="72">
        <f t="shared" si="56"/>
        <v>0</v>
      </c>
      <c r="L234" s="72">
        <f t="shared" si="57"/>
        <v>0</v>
      </c>
      <c r="M234" s="55"/>
      <c r="N234" s="72">
        <f t="shared" si="58"/>
        <v>0</v>
      </c>
      <c r="O234" s="55"/>
      <c r="P234" s="72">
        <f t="shared" si="59"/>
        <v>0</v>
      </c>
      <c r="Q234" s="72">
        <f t="shared" si="60"/>
        <v>0</v>
      </c>
      <c r="R234" s="72">
        <f>SUMIF('3.1.MTS A'!$F$7:$F$253,'3.2.MTS B (M3)'!B234,'3.1.MTS A'!$AH$7:$AH$253)</f>
        <v>0</v>
      </c>
      <c r="S234" s="72">
        <f>SUMIFS('MTS B Funnel (M3)'!$E$7:$E$251,'MTS B Funnel (M3)'!$B$7:$B$251,'3.2.MTS B (M3)'!$B234)</f>
        <v>0</v>
      </c>
      <c r="T234" s="72">
        <f>SUMIFS('MTS B Funnel (M3)'!$F$7:$F$251,'MTS B Funnel (M3)'!$B$7:$B$251,'3.2.MTS B (M3)'!$B234)</f>
        <v>0</v>
      </c>
      <c r="U234" s="72">
        <f>SUMIFS('MTS B Funnel (M3)'!$G$7:$G$251,'MTS B Funnel (M3)'!$B$7:$B$251,'3.2.MTS B (M3)'!$B234)</f>
        <v>0</v>
      </c>
      <c r="V234" s="72">
        <f>SUMIFS('MTS B Funnel (M3)'!$H$7:$H$251,'MTS B Funnel (M3)'!$B$7:$B$251,'3.2.MTS B (M3)'!$B234)</f>
        <v>0</v>
      </c>
      <c r="W234" s="72">
        <f t="shared" si="61"/>
        <v>0</v>
      </c>
      <c r="X234" s="72">
        <f t="shared" si="62"/>
        <v>0</v>
      </c>
      <c r="Y234" s="72">
        <f t="shared" si="63"/>
        <v>0</v>
      </c>
      <c r="Z234" s="72">
        <f t="shared" si="63"/>
        <v>0</v>
      </c>
      <c r="AA234" s="72">
        <f t="shared" si="63"/>
        <v>0</v>
      </c>
      <c r="AB234" s="72">
        <f>SUMIFS('MTS B Funnel (M3)'!$I$7:$I$251,'MTS B Funnel (M3)'!$B$7:$B$251,'3.2.MTS B (M3)'!$B234)</f>
        <v>0</v>
      </c>
      <c r="AC234" s="72">
        <f>SUMIFS('MTS B Funnel (M3)'!$J$7:$J$251,'MTS B Funnel (M3)'!$B$7:$B$251,'3.2.MTS B (M3)'!$B234)</f>
        <v>0</v>
      </c>
      <c r="AD234" s="72">
        <f t="shared" si="64"/>
        <v>0</v>
      </c>
      <c r="AE234" s="55"/>
      <c r="AF234" s="72">
        <f>SUMIF('3.1.MTS A'!$F$7:$F$253,'3.2.MTS B (M3)'!R234,'3.1.MTS A'!$AM$7:$AM$253)</f>
        <v>0</v>
      </c>
      <c r="AG234" s="72">
        <f>SUMIFS('MTS B Funnel (M3)'!$L$7:$L$251,'MTS B Funnel (M3)'!$B$7:$B$251,'3.2.MTS B (M3)'!$B234)</f>
        <v>0</v>
      </c>
      <c r="AH234" s="72">
        <f>SUMIFS('MTS B Funnel (M3)'!$M$7:$M$251,'MTS B Funnel (M3)'!$B$7:$B$251,'3.2.MTS B (M3)'!$B234)</f>
        <v>0</v>
      </c>
      <c r="AI234" s="72">
        <f>SUMIFS('MTS B Funnel (M3)'!$N$7:$N$251,'MTS B Funnel (M3)'!$B$7:$B$251,'3.2.MTS B (M3)'!$B234)</f>
        <v>0</v>
      </c>
      <c r="AJ234" s="72">
        <f>SUMIFS('MTS B Funnel (M3)'!$O$7:$O$251,'MTS B Funnel (M3)'!$B$7:$B$251,'3.2.MTS B (M3)'!$B234)</f>
        <v>0</v>
      </c>
      <c r="AK234" s="72">
        <f t="shared" si="65"/>
        <v>0</v>
      </c>
      <c r="AL234" s="72">
        <f t="shared" si="66"/>
        <v>0</v>
      </c>
      <c r="AM234" s="72">
        <f t="shared" si="67"/>
        <v>0</v>
      </c>
      <c r="AN234" s="72">
        <f t="shared" si="68"/>
        <v>0</v>
      </c>
      <c r="AO234" s="72">
        <f t="shared" si="69"/>
        <v>0</v>
      </c>
      <c r="AP234" s="55"/>
    </row>
    <row r="235" spans="1:42" x14ac:dyDescent="0.25">
      <c r="A235" s="144"/>
      <c r="B235" s="55"/>
      <c r="C235" s="55"/>
      <c r="D235" s="72">
        <f>SUMIF('3.1.MTS A'!$F$7:$F$253,'3.2.MTS B (M3)'!B235,'3.1.MTS A'!$N$7:$N$253)</f>
        <v>0</v>
      </c>
      <c r="E235" s="187">
        <f>SUMIF('Conv ratios (M3)'!$A$2:$A$51,'3.2.MTS B (M3)'!$B235,'Conv ratios (M3)'!$G$2:$G$51)</f>
        <v>0</v>
      </c>
      <c r="F235" s="187">
        <f>SUMIF('Conv ratios (M3)'!$A$2:$A$51,'3.2.MTS B (M3)'!$B235,'Conv ratios (M3)'!$F$2:$F$51)</f>
        <v>0</v>
      </c>
      <c r="G235" s="187">
        <f>SUMIF('Conv ratios (M3)'!$A$2:$A$51,'3.2.MTS B (M3)'!$B235,'Conv ratios (M3)'!$E$2:$E$51)</f>
        <v>0</v>
      </c>
      <c r="H235" s="55"/>
      <c r="I235" s="72">
        <f t="shared" si="54"/>
        <v>0</v>
      </c>
      <c r="J235" s="72">
        <f t="shared" si="55"/>
        <v>0</v>
      </c>
      <c r="K235" s="72">
        <f t="shared" si="56"/>
        <v>0</v>
      </c>
      <c r="L235" s="72">
        <f t="shared" si="57"/>
        <v>0</v>
      </c>
      <c r="M235" s="55"/>
      <c r="N235" s="72">
        <f t="shared" si="58"/>
        <v>0</v>
      </c>
      <c r="O235" s="55"/>
      <c r="P235" s="72">
        <f t="shared" si="59"/>
        <v>0</v>
      </c>
      <c r="Q235" s="72">
        <f t="shared" si="60"/>
        <v>0</v>
      </c>
      <c r="R235" s="72">
        <f>SUMIF('3.1.MTS A'!$F$7:$F$253,'3.2.MTS B (M3)'!B235,'3.1.MTS A'!$AH$7:$AH$253)</f>
        <v>0</v>
      </c>
      <c r="S235" s="72">
        <f>SUMIFS('MTS B Funnel (M3)'!$E$7:$E$251,'MTS B Funnel (M3)'!$B$7:$B$251,'3.2.MTS B (M3)'!$B235)</f>
        <v>0</v>
      </c>
      <c r="T235" s="72">
        <f>SUMIFS('MTS B Funnel (M3)'!$F$7:$F$251,'MTS B Funnel (M3)'!$B$7:$B$251,'3.2.MTS B (M3)'!$B235)</f>
        <v>0</v>
      </c>
      <c r="U235" s="72">
        <f>SUMIFS('MTS B Funnel (M3)'!$G$7:$G$251,'MTS B Funnel (M3)'!$B$7:$B$251,'3.2.MTS B (M3)'!$B235)</f>
        <v>0</v>
      </c>
      <c r="V235" s="72">
        <f>SUMIFS('MTS B Funnel (M3)'!$H$7:$H$251,'MTS B Funnel (M3)'!$B$7:$B$251,'3.2.MTS B (M3)'!$B235)</f>
        <v>0</v>
      </c>
      <c r="W235" s="72">
        <f t="shared" si="61"/>
        <v>0</v>
      </c>
      <c r="X235" s="72">
        <f t="shared" si="62"/>
        <v>0</v>
      </c>
      <c r="Y235" s="72">
        <f t="shared" si="63"/>
        <v>0</v>
      </c>
      <c r="Z235" s="72">
        <f t="shared" si="63"/>
        <v>0</v>
      </c>
      <c r="AA235" s="72">
        <f t="shared" si="63"/>
        <v>0</v>
      </c>
      <c r="AB235" s="72">
        <f>SUMIFS('MTS B Funnel (M3)'!$I$7:$I$251,'MTS B Funnel (M3)'!$B$7:$B$251,'3.2.MTS B (M3)'!$B235)</f>
        <v>0</v>
      </c>
      <c r="AC235" s="72">
        <f>SUMIFS('MTS B Funnel (M3)'!$J$7:$J$251,'MTS B Funnel (M3)'!$B$7:$B$251,'3.2.MTS B (M3)'!$B235)</f>
        <v>0</v>
      </c>
      <c r="AD235" s="72">
        <f t="shared" si="64"/>
        <v>0</v>
      </c>
      <c r="AE235" s="55"/>
      <c r="AF235" s="72">
        <f>SUMIF('3.1.MTS A'!$F$7:$F$253,'3.2.MTS B (M3)'!R235,'3.1.MTS A'!$AM$7:$AM$253)</f>
        <v>0</v>
      </c>
      <c r="AG235" s="72">
        <f>SUMIFS('MTS B Funnel (M3)'!$L$7:$L$251,'MTS B Funnel (M3)'!$B$7:$B$251,'3.2.MTS B (M3)'!$B235)</f>
        <v>0</v>
      </c>
      <c r="AH235" s="72">
        <f>SUMIFS('MTS B Funnel (M3)'!$M$7:$M$251,'MTS B Funnel (M3)'!$B$7:$B$251,'3.2.MTS B (M3)'!$B235)</f>
        <v>0</v>
      </c>
      <c r="AI235" s="72">
        <f>SUMIFS('MTS B Funnel (M3)'!$N$7:$N$251,'MTS B Funnel (M3)'!$B$7:$B$251,'3.2.MTS B (M3)'!$B235)</f>
        <v>0</v>
      </c>
      <c r="AJ235" s="72">
        <f>SUMIFS('MTS B Funnel (M3)'!$O$7:$O$251,'MTS B Funnel (M3)'!$B$7:$B$251,'3.2.MTS B (M3)'!$B235)</f>
        <v>0</v>
      </c>
      <c r="AK235" s="72">
        <f t="shared" si="65"/>
        <v>0</v>
      </c>
      <c r="AL235" s="72">
        <f t="shared" si="66"/>
        <v>0</v>
      </c>
      <c r="AM235" s="72">
        <f t="shared" si="67"/>
        <v>0</v>
      </c>
      <c r="AN235" s="72">
        <f t="shared" si="68"/>
        <v>0</v>
      </c>
      <c r="AO235" s="72">
        <f t="shared" si="69"/>
        <v>0</v>
      </c>
      <c r="AP235" s="55"/>
    </row>
    <row r="236" spans="1:42" x14ac:dyDescent="0.25">
      <c r="A236" s="144"/>
      <c r="B236" s="55"/>
      <c r="C236" s="55"/>
      <c r="D236" s="72">
        <f>SUMIF('3.1.MTS A'!$F$7:$F$253,'3.2.MTS B (M3)'!B236,'3.1.MTS A'!$N$7:$N$253)</f>
        <v>0</v>
      </c>
      <c r="E236" s="187">
        <f>SUMIF('Conv ratios (M3)'!$A$2:$A$51,'3.2.MTS B (M3)'!$B236,'Conv ratios (M3)'!$G$2:$G$51)</f>
        <v>0</v>
      </c>
      <c r="F236" s="187">
        <f>SUMIF('Conv ratios (M3)'!$A$2:$A$51,'3.2.MTS B (M3)'!$B236,'Conv ratios (M3)'!$F$2:$F$51)</f>
        <v>0</v>
      </c>
      <c r="G236" s="187">
        <f>SUMIF('Conv ratios (M3)'!$A$2:$A$51,'3.2.MTS B (M3)'!$B236,'Conv ratios (M3)'!$E$2:$E$51)</f>
        <v>0</v>
      </c>
      <c r="H236" s="55"/>
      <c r="I236" s="72">
        <f t="shared" si="54"/>
        <v>0</v>
      </c>
      <c r="J236" s="72">
        <f t="shared" si="55"/>
        <v>0</v>
      </c>
      <c r="K236" s="72">
        <f t="shared" si="56"/>
        <v>0</v>
      </c>
      <c r="L236" s="72">
        <f t="shared" si="57"/>
        <v>0</v>
      </c>
      <c r="M236" s="55"/>
      <c r="N236" s="72">
        <f t="shared" si="58"/>
        <v>0</v>
      </c>
      <c r="O236" s="55"/>
      <c r="P236" s="72">
        <f t="shared" si="59"/>
        <v>0</v>
      </c>
      <c r="Q236" s="72">
        <f t="shared" si="60"/>
        <v>0</v>
      </c>
      <c r="R236" s="72">
        <f>SUMIF('3.1.MTS A'!$F$7:$F$253,'3.2.MTS B (M3)'!B236,'3.1.MTS A'!$AH$7:$AH$253)</f>
        <v>0</v>
      </c>
      <c r="S236" s="72">
        <f>SUMIFS('MTS B Funnel (M3)'!$E$7:$E$251,'MTS B Funnel (M3)'!$B$7:$B$251,'3.2.MTS B (M3)'!$B236)</f>
        <v>0</v>
      </c>
      <c r="T236" s="72">
        <f>SUMIFS('MTS B Funnel (M3)'!$F$7:$F$251,'MTS B Funnel (M3)'!$B$7:$B$251,'3.2.MTS B (M3)'!$B236)</f>
        <v>0</v>
      </c>
      <c r="U236" s="72">
        <f>SUMIFS('MTS B Funnel (M3)'!$G$7:$G$251,'MTS B Funnel (M3)'!$B$7:$B$251,'3.2.MTS B (M3)'!$B236)</f>
        <v>0</v>
      </c>
      <c r="V236" s="72">
        <f>SUMIFS('MTS B Funnel (M3)'!$H$7:$H$251,'MTS B Funnel (M3)'!$B$7:$B$251,'3.2.MTS B (M3)'!$B236)</f>
        <v>0</v>
      </c>
      <c r="W236" s="72">
        <f t="shared" si="61"/>
        <v>0</v>
      </c>
      <c r="X236" s="72">
        <f t="shared" si="62"/>
        <v>0</v>
      </c>
      <c r="Y236" s="72">
        <f t="shared" si="63"/>
        <v>0</v>
      </c>
      <c r="Z236" s="72">
        <f t="shared" si="63"/>
        <v>0</v>
      </c>
      <c r="AA236" s="72">
        <f t="shared" si="63"/>
        <v>0</v>
      </c>
      <c r="AB236" s="72">
        <f>SUMIFS('MTS B Funnel (M3)'!$I$7:$I$251,'MTS B Funnel (M3)'!$B$7:$B$251,'3.2.MTS B (M3)'!$B236)</f>
        <v>0</v>
      </c>
      <c r="AC236" s="72">
        <f>SUMIFS('MTS B Funnel (M3)'!$J$7:$J$251,'MTS B Funnel (M3)'!$B$7:$B$251,'3.2.MTS B (M3)'!$B236)</f>
        <v>0</v>
      </c>
      <c r="AD236" s="72">
        <f t="shared" si="64"/>
        <v>0</v>
      </c>
      <c r="AE236" s="55"/>
      <c r="AF236" s="72">
        <f>SUMIF('3.1.MTS A'!$F$7:$F$253,'3.2.MTS B (M3)'!R236,'3.1.MTS A'!$AM$7:$AM$253)</f>
        <v>0</v>
      </c>
      <c r="AG236" s="72">
        <f>SUMIFS('MTS B Funnel (M3)'!$L$7:$L$251,'MTS B Funnel (M3)'!$B$7:$B$251,'3.2.MTS B (M3)'!$B236)</f>
        <v>0</v>
      </c>
      <c r="AH236" s="72">
        <f>SUMIFS('MTS B Funnel (M3)'!$M$7:$M$251,'MTS B Funnel (M3)'!$B$7:$B$251,'3.2.MTS B (M3)'!$B236)</f>
        <v>0</v>
      </c>
      <c r="AI236" s="72">
        <f>SUMIFS('MTS B Funnel (M3)'!$N$7:$N$251,'MTS B Funnel (M3)'!$B$7:$B$251,'3.2.MTS B (M3)'!$B236)</f>
        <v>0</v>
      </c>
      <c r="AJ236" s="72">
        <f>SUMIFS('MTS B Funnel (M3)'!$O$7:$O$251,'MTS B Funnel (M3)'!$B$7:$B$251,'3.2.MTS B (M3)'!$B236)</f>
        <v>0</v>
      </c>
      <c r="AK236" s="72">
        <f t="shared" si="65"/>
        <v>0</v>
      </c>
      <c r="AL236" s="72">
        <f t="shared" si="66"/>
        <v>0</v>
      </c>
      <c r="AM236" s="72">
        <f t="shared" si="67"/>
        <v>0</v>
      </c>
      <c r="AN236" s="72">
        <f t="shared" si="68"/>
        <v>0</v>
      </c>
      <c r="AO236" s="72">
        <f t="shared" si="69"/>
        <v>0</v>
      </c>
      <c r="AP236" s="55"/>
    </row>
    <row r="237" spans="1:42" x14ac:dyDescent="0.25">
      <c r="A237" s="144"/>
      <c r="B237" s="55"/>
      <c r="C237" s="55"/>
      <c r="D237" s="72">
        <f>SUMIF('3.1.MTS A'!$F$7:$F$253,'3.2.MTS B (M3)'!B237,'3.1.MTS A'!$N$7:$N$253)</f>
        <v>0</v>
      </c>
      <c r="E237" s="187">
        <f>SUMIF('Conv ratios (M3)'!$A$2:$A$51,'3.2.MTS B (M3)'!$B237,'Conv ratios (M3)'!$G$2:$G$51)</f>
        <v>0</v>
      </c>
      <c r="F237" s="187">
        <f>SUMIF('Conv ratios (M3)'!$A$2:$A$51,'3.2.MTS B (M3)'!$B237,'Conv ratios (M3)'!$F$2:$F$51)</f>
        <v>0</v>
      </c>
      <c r="G237" s="187">
        <f>SUMIF('Conv ratios (M3)'!$A$2:$A$51,'3.2.MTS B (M3)'!$B237,'Conv ratios (M3)'!$E$2:$E$51)</f>
        <v>0</v>
      </c>
      <c r="H237" s="55"/>
      <c r="I237" s="72">
        <f t="shared" si="54"/>
        <v>0</v>
      </c>
      <c r="J237" s="72">
        <f t="shared" si="55"/>
        <v>0</v>
      </c>
      <c r="K237" s="72">
        <f t="shared" si="56"/>
        <v>0</v>
      </c>
      <c r="L237" s="72">
        <f t="shared" si="57"/>
        <v>0</v>
      </c>
      <c r="M237" s="55"/>
      <c r="N237" s="72">
        <f t="shared" si="58"/>
        <v>0</v>
      </c>
      <c r="O237" s="55"/>
      <c r="P237" s="72">
        <f t="shared" si="59"/>
        <v>0</v>
      </c>
      <c r="Q237" s="72">
        <f t="shared" si="60"/>
        <v>0</v>
      </c>
      <c r="R237" s="72">
        <f>SUMIF('3.1.MTS A'!$F$7:$F$253,'3.2.MTS B (M3)'!B237,'3.1.MTS A'!$AH$7:$AH$253)</f>
        <v>0</v>
      </c>
      <c r="S237" s="72">
        <f>SUMIFS('MTS B Funnel (M3)'!$E$7:$E$251,'MTS B Funnel (M3)'!$B$7:$B$251,'3.2.MTS B (M3)'!$B237)</f>
        <v>0</v>
      </c>
      <c r="T237" s="72">
        <f>SUMIFS('MTS B Funnel (M3)'!$F$7:$F$251,'MTS B Funnel (M3)'!$B$7:$B$251,'3.2.MTS B (M3)'!$B237)</f>
        <v>0</v>
      </c>
      <c r="U237" s="72">
        <f>SUMIFS('MTS B Funnel (M3)'!$G$7:$G$251,'MTS B Funnel (M3)'!$B$7:$B$251,'3.2.MTS B (M3)'!$B237)</f>
        <v>0</v>
      </c>
      <c r="V237" s="72">
        <f>SUMIFS('MTS B Funnel (M3)'!$H$7:$H$251,'MTS B Funnel (M3)'!$B$7:$B$251,'3.2.MTS B (M3)'!$B237)</f>
        <v>0</v>
      </c>
      <c r="W237" s="72">
        <f t="shared" si="61"/>
        <v>0</v>
      </c>
      <c r="X237" s="72">
        <f t="shared" si="62"/>
        <v>0</v>
      </c>
      <c r="Y237" s="72">
        <f t="shared" si="63"/>
        <v>0</v>
      </c>
      <c r="Z237" s="72">
        <f t="shared" si="63"/>
        <v>0</v>
      </c>
      <c r="AA237" s="72">
        <f t="shared" si="63"/>
        <v>0</v>
      </c>
      <c r="AB237" s="72">
        <f>SUMIFS('MTS B Funnel (M3)'!$I$7:$I$251,'MTS B Funnel (M3)'!$B$7:$B$251,'3.2.MTS B (M3)'!$B237)</f>
        <v>0</v>
      </c>
      <c r="AC237" s="72">
        <f>SUMIFS('MTS B Funnel (M3)'!$J$7:$J$251,'MTS B Funnel (M3)'!$B$7:$B$251,'3.2.MTS B (M3)'!$B237)</f>
        <v>0</v>
      </c>
      <c r="AD237" s="72">
        <f t="shared" si="64"/>
        <v>0</v>
      </c>
      <c r="AE237" s="55"/>
      <c r="AF237" s="72">
        <f>SUMIF('3.1.MTS A'!$F$7:$F$253,'3.2.MTS B (M3)'!R237,'3.1.MTS A'!$AM$7:$AM$253)</f>
        <v>0</v>
      </c>
      <c r="AG237" s="72">
        <f>SUMIFS('MTS B Funnel (M3)'!$L$7:$L$251,'MTS B Funnel (M3)'!$B$7:$B$251,'3.2.MTS B (M3)'!$B237)</f>
        <v>0</v>
      </c>
      <c r="AH237" s="72">
        <f>SUMIFS('MTS B Funnel (M3)'!$M$7:$M$251,'MTS B Funnel (M3)'!$B$7:$B$251,'3.2.MTS B (M3)'!$B237)</f>
        <v>0</v>
      </c>
      <c r="AI237" s="72">
        <f>SUMIFS('MTS B Funnel (M3)'!$N$7:$N$251,'MTS B Funnel (M3)'!$B$7:$B$251,'3.2.MTS B (M3)'!$B237)</f>
        <v>0</v>
      </c>
      <c r="AJ237" s="72">
        <f>SUMIFS('MTS B Funnel (M3)'!$O$7:$O$251,'MTS B Funnel (M3)'!$B$7:$B$251,'3.2.MTS B (M3)'!$B237)</f>
        <v>0</v>
      </c>
      <c r="AK237" s="72">
        <f t="shared" si="65"/>
        <v>0</v>
      </c>
      <c r="AL237" s="72">
        <f t="shared" si="66"/>
        <v>0</v>
      </c>
      <c r="AM237" s="72">
        <f t="shared" si="67"/>
        <v>0</v>
      </c>
      <c r="AN237" s="72">
        <f t="shared" si="68"/>
        <v>0</v>
      </c>
      <c r="AO237" s="72">
        <f t="shared" si="69"/>
        <v>0</v>
      </c>
      <c r="AP237" s="55"/>
    </row>
    <row r="238" spans="1:42" x14ac:dyDescent="0.25">
      <c r="A238" s="144"/>
      <c r="B238" s="55"/>
      <c r="C238" s="55"/>
      <c r="D238" s="72">
        <f>SUMIF('3.1.MTS A'!$F$7:$F$253,'3.2.MTS B (M3)'!B238,'3.1.MTS A'!$N$7:$N$253)</f>
        <v>0</v>
      </c>
      <c r="E238" s="187">
        <f>SUMIF('Conv ratios (M3)'!$A$2:$A$51,'3.2.MTS B (M3)'!$B238,'Conv ratios (M3)'!$G$2:$G$51)</f>
        <v>0</v>
      </c>
      <c r="F238" s="187">
        <f>SUMIF('Conv ratios (M3)'!$A$2:$A$51,'3.2.MTS B (M3)'!$B238,'Conv ratios (M3)'!$F$2:$F$51)</f>
        <v>0</v>
      </c>
      <c r="G238" s="187">
        <f>SUMIF('Conv ratios (M3)'!$A$2:$A$51,'3.2.MTS B (M3)'!$B238,'Conv ratios (M3)'!$E$2:$E$51)</f>
        <v>0</v>
      </c>
      <c r="H238" s="55"/>
      <c r="I238" s="72">
        <f t="shared" si="54"/>
        <v>0</v>
      </c>
      <c r="J238" s="72">
        <f t="shared" si="55"/>
        <v>0</v>
      </c>
      <c r="K238" s="72">
        <f t="shared" si="56"/>
        <v>0</v>
      </c>
      <c r="L238" s="72">
        <f t="shared" si="57"/>
        <v>0</v>
      </c>
      <c r="M238" s="55"/>
      <c r="N238" s="72">
        <f t="shared" si="58"/>
        <v>0</v>
      </c>
      <c r="O238" s="55"/>
      <c r="P238" s="72">
        <f t="shared" si="59"/>
        <v>0</v>
      </c>
      <c r="Q238" s="72">
        <f t="shared" si="60"/>
        <v>0</v>
      </c>
      <c r="R238" s="72">
        <f>SUMIF('3.1.MTS A'!$F$7:$F$253,'3.2.MTS B (M3)'!B238,'3.1.MTS A'!$AH$7:$AH$253)</f>
        <v>0</v>
      </c>
      <c r="S238" s="72">
        <f>SUMIFS('MTS B Funnel (M3)'!$E$7:$E$251,'MTS B Funnel (M3)'!$B$7:$B$251,'3.2.MTS B (M3)'!$B238)</f>
        <v>0</v>
      </c>
      <c r="T238" s="72">
        <f>SUMIFS('MTS B Funnel (M3)'!$F$7:$F$251,'MTS B Funnel (M3)'!$B$7:$B$251,'3.2.MTS B (M3)'!$B238)</f>
        <v>0</v>
      </c>
      <c r="U238" s="72">
        <f>SUMIFS('MTS B Funnel (M3)'!$G$7:$G$251,'MTS B Funnel (M3)'!$B$7:$B$251,'3.2.MTS B (M3)'!$B238)</f>
        <v>0</v>
      </c>
      <c r="V238" s="72">
        <f>SUMIFS('MTS B Funnel (M3)'!$H$7:$H$251,'MTS B Funnel (M3)'!$B$7:$B$251,'3.2.MTS B (M3)'!$B238)</f>
        <v>0</v>
      </c>
      <c r="W238" s="72">
        <f t="shared" si="61"/>
        <v>0</v>
      </c>
      <c r="X238" s="72">
        <f t="shared" si="62"/>
        <v>0</v>
      </c>
      <c r="Y238" s="72">
        <f t="shared" si="63"/>
        <v>0</v>
      </c>
      <c r="Z238" s="72">
        <f t="shared" si="63"/>
        <v>0</v>
      </c>
      <c r="AA238" s="72">
        <f t="shared" si="63"/>
        <v>0</v>
      </c>
      <c r="AB238" s="72">
        <f>SUMIFS('MTS B Funnel (M3)'!$I$7:$I$251,'MTS B Funnel (M3)'!$B$7:$B$251,'3.2.MTS B (M3)'!$B238)</f>
        <v>0</v>
      </c>
      <c r="AC238" s="72">
        <f>SUMIFS('MTS B Funnel (M3)'!$J$7:$J$251,'MTS B Funnel (M3)'!$B$7:$B$251,'3.2.MTS B (M3)'!$B238)</f>
        <v>0</v>
      </c>
      <c r="AD238" s="72">
        <f t="shared" si="64"/>
        <v>0</v>
      </c>
      <c r="AE238" s="55"/>
      <c r="AF238" s="72">
        <f>SUMIF('3.1.MTS A'!$F$7:$F$253,'3.2.MTS B (M3)'!R238,'3.1.MTS A'!$AM$7:$AM$253)</f>
        <v>0</v>
      </c>
      <c r="AG238" s="72">
        <f>SUMIFS('MTS B Funnel (M3)'!$L$7:$L$251,'MTS B Funnel (M3)'!$B$7:$B$251,'3.2.MTS B (M3)'!$B238)</f>
        <v>0</v>
      </c>
      <c r="AH238" s="72">
        <f>SUMIFS('MTS B Funnel (M3)'!$M$7:$M$251,'MTS B Funnel (M3)'!$B$7:$B$251,'3.2.MTS B (M3)'!$B238)</f>
        <v>0</v>
      </c>
      <c r="AI238" s="72">
        <f>SUMIFS('MTS B Funnel (M3)'!$N$7:$N$251,'MTS B Funnel (M3)'!$B$7:$B$251,'3.2.MTS B (M3)'!$B238)</f>
        <v>0</v>
      </c>
      <c r="AJ238" s="72">
        <f>SUMIFS('MTS B Funnel (M3)'!$O$7:$O$251,'MTS B Funnel (M3)'!$B$7:$B$251,'3.2.MTS B (M3)'!$B238)</f>
        <v>0</v>
      </c>
      <c r="AK238" s="72">
        <f t="shared" si="65"/>
        <v>0</v>
      </c>
      <c r="AL238" s="72">
        <f t="shared" si="66"/>
        <v>0</v>
      </c>
      <c r="AM238" s="72">
        <f t="shared" si="67"/>
        <v>0</v>
      </c>
      <c r="AN238" s="72">
        <f t="shared" si="68"/>
        <v>0</v>
      </c>
      <c r="AO238" s="72">
        <f t="shared" si="69"/>
        <v>0</v>
      </c>
      <c r="AP238" s="55"/>
    </row>
    <row r="239" spans="1:42" x14ac:dyDescent="0.25">
      <c r="A239" s="144"/>
      <c r="B239" s="55"/>
      <c r="C239" s="55"/>
      <c r="D239" s="72">
        <f>SUMIF('3.1.MTS A'!$F$7:$F$253,'3.2.MTS B (M3)'!B239,'3.1.MTS A'!$N$7:$N$253)</f>
        <v>0</v>
      </c>
      <c r="E239" s="187">
        <f>SUMIF('Conv ratios (M3)'!$A$2:$A$51,'3.2.MTS B (M3)'!$B239,'Conv ratios (M3)'!$G$2:$G$51)</f>
        <v>0</v>
      </c>
      <c r="F239" s="187">
        <f>SUMIF('Conv ratios (M3)'!$A$2:$A$51,'3.2.MTS B (M3)'!$B239,'Conv ratios (M3)'!$F$2:$F$51)</f>
        <v>0</v>
      </c>
      <c r="G239" s="187">
        <f>SUMIF('Conv ratios (M3)'!$A$2:$A$51,'3.2.MTS B (M3)'!$B239,'Conv ratios (M3)'!$E$2:$E$51)</f>
        <v>0</v>
      </c>
      <c r="H239" s="55"/>
      <c r="I239" s="72">
        <f t="shared" si="54"/>
        <v>0</v>
      </c>
      <c r="J239" s="72">
        <f t="shared" si="55"/>
        <v>0</v>
      </c>
      <c r="K239" s="72">
        <f t="shared" si="56"/>
        <v>0</v>
      </c>
      <c r="L239" s="72">
        <f t="shared" si="57"/>
        <v>0</v>
      </c>
      <c r="M239" s="55"/>
      <c r="N239" s="72">
        <f t="shared" si="58"/>
        <v>0</v>
      </c>
      <c r="O239" s="55"/>
      <c r="P239" s="72">
        <f t="shared" si="59"/>
        <v>0</v>
      </c>
      <c r="Q239" s="72">
        <f t="shared" si="60"/>
        <v>0</v>
      </c>
      <c r="R239" s="72">
        <f>SUMIF('3.1.MTS A'!$F$7:$F$253,'3.2.MTS B (M3)'!B239,'3.1.MTS A'!$AH$7:$AH$253)</f>
        <v>0</v>
      </c>
      <c r="S239" s="72">
        <f>SUMIFS('MTS B Funnel (M3)'!$E$7:$E$251,'MTS B Funnel (M3)'!$B$7:$B$251,'3.2.MTS B (M3)'!$B239)</f>
        <v>0</v>
      </c>
      <c r="T239" s="72">
        <f>SUMIFS('MTS B Funnel (M3)'!$F$7:$F$251,'MTS B Funnel (M3)'!$B$7:$B$251,'3.2.MTS B (M3)'!$B239)</f>
        <v>0</v>
      </c>
      <c r="U239" s="72">
        <f>SUMIFS('MTS B Funnel (M3)'!$G$7:$G$251,'MTS B Funnel (M3)'!$B$7:$B$251,'3.2.MTS B (M3)'!$B239)</f>
        <v>0</v>
      </c>
      <c r="V239" s="72">
        <f>SUMIFS('MTS B Funnel (M3)'!$H$7:$H$251,'MTS B Funnel (M3)'!$B$7:$B$251,'3.2.MTS B (M3)'!$B239)</f>
        <v>0</v>
      </c>
      <c r="W239" s="72">
        <f t="shared" si="61"/>
        <v>0</v>
      </c>
      <c r="X239" s="72">
        <f t="shared" si="62"/>
        <v>0</v>
      </c>
      <c r="Y239" s="72">
        <f t="shared" si="63"/>
        <v>0</v>
      </c>
      <c r="Z239" s="72">
        <f t="shared" si="63"/>
        <v>0</v>
      </c>
      <c r="AA239" s="72">
        <f t="shared" si="63"/>
        <v>0</v>
      </c>
      <c r="AB239" s="72">
        <f>SUMIFS('MTS B Funnel (M3)'!$I$7:$I$251,'MTS B Funnel (M3)'!$B$7:$B$251,'3.2.MTS B (M3)'!$B239)</f>
        <v>0</v>
      </c>
      <c r="AC239" s="72">
        <f>SUMIFS('MTS B Funnel (M3)'!$J$7:$J$251,'MTS B Funnel (M3)'!$B$7:$B$251,'3.2.MTS B (M3)'!$B239)</f>
        <v>0</v>
      </c>
      <c r="AD239" s="72">
        <f t="shared" si="64"/>
        <v>0</v>
      </c>
      <c r="AE239" s="55"/>
      <c r="AF239" s="72">
        <f>SUMIF('3.1.MTS A'!$F$7:$F$253,'3.2.MTS B (M3)'!R239,'3.1.MTS A'!$AM$7:$AM$253)</f>
        <v>0</v>
      </c>
      <c r="AG239" s="72">
        <f>SUMIFS('MTS B Funnel (M3)'!$L$7:$L$251,'MTS B Funnel (M3)'!$B$7:$B$251,'3.2.MTS B (M3)'!$B239)</f>
        <v>0</v>
      </c>
      <c r="AH239" s="72">
        <f>SUMIFS('MTS B Funnel (M3)'!$M$7:$M$251,'MTS B Funnel (M3)'!$B$7:$B$251,'3.2.MTS B (M3)'!$B239)</f>
        <v>0</v>
      </c>
      <c r="AI239" s="72">
        <f>SUMIFS('MTS B Funnel (M3)'!$N$7:$N$251,'MTS B Funnel (M3)'!$B$7:$B$251,'3.2.MTS B (M3)'!$B239)</f>
        <v>0</v>
      </c>
      <c r="AJ239" s="72">
        <f>SUMIFS('MTS B Funnel (M3)'!$O$7:$O$251,'MTS B Funnel (M3)'!$B$7:$B$251,'3.2.MTS B (M3)'!$B239)</f>
        <v>0</v>
      </c>
      <c r="AK239" s="72">
        <f t="shared" si="65"/>
        <v>0</v>
      </c>
      <c r="AL239" s="72">
        <f t="shared" si="66"/>
        <v>0</v>
      </c>
      <c r="AM239" s="72">
        <f t="shared" si="67"/>
        <v>0</v>
      </c>
      <c r="AN239" s="72">
        <f t="shared" si="68"/>
        <v>0</v>
      </c>
      <c r="AO239" s="72">
        <f t="shared" si="69"/>
        <v>0</v>
      </c>
      <c r="AP239" s="55"/>
    </row>
    <row r="240" spans="1:42" x14ac:dyDescent="0.25">
      <c r="A240" s="144"/>
      <c r="B240" s="55"/>
      <c r="C240" s="55"/>
      <c r="D240" s="72">
        <f>SUMIF('3.1.MTS A'!$F$7:$F$253,'3.2.MTS B (M3)'!B240,'3.1.MTS A'!$N$7:$N$253)</f>
        <v>0</v>
      </c>
      <c r="E240" s="187">
        <f>SUMIF('Conv ratios (M3)'!$A$2:$A$51,'3.2.MTS B (M3)'!$B240,'Conv ratios (M3)'!$G$2:$G$51)</f>
        <v>0</v>
      </c>
      <c r="F240" s="187">
        <f>SUMIF('Conv ratios (M3)'!$A$2:$A$51,'3.2.MTS B (M3)'!$B240,'Conv ratios (M3)'!$F$2:$F$51)</f>
        <v>0</v>
      </c>
      <c r="G240" s="187">
        <f>SUMIF('Conv ratios (M3)'!$A$2:$A$51,'3.2.MTS B (M3)'!$B240,'Conv ratios (M3)'!$E$2:$E$51)</f>
        <v>0</v>
      </c>
      <c r="H240" s="55"/>
      <c r="I240" s="72">
        <f t="shared" si="54"/>
        <v>0</v>
      </c>
      <c r="J240" s="72">
        <f t="shared" si="55"/>
        <v>0</v>
      </c>
      <c r="K240" s="72">
        <f t="shared" si="56"/>
        <v>0</v>
      </c>
      <c r="L240" s="72">
        <f t="shared" si="57"/>
        <v>0</v>
      </c>
      <c r="M240" s="55"/>
      <c r="N240" s="72">
        <f t="shared" si="58"/>
        <v>0</v>
      </c>
      <c r="O240" s="55"/>
      <c r="P240" s="72">
        <f t="shared" si="59"/>
        <v>0</v>
      </c>
      <c r="Q240" s="72">
        <f t="shared" si="60"/>
        <v>0</v>
      </c>
      <c r="R240" s="72">
        <f>SUMIF('3.1.MTS A'!$F$7:$F$253,'3.2.MTS B (M3)'!B240,'3.1.MTS A'!$AH$7:$AH$253)</f>
        <v>0</v>
      </c>
      <c r="S240" s="72">
        <f>SUMIFS('MTS B Funnel (M3)'!$E$7:$E$251,'MTS B Funnel (M3)'!$B$7:$B$251,'3.2.MTS B (M3)'!$B240)</f>
        <v>0</v>
      </c>
      <c r="T240" s="72">
        <f>SUMIFS('MTS B Funnel (M3)'!$F$7:$F$251,'MTS B Funnel (M3)'!$B$7:$B$251,'3.2.MTS B (M3)'!$B240)</f>
        <v>0</v>
      </c>
      <c r="U240" s="72">
        <f>SUMIFS('MTS B Funnel (M3)'!$G$7:$G$251,'MTS B Funnel (M3)'!$B$7:$B$251,'3.2.MTS B (M3)'!$B240)</f>
        <v>0</v>
      </c>
      <c r="V240" s="72">
        <f>SUMIFS('MTS B Funnel (M3)'!$H$7:$H$251,'MTS B Funnel (M3)'!$B$7:$B$251,'3.2.MTS B (M3)'!$B240)</f>
        <v>0</v>
      </c>
      <c r="W240" s="72">
        <f t="shared" si="61"/>
        <v>0</v>
      </c>
      <c r="X240" s="72">
        <f t="shared" si="62"/>
        <v>0</v>
      </c>
      <c r="Y240" s="72">
        <f t="shared" si="63"/>
        <v>0</v>
      </c>
      <c r="Z240" s="72">
        <f t="shared" si="63"/>
        <v>0</v>
      </c>
      <c r="AA240" s="72">
        <f t="shared" si="63"/>
        <v>0</v>
      </c>
      <c r="AB240" s="72">
        <f>SUMIFS('MTS B Funnel (M3)'!$I$7:$I$251,'MTS B Funnel (M3)'!$B$7:$B$251,'3.2.MTS B (M3)'!$B240)</f>
        <v>0</v>
      </c>
      <c r="AC240" s="72">
        <f>SUMIFS('MTS B Funnel (M3)'!$J$7:$J$251,'MTS B Funnel (M3)'!$B$7:$B$251,'3.2.MTS B (M3)'!$B240)</f>
        <v>0</v>
      </c>
      <c r="AD240" s="72">
        <f t="shared" si="64"/>
        <v>0</v>
      </c>
      <c r="AE240" s="55"/>
      <c r="AF240" s="72">
        <f>SUMIF('3.1.MTS A'!$F$7:$F$253,'3.2.MTS B (M3)'!R240,'3.1.MTS A'!$AM$7:$AM$253)</f>
        <v>0</v>
      </c>
      <c r="AG240" s="72">
        <f>SUMIFS('MTS B Funnel (M3)'!$L$7:$L$251,'MTS B Funnel (M3)'!$B$7:$B$251,'3.2.MTS B (M3)'!$B240)</f>
        <v>0</v>
      </c>
      <c r="AH240" s="72">
        <f>SUMIFS('MTS B Funnel (M3)'!$M$7:$M$251,'MTS B Funnel (M3)'!$B$7:$B$251,'3.2.MTS B (M3)'!$B240)</f>
        <v>0</v>
      </c>
      <c r="AI240" s="72">
        <f>SUMIFS('MTS B Funnel (M3)'!$N$7:$N$251,'MTS B Funnel (M3)'!$B$7:$B$251,'3.2.MTS B (M3)'!$B240)</f>
        <v>0</v>
      </c>
      <c r="AJ240" s="72">
        <f>SUMIFS('MTS B Funnel (M3)'!$O$7:$O$251,'MTS B Funnel (M3)'!$B$7:$B$251,'3.2.MTS B (M3)'!$B240)</f>
        <v>0</v>
      </c>
      <c r="AK240" s="72">
        <f t="shared" si="65"/>
        <v>0</v>
      </c>
      <c r="AL240" s="72">
        <f t="shared" si="66"/>
        <v>0</v>
      </c>
      <c r="AM240" s="72">
        <f t="shared" si="67"/>
        <v>0</v>
      </c>
      <c r="AN240" s="72">
        <f t="shared" si="68"/>
        <v>0</v>
      </c>
      <c r="AO240" s="72">
        <f t="shared" si="69"/>
        <v>0</v>
      </c>
      <c r="AP240" s="55"/>
    </row>
    <row r="241" spans="1:42" x14ac:dyDescent="0.25">
      <c r="A241" s="144"/>
      <c r="B241" s="55"/>
      <c r="C241" s="55"/>
      <c r="D241" s="72">
        <f>SUMIF('3.1.MTS A'!$F$7:$F$253,'3.2.MTS B (M3)'!B241,'3.1.MTS A'!$N$7:$N$253)</f>
        <v>0</v>
      </c>
      <c r="E241" s="187">
        <f>SUMIF('Conv ratios (M3)'!$A$2:$A$51,'3.2.MTS B (M3)'!$B241,'Conv ratios (M3)'!$G$2:$G$51)</f>
        <v>0</v>
      </c>
      <c r="F241" s="187">
        <f>SUMIF('Conv ratios (M3)'!$A$2:$A$51,'3.2.MTS B (M3)'!$B241,'Conv ratios (M3)'!$F$2:$F$51)</f>
        <v>0</v>
      </c>
      <c r="G241" s="187">
        <f>SUMIF('Conv ratios (M3)'!$A$2:$A$51,'3.2.MTS B (M3)'!$B241,'Conv ratios (M3)'!$E$2:$E$51)</f>
        <v>0</v>
      </c>
      <c r="H241" s="55"/>
      <c r="I241" s="72">
        <f t="shared" si="54"/>
        <v>0</v>
      </c>
      <c r="J241" s="72">
        <f t="shared" si="55"/>
        <v>0</v>
      </c>
      <c r="K241" s="72">
        <f t="shared" si="56"/>
        <v>0</v>
      </c>
      <c r="L241" s="72">
        <f t="shared" si="57"/>
        <v>0</v>
      </c>
      <c r="M241" s="55"/>
      <c r="N241" s="72">
        <f t="shared" si="58"/>
        <v>0</v>
      </c>
      <c r="O241" s="55"/>
      <c r="P241" s="72">
        <f t="shared" si="59"/>
        <v>0</v>
      </c>
      <c r="Q241" s="72">
        <f t="shared" si="60"/>
        <v>0</v>
      </c>
      <c r="R241" s="72">
        <f>SUMIF('3.1.MTS A'!$F$7:$F$253,'3.2.MTS B (M3)'!B241,'3.1.MTS A'!$AH$7:$AH$253)</f>
        <v>0</v>
      </c>
      <c r="S241" s="72">
        <f>SUMIFS('MTS B Funnel (M3)'!$E$7:$E$251,'MTS B Funnel (M3)'!$B$7:$B$251,'3.2.MTS B (M3)'!$B241)</f>
        <v>0</v>
      </c>
      <c r="T241" s="72">
        <f>SUMIFS('MTS B Funnel (M3)'!$F$7:$F$251,'MTS B Funnel (M3)'!$B$7:$B$251,'3.2.MTS B (M3)'!$B241)</f>
        <v>0</v>
      </c>
      <c r="U241" s="72">
        <f>SUMIFS('MTS B Funnel (M3)'!$G$7:$G$251,'MTS B Funnel (M3)'!$B$7:$B$251,'3.2.MTS B (M3)'!$B241)</f>
        <v>0</v>
      </c>
      <c r="V241" s="72">
        <f>SUMIFS('MTS B Funnel (M3)'!$H$7:$H$251,'MTS B Funnel (M3)'!$B$7:$B$251,'3.2.MTS B (M3)'!$B241)</f>
        <v>0</v>
      </c>
      <c r="W241" s="72">
        <f t="shared" si="61"/>
        <v>0</v>
      </c>
      <c r="X241" s="72">
        <f t="shared" si="62"/>
        <v>0</v>
      </c>
      <c r="Y241" s="72">
        <f t="shared" si="63"/>
        <v>0</v>
      </c>
      <c r="Z241" s="72">
        <f t="shared" si="63"/>
        <v>0</v>
      </c>
      <c r="AA241" s="72">
        <f t="shared" si="63"/>
        <v>0</v>
      </c>
      <c r="AB241" s="72">
        <f>SUMIFS('MTS B Funnel (M3)'!$I$7:$I$251,'MTS B Funnel (M3)'!$B$7:$B$251,'3.2.MTS B (M3)'!$B241)</f>
        <v>0</v>
      </c>
      <c r="AC241" s="72">
        <f>SUMIFS('MTS B Funnel (M3)'!$J$7:$J$251,'MTS B Funnel (M3)'!$B$7:$B$251,'3.2.MTS B (M3)'!$B241)</f>
        <v>0</v>
      </c>
      <c r="AD241" s="72">
        <f t="shared" si="64"/>
        <v>0</v>
      </c>
      <c r="AE241" s="55"/>
      <c r="AF241" s="72">
        <f>SUMIF('3.1.MTS A'!$F$7:$F$253,'3.2.MTS B (M3)'!R241,'3.1.MTS A'!$AM$7:$AM$253)</f>
        <v>0</v>
      </c>
      <c r="AG241" s="72">
        <f>SUMIFS('MTS B Funnel (M3)'!$L$7:$L$251,'MTS B Funnel (M3)'!$B$7:$B$251,'3.2.MTS B (M3)'!$B241)</f>
        <v>0</v>
      </c>
      <c r="AH241" s="72">
        <f>SUMIFS('MTS B Funnel (M3)'!$M$7:$M$251,'MTS B Funnel (M3)'!$B$7:$B$251,'3.2.MTS B (M3)'!$B241)</f>
        <v>0</v>
      </c>
      <c r="AI241" s="72">
        <f>SUMIFS('MTS B Funnel (M3)'!$N$7:$N$251,'MTS B Funnel (M3)'!$B$7:$B$251,'3.2.MTS B (M3)'!$B241)</f>
        <v>0</v>
      </c>
      <c r="AJ241" s="72">
        <f>SUMIFS('MTS B Funnel (M3)'!$O$7:$O$251,'MTS B Funnel (M3)'!$B$7:$B$251,'3.2.MTS B (M3)'!$B241)</f>
        <v>0</v>
      </c>
      <c r="AK241" s="72">
        <f t="shared" si="65"/>
        <v>0</v>
      </c>
      <c r="AL241" s="72">
        <f t="shared" si="66"/>
        <v>0</v>
      </c>
      <c r="AM241" s="72">
        <f t="shared" si="67"/>
        <v>0</v>
      </c>
      <c r="AN241" s="72">
        <f t="shared" si="68"/>
        <v>0</v>
      </c>
      <c r="AO241" s="72">
        <f t="shared" si="69"/>
        <v>0</v>
      </c>
      <c r="AP241" s="55"/>
    </row>
    <row r="242" spans="1:42" x14ac:dyDescent="0.25">
      <c r="A242" s="144"/>
      <c r="B242" s="55"/>
      <c r="C242" s="55"/>
      <c r="D242" s="72">
        <f>SUMIF('3.1.MTS A'!$F$7:$F$253,'3.2.MTS B (M3)'!B242,'3.1.MTS A'!$N$7:$N$253)</f>
        <v>0</v>
      </c>
      <c r="E242" s="187">
        <f>SUMIF('Conv ratios (M3)'!$A$2:$A$51,'3.2.MTS B (M3)'!$B242,'Conv ratios (M3)'!$G$2:$G$51)</f>
        <v>0</v>
      </c>
      <c r="F242" s="187">
        <f>SUMIF('Conv ratios (M3)'!$A$2:$A$51,'3.2.MTS B (M3)'!$B242,'Conv ratios (M3)'!$F$2:$F$51)</f>
        <v>0</v>
      </c>
      <c r="G242" s="187">
        <f>SUMIF('Conv ratios (M3)'!$A$2:$A$51,'3.2.MTS B (M3)'!$B242,'Conv ratios (M3)'!$E$2:$E$51)</f>
        <v>0</v>
      </c>
      <c r="H242" s="55"/>
      <c r="I242" s="72">
        <f t="shared" si="54"/>
        <v>0</v>
      </c>
      <c r="J242" s="72">
        <f t="shared" si="55"/>
        <v>0</v>
      </c>
      <c r="K242" s="72">
        <f t="shared" si="56"/>
        <v>0</v>
      </c>
      <c r="L242" s="72">
        <f t="shared" si="57"/>
        <v>0</v>
      </c>
      <c r="M242" s="55"/>
      <c r="N242" s="72">
        <f t="shared" si="58"/>
        <v>0</v>
      </c>
      <c r="O242" s="55"/>
      <c r="P242" s="72">
        <f t="shared" si="59"/>
        <v>0</v>
      </c>
      <c r="Q242" s="72">
        <f t="shared" si="60"/>
        <v>0</v>
      </c>
      <c r="R242" s="72">
        <f>SUMIF('3.1.MTS A'!$F$7:$F$253,'3.2.MTS B (M3)'!B242,'3.1.MTS A'!$AH$7:$AH$253)</f>
        <v>0</v>
      </c>
      <c r="S242" s="72">
        <f>SUMIFS('MTS B Funnel (M3)'!$E$7:$E$251,'MTS B Funnel (M3)'!$B$7:$B$251,'3.2.MTS B (M3)'!$B242)</f>
        <v>0</v>
      </c>
      <c r="T242" s="72">
        <f>SUMIFS('MTS B Funnel (M3)'!$F$7:$F$251,'MTS B Funnel (M3)'!$B$7:$B$251,'3.2.MTS B (M3)'!$B242)</f>
        <v>0</v>
      </c>
      <c r="U242" s="72">
        <f>SUMIFS('MTS B Funnel (M3)'!$G$7:$G$251,'MTS B Funnel (M3)'!$B$7:$B$251,'3.2.MTS B (M3)'!$B242)</f>
        <v>0</v>
      </c>
      <c r="V242" s="72">
        <f>SUMIFS('MTS B Funnel (M3)'!$H$7:$H$251,'MTS B Funnel (M3)'!$B$7:$B$251,'3.2.MTS B (M3)'!$B242)</f>
        <v>0</v>
      </c>
      <c r="W242" s="72">
        <f t="shared" si="61"/>
        <v>0</v>
      </c>
      <c r="X242" s="72">
        <f t="shared" si="62"/>
        <v>0</v>
      </c>
      <c r="Y242" s="72">
        <f t="shared" si="63"/>
        <v>0</v>
      </c>
      <c r="Z242" s="72">
        <f t="shared" si="63"/>
        <v>0</v>
      </c>
      <c r="AA242" s="72">
        <f t="shared" si="63"/>
        <v>0</v>
      </c>
      <c r="AB242" s="72">
        <f>SUMIFS('MTS B Funnel (M3)'!$I$7:$I$251,'MTS B Funnel (M3)'!$B$7:$B$251,'3.2.MTS B (M3)'!$B242)</f>
        <v>0</v>
      </c>
      <c r="AC242" s="72">
        <f>SUMIFS('MTS B Funnel (M3)'!$J$7:$J$251,'MTS B Funnel (M3)'!$B$7:$B$251,'3.2.MTS B (M3)'!$B242)</f>
        <v>0</v>
      </c>
      <c r="AD242" s="72">
        <f t="shared" si="64"/>
        <v>0</v>
      </c>
      <c r="AE242" s="55"/>
      <c r="AF242" s="72">
        <f>SUMIF('3.1.MTS A'!$F$7:$F$253,'3.2.MTS B (M3)'!R242,'3.1.MTS A'!$AM$7:$AM$253)</f>
        <v>0</v>
      </c>
      <c r="AG242" s="72">
        <f>SUMIFS('MTS B Funnel (M3)'!$L$7:$L$251,'MTS B Funnel (M3)'!$B$7:$B$251,'3.2.MTS B (M3)'!$B242)</f>
        <v>0</v>
      </c>
      <c r="AH242" s="72">
        <f>SUMIFS('MTS B Funnel (M3)'!$M$7:$M$251,'MTS B Funnel (M3)'!$B$7:$B$251,'3.2.MTS B (M3)'!$B242)</f>
        <v>0</v>
      </c>
      <c r="AI242" s="72">
        <f>SUMIFS('MTS B Funnel (M3)'!$N$7:$N$251,'MTS B Funnel (M3)'!$B$7:$B$251,'3.2.MTS B (M3)'!$B242)</f>
        <v>0</v>
      </c>
      <c r="AJ242" s="72">
        <f>SUMIFS('MTS B Funnel (M3)'!$O$7:$O$251,'MTS B Funnel (M3)'!$B$7:$B$251,'3.2.MTS B (M3)'!$B242)</f>
        <v>0</v>
      </c>
      <c r="AK242" s="72">
        <f t="shared" si="65"/>
        <v>0</v>
      </c>
      <c r="AL242" s="72">
        <f t="shared" si="66"/>
        <v>0</v>
      </c>
      <c r="AM242" s="72">
        <f t="shared" si="67"/>
        <v>0</v>
      </c>
      <c r="AN242" s="72">
        <f t="shared" si="68"/>
        <v>0</v>
      </c>
      <c r="AO242" s="72">
        <f t="shared" si="69"/>
        <v>0</v>
      </c>
      <c r="AP242" s="55"/>
    </row>
    <row r="243" spans="1:42" x14ac:dyDescent="0.25">
      <c r="A243" s="144"/>
      <c r="B243" s="55"/>
      <c r="C243" s="55"/>
      <c r="D243" s="72">
        <f>SUMIF('3.1.MTS A'!$F$7:$F$253,'3.2.MTS B (M3)'!B243,'3.1.MTS A'!$N$7:$N$253)</f>
        <v>0</v>
      </c>
      <c r="E243" s="187">
        <f>SUMIF('Conv ratios (M3)'!$A$2:$A$51,'3.2.MTS B (M3)'!$B243,'Conv ratios (M3)'!$G$2:$G$51)</f>
        <v>0</v>
      </c>
      <c r="F243" s="187">
        <f>SUMIF('Conv ratios (M3)'!$A$2:$A$51,'3.2.MTS B (M3)'!$B243,'Conv ratios (M3)'!$F$2:$F$51)</f>
        <v>0</v>
      </c>
      <c r="G243" s="187">
        <f>SUMIF('Conv ratios (M3)'!$A$2:$A$51,'3.2.MTS B (M3)'!$B243,'Conv ratios (M3)'!$E$2:$E$51)</f>
        <v>0</v>
      </c>
      <c r="H243" s="55"/>
      <c r="I243" s="72">
        <f t="shared" si="54"/>
        <v>0</v>
      </c>
      <c r="J243" s="72">
        <f t="shared" si="55"/>
        <v>0</v>
      </c>
      <c r="K243" s="72">
        <f t="shared" si="56"/>
        <v>0</v>
      </c>
      <c r="L243" s="72">
        <f t="shared" si="57"/>
        <v>0</v>
      </c>
      <c r="M243" s="55"/>
      <c r="N243" s="72">
        <f t="shared" si="58"/>
        <v>0</v>
      </c>
      <c r="O243" s="55"/>
      <c r="P243" s="72">
        <f t="shared" si="59"/>
        <v>0</v>
      </c>
      <c r="Q243" s="72">
        <f t="shared" si="60"/>
        <v>0</v>
      </c>
      <c r="R243" s="72">
        <f>SUMIF('3.1.MTS A'!$F$7:$F$253,'3.2.MTS B (M3)'!B243,'3.1.MTS A'!$AH$7:$AH$253)</f>
        <v>0</v>
      </c>
      <c r="S243" s="72">
        <f>SUMIFS('MTS B Funnel (M3)'!$E$7:$E$251,'MTS B Funnel (M3)'!$B$7:$B$251,'3.2.MTS B (M3)'!$B243)</f>
        <v>0</v>
      </c>
      <c r="T243" s="72">
        <f>SUMIFS('MTS B Funnel (M3)'!$F$7:$F$251,'MTS B Funnel (M3)'!$B$7:$B$251,'3.2.MTS B (M3)'!$B243)</f>
        <v>0</v>
      </c>
      <c r="U243" s="72">
        <f>SUMIFS('MTS B Funnel (M3)'!$G$7:$G$251,'MTS B Funnel (M3)'!$B$7:$B$251,'3.2.MTS B (M3)'!$B243)</f>
        <v>0</v>
      </c>
      <c r="V243" s="72">
        <f>SUMIFS('MTS B Funnel (M3)'!$H$7:$H$251,'MTS B Funnel (M3)'!$B$7:$B$251,'3.2.MTS B (M3)'!$B243)</f>
        <v>0</v>
      </c>
      <c r="W243" s="72">
        <f t="shared" si="61"/>
        <v>0</v>
      </c>
      <c r="X243" s="72">
        <f t="shared" si="62"/>
        <v>0</v>
      </c>
      <c r="Y243" s="72">
        <f t="shared" si="63"/>
        <v>0</v>
      </c>
      <c r="Z243" s="72">
        <f t="shared" si="63"/>
        <v>0</v>
      </c>
      <c r="AA243" s="72">
        <f t="shared" si="63"/>
        <v>0</v>
      </c>
      <c r="AB243" s="72">
        <f>SUMIFS('MTS B Funnel (M3)'!$I$7:$I$251,'MTS B Funnel (M3)'!$B$7:$B$251,'3.2.MTS B (M3)'!$B243)</f>
        <v>0</v>
      </c>
      <c r="AC243" s="72">
        <f>SUMIFS('MTS B Funnel (M3)'!$J$7:$J$251,'MTS B Funnel (M3)'!$B$7:$B$251,'3.2.MTS B (M3)'!$B243)</f>
        <v>0</v>
      </c>
      <c r="AD243" s="72">
        <f t="shared" si="64"/>
        <v>0</v>
      </c>
      <c r="AE243" s="55"/>
      <c r="AF243" s="72">
        <f>SUMIF('3.1.MTS A'!$F$7:$F$253,'3.2.MTS B (M3)'!R243,'3.1.MTS A'!$AM$7:$AM$253)</f>
        <v>0</v>
      </c>
      <c r="AG243" s="72">
        <f>SUMIFS('MTS B Funnel (M3)'!$L$7:$L$251,'MTS B Funnel (M3)'!$B$7:$B$251,'3.2.MTS B (M3)'!$B243)</f>
        <v>0</v>
      </c>
      <c r="AH243" s="72">
        <f>SUMIFS('MTS B Funnel (M3)'!$M$7:$M$251,'MTS B Funnel (M3)'!$B$7:$B$251,'3.2.MTS B (M3)'!$B243)</f>
        <v>0</v>
      </c>
      <c r="AI243" s="72">
        <f>SUMIFS('MTS B Funnel (M3)'!$N$7:$N$251,'MTS B Funnel (M3)'!$B$7:$B$251,'3.2.MTS B (M3)'!$B243)</f>
        <v>0</v>
      </c>
      <c r="AJ243" s="72">
        <f>SUMIFS('MTS B Funnel (M3)'!$O$7:$O$251,'MTS B Funnel (M3)'!$B$7:$B$251,'3.2.MTS B (M3)'!$B243)</f>
        <v>0</v>
      </c>
      <c r="AK243" s="72">
        <f t="shared" si="65"/>
        <v>0</v>
      </c>
      <c r="AL243" s="72">
        <f t="shared" si="66"/>
        <v>0</v>
      </c>
      <c r="AM243" s="72">
        <f t="shared" si="67"/>
        <v>0</v>
      </c>
      <c r="AN243" s="72">
        <f t="shared" si="68"/>
        <v>0</v>
      </c>
      <c r="AO243" s="72">
        <f t="shared" si="69"/>
        <v>0</v>
      </c>
      <c r="AP243" s="55"/>
    </row>
    <row r="244" spans="1:42" x14ac:dyDescent="0.25">
      <c r="A244" s="144"/>
      <c r="B244" s="55"/>
      <c r="C244" s="55"/>
      <c r="D244" s="72">
        <f>SUMIF('3.1.MTS A'!$F$7:$F$253,'3.2.MTS B (M3)'!B244,'3.1.MTS A'!$N$7:$N$253)</f>
        <v>0</v>
      </c>
      <c r="E244" s="187">
        <f>SUMIF('Conv ratios (M3)'!$A$2:$A$51,'3.2.MTS B (M3)'!$B244,'Conv ratios (M3)'!$G$2:$G$51)</f>
        <v>0</v>
      </c>
      <c r="F244" s="187">
        <f>SUMIF('Conv ratios (M3)'!$A$2:$A$51,'3.2.MTS B (M3)'!$B244,'Conv ratios (M3)'!$F$2:$F$51)</f>
        <v>0</v>
      </c>
      <c r="G244" s="187">
        <f>SUMIF('Conv ratios (M3)'!$A$2:$A$51,'3.2.MTS B (M3)'!$B244,'Conv ratios (M3)'!$E$2:$E$51)</f>
        <v>0</v>
      </c>
      <c r="H244" s="55"/>
      <c r="I244" s="72">
        <f t="shared" si="54"/>
        <v>0</v>
      </c>
      <c r="J244" s="72">
        <f t="shared" si="55"/>
        <v>0</v>
      </c>
      <c r="K244" s="72">
        <f t="shared" si="56"/>
        <v>0</v>
      </c>
      <c r="L244" s="72">
        <f t="shared" si="57"/>
        <v>0</v>
      </c>
      <c r="M244" s="55"/>
      <c r="N244" s="72">
        <f t="shared" si="58"/>
        <v>0</v>
      </c>
      <c r="O244" s="55"/>
      <c r="P244" s="72">
        <f t="shared" si="59"/>
        <v>0</v>
      </c>
      <c r="Q244" s="72">
        <f t="shared" si="60"/>
        <v>0</v>
      </c>
      <c r="R244" s="72">
        <f>SUMIF('3.1.MTS A'!$F$7:$F$253,'3.2.MTS B (M3)'!B244,'3.1.MTS A'!$AH$7:$AH$253)</f>
        <v>0</v>
      </c>
      <c r="S244" s="72">
        <f>SUMIFS('MTS B Funnel (M3)'!$E$7:$E$251,'MTS B Funnel (M3)'!$B$7:$B$251,'3.2.MTS B (M3)'!$B244)</f>
        <v>0</v>
      </c>
      <c r="T244" s="72">
        <f>SUMIFS('MTS B Funnel (M3)'!$F$7:$F$251,'MTS B Funnel (M3)'!$B$7:$B$251,'3.2.MTS B (M3)'!$B244)</f>
        <v>0</v>
      </c>
      <c r="U244" s="72">
        <f>SUMIFS('MTS B Funnel (M3)'!$G$7:$G$251,'MTS B Funnel (M3)'!$B$7:$B$251,'3.2.MTS B (M3)'!$B244)</f>
        <v>0</v>
      </c>
      <c r="V244" s="72">
        <f>SUMIFS('MTS B Funnel (M3)'!$H$7:$H$251,'MTS B Funnel (M3)'!$B$7:$B$251,'3.2.MTS B (M3)'!$B244)</f>
        <v>0</v>
      </c>
      <c r="W244" s="72">
        <f t="shared" si="61"/>
        <v>0</v>
      </c>
      <c r="X244" s="72">
        <f t="shared" si="62"/>
        <v>0</v>
      </c>
      <c r="Y244" s="72">
        <f t="shared" si="63"/>
        <v>0</v>
      </c>
      <c r="Z244" s="72">
        <f t="shared" si="63"/>
        <v>0</v>
      </c>
      <c r="AA244" s="72">
        <f t="shared" si="63"/>
        <v>0</v>
      </c>
      <c r="AB244" s="72">
        <f>SUMIFS('MTS B Funnel (M3)'!$I$7:$I$251,'MTS B Funnel (M3)'!$B$7:$B$251,'3.2.MTS B (M3)'!$B244)</f>
        <v>0</v>
      </c>
      <c r="AC244" s="72">
        <f>SUMIFS('MTS B Funnel (M3)'!$J$7:$J$251,'MTS B Funnel (M3)'!$B$7:$B$251,'3.2.MTS B (M3)'!$B244)</f>
        <v>0</v>
      </c>
      <c r="AD244" s="72">
        <f t="shared" si="64"/>
        <v>0</v>
      </c>
      <c r="AE244" s="55"/>
      <c r="AF244" s="72">
        <f>SUMIF('3.1.MTS A'!$F$7:$F$253,'3.2.MTS B (M3)'!R244,'3.1.MTS A'!$AM$7:$AM$253)</f>
        <v>0</v>
      </c>
      <c r="AG244" s="72">
        <f>SUMIFS('MTS B Funnel (M3)'!$L$7:$L$251,'MTS B Funnel (M3)'!$B$7:$B$251,'3.2.MTS B (M3)'!$B244)</f>
        <v>0</v>
      </c>
      <c r="AH244" s="72">
        <f>SUMIFS('MTS B Funnel (M3)'!$M$7:$M$251,'MTS B Funnel (M3)'!$B$7:$B$251,'3.2.MTS B (M3)'!$B244)</f>
        <v>0</v>
      </c>
      <c r="AI244" s="72">
        <f>SUMIFS('MTS B Funnel (M3)'!$N$7:$N$251,'MTS B Funnel (M3)'!$B$7:$B$251,'3.2.MTS B (M3)'!$B244)</f>
        <v>0</v>
      </c>
      <c r="AJ244" s="72">
        <f>SUMIFS('MTS B Funnel (M3)'!$O$7:$O$251,'MTS B Funnel (M3)'!$B$7:$B$251,'3.2.MTS B (M3)'!$B244)</f>
        <v>0</v>
      </c>
      <c r="AK244" s="72">
        <f t="shared" si="65"/>
        <v>0</v>
      </c>
      <c r="AL244" s="72">
        <f t="shared" si="66"/>
        <v>0</v>
      </c>
      <c r="AM244" s="72">
        <f t="shared" si="67"/>
        <v>0</v>
      </c>
      <c r="AN244" s="72">
        <f t="shared" si="68"/>
        <v>0</v>
      </c>
      <c r="AO244" s="72">
        <f t="shared" si="69"/>
        <v>0</v>
      </c>
      <c r="AP244" s="55"/>
    </row>
    <row r="245" spans="1:42" x14ac:dyDescent="0.25">
      <c r="A245" s="144"/>
      <c r="B245" s="55"/>
      <c r="C245" s="55"/>
      <c r="D245" s="72">
        <f>SUMIF('3.1.MTS A'!$F$7:$F$253,'3.2.MTS B (M3)'!B245,'3.1.MTS A'!$N$7:$N$253)</f>
        <v>0</v>
      </c>
      <c r="E245" s="187">
        <f>SUMIF('Conv ratios (M3)'!$A$2:$A$51,'3.2.MTS B (M3)'!$B245,'Conv ratios (M3)'!$G$2:$G$51)</f>
        <v>0</v>
      </c>
      <c r="F245" s="187">
        <f>SUMIF('Conv ratios (M3)'!$A$2:$A$51,'3.2.MTS B (M3)'!$B245,'Conv ratios (M3)'!$F$2:$F$51)</f>
        <v>0</v>
      </c>
      <c r="G245" s="187">
        <f>SUMIF('Conv ratios (M3)'!$A$2:$A$51,'3.2.MTS B (M3)'!$B245,'Conv ratios (M3)'!$E$2:$E$51)</f>
        <v>0</v>
      </c>
      <c r="H245" s="55"/>
      <c r="I245" s="72">
        <f t="shared" si="54"/>
        <v>0</v>
      </c>
      <c r="J245" s="72">
        <f t="shared" si="55"/>
        <v>0</v>
      </c>
      <c r="K245" s="72">
        <f t="shared" si="56"/>
        <v>0</v>
      </c>
      <c r="L245" s="72">
        <f t="shared" si="57"/>
        <v>0</v>
      </c>
      <c r="M245" s="55"/>
      <c r="N245" s="72">
        <f t="shared" si="58"/>
        <v>0</v>
      </c>
      <c r="O245" s="55"/>
      <c r="P245" s="72">
        <f t="shared" si="59"/>
        <v>0</v>
      </c>
      <c r="Q245" s="72">
        <f t="shared" si="60"/>
        <v>0</v>
      </c>
      <c r="R245" s="72">
        <f>SUMIF('3.1.MTS A'!$F$7:$F$253,'3.2.MTS B (M3)'!B245,'3.1.MTS A'!$AH$7:$AH$253)</f>
        <v>0</v>
      </c>
      <c r="S245" s="72">
        <f>SUMIFS('MTS B Funnel (M3)'!$E$7:$E$251,'MTS B Funnel (M3)'!$B$7:$B$251,'3.2.MTS B (M3)'!$B245)</f>
        <v>0</v>
      </c>
      <c r="T245" s="72">
        <f>SUMIFS('MTS B Funnel (M3)'!$F$7:$F$251,'MTS B Funnel (M3)'!$B$7:$B$251,'3.2.MTS B (M3)'!$B245)</f>
        <v>0</v>
      </c>
      <c r="U245" s="72">
        <f>SUMIFS('MTS B Funnel (M3)'!$G$7:$G$251,'MTS B Funnel (M3)'!$B$7:$B$251,'3.2.MTS B (M3)'!$B245)</f>
        <v>0</v>
      </c>
      <c r="V245" s="72">
        <f>SUMIFS('MTS B Funnel (M3)'!$H$7:$H$251,'MTS B Funnel (M3)'!$B$7:$B$251,'3.2.MTS B (M3)'!$B245)</f>
        <v>0</v>
      </c>
      <c r="W245" s="72">
        <f t="shared" si="61"/>
        <v>0</v>
      </c>
      <c r="X245" s="72">
        <f t="shared" si="62"/>
        <v>0</v>
      </c>
      <c r="Y245" s="72">
        <f t="shared" si="63"/>
        <v>0</v>
      </c>
      <c r="Z245" s="72">
        <f t="shared" si="63"/>
        <v>0</v>
      </c>
      <c r="AA245" s="72">
        <f t="shared" si="63"/>
        <v>0</v>
      </c>
      <c r="AB245" s="72">
        <f>SUMIFS('MTS B Funnel (M3)'!$I$7:$I$251,'MTS B Funnel (M3)'!$B$7:$B$251,'3.2.MTS B (M3)'!$B245)</f>
        <v>0</v>
      </c>
      <c r="AC245" s="72">
        <f>SUMIFS('MTS B Funnel (M3)'!$J$7:$J$251,'MTS B Funnel (M3)'!$B$7:$B$251,'3.2.MTS B (M3)'!$B245)</f>
        <v>0</v>
      </c>
      <c r="AD245" s="72">
        <f t="shared" si="64"/>
        <v>0</v>
      </c>
      <c r="AE245" s="55"/>
      <c r="AF245" s="72">
        <f>SUMIF('3.1.MTS A'!$F$7:$F$253,'3.2.MTS B (M3)'!R245,'3.1.MTS A'!$AM$7:$AM$253)</f>
        <v>0</v>
      </c>
      <c r="AG245" s="72">
        <f>SUMIFS('MTS B Funnel (M3)'!$L$7:$L$251,'MTS B Funnel (M3)'!$B$7:$B$251,'3.2.MTS B (M3)'!$B245)</f>
        <v>0</v>
      </c>
      <c r="AH245" s="72">
        <f>SUMIFS('MTS B Funnel (M3)'!$M$7:$M$251,'MTS B Funnel (M3)'!$B$7:$B$251,'3.2.MTS B (M3)'!$B245)</f>
        <v>0</v>
      </c>
      <c r="AI245" s="72">
        <f>SUMIFS('MTS B Funnel (M3)'!$N$7:$N$251,'MTS B Funnel (M3)'!$B$7:$B$251,'3.2.MTS B (M3)'!$B245)</f>
        <v>0</v>
      </c>
      <c r="AJ245" s="72">
        <f>SUMIFS('MTS B Funnel (M3)'!$O$7:$O$251,'MTS B Funnel (M3)'!$B$7:$B$251,'3.2.MTS B (M3)'!$B245)</f>
        <v>0</v>
      </c>
      <c r="AK245" s="72">
        <f t="shared" si="65"/>
        <v>0</v>
      </c>
      <c r="AL245" s="72">
        <f t="shared" si="66"/>
        <v>0</v>
      </c>
      <c r="AM245" s="72">
        <f t="shared" si="67"/>
        <v>0</v>
      </c>
      <c r="AN245" s="72">
        <f t="shared" si="68"/>
        <v>0</v>
      </c>
      <c r="AO245" s="72">
        <f t="shared" si="69"/>
        <v>0</v>
      </c>
      <c r="AP245" s="55"/>
    </row>
    <row r="246" spans="1:42" x14ac:dyDescent="0.25">
      <c r="A246" s="144"/>
      <c r="B246" s="55"/>
      <c r="C246" s="55"/>
      <c r="D246" s="72">
        <f>SUMIF('3.1.MTS A'!$F$7:$F$253,'3.2.MTS B (M3)'!B246,'3.1.MTS A'!$N$7:$N$253)</f>
        <v>0</v>
      </c>
      <c r="E246" s="187">
        <f>SUMIF('Conv ratios (M3)'!$A$2:$A$51,'3.2.MTS B (M3)'!$B246,'Conv ratios (M3)'!$G$2:$G$51)</f>
        <v>0</v>
      </c>
      <c r="F246" s="187">
        <f>SUMIF('Conv ratios (M3)'!$A$2:$A$51,'3.2.MTS B (M3)'!$B246,'Conv ratios (M3)'!$F$2:$F$51)</f>
        <v>0</v>
      </c>
      <c r="G246" s="187">
        <f>SUMIF('Conv ratios (M3)'!$A$2:$A$51,'3.2.MTS B (M3)'!$B246,'Conv ratios (M3)'!$E$2:$E$51)</f>
        <v>0</v>
      </c>
      <c r="H246" s="55"/>
      <c r="I246" s="72">
        <f t="shared" si="54"/>
        <v>0</v>
      </c>
      <c r="J246" s="72">
        <f t="shared" si="55"/>
        <v>0</v>
      </c>
      <c r="K246" s="72">
        <f t="shared" si="56"/>
        <v>0</v>
      </c>
      <c r="L246" s="72">
        <f t="shared" si="57"/>
        <v>0</v>
      </c>
      <c r="M246" s="55"/>
      <c r="N246" s="72">
        <f t="shared" si="58"/>
        <v>0</v>
      </c>
      <c r="O246" s="55"/>
      <c r="P246" s="72">
        <f t="shared" si="59"/>
        <v>0</v>
      </c>
      <c r="Q246" s="72">
        <f t="shared" si="60"/>
        <v>0</v>
      </c>
      <c r="R246" s="72">
        <f>SUMIF('3.1.MTS A'!$F$7:$F$253,'3.2.MTS B (M3)'!B246,'3.1.MTS A'!$AH$7:$AH$253)</f>
        <v>0</v>
      </c>
      <c r="S246" s="72">
        <f>SUMIFS('MTS B Funnel (M3)'!$E$7:$E$251,'MTS B Funnel (M3)'!$B$7:$B$251,'3.2.MTS B (M3)'!$B246)</f>
        <v>0</v>
      </c>
      <c r="T246" s="72">
        <f>SUMIFS('MTS B Funnel (M3)'!$F$7:$F$251,'MTS B Funnel (M3)'!$B$7:$B$251,'3.2.MTS B (M3)'!$B246)</f>
        <v>0</v>
      </c>
      <c r="U246" s="72">
        <f>SUMIFS('MTS B Funnel (M3)'!$G$7:$G$251,'MTS B Funnel (M3)'!$B$7:$B$251,'3.2.MTS B (M3)'!$B246)</f>
        <v>0</v>
      </c>
      <c r="V246" s="72">
        <f>SUMIFS('MTS B Funnel (M3)'!$H$7:$H$251,'MTS B Funnel (M3)'!$B$7:$B$251,'3.2.MTS B (M3)'!$B246)</f>
        <v>0</v>
      </c>
      <c r="W246" s="72">
        <f t="shared" si="61"/>
        <v>0</v>
      </c>
      <c r="X246" s="72">
        <f t="shared" si="62"/>
        <v>0</v>
      </c>
      <c r="Y246" s="72">
        <f t="shared" si="63"/>
        <v>0</v>
      </c>
      <c r="Z246" s="72">
        <f t="shared" si="63"/>
        <v>0</v>
      </c>
      <c r="AA246" s="72">
        <f t="shared" si="63"/>
        <v>0</v>
      </c>
      <c r="AB246" s="72">
        <f>SUMIFS('MTS B Funnel (M3)'!$I$7:$I$251,'MTS B Funnel (M3)'!$B$7:$B$251,'3.2.MTS B (M3)'!$B246)</f>
        <v>0</v>
      </c>
      <c r="AC246" s="72">
        <f>SUMIFS('MTS B Funnel (M3)'!$J$7:$J$251,'MTS B Funnel (M3)'!$B$7:$B$251,'3.2.MTS B (M3)'!$B246)</f>
        <v>0</v>
      </c>
      <c r="AD246" s="72">
        <f t="shared" si="64"/>
        <v>0</v>
      </c>
      <c r="AE246" s="55"/>
      <c r="AF246" s="72">
        <f>SUMIF('3.1.MTS A'!$F$7:$F$253,'3.2.MTS B (M3)'!R246,'3.1.MTS A'!$AM$7:$AM$253)</f>
        <v>0</v>
      </c>
      <c r="AG246" s="72">
        <f>SUMIFS('MTS B Funnel (M3)'!$L$7:$L$251,'MTS B Funnel (M3)'!$B$7:$B$251,'3.2.MTS B (M3)'!$B246)</f>
        <v>0</v>
      </c>
      <c r="AH246" s="72">
        <f>SUMIFS('MTS B Funnel (M3)'!$M$7:$M$251,'MTS B Funnel (M3)'!$B$7:$B$251,'3.2.MTS B (M3)'!$B246)</f>
        <v>0</v>
      </c>
      <c r="AI246" s="72">
        <f>SUMIFS('MTS B Funnel (M3)'!$N$7:$N$251,'MTS B Funnel (M3)'!$B$7:$B$251,'3.2.MTS B (M3)'!$B246)</f>
        <v>0</v>
      </c>
      <c r="AJ246" s="72">
        <f>SUMIFS('MTS B Funnel (M3)'!$O$7:$O$251,'MTS B Funnel (M3)'!$B$7:$B$251,'3.2.MTS B (M3)'!$B246)</f>
        <v>0</v>
      </c>
      <c r="AK246" s="72">
        <f t="shared" si="65"/>
        <v>0</v>
      </c>
      <c r="AL246" s="72">
        <f t="shared" si="66"/>
        <v>0</v>
      </c>
      <c r="AM246" s="72">
        <f t="shared" si="67"/>
        <v>0</v>
      </c>
      <c r="AN246" s="72">
        <f t="shared" si="68"/>
        <v>0</v>
      </c>
      <c r="AO246" s="72">
        <f t="shared" si="69"/>
        <v>0</v>
      </c>
      <c r="AP246" s="55"/>
    </row>
    <row r="247" spans="1:42" x14ac:dyDescent="0.25">
      <c r="A247" s="144"/>
      <c r="B247" s="55"/>
      <c r="C247" s="55"/>
      <c r="D247" s="72">
        <f>SUMIF('3.1.MTS A'!$F$7:$F$253,'3.2.MTS B (M3)'!B247,'3.1.MTS A'!$N$7:$N$253)</f>
        <v>0</v>
      </c>
      <c r="E247" s="187">
        <f>SUMIF('Conv ratios (M3)'!$A$2:$A$51,'3.2.MTS B (M3)'!$B247,'Conv ratios (M3)'!$G$2:$G$51)</f>
        <v>0</v>
      </c>
      <c r="F247" s="187">
        <f>SUMIF('Conv ratios (M3)'!$A$2:$A$51,'3.2.MTS B (M3)'!$B247,'Conv ratios (M3)'!$F$2:$F$51)</f>
        <v>0</v>
      </c>
      <c r="G247" s="187">
        <f>SUMIF('Conv ratios (M3)'!$A$2:$A$51,'3.2.MTS B (M3)'!$B247,'Conv ratios (M3)'!$E$2:$E$51)</f>
        <v>0</v>
      </c>
      <c r="H247" s="55"/>
      <c r="I247" s="72">
        <f t="shared" si="54"/>
        <v>0</v>
      </c>
      <c r="J247" s="72">
        <f t="shared" si="55"/>
        <v>0</v>
      </c>
      <c r="K247" s="72">
        <f t="shared" si="56"/>
        <v>0</v>
      </c>
      <c r="L247" s="72">
        <f t="shared" si="57"/>
        <v>0</v>
      </c>
      <c r="M247" s="55"/>
      <c r="N247" s="72">
        <f t="shared" si="58"/>
        <v>0</v>
      </c>
      <c r="O247" s="55"/>
      <c r="P247" s="72">
        <f t="shared" si="59"/>
        <v>0</v>
      </c>
      <c r="Q247" s="72">
        <f t="shared" si="60"/>
        <v>0</v>
      </c>
      <c r="R247" s="72">
        <f>SUMIF('3.1.MTS A'!$F$7:$F$253,'3.2.MTS B (M3)'!B247,'3.1.MTS A'!$AH$7:$AH$253)</f>
        <v>0</v>
      </c>
      <c r="S247" s="72">
        <f>SUMIFS('MTS B Funnel (M3)'!$E$7:$E$251,'MTS B Funnel (M3)'!$B$7:$B$251,'3.2.MTS B (M3)'!$B247)</f>
        <v>0</v>
      </c>
      <c r="T247" s="72">
        <f>SUMIFS('MTS B Funnel (M3)'!$F$7:$F$251,'MTS B Funnel (M3)'!$B$7:$B$251,'3.2.MTS B (M3)'!$B247)</f>
        <v>0</v>
      </c>
      <c r="U247" s="72">
        <f>SUMIFS('MTS B Funnel (M3)'!$G$7:$G$251,'MTS B Funnel (M3)'!$B$7:$B$251,'3.2.MTS B (M3)'!$B247)</f>
        <v>0</v>
      </c>
      <c r="V247" s="72">
        <f>SUMIFS('MTS B Funnel (M3)'!$H$7:$H$251,'MTS B Funnel (M3)'!$B$7:$B$251,'3.2.MTS B (M3)'!$B247)</f>
        <v>0</v>
      </c>
      <c r="W247" s="72">
        <f t="shared" si="61"/>
        <v>0</v>
      </c>
      <c r="X247" s="72">
        <f t="shared" si="62"/>
        <v>0</v>
      </c>
      <c r="Y247" s="72">
        <f t="shared" si="63"/>
        <v>0</v>
      </c>
      <c r="Z247" s="72">
        <f t="shared" si="63"/>
        <v>0</v>
      </c>
      <c r="AA247" s="72">
        <f t="shared" si="63"/>
        <v>0</v>
      </c>
      <c r="AB247" s="72">
        <f>SUMIFS('MTS B Funnel (M3)'!$I$7:$I$251,'MTS B Funnel (M3)'!$B$7:$B$251,'3.2.MTS B (M3)'!$B247)</f>
        <v>0</v>
      </c>
      <c r="AC247" s="72">
        <f>SUMIFS('MTS B Funnel (M3)'!$J$7:$J$251,'MTS B Funnel (M3)'!$B$7:$B$251,'3.2.MTS B (M3)'!$B247)</f>
        <v>0</v>
      </c>
      <c r="AD247" s="72">
        <f t="shared" si="64"/>
        <v>0</v>
      </c>
      <c r="AE247" s="55"/>
      <c r="AF247" s="72">
        <f>SUMIF('3.1.MTS A'!$F$7:$F$253,'3.2.MTS B (M3)'!R247,'3.1.MTS A'!$AM$7:$AM$253)</f>
        <v>0</v>
      </c>
      <c r="AG247" s="72">
        <f>SUMIFS('MTS B Funnel (M3)'!$L$7:$L$251,'MTS B Funnel (M3)'!$B$7:$B$251,'3.2.MTS B (M3)'!$B247)</f>
        <v>0</v>
      </c>
      <c r="AH247" s="72">
        <f>SUMIFS('MTS B Funnel (M3)'!$M$7:$M$251,'MTS B Funnel (M3)'!$B$7:$B$251,'3.2.MTS B (M3)'!$B247)</f>
        <v>0</v>
      </c>
      <c r="AI247" s="72">
        <f>SUMIFS('MTS B Funnel (M3)'!$N$7:$N$251,'MTS B Funnel (M3)'!$B$7:$B$251,'3.2.MTS B (M3)'!$B247)</f>
        <v>0</v>
      </c>
      <c r="AJ247" s="72">
        <f>SUMIFS('MTS B Funnel (M3)'!$O$7:$O$251,'MTS B Funnel (M3)'!$B$7:$B$251,'3.2.MTS B (M3)'!$B247)</f>
        <v>0</v>
      </c>
      <c r="AK247" s="72">
        <f t="shared" si="65"/>
        <v>0</v>
      </c>
      <c r="AL247" s="72">
        <f t="shared" si="66"/>
        <v>0</v>
      </c>
      <c r="AM247" s="72">
        <f t="shared" si="67"/>
        <v>0</v>
      </c>
      <c r="AN247" s="72">
        <f t="shared" si="68"/>
        <v>0</v>
      </c>
      <c r="AO247" s="72">
        <f t="shared" si="69"/>
        <v>0</v>
      </c>
      <c r="AP247" s="55"/>
    </row>
    <row r="248" spans="1:42" x14ac:dyDescent="0.25">
      <c r="A248" s="144"/>
      <c r="B248" s="55"/>
      <c r="C248" s="55"/>
      <c r="D248" s="72">
        <f>SUMIF('3.1.MTS A'!$F$7:$F$253,'3.2.MTS B (M3)'!B248,'3.1.MTS A'!$N$7:$N$253)</f>
        <v>0</v>
      </c>
      <c r="E248" s="187">
        <f>SUMIF('Conv ratios (M3)'!$A$2:$A$51,'3.2.MTS B (M3)'!$B248,'Conv ratios (M3)'!$G$2:$G$51)</f>
        <v>0</v>
      </c>
      <c r="F248" s="187">
        <f>SUMIF('Conv ratios (M3)'!$A$2:$A$51,'3.2.MTS B (M3)'!$B248,'Conv ratios (M3)'!$F$2:$F$51)</f>
        <v>0</v>
      </c>
      <c r="G248" s="187">
        <f>SUMIF('Conv ratios (M3)'!$A$2:$A$51,'3.2.MTS B (M3)'!$B248,'Conv ratios (M3)'!$E$2:$E$51)</f>
        <v>0</v>
      </c>
      <c r="H248" s="55"/>
      <c r="I248" s="72">
        <f t="shared" si="54"/>
        <v>0</v>
      </c>
      <c r="J248" s="72">
        <f t="shared" si="55"/>
        <v>0</v>
      </c>
      <c r="K248" s="72">
        <f t="shared" si="56"/>
        <v>0</v>
      </c>
      <c r="L248" s="72">
        <f t="shared" si="57"/>
        <v>0</v>
      </c>
      <c r="M248" s="55"/>
      <c r="N248" s="72">
        <f t="shared" si="58"/>
        <v>0</v>
      </c>
      <c r="O248" s="55"/>
      <c r="P248" s="72">
        <f t="shared" si="59"/>
        <v>0</v>
      </c>
      <c r="Q248" s="72">
        <f t="shared" si="60"/>
        <v>0</v>
      </c>
      <c r="R248" s="72">
        <f>SUMIF('3.1.MTS A'!$F$7:$F$253,'3.2.MTS B (M3)'!B248,'3.1.MTS A'!$AH$7:$AH$253)</f>
        <v>0</v>
      </c>
      <c r="S248" s="72">
        <f>SUMIFS('MTS B Funnel (M3)'!$E$7:$E$251,'MTS B Funnel (M3)'!$B$7:$B$251,'3.2.MTS B (M3)'!$B248)</f>
        <v>0</v>
      </c>
      <c r="T248" s="72">
        <f>SUMIFS('MTS B Funnel (M3)'!$F$7:$F$251,'MTS B Funnel (M3)'!$B$7:$B$251,'3.2.MTS B (M3)'!$B248)</f>
        <v>0</v>
      </c>
      <c r="U248" s="72">
        <f>SUMIFS('MTS B Funnel (M3)'!$G$7:$G$251,'MTS B Funnel (M3)'!$B$7:$B$251,'3.2.MTS B (M3)'!$B248)</f>
        <v>0</v>
      </c>
      <c r="V248" s="72">
        <f>SUMIFS('MTS B Funnel (M3)'!$H$7:$H$251,'MTS B Funnel (M3)'!$B$7:$B$251,'3.2.MTS B (M3)'!$B248)</f>
        <v>0</v>
      </c>
      <c r="W248" s="72">
        <f t="shared" si="61"/>
        <v>0</v>
      </c>
      <c r="X248" s="72">
        <f t="shared" si="62"/>
        <v>0</v>
      </c>
      <c r="Y248" s="72">
        <f t="shared" si="63"/>
        <v>0</v>
      </c>
      <c r="Z248" s="72">
        <f t="shared" si="63"/>
        <v>0</v>
      </c>
      <c r="AA248" s="72">
        <f t="shared" si="63"/>
        <v>0</v>
      </c>
      <c r="AB248" s="72">
        <f>SUMIFS('MTS B Funnel (M3)'!$I$7:$I$251,'MTS B Funnel (M3)'!$B$7:$B$251,'3.2.MTS B (M3)'!$B248)</f>
        <v>0</v>
      </c>
      <c r="AC248" s="72">
        <f>SUMIFS('MTS B Funnel (M3)'!$J$7:$J$251,'MTS B Funnel (M3)'!$B$7:$B$251,'3.2.MTS B (M3)'!$B248)</f>
        <v>0</v>
      </c>
      <c r="AD248" s="72">
        <f t="shared" si="64"/>
        <v>0</v>
      </c>
      <c r="AE248" s="55"/>
      <c r="AF248" s="72">
        <f>SUMIF('3.1.MTS A'!$F$7:$F$253,'3.2.MTS B (M3)'!R248,'3.1.MTS A'!$AM$7:$AM$253)</f>
        <v>0</v>
      </c>
      <c r="AG248" s="72">
        <f>SUMIFS('MTS B Funnel (M3)'!$L$7:$L$251,'MTS B Funnel (M3)'!$B$7:$B$251,'3.2.MTS B (M3)'!$B248)</f>
        <v>0</v>
      </c>
      <c r="AH248" s="72">
        <f>SUMIFS('MTS B Funnel (M3)'!$M$7:$M$251,'MTS B Funnel (M3)'!$B$7:$B$251,'3.2.MTS B (M3)'!$B248)</f>
        <v>0</v>
      </c>
      <c r="AI248" s="72">
        <f>SUMIFS('MTS B Funnel (M3)'!$N$7:$N$251,'MTS B Funnel (M3)'!$B$7:$B$251,'3.2.MTS B (M3)'!$B248)</f>
        <v>0</v>
      </c>
      <c r="AJ248" s="72">
        <f>SUMIFS('MTS B Funnel (M3)'!$O$7:$O$251,'MTS B Funnel (M3)'!$B$7:$B$251,'3.2.MTS B (M3)'!$B248)</f>
        <v>0</v>
      </c>
      <c r="AK248" s="72">
        <f t="shared" si="65"/>
        <v>0</v>
      </c>
      <c r="AL248" s="72">
        <f t="shared" si="66"/>
        <v>0</v>
      </c>
      <c r="AM248" s="72">
        <f t="shared" si="67"/>
        <v>0</v>
      </c>
      <c r="AN248" s="72">
        <f t="shared" si="68"/>
        <v>0</v>
      </c>
      <c r="AO248" s="72">
        <f t="shared" si="69"/>
        <v>0</v>
      </c>
      <c r="AP248" s="55"/>
    </row>
    <row r="249" spans="1:42" x14ac:dyDescent="0.25">
      <c r="A249" s="144"/>
      <c r="B249" s="55"/>
      <c r="C249" s="55"/>
      <c r="D249" s="72">
        <f>SUMIF('3.1.MTS A'!$F$7:$F$253,'3.2.MTS B (M3)'!B249,'3.1.MTS A'!$N$7:$N$253)</f>
        <v>0</v>
      </c>
      <c r="E249" s="187">
        <f>SUMIF('Conv ratios (M3)'!$A$2:$A$51,'3.2.MTS B (M3)'!$B249,'Conv ratios (M3)'!$G$2:$G$51)</f>
        <v>0</v>
      </c>
      <c r="F249" s="187">
        <f>SUMIF('Conv ratios (M3)'!$A$2:$A$51,'3.2.MTS B (M3)'!$B249,'Conv ratios (M3)'!$F$2:$F$51)</f>
        <v>0</v>
      </c>
      <c r="G249" s="187">
        <f>SUMIF('Conv ratios (M3)'!$A$2:$A$51,'3.2.MTS B (M3)'!$B249,'Conv ratios (M3)'!$E$2:$E$51)</f>
        <v>0</v>
      </c>
      <c r="H249" s="55"/>
      <c r="I249" s="72">
        <f t="shared" si="54"/>
        <v>0</v>
      </c>
      <c r="J249" s="72">
        <f t="shared" si="55"/>
        <v>0</v>
      </c>
      <c r="K249" s="72">
        <f t="shared" si="56"/>
        <v>0</v>
      </c>
      <c r="L249" s="72">
        <f t="shared" si="57"/>
        <v>0</v>
      </c>
      <c r="M249" s="55"/>
      <c r="N249" s="72">
        <f t="shared" si="58"/>
        <v>0</v>
      </c>
      <c r="O249" s="55"/>
      <c r="P249" s="72">
        <f t="shared" si="59"/>
        <v>0</v>
      </c>
      <c r="Q249" s="72">
        <f t="shared" si="60"/>
        <v>0</v>
      </c>
      <c r="R249" s="72">
        <f>SUMIF('3.1.MTS A'!$F$7:$F$253,'3.2.MTS B (M3)'!B249,'3.1.MTS A'!$AH$7:$AH$253)</f>
        <v>0</v>
      </c>
      <c r="S249" s="72">
        <f>SUMIFS('MTS B Funnel (M3)'!$E$7:$E$251,'MTS B Funnel (M3)'!$B$7:$B$251,'3.2.MTS B (M3)'!$B249)</f>
        <v>0</v>
      </c>
      <c r="T249" s="72">
        <f>SUMIFS('MTS B Funnel (M3)'!$F$7:$F$251,'MTS B Funnel (M3)'!$B$7:$B$251,'3.2.MTS B (M3)'!$B249)</f>
        <v>0</v>
      </c>
      <c r="U249" s="72">
        <f>SUMIFS('MTS B Funnel (M3)'!$G$7:$G$251,'MTS B Funnel (M3)'!$B$7:$B$251,'3.2.MTS B (M3)'!$B249)</f>
        <v>0</v>
      </c>
      <c r="V249" s="72">
        <f>SUMIFS('MTS B Funnel (M3)'!$H$7:$H$251,'MTS B Funnel (M3)'!$B$7:$B$251,'3.2.MTS B (M3)'!$B249)</f>
        <v>0</v>
      </c>
      <c r="W249" s="72">
        <f t="shared" si="61"/>
        <v>0</v>
      </c>
      <c r="X249" s="72">
        <f t="shared" si="62"/>
        <v>0</v>
      </c>
      <c r="Y249" s="72">
        <f t="shared" si="63"/>
        <v>0</v>
      </c>
      <c r="Z249" s="72">
        <f t="shared" si="63"/>
        <v>0</v>
      </c>
      <c r="AA249" s="72">
        <f t="shared" si="63"/>
        <v>0</v>
      </c>
      <c r="AB249" s="72">
        <f>SUMIFS('MTS B Funnel (M3)'!$I$7:$I$251,'MTS B Funnel (M3)'!$B$7:$B$251,'3.2.MTS B (M3)'!$B249)</f>
        <v>0</v>
      </c>
      <c r="AC249" s="72">
        <f>SUMIFS('MTS B Funnel (M3)'!$J$7:$J$251,'MTS B Funnel (M3)'!$B$7:$B$251,'3.2.MTS B (M3)'!$B249)</f>
        <v>0</v>
      </c>
      <c r="AD249" s="72">
        <f t="shared" si="64"/>
        <v>0</v>
      </c>
      <c r="AE249" s="55"/>
      <c r="AF249" s="72">
        <f>SUMIF('3.1.MTS A'!$F$7:$F$253,'3.2.MTS B (M3)'!R249,'3.1.MTS A'!$AM$7:$AM$253)</f>
        <v>0</v>
      </c>
      <c r="AG249" s="72">
        <f>SUMIFS('MTS B Funnel (M3)'!$L$7:$L$251,'MTS B Funnel (M3)'!$B$7:$B$251,'3.2.MTS B (M3)'!$B249)</f>
        <v>0</v>
      </c>
      <c r="AH249" s="72">
        <f>SUMIFS('MTS B Funnel (M3)'!$M$7:$M$251,'MTS B Funnel (M3)'!$B$7:$B$251,'3.2.MTS B (M3)'!$B249)</f>
        <v>0</v>
      </c>
      <c r="AI249" s="72">
        <f>SUMIFS('MTS B Funnel (M3)'!$N$7:$N$251,'MTS B Funnel (M3)'!$B$7:$B$251,'3.2.MTS B (M3)'!$B249)</f>
        <v>0</v>
      </c>
      <c r="AJ249" s="72">
        <f>SUMIFS('MTS B Funnel (M3)'!$O$7:$O$251,'MTS B Funnel (M3)'!$B$7:$B$251,'3.2.MTS B (M3)'!$B249)</f>
        <v>0</v>
      </c>
      <c r="AK249" s="72">
        <f t="shared" si="65"/>
        <v>0</v>
      </c>
      <c r="AL249" s="72">
        <f t="shared" si="66"/>
        <v>0</v>
      </c>
      <c r="AM249" s="72">
        <f t="shared" si="67"/>
        <v>0</v>
      </c>
      <c r="AN249" s="72">
        <f t="shared" si="68"/>
        <v>0</v>
      </c>
      <c r="AO249" s="72">
        <f t="shared" si="69"/>
        <v>0</v>
      </c>
      <c r="AP249" s="55"/>
    </row>
    <row r="250" spans="1:42" x14ac:dyDescent="0.25">
      <c r="A250" s="144"/>
      <c r="B250" s="55"/>
      <c r="C250" s="55"/>
      <c r="D250" s="72">
        <f>SUMIF('3.1.MTS A'!$F$7:$F$253,'3.2.MTS B (M3)'!B250,'3.1.MTS A'!$N$7:$N$253)</f>
        <v>0</v>
      </c>
      <c r="E250" s="187">
        <f>SUMIF('Conv ratios (M3)'!$A$2:$A$51,'3.2.MTS B (M3)'!$B250,'Conv ratios (M3)'!$G$2:$G$51)</f>
        <v>0</v>
      </c>
      <c r="F250" s="187">
        <f>SUMIF('Conv ratios (M3)'!$A$2:$A$51,'3.2.MTS B (M3)'!$B250,'Conv ratios (M3)'!$F$2:$F$51)</f>
        <v>0</v>
      </c>
      <c r="G250" s="187">
        <f>SUMIF('Conv ratios (M3)'!$A$2:$A$51,'3.2.MTS B (M3)'!$B250,'Conv ratios (M3)'!$E$2:$E$51)</f>
        <v>0</v>
      </c>
      <c r="H250" s="55"/>
      <c r="I250" s="72">
        <f t="shared" si="54"/>
        <v>0</v>
      </c>
      <c r="J250" s="72">
        <f t="shared" si="55"/>
        <v>0</v>
      </c>
      <c r="K250" s="72">
        <f t="shared" si="56"/>
        <v>0</v>
      </c>
      <c r="L250" s="72">
        <f t="shared" si="57"/>
        <v>0</v>
      </c>
      <c r="M250" s="55"/>
      <c r="N250" s="72">
        <f t="shared" si="58"/>
        <v>0</v>
      </c>
      <c r="O250" s="55"/>
      <c r="P250" s="72">
        <f t="shared" si="59"/>
        <v>0</v>
      </c>
      <c r="Q250" s="72">
        <f t="shared" si="60"/>
        <v>0</v>
      </c>
      <c r="R250" s="72">
        <f>SUMIF('3.1.MTS A'!$F$7:$F$253,'3.2.MTS B (M3)'!B250,'3.1.MTS A'!$AH$7:$AH$253)</f>
        <v>0</v>
      </c>
      <c r="S250" s="72">
        <f>SUMIFS('MTS B Funnel (M3)'!$E$7:$E$251,'MTS B Funnel (M3)'!$B$7:$B$251,'3.2.MTS B (M3)'!$B250)</f>
        <v>0</v>
      </c>
      <c r="T250" s="72">
        <f>SUMIFS('MTS B Funnel (M3)'!$F$7:$F$251,'MTS B Funnel (M3)'!$B$7:$B$251,'3.2.MTS B (M3)'!$B250)</f>
        <v>0</v>
      </c>
      <c r="U250" s="72">
        <f>SUMIFS('MTS B Funnel (M3)'!$G$7:$G$251,'MTS B Funnel (M3)'!$B$7:$B$251,'3.2.MTS B (M3)'!$B250)</f>
        <v>0</v>
      </c>
      <c r="V250" s="72">
        <f>SUMIFS('MTS B Funnel (M3)'!$H$7:$H$251,'MTS B Funnel (M3)'!$B$7:$B$251,'3.2.MTS B (M3)'!$B250)</f>
        <v>0</v>
      </c>
      <c r="W250" s="72">
        <f t="shared" si="61"/>
        <v>0</v>
      </c>
      <c r="X250" s="72">
        <f t="shared" si="62"/>
        <v>0</v>
      </c>
      <c r="Y250" s="72">
        <f t="shared" si="63"/>
        <v>0</v>
      </c>
      <c r="Z250" s="72">
        <f t="shared" si="63"/>
        <v>0</v>
      </c>
      <c r="AA250" s="72">
        <f t="shared" si="63"/>
        <v>0</v>
      </c>
      <c r="AB250" s="72">
        <f>SUMIFS('MTS B Funnel (M3)'!$I$7:$I$251,'MTS B Funnel (M3)'!$B$7:$B$251,'3.2.MTS B (M3)'!$B250)</f>
        <v>0</v>
      </c>
      <c r="AC250" s="72">
        <f>SUMIFS('MTS B Funnel (M3)'!$J$7:$J$251,'MTS B Funnel (M3)'!$B$7:$B$251,'3.2.MTS B (M3)'!$B250)</f>
        <v>0</v>
      </c>
      <c r="AD250" s="72">
        <f t="shared" si="64"/>
        <v>0</v>
      </c>
      <c r="AE250" s="55"/>
      <c r="AF250" s="72">
        <f>SUMIF('3.1.MTS A'!$F$7:$F$253,'3.2.MTS B (M3)'!R250,'3.1.MTS A'!$AM$7:$AM$253)</f>
        <v>0</v>
      </c>
      <c r="AG250" s="72">
        <f>SUMIFS('MTS B Funnel (M3)'!$L$7:$L$251,'MTS B Funnel (M3)'!$B$7:$B$251,'3.2.MTS B (M3)'!$B250)</f>
        <v>0</v>
      </c>
      <c r="AH250" s="72">
        <f>SUMIFS('MTS B Funnel (M3)'!$M$7:$M$251,'MTS B Funnel (M3)'!$B$7:$B$251,'3.2.MTS B (M3)'!$B250)</f>
        <v>0</v>
      </c>
      <c r="AI250" s="72">
        <f>SUMIFS('MTS B Funnel (M3)'!$N$7:$N$251,'MTS B Funnel (M3)'!$B$7:$B$251,'3.2.MTS B (M3)'!$B250)</f>
        <v>0</v>
      </c>
      <c r="AJ250" s="72">
        <f>SUMIFS('MTS B Funnel (M3)'!$O$7:$O$251,'MTS B Funnel (M3)'!$B$7:$B$251,'3.2.MTS B (M3)'!$B250)</f>
        <v>0</v>
      </c>
      <c r="AK250" s="72">
        <f t="shared" si="65"/>
        <v>0</v>
      </c>
      <c r="AL250" s="72">
        <f t="shared" si="66"/>
        <v>0</v>
      </c>
      <c r="AM250" s="72">
        <f t="shared" si="67"/>
        <v>0</v>
      </c>
      <c r="AN250" s="72">
        <f t="shared" si="68"/>
        <v>0</v>
      </c>
      <c r="AO250" s="72">
        <f t="shared" si="69"/>
        <v>0</v>
      </c>
      <c r="AP250" s="55"/>
    </row>
    <row r="251" spans="1:42" x14ac:dyDescent="0.25">
      <c r="A251" s="144"/>
      <c r="B251" s="55"/>
      <c r="C251" s="55"/>
      <c r="D251" s="72">
        <f>SUMIF('3.1.MTS A'!$F$7:$F$253,'3.2.MTS B (M3)'!B251,'3.1.MTS A'!$N$7:$N$253)</f>
        <v>0</v>
      </c>
      <c r="E251" s="187">
        <f>SUMIF('Conv ratios (M3)'!$A$2:$A$51,'3.2.MTS B (M3)'!$B251,'Conv ratios (M3)'!$G$2:$G$51)</f>
        <v>0</v>
      </c>
      <c r="F251" s="187">
        <f>SUMIF('Conv ratios (M3)'!$A$2:$A$51,'3.2.MTS B (M3)'!$B251,'Conv ratios (M3)'!$F$2:$F$51)</f>
        <v>0</v>
      </c>
      <c r="G251" s="187">
        <f>SUMIF('Conv ratios (M3)'!$A$2:$A$51,'3.2.MTS B (M3)'!$B251,'Conv ratios (M3)'!$E$2:$E$51)</f>
        <v>0</v>
      </c>
      <c r="H251" s="55"/>
      <c r="I251" s="72">
        <f t="shared" si="54"/>
        <v>0</v>
      </c>
      <c r="J251" s="72">
        <f t="shared" si="55"/>
        <v>0</v>
      </c>
      <c r="K251" s="72">
        <f t="shared" si="56"/>
        <v>0</v>
      </c>
      <c r="L251" s="72">
        <f t="shared" si="57"/>
        <v>0</v>
      </c>
      <c r="M251" s="55"/>
      <c r="N251" s="72">
        <f t="shared" si="58"/>
        <v>0</v>
      </c>
      <c r="O251" s="55"/>
      <c r="P251" s="72">
        <f t="shared" si="59"/>
        <v>0</v>
      </c>
      <c r="Q251" s="72">
        <f t="shared" si="60"/>
        <v>0</v>
      </c>
      <c r="R251" s="72">
        <f>SUMIF('3.1.MTS A'!$F$7:$F$253,'3.2.MTS B (M3)'!B251,'3.1.MTS A'!$AH$7:$AH$253)</f>
        <v>0</v>
      </c>
      <c r="S251" s="72">
        <f>SUMIFS('MTS B Funnel (M3)'!$E$7:$E$251,'MTS B Funnel (M3)'!$B$7:$B$251,'3.2.MTS B (M3)'!$B251)</f>
        <v>0</v>
      </c>
      <c r="T251" s="72">
        <f>SUMIFS('MTS B Funnel (M3)'!$F$7:$F$251,'MTS B Funnel (M3)'!$B$7:$B$251,'3.2.MTS B (M3)'!$B251)</f>
        <v>0</v>
      </c>
      <c r="U251" s="72">
        <f>SUMIFS('MTS B Funnel (M3)'!$G$7:$G$251,'MTS B Funnel (M3)'!$B$7:$B$251,'3.2.MTS B (M3)'!$B251)</f>
        <v>0</v>
      </c>
      <c r="V251" s="72">
        <f>SUMIFS('MTS B Funnel (M3)'!$H$7:$H$251,'MTS B Funnel (M3)'!$B$7:$B$251,'3.2.MTS B (M3)'!$B251)</f>
        <v>0</v>
      </c>
      <c r="W251" s="72">
        <f t="shared" si="61"/>
        <v>0</v>
      </c>
      <c r="X251" s="72">
        <f t="shared" si="62"/>
        <v>0</v>
      </c>
      <c r="Y251" s="72">
        <f t="shared" si="63"/>
        <v>0</v>
      </c>
      <c r="Z251" s="72">
        <f t="shared" si="63"/>
        <v>0</v>
      </c>
      <c r="AA251" s="72">
        <f t="shared" si="63"/>
        <v>0</v>
      </c>
      <c r="AB251" s="72">
        <f>SUMIFS('MTS B Funnel (M3)'!$I$7:$I$251,'MTS B Funnel (M3)'!$B$7:$B$251,'3.2.MTS B (M3)'!$B251)</f>
        <v>0</v>
      </c>
      <c r="AC251" s="72">
        <f>SUMIFS('MTS B Funnel (M3)'!$J$7:$J$251,'MTS B Funnel (M3)'!$B$7:$B$251,'3.2.MTS B (M3)'!$B251)</f>
        <v>0</v>
      </c>
      <c r="AD251" s="72">
        <f t="shared" si="64"/>
        <v>0</v>
      </c>
      <c r="AE251" s="55"/>
      <c r="AF251" s="72">
        <f>SUMIF('3.1.MTS A'!$F$7:$F$253,'3.2.MTS B (M3)'!R251,'3.1.MTS A'!$AM$7:$AM$253)</f>
        <v>0</v>
      </c>
      <c r="AG251" s="72">
        <f>SUMIFS('MTS B Funnel (M3)'!$L$7:$L$251,'MTS B Funnel (M3)'!$B$7:$B$251,'3.2.MTS B (M3)'!$B251)</f>
        <v>0</v>
      </c>
      <c r="AH251" s="72">
        <f>SUMIFS('MTS B Funnel (M3)'!$M$7:$M$251,'MTS B Funnel (M3)'!$B$7:$B$251,'3.2.MTS B (M3)'!$B251)</f>
        <v>0</v>
      </c>
      <c r="AI251" s="72">
        <f>SUMIFS('MTS B Funnel (M3)'!$N$7:$N$251,'MTS B Funnel (M3)'!$B$7:$B$251,'3.2.MTS B (M3)'!$B251)</f>
        <v>0</v>
      </c>
      <c r="AJ251" s="72">
        <f>SUMIFS('MTS B Funnel (M3)'!$O$7:$O$251,'MTS B Funnel (M3)'!$B$7:$B$251,'3.2.MTS B (M3)'!$B251)</f>
        <v>0</v>
      </c>
      <c r="AK251" s="72">
        <f t="shared" si="65"/>
        <v>0</v>
      </c>
      <c r="AL251" s="72">
        <f t="shared" si="66"/>
        <v>0</v>
      </c>
      <c r="AM251" s="72">
        <f t="shared" si="67"/>
        <v>0</v>
      </c>
      <c r="AN251" s="72">
        <f t="shared" si="68"/>
        <v>0</v>
      </c>
      <c r="AO251" s="72">
        <f t="shared" si="69"/>
        <v>0</v>
      </c>
      <c r="AP251" s="55"/>
    </row>
    <row r="252" spans="1:42" x14ac:dyDescent="0.25">
      <c r="A252" s="65"/>
      <c r="B252" s="40"/>
      <c r="C252" s="40"/>
      <c r="D252" s="40"/>
      <c r="E252" s="40"/>
      <c r="F252" s="40"/>
      <c r="G252" s="40"/>
      <c r="H252" s="40"/>
      <c r="I252" s="40"/>
      <c r="J252" s="40"/>
      <c r="K252" s="40"/>
      <c r="L252" s="40"/>
      <c r="M252" s="55"/>
      <c r="N252" s="40"/>
      <c r="O252" s="40"/>
      <c r="P252" s="40"/>
      <c r="Q252" s="40"/>
      <c r="R252" s="40"/>
      <c r="S252" s="40"/>
      <c r="T252" s="40"/>
      <c r="U252" s="40"/>
      <c r="V252" s="40"/>
      <c r="W252" s="40"/>
      <c r="X252" s="40"/>
      <c r="Y252" s="40"/>
      <c r="Z252" s="40"/>
      <c r="AA252" s="40"/>
      <c r="AB252" s="40"/>
      <c r="AC252" s="40"/>
      <c r="AD252" s="40"/>
      <c r="AE252" s="40"/>
      <c r="AF252" s="40"/>
      <c r="AG252" s="40"/>
      <c r="AH252" s="40"/>
      <c r="AI252" s="40"/>
      <c r="AJ252" s="40"/>
      <c r="AK252" s="40"/>
      <c r="AL252" s="40"/>
      <c r="AM252" s="40"/>
      <c r="AN252" s="40"/>
      <c r="AO252" s="40"/>
      <c r="AP252" s="40"/>
    </row>
    <row r="253" spans="1:42" x14ac:dyDescent="0.25">
      <c r="A253" s="65"/>
      <c r="B253" s="40"/>
      <c r="C253" s="40"/>
      <c r="D253" s="40"/>
      <c r="E253" s="40"/>
      <c r="F253" s="40"/>
      <c r="G253" s="40"/>
      <c r="H253" s="40"/>
      <c r="I253" s="40"/>
      <c r="J253" s="40"/>
      <c r="K253" s="40"/>
      <c r="L253" s="40"/>
      <c r="M253" s="55"/>
      <c r="N253" s="40"/>
      <c r="O253" s="40"/>
      <c r="P253" s="40"/>
      <c r="Q253" s="40"/>
      <c r="R253" s="40"/>
      <c r="S253" s="40"/>
      <c r="T253" s="40"/>
      <c r="U253" s="40"/>
      <c r="V253" s="40"/>
      <c r="W253" s="40"/>
      <c r="X253" s="40"/>
      <c r="Y253" s="40"/>
      <c r="Z253" s="40"/>
      <c r="AA253" s="40"/>
      <c r="AB253" s="40"/>
      <c r="AC253" s="40"/>
      <c r="AD253" s="40"/>
      <c r="AE253" s="40"/>
      <c r="AF253" s="40"/>
      <c r="AG253" s="40"/>
      <c r="AH253" s="40"/>
      <c r="AI253" s="40"/>
      <c r="AJ253" s="40"/>
      <c r="AK253" s="40"/>
      <c r="AL253" s="40"/>
      <c r="AM253" s="40"/>
      <c r="AN253" s="40"/>
      <c r="AO253" s="40"/>
      <c r="AP253" s="40"/>
    </row>
    <row r="254" spans="1:42" x14ac:dyDescent="0.25">
      <c r="A254" s="65"/>
      <c r="B254" s="40"/>
      <c r="C254" s="40"/>
      <c r="D254" s="40"/>
      <c r="E254" s="40"/>
      <c r="F254" s="40"/>
      <c r="G254" s="40"/>
      <c r="H254" s="40"/>
      <c r="I254" s="40"/>
      <c r="J254" s="40"/>
      <c r="K254" s="40"/>
      <c r="L254" s="40"/>
      <c r="M254" s="55"/>
      <c r="N254" s="40"/>
      <c r="O254" s="40"/>
      <c r="P254" s="40"/>
      <c r="Q254" s="40"/>
      <c r="R254" s="40"/>
      <c r="S254" s="40"/>
      <c r="T254" s="40"/>
      <c r="U254" s="40"/>
      <c r="V254" s="40"/>
      <c r="W254" s="40"/>
      <c r="X254" s="40"/>
      <c r="Y254" s="40"/>
      <c r="Z254" s="40"/>
      <c r="AA254" s="40"/>
      <c r="AB254" s="40"/>
      <c r="AC254" s="40"/>
      <c r="AD254" s="40"/>
      <c r="AE254" s="40"/>
      <c r="AF254" s="40"/>
      <c r="AG254" s="40"/>
      <c r="AH254" s="40"/>
      <c r="AI254" s="40"/>
      <c r="AJ254" s="40"/>
      <c r="AK254" s="40"/>
      <c r="AL254" s="40"/>
      <c r="AM254" s="40"/>
      <c r="AN254" s="40"/>
      <c r="AO254" s="40"/>
      <c r="AP254" s="40"/>
    </row>
    <row r="255" spans="1:42" x14ac:dyDescent="0.25">
      <c r="A255" s="65"/>
      <c r="B255" s="40"/>
      <c r="C255" s="40"/>
      <c r="D255" s="40"/>
      <c r="E255" s="40"/>
      <c r="F255" s="40"/>
      <c r="G255" s="40"/>
      <c r="H255" s="40"/>
      <c r="I255" s="40"/>
      <c r="J255" s="40"/>
      <c r="K255" s="40"/>
      <c r="L255" s="40"/>
      <c r="M255" s="55"/>
      <c r="N255" s="40"/>
      <c r="O255" s="40"/>
      <c r="P255" s="40"/>
      <c r="Q255" s="40"/>
      <c r="R255" s="40"/>
      <c r="S255" s="40"/>
      <c r="T255" s="40"/>
      <c r="U255" s="40"/>
      <c r="V255" s="40"/>
      <c r="W255" s="40"/>
      <c r="X255" s="40"/>
      <c r="Y255" s="40"/>
      <c r="Z255" s="40"/>
      <c r="AA255" s="40"/>
      <c r="AB255" s="40"/>
      <c r="AC255" s="40"/>
      <c r="AD255" s="40"/>
      <c r="AE255" s="40"/>
      <c r="AF255" s="40"/>
      <c r="AG255" s="40"/>
      <c r="AH255" s="40"/>
      <c r="AI255" s="40"/>
      <c r="AJ255" s="40"/>
      <c r="AK255" s="40"/>
      <c r="AL255" s="40"/>
      <c r="AM255" s="40"/>
      <c r="AN255" s="40"/>
      <c r="AO255" s="40"/>
      <c r="AP255" s="40"/>
    </row>
    <row r="256" spans="1:42" x14ac:dyDescent="0.25">
      <c r="A256" s="65"/>
      <c r="B256" s="40"/>
      <c r="C256" s="40"/>
      <c r="D256" s="40"/>
      <c r="E256" s="40"/>
      <c r="F256" s="40"/>
      <c r="G256" s="40"/>
      <c r="H256" s="40"/>
      <c r="I256" s="40"/>
      <c r="J256" s="40"/>
      <c r="K256" s="40"/>
      <c r="L256" s="40"/>
      <c r="M256" s="55"/>
      <c r="N256" s="40"/>
      <c r="O256" s="40"/>
      <c r="P256" s="40"/>
      <c r="Q256" s="40"/>
      <c r="R256" s="40"/>
      <c r="S256" s="40"/>
      <c r="T256" s="40"/>
      <c r="U256" s="40"/>
      <c r="V256" s="40"/>
      <c r="W256" s="40"/>
      <c r="X256" s="40"/>
      <c r="Y256" s="40"/>
      <c r="Z256" s="40"/>
      <c r="AA256" s="40"/>
      <c r="AB256" s="40"/>
      <c r="AC256" s="40"/>
      <c r="AD256" s="40"/>
      <c r="AE256" s="40"/>
      <c r="AF256" s="40"/>
      <c r="AG256" s="40"/>
      <c r="AH256" s="40"/>
      <c r="AI256" s="40"/>
      <c r="AJ256" s="40"/>
      <c r="AK256" s="40"/>
      <c r="AL256" s="40"/>
      <c r="AM256" s="40"/>
      <c r="AN256" s="40"/>
      <c r="AO256" s="40"/>
      <c r="AP256" s="40"/>
    </row>
    <row r="257" spans="1:42" x14ac:dyDescent="0.25">
      <c r="A257" s="65"/>
      <c r="B257" s="40"/>
      <c r="C257" s="40"/>
      <c r="D257" s="40"/>
      <c r="E257" s="40"/>
      <c r="F257" s="40"/>
      <c r="G257" s="40"/>
      <c r="H257" s="40"/>
      <c r="I257" s="40"/>
      <c r="J257" s="40"/>
      <c r="K257" s="40"/>
      <c r="L257" s="40"/>
      <c r="M257" s="55"/>
      <c r="N257" s="40"/>
      <c r="O257" s="40"/>
      <c r="P257" s="40"/>
      <c r="Q257" s="40"/>
      <c r="R257" s="40"/>
      <c r="S257" s="40"/>
      <c r="T257" s="40"/>
      <c r="U257" s="40"/>
      <c r="V257" s="40"/>
      <c r="W257" s="40"/>
      <c r="X257" s="40"/>
      <c r="Y257" s="40"/>
      <c r="Z257" s="40"/>
      <c r="AA257" s="40"/>
      <c r="AB257" s="40"/>
      <c r="AC257" s="40"/>
      <c r="AD257" s="40"/>
      <c r="AE257" s="40"/>
      <c r="AF257" s="40"/>
      <c r="AG257" s="40"/>
      <c r="AH257" s="40"/>
      <c r="AI257" s="40"/>
      <c r="AJ257" s="40"/>
      <c r="AK257" s="40"/>
      <c r="AL257" s="40"/>
      <c r="AM257" s="40"/>
      <c r="AN257" s="40"/>
      <c r="AO257" s="40"/>
      <c r="AP257" s="40"/>
    </row>
    <row r="258" spans="1:42" x14ac:dyDescent="0.25">
      <c r="A258" s="65"/>
      <c r="B258" s="40"/>
      <c r="C258" s="40"/>
      <c r="D258" s="40"/>
      <c r="E258" s="40"/>
      <c r="F258" s="40"/>
      <c r="G258" s="40"/>
      <c r="H258" s="40"/>
      <c r="I258" s="40"/>
      <c r="J258" s="40"/>
      <c r="K258" s="40"/>
      <c r="L258" s="40"/>
      <c r="M258" s="55"/>
      <c r="N258" s="40"/>
      <c r="O258" s="40"/>
      <c r="P258" s="40"/>
      <c r="Q258" s="40"/>
      <c r="R258" s="40"/>
      <c r="S258" s="40"/>
      <c r="T258" s="40"/>
      <c r="U258" s="40"/>
      <c r="V258" s="40"/>
      <c r="W258" s="40"/>
      <c r="X258" s="40"/>
      <c r="Y258" s="40"/>
      <c r="Z258" s="40"/>
      <c r="AA258" s="40"/>
      <c r="AB258" s="40"/>
      <c r="AC258" s="40"/>
      <c r="AD258" s="40"/>
      <c r="AE258" s="40"/>
      <c r="AF258" s="40"/>
      <c r="AG258" s="40"/>
      <c r="AH258" s="40"/>
      <c r="AI258" s="40"/>
      <c r="AJ258" s="40"/>
      <c r="AK258" s="40"/>
      <c r="AL258" s="40"/>
      <c r="AM258" s="40"/>
      <c r="AN258" s="40"/>
      <c r="AO258" s="40"/>
      <c r="AP258" s="40"/>
    </row>
    <row r="259" spans="1:42" x14ac:dyDescent="0.25">
      <c r="A259" s="65"/>
      <c r="B259" s="40"/>
      <c r="C259" s="40"/>
      <c r="D259" s="40"/>
      <c r="E259" s="40"/>
      <c r="F259" s="40"/>
      <c r="G259" s="40"/>
      <c r="H259" s="40"/>
      <c r="I259" s="40"/>
      <c r="J259" s="40"/>
      <c r="K259" s="40"/>
      <c r="L259" s="40"/>
      <c r="M259" s="55"/>
      <c r="N259" s="40"/>
      <c r="O259" s="40"/>
      <c r="P259" s="40"/>
      <c r="Q259" s="40"/>
      <c r="R259" s="40"/>
      <c r="S259" s="40"/>
      <c r="T259" s="40"/>
      <c r="U259" s="40"/>
      <c r="V259" s="40"/>
      <c r="W259" s="40"/>
      <c r="X259" s="40"/>
      <c r="Y259" s="40"/>
      <c r="Z259" s="40"/>
      <c r="AA259" s="40"/>
      <c r="AB259" s="40"/>
      <c r="AC259" s="40"/>
      <c r="AD259" s="40"/>
      <c r="AE259" s="40"/>
      <c r="AF259" s="40"/>
      <c r="AG259" s="40"/>
      <c r="AH259" s="40"/>
      <c r="AI259" s="40"/>
      <c r="AJ259" s="40"/>
      <c r="AK259" s="40"/>
      <c r="AL259" s="40"/>
      <c r="AM259" s="40"/>
      <c r="AN259" s="40"/>
      <c r="AO259" s="40"/>
      <c r="AP259" s="40"/>
    </row>
    <row r="260" spans="1:42" x14ac:dyDescent="0.25">
      <c r="A260" s="65"/>
      <c r="B260" s="40"/>
      <c r="C260" s="40"/>
      <c r="D260" s="40"/>
      <c r="E260" s="40"/>
      <c r="F260" s="40"/>
      <c r="G260" s="40"/>
      <c r="H260" s="40"/>
      <c r="I260" s="40"/>
      <c r="J260" s="40"/>
      <c r="K260" s="40"/>
      <c r="L260" s="40"/>
      <c r="M260" s="55"/>
      <c r="N260" s="40"/>
      <c r="O260" s="40"/>
      <c r="P260" s="40"/>
      <c r="Q260" s="40"/>
      <c r="R260" s="40"/>
      <c r="S260" s="40"/>
      <c r="T260" s="40"/>
      <c r="U260" s="40"/>
      <c r="V260" s="40"/>
      <c r="W260" s="40"/>
      <c r="X260" s="40"/>
      <c r="Y260" s="40"/>
      <c r="Z260" s="40"/>
      <c r="AA260" s="40"/>
      <c r="AB260" s="40"/>
      <c r="AC260" s="40"/>
      <c r="AD260" s="40"/>
      <c r="AE260" s="40"/>
      <c r="AF260" s="40"/>
      <c r="AG260" s="40"/>
      <c r="AH260" s="40"/>
      <c r="AI260" s="40"/>
      <c r="AJ260" s="40"/>
      <c r="AK260" s="40"/>
      <c r="AL260" s="40"/>
      <c r="AM260" s="40"/>
      <c r="AN260" s="40"/>
      <c r="AO260" s="40"/>
      <c r="AP260" s="40"/>
    </row>
    <row r="261" spans="1:42" x14ac:dyDescent="0.25">
      <c r="A261" s="65"/>
      <c r="B261" s="40"/>
      <c r="C261" s="40"/>
      <c r="D261" s="40"/>
      <c r="E261" s="40"/>
      <c r="F261" s="40"/>
      <c r="G261" s="40"/>
      <c r="H261" s="40"/>
      <c r="I261" s="40"/>
      <c r="J261" s="40"/>
      <c r="K261" s="40"/>
      <c r="L261" s="40"/>
      <c r="M261" s="55"/>
      <c r="N261" s="40"/>
      <c r="O261" s="40"/>
      <c r="P261" s="40"/>
      <c r="Q261" s="40"/>
      <c r="R261" s="40"/>
      <c r="S261" s="40"/>
      <c r="T261" s="40"/>
      <c r="U261" s="40"/>
      <c r="V261" s="40"/>
      <c r="W261" s="40"/>
      <c r="X261" s="40"/>
      <c r="Y261" s="40"/>
      <c r="Z261" s="40"/>
      <c r="AA261" s="40"/>
      <c r="AB261" s="40"/>
      <c r="AC261" s="40"/>
      <c r="AD261" s="40"/>
      <c r="AE261" s="40"/>
      <c r="AF261" s="40"/>
      <c r="AG261" s="40"/>
      <c r="AH261" s="40"/>
      <c r="AI261" s="40"/>
      <c r="AJ261" s="40"/>
      <c r="AK261" s="40"/>
      <c r="AL261" s="40"/>
      <c r="AM261" s="40"/>
      <c r="AN261" s="40"/>
      <c r="AO261" s="40"/>
      <c r="AP261" s="40"/>
    </row>
    <row r="262" spans="1:42" x14ac:dyDescent="0.25">
      <c r="A262" s="65"/>
      <c r="B262" s="40"/>
      <c r="C262" s="40"/>
      <c r="D262" s="40"/>
      <c r="E262" s="40"/>
      <c r="F262" s="40"/>
      <c r="G262" s="40"/>
      <c r="H262" s="40"/>
      <c r="I262" s="40"/>
      <c r="J262" s="40"/>
      <c r="K262" s="40"/>
      <c r="L262" s="40"/>
      <c r="M262" s="55"/>
      <c r="N262" s="40"/>
      <c r="O262" s="40"/>
      <c r="P262" s="40"/>
      <c r="Q262" s="40"/>
      <c r="R262" s="40"/>
      <c r="S262" s="40"/>
      <c r="T262" s="40"/>
      <c r="U262" s="40"/>
      <c r="V262" s="40"/>
      <c r="W262" s="40"/>
      <c r="X262" s="40"/>
      <c r="Y262" s="40"/>
      <c r="Z262" s="40"/>
      <c r="AA262" s="40"/>
      <c r="AB262" s="40"/>
      <c r="AC262" s="40"/>
      <c r="AD262" s="40"/>
      <c r="AE262" s="40"/>
      <c r="AF262" s="40"/>
      <c r="AG262" s="40"/>
      <c r="AH262" s="40"/>
      <c r="AI262" s="40"/>
      <c r="AJ262" s="40"/>
      <c r="AK262" s="40"/>
      <c r="AL262" s="40"/>
      <c r="AM262" s="40"/>
      <c r="AN262" s="40"/>
      <c r="AO262" s="40"/>
      <c r="AP262" s="40"/>
    </row>
    <row r="263" spans="1:42" x14ac:dyDescent="0.25">
      <c r="A263" s="65"/>
      <c r="B263" s="40"/>
      <c r="C263" s="40"/>
      <c r="D263" s="40"/>
      <c r="E263" s="40"/>
      <c r="F263" s="40"/>
      <c r="G263" s="40"/>
      <c r="H263" s="40"/>
      <c r="I263" s="40"/>
      <c r="J263" s="40"/>
      <c r="K263" s="40"/>
      <c r="L263" s="40"/>
      <c r="M263" s="55"/>
      <c r="N263" s="40"/>
      <c r="O263" s="40"/>
      <c r="P263" s="40"/>
      <c r="Q263" s="40"/>
      <c r="R263" s="40"/>
      <c r="S263" s="40"/>
      <c r="T263" s="40"/>
      <c r="U263" s="40"/>
      <c r="V263" s="40"/>
      <c r="W263" s="40"/>
      <c r="X263" s="40"/>
      <c r="Y263" s="40"/>
      <c r="Z263" s="40"/>
      <c r="AA263" s="40"/>
      <c r="AB263" s="40"/>
      <c r="AC263" s="40"/>
      <c r="AD263" s="40"/>
      <c r="AE263" s="40"/>
      <c r="AF263" s="40"/>
      <c r="AG263" s="40"/>
      <c r="AH263" s="40"/>
      <c r="AI263" s="40"/>
      <c r="AJ263" s="40"/>
      <c r="AK263" s="40"/>
      <c r="AL263" s="40"/>
      <c r="AM263" s="40"/>
      <c r="AN263" s="40"/>
      <c r="AO263" s="40"/>
      <c r="AP263" s="40"/>
    </row>
    <row r="264" spans="1:42" x14ac:dyDescent="0.25">
      <c r="A264" s="65"/>
      <c r="B264" s="40"/>
      <c r="C264" s="40"/>
      <c r="D264" s="40"/>
      <c r="E264" s="40"/>
      <c r="F264" s="40"/>
      <c r="G264" s="40"/>
      <c r="H264" s="40"/>
      <c r="I264" s="40"/>
      <c r="J264" s="40"/>
      <c r="K264" s="40"/>
      <c r="L264" s="40"/>
      <c r="M264" s="55"/>
      <c r="N264" s="40"/>
      <c r="O264" s="40"/>
      <c r="P264" s="40"/>
      <c r="Q264" s="40"/>
      <c r="R264" s="40"/>
      <c r="S264" s="40"/>
      <c r="T264" s="40"/>
      <c r="U264" s="40"/>
      <c r="V264" s="40"/>
      <c r="W264" s="40"/>
      <c r="X264" s="40"/>
      <c r="Y264" s="40"/>
      <c r="Z264" s="40"/>
      <c r="AA264" s="40"/>
      <c r="AB264" s="40"/>
      <c r="AC264" s="40"/>
      <c r="AD264" s="40"/>
      <c r="AE264" s="40"/>
      <c r="AF264" s="40"/>
      <c r="AG264" s="40"/>
      <c r="AH264" s="40"/>
      <c r="AI264" s="40"/>
      <c r="AJ264" s="40"/>
      <c r="AK264" s="40"/>
      <c r="AL264" s="40"/>
      <c r="AM264" s="40"/>
      <c r="AN264" s="40"/>
      <c r="AO264" s="40"/>
      <c r="AP264" s="40"/>
    </row>
    <row r="265" spans="1:42" x14ac:dyDescent="0.25">
      <c r="A265" s="65"/>
      <c r="B265" s="40"/>
      <c r="C265" s="40"/>
      <c r="D265" s="40"/>
      <c r="E265" s="40"/>
      <c r="F265" s="40"/>
      <c r="G265" s="40"/>
      <c r="H265" s="40"/>
      <c r="I265" s="40"/>
      <c r="J265" s="40"/>
      <c r="K265" s="40"/>
      <c r="L265" s="40"/>
      <c r="M265" s="55"/>
      <c r="N265" s="40"/>
      <c r="O265" s="40"/>
      <c r="P265" s="40"/>
      <c r="Q265" s="40"/>
      <c r="R265" s="40"/>
      <c r="S265" s="40"/>
      <c r="T265" s="40"/>
      <c r="U265" s="40"/>
      <c r="V265" s="40"/>
      <c r="W265" s="40"/>
      <c r="X265" s="40"/>
      <c r="Y265" s="40"/>
      <c r="Z265" s="40"/>
      <c r="AA265" s="40"/>
      <c r="AB265" s="40"/>
      <c r="AC265" s="40"/>
      <c r="AD265" s="40"/>
      <c r="AE265" s="40"/>
      <c r="AF265" s="40"/>
      <c r="AG265" s="40"/>
      <c r="AH265" s="40"/>
      <c r="AI265" s="40"/>
      <c r="AJ265" s="40"/>
      <c r="AK265" s="40"/>
      <c r="AL265" s="40"/>
      <c r="AM265" s="40"/>
      <c r="AN265" s="40"/>
      <c r="AO265" s="40"/>
      <c r="AP265" s="40"/>
    </row>
    <row r="266" spans="1:42" x14ac:dyDescent="0.25">
      <c r="A266" s="65"/>
      <c r="B266" s="40"/>
      <c r="C266" s="40"/>
      <c r="D266" s="40"/>
      <c r="E266" s="40"/>
      <c r="F266" s="40"/>
      <c r="G266" s="40"/>
      <c r="H266" s="40"/>
      <c r="I266" s="40"/>
      <c r="J266" s="40"/>
      <c r="K266" s="40"/>
      <c r="L266" s="40"/>
      <c r="M266" s="55"/>
      <c r="N266" s="40"/>
      <c r="O266" s="40"/>
      <c r="P266" s="40"/>
      <c r="Q266" s="40"/>
      <c r="R266" s="40"/>
      <c r="S266" s="40"/>
      <c r="T266" s="40"/>
      <c r="U266" s="40"/>
      <c r="V266" s="40"/>
      <c r="W266" s="40"/>
      <c r="X266" s="40"/>
      <c r="Y266" s="40"/>
      <c r="Z266" s="40"/>
      <c r="AA266" s="40"/>
      <c r="AB266" s="40"/>
      <c r="AC266" s="40"/>
      <c r="AD266" s="40"/>
      <c r="AE266" s="40"/>
      <c r="AF266" s="40"/>
      <c r="AG266" s="40"/>
      <c r="AH266" s="40"/>
      <c r="AI266" s="40"/>
      <c r="AJ266" s="40"/>
      <c r="AK266" s="40"/>
      <c r="AL266" s="40"/>
      <c r="AM266" s="40"/>
      <c r="AN266" s="40"/>
      <c r="AO266" s="40"/>
      <c r="AP266" s="40"/>
    </row>
    <row r="267" spans="1:42" x14ac:dyDescent="0.25">
      <c r="A267" s="65"/>
      <c r="B267" s="40"/>
      <c r="C267" s="40"/>
      <c r="D267" s="40"/>
      <c r="E267" s="40"/>
      <c r="F267" s="40"/>
      <c r="G267" s="40"/>
      <c r="H267" s="40"/>
      <c r="I267" s="40"/>
      <c r="J267" s="40"/>
      <c r="K267" s="40"/>
      <c r="L267" s="40"/>
      <c r="M267" s="55"/>
      <c r="N267" s="40"/>
      <c r="O267" s="40"/>
      <c r="P267" s="40"/>
      <c r="Q267" s="40"/>
      <c r="R267" s="40"/>
      <c r="S267" s="40"/>
      <c r="T267" s="40"/>
      <c r="U267" s="40"/>
      <c r="V267" s="40"/>
      <c r="W267" s="40"/>
      <c r="X267" s="40"/>
      <c r="Y267" s="40"/>
      <c r="Z267" s="40"/>
      <c r="AA267" s="40"/>
      <c r="AB267" s="40"/>
      <c r="AC267" s="40"/>
      <c r="AD267" s="40"/>
      <c r="AE267" s="40"/>
      <c r="AF267" s="40"/>
      <c r="AG267" s="40"/>
      <c r="AH267" s="40"/>
      <c r="AI267" s="40"/>
      <c r="AJ267" s="40"/>
      <c r="AK267" s="40"/>
      <c r="AL267" s="40"/>
      <c r="AM267" s="40"/>
      <c r="AN267" s="40"/>
      <c r="AO267" s="40"/>
      <c r="AP267" s="40"/>
    </row>
    <row r="268" spans="1:42" x14ac:dyDescent="0.25">
      <c r="A268" s="65"/>
      <c r="B268" s="40"/>
      <c r="C268" s="40"/>
      <c r="D268" s="40"/>
      <c r="E268" s="40"/>
      <c r="F268" s="40"/>
      <c r="G268" s="40"/>
      <c r="H268" s="40"/>
      <c r="I268" s="40"/>
      <c r="J268" s="40"/>
      <c r="K268" s="40"/>
      <c r="L268" s="40"/>
      <c r="M268" s="55"/>
      <c r="N268" s="40"/>
      <c r="O268" s="40"/>
      <c r="P268" s="40"/>
      <c r="Q268" s="40"/>
      <c r="R268" s="40"/>
      <c r="S268" s="40"/>
      <c r="T268" s="40"/>
      <c r="U268" s="40"/>
      <c r="V268" s="40"/>
      <c r="W268" s="40"/>
      <c r="X268" s="40"/>
      <c r="Y268" s="40"/>
      <c r="Z268" s="40"/>
      <c r="AA268" s="40"/>
      <c r="AB268" s="40"/>
      <c r="AC268" s="40"/>
      <c r="AD268" s="40"/>
      <c r="AE268" s="40"/>
      <c r="AF268" s="40"/>
      <c r="AG268" s="40"/>
      <c r="AH268" s="40"/>
      <c r="AI268" s="40"/>
      <c r="AJ268" s="40"/>
      <c r="AK268" s="40"/>
      <c r="AL268" s="40"/>
      <c r="AM268" s="40"/>
      <c r="AN268" s="40"/>
      <c r="AO268" s="40"/>
      <c r="AP268" s="40"/>
    </row>
    <row r="269" spans="1:42" x14ac:dyDescent="0.25">
      <c r="A269" s="65"/>
      <c r="B269" s="40"/>
      <c r="C269" s="40"/>
      <c r="D269" s="40"/>
      <c r="E269" s="40"/>
      <c r="F269" s="40"/>
      <c r="G269" s="40"/>
      <c r="H269" s="40"/>
      <c r="I269" s="40"/>
      <c r="J269" s="40"/>
      <c r="K269" s="40"/>
      <c r="L269" s="40"/>
      <c r="M269" s="55"/>
      <c r="N269" s="40"/>
      <c r="O269" s="40"/>
      <c r="P269" s="40"/>
      <c r="Q269" s="40"/>
      <c r="R269" s="40"/>
      <c r="S269" s="40"/>
      <c r="T269" s="40"/>
      <c r="U269" s="40"/>
      <c r="V269" s="40"/>
      <c r="W269" s="40"/>
      <c r="X269" s="40"/>
      <c r="Y269" s="40"/>
      <c r="Z269" s="40"/>
      <c r="AA269" s="40"/>
      <c r="AB269" s="40"/>
      <c r="AC269" s="40"/>
      <c r="AD269" s="40"/>
      <c r="AE269" s="40"/>
      <c r="AF269" s="40"/>
      <c r="AG269" s="40"/>
      <c r="AH269" s="40"/>
      <c r="AI269" s="40"/>
      <c r="AJ269" s="40"/>
      <c r="AK269" s="40"/>
      <c r="AL269" s="40"/>
      <c r="AM269" s="40"/>
      <c r="AN269" s="40"/>
      <c r="AO269" s="40"/>
      <c r="AP269" s="40"/>
    </row>
    <row r="270" spans="1:42" x14ac:dyDescent="0.25">
      <c r="A270" s="65"/>
      <c r="B270" s="40"/>
      <c r="C270" s="40"/>
      <c r="D270" s="40"/>
      <c r="E270" s="40"/>
      <c r="F270" s="40"/>
      <c r="G270" s="40"/>
      <c r="H270" s="40"/>
      <c r="I270" s="40"/>
      <c r="J270" s="40"/>
      <c r="K270" s="40"/>
      <c r="L270" s="40"/>
      <c r="M270" s="55"/>
      <c r="N270" s="40"/>
      <c r="O270" s="40"/>
      <c r="P270" s="40"/>
      <c r="Q270" s="40"/>
      <c r="R270" s="40"/>
      <c r="S270" s="40"/>
      <c r="T270" s="40"/>
      <c r="U270" s="40"/>
      <c r="V270" s="40"/>
      <c r="W270" s="40"/>
      <c r="X270" s="40"/>
      <c r="Y270" s="40"/>
      <c r="Z270" s="40"/>
      <c r="AA270" s="40"/>
      <c r="AB270" s="40"/>
      <c r="AC270" s="40"/>
      <c r="AD270" s="40"/>
      <c r="AE270" s="40"/>
      <c r="AF270" s="40"/>
      <c r="AG270" s="40"/>
      <c r="AH270" s="40"/>
      <c r="AI270" s="40"/>
      <c r="AJ270" s="40"/>
      <c r="AK270" s="40"/>
      <c r="AL270" s="40"/>
      <c r="AM270" s="40"/>
      <c r="AN270" s="40"/>
      <c r="AO270" s="40"/>
      <c r="AP270" s="40"/>
    </row>
    <row r="271" spans="1:42" x14ac:dyDescent="0.25">
      <c r="A271" s="65"/>
      <c r="B271" s="40"/>
      <c r="C271" s="40"/>
      <c r="D271" s="40"/>
      <c r="E271" s="40"/>
      <c r="F271" s="40"/>
      <c r="G271" s="40"/>
      <c r="H271" s="40"/>
      <c r="I271" s="40"/>
      <c r="J271" s="40"/>
      <c r="K271" s="40"/>
      <c r="L271" s="40"/>
      <c r="M271" s="55"/>
      <c r="N271" s="40"/>
      <c r="O271" s="40"/>
      <c r="P271" s="40"/>
      <c r="Q271" s="40"/>
      <c r="R271" s="40"/>
      <c r="S271" s="40"/>
      <c r="T271" s="40"/>
      <c r="U271" s="40"/>
      <c r="V271" s="40"/>
      <c r="W271" s="40"/>
      <c r="X271" s="40"/>
      <c r="Y271" s="40"/>
      <c r="Z271" s="40"/>
      <c r="AA271" s="40"/>
      <c r="AB271" s="40"/>
      <c r="AC271" s="40"/>
      <c r="AD271" s="40"/>
      <c r="AE271" s="40"/>
      <c r="AF271" s="40"/>
      <c r="AG271" s="40"/>
      <c r="AH271" s="40"/>
      <c r="AI271" s="40"/>
      <c r="AJ271" s="40"/>
      <c r="AK271" s="40"/>
      <c r="AL271" s="40"/>
      <c r="AM271" s="40"/>
      <c r="AN271" s="40"/>
      <c r="AO271" s="40"/>
      <c r="AP271" s="40"/>
    </row>
    <row r="272" spans="1:42" x14ac:dyDescent="0.25">
      <c r="A272" s="65"/>
      <c r="B272" s="40"/>
      <c r="C272" s="40"/>
      <c r="D272" s="40"/>
      <c r="E272" s="40"/>
      <c r="F272" s="40"/>
      <c r="G272" s="40"/>
      <c r="H272" s="40"/>
      <c r="I272" s="40"/>
      <c r="J272" s="40"/>
      <c r="K272" s="40"/>
      <c r="L272" s="40"/>
      <c r="M272" s="55"/>
      <c r="N272" s="40"/>
      <c r="O272" s="40"/>
      <c r="P272" s="40"/>
      <c r="Q272" s="40"/>
      <c r="R272" s="40"/>
      <c r="S272" s="40"/>
      <c r="T272" s="40"/>
      <c r="U272" s="40"/>
      <c r="V272" s="40"/>
      <c r="W272" s="40"/>
      <c r="X272" s="40"/>
      <c r="Y272" s="40"/>
      <c r="Z272" s="40"/>
      <c r="AA272" s="40"/>
      <c r="AB272" s="40"/>
      <c r="AC272" s="40"/>
      <c r="AD272" s="40"/>
      <c r="AE272" s="40"/>
      <c r="AF272" s="40"/>
      <c r="AG272" s="40"/>
      <c r="AH272" s="40"/>
      <c r="AI272" s="40"/>
      <c r="AJ272" s="40"/>
      <c r="AK272" s="40"/>
      <c r="AL272" s="40"/>
      <c r="AM272" s="40"/>
      <c r="AN272" s="40"/>
      <c r="AO272" s="40"/>
      <c r="AP272" s="40"/>
    </row>
    <row r="273" spans="1:42" x14ac:dyDescent="0.25">
      <c r="A273" s="65"/>
      <c r="B273" s="40"/>
      <c r="C273" s="40"/>
      <c r="D273" s="40"/>
      <c r="E273" s="40"/>
      <c r="F273" s="40"/>
      <c r="G273" s="40"/>
      <c r="H273" s="40"/>
      <c r="I273" s="40"/>
      <c r="J273" s="40"/>
      <c r="K273" s="40"/>
      <c r="L273" s="40"/>
      <c r="M273" s="55"/>
      <c r="N273" s="40"/>
      <c r="O273" s="40"/>
      <c r="P273" s="40"/>
      <c r="Q273" s="40"/>
      <c r="R273" s="40"/>
      <c r="S273" s="40"/>
      <c r="T273" s="40"/>
      <c r="U273" s="40"/>
      <c r="V273" s="40"/>
      <c r="W273" s="40"/>
      <c r="X273" s="40"/>
      <c r="Y273" s="40"/>
      <c r="Z273" s="40"/>
      <c r="AA273" s="40"/>
      <c r="AB273" s="40"/>
      <c r="AC273" s="40"/>
      <c r="AD273" s="40"/>
      <c r="AE273" s="40"/>
      <c r="AF273" s="40"/>
      <c r="AG273" s="40"/>
      <c r="AH273" s="40"/>
      <c r="AI273" s="40"/>
      <c r="AJ273" s="40"/>
      <c r="AK273" s="40"/>
      <c r="AL273" s="40"/>
      <c r="AM273" s="40"/>
      <c r="AN273" s="40"/>
      <c r="AO273" s="40"/>
      <c r="AP273" s="40"/>
    </row>
    <row r="274" spans="1:42" x14ac:dyDescent="0.25">
      <c r="A274" s="65"/>
      <c r="B274" s="40"/>
      <c r="C274" s="40"/>
      <c r="D274" s="40"/>
      <c r="E274" s="40"/>
      <c r="F274" s="40"/>
      <c r="G274" s="40"/>
      <c r="H274" s="40"/>
      <c r="I274" s="40"/>
      <c r="J274" s="40"/>
      <c r="K274" s="40"/>
      <c r="L274" s="40"/>
      <c r="M274" s="55"/>
      <c r="N274" s="40"/>
      <c r="O274" s="40"/>
      <c r="P274" s="40"/>
      <c r="Q274" s="40"/>
      <c r="R274" s="40"/>
      <c r="S274" s="40"/>
      <c r="T274" s="40"/>
      <c r="U274" s="40"/>
      <c r="V274" s="40"/>
      <c r="W274" s="40"/>
      <c r="X274" s="40"/>
      <c r="Y274" s="40"/>
      <c r="Z274" s="40"/>
      <c r="AA274" s="40"/>
      <c r="AB274" s="40"/>
      <c r="AC274" s="40"/>
      <c r="AD274" s="40"/>
      <c r="AE274" s="40"/>
      <c r="AF274" s="40"/>
      <c r="AG274" s="40"/>
      <c r="AH274" s="40"/>
      <c r="AI274" s="40"/>
      <c r="AJ274" s="40"/>
      <c r="AK274" s="40"/>
      <c r="AL274" s="40"/>
      <c r="AM274" s="40"/>
      <c r="AN274" s="40"/>
      <c r="AO274" s="40"/>
      <c r="AP274" s="40"/>
    </row>
    <row r="275" spans="1:42" x14ac:dyDescent="0.25">
      <c r="A275" s="65"/>
      <c r="B275" s="40"/>
      <c r="C275" s="40"/>
      <c r="D275" s="40"/>
      <c r="E275" s="40"/>
      <c r="F275" s="40"/>
      <c r="G275" s="40"/>
      <c r="H275" s="40"/>
      <c r="I275" s="40"/>
      <c r="J275" s="40"/>
      <c r="K275" s="40"/>
      <c r="L275" s="40"/>
      <c r="M275" s="55"/>
      <c r="N275" s="40"/>
      <c r="O275" s="40"/>
      <c r="P275" s="40"/>
      <c r="Q275" s="40"/>
      <c r="R275" s="40"/>
      <c r="S275" s="40"/>
      <c r="T275" s="40"/>
      <c r="U275" s="40"/>
      <c r="V275" s="40"/>
      <c r="W275" s="40"/>
      <c r="X275" s="40"/>
      <c r="Y275" s="40"/>
      <c r="Z275" s="40"/>
      <c r="AA275" s="40"/>
      <c r="AB275" s="40"/>
      <c r="AC275" s="40"/>
      <c r="AD275" s="40"/>
      <c r="AE275" s="40"/>
      <c r="AF275" s="40"/>
      <c r="AG275" s="40"/>
      <c r="AH275" s="40"/>
      <c r="AI275" s="40"/>
      <c r="AJ275" s="40"/>
      <c r="AK275" s="40"/>
      <c r="AL275" s="40"/>
      <c r="AM275" s="40"/>
      <c r="AN275" s="40"/>
      <c r="AO275" s="40"/>
      <c r="AP275" s="40"/>
    </row>
    <row r="276" spans="1:42" x14ac:dyDescent="0.25">
      <c r="A276" s="65"/>
      <c r="B276" s="40"/>
      <c r="C276" s="40"/>
      <c r="D276" s="40"/>
      <c r="E276" s="40"/>
      <c r="F276" s="40"/>
      <c r="G276" s="40"/>
      <c r="H276" s="40"/>
      <c r="I276" s="40"/>
      <c r="J276" s="40"/>
      <c r="K276" s="40"/>
      <c r="L276" s="40"/>
      <c r="M276" s="55"/>
      <c r="N276" s="40"/>
      <c r="O276" s="40"/>
      <c r="P276" s="40"/>
      <c r="Q276" s="40"/>
      <c r="R276" s="40"/>
      <c r="S276" s="40"/>
      <c r="T276" s="40"/>
      <c r="U276" s="40"/>
      <c r="V276" s="40"/>
      <c r="W276" s="40"/>
      <c r="X276" s="40"/>
      <c r="Y276" s="40"/>
      <c r="Z276" s="40"/>
      <c r="AA276" s="40"/>
      <c r="AB276" s="40"/>
      <c r="AC276" s="40"/>
      <c r="AD276" s="40"/>
      <c r="AE276" s="40"/>
      <c r="AF276" s="40"/>
      <c r="AG276" s="40"/>
      <c r="AH276" s="40"/>
      <c r="AI276" s="40"/>
      <c r="AJ276" s="40"/>
      <c r="AK276" s="40"/>
      <c r="AL276" s="40"/>
      <c r="AM276" s="40"/>
      <c r="AN276" s="40"/>
      <c r="AO276" s="40"/>
      <c r="AP276" s="40"/>
    </row>
    <row r="277" spans="1:42" x14ac:dyDescent="0.25">
      <c r="A277" s="65"/>
      <c r="B277" s="40"/>
      <c r="C277" s="40"/>
      <c r="D277" s="40"/>
      <c r="E277" s="40"/>
      <c r="F277" s="40"/>
      <c r="G277" s="40"/>
      <c r="H277" s="40"/>
      <c r="I277" s="40"/>
      <c r="J277" s="40"/>
      <c r="K277" s="40"/>
      <c r="L277" s="40"/>
      <c r="M277" s="55"/>
      <c r="N277" s="40"/>
      <c r="O277" s="40"/>
      <c r="P277" s="40"/>
      <c r="Q277" s="40"/>
      <c r="R277" s="40"/>
      <c r="S277" s="40"/>
      <c r="T277" s="40"/>
      <c r="U277" s="40"/>
      <c r="V277" s="40"/>
      <c r="W277" s="40"/>
      <c r="X277" s="40"/>
      <c r="Y277" s="40"/>
      <c r="Z277" s="40"/>
      <c r="AA277" s="40"/>
      <c r="AB277" s="40"/>
      <c r="AC277" s="40"/>
      <c r="AD277" s="40"/>
      <c r="AE277" s="40"/>
      <c r="AF277" s="40"/>
      <c r="AG277" s="40"/>
      <c r="AH277" s="40"/>
      <c r="AI277" s="40"/>
      <c r="AJ277" s="40"/>
      <c r="AK277" s="40"/>
      <c r="AL277" s="40"/>
      <c r="AM277" s="40"/>
      <c r="AN277" s="40"/>
      <c r="AO277" s="40"/>
      <c r="AP277" s="40"/>
    </row>
    <row r="278" spans="1:42" x14ac:dyDescent="0.25">
      <c r="A278" s="65"/>
      <c r="B278" s="40"/>
      <c r="C278" s="40"/>
      <c r="D278" s="40"/>
      <c r="E278" s="40"/>
      <c r="F278" s="40"/>
      <c r="G278" s="40"/>
      <c r="H278" s="40"/>
      <c r="I278" s="40"/>
      <c r="J278" s="40"/>
      <c r="K278" s="40"/>
      <c r="L278" s="40"/>
      <c r="M278" s="55"/>
      <c r="N278" s="40"/>
      <c r="O278" s="40"/>
      <c r="P278" s="40"/>
      <c r="Q278" s="40"/>
      <c r="R278" s="40"/>
      <c r="S278" s="40"/>
      <c r="T278" s="40"/>
      <c r="U278" s="40"/>
      <c r="V278" s="40"/>
      <c r="W278" s="40"/>
      <c r="X278" s="40"/>
      <c r="Y278" s="40"/>
      <c r="Z278" s="40"/>
      <c r="AA278" s="40"/>
      <c r="AB278" s="40"/>
      <c r="AC278" s="40"/>
      <c r="AD278" s="40"/>
      <c r="AE278" s="40"/>
      <c r="AF278" s="40"/>
      <c r="AG278" s="40"/>
      <c r="AH278" s="40"/>
      <c r="AI278" s="40"/>
      <c r="AJ278" s="40"/>
      <c r="AK278" s="40"/>
      <c r="AL278" s="40"/>
      <c r="AM278" s="40"/>
      <c r="AN278" s="40"/>
      <c r="AO278" s="40"/>
      <c r="AP278" s="40"/>
    </row>
    <row r="279" spans="1:42" x14ac:dyDescent="0.25">
      <c r="A279" s="65"/>
      <c r="B279" s="40"/>
      <c r="C279" s="40"/>
      <c r="D279" s="40"/>
      <c r="E279" s="40"/>
      <c r="F279" s="40"/>
      <c r="G279" s="40"/>
      <c r="H279" s="40"/>
      <c r="I279" s="40"/>
      <c r="J279" s="40"/>
      <c r="K279" s="40"/>
      <c r="L279" s="40"/>
      <c r="M279" s="55"/>
      <c r="N279" s="40"/>
      <c r="O279" s="40"/>
      <c r="P279" s="40"/>
      <c r="Q279" s="40"/>
      <c r="R279" s="40"/>
      <c r="S279" s="40"/>
      <c r="T279" s="40"/>
      <c r="U279" s="40"/>
      <c r="V279" s="40"/>
      <c r="W279" s="40"/>
      <c r="X279" s="40"/>
      <c r="Y279" s="40"/>
      <c r="Z279" s="40"/>
      <c r="AA279" s="40"/>
      <c r="AB279" s="40"/>
      <c r="AC279" s="40"/>
      <c r="AD279" s="40"/>
      <c r="AE279" s="40"/>
      <c r="AF279" s="40"/>
      <c r="AG279" s="40"/>
      <c r="AH279" s="40"/>
      <c r="AI279" s="40"/>
      <c r="AJ279" s="40"/>
      <c r="AK279" s="40"/>
      <c r="AL279" s="40"/>
      <c r="AM279" s="40"/>
      <c r="AN279" s="40"/>
      <c r="AO279" s="40"/>
      <c r="AP279" s="40"/>
    </row>
    <row r="280" spans="1:42" x14ac:dyDescent="0.25">
      <c r="A280" s="65"/>
      <c r="B280" s="40"/>
      <c r="C280" s="40"/>
      <c r="D280" s="40"/>
      <c r="E280" s="40"/>
      <c r="F280" s="40"/>
      <c r="G280" s="40"/>
      <c r="H280" s="40"/>
      <c r="I280" s="40"/>
      <c r="J280" s="40"/>
      <c r="K280" s="40"/>
      <c r="L280" s="40"/>
      <c r="M280" s="55"/>
      <c r="N280" s="40"/>
      <c r="O280" s="40"/>
      <c r="P280" s="40"/>
      <c r="Q280" s="40"/>
      <c r="R280" s="40"/>
      <c r="S280" s="40"/>
      <c r="T280" s="40"/>
      <c r="U280" s="40"/>
      <c r="V280" s="40"/>
      <c r="W280" s="40"/>
      <c r="X280" s="40"/>
      <c r="Y280" s="40"/>
      <c r="Z280" s="40"/>
      <c r="AA280" s="40"/>
      <c r="AB280" s="40"/>
      <c r="AC280" s="40"/>
      <c r="AD280" s="40"/>
      <c r="AE280" s="40"/>
      <c r="AF280" s="40"/>
      <c r="AG280" s="40"/>
      <c r="AH280" s="40"/>
      <c r="AI280" s="40"/>
      <c r="AJ280" s="40"/>
      <c r="AK280" s="40"/>
      <c r="AL280" s="40"/>
      <c r="AM280" s="40"/>
      <c r="AN280" s="40"/>
      <c r="AO280" s="40"/>
      <c r="AP280" s="40"/>
    </row>
    <row r="281" spans="1:42" x14ac:dyDescent="0.25">
      <c r="A281" s="65"/>
      <c r="B281" s="40"/>
      <c r="C281" s="40"/>
      <c r="D281" s="40"/>
      <c r="E281" s="40"/>
      <c r="F281" s="40"/>
      <c r="G281" s="40"/>
      <c r="H281" s="40"/>
      <c r="I281" s="40"/>
      <c r="J281" s="40"/>
      <c r="K281" s="40"/>
      <c r="L281" s="40"/>
      <c r="M281" s="55"/>
      <c r="N281" s="40"/>
      <c r="O281" s="40"/>
      <c r="P281" s="40"/>
      <c r="Q281" s="40"/>
      <c r="R281" s="40"/>
      <c r="S281" s="40"/>
      <c r="T281" s="40"/>
      <c r="U281" s="40"/>
      <c r="V281" s="40"/>
      <c r="W281" s="40"/>
      <c r="X281" s="40"/>
      <c r="Y281" s="40"/>
      <c r="Z281" s="40"/>
      <c r="AA281" s="40"/>
      <c r="AB281" s="40"/>
      <c r="AC281" s="40"/>
      <c r="AD281" s="40"/>
      <c r="AE281" s="40"/>
      <c r="AF281" s="40"/>
      <c r="AG281" s="40"/>
      <c r="AH281" s="40"/>
      <c r="AI281" s="40"/>
      <c r="AJ281" s="40"/>
      <c r="AK281" s="40"/>
      <c r="AL281" s="40"/>
      <c r="AM281" s="40"/>
      <c r="AN281" s="40"/>
      <c r="AO281" s="40"/>
      <c r="AP281" s="40"/>
    </row>
    <row r="282" spans="1:42" x14ac:dyDescent="0.25">
      <c r="A282" s="65"/>
      <c r="B282" s="40"/>
      <c r="C282" s="40"/>
      <c r="D282" s="40"/>
      <c r="E282" s="40"/>
      <c r="F282" s="40"/>
      <c r="G282" s="40"/>
      <c r="H282" s="40"/>
      <c r="I282" s="40"/>
      <c r="J282" s="40"/>
      <c r="K282" s="40"/>
      <c r="L282" s="40"/>
      <c r="M282" s="55"/>
      <c r="N282" s="40"/>
      <c r="O282" s="40"/>
      <c r="P282" s="40"/>
      <c r="Q282" s="40"/>
      <c r="R282" s="40"/>
      <c r="S282" s="40"/>
      <c r="T282" s="40"/>
      <c r="U282" s="40"/>
      <c r="V282" s="40"/>
      <c r="W282" s="40"/>
      <c r="X282" s="40"/>
      <c r="Y282" s="40"/>
      <c r="Z282" s="40"/>
      <c r="AA282" s="40"/>
      <c r="AB282" s="40"/>
      <c r="AC282" s="40"/>
      <c r="AD282" s="40"/>
      <c r="AE282" s="40"/>
      <c r="AF282" s="40"/>
      <c r="AG282" s="40"/>
      <c r="AH282" s="40"/>
      <c r="AI282" s="40"/>
      <c r="AJ282" s="40"/>
      <c r="AK282" s="40"/>
      <c r="AL282" s="40"/>
      <c r="AM282" s="40"/>
      <c r="AN282" s="40"/>
      <c r="AO282" s="40"/>
      <c r="AP282" s="40"/>
    </row>
    <row r="283" spans="1:42" x14ac:dyDescent="0.25">
      <c r="A283" s="65"/>
      <c r="B283" s="40"/>
      <c r="C283" s="40"/>
      <c r="D283" s="40"/>
      <c r="E283" s="40"/>
      <c r="F283" s="40"/>
      <c r="G283" s="40"/>
      <c r="H283" s="40"/>
      <c r="I283" s="40"/>
      <c r="J283" s="40"/>
      <c r="K283" s="40"/>
      <c r="L283" s="40"/>
      <c r="M283" s="55"/>
      <c r="N283" s="40"/>
      <c r="O283" s="40"/>
      <c r="P283" s="40"/>
      <c r="Q283" s="40"/>
      <c r="R283" s="40"/>
      <c r="S283" s="40"/>
      <c r="T283" s="40"/>
      <c r="U283" s="40"/>
      <c r="V283" s="40"/>
      <c r="W283" s="40"/>
      <c r="X283" s="40"/>
      <c r="Y283" s="40"/>
      <c r="Z283" s="40"/>
      <c r="AA283" s="40"/>
      <c r="AB283" s="40"/>
      <c r="AC283" s="40"/>
      <c r="AD283" s="40"/>
      <c r="AE283" s="40"/>
      <c r="AF283" s="40"/>
      <c r="AG283" s="40"/>
      <c r="AH283" s="40"/>
      <c r="AI283" s="40"/>
      <c r="AJ283" s="40"/>
      <c r="AK283" s="40"/>
      <c r="AL283" s="40"/>
      <c r="AM283" s="40"/>
      <c r="AN283" s="40"/>
      <c r="AO283" s="40"/>
      <c r="AP283" s="40"/>
    </row>
    <row r="284" spans="1:42" x14ac:dyDescent="0.25">
      <c r="A284" s="65"/>
      <c r="B284" s="40"/>
      <c r="C284" s="40"/>
      <c r="D284" s="40"/>
      <c r="E284" s="40"/>
      <c r="F284" s="40"/>
      <c r="G284" s="40"/>
      <c r="H284" s="40"/>
      <c r="I284" s="40"/>
      <c r="J284" s="40"/>
      <c r="K284" s="40"/>
      <c r="L284" s="40"/>
      <c r="M284" s="55"/>
      <c r="N284" s="40"/>
      <c r="O284" s="40"/>
      <c r="P284" s="40"/>
      <c r="Q284" s="40"/>
      <c r="R284" s="40"/>
      <c r="S284" s="40"/>
      <c r="T284" s="40"/>
      <c r="U284" s="40"/>
      <c r="V284" s="40"/>
      <c r="W284" s="40"/>
      <c r="X284" s="40"/>
      <c r="Y284" s="40"/>
      <c r="Z284" s="40"/>
      <c r="AA284" s="40"/>
      <c r="AB284" s="40"/>
      <c r="AC284" s="40"/>
      <c r="AD284" s="40"/>
      <c r="AE284" s="40"/>
      <c r="AF284" s="40"/>
      <c r="AG284" s="40"/>
      <c r="AH284" s="40"/>
      <c r="AI284" s="40"/>
      <c r="AJ284" s="40"/>
      <c r="AK284" s="40"/>
      <c r="AL284" s="40"/>
      <c r="AM284" s="40"/>
      <c r="AN284" s="40"/>
      <c r="AO284" s="40"/>
      <c r="AP284" s="40"/>
    </row>
    <row r="285" spans="1:42" x14ac:dyDescent="0.25">
      <c r="A285" s="65"/>
      <c r="B285" s="40"/>
      <c r="C285" s="40"/>
      <c r="D285" s="40"/>
      <c r="E285" s="40"/>
      <c r="F285" s="40"/>
      <c r="G285" s="40"/>
      <c r="H285" s="40"/>
      <c r="I285" s="40"/>
      <c r="J285" s="40"/>
      <c r="K285" s="40"/>
      <c r="L285" s="40"/>
      <c r="M285" s="55"/>
      <c r="N285" s="40"/>
      <c r="O285" s="40"/>
      <c r="P285" s="40"/>
      <c r="Q285" s="40"/>
      <c r="R285" s="40"/>
      <c r="S285" s="40"/>
      <c r="T285" s="40"/>
      <c r="U285" s="40"/>
      <c r="V285" s="40"/>
      <c r="W285" s="40"/>
      <c r="X285" s="40"/>
      <c r="Y285" s="40"/>
      <c r="Z285" s="40"/>
      <c r="AA285" s="40"/>
      <c r="AB285" s="40"/>
      <c r="AC285" s="40"/>
      <c r="AD285" s="40"/>
      <c r="AE285" s="40"/>
      <c r="AF285" s="40"/>
      <c r="AG285" s="40"/>
      <c r="AH285" s="40"/>
      <c r="AI285" s="40"/>
      <c r="AJ285" s="40"/>
      <c r="AK285" s="40"/>
      <c r="AL285" s="40"/>
      <c r="AM285" s="40"/>
      <c r="AN285" s="40"/>
      <c r="AO285" s="40"/>
      <c r="AP285" s="40"/>
    </row>
    <row r="286" spans="1:42" x14ac:dyDescent="0.25">
      <c r="A286" s="65"/>
      <c r="B286" s="40"/>
      <c r="C286" s="40"/>
      <c r="D286" s="40"/>
      <c r="E286" s="40"/>
      <c r="F286" s="40"/>
      <c r="G286" s="40"/>
      <c r="H286" s="40"/>
      <c r="I286" s="40"/>
      <c r="J286" s="40"/>
      <c r="K286" s="40"/>
      <c r="L286" s="40"/>
      <c r="M286" s="55"/>
      <c r="N286" s="40"/>
      <c r="O286" s="40"/>
      <c r="P286" s="40"/>
      <c r="Q286" s="40"/>
      <c r="R286" s="40"/>
      <c r="S286" s="40"/>
      <c r="T286" s="40"/>
      <c r="U286" s="40"/>
      <c r="V286" s="40"/>
      <c r="W286" s="40"/>
      <c r="X286" s="40"/>
      <c r="Y286" s="40"/>
      <c r="Z286" s="40"/>
      <c r="AA286" s="40"/>
      <c r="AB286" s="40"/>
      <c r="AC286" s="40"/>
      <c r="AD286" s="40"/>
      <c r="AE286" s="40"/>
      <c r="AF286" s="40"/>
      <c r="AG286" s="40"/>
      <c r="AH286" s="40"/>
      <c r="AI286" s="40"/>
      <c r="AJ286" s="40"/>
      <c r="AK286" s="40"/>
      <c r="AL286" s="40"/>
      <c r="AM286" s="40"/>
      <c r="AN286" s="40"/>
      <c r="AO286" s="40"/>
      <c r="AP286" s="40"/>
    </row>
    <row r="287" spans="1:42" x14ac:dyDescent="0.25">
      <c r="A287" s="65"/>
      <c r="B287" s="40"/>
      <c r="C287" s="40"/>
      <c r="D287" s="40"/>
      <c r="E287" s="40"/>
      <c r="F287" s="40"/>
      <c r="G287" s="40"/>
      <c r="H287" s="40"/>
      <c r="I287" s="40"/>
      <c r="J287" s="40"/>
      <c r="K287" s="40"/>
      <c r="L287" s="40"/>
      <c r="M287" s="55"/>
      <c r="N287" s="40"/>
      <c r="O287" s="40"/>
      <c r="P287" s="40"/>
      <c r="Q287" s="40"/>
      <c r="R287" s="40"/>
      <c r="S287" s="40"/>
      <c r="T287" s="40"/>
      <c r="U287" s="40"/>
      <c r="V287" s="40"/>
      <c r="W287" s="40"/>
      <c r="X287" s="40"/>
      <c r="Y287" s="40"/>
      <c r="Z287" s="40"/>
      <c r="AA287" s="40"/>
      <c r="AB287" s="40"/>
      <c r="AC287" s="40"/>
      <c r="AD287" s="40"/>
      <c r="AE287" s="40"/>
      <c r="AF287" s="40"/>
      <c r="AG287" s="40"/>
      <c r="AH287" s="40"/>
      <c r="AI287" s="40"/>
      <c r="AJ287" s="40"/>
      <c r="AK287" s="40"/>
      <c r="AL287" s="40"/>
      <c r="AM287" s="40"/>
      <c r="AN287" s="40"/>
      <c r="AO287" s="40"/>
      <c r="AP287" s="40"/>
    </row>
    <row r="288" spans="1:42" x14ac:dyDescent="0.25">
      <c r="A288" s="65"/>
      <c r="B288" s="40"/>
      <c r="C288" s="40"/>
      <c r="D288" s="40"/>
      <c r="E288" s="40"/>
      <c r="F288" s="40"/>
      <c r="G288" s="40"/>
      <c r="H288" s="40"/>
      <c r="I288" s="40"/>
      <c r="J288" s="40"/>
      <c r="K288" s="40"/>
      <c r="L288" s="40"/>
      <c r="M288" s="55"/>
      <c r="N288" s="40"/>
      <c r="O288" s="40"/>
      <c r="P288" s="40"/>
      <c r="Q288" s="40"/>
      <c r="R288" s="40"/>
      <c r="S288" s="40"/>
      <c r="T288" s="40"/>
      <c r="U288" s="40"/>
      <c r="V288" s="40"/>
      <c r="W288" s="40"/>
      <c r="X288" s="40"/>
      <c r="Y288" s="40"/>
      <c r="Z288" s="40"/>
      <c r="AA288" s="40"/>
      <c r="AB288" s="40"/>
      <c r="AC288" s="40"/>
      <c r="AD288" s="40"/>
      <c r="AE288" s="40"/>
      <c r="AF288" s="40"/>
      <c r="AG288" s="40"/>
      <c r="AH288" s="40"/>
      <c r="AI288" s="40"/>
      <c r="AJ288" s="40"/>
      <c r="AK288" s="40"/>
      <c r="AL288" s="40"/>
      <c r="AM288" s="40"/>
      <c r="AN288" s="40"/>
      <c r="AO288" s="40"/>
      <c r="AP288" s="40"/>
    </row>
    <row r="289" spans="1:42" x14ac:dyDescent="0.25">
      <c r="A289" s="65"/>
      <c r="B289" s="40"/>
      <c r="C289" s="40"/>
      <c r="D289" s="40"/>
      <c r="E289" s="40"/>
      <c r="F289" s="40"/>
      <c r="G289" s="40"/>
      <c r="H289" s="40"/>
      <c r="I289" s="40"/>
      <c r="J289" s="40"/>
      <c r="K289" s="40"/>
      <c r="L289" s="40"/>
      <c r="M289" s="55"/>
      <c r="N289" s="40"/>
      <c r="O289" s="40"/>
      <c r="P289" s="40"/>
      <c r="Q289" s="40"/>
      <c r="R289" s="40"/>
      <c r="S289" s="40"/>
      <c r="T289" s="40"/>
      <c r="U289" s="40"/>
      <c r="V289" s="40"/>
      <c r="W289" s="40"/>
      <c r="X289" s="40"/>
      <c r="Y289" s="40"/>
      <c r="Z289" s="40"/>
      <c r="AA289" s="40"/>
      <c r="AB289" s="40"/>
      <c r="AC289" s="40"/>
      <c r="AD289" s="40"/>
      <c r="AE289" s="40"/>
      <c r="AF289" s="40"/>
      <c r="AG289" s="40"/>
      <c r="AH289" s="40"/>
      <c r="AI289" s="40"/>
      <c r="AJ289" s="40"/>
      <c r="AK289" s="40"/>
      <c r="AL289" s="40"/>
      <c r="AM289" s="40"/>
      <c r="AN289" s="40"/>
      <c r="AO289" s="40"/>
      <c r="AP289" s="40"/>
    </row>
    <row r="290" spans="1:42" x14ac:dyDescent="0.25">
      <c r="A290" s="65"/>
      <c r="B290" s="40"/>
      <c r="C290" s="40"/>
      <c r="D290" s="40"/>
      <c r="E290" s="40"/>
      <c r="F290" s="40"/>
      <c r="G290" s="40"/>
      <c r="H290" s="40"/>
      <c r="I290" s="40"/>
      <c r="J290" s="40"/>
      <c r="K290" s="40"/>
      <c r="L290" s="40"/>
      <c r="M290" s="55"/>
      <c r="N290" s="40"/>
      <c r="O290" s="40"/>
      <c r="P290" s="40"/>
      <c r="Q290" s="40"/>
      <c r="R290" s="40"/>
      <c r="S290" s="40"/>
      <c r="T290" s="40"/>
      <c r="U290" s="40"/>
      <c r="V290" s="40"/>
      <c r="W290" s="40"/>
      <c r="X290" s="40"/>
      <c r="Y290" s="40"/>
      <c r="Z290" s="40"/>
      <c r="AA290" s="40"/>
      <c r="AB290" s="40"/>
      <c r="AC290" s="40"/>
      <c r="AD290" s="40"/>
      <c r="AE290" s="40"/>
      <c r="AF290" s="40"/>
      <c r="AG290" s="40"/>
      <c r="AH290" s="40"/>
      <c r="AI290" s="40"/>
      <c r="AJ290" s="40"/>
      <c r="AK290" s="40"/>
      <c r="AL290" s="40"/>
      <c r="AM290" s="40"/>
      <c r="AN290" s="40"/>
      <c r="AO290" s="40"/>
      <c r="AP290" s="40"/>
    </row>
    <row r="291" spans="1:42" x14ac:dyDescent="0.25">
      <c r="A291" s="65"/>
      <c r="B291" s="40"/>
      <c r="C291" s="40"/>
      <c r="D291" s="40"/>
      <c r="E291" s="40"/>
      <c r="F291" s="40"/>
      <c r="G291" s="40"/>
      <c r="H291" s="40"/>
      <c r="I291" s="40"/>
      <c r="J291" s="40"/>
      <c r="K291" s="40"/>
      <c r="L291" s="40"/>
      <c r="M291" s="55"/>
      <c r="N291" s="40"/>
      <c r="O291" s="40"/>
      <c r="P291" s="40"/>
      <c r="Q291" s="40"/>
      <c r="R291" s="40"/>
      <c r="S291" s="40"/>
      <c r="T291" s="40"/>
      <c r="U291" s="40"/>
      <c r="V291" s="40"/>
      <c r="W291" s="40"/>
      <c r="X291" s="40"/>
      <c r="Y291" s="40"/>
      <c r="Z291" s="40"/>
      <c r="AA291" s="40"/>
      <c r="AB291" s="40"/>
      <c r="AC291" s="40"/>
      <c r="AD291" s="40"/>
      <c r="AE291" s="40"/>
      <c r="AF291" s="40"/>
      <c r="AG291" s="40"/>
      <c r="AH291" s="40"/>
      <c r="AI291" s="40"/>
      <c r="AJ291" s="40"/>
      <c r="AK291" s="40"/>
      <c r="AL291" s="40"/>
      <c r="AM291" s="40"/>
      <c r="AN291" s="40"/>
      <c r="AO291" s="40"/>
      <c r="AP291" s="40"/>
    </row>
    <row r="292" spans="1:42" x14ac:dyDescent="0.25">
      <c r="A292" s="65"/>
      <c r="B292" s="40"/>
      <c r="C292" s="40"/>
      <c r="D292" s="40"/>
      <c r="E292" s="40"/>
      <c r="F292" s="40"/>
      <c r="G292" s="40"/>
      <c r="H292" s="40"/>
      <c r="I292" s="40"/>
      <c r="J292" s="40"/>
      <c r="K292" s="40"/>
      <c r="L292" s="40"/>
      <c r="M292" s="55"/>
      <c r="N292" s="40"/>
      <c r="O292" s="40"/>
      <c r="P292" s="40"/>
      <c r="Q292" s="40"/>
      <c r="R292" s="40"/>
      <c r="S292" s="40"/>
      <c r="T292" s="40"/>
      <c r="U292" s="40"/>
      <c r="V292" s="40"/>
      <c r="W292" s="40"/>
      <c r="X292" s="40"/>
      <c r="Y292" s="40"/>
      <c r="Z292" s="40"/>
      <c r="AA292" s="40"/>
      <c r="AB292" s="40"/>
      <c r="AC292" s="40"/>
      <c r="AD292" s="40"/>
      <c r="AE292" s="40"/>
      <c r="AF292" s="40"/>
      <c r="AG292" s="40"/>
      <c r="AH292" s="40"/>
      <c r="AI292" s="40"/>
      <c r="AJ292" s="40"/>
      <c r="AK292" s="40"/>
      <c r="AL292" s="40"/>
      <c r="AM292" s="40"/>
      <c r="AN292" s="40"/>
      <c r="AO292" s="40"/>
      <c r="AP292" s="40"/>
    </row>
    <row r="293" spans="1:42" x14ac:dyDescent="0.25">
      <c r="A293" s="65"/>
      <c r="B293" s="40"/>
      <c r="C293" s="40"/>
      <c r="D293" s="40"/>
      <c r="E293" s="40"/>
      <c r="F293" s="40"/>
      <c r="G293" s="40"/>
      <c r="H293" s="40"/>
      <c r="I293" s="40"/>
      <c r="J293" s="40"/>
      <c r="K293" s="40"/>
      <c r="L293" s="40"/>
      <c r="M293" s="55"/>
      <c r="N293" s="40"/>
      <c r="O293" s="40"/>
      <c r="P293" s="40"/>
      <c r="Q293" s="40"/>
      <c r="R293" s="40"/>
      <c r="S293" s="40"/>
      <c r="T293" s="40"/>
      <c r="U293" s="40"/>
      <c r="V293" s="40"/>
      <c r="W293" s="40"/>
      <c r="X293" s="40"/>
      <c r="Y293" s="40"/>
      <c r="Z293" s="40"/>
      <c r="AA293" s="40"/>
      <c r="AB293" s="40"/>
      <c r="AC293" s="40"/>
      <c r="AD293" s="40"/>
      <c r="AE293" s="40"/>
      <c r="AF293" s="40"/>
      <c r="AG293" s="40"/>
      <c r="AH293" s="40"/>
      <c r="AI293" s="40"/>
      <c r="AJ293" s="40"/>
      <c r="AK293" s="40"/>
      <c r="AL293" s="40"/>
      <c r="AM293" s="40"/>
      <c r="AN293" s="40"/>
      <c r="AO293" s="40"/>
      <c r="AP293" s="40"/>
    </row>
    <row r="294" spans="1:42" x14ac:dyDescent="0.25">
      <c r="A294" s="65"/>
      <c r="B294" s="40"/>
      <c r="C294" s="40"/>
      <c r="D294" s="40"/>
      <c r="E294" s="40"/>
      <c r="F294" s="40"/>
      <c r="G294" s="40"/>
      <c r="H294" s="40"/>
      <c r="I294" s="40"/>
      <c r="J294" s="40"/>
      <c r="K294" s="40"/>
      <c r="L294" s="40"/>
      <c r="M294" s="55"/>
      <c r="N294" s="40"/>
      <c r="O294" s="40"/>
      <c r="P294" s="40"/>
      <c r="Q294" s="40"/>
      <c r="R294" s="40"/>
      <c r="S294" s="40"/>
      <c r="T294" s="40"/>
      <c r="U294" s="40"/>
      <c r="V294" s="40"/>
      <c r="W294" s="40"/>
      <c r="X294" s="40"/>
      <c r="Y294" s="40"/>
      <c r="Z294" s="40"/>
      <c r="AA294" s="40"/>
      <c r="AB294" s="40"/>
      <c r="AC294" s="40"/>
      <c r="AD294" s="40"/>
      <c r="AE294" s="40"/>
      <c r="AF294" s="40"/>
      <c r="AG294" s="40"/>
      <c r="AH294" s="40"/>
      <c r="AI294" s="40"/>
      <c r="AJ294" s="40"/>
      <c r="AK294" s="40"/>
      <c r="AL294" s="40"/>
      <c r="AM294" s="40"/>
      <c r="AN294" s="40"/>
      <c r="AO294" s="40"/>
      <c r="AP294" s="40"/>
    </row>
    <row r="295" spans="1:42" x14ac:dyDescent="0.25">
      <c r="A295" s="65"/>
      <c r="B295" s="40"/>
      <c r="C295" s="40"/>
      <c r="D295" s="40"/>
      <c r="E295" s="40"/>
      <c r="F295" s="40"/>
      <c r="G295" s="40"/>
      <c r="H295" s="40"/>
      <c r="I295" s="40"/>
      <c r="J295" s="40"/>
      <c r="K295" s="40"/>
      <c r="L295" s="40"/>
      <c r="M295" s="55"/>
      <c r="N295" s="40"/>
      <c r="O295" s="40"/>
      <c r="P295" s="40"/>
      <c r="Q295" s="40"/>
      <c r="R295" s="40"/>
      <c r="S295" s="40"/>
      <c r="T295" s="40"/>
      <c r="U295" s="40"/>
      <c r="V295" s="40"/>
      <c r="W295" s="40"/>
      <c r="X295" s="40"/>
      <c r="Y295" s="40"/>
      <c r="Z295" s="40"/>
      <c r="AA295" s="40"/>
      <c r="AB295" s="40"/>
      <c r="AC295" s="40"/>
      <c r="AD295" s="40"/>
      <c r="AE295" s="40"/>
      <c r="AF295" s="40"/>
      <c r="AG295" s="40"/>
      <c r="AH295" s="40"/>
      <c r="AI295" s="40"/>
      <c r="AJ295" s="40"/>
      <c r="AK295" s="40"/>
      <c r="AL295" s="40"/>
      <c r="AM295" s="40"/>
      <c r="AN295" s="40"/>
      <c r="AO295" s="40"/>
      <c r="AP295" s="40"/>
    </row>
    <row r="296" spans="1:42" x14ac:dyDescent="0.25">
      <c r="A296" s="65"/>
      <c r="B296" s="40"/>
      <c r="C296" s="40"/>
      <c r="D296" s="40"/>
      <c r="E296" s="40"/>
      <c r="F296" s="40"/>
      <c r="G296" s="40"/>
      <c r="H296" s="40"/>
      <c r="I296" s="40"/>
      <c r="J296" s="40"/>
      <c r="K296" s="40"/>
      <c r="L296" s="40"/>
      <c r="M296" s="55"/>
      <c r="N296" s="40"/>
      <c r="O296" s="40"/>
      <c r="P296" s="40"/>
      <c r="Q296" s="40"/>
      <c r="R296" s="40"/>
      <c r="S296" s="40"/>
      <c r="T296" s="40"/>
      <c r="U296" s="40"/>
      <c r="V296" s="40"/>
      <c r="W296" s="40"/>
      <c r="X296" s="40"/>
      <c r="Y296" s="40"/>
      <c r="Z296" s="40"/>
      <c r="AA296" s="40"/>
      <c r="AB296" s="40"/>
      <c r="AC296" s="40"/>
      <c r="AD296" s="40"/>
      <c r="AE296" s="40"/>
      <c r="AF296" s="40"/>
      <c r="AG296" s="40"/>
      <c r="AH296" s="40"/>
      <c r="AI296" s="40"/>
      <c r="AJ296" s="40"/>
      <c r="AK296" s="40"/>
      <c r="AL296" s="40"/>
      <c r="AM296" s="40"/>
      <c r="AN296" s="40"/>
      <c r="AO296" s="40"/>
      <c r="AP296" s="40"/>
    </row>
    <row r="297" spans="1:42" x14ac:dyDescent="0.25">
      <c r="A297" s="65"/>
      <c r="B297" s="40"/>
      <c r="C297" s="40"/>
      <c r="D297" s="40"/>
      <c r="E297" s="40"/>
      <c r="F297" s="40"/>
      <c r="G297" s="40"/>
      <c r="H297" s="40"/>
      <c r="I297" s="40"/>
      <c r="J297" s="40"/>
      <c r="K297" s="40"/>
      <c r="L297" s="40"/>
      <c r="M297" s="55"/>
      <c r="N297" s="40"/>
      <c r="O297" s="40"/>
      <c r="P297" s="40"/>
      <c r="Q297" s="40"/>
      <c r="R297" s="40"/>
      <c r="S297" s="40"/>
      <c r="T297" s="40"/>
      <c r="U297" s="40"/>
      <c r="V297" s="40"/>
      <c r="W297" s="40"/>
      <c r="X297" s="40"/>
      <c r="Y297" s="40"/>
      <c r="Z297" s="40"/>
      <c r="AA297" s="40"/>
      <c r="AB297" s="40"/>
      <c r="AC297" s="40"/>
      <c r="AD297" s="40"/>
      <c r="AE297" s="40"/>
      <c r="AF297" s="40"/>
      <c r="AG297" s="40"/>
      <c r="AH297" s="40"/>
      <c r="AI297" s="40"/>
      <c r="AJ297" s="40"/>
      <c r="AK297" s="40"/>
      <c r="AL297" s="40"/>
      <c r="AM297" s="40"/>
      <c r="AN297" s="40"/>
      <c r="AO297" s="40"/>
      <c r="AP297" s="40"/>
    </row>
    <row r="298" spans="1:42" x14ac:dyDescent="0.25">
      <c r="A298" s="65"/>
      <c r="B298" s="40"/>
      <c r="C298" s="40"/>
      <c r="D298" s="40"/>
      <c r="E298" s="40"/>
      <c r="F298" s="40"/>
      <c r="G298" s="40"/>
      <c r="H298" s="40"/>
      <c r="I298" s="40"/>
      <c r="J298" s="40"/>
      <c r="K298" s="40"/>
      <c r="L298" s="40"/>
      <c r="M298" s="55"/>
      <c r="N298" s="40"/>
      <c r="O298" s="40"/>
      <c r="P298" s="40"/>
      <c r="Q298" s="40"/>
      <c r="R298" s="40"/>
      <c r="S298" s="40"/>
      <c r="T298" s="40"/>
      <c r="U298" s="40"/>
      <c r="V298" s="40"/>
      <c r="W298" s="40"/>
      <c r="X298" s="40"/>
      <c r="Y298" s="40"/>
      <c r="Z298" s="40"/>
      <c r="AA298" s="40"/>
      <c r="AB298" s="40"/>
      <c r="AC298" s="40"/>
      <c r="AD298" s="40"/>
      <c r="AE298" s="40"/>
      <c r="AF298" s="40"/>
      <c r="AG298" s="40"/>
      <c r="AH298" s="40"/>
      <c r="AI298" s="40"/>
      <c r="AJ298" s="40"/>
      <c r="AK298" s="40"/>
      <c r="AL298" s="40"/>
      <c r="AM298" s="40"/>
      <c r="AN298" s="40"/>
      <c r="AO298" s="40"/>
      <c r="AP298" s="40"/>
    </row>
    <row r="299" spans="1:42" x14ac:dyDescent="0.25">
      <c r="A299" s="65"/>
      <c r="B299" s="40"/>
      <c r="C299" s="40"/>
      <c r="D299" s="40"/>
      <c r="E299" s="40"/>
      <c r="F299" s="40"/>
      <c r="G299" s="40"/>
      <c r="H299" s="40"/>
      <c r="I299" s="40"/>
      <c r="J299" s="40"/>
      <c r="K299" s="40"/>
      <c r="L299" s="40"/>
      <c r="M299" s="55"/>
      <c r="N299" s="40"/>
      <c r="O299" s="40"/>
      <c r="P299" s="40"/>
      <c r="Q299" s="40"/>
      <c r="R299" s="40"/>
      <c r="S299" s="40"/>
      <c r="T299" s="40"/>
      <c r="U299" s="40"/>
      <c r="V299" s="40"/>
      <c r="W299" s="40"/>
      <c r="X299" s="40"/>
      <c r="Y299" s="40"/>
      <c r="Z299" s="40"/>
      <c r="AA299" s="40"/>
      <c r="AB299" s="40"/>
      <c r="AC299" s="40"/>
      <c r="AD299" s="40"/>
      <c r="AE299" s="40"/>
      <c r="AF299" s="40"/>
      <c r="AG299" s="40"/>
      <c r="AH299" s="40"/>
      <c r="AI299" s="40"/>
      <c r="AJ299" s="40"/>
      <c r="AK299" s="40"/>
      <c r="AL299" s="40"/>
      <c r="AM299" s="40"/>
      <c r="AN299" s="40"/>
      <c r="AO299" s="40"/>
      <c r="AP299" s="40"/>
    </row>
    <row r="300" spans="1:42" x14ac:dyDescent="0.25">
      <c r="A300" s="65"/>
      <c r="B300" s="40"/>
      <c r="C300" s="40"/>
      <c r="D300" s="40"/>
      <c r="E300" s="40"/>
      <c r="F300" s="40"/>
      <c r="G300" s="40"/>
      <c r="H300" s="40"/>
      <c r="I300" s="40"/>
      <c r="J300" s="40"/>
      <c r="K300" s="40"/>
      <c r="L300" s="40"/>
      <c r="M300" s="55"/>
      <c r="N300" s="40"/>
      <c r="O300" s="40"/>
      <c r="P300" s="40"/>
      <c r="Q300" s="40"/>
      <c r="R300" s="40"/>
      <c r="S300" s="40"/>
      <c r="T300" s="40"/>
      <c r="U300" s="40"/>
      <c r="V300" s="40"/>
      <c r="W300" s="40"/>
      <c r="X300" s="40"/>
      <c r="Y300" s="40"/>
      <c r="Z300" s="40"/>
      <c r="AA300" s="40"/>
      <c r="AB300" s="40"/>
      <c r="AC300" s="40"/>
      <c r="AD300" s="40"/>
      <c r="AE300" s="40"/>
      <c r="AF300" s="40"/>
      <c r="AG300" s="40"/>
      <c r="AH300" s="40"/>
      <c r="AI300" s="40"/>
      <c r="AJ300" s="40"/>
      <c r="AK300" s="40"/>
      <c r="AL300" s="40"/>
      <c r="AM300" s="40"/>
      <c r="AN300" s="40"/>
      <c r="AO300" s="40"/>
      <c r="AP300" s="40"/>
    </row>
    <row r="301" spans="1:42" x14ac:dyDescent="0.25">
      <c r="A301" s="65"/>
      <c r="B301" s="40"/>
      <c r="C301" s="40"/>
      <c r="D301" s="40"/>
      <c r="E301" s="40"/>
      <c r="F301" s="40"/>
      <c r="G301" s="40"/>
      <c r="H301" s="40"/>
      <c r="I301" s="40"/>
      <c r="J301" s="40"/>
      <c r="K301" s="40"/>
      <c r="L301" s="40"/>
      <c r="M301" s="55"/>
      <c r="N301" s="40"/>
      <c r="O301" s="40"/>
      <c r="P301" s="40"/>
      <c r="Q301" s="40"/>
      <c r="R301" s="40"/>
      <c r="S301" s="40"/>
      <c r="T301" s="40"/>
      <c r="U301" s="40"/>
      <c r="V301" s="40"/>
      <c r="W301" s="40"/>
      <c r="X301" s="40"/>
      <c r="Y301" s="40"/>
      <c r="Z301" s="40"/>
      <c r="AA301" s="40"/>
      <c r="AB301" s="40"/>
      <c r="AC301" s="40"/>
      <c r="AD301" s="40"/>
      <c r="AE301" s="40"/>
      <c r="AF301" s="40"/>
      <c r="AG301" s="40"/>
      <c r="AH301" s="40"/>
      <c r="AI301" s="40"/>
      <c r="AJ301" s="40"/>
      <c r="AK301" s="40"/>
      <c r="AL301" s="40"/>
      <c r="AM301" s="40"/>
      <c r="AN301" s="40"/>
      <c r="AO301" s="40"/>
      <c r="AP301" s="40"/>
    </row>
    <row r="302" spans="1:42" x14ac:dyDescent="0.25">
      <c r="A302" s="65"/>
      <c r="B302" s="40"/>
      <c r="C302" s="40"/>
      <c r="D302" s="40"/>
      <c r="E302" s="40"/>
      <c r="F302" s="40"/>
      <c r="G302" s="40"/>
      <c r="H302" s="40"/>
      <c r="I302" s="40"/>
      <c r="J302" s="40"/>
      <c r="K302" s="40"/>
      <c r="L302" s="40"/>
      <c r="M302" s="55"/>
      <c r="N302" s="40"/>
      <c r="O302" s="40"/>
      <c r="P302" s="40"/>
      <c r="Q302" s="40"/>
      <c r="R302" s="40"/>
      <c r="S302" s="40"/>
      <c r="T302" s="40"/>
      <c r="U302" s="40"/>
      <c r="V302" s="40"/>
      <c r="W302" s="40"/>
      <c r="X302" s="40"/>
      <c r="Y302" s="40"/>
      <c r="Z302" s="40"/>
      <c r="AA302" s="40"/>
      <c r="AB302" s="40"/>
      <c r="AC302" s="40"/>
      <c r="AD302" s="40"/>
      <c r="AE302" s="40"/>
      <c r="AF302" s="40"/>
      <c r="AG302" s="40"/>
      <c r="AH302" s="40"/>
      <c r="AI302" s="40"/>
      <c r="AJ302" s="40"/>
      <c r="AK302" s="40"/>
      <c r="AL302" s="40"/>
      <c r="AM302" s="40"/>
      <c r="AN302" s="40"/>
      <c r="AO302" s="40"/>
      <c r="AP302" s="40"/>
    </row>
    <row r="303" spans="1:42" x14ac:dyDescent="0.25">
      <c r="A303" s="65"/>
      <c r="B303" s="40"/>
      <c r="C303" s="40"/>
      <c r="D303" s="40"/>
      <c r="E303" s="40"/>
      <c r="F303" s="40"/>
      <c r="G303" s="40"/>
      <c r="H303" s="40"/>
      <c r="I303" s="40"/>
      <c r="J303" s="40"/>
      <c r="K303" s="40"/>
      <c r="L303" s="40"/>
      <c r="M303" s="55"/>
      <c r="N303" s="40"/>
      <c r="O303" s="40"/>
      <c r="P303" s="40"/>
      <c r="Q303" s="40"/>
      <c r="R303" s="40"/>
      <c r="S303" s="40"/>
      <c r="T303" s="40"/>
      <c r="U303" s="40"/>
      <c r="V303" s="40"/>
      <c r="W303" s="40"/>
      <c r="X303" s="40"/>
      <c r="Y303" s="40"/>
      <c r="Z303" s="40"/>
      <c r="AA303" s="40"/>
      <c r="AB303" s="40"/>
      <c r="AC303" s="40"/>
      <c r="AD303" s="40"/>
      <c r="AE303" s="40"/>
      <c r="AF303" s="40"/>
      <c r="AG303" s="40"/>
      <c r="AH303" s="40"/>
      <c r="AI303" s="40"/>
      <c r="AJ303" s="40"/>
      <c r="AK303" s="40"/>
      <c r="AL303" s="40"/>
      <c r="AM303" s="40"/>
      <c r="AN303" s="40"/>
      <c r="AO303" s="40"/>
      <c r="AP303" s="40"/>
    </row>
    <row r="304" spans="1:42" x14ac:dyDescent="0.25">
      <c r="A304" s="65"/>
      <c r="B304" s="40"/>
      <c r="C304" s="40"/>
      <c r="D304" s="40"/>
      <c r="E304" s="40"/>
      <c r="F304" s="40"/>
      <c r="G304" s="40"/>
      <c r="H304" s="40"/>
      <c r="I304" s="40"/>
      <c r="J304" s="40"/>
      <c r="K304" s="40"/>
      <c r="L304" s="40"/>
      <c r="M304" s="55"/>
      <c r="N304" s="40"/>
      <c r="O304" s="40"/>
      <c r="P304" s="40"/>
      <c r="Q304" s="40"/>
      <c r="R304" s="40"/>
      <c r="S304" s="40"/>
      <c r="T304" s="40"/>
      <c r="U304" s="40"/>
      <c r="V304" s="40"/>
      <c r="W304" s="40"/>
      <c r="X304" s="40"/>
      <c r="Y304" s="40"/>
      <c r="Z304" s="40"/>
      <c r="AA304" s="40"/>
      <c r="AB304" s="40"/>
      <c r="AC304" s="40"/>
      <c r="AD304" s="40"/>
      <c r="AE304" s="40"/>
      <c r="AF304" s="40"/>
      <c r="AG304" s="40"/>
      <c r="AH304" s="40"/>
      <c r="AI304" s="40"/>
      <c r="AJ304" s="40"/>
      <c r="AK304" s="40"/>
      <c r="AL304" s="40"/>
      <c r="AM304" s="40"/>
      <c r="AN304" s="40"/>
      <c r="AO304" s="40"/>
      <c r="AP304" s="40"/>
    </row>
    <row r="305" spans="1:42" x14ac:dyDescent="0.25">
      <c r="A305" s="65"/>
      <c r="B305" s="40"/>
      <c r="C305" s="40"/>
      <c r="D305" s="40"/>
      <c r="E305" s="40"/>
      <c r="F305" s="40"/>
      <c r="G305" s="40"/>
      <c r="H305" s="40"/>
      <c r="I305" s="40"/>
      <c r="J305" s="40"/>
      <c r="K305" s="40"/>
      <c r="L305" s="40"/>
      <c r="M305" s="55"/>
      <c r="N305" s="40"/>
      <c r="O305" s="40"/>
      <c r="P305" s="40"/>
      <c r="Q305" s="40"/>
      <c r="R305" s="40"/>
      <c r="S305" s="40"/>
      <c r="T305" s="40"/>
      <c r="U305" s="40"/>
      <c r="V305" s="40"/>
      <c r="W305" s="40"/>
      <c r="X305" s="40"/>
      <c r="Y305" s="40"/>
      <c r="Z305" s="40"/>
      <c r="AA305" s="40"/>
      <c r="AB305" s="40"/>
      <c r="AC305" s="40"/>
      <c r="AD305" s="40"/>
      <c r="AE305" s="40"/>
      <c r="AF305" s="40"/>
      <c r="AG305" s="40"/>
      <c r="AH305" s="40"/>
      <c r="AI305" s="40"/>
      <c r="AJ305" s="40"/>
      <c r="AK305" s="40"/>
      <c r="AL305" s="40"/>
      <c r="AM305" s="40"/>
      <c r="AN305" s="40"/>
      <c r="AO305" s="40"/>
      <c r="AP305" s="40"/>
    </row>
    <row r="306" spans="1:42" x14ac:dyDescent="0.25">
      <c r="A306" s="65"/>
      <c r="B306" s="40"/>
      <c r="C306" s="40"/>
      <c r="D306" s="40"/>
      <c r="E306" s="40"/>
      <c r="F306" s="40"/>
      <c r="G306" s="40"/>
      <c r="H306" s="40"/>
      <c r="I306" s="40"/>
      <c r="J306" s="40"/>
      <c r="K306" s="40"/>
      <c r="L306" s="40"/>
      <c r="M306" s="55"/>
      <c r="N306" s="40"/>
      <c r="O306" s="40"/>
      <c r="P306" s="40"/>
      <c r="Q306" s="40"/>
      <c r="R306" s="40"/>
      <c r="S306" s="40"/>
      <c r="T306" s="40"/>
      <c r="U306" s="40"/>
      <c r="V306" s="40"/>
      <c r="W306" s="40"/>
      <c r="X306" s="40"/>
      <c r="Y306" s="40"/>
      <c r="Z306" s="40"/>
      <c r="AA306" s="40"/>
      <c r="AB306" s="40"/>
      <c r="AC306" s="40"/>
      <c r="AD306" s="40"/>
      <c r="AE306" s="40"/>
      <c r="AF306" s="40"/>
      <c r="AG306" s="40"/>
      <c r="AH306" s="40"/>
      <c r="AI306" s="40"/>
      <c r="AJ306" s="40"/>
      <c r="AK306" s="40"/>
      <c r="AL306" s="40"/>
      <c r="AM306" s="40"/>
      <c r="AN306" s="40"/>
      <c r="AO306" s="40"/>
      <c r="AP306" s="40"/>
    </row>
    <row r="307" spans="1:42" x14ac:dyDescent="0.25">
      <c r="A307" s="65"/>
      <c r="B307" s="40"/>
      <c r="C307" s="40"/>
      <c r="D307" s="40"/>
      <c r="E307" s="40"/>
      <c r="F307" s="40"/>
      <c r="G307" s="40"/>
      <c r="H307" s="40"/>
      <c r="I307" s="40"/>
      <c r="J307" s="40"/>
      <c r="K307" s="40"/>
      <c r="L307" s="40"/>
      <c r="M307" s="55"/>
      <c r="N307" s="40"/>
      <c r="O307" s="40"/>
      <c r="P307" s="40"/>
      <c r="Q307" s="40"/>
      <c r="R307" s="40"/>
      <c r="S307" s="40"/>
      <c r="T307" s="40"/>
      <c r="U307" s="40"/>
      <c r="V307" s="40"/>
      <c r="W307" s="40"/>
      <c r="X307" s="40"/>
      <c r="Y307" s="40"/>
      <c r="Z307" s="40"/>
      <c r="AA307" s="40"/>
      <c r="AB307" s="40"/>
      <c r="AC307" s="40"/>
      <c r="AD307" s="40"/>
      <c r="AE307" s="40"/>
      <c r="AF307" s="40"/>
      <c r="AG307" s="40"/>
      <c r="AH307" s="40"/>
      <c r="AI307" s="40"/>
      <c r="AJ307" s="40"/>
      <c r="AK307" s="40"/>
      <c r="AL307" s="40"/>
      <c r="AM307" s="40"/>
      <c r="AN307" s="40"/>
      <c r="AO307" s="40"/>
      <c r="AP307" s="40"/>
    </row>
    <row r="308" spans="1:42" x14ac:dyDescent="0.25">
      <c r="A308" s="65"/>
      <c r="B308" s="40"/>
      <c r="C308" s="40"/>
      <c r="D308" s="40"/>
      <c r="E308" s="40"/>
      <c r="F308" s="40"/>
      <c r="G308" s="40"/>
      <c r="H308" s="40"/>
      <c r="I308" s="40"/>
      <c r="J308" s="40"/>
      <c r="K308" s="40"/>
      <c r="L308" s="40"/>
      <c r="M308" s="55"/>
      <c r="N308" s="40"/>
      <c r="O308" s="40"/>
      <c r="P308" s="40"/>
      <c r="Q308" s="40"/>
      <c r="R308" s="40"/>
      <c r="S308" s="40"/>
      <c r="T308" s="40"/>
      <c r="U308" s="40"/>
      <c r="V308" s="40"/>
      <c r="W308" s="40"/>
      <c r="X308" s="40"/>
      <c r="Y308" s="40"/>
      <c r="Z308" s="40"/>
      <c r="AA308" s="40"/>
      <c r="AB308" s="40"/>
      <c r="AC308" s="40"/>
      <c r="AD308" s="40"/>
      <c r="AE308" s="40"/>
      <c r="AF308" s="40"/>
      <c r="AG308" s="40"/>
      <c r="AH308" s="40"/>
      <c r="AI308" s="40"/>
      <c r="AJ308" s="40"/>
      <c r="AK308" s="40"/>
      <c r="AL308" s="40"/>
      <c r="AM308" s="40"/>
      <c r="AN308" s="40"/>
      <c r="AO308" s="40"/>
      <c r="AP308" s="40"/>
    </row>
    <row r="309" spans="1:42" x14ac:dyDescent="0.25">
      <c r="A309" s="65"/>
      <c r="B309" s="40"/>
      <c r="C309" s="40"/>
      <c r="D309" s="40"/>
      <c r="E309" s="40"/>
      <c r="F309" s="40"/>
      <c r="G309" s="40"/>
      <c r="H309" s="40"/>
      <c r="I309" s="40"/>
      <c r="J309" s="40"/>
      <c r="K309" s="40"/>
      <c r="L309" s="40"/>
      <c r="M309" s="55"/>
      <c r="N309" s="40"/>
      <c r="O309" s="40"/>
      <c r="P309" s="40"/>
      <c r="Q309" s="40"/>
      <c r="R309" s="40"/>
      <c r="S309" s="40"/>
      <c r="T309" s="40"/>
      <c r="U309" s="40"/>
      <c r="V309" s="40"/>
      <c r="W309" s="40"/>
      <c r="X309" s="40"/>
      <c r="Y309" s="40"/>
      <c r="Z309" s="40"/>
      <c r="AA309" s="40"/>
      <c r="AB309" s="40"/>
      <c r="AC309" s="40"/>
      <c r="AD309" s="40"/>
      <c r="AE309" s="40"/>
      <c r="AF309" s="40"/>
      <c r="AG309" s="40"/>
      <c r="AH309" s="40"/>
      <c r="AI309" s="40"/>
      <c r="AJ309" s="40"/>
      <c r="AK309" s="40"/>
      <c r="AL309" s="40"/>
      <c r="AM309" s="40"/>
      <c r="AN309" s="40"/>
      <c r="AO309" s="40"/>
      <c r="AP309" s="40"/>
    </row>
    <row r="310" spans="1:42" x14ac:dyDescent="0.25">
      <c r="A310" s="65"/>
      <c r="B310" s="40"/>
      <c r="C310" s="40"/>
      <c r="D310" s="40"/>
      <c r="E310" s="40"/>
      <c r="F310" s="40"/>
      <c r="G310" s="40"/>
      <c r="H310" s="40"/>
      <c r="I310" s="40"/>
      <c r="J310" s="40"/>
      <c r="K310" s="40"/>
      <c r="L310" s="40"/>
      <c r="M310" s="55"/>
      <c r="N310" s="40"/>
      <c r="O310" s="40"/>
      <c r="P310" s="40"/>
      <c r="Q310" s="40"/>
      <c r="R310" s="40"/>
      <c r="S310" s="40"/>
      <c r="T310" s="40"/>
      <c r="U310" s="40"/>
      <c r="V310" s="40"/>
      <c r="W310" s="40"/>
      <c r="X310" s="40"/>
      <c r="Y310" s="40"/>
      <c r="Z310" s="40"/>
      <c r="AA310" s="40"/>
      <c r="AB310" s="40"/>
      <c r="AC310" s="40"/>
      <c r="AD310" s="40"/>
      <c r="AE310" s="40"/>
      <c r="AF310" s="40"/>
      <c r="AG310" s="40"/>
      <c r="AH310" s="40"/>
      <c r="AI310" s="40"/>
      <c r="AJ310" s="40"/>
      <c r="AK310" s="40"/>
      <c r="AL310" s="40"/>
      <c r="AM310" s="40"/>
      <c r="AN310" s="40"/>
      <c r="AO310" s="40"/>
      <c r="AP310" s="40"/>
    </row>
    <row r="311" spans="1:42" x14ac:dyDescent="0.25">
      <c r="A311" s="65"/>
      <c r="B311" s="40"/>
      <c r="C311" s="40"/>
      <c r="D311" s="40"/>
      <c r="E311" s="40"/>
      <c r="F311" s="40"/>
      <c r="G311" s="40"/>
      <c r="H311" s="40"/>
      <c r="I311" s="40"/>
      <c r="J311" s="40"/>
      <c r="K311" s="40"/>
      <c r="L311" s="40"/>
      <c r="M311" s="55"/>
      <c r="N311" s="40"/>
      <c r="O311" s="40"/>
      <c r="P311" s="40"/>
      <c r="Q311" s="40"/>
      <c r="R311" s="40"/>
      <c r="S311" s="40"/>
      <c r="T311" s="40"/>
      <c r="U311" s="40"/>
      <c r="V311" s="40"/>
      <c r="W311" s="40"/>
      <c r="X311" s="40"/>
      <c r="Y311" s="40"/>
      <c r="Z311" s="40"/>
      <c r="AA311" s="40"/>
      <c r="AB311" s="40"/>
      <c r="AC311" s="40"/>
      <c r="AD311" s="40"/>
      <c r="AE311" s="40"/>
      <c r="AF311" s="40"/>
      <c r="AG311" s="40"/>
      <c r="AH311" s="40"/>
      <c r="AI311" s="40"/>
      <c r="AJ311" s="40"/>
      <c r="AK311" s="40"/>
      <c r="AL311" s="40"/>
      <c r="AM311" s="40"/>
      <c r="AN311" s="40"/>
      <c r="AO311" s="40"/>
      <c r="AP311" s="40"/>
    </row>
    <row r="312" spans="1:42" x14ac:dyDescent="0.25">
      <c r="A312" s="65"/>
      <c r="B312" s="40"/>
      <c r="C312" s="40"/>
      <c r="D312" s="40"/>
      <c r="E312" s="40"/>
      <c r="F312" s="40"/>
      <c r="G312" s="40"/>
      <c r="H312" s="40"/>
      <c r="I312" s="40"/>
      <c r="J312" s="40"/>
      <c r="K312" s="40"/>
      <c r="L312" s="40"/>
      <c r="M312" s="55"/>
      <c r="N312" s="40"/>
      <c r="O312" s="40"/>
      <c r="P312" s="40"/>
      <c r="Q312" s="40"/>
      <c r="R312" s="40"/>
      <c r="S312" s="40"/>
      <c r="T312" s="40"/>
      <c r="U312" s="40"/>
      <c r="V312" s="40"/>
      <c r="W312" s="40"/>
      <c r="X312" s="40"/>
      <c r="Y312" s="40"/>
      <c r="Z312" s="40"/>
      <c r="AA312" s="40"/>
      <c r="AB312" s="40"/>
      <c r="AC312" s="40"/>
      <c r="AD312" s="40"/>
      <c r="AE312" s="40"/>
      <c r="AF312" s="40"/>
      <c r="AG312" s="40"/>
      <c r="AH312" s="40"/>
      <c r="AI312" s="40"/>
      <c r="AJ312" s="40"/>
      <c r="AK312" s="40"/>
      <c r="AL312" s="40"/>
      <c r="AM312" s="40"/>
      <c r="AN312" s="40"/>
      <c r="AO312" s="40"/>
      <c r="AP312" s="40"/>
    </row>
    <row r="313" spans="1:42" x14ac:dyDescent="0.25">
      <c r="A313" s="65"/>
      <c r="B313" s="40"/>
      <c r="C313" s="40"/>
      <c r="D313" s="40"/>
      <c r="E313" s="40"/>
      <c r="F313" s="40"/>
      <c r="G313" s="40"/>
      <c r="H313" s="40"/>
      <c r="I313" s="40"/>
      <c r="J313" s="40"/>
      <c r="K313" s="40"/>
      <c r="L313" s="40"/>
      <c r="M313" s="55"/>
      <c r="N313" s="40"/>
      <c r="O313" s="40"/>
      <c r="P313" s="40"/>
      <c r="Q313" s="40"/>
      <c r="R313" s="40"/>
      <c r="S313" s="40"/>
      <c r="T313" s="40"/>
      <c r="U313" s="40"/>
      <c r="V313" s="40"/>
      <c r="W313" s="40"/>
      <c r="X313" s="40"/>
      <c r="Y313" s="40"/>
      <c r="Z313" s="40"/>
      <c r="AA313" s="40"/>
      <c r="AB313" s="40"/>
      <c r="AC313" s="40"/>
      <c r="AD313" s="40"/>
      <c r="AE313" s="40"/>
      <c r="AF313" s="40"/>
      <c r="AG313" s="40"/>
      <c r="AH313" s="40"/>
      <c r="AI313" s="40"/>
      <c r="AJ313" s="40"/>
      <c r="AK313" s="40"/>
      <c r="AL313" s="40"/>
      <c r="AM313" s="40"/>
      <c r="AN313" s="40"/>
      <c r="AO313" s="40"/>
      <c r="AP313" s="40"/>
    </row>
    <row r="314" spans="1:42" x14ac:dyDescent="0.25">
      <c r="A314" s="65"/>
      <c r="B314" s="40"/>
      <c r="C314" s="40"/>
      <c r="D314" s="40"/>
      <c r="E314" s="40"/>
      <c r="F314" s="40"/>
      <c r="G314" s="40"/>
      <c r="H314" s="40"/>
      <c r="I314" s="40"/>
      <c r="J314" s="40"/>
      <c r="K314" s="40"/>
      <c r="L314" s="40"/>
      <c r="M314" s="55"/>
      <c r="N314" s="40"/>
      <c r="O314" s="40"/>
      <c r="P314" s="40"/>
      <c r="Q314" s="40"/>
      <c r="R314" s="40"/>
      <c r="S314" s="40"/>
      <c r="T314" s="40"/>
      <c r="U314" s="40"/>
      <c r="V314" s="40"/>
      <c r="W314" s="40"/>
      <c r="X314" s="40"/>
      <c r="Y314" s="40"/>
      <c r="Z314" s="40"/>
      <c r="AA314" s="40"/>
      <c r="AB314" s="40"/>
      <c r="AC314" s="40"/>
      <c r="AD314" s="40"/>
      <c r="AE314" s="40"/>
      <c r="AF314" s="40"/>
      <c r="AG314" s="40"/>
      <c r="AH314" s="40"/>
      <c r="AI314" s="40"/>
      <c r="AJ314" s="40"/>
      <c r="AK314" s="40"/>
      <c r="AL314" s="40"/>
      <c r="AM314" s="40"/>
      <c r="AN314" s="40"/>
      <c r="AO314" s="40"/>
      <c r="AP314" s="40"/>
    </row>
    <row r="315" spans="1:42" x14ac:dyDescent="0.25">
      <c r="A315" s="65"/>
      <c r="B315" s="40"/>
      <c r="C315" s="40"/>
      <c r="D315" s="40"/>
      <c r="E315" s="40"/>
      <c r="F315" s="40"/>
      <c r="G315" s="40"/>
      <c r="H315" s="40"/>
      <c r="I315" s="40"/>
      <c r="J315" s="40"/>
      <c r="K315" s="40"/>
      <c r="L315" s="40"/>
      <c r="M315" s="55"/>
      <c r="N315" s="40"/>
      <c r="O315" s="40"/>
      <c r="P315" s="40"/>
      <c r="Q315" s="40"/>
      <c r="R315" s="40"/>
      <c r="S315" s="40"/>
      <c r="T315" s="40"/>
      <c r="U315" s="40"/>
      <c r="V315" s="40"/>
      <c r="W315" s="40"/>
      <c r="X315" s="40"/>
      <c r="Y315" s="40"/>
      <c r="Z315" s="40"/>
      <c r="AA315" s="40"/>
      <c r="AB315" s="40"/>
      <c r="AC315" s="40"/>
      <c r="AD315" s="40"/>
      <c r="AE315" s="40"/>
      <c r="AF315" s="40"/>
      <c r="AG315" s="40"/>
      <c r="AH315" s="40"/>
      <c r="AI315" s="40"/>
      <c r="AJ315" s="40"/>
      <c r="AK315" s="40"/>
      <c r="AL315" s="40"/>
      <c r="AM315" s="40"/>
      <c r="AN315" s="40"/>
      <c r="AO315" s="40"/>
      <c r="AP315" s="40"/>
    </row>
    <row r="316" spans="1:42" x14ac:dyDescent="0.25">
      <c r="A316" s="65"/>
      <c r="B316" s="40"/>
      <c r="C316" s="40"/>
      <c r="D316" s="40"/>
      <c r="E316" s="40"/>
      <c r="F316" s="40"/>
      <c r="G316" s="40"/>
      <c r="H316" s="40"/>
      <c r="I316" s="40"/>
      <c r="J316" s="40"/>
      <c r="K316" s="40"/>
      <c r="L316" s="40"/>
      <c r="M316" s="55"/>
      <c r="N316" s="40"/>
      <c r="O316" s="40"/>
      <c r="P316" s="40"/>
      <c r="Q316" s="40"/>
      <c r="R316" s="40"/>
      <c r="S316" s="40"/>
      <c r="T316" s="40"/>
      <c r="U316" s="40"/>
      <c r="V316" s="40"/>
      <c r="W316" s="40"/>
      <c r="X316" s="40"/>
      <c r="Y316" s="40"/>
      <c r="Z316" s="40"/>
      <c r="AA316" s="40"/>
      <c r="AB316" s="40"/>
      <c r="AC316" s="40"/>
      <c r="AD316" s="40"/>
      <c r="AE316" s="40"/>
      <c r="AF316" s="40"/>
      <c r="AG316" s="40"/>
      <c r="AH316" s="40"/>
      <c r="AI316" s="40"/>
      <c r="AJ316" s="40"/>
      <c r="AK316" s="40"/>
      <c r="AL316" s="40"/>
      <c r="AM316" s="40"/>
      <c r="AN316" s="40"/>
      <c r="AO316" s="40"/>
      <c r="AP316" s="40"/>
    </row>
    <row r="317" spans="1:42" x14ac:dyDescent="0.25">
      <c r="A317" s="65"/>
      <c r="B317" s="40"/>
      <c r="C317" s="40"/>
      <c r="D317" s="40"/>
      <c r="E317" s="40"/>
      <c r="F317" s="40"/>
      <c r="G317" s="40"/>
      <c r="H317" s="40"/>
      <c r="I317" s="40"/>
      <c r="J317" s="40"/>
      <c r="K317" s="40"/>
      <c r="L317" s="40"/>
      <c r="M317" s="55"/>
      <c r="N317" s="40"/>
      <c r="O317" s="40"/>
      <c r="P317" s="40"/>
      <c r="Q317" s="40"/>
      <c r="R317" s="40"/>
      <c r="S317" s="40"/>
      <c r="T317" s="40"/>
      <c r="U317" s="40"/>
      <c r="V317" s="40"/>
      <c r="W317" s="40"/>
      <c r="X317" s="40"/>
      <c r="Y317" s="40"/>
      <c r="Z317" s="40"/>
      <c r="AA317" s="40"/>
      <c r="AB317" s="40"/>
      <c r="AC317" s="40"/>
      <c r="AD317" s="40"/>
      <c r="AE317" s="40"/>
      <c r="AF317" s="40"/>
      <c r="AG317" s="40"/>
      <c r="AH317" s="40"/>
      <c r="AI317" s="40"/>
      <c r="AJ317" s="40"/>
      <c r="AK317" s="40"/>
      <c r="AL317" s="40"/>
      <c r="AM317" s="40"/>
      <c r="AN317" s="40"/>
      <c r="AO317" s="40"/>
      <c r="AP317" s="40"/>
    </row>
    <row r="318" spans="1:42" x14ac:dyDescent="0.25">
      <c r="A318" s="65"/>
      <c r="B318" s="40"/>
      <c r="C318" s="40"/>
      <c r="D318" s="40"/>
      <c r="E318" s="40"/>
      <c r="F318" s="40"/>
      <c r="G318" s="40"/>
      <c r="H318" s="40"/>
      <c r="I318" s="40"/>
      <c r="J318" s="40"/>
      <c r="K318" s="40"/>
      <c r="L318" s="40"/>
      <c r="M318" s="55"/>
      <c r="N318" s="40"/>
      <c r="O318" s="40"/>
      <c r="P318" s="40"/>
      <c r="Q318" s="40"/>
      <c r="R318" s="40"/>
      <c r="S318" s="40"/>
      <c r="T318" s="40"/>
      <c r="U318" s="40"/>
      <c r="V318" s="40"/>
      <c r="W318" s="40"/>
      <c r="X318" s="40"/>
      <c r="Y318" s="40"/>
      <c r="Z318" s="40"/>
      <c r="AA318" s="40"/>
      <c r="AB318" s="40"/>
      <c r="AC318" s="40"/>
      <c r="AD318" s="40"/>
      <c r="AE318" s="40"/>
      <c r="AF318" s="40"/>
      <c r="AG318" s="40"/>
      <c r="AH318" s="40"/>
      <c r="AI318" s="40"/>
      <c r="AJ318" s="40"/>
      <c r="AK318" s="40"/>
      <c r="AL318" s="40"/>
      <c r="AM318" s="40"/>
      <c r="AN318" s="40"/>
      <c r="AO318" s="40"/>
      <c r="AP318" s="40"/>
    </row>
    <row r="319" spans="1:42" x14ac:dyDescent="0.25">
      <c r="A319" s="65"/>
      <c r="B319" s="40"/>
      <c r="C319" s="40"/>
      <c r="D319" s="40"/>
      <c r="E319" s="40"/>
      <c r="F319" s="40"/>
      <c r="G319" s="40"/>
      <c r="H319" s="40"/>
      <c r="I319" s="40"/>
      <c r="J319" s="40"/>
      <c r="K319" s="40"/>
      <c r="L319" s="40"/>
      <c r="M319" s="55"/>
      <c r="N319" s="40"/>
      <c r="O319" s="40"/>
      <c r="P319" s="40"/>
      <c r="Q319" s="40"/>
      <c r="R319" s="40"/>
      <c r="S319" s="40"/>
      <c r="T319" s="40"/>
      <c r="U319" s="40"/>
      <c r="V319" s="40"/>
      <c r="W319" s="40"/>
      <c r="X319" s="40"/>
      <c r="Y319" s="40"/>
      <c r="Z319" s="40"/>
      <c r="AA319" s="40"/>
      <c r="AB319" s="40"/>
      <c r="AC319" s="40"/>
      <c r="AD319" s="40"/>
      <c r="AE319" s="40"/>
      <c r="AF319" s="40"/>
      <c r="AG319" s="40"/>
      <c r="AH319" s="40"/>
      <c r="AI319" s="40"/>
      <c r="AJ319" s="40"/>
      <c r="AK319" s="40"/>
      <c r="AL319" s="40"/>
      <c r="AM319" s="40"/>
      <c r="AN319" s="40"/>
      <c r="AO319" s="40"/>
      <c r="AP319" s="40"/>
    </row>
    <row r="320" spans="1:42" x14ac:dyDescent="0.25">
      <c r="A320" s="65"/>
      <c r="B320" s="40"/>
      <c r="C320" s="40"/>
      <c r="D320" s="40"/>
      <c r="E320" s="40"/>
      <c r="F320" s="40"/>
      <c r="G320" s="40"/>
      <c r="H320" s="40"/>
      <c r="I320" s="40"/>
      <c r="J320" s="40"/>
      <c r="K320" s="40"/>
      <c r="L320" s="40"/>
      <c r="M320" s="55"/>
      <c r="N320" s="40"/>
      <c r="O320" s="40"/>
      <c r="P320" s="40"/>
      <c r="Q320" s="40"/>
      <c r="R320" s="40"/>
      <c r="S320" s="40"/>
      <c r="T320" s="40"/>
      <c r="U320" s="40"/>
      <c r="V320" s="40"/>
      <c r="W320" s="40"/>
      <c r="X320" s="40"/>
      <c r="Y320" s="40"/>
      <c r="Z320" s="40"/>
      <c r="AA320" s="40"/>
      <c r="AB320" s="40"/>
      <c r="AC320" s="40"/>
      <c r="AD320" s="40"/>
      <c r="AE320" s="40"/>
      <c r="AF320" s="40"/>
      <c r="AG320" s="40"/>
      <c r="AH320" s="40"/>
      <c r="AI320" s="40"/>
      <c r="AJ320" s="40"/>
      <c r="AK320" s="40"/>
      <c r="AL320" s="40"/>
      <c r="AM320" s="40"/>
      <c r="AN320" s="40"/>
      <c r="AO320" s="40"/>
      <c r="AP320" s="40"/>
    </row>
    <row r="321" spans="1:42" x14ac:dyDescent="0.25">
      <c r="A321" s="65"/>
      <c r="B321" s="40"/>
      <c r="C321" s="40"/>
      <c r="D321" s="40"/>
      <c r="E321" s="40"/>
      <c r="F321" s="40"/>
      <c r="G321" s="40"/>
      <c r="H321" s="40"/>
      <c r="I321" s="40"/>
      <c r="J321" s="40"/>
      <c r="K321" s="40"/>
      <c r="L321" s="40"/>
      <c r="M321" s="55"/>
      <c r="N321" s="40"/>
      <c r="O321" s="40"/>
      <c r="P321" s="40"/>
      <c r="Q321" s="40"/>
      <c r="R321" s="40"/>
      <c r="S321" s="40"/>
      <c r="T321" s="40"/>
      <c r="U321" s="40"/>
      <c r="V321" s="40"/>
      <c r="W321" s="40"/>
      <c r="X321" s="40"/>
      <c r="Y321" s="40"/>
      <c r="Z321" s="40"/>
      <c r="AA321" s="40"/>
      <c r="AB321" s="40"/>
      <c r="AC321" s="40"/>
      <c r="AD321" s="40"/>
      <c r="AE321" s="40"/>
      <c r="AF321" s="40"/>
      <c r="AG321" s="40"/>
      <c r="AH321" s="40"/>
      <c r="AI321" s="40"/>
      <c r="AJ321" s="40"/>
      <c r="AK321" s="40"/>
      <c r="AL321" s="40"/>
      <c r="AM321" s="40"/>
      <c r="AN321" s="40"/>
      <c r="AO321" s="40"/>
      <c r="AP321" s="40"/>
    </row>
    <row r="322" spans="1:42" x14ac:dyDescent="0.25">
      <c r="A322" s="65"/>
      <c r="B322" s="40"/>
      <c r="C322" s="40"/>
      <c r="D322" s="40"/>
      <c r="E322" s="40"/>
      <c r="F322" s="40"/>
      <c r="G322" s="40"/>
      <c r="H322" s="40"/>
      <c r="I322" s="40"/>
      <c r="J322" s="40"/>
      <c r="K322" s="40"/>
      <c r="L322" s="40"/>
      <c r="M322" s="55"/>
      <c r="N322" s="40"/>
      <c r="O322" s="40"/>
      <c r="P322" s="40"/>
      <c r="Q322" s="40"/>
      <c r="R322" s="40"/>
      <c r="S322" s="40"/>
      <c r="T322" s="40"/>
      <c r="U322" s="40"/>
      <c r="V322" s="40"/>
      <c r="W322" s="40"/>
      <c r="X322" s="40"/>
      <c r="Y322" s="40"/>
      <c r="Z322" s="40"/>
      <c r="AA322" s="40"/>
      <c r="AB322" s="40"/>
      <c r="AC322" s="40"/>
      <c r="AD322" s="40"/>
      <c r="AE322" s="40"/>
      <c r="AF322" s="40"/>
      <c r="AG322" s="40"/>
      <c r="AH322" s="40"/>
      <c r="AI322" s="40"/>
      <c r="AJ322" s="40"/>
      <c r="AK322" s="40"/>
      <c r="AL322" s="40"/>
      <c r="AM322" s="40"/>
      <c r="AN322" s="40"/>
      <c r="AO322" s="40"/>
      <c r="AP322" s="40"/>
    </row>
    <row r="323" spans="1:42" x14ac:dyDescent="0.25">
      <c r="A323" s="65"/>
      <c r="B323" s="40"/>
      <c r="C323" s="40"/>
      <c r="D323" s="40"/>
      <c r="E323" s="40"/>
      <c r="F323" s="40"/>
      <c r="G323" s="40"/>
      <c r="H323" s="40"/>
      <c r="I323" s="40"/>
      <c r="J323" s="40"/>
      <c r="K323" s="40"/>
      <c r="L323" s="40"/>
      <c r="M323" s="55"/>
      <c r="N323" s="40"/>
      <c r="O323" s="40"/>
      <c r="P323" s="40"/>
      <c r="Q323" s="40"/>
      <c r="R323" s="40"/>
      <c r="S323" s="40"/>
      <c r="T323" s="40"/>
      <c r="U323" s="40"/>
      <c r="V323" s="40"/>
      <c r="W323" s="40"/>
      <c r="X323" s="40"/>
      <c r="Y323" s="40"/>
      <c r="Z323" s="40"/>
      <c r="AA323" s="40"/>
      <c r="AB323" s="40"/>
      <c r="AC323" s="40"/>
      <c r="AD323" s="40"/>
      <c r="AE323" s="40"/>
      <c r="AF323" s="40"/>
      <c r="AG323" s="40"/>
      <c r="AH323" s="40"/>
      <c r="AI323" s="40"/>
      <c r="AJ323" s="40"/>
      <c r="AK323" s="40"/>
      <c r="AL323" s="40"/>
      <c r="AM323" s="40"/>
      <c r="AN323" s="40"/>
      <c r="AO323" s="40"/>
      <c r="AP323" s="40"/>
    </row>
    <row r="324" spans="1:42" x14ac:dyDescent="0.25">
      <c r="A324" s="65"/>
      <c r="B324" s="40"/>
      <c r="C324" s="40"/>
      <c r="D324" s="40"/>
      <c r="E324" s="40"/>
      <c r="F324" s="40"/>
      <c r="G324" s="40"/>
      <c r="H324" s="40"/>
      <c r="I324" s="40"/>
      <c r="J324" s="40"/>
      <c r="K324" s="40"/>
      <c r="L324" s="40"/>
      <c r="M324" s="55"/>
      <c r="N324" s="40"/>
      <c r="O324" s="40"/>
      <c r="P324" s="40"/>
      <c r="Q324" s="40"/>
      <c r="R324" s="40"/>
      <c r="S324" s="40"/>
      <c r="T324" s="40"/>
      <c r="U324" s="40"/>
      <c r="V324" s="40"/>
      <c r="W324" s="40"/>
      <c r="X324" s="40"/>
      <c r="Y324" s="40"/>
      <c r="Z324" s="40"/>
      <c r="AA324" s="40"/>
      <c r="AB324" s="40"/>
      <c r="AC324" s="40"/>
      <c r="AD324" s="40"/>
      <c r="AE324" s="40"/>
      <c r="AF324" s="40"/>
      <c r="AG324" s="40"/>
      <c r="AH324" s="40"/>
      <c r="AI324" s="40"/>
      <c r="AJ324" s="40"/>
      <c r="AK324" s="40"/>
      <c r="AL324" s="40"/>
      <c r="AM324" s="40"/>
      <c r="AN324" s="40"/>
      <c r="AO324" s="40"/>
      <c r="AP324" s="40"/>
    </row>
    <row r="325" spans="1:42" x14ac:dyDescent="0.25">
      <c r="A325" s="65"/>
      <c r="B325" s="40"/>
      <c r="C325" s="40"/>
      <c r="D325" s="40"/>
      <c r="E325" s="40"/>
      <c r="F325" s="40"/>
      <c r="G325" s="40"/>
      <c r="H325" s="40"/>
      <c r="I325" s="40"/>
      <c r="J325" s="40"/>
      <c r="K325" s="40"/>
      <c r="L325" s="40"/>
      <c r="M325" s="55"/>
      <c r="N325" s="40"/>
      <c r="O325" s="40"/>
      <c r="P325" s="40"/>
      <c r="Q325" s="40"/>
      <c r="R325" s="40"/>
      <c r="S325" s="40"/>
      <c r="T325" s="40"/>
      <c r="U325" s="40"/>
      <c r="V325" s="40"/>
      <c r="W325" s="40"/>
      <c r="X325" s="40"/>
      <c r="Y325" s="40"/>
      <c r="Z325" s="40"/>
      <c r="AA325" s="40"/>
      <c r="AB325" s="40"/>
      <c r="AC325" s="40"/>
      <c r="AD325" s="40"/>
      <c r="AE325" s="40"/>
      <c r="AF325" s="40"/>
      <c r="AG325" s="40"/>
      <c r="AH325" s="40"/>
      <c r="AI325" s="40"/>
      <c r="AJ325" s="40"/>
      <c r="AK325" s="40"/>
      <c r="AL325" s="40"/>
      <c r="AM325" s="40"/>
      <c r="AN325" s="40"/>
      <c r="AO325" s="40"/>
      <c r="AP325" s="40"/>
    </row>
    <row r="326" spans="1:42" x14ac:dyDescent="0.25">
      <c r="A326" s="65"/>
      <c r="B326" s="40"/>
      <c r="C326" s="40"/>
      <c r="D326" s="40"/>
      <c r="E326" s="40"/>
      <c r="F326" s="40"/>
      <c r="G326" s="40"/>
      <c r="H326" s="40"/>
      <c r="I326" s="40"/>
      <c r="J326" s="40"/>
      <c r="K326" s="40"/>
      <c r="L326" s="40"/>
      <c r="M326" s="55"/>
      <c r="N326" s="40"/>
      <c r="O326" s="40"/>
      <c r="P326" s="40"/>
      <c r="Q326" s="40"/>
      <c r="R326" s="40"/>
      <c r="S326" s="40"/>
      <c r="T326" s="40"/>
      <c r="U326" s="40"/>
      <c r="V326" s="40"/>
      <c r="W326" s="40"/>
      <c r="X326" s="40"/>
      <c r="Y326" s="40"/>
      <c r="Z326" s="40"/>
      <c r="AA326" s="40"/>
      <c r="AB326" s="40"/>
      <c r="AC326" s="40"/>
      <c r="AD326" s="40"/>
      <c r="AE326" s="40"/>
      <c r="AF326" s="40"/>
      <c r="AG326" s="40"/>
      <c r="AH326" s="40"/>
      <c r="AI326" s="40"/>
      <c r="AJ326" s="40"/>
      <c r="AK326" s="40"/>
      <c r="AL326" s="40"/>
      <c r="AM326" s="40"/>
      <c r="AN326" s="40"/>
      <c r="AO326" s="40"/>
      <c r="AP326" s="40"/>
    </row>
    <row r="327" spans="1:42" x14ac:dyDescent="0.25">
      <c r="A327" s="65"/>
      <c r="B327" s="40"/>
      <c r="C327" s="40"/>
      <c r="D327" s="40"/>
      <c r="E327" s="40"/>
      <c r="F327" s="40"/>
      <c r="G327" s="40"/>
      <c r="H327" s="40"/>
      <c r="I327" s="40"/>
      <c r="J327" s="40"/>
      <c r="K327" s="40"/>
      <c r="L327" s="40"/>
      <c r="M327" s="55"/>
      <c r="N327" s="40"/>
      <c r="O327" s="40"/>
      <c r="P327" s="40"/>
      <c r="Q327" s="40"/>
      <c r="R327" s="40"/>
      <c r="S327" s="40"/>
      <c r="T327" s="40"/>
      <c r="U327" s="40"/>
      <c r="V327" s="40"/>
      <c r="W327" s="40"/>
      <c r="X327" s="40"/>
      <c r="Y327" s="40"/>
      <c r="Z327" s="40"/>
      <c r="AA327" s="40"/>
      <c r="AB327" s="40"/>
      <c r="AC327" s="40"/>
      <c r="AD327" s="40"/>
      <c r="AE327" s="40"/>
      <c r="AF327" s="40"/>
      <c r="AG327" s="40"/>
      <c r="AH327" s="40"/>
      <c r="AI327" s="40"/>
      <c r="AJ327" s="40"/>
      <c r="AK327" s="40"/>
      <c r="AL327" s="40"/>
      <c r="AM327" s="40"/>
      <c r="AN327" s="40"/>
      <c r="AO327" s="40"/>
      <c r="AP327" s="40"/>
    </row>
    <row r="328" spans="1:42" x14ac:dyDescent="0.25">
      <c r="A328" s="65"/>
      <c r="B328" s="40"/>
      <c r="C328" s="40"/>
      <c r="D328" s="40"/>
      <c r="E328" s="40"/>
      <c r="F328" s="40"/>
      <c r="G328" s="40"/>
      <c r="H328" s="40"/>
      <c r="I328" s="40"/>
      <c r="J328" s="40"/>
      <c r="K328" s="40"/>
      <c r="L328" s="40"/>
      <c r="M328" s="55"/>
      <c r="N328" s="40"/>
      <c r="O328" s="40"/>
      <c r="P328" s="40"/>
      <c r="Q328" s="40"/>
      <c r="R328" s="40"/>
      <c r="S328" s="40"/>
      <c r="T328" s="40"/>
      <c r="U328" s="40"/>
      <c r="V328" s="40"/>
      <c r="W328" s="40"/>
      <c r="X328" s="40"/>
      <c r="Y328" s="40"/>
      <c r="Z328" s="40"/>
      <c r="AA328" s="40"/>
      <c r="AB328" s="40"/>
      <c r="AC328" s="40"/>
      <c r="AD328" s="40"/>
      <c r="AE328" s="40"/>
      <c r="AF328" s="40"/>
      <c r="AG328" s="40"/>
      <c r="AH328" s="40"/>
      <c r="AI328" s="40"/>
      <c r="AJ328" s="40"/>
      <c r="AK328" s="40"/>
      <c r="AL328" s="40"/>
      <c r="AM328" s="40"/>
      <c r="AN328" s="40"/>
      <c r="AO328" s="40"/>
      <c r="AP328" s="40"/>
    </row>
    <row r="329" spans="1:42" x14ac:dyDescent="0.25">
      <c r="A329" s="65"/>
      <c r="B329" s="40"/>
      <c r="C329" s="40"/>
      <c r="D329" s="40"/>
      <c r="E329" s="40"/>
      <c r="F329" s="40"/>
      <c r="G329" s="40"/>
      <c r="H329" s="40"/>
      <c r="I329" s="40"/>
      <c r="J329" s="40"/>
      <c r="K329" s="40"/>
      <c r="L329" s="40"/>
      <c r="M329" s="55"/>
      <c r="N329" s="40"/>
      <c r="O329" s="40"/>
      <c r="P329" s="40"/>
      <c r="Q329" s="40"/>
      <c r="R329" s="40"/>
      <c r="S329" s="40"/>
      <c r="T329" s="40"/>
      <c r="U329" s="40"/>
      <c r="V329" s="40"/>
      <c r="W329" s="40"/>
      <c r="X329" s="40"/>
      <c r="Y329" s="40"/>
      <c r="Z329" s="40"/>
      <c r="AA329" s="40"/>
      <c r="AB329" s="40"/>
      <c r="AC329" s="40"/>
      <c r="AD329" s="40"/>
      <c r="AE329" s="40"/>
      <c r="AF329" s="40"/>
      <c r="AG329" s="40"/>
      <c r="AH329" s="40"/>
      <c r="AI329" s="40"/>
      <c r="AJ329" s="40"/>
      <c r="AK329" s="40"/>
      <c r="AL329" s="40"/>
      <c r="AM329" s="40"/>
      <c r="AN329" s="40"/>
      <c r="AO329" s="40"/>
      <c r="AP329" s="40"/>
    </row>
    <row r="330" spans="1:42" x14ac:dyDescent="0.25">
      <c r="A330" s="65"/>
      <c r="B330" s="40"/>
      <c r="C330" s="40"/>
      <c r="D330" s="40"/>
      <c r="E330" s="40"/>
      <c r="F330" s="40"/>
      <c r="G330" s="40"/>
      <c r="H330" s="40"/>
      <c r="I330" s="40"/>
      <c r="J330" s="40"/>
      <c r="K330" s="40"/>
      <c r="L330" s="40"/>
      <c r="M330" s="55"/>
      <c r="N330" s="40"/>
      <c r="O330" s="40"/>
      <c r="P330" s="40"/>
      <c r="Q330" s="40"/>
      <c r="R330" s="40"/>
      <c r="S330" s="40"/>
      <c r="T330" s="40"/>
      <c r="U330" s="40"/>
      <c r="V330" s="40"/>
      <c r="W330" s="40"/>
      <c r="X330" s="40"/>
      <c r="Y330" s="40"/>
      <c r="Z330" s="40"/>
      <c r="AA330" s="40"/>
      <c r="AB330" s="40"/>
      <c r="AC330" s="40"/>
      <c r="AD330" s="40"/>
      <c r="AE330" s="40"/>
      <c r="AF330" s="40"/>
      <c r="AG330" s="40"/>
      <c r="AH330" s="40"/>
      <c r="AI330" s="40"/>
      <c r="AJ330" s="40"/>
      <c r="AK330" s="40"/>
      <c r="AL330" s="40"/>
      <c r="AM330" s="40"/>
      <c r="AN330" s="40"/>
      <c r="AO330" s="40"/>
      <c r="AP330" s="40"/>
    </row>
    <row r="331" spans="1:42" x14ac:dyDescent="0.25">
      <c r="A331" s="65"/>
      <c r="B331" s="40"/>
      <c r="C331" s="40"/>
      <c r="D331" s="40"/>
      <c r="E331" s="40"/>
      <c r="F331" s="40"/>
      <c r="G331" s="40"/>
      <c r="H331" s="40"/>
      <c r="I331" s="40"/>
      <c r="J331" s="40"/>
      <c r="K331" s="40"/>
      <c r="L331" s="40"/>
      <c r="M331" s="55"/>
      <c r="N331" s="40"/>
      <c r="O331" s="40"/>
      <c r="P331" s="40"/>
      <c r="Q331" s="40"/>
      <c r="R331" s="40"/>
      <c r="S331" s="40"/>
      <c r="T331" s="40"/>
      <c r="U331" s="40"/>
      <c r="V331" s="40"/>
      <c r="W331" s="40"/>
      <c r="X331" s="40"/>
      <c r="Y331" s="40"/>
      <c r="Z331" s="40"/>
      <c r="AA331" s="40"/>
      <c r="AB331" s="40"/>
      <c r="AC331" s="40"/>
      <c r="AD331" s="40"/>
      <c r="AE331" s="40"/>
      <c r="AF331" s="40"/>
      <c r="AG331" s="40"/>
      <c r="AH331" s="40"/>
      <c r="AI331" s="40"/>
      <c r="AJ331" s="40"/>
      <c r="AK331" s="40"/>
      <c r="AL331" s="40"/>
      <c r="AM331" s="40"/>
      <c r="AN331" s="40"/>
      <c r="AO331" s="40"/>
      <c r="AP331" s="40"/>
    </row>
    <row r="332" spans="1:42" x14ac:dyDescent="0.25">
      <c r="A332" s="65"/>
      <c r="B332" s="40"/>
      <c r="C332" s="40"/>
      <c r="D332" s="40"/>
      <c r="E332" s="40"/>
      <c r="F332" s="40"/>
      <c r="G332" s="40"/>
      <c r="H332" s="40"/>
      <c r="I332" s="40"/>
      <c r="J332" s="40"/>
      <c r="K332" s="40"/>
      <c r="L332" s="40"/>
      <c r="M332" s="55"/>
      <c r="N332" s="40"/>
      <c r="O332" s="40"/>
      <c r="P332" s="40"/>
      <c r="Q332" s="40"/>
      <c r="R332" s="40"/>
      <c r="S332" s="40"/>
      <c r="T332" s="40"/>
      <c r="U332" s="40"/>
      <c r="V332" s="40"/>
      <c r="W332" s="40"/>
      <c r="X332" s="40"/>
      <c r="Y332" s="40"/>
      <c r="Z332" s="40"/>
      <c r="AA332" s="40"/>
      <c r="AB332" s="40"/>
      <c r="AC332" s="40"/>
      <c r="AD332" s="40"/>
      <c r="AE332" s="40"/>
      <c r="AF332" s="40"/>
      <c r="AG332" s="40"/>
      <c r="AH332" s="40"/>
      <c r="AI332" s="40"/>
      <c r="AJ332" s="40"/>
      <c r="AK332" s="40"/>
      <c r="AL332" s="40"/>
      <c r="AM332" s="40"/>
      <c r="AN332" s="40"/>
      <c r="AO332" s="40"/>
      <c r="AP332" s="40"/>
    </row>
    <row r="333" spans="1:42" x14ac:dyDescent="0.25">
      <c r="A333" s="65"/>
      <c r="B333" s="40"/>
      <c r="C333" s="40"/>
      <c r="D333" s="40"/>
      <c r="E333" s="40"/>
      <c r="F333" s="40"/>
      <c r="G333" s="40"/>
      <c r="H333" s="40"/>
      <c r="I333" s="40"/>
      <c r="J333" s="40"/>
      <c r="K333" s="40"/>
      <c r="L333" s="40"/>
      <c r="M333" s="55"/>
      <c r="N333" s="40"/>
      <c r="O333" s="40"/>
      <c r="P333" s="40"/>
      <c r="Q333" s="40"/>
      <c r="R333" s="40"/>
      <c r="S333" s="40"/>
      <c r="T333" s="40"/>
      <c r="U333" s="40"/>
      <c r="V333" s="40"/>
      <c r="W333" s="40"/>
      <c r="X333" s="40"/>
      <c r="Y333" s="40"/>
      <c r="Z333" s="40"/>
      <c r="AA333" s="40"/>
      <c r="AB333" s="40"/>
      <c r="AC333" s="40"/>
      <c r="AD333" s="40"/>
      <c r="AE333" s="40"/>
      <c r="AF333" s="40"/>
      <c r="AG333" s="40"/>
      <c r="AH333" s="40"/>
      <c r="AI333" s="40"/>
      <c r="AJ333" s="40"/>
      <c r="AK333" s="40"/>
      <c r="AL333" s="40"/>
      <c r="AM333" s="40"/>
      <c r="AN333" s="40"/>
      <c r="AO333" s="40"/>
      <c r="AP333" s="40"/>
    </row>
    <row r="334" spans="1:42" x14ac:dyDescent="0.25">
      <c r="A334" s="65"/>
      <c r="B334" s="40"/>
      <c r="C334" s="40"/>
      <c r="D334" s="40"/>
      <c r="E334" s="40"/>
      <c r="F334" s="40"/>
      <c r="G334" s="40"/>
      <c r="H334" s="40"/>
      <c r="I334" s="40"/>
      <c r="J334" s="40"/>
      <c r="K334" s="40"/>
      <c r="L334" s="40"/>
      <c r="M334" s="55"/>
      <c r="N334" s="40"/>
      <c r="O334" s="40"/>
      <c r="P334" s="40"/>
      <c r="Q334" s="40"/>
      <c r="R334" s="40"/>
      <c r="S334" s="40"/>
      <c r="T334" s="40"/>
      <c r="U334" s="40"/>
      <c r="V334" s="40"/>
      <c r="W334" s="40"/>
      <c r="X334" s="40"/>
      <c r="Y334" s="40"/>
      <c r="Z334" s="40"/>
      <c r="AA334" s="40"/>
      <c r="AB334" s="40"/>
      <c r="AC334" s="40"/>
      <c r="AD334" s="40"/>
      <c r="AE334" s="40"/>
      <c r="AF334" s="40"/>
      <c r="AG334" s="40"/>
      <c r="AH334" s="40"/>
      <c r="AI334" s="40"/>
      <c r="AJ334" s="40"/>
      <c r="AK334" s="40"/>
      <c r="AL334" s="40"/>
      <c r="AM334" s="40"/>
      <c r="AN334" s="40"/>
      <c r="AO334" s="40"/>
      <c r="AP334" s="40"/>
    </row>
    <row r="335" spans="1:42" x14ac:dyDescent="0.25">
      <c r="A335" s="65"/>
      <c r="B335" s="40"/>
      <c r="C335" s="40"/>
      <c r="D335" s="40"/>
      <c r="E335" s="40"/>
      <c r="F335" s="40"/>
      <c r="G335" s="40"/>
      <c r="H335" s="40"/>
      <c r="I335" s="40"/>
      <c r="J335" s="40"/>
      <c r="K335" s="40"/>
      <c r="L335" s="40"/>
      <c r="M335" s="55"/>
      <c r="N335" s="40"/>
      <c r="O335" s="40"/>
      <c r="P335" s="40"/>
      <c r="Q335" s="40"/>
      <c r="R335" s="40"/>
      <c r="S335" s="40"/>
      <c r="T335" s="40"/>
      <c r="U335" s="40"/>
      <c r="V335" s="40"/>
      <c r="W335" s="40"/>
      <c r="X335" s="40"/>
      <c r="Y335" s="40"/>
      <c r="Z335" s="40"/>
      <c r="AA335" s="40"/>
      <c r="AB335" s="40"/>
      <c r="AC335" s="40"/>
      <c r="AD335" s="40"/>
      <c r="AE335" s="40"/>
      <c r="AF335" s="40"/>
      <c r="AG335" s="40"/>
      <c r="AH335" s="40"/>
      <c r="AI335" s="40"/>
      <c r="AJ335" s="40"/>
      <c r="AK335" s="40"/>
      <c r="AL335" s="40"/>
      <c r="AM335" s="40"/>
      <c r="AN335" s="40"/>
      <c r="AO335" s="40"/>
      <c r="AP335" s="40"/>
    </row>
    <row r="336" spans="1:42" x14ac:dyDescent="0.25">
      <c r="A336" s="65"/>
      <c r="B336" s="40"/>
      <c r="C336" s="40"/>
      <c r="D336" s="40"/>
      <c r="E336" s="40"/>
      <c r="F336" s="40"/>
      <c r="G336" s="40"/>
      <c r="H336" s="40"/>
      <c r="I336" s="40"/>
      <c r="J336" s="40"/>
      <c r="K336" s="40"/>
      <c r="L336" s="40"/>
      <c r="M336" s="55"/>
      <c r="N336" s="40"/>
      <c r="O336" s="40"/>
      <c r="P336" s="40"/>
      <c r="Q336" s="40"/>
      <c r="R336" s="40"/>
      <c r="S336" s="40"/>
      <c r="T336" s="40"/>
      <c r="U336" s="40"/>
      <c r="V336" s="40"/>
      <c r="W336" s="40"/>
      <c r="X336" s="40"/>
      <c r="Y336" s="40"/>
      <c r="Z336" s="40"/>
      <c r="AA336" s="40"/>
      <c r="AB336" s="40"/>
      <c r="AC336" s="40"/>
      <c r="AD336" s="40"/>
      <c r="AE336" s="40"/>
      <c r="AF336" s="40"/>
      <c r="AG336" s="40"/>
      <c r="AH336" s="40"/>
      <c r="AI336" s="40"/>
      <c r="AJ336" s="40"/>
      <c r="AK336" s="40"/>
      <c r="AL336" s="40"/>
      <c r="AM336" s="40"/>
      <c r="AN336" s="40"/>
      <c r="AO336" s="40"/>
      <c r="AP336" s="40"/>
    </row>
    <row r="337" spans="1:42" x14ac:dyDescent="0.25">
      <c r="A337" s="65"/>
      <c r="B337" s="40"/>
      <c r="C337" s="40"/>
      <c r="D337" s="40"/>
      <c r="E337" s="40"/>
      <c r="F337" s="40"/>
      <c r="G337" s="40"/>
      <c r="H337" s="40"/>
      <c r="I337" s="40"/>
      <c r="J337" s="40"/>
      <c r="K337" s="40"/>
      <c r="L337" s="40"/>
      <c r="M337" s="55"/>
      <c r="N337" s="40"/>
      <c r="O337" s="40"/>
      <c r="P337" s="40"/>
      <c r="Q337" s="40"/>
      <c r="R337" s="40"/>
      <c r="S337" s="40"/>
      <c r="T337" s="40"/>
      <c r="U337" s="40"/>
      <c r="V337" s="40"/>
      <c r="W337" s="40"/>
      <c r="X337" s="40"/>
      <c r="Y337" s="40"/>
      <c r="Z337" s="40"/>
      <c r="AA337" s="40"/>
      <c r="AB337" s="40"/>
      <c r="AC337" s="40"/>
      <c r="AD337" s="40"/>
      <c r="AE337" s="40"/>
      <c r="AF337" s="40"/>
      <c r="AG337" s="40"/>
      <c r="AH337" s="40"/>
      <c r="AI337" s="40"/>
      <c r="AJ337" s="40"/>
      <c r="AK337" s="40"/>
      <c r="AL337" s="40"/>
      <c r="AM337" s="40"/>
      <c r="AN337" s="40"/>
      <c r="AO337" s="40"/>
      <c r="AP337" s="40"/>
    </row>
    <row r="338" spans="1:42" x14ac:dyDescent="0.25">
      <c r="A338" s="65"/>
      <c r="B338" s="40"/>
      <c r="C338" s="40"/>
      <c r="D338" s="40"/>
      <c r="E338" s="40"/>
      <c r="F338" s="40"/>
      <c r="G338" s="40"/>
      <c r="H338" s="40"/>
      <c r="I338" s="40"/>
      <c r="J338" s="40"/>
      <c r="K338" s="40"/>
      <c r="L338" s="40"/>
      <c r="M338" s="55"/>
      <c r="N338" s="40"/>
      <c r="O338" s="40"/>
      <c r="P338" s="40"/>
      <c r="Q338" s="40"/>
      <c r="R338" s="40"/>
      <c r="S338" s="40"/>
      <c r="T338" s="40"/>
      <c r="U338" s="40"/>
      <c r="V338" s="40"/>
      <c r="W338" s="40"/>
      <c r="X338" s="40"/>
      <c r="Y338" s="40"/>
      <c r="Z338" s="40"/>
      <c r="AA338" s="40"/>
      <c r="AB338" s="40"/>
      <c r="AC338" s="40"/>
      <c r="AD338" s="40"/>
      <c r="AE338" s="40"/>
      <c r="AF338" s="40"/>
      <c r="AG338" s="40"/>
      <c r="AH338" s="40"/>
      <c r="AI338" s="40"/>
      <c r="AJ338" s="40"/>
      <c r="AK338" s="40"/>
      <c r="AL338" s="40"/>
      <c r="AM338" s="40"/>
      <c r="AN338" s="40"/>
      <c r="AO338" s="40"/>
      <c r="AP338" s="40"/>
    </row>
    <row r="339" spans="1:42" x14ac:dyDescent="0.25">
      <c r="A339" s="65"/>
      <c r="B339" s="40"/>
      <c r="C339" s="40"/>
      <c r="D339" s="40"/>
      <c r="E339" s="40"/>
      <c r="F339" s="40"/>
      <c r="G339" s="40"/>
      <c r="H339" s="40"/>
      <c r="I339" s="40"/>
      <c r="J339" s="40"/>
      <c r="K339" s="40"/>
      <c r="L339" s="40"/>
      <c r="M339" s="55"/>
      <c r="N339" s="40"/>
      <c r="O339" s="40"/>
      <c r="P339" s="40"/>
      <c r="Q339" s="40"/>
      <c r="R339" s="40"/>
      <c r="S339" s="40"/>
      <c r="T339" s="40"/>
      <c r="U339" s="40"/>
      <c r="V339" s="40"/>
      <c r="W339" s="40"/>
      <c r="X339" s="40"/>
      <c r="Y339" s="40"/>
      <c r="Z339" s="40"/>
      <c r="AA339" s="40"/>
      <c r="AB339" s="40"/>
      <c r="AC339" s="40"/>
      <c r="AD339" s="40"/>
      <c r="AE339" s="40"/>
      <c r="AF339" s="40"/>
      <c r="AG339" s="40"/>
      <c r="AH339" s="40"/>
      <c r="AI339" s="40"/>
      <c r="AJ339" s="40"/>
      <c r="AK339" s="40"/>
      <c r="AL339" s="40"/>
      <c r="AM339" s="40"/>
      <c r="AN339" s="40"/>
      <c r="AO339" s="40"/>
      <c r="AP339" s="40"/>
    </row>
    <row r="340" spans="1:42" x14ac:dyDescent="0.25">
      <c r="A340" s="65"/>
      <c r="B340" s="40"/>
      <c r="C340" s="40"/>
      <c r="D340" s="40"/>
      <c r="E340" s="40"/>
      <c r="F340" s="40"/>
      <c r="G340" s="40"/>
      <c r="H340" s="40"/>
      <c r="I340" s="40"/>
      <c r="J340" s="40"/>
      <c r="K340" s="40"/>
      <c r="L340" s="40"/>
      <c r="M340" s="55"/>
      <c r="N340" s="40"/>
      <c r="O340" s="40"/>
      <c r="P340" s="40"/>
      <c r="Q340" s="40"/>
      <c r="R340" s="40"/>
      <c r="S340" s="40"/>
      <c r="T340" s="40"/>
      <c r="U340" s="40"/>
      <c r="V340" s="40"/>
      <c r="W340" s="40"/>
      <c r="X340" s="40"/>
      <c r="Y340" s="40"/>
      <c r="Z340" s="40"/>
      <c r="AA340" s="40"/>
      <c r="AB340" s="40"/>
      <c r="AC340" s="40"/>
      <c r="AD340" s="40"/>
      <c r="AE340" s="40"/>
      <c r="AF340" s="40"/>
      <c r="AG340" s="40"/>
      <c r="AH340" s="40"/>
      <c r="AI340" s="40"/>
      <c r="AJ340" s="40"/>
      <c r="AK340" s="40"/>
      <c r="AL340" s="40"/>
      <c r="AM340" s="40"/>
      <c r="AN340" s="40"/>
      <c r="AO340" s="40"/>
      <c r="AP340" s="40"/>
    </row>
    <row r="341" spans="1:42" x14ac:dyDescent="0.25">
      <c r="A341" s="65"/>
      <c r="B341" s="40"/>
      <c r="C341" s="40"/>
      <c r="D341" s="40"/>
      <c r="E341" s="40"/>
      <c r="F341" s="40"/>
      <c r="G341" s="40"/>
      <c r="H341" s="40"/>
      <c r="I341" s="40"/>
      <c r="J341" s="40"/>
      <c r="K341" s="40"/>
      <c r="L341" s="40"/>
      <c r="M341" s="55"/>
      <c r="N341" s="40"/>
      <c r="O341" s="40"/>
      <c r="P341" s="40"/>
      <c r="Q341" s="40"/>
      <c r="R341" s="40"/>
      <c r="S341" s="40"/>
      <c r="T341" s="40"/>
      <c r="U341" s="40"/>
      <c r="V341" s="40"/>
      <c r="W341" s="40"/>
      <c r="X341" s="40"/>
      <c r="Y341" s="40"/>
      <c r="Z341" s="40"/>
      <c r="AA341" s="40"/>
      <c r="AB341" s="40"/>
      <c r="AC341" s="40"/>
      <c r="AD341" s="40"/>
      <c r="AE341" s="40"/>
      <c r="AF341" s="40"/>
      <c r="AG341" s="40"/>
      <c r="AH341" s="40"/>
      <c r="AI341" s="40"/>
      <c r="AJ341" s="40"/>
      <c r="AK341" s="40"/>
      <c r="AL341" s="40"/>
      <c r="AM341" s="40"/>
      <c r="AN341" s="40"/>
      <c r="AO341" s="40"/>
      <c r="AP341" s="40"/>
    </row>
    <row r="342" spans="1:42" x14ac:dyDescent="0.25">
      <c r="A342" s="65"/>
      <c r="B342" s="40"/>
      <c r="C342" s="40"/>
      <c r="D342" s="40"/>
      <c r="E342" s="40"/>
      <c r="F342" s="40"/>
      <c r="G342" s="40"/>
      <c r="H342" s="40"/>
      <c r="I342" s="40"/>
      <c r="J342" s="40"/>
      <c r="K342" s="40"/>
      <c r="L342" s="40"/>
      <c r="M342" s="55"/>
      <c r="N342" s="40"/>
      <c r="O342" s="40"/>
      <c r="P342" s="40"/>
      <c r="Q342" s="40"/>
      <c r="R342" s="40"/>
      <c r="S342" s="40"/>
      <c r="T342" s="40"/>
      <c r="U342" s="40"/>
      <c r="V342" s="40"/>
      <c r="W342" s="40"/>
      <c r="X342" s="40"/>
      <c r="Y342" s="40"/>
      <c r="Z342" s="40"/>
      <c r="AA342" s="40"/>
      <c r="AB342" s="40"/>
      <c r="AC342" s="40"/>
      <c r="AD342" s="40"/>
      <c r="AE342" s="40"/>
      <c r="AF342" s="40"/>
      <c r="AG342" s="40"/>
      <c r="AH342" s="40"/>
      <c r="AI342" s="40"/>
      <c r="AJ342" s="40"/>
      <c r="AK342" s="40"/>
      <c r="AL342" s="40"/>
      <c r="AM342" s="40"/>
      <c r="AN342" s="40"/>
      <c r="AO342" s="40"/>
      <c r="AP342" s="40"/>
    </row>
    <row r="343" spans="1:42" x14ac:dyDescent="0.25">
      <c r="A343" s="65"/>
      <c r="B343" s="40"/>
      <c r="C343" s="40"/>
      <c r="D343" s="40"/>
      <c r="E343" s="40"/>
      <c r="F343" s="40"/>
      <c r="G343" s="40"/>
      <c r="H343" s="40"/>
      <c r="I343" s="40"/>
      <c r="J343" s="40"/>
      <c r="K343" s="40"/>
      <c r="L343" s="40"/>
      <c r="M343" s="55"/>
      <c r="N343" s="40"/>
      <c r="O343" s="40"/>
      <c r="P343" s="40"/>
      <c r="Q343" s="40"/>
      <c r="R343" s="40"/>
      <c r="S343" s="40"/>
      <c r="T343" s="40"/>
      <c r="U343" s="40"/>
      <c r="V343" s="40"/>
      <c r="W343" s="40"/>
      <c r="X343" s="40"/>
      <c r="Y343" s="40"/>
      <c r="Z343" s="40"/>
      <c r="AA343" s="40"/>
      <c r="AB343" s="40"/>
      <c r="AC343" s="40"/>
      <c r="AD343" s="40"/>
      <c r="AE343" s="40"/>
      <c r="AF343" s="40"/>
      <c r="AG343" s="40"/>
      <c r="AH343" s="40"/>
      <c r="AI343" s="40"/>
      <c r="AJ343" s="40"/>
      <c r="AK343" s="40"/>
      <c r="AL343" s="40"/>
      <c r="AM343" s="40"/>
      <c r="AN343" s="40"/>
      <c r="AO343" s="40"/>
      <c r="AP343" s="40"/>
    </row>
    <row r="344" spans="1:42" x14ac:dyDescent="0.25">
      <c r="A344" s="65"/>
      <c r="B344" s="40"/>
      <c r="C344" s="40"/>
      <c r="D344" s="40"/>
      <c r="E344" s="40"/>
      <c r="F344" s="40"/>
      <c r="G344" s="40"/>
      <c r="H344" s="40"/>
      <c r="I344" s="40"/>
      <c r="J344" s="40"/>
      <c r="K344" s="40"/>
      <c r="L344" s="40"/>
      <c r="M344" s="55"/>
      <c r="N344" s="40"/>
      <c r="O344" s="40"/>
      <c r="P344" s="40"/>
      <c r="Q344" s="40"/>
      <c r="R344" s="40"/>
      <c r="S344" s="40"/>
      <c r="T344" s="40"/>
      <c r="U344" s="40"/>
      <c r="V344" s="40"/>
      <c r="W344" s="40"/>
      <c r="X344" s="40"/>
      <c r="Y344" s="40"/>
      <c r="Z344" s="40"/>
      <c r="AA344" s="40"/>
      <c r="AB344" s="40"/>
      <c r="AC344" s="40"/>
      <c r="AD344" s="40"/>
      <c r="AE344" s="40"/>
      <c r="AF344" s="40"/>
      <c r="AG344" s="40"/>
      <c r="AH344" s="40"/>
      <c r="AI344" s="40"/>
      <c r="AJ344" s="40"/>
      <c r="AK344" s="40"/>
      <c r="AL344" s="40"/>
      <c r="AM344" s="40"/>
      <c r="AN344" s="40"/>
      <c r="AO344" s="40"/>
      <c r="AP344" s="40"/>
    </row>
    <row r="345" spans="1:42" x14ac:dyDescent="0.25">
      <c r="A345" s="65"/>
      <c r="B345" s="40"/>
      <c r="C345" s="40"/>
      <c r="D345" s="40"/>
      <c r="E345" s="40"/>
      <c r="F345" s="40"/>
      <c r="G345" s="40"/>
      <c r="H345" s="40"/>
      <c r="I345" s="40"/>
      <c r="J345" s="40"/>
      <c r="K345" s="40"/>
      <c r="L345" s="40"/>
      <c r="M345" s="55"/>
      <c r="N345" s="40"/>
      <c r="O345" s="40"/>
      <c r="P345" s="40"/>
      <c r="Q345" s="40"/>
      <c r="R345" s="40"/>
      <c r="S345" s="40"/>
      <c r="T345" s="40"/>
      <c r="U345" s="40"/>
      <c r="V345" s="40"/>
      <c r="W345" s="40"/>
      <c r="X345" s="40"/>
      <c r="Y345" s="40"/>
      <c r="Z345" s="40"/>
      <c r="AA345" s="40"/>
      <c r="AB345" s="40"/>
      <c r="AC345" s="40"/>
      <c r="AD345" s="40"/>
      <c r="AE345" s="40"/>
      <c r="AF345" s="40"/>
      <c r="AG345" s="40"/>
      <c r="AH345" s="40"/>
      <c r="AI345" s="40"/>
      <c r="AJ345" s="40"/>
      <c r="AK345" s="40"/>
      <c r="AL345" s="40"/>
      <c r="AM345" s="40"/>
      <c r="AN345" s="40"/>
      <c r="AO345" s="40"/>
      <c r="AP345" s="40"/>
    </row>
    <row r="346" spans="1:42" x14ac:dyDescent="0.25">
      <c r="A346" s="65"/>
      <c r="B346" s="40"/>
      <c r="C346" s="40"/>
      <c r="D346" s="40"/>
      <c r="E346" s="40"/>
      <c r="F346" s="40"/>
      <c r="G346" s="40"/>
      <c r="H346" s="40"/>
      <c r="I346" s="40"/>
      <c r="J346" s="40"/>
      <c r="K346" s="40"/>
      <c r="L346" s="40"/>
      <c r="M346" s="55"/>
      <c r="N346" s="40"/>
      <c r="O346" s="40"/>
      <c r="P346" s="40"/>
      <c r="Q346" s="40"/>
      <c r="R346" s="40"/>
      <c r="S346" s="40"/>
      <c r="T346" s="40"/>
      <c r="U346" s="40"/>
      <c r="V346" s="40"/>
      <c r="W346" s="40"/>
      <c r="X346" s="40"/>
      <c r="Y346" s="40"/>
      <c r="Z346" s="40"/>
      <c r="AA346" s="40"/>
      <c r="AB346" s="40"/>
      <c r="AC346" s="40"/>
      <c r="AD346" s="40"/>
      <c r="AE346" s="40"/>
      <c r="AF346" s="40"/>
      <c r="AG346" s="40"/>
      <c r="AH346" s="40"/>
      <c r="AI346" s="40"/>
      <c r="AJ346" s="40"/>
      <c r="AK346" s="40"/>
      <c r="AL346" s="40"/>
      <c r="AM346" s="40"/>
      <c r="AN346" s="40"/>
      <c r="AO346" s="40"/>
      <c r="AP346" s="40"/>
    </row>
    <row r="347" spans="1:42" x14ac:dyDescent="0.25">
      <c r="A347" s="65"/>
      <c r="B347" s="40"/>
      <c r="C347" s="40"/>
      <c r="D347" s="40"/>
      <c r="E347" s="40"/>
      <c r="F347" s="40"/>
      <c r="G347" s="40"/>
      <c r="H347" s="40"/>
      <c r="I347" s="40"/>
      <c r="J347" s="40"/>
      <c r="K347" s="40"/>
      <c r="L347" s="40"/>
      <c r="M347" s="55"/>
      <c r="N347" s="40"/>
      <c r="O347" s="40"/>
      <c r="P347" s="40"/>
      <c r="Q347" s="40"/>
      <c r="R347" s="40"/>
      <c r="S347" s="40"/>
      <c r="T347" s="40"/>
      <c r="U347" s="40"/>
      <c r="V347" s="40"/>
      <c r="W347" s="40"/>
      <c r="X347" s="40"/>
      <c r="Y347" s="40"/>
      <c r="Z347" s="40"/>
      <c r="AA347" s="40"/>
      <c r="AB347" s="40"/>
      <c r="AC347" s="40"/>
      <c r="AD347" s="40"/>
      <c r="AE347" s="40"/>
      <c r="AF347" s="40"/>
      <c r="AG347" s="40"/>
      <c r="AH347" s="40"/>
      <c r="AI347" s="40"/>
      <c r="AJ347" s="40"/>
      <c r="AK347" s="40"/>
      <c r="AL347" s="40"/>
      <c r="AM347" s="40"/>
      <c r="AN347" s="40"/>
      <c r="AO347" s="40"/>
      <c r="AP347" s="40"/>
    </row>
  </sheetData>
  <autoFilter ref="A6:AJ6"/>
  <mergeCells count="6">
    <mergeCell ref="AK5:AP5"/>
    <mergeCell ref="E5:G5"/>
    <mergeCell ref="H5:Q5"/>
    <mergeCell ref="R5:V5"/>
    <mergeCell ref="W5:AE5"/>
    <mergeCell ref="AF5:AJ5"/>
  </mergeCells>
  <conditionalFormatting sqref="P7:P251">
    <cfRule type="cellIs" dxfId="4" priority="3" operator="lessThan">
      <formula>100</formula>
    </cfRule>
    <cfRule type="cellIs" dxfId="3" priority="4" operator="greaterThan">
      <formula>300</formula>
    </cfRule>
  </conditionalFormatting>
  <conditionalFormatting sqref="Z7:Z251">
    <cfRule type="cellIs" dxfId="2" priority="1" operator="lessThan">
      <formula>50</formula>
    </cfRule>
    <cfRule type="cellIs" dxfId="1" priority="2" operator="greaterThan">
      <formula>100</formula>
    </cfRule>
  </conditionalFormatting>
  <dataValidations count="2">
    <dataValidation type="list" allowBlank="1" showInputMessage="1" showErrorMessage="1" sqref="A7:A251">
      <formula1>teams</formula1>
    </dataValidation>
    <dataValidation type="list" allowBlank="1" showInputMessage="1" showErrorMessage="1" sqref="B7:B251">
      <formula1>DSE</formula1>
    </dataValidation>
  </dataValidations>
  <pageMargins left="0.70866141732283472" right="0.70866141732283472" top="0.74803149606299213" bottom="0.74803149606299213" header="0.31496062992125984" footer="0.31496062992125984"/>
  <pageSetup paperSize="8" scale="6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I51"/>
  <sheetViews>
    <sheetView workbookViewId="0">
      <selection activeCell="D10" sqref="D10"/>
    </sheetView>
  </sheetViews>
  <sheetFormatPr defaultColWidth="9.140625" defaultRowHeight="16.5" x14ac:dyDescent="0.3"/>
  <cols>
    <col min="1" max="1" width="12.140625" style="1" bestFit="1" customWidth="1"/>
    <col min="2" max="2" width="11.5703125" style="1" bestFit="1" customWidth="1"/>
    <col min="3" max="3" width="12.28515625" style="1" bestFit="1" customWidth="1"/>
    <col min="4" max="4" width="10.140625" style="1" bestFit="1" customWidth="1"/>
    <col min="5" max="5" width="10" style="1" bestFit="1" customWidth="1"/>
    <col min="6" max="6" width="11" style="1" bestFit="1" customWidth="1"/>
    <col min="7" max="7" width="10.7109375" style="1" bestFit="1" customWidth="1"/>
    <col min="8" max="16384" width="9.140625" style="1"/>
  </cols>
  <sheetData>
    <row r="1" spans="1:9" ht="17.25" thickBot="1" x14ac:dyDescent="0.35">
      <c r="A1" s="172" t="s">
        <v>652</v>
      </c>
      <c r="B1" s="173" t="s">
        <v>653</v>
      </c>
      <c r="C1" s="173" t="s">
        <v>654</v>
      </c>
      <c r="D1" s="173" t="s">
        <v>655</v>
      </c>
      <c r="E1" s="174" t="s">
        <v>656</v>
      </c>
      <c r="F1" s="173" t="s">
        <v>657</v>
      </c>
      <c r="G1" s="175" t="s">
        <v>658</v>
      </c>
    </row>
    <row r="2" spans="1:9" x14ac:dyDescent="0.3">
      <c r="A2" s="340" t="s">
        <v>1127</v>
      </c>
      <c r="B2" s="341">
        <v>5</v>
      </c>
      <c r="C2" s="342" t="s">
        <v>1137</v>
      </c>
      <c r="D2" s="341">
        <v>16</v>
      </c>
      <c r="E2" s="336">
        <v>2.6666666666666665</v>
      </c>
      <c r="F2" s="336">
        <v>3</v>
      </c>
      <c r="G2" s="337">
        <v>5.6</v>
      </c>
      <c r="I2" s="199" t="s">
        <v>666</v>
      </c>
    </row>
    <row r="3" spans="1:9" x14ac:dyDescent="0.3">
      <c r="A3" s="343" t="s">
        <v>1124</v>
      </c>
      <c r="B3" s="344">
        <v>3</v>
      </c>
      <c r="C3" s="342" t="s">
        <v>1137</v>
      </c>
      <c r="D3" s="341">
        <v>25</v>
      </c>
      <c r="E3" s="338">
        <v>5</v>
      </c>
      <c r="F3" s="338">
        <v>4</v>
      </c>
      <c r="G3" s="346">
        <v>7</v>
      </c>
    </row>
    <row r="4" spans="1:9" x14ac:dyDescent="0.3">
      <c r="A4" s="343" t="s">
        <v>1144</v>
      </c>
      <c r="B4" s="344">
        <v>4</v>
      </c>
      <c r="C4" s="345" t="s">
        <v>1137</v>
      </c>
      <c r="D4" s="336">
        <v>34.5</v>
      </c>
      <c r="E4" s="338">
        <v>4.5999999999999996</v>
      </c>
      <c r="F4" s="338">
        <v>3</v>
      </c>
      <c r="G4" s="346">
        <v>4</v>
      </c>
    </row>
    <row r="5" spans="1:9" x14ac:dyDescent="0.3">
      <c r="A5" s="178"/>
      <c r="B5" s="179"/>
      <c r="C5" s="180"/>
      <c r="D5" s="177"/>
      <c r="E5" s="179"/>
      <c r="F5" s="179"/>
      <c r="G5" s="181"/>
    </row>
    <row r="6" spans="1:9" x14ac:dyDescent="0.3">
      <c r="A6" s="178"/>
      <c r="B6" s="179"/>
      <c r="C6" s="180"/>
      <c r="D6" s="177"/>
      <c r="E6" s="179"/>
      <c r="F6" s="179"/>
      <c r="G6" s="181"/>
    </row>
    <row r="7" spans="1:9" x14ac:dyDescent="0.3">
      <c r="A7" s="178"/>
      <c r="B7" s="179"/>
      <c r="C7" s="180"/>
      <c r="D7" s="177"/>
      <c r="E7" s="179"/>
      <c r="F7" s="179"/>
      <c r="G7" s="181"/>
    </row>
    <row r="8" spans="1:9" x14ac:dyDescent="0.3">
      <c r="A8" s="178"/>
      <c r="B8" s="179"/>
      <c r="C8" s="180"/>
      <c r="D8" s="177"/>
      <c r="E8" s="179"/>
      <c r="F8" s="179"/>
      <c r="G8" s="181"/>
    </row>
    <row r="9" spans="1:9" x14ac:dyDescent="0.3">
      <c r="A9" s="178"/>
      <c r="B9" s="179"/>
      <c r="C9" s="180"/>
      <c r="D9" s="177"/>
      <c r="E9" s="179"/>
      <c r="F9" s="179"/>
      <c r="G9" s="181"/>
    </row>
    <row r="10" spans="1:9" x14ac:dyDescent="0.3">
      <c r="A10" s="178"/>
      <c r="B10" s="179"/>
      <c r="C10" s="180"/>
      <c r="D10" s="177"/>
      <c r="E10" s="179"/>
      <c r="F10" s="179"/>
      <c r="G10" s="181"/>
    </row>
    <row r="11" spans="1:9" x14ac:dyDescent="0.3">
      <c r="A11" s="178"/>
      <c r="B11" s="179"/>
      <c r="C11" s="180"/>
      <c r="D11" s="177"/>
      <c r="E11" s="179"/>
      <c r="F11" s="179"/>
      <c r="G11" s="181"/>
    </row>
    <row r="12" spans="1:9" x14ac:dyDescent="0.3">
      <c r="A12" s="178"/>
      <c r="B12" s="179"/>
      <c r="C12" s="180"/>
      <c r="D12" s="177"/>
      <c r="E12" s="179"/>
      <c r="F12" s="179"/>
      <c r="G12" s="181"/>
    </row>
    <row r="13" spans="1:9" x14ac:dyDescent="0.3">
      <c r="A13" s="178"/>
      <c r="B13" s="179"/>
      <c r="C13" s="180"/>
      <c r="D13" s="177"/>
      <c r="E13" s="179"/>
      <c r="F13" s="179"/>
      <c r="G13" s="181"/>
    </row>
    <row r="14" spans="1:9" x14ac:dyDescent="0.3">
      <c r="A14" s="178"/>
      <c r="B14" s="179"/>
      <c r="C14" s="180"/>
      <c r="D14" s="177"/>
      <c r="E14" s="179"/>
      <c r="F14" s="179"/>
      <c r="G14" s="181"/>
    </row>
    <row r="15" spans="1:9" x14ac:dyDescent="0.3">
      <c r="A15" s="178"/>
      <c r="B15" s="179"/>
      <c r="C15" s="180"/>
      <c r="D15" s="177"/>
      <c r="E15" s="179"/>
      <c r="F15" s="179"/>
      <c r="G15" s="181"/>
    </row>
    <row r="16" spans="1:9" x14ac:dyDescent="0.3">
      <c r="A16" s="178"/>
      <c r="B16" s="179"/>
      <c r="C16" s="180"/>
      <c r="D16" s="177"/>
      <c r="E16" s="179"/>
      <c r="F16" s="179"/>
      <c r="G16" s="181"/>
    </row>
    <row r="17" spans="1:7" x14ac:dyDescent="0.3">
      <c r="A17" s="178"/>
      <c r="B17" s="179"/>
      <c r="C17" s="180"/>
      <c r="D17" s="177"/>
      <c r="E17" s="179"/>
      <c r="F17" s="179"/>
      <c r="G17" s="181"/>
    </row>
    <row r="18" spans="1:7" x14ac:dyDescent="0.3">
      <c r="A18" s="178"/>
      <c r="B18" s="179"/>
      <c r="C18" s="180"/>
      <c r="D18" s="177"/>
      <c r="E18" s="179"/>
      <c r="F18" s="179"/>
      <c r="G18" s="181"/>
    </row>
    <row r="19" spans="1:7" x14ac:dyDescent="0.3">
      <c r="A19" s="178"/>
      <c r="B19" s="179"/>
      <c r="C19" s="180"/>
      <c r="D19" s="177"/>
      <c r="E19" s="179"/>
      <c r="F19" s="179"/>
      <c r="G19" s="181"/>
    </row>
    <row r="20" spans="1:7" x14ac:dyDescent="0.3">
      <c r="A20" s="178"/>
      <c r="B20" s="179"/>
      <c r="C20" s="180"/>
      <c r="D20" s="177"/>
      <c r="E20" s="179"/>
      <c r="F20" s="179"/>
      <c r="G20" s="181"/>
    </row>
    <row r="21" spans="1:7" x14ac:dyDescent="0.3">
      <c r="A21" s="178"/>
      <c r="B21" s="179"/>
      <c r="C21" s="180"/>
      <c r="D21" s="177"/>
      <c r="E21" s="179"/>
      <c r="F21" s="179"/>
      <c r="G21" s="181"/>
    </row>
    <row r="22" spans="1:7" x14ac:dyDescent="0.3">
      <c r="A22" s="178"/>
      <c r="B22" s="179"/>
      <c r="C22" s="180"/>
      <c r="D22" s="177"/>
      <c r="E22" s="179"/>
      <c r="F22" s="179"/>
      <c r="G22" s="181"/>
    </row>
    <row r="23" spans="1:7" x14ac:dyDescent="0.3">
      <c r="A23" s="178"/>
      <c r="B23" s="179"/>
      <c r="C23" s="180"/>
      <c r="D23" s="177"/>
      <c r="E23" s="179"/>
      <c r="F23" s="179"/>
      <c r="G23" s="181"/>
    </row>
    <row r="24" spans="1:7" x14ac:dyDescent="0.3">
      <c r="A24" s="178"/>
      <c r="B24" s="179"/>
      <c r="C24" s="180"/>
      <c r="D24" s="177"/>
      <c r="E24" s="179"/>
      <c r="F24" s="179"/>
      <c r="G24" s="181"/>
    </row>
    <row r="25" spans="1:7" x14ac:dyDescent="0.3">
      <c r="A25" s="178"/>
      <c r="B25" s="179"/>
      <c r="C25" s="180"/>
      <c r="D25" s="177"/>
      <c r="E25" s="179"/>
      <c r="F25" s="179"/>
      <c r="G25" s="181"/>
    </row>
    <row r="26" spans="1:7" x14ac:dyDescent="0.3">
      <c r="A26" s="178"/>
      <c r="B26" s="179"/>
      <c r="C26" s="180"/>
      <c r="D26" s="177"/>
      <c r="E26" s="179"/>
      <c r="F26" s="179"/>
      <c r="G26" s="181"/>
    </row>
    <row r="27" spans="1:7" x14ac:dyDescent="0.3">
      <c r="A27" s="178"/>
      <c r="B27" s="179"/>
      <c r="C27" s="180"/>
      <c r="D27" s="177"/>
      <c r="E27" s="179"/>
      <c r="F27" s="179"/>
      <c r="G27" s="181"/>
    </row>
    <row r="28" spans="1:7" x14ac:dyDescent="0.3">
      <c r="A28" s="178"/>
      <c r="B28" s="179"/>
      <c r="C28" s="180"/>
      <c r="D28" s="177"/>
      <c r="E28" s="179"/>
      <c r="F28" s="179"/>
      <c r="G28" s="181"/>
    </row>
    <row r="29" spans="1:7" x14ac:dyDescent="0.3">
      <c r="A29" s="178"/>
      <c r="B29" s="179"/>
      <c r="C29" s="180"/>
      <c r="D29" s="177"/>
      <c r="E29" s="179"/>
      <c r="F29" s="179"/>
      <c r="G29" s="181"/>
    </row>
    <row r="30" spans="1:7" x14ac:dyDescent="0.3">
      <c r="A30" s="178"/>
      <c r="B30" s="179"/>
      <c r="C30" s="180"/>
      <c r="D30" s="177"/>
      <c r="E30" s="179"/>
      <c r="F30" s="179"/>
      <c r="G30" s="181"/>
    </row>
    <row r="31" spans="1:7" x14ac:dyDescent="0.3">
      <c r="A31" s="178"/>
      <c r="B31" s="179"/>
      <c r="C31" s="180"/>
      <c r="D31" s="177"/>
      <c r="E31" s="179"/>
      <c r="F31" s="179"/>
      <c r="G31" s="181"/>
    </row>
    <row r="32" spans="1:7" x14ac:dyDescent="0.3">
      <c r="A32" s="178"/>
      <c r="B32" s="179"/>
      <c r="C32" s="180"/>
      <c r="D32" s="177"/>
      <c r="E32" s="179"/>
      <c r="F32" s="179"/>
      <c r="G32" s="181"/>
    </row>
    <row r="33" spans="1:7" x14ac:dyDescent="0.3">
      <c r="A33" s="178"/>
      <c r="B33" s="179"/>
      <c r="C33" s="180"/>
      <c r="D33" s="177"/>
      <c r="E33" s="179"/>
      <c r="F33" s="179"/>
      <c r="G33" s="181"/>
    </row>
    <row r="34" spans="1:7" x14ac:dyDescent="0.3">
      <c r="A34" s="178"/>
      <c r="B34" s="179"/>
      <c r="C34" s="180"/>
      <c r="D34" s="177"/>
      <c r="E34" s="179"/>
      <c r="F34" s="179"/>
      <c r="G34" s="181"/>
    </row>
    <row r="35" spans="1:7" x14ac:dyDescent="0.3">
      <c r="A35" s="178"/>
      <c r="B35" s="179"/>
      <c r="C35" s="180"/>
      <c r="D35" s="177"/>
      <c r="E35" s="179"/>
      <c r="F35" s="179"/>
      <c r="G35" s="181"/>
    </row>
    <row r="36" spans="1:7" x14ac:dyDescent="0.3">
      <c r="A36" s="178"/>
      <c r="B36" s="179"/>
      <c r="C36" s="180"/>
      <c r="D36" s="177"/>
      <c r="E36" s="179"/>
      <c r="F36" s="179"/>
      <c r="G36" s="181"/>
    </row>
    <row r="37" spans="1:7" x14ac:dyDescent="0.3">
      <c r="A37" s="178"/>
      <c r="B37" s="179"/>
      <c r="C37" s="180"/>
      <c r="D37" s="177"/>
      <c r="E37" s="179"/>
      <c r="F37" s="179"/>
      <c r="G37" s="181"/>
    </row>
    <row r="38" spans="1:7" x14ac:dyDescent="0.3">
      <c r="A38" s="178"/>
      <c r="B38" s="179"/>
      <c r="C38" s="180"/>
      <c r="D38" s="177"/>
      <c r="E38" s="179"/>
      <c r="F38" s="179"/>
      <c r="G38" s="181"/>
    </row>
    <row r="39" spans="1:7" x14ac:dyDescent="0.3">
      <c r="A39" s="178"/>
      <c r="B39" s="179"/>
      <c r="C39" s="180"/>
      <c r="D39" s="177"/>
      <c r="E39" s="179"/>
      <c r="F39" s="179"/>
      <c r="G39" s="181"/>
    </row>
    <row r="40" spans="1:7" x14ac:dyDescent="0.3">
      <c r="A40" s="178"/>
      <c r="B40" s="179"/>
      <c r="C40" s="180"/>
      <c r="D40" s="177"/>
      <c r="E40" s="179"/>
      <c r="F40" s="179"/>
      <c r="G40" s="181"/>
    </row>
    <row r="41" spans="1:7" x14ac:dyDescent="0.3">
      <c r="A41" s="178"/>
      <c r="B41" s="179"/>
      <c r="C41" s="180"/>
      <c r="D41" s="177"/>
      <c r="E41" s="179"/>
      <c r="F41" s="179"/>
      <c r="G41" s="181"/>
    </row>
    <row r="42" spans="1:7" x14ac:dyDescent="0.3">
      <c r="A42" s="178"/>
      <c r="B42" s="179"/>
      <c r="C42" s="180"/>
      <c r="D42" s="177"/>
      <c r="E42" s="179"/>
      <c r="F42" s="179"/>
      <c r="G42" s="181"/>
    </row>
    <row r="43" spans="1:7" x14ac:dyDescent="0.3">
      <c r="A43" s="178"/>
      <c r="B43" s="179"/>
      <c r="C43" s="180"/>
      <c r="D43" s="177"/>
      <c r="E43" s="179"/>
      <c r="F43" s="179"/>
      <c r="G43" s="181"/>
    </row>
    <row r="44" spans="1:7" x14ac:dyDescent="0.3">
      <c r="A44" s="178"/>
      <c r="B44" s="179"/>
      <c r="C44" s="180"/>
      <c r="D44" s="177"/>
      <c r="E44" s="179"/>
      <c r="F44" s="179"/>
      <c r="G44" s="181"/>
    </row>
    <row r="45" spans="1:7" x14ac:dyDescent="0.3">
      <c r="A45" s="178"/>
      <c r="B45" s="179"/>
      <c r="C45" s="180"/>
      <c r="D45" s="177"/>
      <c r="E45" s="179"/>
      <c r="F45" s="179"/>
      <c r="G45" s="181"/>
    </row>
    <row r="46" spans="1:7" x14ac:dyDescent="0.3">
      <c r="A46" s="178"/>
      <c r="B46" s="179"/>
      <c r="C46" s="180"/>
      <c r="D46" s="177"/>
      <c r="E46" s="179"/>
      <c r="F46" s="179"/>
      <c r="G46" s="181"/>
    </row>
    <row r="47" spans="1:7" x14ac:dyDescent="0.3">
      <c r="A47" s="178"/>
      <c r="B47" s="179"/>
      <c r="C47" s="180"/>
      <c r="D47" s="177"/>
      <c r="E47" s="179"/>
      <c r="F47" s="179"/>
      <c r="G47" s="181"/>
    </row>
    <row r="48" spans="1:7" x14ac:dyDescent="0.3">
      <c r="A48" s="178"/>
      <c r="B48" s="179"/>
      <c r="C48" s="180"/>
      <c r="D48" s="177"/>
      <c r="E48" s="179"/>
      <c r="F48" s="179"/>
      <c r="G48" s="181"/>
    </row>
    <row r="49" spans="1:7" x14ac:dyDescent="0.3">
      <c r="A49" s="178"/>
      <c r="B49" s="179"/>
      <c r="C49" s="180"/>
      <c r="D49" s="177"/>
      <c r="E49" s="179"/>
      <c r="F49" s="179"/>
      <c r="G49" s="181"/>
    </row>
    <row r="50" spans="1:7" x14ac:dyDescent="0.3">
      <c r="A50" s="178"/>
      <c r="B50" s="179"/>
      <c r="C50" s="180"/>
      <c r="D50" s="177"/>
      <c r="E50" s="179"/>
      <c r="F50" s="179"/>
      <c r="G50" s="181"/>
    </row>
    <row r="51" spans="1:7" ht="17.25" thickBot="1" x14ac:dyDescent="0.35">
      <c r="A51" s="182"/>
      <c r="B51" s="183"/>
      <c r="C51" s="184"/>
      <c r="D51" s="185"/>
      <c r="E51" s="183"/>
      <c r="F51" s="183"/>
      <c r="G51" s="186"/>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P347"/>
  <sheetViews>
    <sheetView zoomScale="80" zoomScaleNormal="80" workbookViewId="0">
      <selection activeCell="P19" sqref="P19"/>
    </sheetView>
  </sheetViews>
  <sheetFormatPr defaultColWidth="10.7109375" defaultRowHeight="16.5" x14ac:dyDescent="0.25"/>
  <cols>
    <col min="1" max="1" width="11.42578125" style="220" bestFit="1" customWidth="1"/>
    <col min="2" max="2" width="17.85546875" style="222" customWidth="1"/>
    <col min="3" max="3" width="12.7109375" style="222" customWidth="1"/>
    <col min="4" max="4" width="7.28515625" style="222" customWidth="1"/>
    <col min="5" max="5" width="10.7109375" style="223" customWidth="1"/>
    <col min="6" max="7" width="8.7109375" style="223" customWidth="1"/>
    <col min="8" max="12" width="10.7109375" style="223"/>
    <col min="13" max="13" width="10.7109375" style="235"/>
    <col min="14" max="19" width="10.7109375" style="223"/>
    <col min="20" max="23" width="10.7109375" style="223" customWidth="1"/>
    <col min="24" max="30" width="10.7109375" style="223"/>
    <col min="31" max="31" width="20.85546875" style="223" customWidth="1"/>
    <col min="32" max="33" width="10.7109375" style="223"/>
    <col min="34" max="34" width="10.5703125" style="223" customWidth="1"/>
    <col min="35" max="41" width="10.7109375" style="223"/>
    <col min="42" max="42" width="17.140625" style="223" customWidth="1"/>
    <col min="43" max="16384" width="10.7109375" style="222"/>
  </cols>
  <sheetData>
    <row r="1" spans="1:42" x14ac:dyDescent="0.25">
      <c r="A1" s="220" t="s">
        <v>285</v>
      </c>
      <c r="B1" s="221" t="s">
        <v>677</v>
      </c>
      <c r="M1" s="223"/>
    </row>
    <row r="2" spans="1:42" x14ac:dyDescent="0.25">
      <c r="A2" s="220" t="s">
        <v>229</v>
      </c>
      <c r="B2" s="221" t="s">
        <v>673</v>
      </c>
      <c r="M2" s="223"/>
    </row>
    <row r="3" spans="1:42" x14ac:dyDescent="0.25">
      <c r="A3" s="220" t="s">
        <v>672</v>
      </c>
      <c r="B3" s="221" t="s">
        <v>674</v>
      </c>
      <c r="M3" s="223"/>
    </row>
    <row r="4" spans="1:42" x14ac:dyDescent="0.25">
      <c r="A4" s="220" t="s">
        <v>713</v>
      </c>
      <c r="B4" s="224" t="s">
        <v>714</v>
      </c>
      <c r="D4" s="225">
        <f t="shared" ref="D4:J4" si="0">SUM(D7:D251)</f>
        <v>1</v>
      </c>
      <c r="E4" s="225">
        <f t="shared" si="0"/>
        <v>5</v>
      </c>
      <c r="F4" s="225">
        <f t="shared" si="0"/>
        <v>28</v>
      </c>
      <c r="G4" s="225">
        <f t="shared" si="0"/>
        <v>155</v>
      </c>
      <c r="H4" s="225">
        <f t="shared" si="0"/>
        <v>0</v>
      </c>
      <c r="I4" s="225">
        <f t="shared" si="0"/>
        <v>23</v>
      </c>
      <c r="J4" s="225">
        <f t="shared" si="0"/>
        <v>4</v>
      </c>
      <c r="K4" s="225">
        <f t="shared" ref="K4:O4" si="1">SUM(K7:K251)</f>
        <v>7</v>
      </c>
      <c r="L4" s="225">
        <f t="shared" si="1"/>
        <v>7</v>
      </c>
      <c r="M4" s="225">
        <f t="shared" si="1"/>
        <v>34</v>
      </c>
      <c r="N4" s="225">
        <f t="shared" si="1"/>
        <v>555</v>
      </c>
      <c r="O4" s="225">
        <f t="shared" si="1"/>
        <v>0</v>
      </c>
      <c r="P4" s="222"/>
      <c r="Q4" s="222"/>
      <c r="R4" s="222"/>
      <c r="S4" s="222"/>
      <c r="T4" s="222"/>
      <c r="U4" s="222"/>
      <c r="V4" s="222"/>
      <c r="W4" s="222"/>
      <c r="X4" s="222"/>
      <c r="Y4" s="222"/>
      <c r="Z4" s="222"/>
      <c r="AA4" s="222"/>
      <c r="AB4" s="222"/>
      <c r="AC4" s="222"/>
      <c r="AD4" s="222"/>
      <c r="AE4" s="222"/>
      <c r="AF4" s="222"/>
      <c r="AG4" s="222"/>
      <c r="AH4" s="222"/>
      <c r="AI4" s="222"/>
      <c r="AJ4" s="222"/>
      <c r="AK4" s="222"/>
      <c r="AL4" s="222"/>
      <c r="AM4" s="222"/>
      <c r="AN4" s="222"/>
      <c r="AO4" s="222"/>
      <c r="AP4" s="222"/>
    </row>
    <row r="5" spans="1:42" ht="42" customHeight="1" x14ac:dyDescent="0.25">
      <c r="A5" s="226"/>
      <c r="B5" s="227"/>
      <c r="C5" s="227"/>
      <c r="D5" s="364" t="s">
        <v>228</v>
      </c>
      <c r="E5" s="365"/>
      <c r="F5" s="365"/>
      <c r="G5" s="365"/>
      <c r="H5" s="366"/>
      <c r="I5" s="364" t="s">
        <v>254</v>
      </c>
      <c r="J5" s="366"/>
      <c r="K5" s="364" t="s">
        <v>230</v>
      </c>
      <c r="L5" s="365"/>
      <c r="M5" s="365"/>
      <c r="N5" s="365"/>
      <c r="O5" s="366"/>
      <c r="P5" s="222"/>
      <c r="Q5" s="222"/>
      <c r="R5" s="222"/>
      <c r="S5" s="222"/>
      <c r="T5" s="222"/>
      <c r="U5" s="222"/>
      <c r="V5" s="222"/>
      <c r="W5" s="222"/>
      <c r="X5" s="222"/>
      <c r="Y5" s="222"/>
      <c r="Z5" s="222"/>
      <c r="AA5" s="222"/>
      <c r="AB5" s="222"/>
      <c r="AC5" s="222"/>
      <c r="AD5" s="222"/>
      <c r="AE5" s="222"/>
      <c r="AF5" s="222"/>
      <c r="AG5" s="222"/>
      <c r="AH5" s="222"/>
      <c r="AI5" s="222"/>
      <c r="AJ5" s="222"/>
      <c r="AK5" s="222"/>
      <c r="AL5" s="222"/>
      <c r="AM5" s="222"/>
      <c r="AN5" s="222"/>
      <c r="AO5" s="222"/>
      <c r="AP5" s="222"/>
    </row>
    <row r="6" spans="1:42" ht="104.25" x14ac:dyDescent="0.25">
      <c r="A6" s="226" t="s">
        <v>172</v>
      </c>
      <c r="B6" s="228" t="s">
        <v>174</v>
      </c>
      <c r="C6" s="228" t="s">
        <v>175</v>
      </c>
      <c r="D6" s="229" t="s">
        <v>285</v>
      </c>
      <c r="E6" s="229" t="s">
        <v>687</v>
      </c>
      <c r="F6" s="229" t="s">
        <v>709</v>
      </c>
      <c r="G6" s="229" t="s">
        <v>670</v>
      </c>
      <c r="H6" s="229" t="s">
        <v>710</v>
      </c>
      <c r="I6" s="229" t="s">
        <v>688</v>
      </c>
      <c r="J6" s="229" t="s">
        <v>689</v>
      </c>
      <c r="K6" s="229" t="s">
        <v>285</v>
      </c>
      <c r="L6" s="229" t="s">
        <v>687</v>
      </c>
      <c r="M6" s="229" t="s">
        <v>709</v>
      </c>
      <c r="N6" s="229" t="s">
        <v>670</v>
      </c>
      <c r="O6" s="229" t="s">
        <v>710</v>
      </c>
      <c r="P6" s="222"/>
      <c r="Q6" s="222"/>
      <c r="R6" s="222"/>
      <c r="S6" s="222"/>
      <c r="T6" s="222"/>
      <c r="U6" s="222"/>
      <c r="V6" s="222"/>
      <c r="W6" s="222"/>
      <c r="X6" s="222"/>
      <c r="Y6" s="222"/>
      <c r="Z6" s="222"/>
      <c r="AA6" s="222"/>
      <c r="AB6" s="222"/>
      <c r="AC6" s="222"/>
      <c r="AD6" s="222"/>
      <c r="AE6" s="222"/>
      <c r="AF6" s="222"/>
      <c r="AG6" s="222"/>
      <c r="AH6" s="222"/>
      <c r="AI6" s="222"/>
      <c r="AJ6" s="222"/>
      <c r="AK6" s="222"/>
      <c r="AL6" s="222"/>
      <c r="AM6" s="222"/>
      <c r="AN6" s="222"/>
      <c r="AO6" s="222"/>
      <c r="AP6" s="222"/>
    </row>
    <row r="7" spans="1:42" ht="33" x14ac:dyDescent="0.25">
      <c r="A7" s="230" t="s">
        <v>1137</v>
      </c>
      <c r="B7" s="231" t="s">
        <v>1127</v>
      </c>
      <c r="C7" s="231"/>
      <c r="D7" s="232">
        <v>1</v>
      </c>
      <c r="E7" s="231">
        <v>4</v>
      </c>
      <c r="F7" s="231">
        <v>14</v>
      </c>
      <c r="G7" s="231">
        <v>37</v>
      </c>
      <c r="H7" s="231"/>
      <c r="I7" s="231">
        <v>10</v>
      </c>
      <c r="J7" s="231">
        <v>3</v>
      </c>
      <c r="K7" s="232">
        <v>5</v>
      </c>
      <c r="L7" s="231">
        <v>5</v>
      </c>
      <c r="M7" s="231">
        <v>20</v>
      </c>
      <c r="N7" s="231">
        <v>151</v>
      </c>
      <c r="O7" s="231"/>
      <c r="P7" s="222"/>
      <c r="Q7" s="222"/>
      <c r="R7" s="222"/>
      <c r="S7" s="222"/>
      <c r="T7" s="222"/>
      <c r="U7" s="222"/>
      <c r="V7" s="222"/>
      <c r="W7" s="222"/>
      <c r="X7" s="222"/>
      <c r="Y7" s="222"/>
      <c r="Z7" s="222"/>
      <c r="AA7" s="222"/>
      <c r="AB7" s="222"/>
      <c r="AC7" s="222"/>
      <c r="AD7" s="222"/>
      <c r="AE7" s="222"/>
      <c r="AF7" s="222"/>
      <c r="AG7" s="222"/>
      <c r="AH7" s="222"/>
      <c r="AI7" s="222"/>
      <c r="AJ7" s="222"/>
      <c r="AK7" s="222"/>
      <c r="AL7" s="222"/>
      <c r="AM7" s="222"/>
      <c r="AN7" s="222"/>
      <c r="AO7" s="222"/>
      <c r="AP7" s="222"/>
    </row>
    <row r="8" spans="1:42" ht="33" x14ac:dyDescent="0.25">
      <c r="A8" s="230" t="s">
        <v>1137</v>
      </c>
      <c r="B8" s="231" t="s">
        <v>1124</v>
      </c>
      <c r="C8" s="231"/>
      <c r="D8" s="232">
        <v>0</v>
      </c>
      <c r="E8" s="231">
        <v>0</v>
      </c>
      <c r="F8" s="231">
        <v>5</v>
      </c>
      <c r="G8" s="231">
        <v>55</v>
      </c>
      <c r="H8" s="231"/>
      <c r="I8" s="231">
        <v>5</v>
      </c>
      <c r="J8" s="231">
        <v>0</v>
      </c>
      <c r="K8" s="232">
        <v>0</v>
      </c>
      <c r="L8" s="231">
        <v>0</v>
      </c>
      <c r="M8" s="231">
        <v>5</v>
      </c>
      <c r="N8" s="231">
        <v>215</v>
      </c>
      <c r="O8" s="231"/>
      <c r="P8" s="222"/>
      <c r="Q8" s="222"/>
      <c r="R8" s="222"/>
      <c r="S8" s="222"/>
      <c r="T8" s="222"/>
      <c r="U8" s="222"/>
      <c r="V8" s="222"/>
      <c r="W8" s="222"/>
      <c r="X8" s="222"/>
      <c r="Y8" s="222"/>
      <c r="Z8" s="222"/>
      <c r="AA8" s="222"/>
      <c r="AB8" s="222"/>
      <c r="AC8" s="222"/>
      <c r="AD8" s="222"/>
      <c r="AE8" s="222"/>
      <c r="AF8" s="222"/>
      <c r="AG8" s="222"/>
      <c r="AH8" s="222"/>
      <c r="AI8" s="222"/>
      <c r="AJ8" s="222"/>
      <c r="AK8" s="222"/>
      <c r="AL8" s="222"/>
      <c r="AM8" s="222"/>
      <c r="AN8" s="222"/>
      <c r="AO8" s="222"/>
      <c r="AP8" s="222"/>
    </row>
    <row r="9" spans="1:42" ht="33" x14ac:dyDescent="0.25">
      <c r="A9" s="230" t="s">
        <v>1137</v>
      </c>
      <c r="B9" s="231" t="s">
        <v>1144</v>
      </c>
      <c r="C9" s="231"/>
      <c r="D9" s="232">
        <v>0</v>
      </c>
      <c r="E9" s="231">
        <v>1</v>
      </c>
      <c r="F9" s="231">
        <v>9</v>
      </c>
      <c r="G9" s="231">
        <v>63</v>
      </c>
      <c r="H9" s="231"/>
      <c r="I9" s="231">
        <v>8</v>
      </c>
      <c r="J9" s="231">
        <v>1</v>
      </c>
      <c r="K9" s="232">
        <v>2</v>
      </c>
      <c r="L9" s="231">
        <v>2</v>
      </c>
      <c r="M9" s="231">
        <v>9</v>
      </c>
      <c r="N9" s="231">
        <v>189</v>
      </c>
      <c r="O9" s="231"/>
      <c r="P9" s="222"/>
      <c r="Q9" s="222"/>
      <c r="R9" s="222"/>
      <c r="S9" s="222"/>
      <c r="T9" s="222"/>
      <c r="U9" s="222"/>
      <c r="V9" s="222"/>
      <c r="W9" s="222"/>
      <c r="X9" s="222"/>
      <c r="Y9" s="222"/>
      <c r="Z9" s="222"/>
      <c r="AA9" s="222"/>
      <c r="AB9" s="222"/>
      <c r="AC9" s="222"/>
      <c r="AD9" s="222"/>
      <c r="AE9" s="222"/>
      <c r="AF9" s="222"/>
      <c r="AG9" s="222"/>
      <c r="AH9" s="222"/>
      <c r="AI9" s="222"/>
      <c r="AJ9" s="222"/>
      <c r="AK9" s="222"/>
      <c r="AL9" s="222"/>
      <c r="AM9" s="222"/>
      <c r="AN9" s="222"/>
      <c r="AO9" s="222"/>
      <c r="AP9" s="222"/>
    </row>
    <row r="10" spans="1:42" x14ac:dyDescent="0.25">
      <c r="A10" s="230"/>
      <c r="B10" s="231"/>
      <c r="C10" s="231"/>
      <c r="D10" s="232"/>
      <c r="E10" s="231"/>
      <c r="F10" s="231"/>
      <c r="G10" s="231"/>
      <c r="H10" s="231"/>
      <c r="I10" s="231"/>
      <c r="J10" s="231"/>
      <c r="K10" s="232"/>
      <c r="L10" s="231"/>
      <c r="M10" s="231"/>
      <c r="N10" s="231"/>
      <c r="O10" s="231"/>
      <c r="P10" s="222"/>
      <c r="Q10" s="222"/>
      <c r="R10" s="222"/>
      <c r="S10" s="222"/>
      <c r="T10" s="222"/>
      <c r="U10" s="222"/>
      <c r="V10" s="222"/>
      <c r="W10" s="222"/>
      <c r="X10" s="222"/>
      <c r="Y10" s="222"/>
      <c r="Z10" s="222"/>
      <c r="AA10" s="222"/>
      <c r="AB10" s="222"/>
      <c r="AC10" s="222"/>
      <c r="AD10" s="222"/>
      <c r="AE10" s="222"/>
      <c r="AF10" s="222"/>
      <c r="AG10" s="222"/>
      <c r="AH10" s="222"/>
      <c r="AI10" s="222"/>
      <c r="AJ10" s="222"/>
      <c r="AK10" s="222"/>
      <c r="AL10" s="222"/>
      <c r="AM10" s="222"/>
      <c r="AN10" s="222"/>
      <c r="AO10" s="222"/>
      <c r="AP10" s="222"/>
    </row>
    <row r="11" spans="1:42" x14ac:dyDescent="0.25">
      <c r="A11" s="230"/>
      <c r="B11" s="231"/>
      <c r="C11" s="231"/>
      <c r="D11" s="232"/>
      <c r="E11" s="231"/>
      <c r="F11" s="231"/>
      <c r="G11" s="231"/>
      <c r="H11" s="231"/>
      <c r="I11" s="231"/>
      <c r="J11" s="231"/>
      <c r="K11" s="232"/>
      <c r="L11" s="231"/>
      <c r="M11" s="231"/>
      <c r="N11" s="231"/>
      <c r="O11" s="231"/>
      <c r="P11" s="222"/>
      <c r="Q11" s="222"/>
      <c r="R11" s="222"/>
      <c r="S11" s="222"/>
      <c r="T11" s="222"/>
      <c r="U11" s="222"/>
      <c r="V11" s="222"/>
      <c r="W11" s="222"/>
      <c r="X11" s="222"/>
      <c r="Y11" s="222"/>
      <c r="Z11" s="222"/>
      <c r="AA11" s="222"/>
      <c r="AB11" s="222"/>
      <c r="AC11" s="222"/>
      <c r="AD11" s="222"/>
      <c r="AE11" s="222"/>
      <c r="AF11" s="222"/>
      <c r="AG11" s="222"/>
      <c r="AH11" s="222"/>
      <c r="AI11" s="222"/>
      <c r="AJ11" s="222"/>
      <c r="AK11" s="222"/>
      <c r="AL11" s="222"/>
      <c r="AM11" s="222"/>
      <c r="AN11" s="222"/>
      <c r="AO11" s="222"/>
      <c r="AP11" s="222"/>
    </row>
    <row r="12" spans="1:42" x14ac:dyDescent="0.25">
      <c r="A12" s="230"/>
      <c r="B12" s="231"/>
      <c r="C12" s="231"/>
      <c r="D12" s="232"/>
      <c r="E12" s="231"/>
      <c r="F12" s="231"/>
      <c r="G12" s="231"/>
      <c r="H12" s="231"/>
      <c r="I12" s="231"/>
      <c r="J12" s="231"/>
      <c r="K12" s="232"/>
      <c r="L12" s="231"/>
      <c r="M12" s="231"/>
      <c r="N12" s="231"/>
      <c r="O12" s="231"/>
      <c r="P12" s="222"/>
      <c r="Q12" s="222"/>
      <c r="R12" s="222"/>
      <c r="S12" s="222"/>
      <c r="T12" s="222"/>
      <c r="U12" s="222"/>
      <c r="V12" s="222"/>
      <c r="W12" s="222"/>
      <c r="X12" s="222"/>
      <c r="Y12" s="222"/>
      <c r="Z12" s="222"/>
      <c r="AA12" s="222"/>
      <c r="AB12" s="222"/>
      <c r="AC12" s="222"/>
      <c r="AD12" s="222"/>
      <c r="AE12" s="222"/>
      <c r="AF12" s="222"/>
      <c r="AG12" s="222"/>
      <c r="AH12" s="222"/>
      <c r="AI12" s="222"/>
      <c r="AJ12" s="222"/>
      <c r="AK12" s="222"/>
      <c r="AL12" s="222"/>
      <c r="AM12" s="222"/>
      <c r="AN12" s="222"/>
      <c r="AO12" s="222"/>
      <c r="AP12" s="222"/>
    </row>
    <row r="13" spans="1:42" x14ac:dyDescent="0.25">
      <c r="A13" s="230"/>
      <c r="B13" s="231"/>
      <c r="C13" s="231"/>
      <c r="D13" s="232"/>
      <c r="E13" s="231"/>
      <c r="F13" s="231"/>
      <c r="G13" s="231"/>
      <c r="H13" s="231"/>
      <c r="I13" s="231"/>
      <c r="J13" s="231"/>
      <c r="K13" s="232"/>
      <c r="L13" s="231"/>
      <c r="M13" s="231"/>
      <c r="N13" s="231"/>
      <c r="O13" s="231"/>
      <c r="P13" s="222"/>
      <c r="Q13" s="222"/>
      <c r="R13" s="222"/>
      <c r="S13" s="222"/>
      <c r="T13" s="222"/>
      <c r="U13" s="222"/>
      <c r="V13" s="222"/>
      <c r="W13" s="222"/>
      <c r="X13" s="222"/>
      <c r="Y13" s="222"/>
      <c r="Z13" s="222"/>
      <c r="AA13" s="222"/>
      <c r="AB13" s="222"/>
      <c r="AC13" s="222"/>
      <c r="AD13" s="222"/>
      <c r="AE13" s="222"/>
      <c r="AF13" s="222"/>
      <c r="AG13" s="222"/>
      <c r="AH13" s="222"/>
      <c r="AI13" s="222"/>
      <c r="AJ13" s="222"/>
      <c r="AK13" s="222"/>
      <c r="AL13" s="222"/>
      <c r="AM13" s="222"/>
      <c r="AN13" s="222"/>
      <c r="AO13" s="222"/>
      <c r="AP13" s="222"/>
    </row>
    <row r="14" spans="1:42" x14ac:dyDescent="0.25">
      <c r="A14" s="230"/>
      <c r="B14" s="231"/>
      <c r="C14" s="231"/>
      <c r="D14" s="232"/>
      <c r="E14" s="231"/>
      <c r="F14" s="231"/>
      <c r="G14" s="231"/>
      <c r="H14" s="231"/>
      <c r="I14" s="231"/>
      <c r="J14" s="231"/>
      <c r="K14" s="232"/>
      <c r="L14" s="231"/>
      <c r="M14" s="231"/>
      <c r="N14" s="231"/>
      <c r="O14" s="231"/>
      <c r="P14" s="222"/>
      <c r="Q14" s="222"/>
      <c r="R14" s="222"/>
      <c r="S14" s="222"/>
      <c r="T14" s="222"/>
      <c r="U14" s="222"/>
      <c r="V14" s="222"/>
      <c r="W14" s="222"/>
      <c r="X14" s="222"/>
      <c r="Y14" s="222"/>
      <c r="Z14" s="222"/>
      <c r="AA14" s="222"/>
      <c r="AB14" s="222"/>
      <c r="AC14" s="222"/>
      <c r="AD14" s="222"/>
      <c r="AE14" s="222"/>
      <c r="AF14" s="222"/>
      <c r="AG14" s="222"/>
      <c r="AH14" s="222"/>
      <c r="AI14" s="222"/>
      <c r="AJ14" s="222"/>
      <c r="AK14" s="222"/>
      <c r="AL14" s="222"/>
      <c r="AM14" s="222"/>
      <c r="AN14" s="222"/>
      <c r="AO14" s="222"/>
      <c r="AP14" s="222"/>
    </row>
    <row r="15" spans="1:42" x14ac:dyDescent="0.25">
      <c r="A15" s="230"/>
      <c r="B15" s="231"/>
      <c r="C15" s="231"/>
      <c r="D15" s="232"/>
      <c r="E15" s="231"/>
      <c r="F15" s="231"/>
      <c r="G15" s="231"/>
      <c r="H15" s="231"/>
      <c r="I15" s="231"/>
      <c r="J15" s="231"/>
      <c r="K15" s="232"/>
      <c r="L15" s="231"/>
      <c r="M15" s="231"/>
      <c r="N15" s="231"/>
      <c r="O15" s="231"/>
      <c r="P15" s="222"/>
      <c r="Q15" s="222"/>
      <c r="R15" s="222"/>
      <c r="S15" s="222"/>
      <c r="T15" s="222"/>
      <c r="U15" s="222"/>
      <c r="V15" s="222"/>
      <c r="W15" s="222"/>
      <c r="X15" s="222"/>
      <c r="Y15" s="222"/>
      <c r="Z15" s="222"/>
      <c r="AA15" s="222"/>
      <c r="AB15" s="222"/>
      <c r="AC15" s="222"/>
      <c r="AD15" s="222"/>
      <c r="AE15" s="222"/>
      <c r="AF15" s="222"/>
      <c r="AG15" s="222"/>
      <c r="AH15" s="222"/>
      <c r="AI15" s="222"/>
      <c r="AJ15" s="222"/>
      <c r="AK15" s="222"/>
      <c r="AL15" s="222"/>
      <c r="AM15" s="222"/>
      <c r="AN15" s="222"/>
      <c r="AO15" s="222"/>
      <c r="AP15" s="222"/>
    </row>
    <row r="16" spans="1:42" x14ac:dyDescent="0.25">
      <c r="A16" s="230"/>
      <c r="B16" s="231"/>
      <c r="C16" s="231"/>
      <c r="D16" s="232"/>
      <c r="E16" s="231"/>
      <c r="F16" s="231"/>
      <c r="G16" s="231"/>
      <c r="H16" s="231"/>
      <c r="I16" s="231"/>
      <c r="J16" s="231"/>
      <c r="K16" s="232"/>
      <c r="L16" s="231"/>
      <c r="M16" s="231"/>
      <c r="N16" s="231"/>
      <c r="O16" s="231"/>
      <c r="P16" s="222"/>
      <c r="Q16" s="222"/>
      <c r="R16" s="222"/>
      <c r="S16" s="222"/>
      <c r="T16" s="222"/>
      <c r="U16" s="222"/>
      <c r="V16" s="222"/>
      <c r="W16" s="222"/>
      <c r="X16" s="222"/>
      <c r="Y16" s="222"/>
      <c r="Z16" s="222"/>
      <c r="AA16" s="222"/>
      <c r="AB16" s="222"/>
      <c r="AC16" s="222"/>
      <c r="AD16" s="222"/>
      <c r="AE16" s="222"/>
      <c r="AF16" s="222"/>
      <c r="AG16" s="222"/>
      <c r="AH16" s="222"/>
      <c r="AI16" s="222"/>
      <c r="AJ16" s="222"/>
      <c r="AK16" s="222"/>
      <c r="AL16" s="222"/>
      <c r="AM16" s="222"/>
      <c r="AN16" s="222"/>
      <c r="AO16" s="222"/>
      <c r="AP16" s="222"/>
    </row>
    <row r="17" spans="1:42" x14ac:dyDescent="0.25">
      <c r="A17" s="230"/>
      <c r="B17" s="231"/>
      <c r="C17" s="231"/>
      <c r="D17" s="232"/>
      <c r="E17" s="231"/>
      <c r="F17" s="231"/>
      <c r="G17" s="231"/>
      <c r="H17" s="231"/>
      <c r="I17" s="231"/>
      <c r="J17" s="231"/>
      <c r="K17" s="232"/>
      <c r="L17" s="231"/>
      <c r="M17" s="231"/>
      <c r="N17" s="231"/>
      <c r="O17" s="231"/>
      <c r="P17" s="222"/>
      <c r="Q17" s="222"/>
      <c r="R17" s="222"/>
      <c r="S17" s="222"/>
      <c r="T17" s="222"/>
      <c r="U17" s="222"/>
      <c r="V17" s="222"/>
      <c r="W17" s="222"/>
      <c r="X17" s="222"/>
      <c r="Y17" s="222"/>
      <c r="Z17" s="222"/>
      <c r="AA17" s="222"/>
      <c r="AB17" s="222"/>
      <c r="AC17" s="222"/>
      <c r="AD17" s="222"/>
      <c r="AE17" s="222"/>
      <c r="AF17" s="222"/>
      <c r="AG17" s="222"/>
      <c r="AH17" s="222"/>
      <c r="AI17" s="222"/>
      <c r="AJ17" s="222"/>
      <c r="AK17" s="222"/>
      <c r="AL17" s="222"/>
      <c r="AM17" s="222"/>
      <c r="AN17" s="222"/>
      <c r="AO17" s="222"/>
      <c r="AP17" s="222"/>
    </row>
    <row r="18" spans="1:42" x14ac:dyDescent="0.25">
      <c r="A18" s="230"/>
      <c r="B18" s="231"/>
      <c r="C18" s="231"/>
      <c r="D18" s="232"/>
      <c r="E18" s="231"/>
      <c r="F18" s="231"/>
      <c r="G18" s="231"/>
      <c r="H18" s="231"/>
      <c r="I18" s="231"/>
      <c r="J18" s="231"/>
      <c r="K18" s="232"/>
      <c r="L18" s="231"/>
      <c r="M18" s="231"/>
      <c r="N18" s="231"/>
      <c r="O18" s="231"/>
      <c r="P18" s="222"/>
      <c r="Q18" s="222"/>
      <c r="R18" s="222"/>
      <c r="S18" s="222"/>
      <c r="T18" s="222"/>
      <c r="U18" s="222"/>
      <c r="V18" s="222"/>
      <c r="W18" s="222"/>
      <c r="X18" s="222"/>
      <c r="Y18" s="222"/>
      <c r="Z18" s="222"/>
      <c r="AA18" s="222"/>
      <c r="AB18" s="222"/>
      <c r="AC18" s="222"/>
      <c r="AD18" s="222"/>
      <c r="AE18" s="222"/>
      <c r="AF18" s="222"/>
      <c r="AG18" s="222"/>
      <c r="AH18" s="222"/>
      <c r="AI18" s="222"/>
      <c r="AJ18" s="222"/>
      <c r="AK18" s="222"/>
      <c r="AL18" s="222"/>
      <c r="AM18" s="222"/>
      <c r="AN18" s="222"/>
      <c r="AO18" s="222"/>
      <c r="AP18" s="222"/>
    </row>
    <row r="19" spans="1:42" x14ac:dyDescent="0.25">
      <c r="A19" s="230"/>
      <c r="B19" s="231"/>
      <c r="C19" s="231"/>
      <c r="D19" s="232"/>
      <c r="E19" s="231"/>
      <c r="F19" s="231"/>
      <c r="G19" s="231"/>
      <c r="H19" s="231"/>
      <c r="I19" s="231"/>
      <c r="J19" s="231"/>
      <c r="K19" s="232"/>
      <c r="L19" s="231"/>
      <c r="M19" s="231"/>
      <c r="N19" s="231"/>
      <c r="O19" s="231"/>
      <c r="P19" s="222"/>
      <c r="Q19" s="222"/>
      <c r="R19" s="222"/>
      <c r="S19" s="222"/>
      <c r="T19" s="222"/>
      <c r="U19" s="222"/>
      <c r="V19" s="222"/>
      <c r="W19" s="222"/>
      <c r="X19" s="222"/>
      <c r="Y19" s="222"/>
      <c r="Z19" s="222"/>
      <c r="AA19" s="222"/>
      <c r="AB19" s="222"/>
      <c r="AC19" s="222"/>
      <c r="AD19" s="222"/>
      <c r="AE19" s="222"/>
      <c r="AF19" s="222"/>
      <c r="AG19" s="222"/>
      <c r="AH19" s="222"/>
      <c r="AI19" s="222"/>
      <c r="AJ19" s="222"/>
      <c r="AK19" s="222"/>
      <c r="AL19" s="222"/>
      <c r="AM19" s="222"/>
      <c r="AN19" s="222"/>
      <c r="AO19" s="222"/>
      <c r="AP19" s="222"/>
    </row>
    <row r="20" spans="1:42" x14ac:dyDescent="0.25">
      <c r="A20" s="230"/>
      <c r="B20" s="231"/>
      <c r="C20" s="231"/>
      <c r="D20" s="232"/>
      <c r="E20" s="231"/>
      <c r="F20" s="231"/>
      <c r="G20" s="231"/>
      <c r="H20" s="231"/>
      <c r="I20" s="231"/>
      <c r="J20" s="231"/>
      <c r="K20" s="232"/>
      <c r="L20" s="231"/>
      <c r="M20" s="231"/>
      <c r="N20" s="231"/>
      <c r="O20" s="231"/>
      <c r="P20" s="222"/>
      <c r="Q20" s="222"/>
      <c r="R20" s="222"/>
      <c r="S20" s="222"/>
      <c r="T20" s="222"/>
      <c r="U20" s="222"/>
      <c r="V20" s="222"/>
      <c r="W20" s="222"/>
      <c r="X20" s="222"/>
      <c r="Y20" s="222"/>
      <c r="Z20" s="222"/>
      <c r="AA20" s="222"/>
      <c r="AB20" s="222"/>
      <c r="AC20" s="222"/>
      <c r="AD20" s="222"/>
      <c r="AE20" s="222"/>
      <c r="AF20" s="222"/>
      <c r="AG20" s="222"/>
      <c r="AH20" s="222"/>
      <c r="AI20" s="222"/>
      <c r="AJ20" s="222"/>
      <c r="AK20" s="222"/>
      <c r="AL20" s="222"/>
      <c r="AM20" s="222"/>
      <c r="AN20" s="222"/>
      <c r="AO20" s="222"/>
      <c r="AP20" s="222"/>
    </row>
    <row r="21" spans="1:42" x14ac:dyDescent="0.25">
      <c r="A21" s="230"/>
      <c r="B21" s="231"/>
      <c r="C21" s="231"/>
      <c r="D21" s="232"/>
      <c r="E21" s="231"/>
      <c r="F21" s="231"/>
      <c r="G21" s="231"/>
      <c r="H21" s="231"/>
      <c r="I21" s="231"/>
      <c r="J21" s="231"/>
      <c r="K21" s="232"/>
      <c r="L21" s="231"/>
      <c r="M21" s="231"/>
      <c r="N21" s="231"/>
      <c r="O21" s="231"/>
      <c r="P21" s="222"/>
      <c r="Q21" s="222"/>
      <c r="R21" s="222"/>
      <c r="S21" s="222"/>
      <c r="T21" s="222"/>
      <c r="U21" s="222"/>
      <c r="V21" s="222"/>
      <c r="W21" s="222"/>
      <c r="X21" s="222"/>
      <c r="Y21" s="222"/>
      <c r="Z21" s="222"/>
      <c r="AA21" s="222"/>
      <c r="AB21" s="222"/>
      <c r="AC21" s="222"/>
      <c r="AD21" s="222"/>
      <c r="AE21" s="222"/>
      <c r="AF21" s="222"/>
      <c r="AG21" s="222"/>
      <c r="AH21" s="222"/>
      <c r="AI21" s="222"/>
      <c r="AJ21" s="222"/>
      <c r="AK21" s="222"/>
      <c r="AL21" s="222"/>
      <c r="AM21" s="222"/>
      <c r="AN21" s="222"/>
      <c r="AO21" s="222"/>
      <c r="AP21" s="222"/>
    </row>
    <row r="22" spans="1:42" x14ac:dyDescent="0.25">
      <c r="A22" s="230"/>
      <c r="B22" s="231"/>
      <c r="C22" s="231"/>
      <c r="D22" s="232"/>
      <c r="E22" s="231"/>
      <c r="F22" s="231"/>
      <c r="G22" s="231"/>
      <c r="H22" s="231"/>
      <c r="I22" s="231"/>
      <c r="J22" s="231"/>
      <c r="K22" s="232"/>
      <c r="L22" s="231"/>
      <c r="M22" s="231"/>
      <c r="N22" s="231"/>
      <c r="O22" s="231"/>
      <c r="P22" s="222"/>
      <c r="Q22" s="222"/>
      <c r="R22" s="222"/>
      <c r="S22" s="222"/>
      <c r="T22" s="222"/>
      <c r="U22" s="222"/>
      <c r="V22" s="222"/>
      <c r="W22" s="222"/>
      <c r="X22" s="222"/>
      <c r="Y22" s="222"/>
      <c r="Z22" s="222"/>
      <c r="AA22" s="222"/>
      <c r="AB22" s="222"/>
      <c r="AC22" s="222"/>
      <c r="AD22" s="222"/>
      <c r="AE22" s="222"/>
      <c r="AF22" s="222"/>
      <c r="AG22" s="222"/>
      <c r="AH22" s="222"/>
      <c r="AI22" s="222"/>
      <c r="AJ22" s="222"/>
      <c r="AK22" s="222"/>
      <c r="AL22" s="222"/>
      <c r="AM22" s="222"/>
      <c r="AN22" s="222"/>
      <c r="AO22" s="222"/>
      <c r="AP22" s="222"/>
    </row>
    <row r="23" spans="1:42" x14ac:dyDescent="0.25">
      <c r="A23" s="230"/>
      <c r="B23" s="231"/>
      <c r="C23" s="231"/>
      <c r="D23" s="232"/>
      <c r="E23" s="231"/>
      <c r="F23" s="231"/>
      <c r="G23" s="231"/>
      <c r="H23" s="231"/>
      <c r="I23" s="231"/>
      <c r="J23" s="231"/>
      <c r="K23" s="232"/>
      <c r="L23" s="231"/>
      <c r="M23" s="231"/>
      <c r="N23" s="231"/>
      <c r="O23" s="231"/>
      <c r="P23" s="222"/>
      <c r="Q23" s="222"/>
      <c r="R23" s="222"/>
      <c r="S23" s="222"/>
      <c r="T23" s="222"/>
      <c r="U23" s="222"/>
      <c r="V23" s="222"/>
      <c r="W23" s="222"/>
      <c r="X23" s="222"/>
      <c r="Y23" s="222"/>
      <c r="Z23" s="222"/>
      <c r="AA23" s="222"/>
      <c r="AB23" s="222"/>
      <c r="AC23" s="222"/>
      <c r="AD23" s="222"/>
      <c r="AE23" s="222"/>
      <c r="AF23" s="222"/>
      <c r="AG23" s="222"/>
      <c r="AH23" s="222"/>
      <c r="AI23" s="222"/>
      <c r="AJ23" s="222"/>
      <c r="AK23" s="222"/>
      <c r="AL23" s="222"/>
      <c r="AM23" s="222"/>
      <c r="AN23" s="222"/>
      <c r="AO23" s="222"/>
      <c r="AP23" s="222"/>
    </row>
    <row r="24" spans="1:42" x14ac:dyDescent="0.25">
      <c r="A24" s="230"/>
      <c r="B24" s="231"/>
      <c r="C24" s="231"/>
      <c r="D24" s="232"/>
      <c r="E24" s="231"/>
      <c r="F24" s="231"/>
      <c r="G24" s="231"/>
      <c r="H24" s="231"/>
      <c r="I24" s="231"/>
      <c r="J24" s="231"/>
      <c r="K24" s="232"/>
      <c r="L24" s="231"/>
      <c r="M24" s="231"/>
      <c r="N24" s="231"/>
      <c r="O24" s="231"/>
      <c r="P24" s="222"/>
      <c r="Q24" s="222"/>
      <c r="R24" s="222"/>
      <c r="S24" s="222"/>
      <c r="T24" s="222"/>
      <c r="U24" s="222"/>
      <c r="V24" s="222"/>
      <c r="W24" s="222"/>
      <c r="X24" s="222"/>
      <c r="Y24" s="222"/>
      <c r="Z24" s="222"/>
      <c r="AA24" s="222"/>
      <c r="AB24" s="222"/>
      <c r="AC24" s="222"/>
      <c r="AD24" s="222"/>
      <c r="AE24" s="222"/>
      <c r="AF24" s="222"/>
      <c r="AG24" s="222"/>
      <c r="AH24" s="222"/>
      <c r="AI24" s="222"/>
      <c r="AJ24" s="222"/>
      <c r="AK24" s="222"/>
      <c r="AL24" s="222"/>
      <c r="AM24" s="222"/>
      <c r="AN24" s="222"/>
      <c r="AO24" s="222"/>
      <c r="AP24" s="222"/>
    </row>
    <row r="25" spans="1:42" x14ac:dyDescent="0.25">
      <c r="A25" s="230"/>
      <c r="B25" s="231"/>
      <c r="C25" s="231"/>
      <c r="D25" s="232"/>
      <c r="E25" s="231"/>
      <c r="F25" s="231"/>
      <c r="G25" s="231"/>
      <c r="H25" s="231"/>
      <c r="I25" s="231"/>
      <c r="J25" s="231"/>
      <c r="K25" s="232"/>
      <c r="L25" s="231"/>
      <c r="M25" s="231"/>
      <c r="N25" s="231"/>
      <c r="O25" s="231"/>
      <c r="P25" s="222"/>
      <c r="Q25" s="222"/>
      <c r="R25" s="222"/>
      <c r="S25" s="222"/>
      <c r="T25" s="222"/>
      <c r="U25" s="222"/>
      <c r="V25" s="222"/>
      <c r="W25" s="222"/>
      <c r="X25" s="222"/>
      <c r="Y25" s="222"/>
      <c r="Z25" s="222"/>
      <c r="AA25" s="222"/>
      <c r="AB25" s="222"/>
      <c r="AC25" s="222"/>
      <c r="AD25" s="222"/>
      <c r="AE25" s="222"/>
      <c r="AF25" s="222"/>
      <c r="AG25" s="222"/>
      <c r="AH25" s="222"/>
      <c r="AI25" s="222"/>
      <c r="AJ25" s="222"/>
      <c r="AK25" s="222"/>
      <c r="AL25" s="222"/>
      <c r="AM25" s="222"/>
      <c r="AN25" s="222"/>
      <c r="AO25" s="222"/>
      <c r="AP25" s="222"/>
    </row>
    <row r="26" spans="1:42" x14ac:dyDescent="0.25">
      <c r="A26" s="230"/>
      <c r="B26" s="231"/>
      <c r="C26" s="231"/>
      <c r="D26" s="232"/>
      <c r="E26" s="231"/>
      <c r="F26" s="231"/>
      <c r="G26" s="231"/>
      <c r="H26" s="231"/>
      <c r="I26" s="231"/>
      <c r="J26" s="231"/>
      <c r="K26" s="232"/>
      <c r="L26" s="231"/>
      <c r="M26" s="231"/>
      <c r="N26" s="231"/>
      <c r="O26" s="231"/>
      <c r="P26" s="222"/>
      <c r="Q26" s="222"/>
      <c r="R26" s="222"/>
      <c r="S26" s="222"/>
      <c r="T26" s="222"/>
      <c r="U26" s="222"/>
      <c r="V26" s="222"/>
      <c r="W26" s="222"/>
      <c r="X26" s="222"/>
      <c r="Y26" s="222"/>
      <c r="Z26" s="222"/>
      <c r="AA26" s="222"/>
      <c r="AB26" s="222"/>
      <c r="AC26" s="222"/>
      <c r="AD26" s="222"/>
      <c r="AE26" s="222"/>
      <c r="AF26" s="222"/>
      <c r="AG26" s="222"/>
      <c r="AH26" s="222"/>
      <c r="AI26" s="222"/>
      <c r="AJ26" s="222"/>
      <c r="AK26" s="222"/>
      <c r="AL26" s="222"/>
      <c r="AM26" s="222"/>
      <c r="AN26" s="222"/>
      <c r="AO26" s="222"/>
      <c r="AP26" s="222"/>
    </row>
    <row r="27" spans="1:42" x14ac:dyDescent="0.25">
      <c r="A27" s="230"/>
      <c r="B27" s="231"/>
      <c r="C27" s="231"/>
      <c r="D27" s="232"/>
      <c r="E27" s="231"/>
      <c r="F27" s="231"/>
      <c r="G27" s="231"/>
      <c r="H27" s="231"/>
      <c r="I27" s="231"/>
      <c r="J27" s="231"/>
      <c r="K27" s="232"/>
      <c r="L27" s="231"/>
      <c r="M27" s="231"/>
      <c r="N27" s="231"/>
      <c r="O27" s="231"/>
      <c r="P27" s="222"/>
      <c r="Q27" s="222"/>
      <c r="R27" s="222"/>
      <c r="S27" s="222"/>
      <c r="T27" s="222"/>
      <c r="U27" s="222"/>
      <c r="V27" s="222"/>
      <c r="W27" s="222"/>
      <c r="X27" s="222"/>
      <c r="Y27" s="222"/>
      <c r="Z27" s="222"/>
      <c r="AA27" s="222"/>
      <c r="AB27" s="222"/>
      <c r="AC27" s="222"/>
      <c r="AD27" s="222"/>
      <c r="AE27" s="222"/>
      <c r="AF27" s="222"/>
      <c r="AG27" s="222"/>
      <c r="AH27" s="222"/>
      <c r="AI27" s="222"/>
      <c r="AJ27" s="222"/>
      <c r="AK27" s="222"/>
      <c r="AL27" s="222"/>
      <c r="AM27" s="222"/>
      <c r="AN27" s="222"/>
      <c r="AO27" s="222"/>
      <c r="AP27" s="222"/>
    </row>
    <row r="28" spans="1:42" x14ac:dyDescent="0.25">
      <c r="A28" s="230"/>
      <c r="B28" s="231"/>
      <c r="C28" s="231"/>
      <c r="D28" s="232"/>
      <c r="E28" s="231"/>
      <c r="F28" s="231"/>
      <c r="G28" s="231"/>
      <c r="H28" s="231"/>
      <c r="I28" s="231"/>
      <c r="J28" s="231"/>
      <c r="K28" s="232"/>
      <c r="L28" s="231"/>
      <c r="M28" s="231"/>
      <c r="N28" s="231"/>
      <c r="O28" s="231"/>
      <c r="P28" s="222"/>
      <c r="Q28" s="222"/>
      <c r="R28" s="222"/>
      <c r="S28" s="222"/>
      <c r="T28" s="222"/>
      <c r="U28" s="222"/>
      <c r="V28" s="222"/>
      <c r="W28" s="222"/>
      <c r="X28" s="222"/>
      <c r="Y28" s="222"/>
      <c r="Z28" s="222"/>
      <c r="AA28" s="222"/>
      <c r="AB28" s="222"/>
      <c r="AC28" s="222"/>
      <c r="AD28" s="222"/>
      <c r="AE28" s="222"/>
      <c r="AF28" s="222"/>
      <c r="AG28" s="222"/>
      <c r="AH28" s="222"/>
      <c r="AI28" s="222"/>
      <c r="AJ28" s="222"/>
      <c r="AK28" s="222"/>
      <c r="AL28" s="222"/>
      <c r="AM28" s="222"/>
      <c r="AN28" s="222"/>
      <c r="AO28" s="222"/>
      <c r="AP28" s="222"/>
    </row>
    <row r="29" spans="1:42" x14ac:dyDescent="0.25">
      <c r="A29" s="230"/>
      <c r="B29" s="231"/>
      <c r="C29" s="231"/>
      <c r="D29" s="232"/>
      <c r="E29" s="231"/>
      <c r="F29" s="231"/>
      <c r="G29" s="231"/>
      <c r="H29" s="231"/>
      <c r="I29" s="231"/>
      <c r="J29" s="231"/>
      <c r="K29" s="232"/>
      <c r="L29" s="231"/>
      <c r="M29" s="231"/>
      <c r="N29" s="231"/>
      <c r="O29" s="231"/>
      <c r="P29" s="222"/>
      <c r="Q29" s="222"/>
      <c r="R29" s="222"/>
      <c r="S29" s="222"/>
      <c r="T29" s="222"/>
      <c r="U29" s="222"/>
      <c r="V29" s="222"/>
      <c r="W29" s="222"/>
      <c r="X29" s="222"/>
      <c r="Y29" s="222"/>
      <c r="Z29" s="222"/>
      <c r="AA29" s="222"/>
      <c r="AB29" s="222"/>
      <c r="AC29" s="222"/>
      <c r="AD29" s="222"/>
      <c r="AE29" s="222"/>
      <c r="AF29" s="222"/>
      <c r="AG29" s="222"/>
      <c r="AH29" s="222"/>
      <c r="AI29" s="222"/>
      <c r="AJ29" s="222"/>
      <c r="AK29" s="222"/>
      <c r="AL29" s="222"/>
      <c r="AM29" s="222"/>
      <c r="AN29" s="222"/>
      <c r="AO29" s="222"/>
      <c r="AP29" s="222"/>
    </row>
    <row r="30" spans="1:42" x14ac:dyDescent="0.25">
      <c r="A30" s="230"/>
      <c r="B30" s="231"/>
      <c r="C30" s="231"/>
      <c r="D30" s="232"/>
      <c r="E30" s="231"/>
      <c r="F30" s="231"/>
      <c r="G30" s="231"/>
      <c r="H30" s="231"/>
      <c r="I30" s="231"/>
      <c r="J30" s="231"/>
      <c r="K30" s="232"/>
      <c r="L30" s="231"/>
      <c r="M30" s="231"/>
      <c r="N30" s="231"/>
      <c r="O30" s="231"/>
      <c r="P30" s="222"/>
      <c r="Q30" s="222"/>
      <c r="R30" s="222"/>
      <c r="S30" s="222"/>
      <c r="T30" s="222"/>
      <c r="U30" s="222"/>
      <c r="V30" s="222"/>
      <c r="W30" s="222"/>
      <c r="X30" s="222"/>
      <c r="Y30" s="222"/>
      <c r="Z30" s="222"/>
      <c r="AA30" s="222"/>
      <c r="AB30" s="222"/>
      <c r="AC30" s="222"/>
      <c r="AD30" s="222"/>
      <c r="AE30" s="222"/>
      <c r="AF30" s="222"/>
      <c r="AG30" s="222"/>
      <c r="AH30" s="222"/>
      <c r="AI30" s="222"/>
      <c r="AJ30" s="222"/>
      <c r="AK30" s="222"/>
      <c r="AL30" s="222"/>
      <c r="AM30" s="222"/>
      <c r="AN30" s="222"/>
      <c r="AO30" s="222"/>
      <c r="AP30" s="222"/>
    </row>
    <row r="31" spans="1:42" x14ac:dyDescent="0.25">
      <c r="A31" s="230"/>
      <c r="B31" s="231"/>
      <c r="C31" s="231"/>
      <c r="D31" s="232"/>
      <c r="E31" s="231"/>
      <c r="F31" s="231"/>
      <c r="G31" s="231"/>
      <c r="H31" s="231"/>
      <c r="I31" s="231"/>
      <c r="J31" s="231"/>
      <c r="K31" s="232"/>
      <c r="L31" s="231"/>
      <c r="M31" s="231"/>
      <c r="N31" s="231"/>
      <c r="O31" s="231"/>
      <c r="P31" s="222"/>
      <c r="Q31" s="222"/>
      <c r="R31" s="222"/>
      <c r="S31" s="222"/>
      <c r="T31" s="222"/>
      <c r="U31" s="222"/>
      <c r="V31" s="222"/>
      <c r="W31" s="222"/>
      <c r="X31" s="222"/>
      <c r="Y31" s="222"/>
      <c r="Z31" s="222"/>
      <c r="AA31" s="222"/>
      <c r="AB31" s="222"/>
      <c r="AC31" s="222"/>
      <c r="AD31" s="222"/>
      <c r="AE31" s="222"/>
      <c r="AF31" s="222"/>
      <c r="AG31" s="222"/>
      <c r="AH31" s="222"/>
      <c r="AI31" s="222"/>
      <c r="AJ31" s="222"/>
      <c r="AK31" s="222"/>
      <c r="AL31" s="222"/>
      <c r="AM31" s="222"/>
      <c r="AN31" s="222"/>
      <c r="AO31" s="222"/>
      <c r="AP31" s="222"/>
    </row>
    <row r="32" spans="1:42" x14ac:dyDescent="0.25">
      <c r="A32" s="230"/>
      <c r="B32" s="231"/>
      <c r="C32" s="231"/>
      <c r="D32" s="232"/>
      <c r="E32" s="231"/>
      <c r="F32" s="231"/>
      <c r="G32" s="231"/>
      <c r="H32" s="231"/>
      <c r="I32" s="231"/>
      <c r="J32" s="231"/>
      <c r="K32" s="232"/>
      <c r="L32" s="231"/>
      <c r="M32" s="231"/>
      <c r="N32" s="231"/>
      <c r="O32" s="231"/>
      <c r="P32" s="222"/>
      <c r="Q32" s="222"/>
      <c r="R32" s="222"/>
      <c r="S32" s="222"/>
      <c r="T32" s="222"/>
      <c r="U32" s="222"/>
      <c r="V32" s="222"/>
      <c r="W32" s="222"/>
      <c r="X32" s="222"/>
      <c r="Y32" s="222"/>
      <c r="Z32" s="222"/>
      <c r="AA32" s="222"/>
      <c r="AB32" s="222"/>
      <c r="AC32" s="222"/>
      <c r="AD32" s="222"/>
      <c r="AE32" s="222"/>
      <c r="AF32" s="222"/>
      <c r="AG32" s="222"/>
      <c r="AH32" s="222"/>
      <c r="AI32" s="222"/>
      <c r="AJ32" s="222"/>
      <c r="AK32" s="222"/>
      <c r="AL32" s="222"/>
      <c r="AM32" s="222"/>
      <c r="AN32" s="222"/>
      <c r="AO32" s="222"/>
      <c r="AP32" s="222"/>
    </row>
    <row r="33" spans="1:42" x14ac:dyDescent="0.25">
      <c r="A33" s="230"/>
      <c r="B33" s="231"/>
      <c r="C33" s="231"/>
      <c r="D33" s="232"/>
      <c r="E33" s="231"/>
      <c r="F33" s="231"/>
      <c r="G33" s="231"/>
      <c r="H33" s="231"/>
      <c r="I33" s="231"/>
      <c r="J33" s="231"/>
      <c r="K33" s="232"/>
      <c r="L33" s="231"/>
      <c r="M33" s="231"/>
      <c r="N33" s="231"/>
      <c r="O33" s="231"/>
      <c r="P33" s="222"/>
      <c r="Q33" s="222"/>
      <c r="R33" s="222"/>
      <c r="S33" s="222"/>
      <c r="T33" s="222"/>
      <c r="U33" s="222"/>
      <c r="V33" s="222"/>
      <c r="W33" s="222"/>
      <c r="X33" s="222"/>
      <c r="Y33" s="222"/>
      <c r="Z33" s="222"/>
      <c r="AA33" s="222"/>
      <c r="AB33" s="222"/>
      <c r="AC33" s="222"/>
      <c r="AD33" s="222"/>
      <c r="AE33" s="222"/>
      <c r="AF33" s="222"/>
      <c r="AG33" s="222"/>
      <c r="AH33" s="222"/>
      <c r="AI33" s="222"/>
      <c r="AJ33" s="222"/>
      <c r="AK33" s="222"/>
      <c r="AL33" s="222"/>
      <c r="AM33" s="222"/>
      <c r="AN33" s="222"/>
      <c r="AO33" s="222"/>
      <c r="AP33" s="222"/>
    </row>
    <row r="34" spans="1:42" x14ac:dyDescent="0.25">
      <c r="A34" s="230"/>
      <c r="B34" s="231"/>
      <c r="C34" s="231"/>
      <c r="D34" s="232"/>
      <c r="E34" s="231"/>
      <c r="F34" s="231"/>
      <c r="G34" s="231"/>
      <c r="H34" s="231"/>
      <c r="I34" s="231"/>
      <c r="J34" s="231"/>
      <c r="K34" s="232"/>
      <c r="L34" s="231"/>
      <c r="M34" s="231"/>
      <c r="N34" s="231"/>
      <c r="O34" s="231"/>
      <c r="P34" s="222"/>
      <c r="Q34" s="222"/>
      <c r="R34" s="222"/>
      <c r="S34" s="222"/>
      <c r="T34" s="222"/>
      <c r="U34" s="222"/>
      <c r="V34" s="222"/>
      <c r="W34" s="222"/>
      <c r="X34" s="222"/>
      <c r="Y34" s="222"/>
      <c r="Z34" s="222"/>
      <c r="AA34" s="222"/>
      <c r="AB34" s="222"/>
      <c r="AC34" s="222"/>
      <c r="AD34" s="222"/>
      <c r="AE34" s="222"/>
      <c r="AF34" s="222"/>
      <c r="AG34" s="222"/>
      <c r="AH34" s="222"/>
      <c r="AI34" s="222"/>
      <c r="AJ34" s="222"/>
      <c r="AK34" s="222"/>
      <c r="AL34" s="222"/>
      <c r="AM34" s="222"/>
      <c r="AN34" s="222"/>
      <c r="AO34" s="222"/>
      <c r="AP34" s="222"/>
    </row>
    <row r="35" spans="1:42" x14ac:dyDescent="0.25">
      <c r="A35" s="230"/>
      <c r="B35" s="231"/>
      <c r="C35" s="231"/>
      <c r="D35" s="232"/>
      <c r="E35" s="231"/>
      <c r="F35" s="231"/>
      <c r="G35" s="231"/>
      <c r="H35" s="231"/>
      <c r="I35" s="231"/>
      <c r="J35" s="231"/>
      <c r="K35" s="232"/>
      <c r="L35" s="231"/>
      <c r="M35" s="231"/>
      <c r="N35" s="231"/>
      <c r="O35" s="231"/>
      <c r="P35" s="222"/>
      <c r="Q35" s="222"/>
      <c r="R35" s="222"/>
      <c r="S35" s="222"/>
      <c r="T35" s="222"/>
      <c r="U35" s="222"/>
      <c r="V35" s="222"/>
      <c r="W35" s="222"/>
      <c r="X35" s="222"/>
      <c r="Y35" s="222"/>
      <c r="Z35" s="222"/>
      <c r="AA35" s="222"/>
      <c r="AB35" s="222"/>
      <c r="AC35" s="222"/>
      <c r="AD35" s="222"/>
      <c r="AE35" s="222"/>
      <c r="AF35" s="222"/>
      <c r="AG35" s="222"/>
      <c r="AH35" s="222"/>
      <c r="AI35" s="222"/>
      <c r="AJ35" s="222"/>
      <c r="AK35" s="222"/>
      <c r="AL35" s="222"/>
      <c r="AM35" s="222"/>
      <c r="AN35" s="222"/>
      <c r="AO35" s="222"/>
      <c r="AP35" s="222"/>
    </row>
    <row r="36" spans="1:42" x14ac:dyDescent="0.25">
      <c r="A36" s="230"/>
      <c r="B36" s="231"/>
      <c r="C36" s="231"/>
      <c r="D36" s="232"/>
      <c r="E36" s="231"/>
      <c r="F36" s="231"/>
      <c r="G36" s="231"/>
      <c r="H36" s="231"/>
      <c r="I36" s="231"/>
      <c r="J36" s="231"/>
      <c r="K36" s="232"/>
      <c r="L36" s="231"/>
      <c r="M36" s="231"/>
      <c r="N36" s="231"/>
      <c r="O36" s="231"/>
      <c r="P36" s="222"/>
      <c r="Q36" s="222"/>
      <c r="R36" s="222"/>
      <c r="S36" s="222"/>
      <c r="T36" s="222"/>
      <c r="U36" s="222"/>
      <c r="V36" s="222"/>
      <c r="W36" s="222"/>
      <c r="X36" s="222"/>
      <c r="Y36" s="222"/>
      <c r="Z36" s="222"/>
      <c r="AA36" s="222"/>
      <c r="AB36" s="222"/>
      <c r="AC36" s="222"/>
      <c r="AD36" s="222"/>
      <c r="AE36" s="222"/>
      <c r="AF36" s="222"/>
      <c r="AG36" s="222"/>
      <c r="AH36" s="222"/>
      <c r="AI36" s="222"/>
      <c r="AJ36" s="222"/>
      <c r="AK36" s="222"/>
      <c r="AL36" s="222"/>
      <c r="AM36" s="222"/>
      <c r="AN36" s="222"/>
      <c r="AO36" s="222"/>
      <c r="AP36" s="222"/>
    </row>
    <row r="37" spans="1:42" x14ac:dyDescent="0.25">
      <c r="A37" s="230"/>
      <c r="B37" s="231"/>
      <c r="C37" s="231"/>
      <c r="D37" s="232"/>
      <c r="E37" s="231"/>
      <c r="F37" s="231"/>
      <c r="G37" s="231"/>
      <c r="H37" s="231"/>
      <c r="I37" s="231"/>
      <c r="J37" s="231"/>
      <c r="K37" s="232"/>
      <c r="L37" s="231"/>
      <c r="M37" s="231"/>
      <c r="N37" s="231"/>
      <c r="O37" s="231"/>
      <c r="P37" s="222"/>
      <c r="Q37" s="222"/>
      <c r="R37" s="222"/>
      <c r="S37" s="222"/>
      <c r="T37" s="222"/>
      <c r="U37" s="222"/>
      <c r="V37" s="222"/>
      <c r="W37" s="222"/>
      <c r="X37" s="222"/>
      <c r="Y37" s="222"/>
      <c r="Z37" s="222"/>
      <c r="AA37" s="222"/>
      <c r="AB37" s="222"/>
      <c r="AC37" s="222"/>
      <c r="AD37" s="222"/>
      <c r="AE37" s="222"/>
      <c r="AF37" s="222"/>
      <c r="AG37" s="222"/>
      <c r="AH37" s="222"/>
      <c r="AI37" s="222"/>
      <c r="AJ37" s="222"/>
      <c r="AK37" s="222"/>
      <c r="AL37" s="222"/>
      <c r="AM37" s="222"/>
      <c r="AN37" s="222"/>
      <c r="AO37" s="222"/>
      <c r="AP37" s="222"/>
    </row>
    <row r="38" spans="1:42" x14ac:dyDescent="0.25">
      <c r="A38" s="230"/>
      <c r="B38" s="231"/>
      <c r="C38" s="231"/>
      <c r="D38" s="232"/>
      <c r="E38" s="231"/>
      <c r="F38" s="231"/>
      <c r="G38" s="231"/>
      <c r="H38" s="231"/>
      <c r="I38" s="231"/>
      <c r="J38" s="231"/>
      <c r="K38" s="232"/>
      <c r="L38" s="231"/>
      <c r="M38" s="231"/>
      <c r="N38" s="231"/>
      <c r="O38" s="231"/>
      <c r="P38" s="222"/>
      <c r="Q38" s="222"/>
      <c r="R38" s="222"/>
      <c r="S38" s="222"/>
      <c r="T38" s="222"/>
      <c r="U38" s="222"/>
      <c r="V38" s="222"/>
      <c r="W38" s="222"/>
      <c r="X38" s="222"/>
      <c r="Y38" s="222"/>
      <c r="Z38" s="222"/>
      <c r="AA38" s="222"/>
      <c r="AB38" s="222"/>
      <c r="AC38" s="222"/>
      <c r="AD38" s="222"/>
      <c r="AE38" s="222"/>
      <c r="AF38" s="222"/>
      <c r="AG38" s="222"/>
      <c r="AH38" s="222"/>
      <c r="AI38" s="222"/>
      <c r="AJ38" s="222"/>
      <c r="AK38" s="222"/>
      <c r="AL38" s="222"/>
      <c r="AM38" s="222"/>
      <c r="AN38" s="222"/>
      <c r="AO38" s="222"/>
      <c r="AP38" s="222"/>
    </row>
    <row r="39" spans="1:42" x14ac:dyDescent="0.25">
      <c r="A39" s="230"/>
      <c r="B39" s="231"/>
      <c r="C39" s="231"/>
      <c r="D39" s="232"/>
      <c r="E39" s="231"/>
      <c r="F39" s="231"/>
      <c r="G39" s="231"/>
      <c r="H39" s="231"/>
      <c r="I39" s="231"/>
      <c r="J39" s="231"/>
      <c r="K39" s="232"/>
      <c r="L39" s="231"/>
      <c r="M39" s="231"/>
      <c r="N39" s="231"/>
      <c r="O39" s="231"/>
      <c r="P39" s="222"/>
      <c r="Q39" s="222"/>
      <c r="R39" s="222"/>
      <c r="S39" s="222"/>
      <c r="T39" s="222"/>
      <c r="U39" s="222"/>
      <c r="V39" s="222"/>
      <c r="W39" s="222"/>
      <c r="X39" s="222"/>
      <c r="Y39" s="222"/>
      <c r="Z39" s="222"/>
      <c r="AA39" s="222"/>
      <c r="AB39" s="222"/>
      <c r="AC39" s="222"/>
      <c r="AD39" s="222"/>
      <c r="AE39" s="222"/>
      <c r="AF39" s="222"/>
      <c r="AG39" s="222"/>
      <c r="AH39" s="222"/>
      <c r="AI39" s="222"/>
      <c r="AJ39" s="222"/>
      <c r="AK39" s="222"/>
      <c r="AL39" s="222"/>
      <c r="AM39" s="222"/>
      <c r="AN39" s="222"/>
      <c r="AO39" s="222"/>
      <c r="AP39" s="222"/>
    </row>
    <row r="40" spans="1:42" x14ac:dyDescent="0.25">
      <c r="A40" s="230"/>
      <c r="B40" s="231"/>
      <c r="C40" s="231"/>
      <c r="D40" s="232"/>
      <c r="E40" s="231"/>
      <c r="F40" s="231"/>
      <c r="G40" s="231"/>
      <c r="H40" s="231"/>
      <c r="I40" s="231"/>
      <c r="J40" s="231"/>
      <c r="K40" s="232"/>
      <c r="L40" s="231"/>
      <c r="M40" s="231"/>
      <c r="N40" s="231"/>
      <c r="O40" s="231"/>
      <c r="P40" s="222"/>
      <c r="Q40" s="222"/>
      <c r="R40" s="222"/>
      <c r="S40" s="222"/>
      <c r="T40" s="222"/>
      <c r="U40" s="222"/>
      <c r="V40" s="222"/>
      <c r="W40" s="222"/>
      <c r="X40" s="222"/>
      <c r="Y40" s="222"/>
      <c r="Z40" s="222"/>
      <c r="AA40" s="222"/>
      <c r="AB40" s="222"/>
      <c r="AC40" s="222"/>
      <c r="AD40" s="222"/>
      <c r="AE40" s="222"/>
      <c r="AF40" s="222"/>
      <c r="AG40" s="222"/>
      <c r="AH40" s="222"/>
      <c r="AI40" s="222"/>
      <c r="AJ40" s="222"/>
      <c r="AK40" s="222"/>
      <c r="AL40" s="222"/>
      <c r="AM40" s="222"/>
      <c r="AN40" s="222"/>
      <c r="AO40" s="222"/>
      <c r="AP40" s="222"/>
    </row>
    <row r="41" spans="1:42" x14ac:dyDescent="0.25">
      <c r="A41" s="230"/>
      <c r="B41" s="231"/>
      <c r="C41" s="231"/>
      <c r="D41" s="232"/>
      <c r="E41" s="231"/>
      <c r="F41" s="231"/>
      <c r="G41" s="231"/>
      <c r="H41" s="231"/>
      <c r="I41" s="231"/>
      <c r="J41" s="231"/>
      <c r="K41" s="232"/>
      <c r="L41" s="231"/>
      <c r="M41" s="231"/>
      <c r="N41" s="231"/>
      <c r="O41" s="231"/>
      <c r="P41" s="222"/>
      <c r="Q41" s="222"/>
      <c r="R41" s="222"/>
      <c r="S41" s="222"/>
      <c r="T41" s="222"/>
      <c r="U41" s="222"/>
      <c r="V41" s="222"/>
      <c r="W41" s="222"/>
      <c r="X41" s="222"/>
      <c r="Y41" s="222"/>
      <c r="Z41" s="222"/>
      <c r="AA41" s="222"/>
      <c r="AB41" s="222"/>
      <c r="AC41" s="222"/>
      <c r="AD41" s="222"/>
      <c r="AE41" s="222"/>
      <c r="AF41" s="222"/>
      <c r="AG41" s="222"/>
      <c r="AH41" s="222"/>
      <c r="AI41" s="222"/>
      <c r="AJ41" s="222"/>
      <c r="AK41" s="222"/>
      <c r="AL41" s="222"/>
      <c r="AM41" s="222"/>
      <c r="AN41" s="222"/>
      <c r="AO41" s="222"/>
      <c r="AP41" s="222"/>
    </row>
    <row r="42" spans="1:42" x14ac:dyDescent="0.25">
      <c r="A42" s="230"/>
      <c r="B42" s="231"/>
      <c r="C42" s="231"/>
      <c r="D42" s="232"/>
      <c r="E42" s="231"/>
      <c r="F42" s="231"/>
      <c r="G42" s="231"/>
      <c r="H42" s="231"/>
      <c r="I42" s="231"/>
      <c r="J42" s="231"/>
      <c r="K42" s="232"/>
      <c r="L42" s="231"/>
      <c r="M42" s="231"/>
      <c r="N42" s="231"/>
      <c r="O42" s="231"/>
      <c r="P42" s="222"/>
      <c r="Q42" s="222"/>
      <c r="R42" s="222"/>
      <c r="S42" s="222"/>
      <c r="T42" s="222"/>
      <c r="U42" s="222"/>
      <c r="V42" s="222"/>
      <c r="W42" s="222"/>
      <c r="X42" s="222"/>
      <c r="Y42" s="222"/>
      <c r="Z42" s="222"/>
      <c r="AA42" s="222"/>
      <c r="AB42" s="222"/>
      <c r="AC42" s="222"/>
      <c r="AD42" s="222"/>
      <c r="AE42" s="222"/>
      <c r="AF42" s="222"/>
      <c r="AG42" s="222"/>
      <c r="AH42" s="222"/>
      <c r="AI42" s="222"/>
      <c r="AJ42" s="222"/>
      <c r="AK42" s="222"/>
      <c r="AL42" s="222"/>
      <c r="AM42" s="222"/>
      <c r="AN42" s="222"/>
      <c r="AO42" s="222"/>
      <c r="AP42" s="222"/>
    </row>
    <row r="43" spans="1:42" x14ac:dyDescent="0.25">
      <c r="A43" s="230"/>
      <c r="B43" s="231"/>
      <c r="C43" s="231"/>
      <c r="D43" s="232"/>
      <c r="E43" s="231"/>
      <c r="F43" s="231"/>
      <c r="G43" s="231"/>
      <c r="H43" s="231"/>
      <c r="I43" s="231"/>
      <c r="J43" s="231"/>
      <c r="K43" s="232"/>
      <c r="L43" s="231"/>
      <c r="M43" s="231"/>
      <c r="N43" s="231"/>
      <c r="O43" s="231"/>
      <c r="P43" s="222"/>
      <c r="Q43" s="222"/>
      <c r="R43" s="222"/>
      <c r="S43" s="222"/>
      <c r="T43" s="222"/>
      <c r="U43" s="222"/>
      <c r="V43" s="222"/>
      <c r="W43" s="222"/>
      <c r="X43" s="222"/>
      <c r="Y43" s="222"/>
      <c r="Z43" s="222"/>
      <c r="AA43" s="222"/>
      <c r="AB43" s="222"/>
      <c r="AC43" s="222"/>
      <c r="AD43" s="222"/>
      <c r="AE43" s="222"/>
      <c r="AF43" s="222"/>
      <c r="AG43" s="222"/>
      <c r="AH43" s="222"/>
      <c r="AI43" s="222"/>
      <c r="AJ43" s="222"/>
      <c r="AK43" s="222"/>
      <c r="AL43" s="222"/>
      <c r="AM43" s="222"/>
      <c r="AN43" s="222"/>
      <c r="AO43" s="222"/>
      <c r="AP43" s="222"/>
    </row>
    <row r="44" spans="1:42" x14ac:dyDescent="0.25">
      <c r="A44" s="230"/>
      <c r="B44" s="231"/>
      <c r="C44" s="231"/>
      <c r="D44" s="232"/>
      <c r="E44" s="231"/>
      <c r="F44" s="231"/>
      <c r="G44" s="231"/>
      <c r="H44" s="231"/>
      <c r="I44" s="231"/>
      <c r="J44" s="231"/>
      <c r="K44" s="232"/>
      <c r="L44" s="231"/>
      <c r="M44" s="231"/>
      <c r="N44" s="231"/>
      <c r="O44" s="231"/>
      <c r="P44" s="222"/>
      <c r="Q44" s="222"/>
      <c r="R44" s="222"/>
      <c r="S44" s="222"/>
      <c r="T44" s="222"/>
      <c r="U44" s="222"/>
      <c r="V44" s="222"/>
      <c r="W44" s="222"/>
      <c r="X44" s="222"/>
      <c r="Y44" s="222"/>
      <c r="Z44" s="222"/>
      <c r="AA44" s="222"/>
      <c r="AB44" s="222"/>
      <c r="AC44" s="222"/>
      <c r="AD44" s="222"/>
      <c r="AE44" s="222"/>
      <c r="AF44" s="222"/>
      <c r="AG44" s="222"/>
      <c r="AH44" s="222"/>
      <c r="AI44" s="222"/>
      <c r="AJ44" s="222"/>
      <c r="AK44" s="222"/>
      <c r="AL44" s="222"/>
      <c r="AM44" s="222"/>
      <c r="AN44" s="222"/>
      <c r="AO44" s="222"/>
      <c r="AP44" s="222"/>
    </row>
    <row r="45" spans="1:42" x14ac:dyDescent="0.25">
      <c r="A45" s="230"/>
      <c r="B45" s="231"/>
      <c r="C45" s="231"/>
      <c r="D45" s="232"/>
      <c r="E45" s="231"/>
      <c r="F45" s="231"/>
      <c r="G45" s="231"/>
      <c r="H45" s="231"/>
      <c r="I45" s="231"/>
      <c r="J45" s="231"/>
      <c r="K45" s="232"/>
      <c r="L45" s="231"/>
      <c r="M45" s="231"/>
      <c r="N45" s="231"/>
      <c r="O45" s="231"/>
      <c r="P45" s="222"/>
      <c r="Q45" s="222"/>
      <c r="R45" s="222"/>
      <c r="S45" s="222"/>
      <c r="T45" s="222"/>
      <c r="U45" s="222"/>
      <c r="V45" s="222"/>
      <c r="W45" s="222"/>
      <c r="X45" s="222"/>
      <c r="Y45" s="222"/>
      <c r="Z45" s="222"/>
      <c r="AA45" s="222"/>
      <c r="AB45" s="222"/>
      <c r="AC45" s="222"/>
      <c r="AD45" s="222"/>
      <c r="AE45" s="222"/>
      <c r="AF45" s="222"/>
      <c r="AG45" s="222"/>
      <c r="AH45" s="222"/>
      <c r="AI45" s="222"/>
      <c r="AJ45" s="222"/>
      <c r="AK45" s="222"/>
      <c r="AL45" s="222"/>
      <c r="AM45" s="222"/>
      <c r="AN45" s="222"/>
      <c r="AO45" s="222"/>
      <c r="AP45" s="222"/>
    </row>
    <row r="46" spans="1:42" x14ac:dyDescent="0.25">
      <c r="A46" s="230"/>
      <c r="B46" s="231"/>
      <c r="C46" s="231"/>
      <c r="D46" s="232"/>
      <c r="E46" s="231"/>
      <c r="F46" s="231"/>
      <c r="G46" s="231"/>
      <c r="H46" s="231"/>
      <c r="I46" s="231"/>
      <c r="J46" s="231"/>
      <c r="K46" s="232"/>
      <c r="L46" s="231"/>
      <c r="M46" s="231"/>
      <c r="N46" s="231"/>
      <c r="O46" s="231"/>
      <c r="P46" s="222"/>
      <c r="Q46" s="222"/>
      <c r="R46" s="222"/>
      <c r="S46" s="222"/>
      <c r="T46" s="222"/>
      <c r="U46" s="222"/>
      <c r="V46" s="222"/>
      <c r="W46" s="222"/>
      <c r="X46" s="222"/>
      <c r="Y46" s="222"/>
      <c r="Z46" s="222"/>
      <c r="AA46" s="222"/>
      <c r="AB46" s="222"/>
      <c r="AC46" s="222"/>
      <c r="AD46" s="222"/>
      <c r="AE46" s="222"/>
      <c r="AF46" s="222"/>
      <c r="AG46" s="222"/>
      <c r="AH46" s="222"/>
      <c r="AI46" s="222"/>
      <c r="AJ46" s="222"/>
      <c r="AK46" s="222"/>
      <c r="AL46" s="222"/>
      <c r="AM46" s="222"/>
      <c r="AN46" s="222"/>
      <c r="AO46" s="222"/>
      <c r="AP46" s="222"/>
    </row>
    <row r="47" spans="1:42" x14ac:dyDescent="0.25">
      <c r="A47" s="230"/>
      <c r="B47" s="231"/>
      <c r="C47" s="231"/>
      <c r="D47" s="232"/>
      <c r="E47" s="231"/>
      <c r="F47" s="231"/>
      <c r="G47" s="231"/>
      <c r="H47" s="231"/>
      <c r="I47" s="231"/>
      <c r="J47" s="231"/>
      <c r="K47" s="232"/>
      <c r="L47" s="231"/>
      <c r="M47" s="231"/>
      <c r="N47" s="231"/>
      <c r="O47" s="231"/>
      <c r="P47" s="222"/>
      <c r="Q47" s="222"/>
      <c r="R47" s="222"/>
      <c r="S47" s="222"/>
      <c r="T47" s="222"/>
      <c r="U47" s="222"/>
      <c r="V47" s="222"/>
      <c r="W47" s="222"/>
      <c r="X47" s="222"/>
      <c r="Y47" s="222"/>
      <c r="Z47" s="222"/>
      <c r="AA47" s="222"/>
      <c r="AB47" s="222"/>
      <c r="AC47" s="222"/>
      <c r="AD47" s="222"/>
      <c r="AE47" s="222"/>
      <c r="AF47" s="222"/>
      <c r="AG47" s="222"/>
      <c r="AH47" s="222"/>
      <c r="AI47" s="222"/>
      <c r="AJ47" s="222"/>
      <c r="AK47" s="222"/>
      <c r="AL47" s="222"/>
      <c r="AM47" s="222"/>
      <c r="AN47" s="222"/>
      <c r="AO47" s="222"/>
      <c r="AP47" s="222"/>
    </row>
    <row r="48" spans="1:42" x14ac:dyDescent="0.25">
      <c r="A48" s="230"/>
      <c r="B48" s="231"/>
      <c r="C48" s="231"/>
      <c r="D48" s="232"/>
      <c r="E48" s="231"/>
      <c r="F48" s="231"/>
      <c r="G48" s="231"/>
      <c r="H48" s="231"/>
      <c r="I48" s="231"/>
      <c r="J48" s="231"/>
      <c r="K48" s="232"/>
      <c r="L48" s="231"/>
      <c r="M48" s="231"/>
      <c r="N48" s="231"/>
      <c r="O48" s="231"/>
      <c r="P48" s="222"/>
      <c r="Q48" s="222"/>
      <c r="R48" s="222"/>
      <c r="S48" s="222"/>
      <c r="T48" s="222"/>
      <c r="U48" s="222"/>
      <c r="V48" s="222"/>
      <c r="W48" s="222"/>
      <c r="X48" s="222"/>
      <c r="Y48" s="222"/>
      <c r="Z48" s="222"/>
      <c r="AA48" s="222"/>
      <c r="AB48" s="222"/>
      <c r="AC48" s="222"/>
      <c r="AD48" s="222"/>
      <c r="AE48" s="222"/>
      <c r="AF48" s="222"/>
      <c r="AG48" s="222"/>
      <c r="AH48" s="222"/>
      <c r="AI48" s="222"/>
      <c r="AJ48" s="222"/>
      <c r="AK48" s="222"/>
      <c r="AL48" s="222"/>
      <c r="AM48" s="222"/>
      <c r="AN48" s="222"/>
      <c r="AO48" s="222"/>
      <c r="AP48" s="222"/>
    </row>
    <row r="49" spans="1:42" x14ac:dyDescent="0.25">
      <c r="A49" s="230"/>
      <c r="B49" s="231"/>
      <c r="C49" s="231"/>
      <c r="D49" s="232"/>
      <c r="E49" s="231"/>
      <c r="F49" s="231"/>
      <c r="G49" s="231"/>
      <c r="H49" s="231"/>
      <c r="I49" s="231"/>
      <c r="J49" s="231"/>
      <c r="K49" s="232"/>
      <c r="L49" s="231"/>
      <c r="M49" s="231"/>
      <c r="N49" s="231"/>
      <c r="O49" s="231"/>
      <c r="P49" s="222"/>
      <c r="Q49" s="222"/>
      <c r="R49" s="222"/>
      <c r="S49" s="222"/>
      <c r="T49" s="222"/>
      <c r="U49" s="222"/>
      <c r="V49" s="222"/>
      <c r="W49" s="222"/>
      <c r="X49" s="222"/>
      <c r="Y49" s="222"/>
      <c r="Z49" s="222"/>
      <c r="AA49" s="222"/>
      <c r="AB49" s="222"/>
      <c r="AC49" s="222"/>
      <c r="AD49" s="222"/>
      <c r="AE49" s="222"/>
      <c r="AF49" s="222"/>
      <c r="AG49" s="222"/>
      <c r="AH49" s="222"/>
      <c r="AI49" s="222"/>
      <c r="AJ49" s="222"/>
      <c r="AK49" s="222"/>
      <c r="AL49" s="222"/>
      <c r="AM49" s="222"/>
      <c r="AN49" s="222"/>
      <c r="AO49" s="222"/>
      <c r="AP49" s="222"/>
    </row>
    <row r="50" spans="1:42" x14ac:dyDescent="0.25">
      <c r="A50" s="230"/>
      <c r="B50" s="231"/>
      <c r="C50" s="231"/>
      <c r="D50" s="232"/>
      <c r="E50" s="231"/>
      <c r="F50" s="231"/>
      <c r="G50" s="231"/>
      <c r="H50" s="231"/>
      <c r="I50" s="231"/>
      <c r="J50" s="231"/>
      <c r="K50" s="232"/>
      <c r="L50" s="231"/>
      <c r="M50" s="231"/>
      <c r="N50" s="231"/>
      <c r="O50" s="231"/>
      <c r="P50" s="222"/>
      <c r="Q50" s="222"/>
      <c r="R50" s="222"/>
      <c r="S50" s="222"/>
      <c r="T50" s="222"/>
      <c r="U50" s="222"/>
      <c r="V50" s="222"/>
      <c r="W50" s="222"/>
      <c r="X50" s="222"/>
      <c r="Y50" s="222"/>
      <c r="Z50" s="222"/>
      <c r="AA50" s="222"/>
      <c r="AB50" s="222"/>
      <c r="AC50" s="222"/>
      <c r="AD50" s="222"/>
      <c r="AE50" s="222"/>
      <c r="AF50" s="222"/>
      <c r="AG50" s="222"/>
      <c r="AH50" s="222"/>
      <c r="AI50" s="222"/>
      <c r="AJ50" s="222"/>
      <c r="AK50" s="222"/>
      <c r="AL50" s="222"/>
      <c r="AM50" s="222"/>
      <c r="AN50" s="222"/>
      <c r="AO50" s="222"/>
      <c r="AP50" s="222"/>
    </row>
    <row r="51" spans="1:42" x14ac:dyDescent="0.25">
      <c r="A51" s="230"/>
      <c r="B51" s="231"/>
      <c r="C51" s="231"/>
      <c r="D51" s="232"/>
      <c r="E51" s="231"/>
      <c r="F51" s="231"/>
      <c r="G51" s="231"/>
      <c r="H51" s="231"/>
      <c r="I51" s="231"/>
      <c r="J51" s="231"/>
      <c r="K51" s="232"/>
      <c r="L51" s="231"/>
      <c r="M51" s="231"/>
      <c r="N51" s="231"/>
      <c r="O51" s="231"/>
      <c r="P51" s="222"/>
      <c r="Q51" s="222"/>
      <c r="R51" s="222"/>
      <c r="S51" s="222"/>
      <c r="T51" s="222"/>
      <c r="U51" s="222"/>
      <c r="V51" s="222"/>
      <c r="W51" s="222"/>
      <c r="X51" s="222"/>
      <c r="Y51" s="222"/>
      <c r="Z51" s="222"/>
      <c r="AA51" s="222"/>
      <c r="AB51" s="222"/>
      <c r="AC51" s="222"/>
      <c r="AD51" s="222"/>
      <c r="AE51" s="222"/>
      <c r="AF51" s="222"/>
      <c r="AG51" s="222"/>
      <c r="AH51" s="222"/>
      <c r="AI51" s="222"/>
      <c r="AJ51" s="222"/>
      <c r="AK51" s="222"/>
      <c r="AL51" s="222"/>
      <c r="AM51" s="222"/>
      <c r="AN51" s="222"/>
      <c r="AO51" s="222"/>
      <c r="AP51" s="222"/>
    </row>
    <row r="52" spans="1:42" x14ac:dyDescent="0.25">
      <c r="A52" s="230"/>
      <c r="B52" s="231"/>
      <c r="C52" s="231"/>
      <c r="D52" s="232"/>
      <c r="E52" s="231"/>
      <c r="F52" s="231"/>
      <c r="G52" s="231"/>
      <c r="H52" s="231"/>
      <c r="I52" s="231"/>
      <c r="J52" s="231"/>
      <c r="K52" s="232"/>
      <c r="L52" s="231"/>
      <c r="M52" s="231"/>
      <c r="N52" s="231"/>
      <c r="O52" s="231"/>
      <c r="P52" s="222"/>
      <c r="Q52" s="222"/>
      <c r="R52" s="222"/>
      <c r="S52" s="222"/>
      <c r="T52" s="222"/>
      <c r="U52" s="222"/>
      <c r="V52" s="222"/>
      <c r="W52" s="222"/>
      <c r="X52" s="222"/>
      <c r="Y52" s="222"/>
      <c r="Z52" s="222"/>
      <c r="AA52" s="222"/>
      <c r="AB52" s="222"/>
      <c r="AC52" s="222"/>
      <c r="AD52" s="222"/>
      <c r="AE52" s="222"/>
      <c r="AF52" s="222"/>
      <c r="AG52" s="222"/>
      <c r="AH52" s="222"/>
      <c r="AI52" s="222"/>
      <c r="AJ52" s="222"/>
      <c r="AK52" s="222"/>
      <c r="AL52" s="222"/>
      <c r="AM52" s="222"/>
      <c r="AN52" s="222"/>
      <c r="AO52" s="222"/>
      <c r="AP52" s="222"/>
    </row>
    <row r="53" spans="1:42" x14ac:dyDescent="0.25">
      <c r="A53" s="230"/>
      <c r="B53" s="231"/>
      <c r="C53" s="231"/>
      <c r="D53" s="232"/>
      <c r="E53" s="231"/>
      <c r="F53" s="231"/>
      <c r="G53" s="231"/>
      <c r="H53" s="231"/>
      <c r="I53" s="231"/>
      <c r="J53" s="231"/>
      <c r="K53" s="232"/>
      <c r="L53" s="231"/>
      <c r="M53" s="231"/>
      <c r="N53" s="231"/>
      <c r="O53" s="231"/>
      <c r="P53" s="222"/>
      <c r="Q53" s="222"/>
      <c r="R53" s="222"/>
      <c r="S53" s="222"/>
      <c r="T53" s="222"/>
      <c r="U53" s="222"/>
      <c r="V53" s="222"/>
      <c r="W53" s="222"/>
      <c r="X53" s="222"/>
      <c r="Y53" s="222"/>
      <c r="Z53" s="222"/>
      <c r="AA53" s="222"/>
      <c r="AB53" s="222"/>
      <c r="AC53" s="222"/>
      <c r="AD53" s="222"/>
      <c r="AE53" s="222"/>
      <c r="AF53" s="222"/>
      <c r="AG53" s="222"/>
      <c r="AH53" s="222"/>
      <c r="AI53" s="222"/>
      <c r="AJ53" s="222"/>
      <c r="AK53" s="222"/>
      <c r="AL53" s="222"/>
      <c r="AM53" s="222"/>
      <c r="AN53" s="222"/>
      <c r="AO53" s="222"/>
      <c r="AP53" s="222"/>
    </row>
    <row r="54" spans="1:42" x14ac:dyDescent="0.25">
      <c r="A54" s="230"/>
      <c r="B54" s="231"/>
      <c r="C54" s="231"/>
      <c r="D54" s="232"/>
      <c r="E54" s="231"/>
      <c r="F54" s="231"/>
      <c r="G54" s="231"/>
      <c r="H54" s="231"/>
      <c r="I54" s="231"/>
      <c r="J54" s="231"/>
      <c r="K54" s="232"/>
      <c r="L54" s="231"/>
      <c r="M54" s="231"/>
      <c r="N54" s="231"/>
      <c r="O54" s="231"/>
      <c r="P54" s="222"/>
      <c r="Q54" s="222"/>
      <c r="R54" s="222"/>
      <c r="S54" s="222"/>
      <c r="T54" s="222"/>
      <c r="U54" s="222"/>
      <c r="V54" s="222"/>
      <c r="W54" s="222"/>
      <c r="X54" s="222"/>
      <c r="Y54" s="222"/>
      <c r="Z54" s="222"/>
      <c r="AA54" s="222"/>
      <c r="AB54" s="222"/>
      <c r="AC54" s="222"/>
      <c r="AD54" s="222"/>
      <c r="AE54" s="222"/>
      <c r="AF54" s="222"/>
      <c r="AG54" s="222"/>
      <c r="AH54" s="222"/>
      <c r="AI54" s="222"/>
      <c r="AJ54" s="222"/>
      <c r="AK54" s="222"/>
      <c r="AL54" s="222"/>
      <c r="AM54" s="222"/>
      <c r="AN54" s="222"/>
      <c r="AO54" s="222"/>
      <c r="AP54" s="222"/>
    </row>
    <row r="55" spans="1:42" x14ac:dyDescent="0.25">
      <c r="A55" s="230"/>
      <c r="B55" s="231"/>
      <c r="C55" s="231"/>
      <c r="D55" s="232"/>
      <c r="E55" s="231"/>
      <c r="F55" s="231"/>
      <c r="G55" s="231"/>
      <c r="H55" s="231"/>
      <c r="I55" s="231"/>
      <c r="J55" s="231"/>
      <c r="K55" s="232"/>
      <c r="L55" s="231"/>
      <c r="M55" s="231"/>
      <c r="N55" s="231"/>
      <c r="O55" s="231"/>
      <c r="P55" s="222"/>
      <c r="Q55" s="222"/>
      <c r="R55" s="222"/>
      <c r="S55" s="222"/>
      <c r="T55" s="222"/>
      <c r="U55" s="222"/>
      <c r="V55" s="222"/>
      <c r="W55" s="222"/>
      <c r="X55" s="222"/>
      <c r="Y55" s="222"/>
      <c r="Z55" s="222"/>
      <c r="AA55" s="222"/>
      <c r="AB55" s="222"/>
      <c r="AC55" s="222"/>
      <c r="AD55" s="222"/>
      <c r="AE55" s="222"/>
      <c r="AF55" s="222"/>
      <c r="AG55" s="222"/>
      <c r="AH55" s="222"/>
      <c r="AI55" s="222"/>
      <c r="AJ55" s="222"/>
      <c r="AK55" s="222"/>
      <c r="AL55" s="222"/>
      <c r="AM55" s="222"/>
      <c r="AN55" s="222"/>
      <c r="AO55" s="222"/>
      <c r="AP55" s="222"/>
    </row>
    <row r="56" spans="1:42" x14ac:dyDescent="0.25">
      <c r="A56" s="230"/>
      <c r="B56" s="231"/>
      <c r="C56" s="231"/>
      <c r="D56" s="232"/>
      <c r="E56" s="231"/>
      <c r="F56" s="231"/>
      <c r="G56" s="231"/>
      <c r="H56" s="231"/>
      <c r="I56" s="231"/>
      <c r="J56" s="231"/>
      <c r="K56" s="232"/>
      <c r="L56" s="231"/>
      <c r="M56" s="231"/>
      <c r="N56" s="231"/>
      <c r="O56" s="231"/>
      <c r="P56" s="222"/>
      <c r="Q56" s="222"/>
      <c r="R56" s="222"/>
      <c r="S56" s="222"/>
      <c r="T56" s="222"/>
      <c r="U56" s="222"/>
      <c r="V56" s="222"/>
      <c r="W56" s="222"/>
      <c r="X56" s="222"/>
      <c r="Y56" s="222"/>
      <c r="Z56" s="222"/>
      <c r="AA56" s="222"/>
      <c r="AB56" s="222"/>
      <c r="AC56" s="222"/>
      <c r="AD56" s="222"/>
      <c r="AE56" s="222"/>
      <c r="AF56" s="222"/>
      <c r="AG56" s="222"/>
      <c r="AH56" s="222"/>
      <c r="AI56" s="222"/>
      <c r="AJ56" s="222"/>
      <c r="AK56" s="222"/>
      <c r="AL56" s="222"/>
      <c r="AM56" s="222"/>
      <c r="AN56" s="222"/>
      <c r="AO56" s="222"/>
      <c r="AP56" s="222"/>
    </row>
    <row r="57" spans="1:42" x14ac:dyDescent="0.25">
      <c r="A57" s="230"/>
      <c r="B57" s="231"/>
      <c r="C57" s="231"/>
      <c r="D57" s="232"/>
      <c r="E57" s="231"/>
      <c r="F57" s="231"/>
      <c r="G57" s="231"/>
      <c r="H57" s="231"/>
      <c r="I57" s="231"/>
      <c r="J57" s="231"/>
      <c r="K57" s="232"/>
      <c r="L57" s="231"/>
      <c r="M57" s="231"/>
      <c r="N57" s="231"/>
      <c r="O57" s="231"/>
      <c r="P57" s="222"/>
      <c r="Q57" s="222"/>
      <c r="R57" s="222"/>
      <c r="S57" s="222"/>
      <c r="T57" s="222"/>
      <c r="U57" s="222"/>
      <c r="V57" s="222"/>
      <c r="W57" s="222"/>
      <c r="X57" s="222"/>
      <c r="Y57" s="222"/>
      <c r="Z57" s="222"/>
      <c r="AA57" s="222"/>
      <c r="AB57" s="222"/>
      <c r="AC57" s="222"/>
      <c r="AD57" s="222"/>
      <c r="AE57" s="222"/>
      <c r="AF57" s="222"/>
      <c r="AG57" s="222"/>
      <c r="AH57" s="222"/>
      <c r="AI57" s="222"/>
      <c r="AJ57" s="222"/>
      <c r="AK57" s="222"/>
      <c r="AL57" s="222"/>
      <c r="AM57" s="222"/>
      <c r="AN57" s="222"/>
      <c r="AO57" s="222"/>
      <c r="AP57" s="222"/>
    </row>
    <row r="58" spans="1:42" x14ac:dyDescent="0.25">
      <c r="A58" s="230"/>
      <c r="B58" s="231"/>
      <c r="C58" s="231"/>
      <c r="D58" s="232"/>
      <c r="E58" s="231"/>
      <c r="F58" s="231"/>
      <c r="G58" s="231"/>
      <c r="H58" s="231"/>
      <c r="I58" s="231"/>
      <c r="J58" s="231"/>
      <c r="K58" s="232"/>
      <c r="L58" s="231"/>
      <c r="M58" s="231"/>
      <c r="N58" s="231"/>
      <c r="O58" s="231"/>
      <c r="P58" s="222"/>
      <c r="Q58" s="222"/>
      <c r="R58" s="222"/>
      <c r="S58" s="222"/>
      <c r="T58" s="222"/>
      <c r="U58" s="222"/>
      <c r="V58" s="222"/>
      <c r="W58" s="222"/>
      <c r="X58" s="222"/>
      <c r="Y58" s="222"/>
      <c r="Z58" s="222"/>
      <c r="AA58" s="222"/>
      <c r="AB58" s="222"/>
      <c r="AC58" s="222"/>
      <c r="AD58" s="222"/>
      <c r="AE58" s="222"/>
      <c r="AF58" s="222"/>
      <c r="AG58" s="222"/>
      <c r="AH58" s="222"/>
      <c r="AI58" s="222"/>
      <c r="AJ58" s="222"/>
      <c r="AK58" s="222"/>
      <c r="AL58" s="222"/>
      <c r="AM58" s="222"/>
      <c r="AN58" s="222"/>
      <c r="AO58" s="222"/>
      <c r="AP58" s="222"/>
    </row>
    <row r="59" spans="1:42" x14ac:dyDescent="0.25">
      <c r="A59" s="230"/>
      <c r="B59" s="231"/>
      <c r="C59" s="231"/>
      <c r="D59" s="232"/>
      <c r="E59" s="231"/>
      <c r="F59" s="231"/>
      <c r="G59" s="231"/>
      <c r="H59" s="231"/>
      <c r="I59" s="231"/>
      <c r="J59" s="231"/>
      <c r="K59" s="232"/>
      <c r="L59" s="231"/>
      <c r="M59" s="231"/>
      <c r="N59" s="231"/>
      <c r="O59" s="231"/>
      <c r="P59" s="222"/>
      <c r="Q59" s="222"/>
      <c r="R59" s="222"/>
      <c r="S59" s="222"/>
      <c r="T59" s="222"/>
      <c r="U59" s="222"/>
      <c r="V59" s="222"/>
      <c r="W59" s="222"/>
      <c r="X59" s="222"/>
      <c r="Y59" s="222"/>
      <c r="Z59" s="222"/>
      <c r="AA59" s="222"/>
      <c r="AB59" s="222"/>
      <c r="AC59" s="222"/>
      <c r="AD59" s="222"/>
      <c r="AE59" s="222"/>
      <c r="AF59" s="222"/>
      <c r="AG59" s="222"/>
      <c r="AH59" s="222"/>
      <c r="AI59" s="222"/>
      <c r="AJ59" s="222"/>
      <c r="AK59" s="222"/>
      <c r="AL59" s="222"/>
      <c r="AM59" s="222"/>
      <c r="AN59" s="222"/>
      <c r="AO59" s="222"/>
      <c r="AP59" s="222"/>
    </row>
    <row r="60" spans="1:42" x14ac:dyDescent="0.25">
      <c r="A60" s="230"/>
      <c r="B60" s="231"/>
      <c r="C60" s="231"/>
      <c r="D60" s="232"/>
      <c r="E60" s="231"/>
      <c r="F60" s="231"/>
      <c r="G60" s="231"/>
      <c r="H60" s="231"/>
      <c r="I60" s="231"/>
      <c r="J60" s="231"/>
      <c r="K60" s="232"/>
      <c r="L60" s="231"/>
      <c r="M60" s="231"/>
      <c r="N60" s="231"/>
      <c r="O60" s="231"/>
      <c r="P60" s="222"/>
      <c r="Q60" s="222"/>
      <c r="R60" s="222"/>
      <c r="S60" s="222"/>
      <c r="T60" s="222"/>
      <c r="U60" s="222"/>
      <c r="V60" s="222"/>
      <c r="W60" s="222"/>
      <c r="X60" s="222"/>
      <c r="Y60" s="222"/>
      <c r="Z60" s="222"/>
      <c r="AA60" s="222"/>
      <c r="AB60" s="222"/>
      <c r="AC60" s="222"/>
      <c r="AD60" s="222"/>
      <c r="AE60" s="222"/>
      <c r="AF60" s="222"/>
      <c r="AG60" s="222"/>
      <c r="AH60" s="222"/>
      <c r="AI60" s="222"/>
      <c r="AJ60" s="222"/>
      <c r="AK60" s="222"/>
      <c r="AL60" s="222"/>
      <c r="AM60" s="222"/>
      <c r="AN60" s="222"/>
      <c r="AO60" s="222"/>
      <c r="AP60" s="222"/>
    </row>
    <row r="61" spans="1:42" x14ac:dyDescent="0.25">
      <c r="A61" s="230"/>
      <c r="B61" s="231"/>
      <c r="C61" s="231"/>
      <c r="D61" s="232"/>
      <c r="E61" s="231"/>
      <c r="F61" s="231"/>
      <c r="G61" s="231"/>
      <c r="H61" s="231"/>
      <c r="I61" s="231"/>
      <c r="J61" s="231"/>
      <c r="K61" s="232"/>
      <c r="L61" s="231"/>
      <c r="M61" s="231"/>
      <c r="N61" s="231"/>
      <c r="O61" s="231"/>
      <c r="P61" s="222"/>
      <c r="Q61" s="222"/>
      <c r="R61" s="222"/>
      <c r="S61" s="222"/>
      <c r="T61" s="222"/>
      <c r="U61" s="222"/>
      <c r="V61" s="222"/>
      <c r="W61" s="222"/>
      <c r="X61" s="222"/>
      <c r="Y61" s="222"/>
      <c r="Z61" s="222"/>
      <c r="AA61" s="222"/>
      <c r="AB61" s="222"/>
      <c r="AC61" s="222"/>
      <c r="AD61" s="222"/>
      <c r="AE61" s="222"/>
      <c r="AF61" s="222"/>
      <c r="AG61" s="222"/>
      <c r="AH61" s="222"/>
      <c r="AI61" s="222"/>
      <c r="AJ61" s="222"/>
      <c r="AK61" s="222"/>
      <c r="AL61" s="222"/>
      <c r="AM61" s="222"/>
      <c r="AN61" s="222"/>
      <c r="AO61" s="222"/>
      <c r="AP61" s="222"/>
    </row>
    <row r="62" spans="1:42" x14ac:dyDescent="0.25">
      <c r="A62" s="230"/>
      <c r="B62" s="231"/>
      <c r="C62" s="231"/>
      <c r="D62" s="232"/>
      <c r="E62" s="231"/>
      <c r="F62" s="231"/>
      <c r="G62" s="231"/>
      <c r="H62" s="231"/>
      <c r="I62" s="231"/>
      <c r="J62" s="231"/>
      <c r="K62" s="232"/>
      <c r="L62" s="231"/>
      <c r="M62" s="231"/>
      <c r="N62" s="231"/>
      <c r="O62" s="231"/>
      <c r="P62" s="222"/>
      <c r="Q62" s="222"/>
      <c r="R62" s="222"/>
      <c r="S62" s="222"/>
      <c r="T62" s="222"/>
      <c r="U62" s="222"/>
      <c r="V62" s="222"/>
      <c r="W62" s="222"/>
      <c r="X62" s="222"/>
      <c r="Y62" s="222"/>
      <c r="Z62" s="222"/>
      <c r="AA62" s="222"/>
      <c r="AB62" s="222"/>
      <c r="AC62" s="222"/>
      <c r="AD62" s="222"/>
      <c r="AE62" s="222"/>
      <c r="AF62" s="222"/>
      <c r="AG62" s="222"/>
      <c r="AH62" s="222"/>
      <c r="AI62" s="222"/>
      <c r="AJ62" s="222"/>
      <c r="AK62" s="222"/>
      <c r="AL62" s="222"/>
      <c r="AM62" s="222"/>
      <c r="AN62" s="222"/>
      <c r="AO62" s="222"/>
      <c r="AP62" s="222"/>
    </row>
    <row r="63" spans="1:42" x14ac:dyDescent="0.25">
      <c r="A63" s="230"/>
      <c r="B63" s="231"/>
      <c r="C63" s="231"/>
      <c r="D63" s="232"/>
      <c r="E63" s="231"/>
      <c r="F63" s="231"/>
      <c r="G63" s="231"/>
      <c r="H63" s="231"/>
      <c r="I63" s="231"/>
      <c r="J63" s="231"/>
      <c r="K63" s="232"/>
      <c r="L63" s="231"/>
      <c r="M63" s="231"/>
      <c r="N63" s="231"/>
      <c r="O63" s="231"/>
      <c r="P63" s="222"/>
      <c r="Q63" s="222"/>
      <c r="R63" s="222"/>
      <c r="S63" s="222"/>
      <c r="T63" s="222"/>
      <c r="U63" s="222"/>
      <c r="V63" s="222"/>
      <c r="W63" s="222"/>
      <c r="X63" s="222"/>
      <c r="Y63" s="222"/>
      <c r="Z63" s="222"/>
      <c r="AA63" s="222"/>
      <c r="AB63" s="222"/>
      <c r="AC63" s="222"/>
      <c r="AD63" s="222"/>
      <c r="AE63" s="222"/>
      <c r="AF63" s="222"/>
      <c r="AG63" s="222"/>
      <c r="AH63" s="222"/>
      <c r="AI63" s="222"/>
      <c r="AJ63" s="222"/>
      <c r="AK63" s="222"/>
      <c r="AL63" s="222"/>
      <c r="AM63" s="222"/>
      <c r="AN63" s="222"/>
      <c r="AO63" s="222"/>
      <c r="AP63" s="222"/>
    </row>
    <row r="64" spans="1:42" x14ac:dyDescent="0.25">
      <c r="A64" s="230"/>
      <c r="B64" s="231"/>
      <c r="C64" s="231"/>
      <c r="D64" s="232"/>
      <c r="E64" s="231"/>
      <c r="F64" s="231"/>
      <c r="G64" s="231"/>
      <c r="H64" s="231"/>
      <c r="I64" s="231"/>
      <c r="J64" s="231"/>
      <c r="K64" s="232"/>
      <c r="L64" s="231"/>
      <c r="M64" s="231"/>
      <c r="N64" s="231"/>
      <c r="O64" s="231"/>
      <c r="P64" s="222"/>
      <c r="Q64" s="222"/>
      <c r="R64" s="222"/>
      <c r="S64" s="222"/>
      <c r="T64" s="222"/>
      <c r="U64" s="222"/>
      <c r="V64" s="222"/>
      <c r="W64" s="222"/>
      <c r="X64" s="222"/>
      <c r="Y64" s="222"/>
      <c r="Z64" s="222"/>
      <c r="AA64" s="222"/>
      <c r="AB64" s="222"/>
      <c r="AC64" s="222"/>
      <c r="AD64" s="222"/>
      <c r="AE64" s="222"/>
      <c r="AF64" s="222"/>
      <c r="AG64" s="222"/>
      <c r="AH64" s="222"/>
      <c r="AI64" s="222"/>
      <c r="AJ64" s="222"/>
      <c r="AK64" s="222"/>
      <c r="AL64" s="222"/>
      <c r="AM64" s="222"/>
      <c r="AN64" s="222"/>
      <c r="AO64" s="222"/>
      <c r="AP64" s="222"/>
    </row>
    <row r="65" spans="1:42" x14ac:dyDescent="0.25">
      <c r="A65" s="230"/>
      <c r="B65" s="231"/>
      <c r="C65" s="231"/>
      <c r="D65" s="232"/>
      <c r="E65" s="231"/>
      <c r="F65" s="231"/>
      <c r="G65" s="231"/>
      <c r="H65" s="231"/>
      <c r="I65" s="231"/>
      <c r="J65" s="231"/>
      <c r="K65" s="232"/>
      <c r="L65" s="231"/>
      <c r="M65" s="231"/>
      <c r="N65" s="231"/>
      <c r="O65" s="231"/>
      <c r="P65" s="222"/>
      <c r="Q65" s="222"/>
      <c r="R65" s="222"/>
      <c r="S65" s="222"/>
      <c r="T65" s="222"/>
      <c r="U65" s="222"/>
      <c r="V65" s="222"/>
      <c r="W65" s="222"/>
      <c r="X65" s="222"/>
      <c r="Y65" s="222"/>
      <c r="Z65" s="222"/>
      <c r="AA65" s="222"/>
      <c r="AB65" s="222"/>
      <c r="AC65" s="222"/>
      <c r="AD65" s="222"/>
      <c r="AE65" s="222"/>
      <c r="AF65" s="222"/>
      <c r="AG65" s="222"/>
      <c r="AH65" s="222"/>
      <c r="AI65" s="222"/>
      <c r="AJ65" s="222"/>
      <c r="AK65" s="222"/>
      <c r="AL65" s="222"/>
      <c r="AM65" s="222"/>
      <c r="AN65" s="222"/>
      <c r="AO65" s="222"/>
      <c r="AP65" s="222"/>
    </row>
    <row r="66" spans="1:42" x14ac:dyDescent="0.25">
      <c r="A66" s="230"/>
      <c r="B66" s="231"/>
      <c r="C66" s="231"/>
      <c r="D66" s="232"/>
      <c r="E66" s="231"/>
      <c r="F66" s="231"/>
      <c r="G66" s="231"/>
      <c r="H66" s="231"/>
      <c r="I66" s="231"/>
      <c r="J66" s="231"/>
      <c r="K66" s="232"/>
      <c r="L66" s="231"/>
      <c r="M66" s="231"/>
      <c r="N66" s="231"/>
      <c r="O66" s="231"/>
      <c r="P66" s="222"/>
      <c r="Q66" s="222"/>
      <c r="R66" s="222"/>
      <c r="S66" s="222"/>
      <c r="T66" s="222"/>
      <c r="U66" s="222"/>
      <c r="V66" s="222"/>
      <c r="W66" s="222"/>
      <c r="X66" s="222"/>
      <c r="Y66" s="222"/>
      <c r="Z66" s="222"/>
      <c r="AA66" s="222"/>
      <c r="AB66" s="222"/>
      <c r="AC66" s="222"/>
      <c r="AD66" s="222"/>
      <c r="AE66" s="222"/>
      <c r="AF66" s="222"/>
      <c r="AG66" s="222"/>
      <c r="AH66" s="222"/>
      <c r="AI66" s="222"/>
      <c r="AJ66" s="222"/>
      <c r="AK66" s="222"/>
      <c r="AL66" s="222"/>
      <c r="AM66" s="222"/>
      <c r="AN66" s="222"/>
      <c r="AO66" s="222"/>
      <c r="AP66" s="222"/>
    </row>
    <row r="67" spans="1:42" x14ac:dyDescent="0.25">
      <c r="A67" s="230"/>
      <c r="B67" s="231"/>
      <c r="C67" s="231"/>
      <c r="D67" s="232"/>
      <c r="E67" s="231"/>
      <c r="F67" s="231"/>
      <c r="G67" s="231"/>
      <c r="H67" s="231"/>
      <c r="I67" s="231"/>
      <c r="J67" s="231"/>
      <c r="K67" s="232"/>
      <c r="L67" s="231"/>
      <c r="M67" s="231"/>
      <c r="N67" s="231"/>
      <c r="O67" s="231"/>
      <c r="P67" s="222"/>
      <c r="Q67" s="222"/>
      <c r="R67" s="222"/>
      <c r="S67" s="222"/>
      <c r="T67" s="222"/>
      <c r="U67" s="222"/>
      <c r="V67" s="222"/>
      <c r="W67" s="222"/>
      <c r="X67" s="222"/>
      <c r="Y67" s="222"/>
      <c r="Z67" s="222"/>
      <c r="AA67" s="222"/>
      <c r="AB67" s="222"/>
      <c r="AC67" s="222"/>
      <c r="AD67" s="222"/>
      <c r="AE67" s="222"/>
      <c r="AF67" s="222"/>
      <c r="AG67" s="222"/>
      <c r="AH67" s="222"/>
      <c r="AI67" s="222"/>
      <c r="AJ67" s="222"/>
      <c r="AK67" s="222"/>
      <c r="AL67" s="222"/>
      <c r="AM67" s="222"/>
      <c r="AN67" s="222"/>
      <c r="AO67" s="222"/>
      <c r="AP67" s="222"/>
    </row>
    <row r="68" spans="1:42" x14ac:dyDescent="0.25">
      <c r="A68" s="230"/>
      <c r="B68" s="231"/>
      <c r="C68" s="231"/>
      <c r="D68" s="232"/>
      <c r="E68" s="231"/>
      <c r="F68" s="231"/>
      <c r="G68" s="231"/>
      <c r="H68" s="231"/>
      <c r="I68" s="231"/>
      <c r="J68" s="231"/>
      <c r="K68" s="232"/>
      <c r="L68" s="231"/>
      <c r="M68" s="231"/>
      <c r="N68" s="231"/>
      <c r="O68" s="231"/>
      <c r="P68" s="222"/>
      <c r="Q68" s="222"/>
      <c r="R68" s="222"/>
      <c r="S68" s="222"/>
      <c r="T68" s="222"/>
      <c r="U68" s="222"/>
      <c r="V68" s="222"/>
      <c r="W68" s="222"/>
      <c r="X68" s="222"/>
      <c r="Y68" s="222"/>
      <c r="Z68" s="222"/>
      <c r="AA68" s="222"/>
      <c r="AB68" s="222"/>
      <c r="AC68" s="222"/>
      <c r="AD68" s="222"/>
      <c r="AE68" s="222"/>
      <c r="AF68" s="222"/>
      <c r="AG68" s="222"/>
      <c r="AH68" s="222"/>
      <c r="AI68" s="222"/>
      <c r="AJ68" s="222"/>
      <c r="AK68" s="222"/>
      <c r="AL68" s="222"/>
      <c r="AM68" s="222"/>
      <c r="AN68" s="222"/>
      <c r="AO68" s="222"/>
      <c r="AP68" s="222"/>
    </row>
    <row r="69" spans="1:42" x14ac:dyDescent="0.25">
      <c r="A69" s="230"/>
      <c r="B69" s="231"/>
      <c r="C69" s="231"/>
      <c r="D69" s="232"/>
      <c r="E69" s="231"/>
      <c r="F69" s="231"/>
      <c r="G69" s="231"/>
      <c r="H69" s="231"/>
      <c r="I69" s="231"/>
      <c r="J69" s="231"/>
      <c r="K69" s="232"/>
      <c r="L69" s="231"/>
      <c r="M69" s="231"/>
      <c r="N69" s="231"/>
      <c r="O69" s="231"/>
      <c r="P69" s="222"/>
      <c r="Q69" s="222"/>
      <c r="R69" s="222"/>
      <c r="S69" s="222"/>
      <c r="T69" s="222"/>
      <c r="U69" s="222"/>
      <c r="V69" s="222"/>
      <c r="W69" s="222"/>
      <c r="X69" s="222"/>
      <c r="Y69" s="222"/>
      <c r="Z69" s="222"/>
      <c r="AA69" s="222"/>
      <c r="AB69" s="222"/>
      <c r="AC69" s="222"/>
      <c r="AD69" s="222"/>
      <c r="AE69" s="222"/>
      <c r="AF69" s="222"/>
      <c r="AG69" s="222"/>
      <c r="AH69" s="222"/>
      <c r="AI69" s="222"/>
      <c r="AJ69" s="222"/>
      <c r="AK69" s="222"/>
      <c r="AL69" s="222"/>
      <c r="AM69" s="222"/>
      <c r="AN69" s="222"/>
      <c r="AO69" s="222"/>
      <c r="AP69" s="222"/>
    </row>
    <row r="70" spans="1:42" x14ac:dyDescent="0.25">
      <c r="A70" s="230"/>
      <c r="B70" s="231"/>
      <c r="C70" s="231"/>
      <c r="D70" s="232"/>
      <c r="E70" s="231"/>
      <c r="F70" s="231"/>
      <c r="G70" s="231"/>
      <c r="H70" s="231"/>
      <c r="I70" s="231"/>
      <c r="J70" s="231"/>
      <c r="K70" s="232"/>
      <c r="L70" s="231"/>
      <c r="M70" s="231"/>
      <c r="N70" s="231"/>
      <c r="O70" s="231"/>
      <c r="P70" s="222"/>
      <c r="Q70" s="222"/>
      <c r="R70" s="222"/>
      <c r="S70" s="222"/>
      <c r="T70" s="222"/>
      <c r="U70" s="222"/>
      <c r="V70" s="222"/>
      <c r="W70" s="222"/>
      <c r="X70" s="222"/>
      <c r="Y70" s="222"/>
      <c r="Z70" s="222"/>
      <c r="AA70" s="222"/>
      <c r="AB70" s="222"/>
      <c r="AC70" s="222"/>
      <c r="AD70" s="222"/>
      <c r="AE70" s="222"/>
      <c r="AF70" s="222"/>
      <c r="AG70" s="222"/>
      <c r="AH70" s="222"/>
      <c r="AI70" s="222"/>
      <c r="AJ70" s="222"/>
      <c r="AK70" s="222"/>
      <c r="AL70" s="222"/>
      <c r="AM70" s="222"/>
      <c r="AN70" s="222"/>
      <c r="AO70" s="222"/>
      <c r="AP70" s="222"/>
    </row>
    <row r="71" spans="1:42" x14ac:dyDescent="0.25">
      <c r="A71" s="230"/>
      <c r="B71" s="231"/>
      <c r="C71" s="231"/>
      <c r="D71" s="232"/>
      <c r="E71" s="231"/>
      <c r="F71" s="231"/>
      <c r="G71" s="231"/>
      <c r="H71" s="231"/>
      <c r="I71" s="231"/>
      <c r="J71" s="231"/>
      <c r="K71" s="232"/>
      <c r="L71" s="231"/>
      <c r="M71" s="231"/>
      <c r="N71" s="231"/>
      <c r="O71" s="231"/>
      <c r="P71" s="222"/>
      <c r="Q71" s="222"/>
      <c r="R71" s="222"/>
      <c r="S71" s="222"/>
      <c r="T71" s="222"/>
      <c r="U71" s="222"/>
      <c r="V71" s="222"/>
      <c r="W71" s="222"/>
      <c r="X71" s="222"/>
      <c r="Y71" s="222"/>
      <c r="Z71" s="222"/>
      <c r="AA71" s="222"/>
      <c r="AB71" s="222"/>
      <c r="AC71" s="222"/>
      <c r="AD71" s="222"/>
      <c r="AE71" s="222"/>
      <c r="AF71" s="222"/>
      <c r="AG71" s="222"/>
      <c r="AH71" s="222"/>
      <c r="AI71" s="222"/>
      <c r="AJ71" s="222"/>
      <c r="AK71" s="222"/>
      <c r="AL71" s="222"/>
      <c r="AM71" s="222"/>
      <c r="AN71" s="222"/>
      <c r="AO71" s="222"/>
      <c r="AP71" s="222"/>
    </row>
    <row r="72" spans="1:42" x14ac:dyDescent="0.25">
      <c r="A72" s="230"/>
      <c r="B72" s="231"/>
      <c r="C72" s="231"/>
      <c r="D72" s="232"/>
      <c r="E72" s="231"/>
      <c r="F72" s="231"/>
      <c r="G72" s="231"/>
      <c r="H72" s="231"/>
      <c r="I72" s="231"/>
      <c r="J72" s="231"/>
      <c r="K72" s="232"/>
      <c r="L72" s="231"/>
      <c r="M72" s="231"/>
      <c r="N72" s="231"/>
      <c r="O72" s="231"/>
      <c r="P72" s="222"/>
      <c r="Q72" s="222"/>
      <c r="R72" s="222"/>
      <c r="S72" s="222"/>
      <c r="T72" s="222"/>
      <c r="U72" s="222"/>
      <c r="V72" s="222"/>
      <c r="W72" s="222"/>
      <c r="X72" s="222"/>
      <c r="Y72" s="222"/>
      <c r="Z72" s="222"/>
      <c r="AA72" s="222"/>
      <c r="AB72" s="222"/>
      <c r="AC72" s="222"/>
      <c r="AD72" s="222"/>
      <c r="AE72" s="222"/>
      <c r="AF72" s="222"/>
      <c r="AG72" s="222"/>
      <c r="AH72" s="222"/>
      <c r="AI72" s="222"/>
      <c r="AJ72" s="222"/>
      <c r="AK72" s="222"/>
      <c r="AL72" s="222"/>
      <c r="AM72" s="222"/>
      <c r="AN72" s="222"/>
      <c r="AO72" s="222"/>
      <c r="AP72" s="222"/>
    </row>
    <row r="73" spans="1:42" x14ac:dyDescent="0.25">
      <c r="A73" s="230"/>
      <c r="B73" s="231"/>
      <c r="C73" s="231"/>
      <c r="D73" s="232"/>
      <c r="E73" s="231"/>
      <c r="F73" s="231"/>
      <c r="G73" s="231"/>
      <c r="H73" s="231"/>
      <c r="I73" s="231"/>
      <c r="J73" s="231"/>
      <c r="K73" s="232"/>
      <c r="L73" s="231"/>
      <c r="M73" s="231"/>
      <c r="N73" s="231"/>
      <c r="O73" s="231"/>
      <c r="P73" s="222"/>
      <c r="Q73" s="222"/>
      <c r="R73" s="222"/>
      <c r="S73" s="222"/>
      <c r="T73" s="222"/>
      <c r="U73" s="222"/>
      <c r="V73" s="222"/>
      <c r="W73" s="222"/>
      <c r="X73" s="222"/>
      <c r="Y73" s="222"/>
      <c r="Z73" s="222"/>
      <c r="AA73" s="222"/>
      <c r="AB73" s="222"/>
      <c r="AC73" s="222"/>
      <c r="AD73" s="222"/>
      <c r="AE73" s="222"/>
      <c r="AF73" s="222"/>
      <c r="AG73" s="222"/>
      <c r="AH73" s="222"/>
      <c r="AI73" s="222"/>
      <c r="AJ73" s="222"/>
      <c r="AK73" s="222"/>
      <c r="AL73" s="222"/>
      <c r="AM73" s="222"/>
      <c r="AN73" s="222"/>
      <c r="AO73" s="222"/>
      <c r="AP73" s="222"/>
    </row>
    <row r="74" spans="1:42" x14ac:dyDescent="0.25">
      <c r="A74" s="230"/>
      <c r="B74" s="231"/>
      <c r="C74" s="231"/>
      <c r="D74" s="232"/>
      <c r="E74" s="231"/>
      <c r="F74" s="231"/>
      <c r="G74" s="231"/>
      <c r="H74" s="231"/>
      <c r="I74" s="231"/>
      <c r="J74" s="231"/>
      <c r="K74" s="232"/>
      <c r="L74" s="231"/>
      <c r="M74" s="231"/>
      <c r="N74" s="231"/>
      <c r="O74" s="231"/>
      <c r="P74" s="222"/>
      <c r="Q74" s="222"/>
      <c r="R74" s="222"/>
      <c r="S74" s="222"/>
      <c r="T74" s="222"/>
      <c r="U74" s="222"/>
      <c r="V74" s="222"/>
      <c r="W74" s="222"/>
      <c r="X74" s="222"/>
      <c r="Y74" s="222"/>
      <c r="Z74" s="222"/>
      <c r="AA74" s="222"/>
      <c r="AB74" s="222"/>
      <c r="AC74" s="222"/>
      <c r="AD74" s="222"/>
      <c r="AE74" s="222"/>
      <c r="AF74" s="222"/>
      <c r="AG74" s="222"/>
      <c r="AH74" s="222"/>
      <c r="AI74" s="222"/>
      <c r="AJ74" s="222"/>
      <c r="AK74" s="222"/>
      <c r="AL74" s="222"/>
      <c r="AM74" s="222"/>
      <c r="AN74" s="222"/>
      <c r="AO74" s="222"/>
      <c r="AP74" s="222"/>
    </row>
    <row r="75" spans="1:42" x14ac:dyDescent="0.25">
      <c r="A75" s="230"/>
      <c r="B75" s="231"/>
      <c r="C75" s="231"/>
      <c r="D75" s="232"/>
      <c r="E75" s="231"/>
      <c r="F75" s="231"/>
      <c r="G75" s="231"/>
      <c r="H75" s="231"/>
      <c r="I75" s="231"/>
      <c r="J75" s="231"/>
      <c r="K75" s="232"/>
      <c r="L75" s="231"/>
      <c r="M75" s="231"/>
      <c r="N75" s="231"/>
      <c r="O75" s="231"/>
      <c r="P75" s="222"/>
      <c r="Q75" s="222"/>
      <c r="R75" s="222"/>
      <c r="S75" s="222"/>
      <c r="T75" s="222"/>
      <c r="U75" s="222"/>
      <c r="V75" s="222"/>
      <c r="W75" s="222"/>
      <c r="X75" s="222"/>
      <c r="Y75" s="222"/>
      <c r="Z75" s="222"/>
      <c r="AA75" s="222"/>
      <c r="AB75" s="222"/>
      <c r="AC75" s="222"/>
      <c r="AD75" s="222"/>
      <c r="AE75" s="222"/>
      <c r="AF75" s="222"/>
      <c r="AG75" s="222"/>
      <c r="AH75" s="222"/>
      <c r="AI75" s="222"/>
      <c r="AJ75" s="222"/>
      <c r="AK75" s="222"/>
      <c r="AL75" s="222"/>
      <c r="AM75" s="222"/>
      <c r="AN75" s="222"/>
      <c r="AO75" s="222"/>
      <c r="AP75" s="222"/>
    </row>
    <row r="76" spans="1:42" x14ac:dyDescent="0.25">
      <c r="A76" s="230"/>
      <c r="B76" s="231"/>
      <c r="C76" s="231"/>
      <c r="D76" s="232"/>
      <c r="E76" s="231"/>
      <c r="F76" s="231"/>
      <c r="G76" s="231"/>
      <c r="H76" s="231"/>
      <c r="I76" s="231"/>
      <c r="J76" s="231"/>
      <c r="K76" s="232"/>
      <c r="L76" s="231"/>
      <c r="M76" s="231"/>
      <c r="N76" s="231"/>
      <c r="O76" s="231"/>
      <c r="P76" s="222"/>
      <c r="Q76" s="222"/>
      <c r="R76" s="222"/>
      <c r="S76" s="222"/>
      <c r="T76" s="222"/>
      <c r="U76" s="222"/>
      <c r="V76" s="222"/>
      <c r="W76" s="222"/>
      <c r="X76" s="222"/>
      <c r="Y76" s="222"/>
      <c r="Z76" s="222"/>
      <c r="AA76" s="222"/>
      <c r="AB76" s="222"/>
      <c r="AC76" s="222"/>
      <c r="AD76" s="222"/>
      <c r="AE76" s="222"/>
      <c r="AF76" s="222"/>
      <c r="AG76" s="222"/>
      <c r="AH76" s="222"/>
      <c r="AI76" s="222"/>
      <c r="AJ76" s="222"/>
      <c r="AK76" s="222"/>
      <c r="AL76" s="222"/>
      <c r="AM76" s="222"/>
      <c r="AN76" s="222"/>
      <c r="AO76" s="222"/>
      <c r="AP76" s="222"/>
    </row>
    <row r="77" spans="1:42" x14ac:dyDescent="0.25">
      <c r="A77" s="230"/>
      <c r="B77" s="231"/>
      <c r="C77" s="231"/>
      <c r="D77" s="232"/>
      <c r="E77" s="231"/>
      <c r="F77" s="231"/>
      <c r="G77" s="231"/>
      <c r="H77" s="231"/>
      <c r="I77" s="231"/>
      <c r="J77" s="231"/>
      <c r="K77" s="232"/>
      <c r="L77" s="231"/>
      <c r="M77" s="231"/>
      <c r="N77" s="231"/>
      <c r="O77" s="231"/>
      <c r="P77" s="222"/>
      <c r="Q77" s="222"/>
      <c r="R77" s="222"/>
      <c r="S77" s="222"/>
      <c r="T77" s="222"/>
      <c r="U77" s="222"/>
      <c r="V77" s="222"/>
      <c r="W77" s="222"/>
      <c r="X77" s="222"/>
      <c r="Y77" s="222"/>
      <c r="Z77" s="222"/>
      <c r="AA77" s="222"/>
      <c r="AB77" s="222"/>
      <c r="AC77" s="222"/>
      <c r="AD77" s="222"/>
      <c r="AE77" s="222"/>
      <c r="AF77" s="222"/>
      <c r="AG77" s="222"/>
      <c r="AH77" s="222"/>
      <c r="AI77" s="222"/>
      <c r="AJ77" s="222"/>
      <c r="AK77" s="222"/>
      <c r="AL77" s="222"/>
      <c r="AM77" s="222"/>
      <c r="AN77" s="222"/>
      <c r="AO77" s="222"/>
      <c r="AP77" s="222"/>
    </row>
    <row r="78" spans="1:42" x14ac:dyDescent="0.25">
      <c r="A78" s="230"/>
      <c r="B78" s="231"/>
      <c r="C78" s="231"/>
      <c r="D78" s="232"/>
      <c r="E78" s="231"/>
      <c r="F78" s="231"/>
      <c r="G78" s="231"/>
      <c r="H78" s="231"/>
      <c r="I78" s="231"/>
      <c r="J78" s="231"/>
      <c r="K78" s="232"/>
      <c r="L78" s="231"/>
      <c r="M78" s="231"/>
      <c r="N78" s="231"/>
      <c r="O78" s="231"/>
      <c r="P78" s="222"/>
      <c r="Q78" s="222"/>
      <c r="R78" s="222"/>
      <c r="S78" s="222"/>
      <c r="T78" s="222"/>
      <c r="U78" s="222"/>
      <c r="V78" s="222"/>
      <c r="W78" s="222"/>
      <c r="X78" s="222"/>
      <c r="Y78" s="222"/>
      <c r="Z78" s="222"/>
      <c r="AA78" s="222"/>
      <c r="AB78" s="222"/>
      <c r="AC78" s="222"/>
      <c r="AD78" s="222"/>
      <c r="AE78" s="222"/>
      <c r="AF78" s="222"/>
      <c r="AG78" s="222"/>
      <c r="AH78" s="222"/>
      <c r="AI78" s="222"/>
      <c r="AJ78" s="222"/>
      <c r="AK78" s="222"/>
      <c r="AL78" s="222"/>
      <c r="AM78" s="222"/>
      <c r="AN78" s="222"/>
      <c r="AO78" s="222"/>
      <c r="AP78" s="222"/>
    </row>
    <row r="79" spans="1:42" x14ac:dyDescent="0.25">
      <c r="A79" s="230"/>
      <c r="B79" s="231"/>
      <c r="C79" s="231"/>
      <c r="D79" s="232"/>
      <c r="E79" s="231"/>
      <c r="F79" s="231"/>
      <c r="G79" s="231"/>
      <c r="H79" s="231"/>
      <c r="I79" s="231"/>
      <c r="J79" s="231"/>
      <c r="K79" s="232"/>
      <c r="L79" s="231"/>
      <c r="M79" s="231"/>
      <c r="N79" s="231"/>
      <c r="O79" s="231"/>
      <c r="P79" s="222"/>
      <c r="Q79" s="222"/>
      <c r="R79" s="222"/>
      <c r="S79" s="222"/>
      <c r="T79" s="222"/>
      <c r="U79" s="222"/>
      <c r="V79" s="222"/>
      <c r="W79" s="222"/>
      <c r="X79" s="222"/>
      <c r="Y79" s="222"/>
      <c r="Z79" s="222"/>
      <c r="AA79" s="222"/>
      <c r="AB79" s="222"/>
      <c r="AC79" s="222"/>
      <c r="AD79" s="222"/>
      <c r="AE79" s="222"/>
      <c r="AF79" s="222"/>
      <c r="AG79" s="222"/>
      <c r="AH79" s="222"/>
      <c r="AI79" s="222"/>
      <c r="AJ79" s="222"/>
      <c r="AK79" s="222"/>
      <c r="AL79" s="222"/>
      <c r="AM79" s="222"/>
      <c r="AN79" s="222"/>
      <c r="AO79" s="222"/>
      <c r="AP79" s="222"/>
    </row>
    <row r="80" spans="1:42" x14ac:dyDescent="0.25">
      <c r="A80" s="230"/>
      <c r="B80" s="231"/>
      <c r="C80" s="231"/>
      <c r="D80" s="232"/>
      <c r="E80" s="231"/>
      <c r="F80" s="231"/>
      <c r="G80" s="231"/>
      <c r="H80" s="231"/>
      <c r="I80" s="231"/>
      <c r="J80" s="231"/>
      <c r="K80" s="232"/>
      <c r="L80" s="231"/>
      <c r="M80" s="231"/>
      <c r="N80" s="231"/>
      <c r="O80" s="231"/>
      <c r="P80" s="222"/>
      <c r="Q80" s="222"/>
      <c r="R80" s="222"/>
      <c r="S80" s="222"/>
      <c r="T80" s="222"/>
      <c r="U80" s="222"/>
      <c r="V80" s="222"/>
      <c r="W80" s="222"/>
      <c r="X80" s="222"/>
      <c r="Y80" s="222"/>
      <c r="Z80" s="222"/>
      <c r="AA80" s="222"/>
      <c r="AB80" s="222"/>
      <c r="AC80" s="222"/>
      <c r="AD80" s="222"/>
      <c r="AE80" s="222"/>
      <c r="AF80" s="222"/>
      <c r="AG80" s="222"/>
      <c r="AH80" s="222"/>
      <c r="AI80" s="222"/>
      <c r="AJ80" s="222"/>
      <c r="AK80" s="222"/>
      <c r="AL80" s="222"/>
      <c r="AM80" s="222"/>
      <c r="AN80" s="222"/>
      <c r="AO80" s="222"/>
      <c r="AP80" s="222"/>
    </row>
    <row r="81" spans="1:42" x14ac:dyDescent="0.25">
      <c r="A81" s="230"/>
      <c r="B81" s="231"/>
      <c r="C81" s="231"/>
      <c r="D81" s="232"/>
      <c r="E81" s="231"/>
      <c r="F81" s="231"/>
      <c r="G81" s="231"/>
      <c r="H81" s="231"/>
      <c r="I81" s="231"/>
      <c r="J81" s="231"/>
      <c r="K81" s="232"/>
      <c r="L81" s="231"/>
      <c r="M81" s="231"/>
      <c r="N81" s="231"/>
      <c r="O81" s="231"/>
      <c r="P81" s="222"/>
      <c r="Q81" s="222"/>
      <c r="R81" s="222"/>
      <c r="S81" s="222"/>
      <c r="T81" s="222"/>
      <c r="U81" s="222"/>
      <c r="V81" s="222"/>
      <c r="W81" s="222"/>
      <c r="X81" s="222"/>
      <c r="Y81" s="222"/>
      <c r="Z81" s="222"/>
      <c r="AA81" s="222"/>
      <c r="AB81" s="222"/>
      <c r="AC81" s="222"/>
      <c r="AD81" s="222"/>
      <c r="AE81" s="222"/>
      <c r="AF81" s="222"/>
      <c r="AG81" s="222"/>
      <c r="AH81" s="222"/>
      <c r="AI81" s="222"/>
      <c r="AJ81" s="222"/>
      <c r="AK81" s="222"/>
      <c r="AL81" s="222"/>
      <c r="AM81" s="222"/>
      <c r="AN81" s="222"/>
      <c r="AO81" s="222"/>
      <c r="AP81" s="222"/>
    </row>
    <row r="82" spans="1:42" x14ac:dyDescent="0.25">
      <c r="A82" s="230"/>
      <c r="B82" s="231"/>
      <c r="C82" s="231"/>
      <c r="D82" s="232"/>
      <c r="E82" s="231"/>
      <c r="F82" s="231"/>
      <c r="G82" s="231"/>
      <c r="H82" s="231"/>
      <c r="I82" s="231"/>
      <c r="J82" s="231"/>
      <c r="K82" s="232"/>
      <c r="L82" s="231"/>
      <c r="M82" s="231"/>
      <c r="N82" s="231"/>
      <c r="O82" s="231"/>
      <c r="P82" s="222"/>
      <c r="Q82" s="222"/>
      <c r="R82" s="222"/>
      <c r="S82" s="222"/>
      <c r="T82" s="222"/>
      <c r="U82" s="222"/>
      <c r="V82" s="222"/>
      <c r="W82" s="222"/>
      <c r="X82" s="222"/>
      <c r="Y82" s="222"/>
      <c r="Z82" s="222"/>
      <c r="AA82" s="222"/>
      <c r="AB82" s="222"/>
      <c r="AC82" s="222"/>
      <c r="AD82" s="222"/>
      <c r="AE82" s="222"/>
      <c r="AF82" s="222"/>
      <c r="AG82" s="222"/>
      <c r="AH82" s="222"/>
      <c r="AI82" s="222"/>
      <c r="AJ82" s="222"/>
      <c r="AK82" s="222"/>
      <c r="AL82" s="222"/>
      <c r="AM82" s="222"/>
      <c r="AN82" s="222"/>
      <c r="AO82" s="222"/>
      <c r="AP82" s="222"/>
    </row>
    <row r="83" spans="1:42" x14ac:dyDescent="0.25">
      <c r="A83" s="230"/>
      <c r="B83" s="231"/>
      <c r="C83" s="231"/>
      <c r="D83" s="232"/>
      <c r="E83" s="231"/>
      <c r="F83" s="231"/>
      <c r="G83" s="231"/>
      <c r="H83" s="231"/>
      <c r="I83" s="231"/>
      <c r="J83" s="231"/>
      <c r="K83" s="232"/>
      <c r="L83" s="231"/>
      <c r="M83" s="231"/>
      <c r="N83" s="231"/>
      <c r="O83" s="231"/>
      <c r="P83" s="222"/>
      <c r="Q83" s="222"/>
      <c r="R83" s="222"/>
      <c r="S83" s="222"/>
      <c r="T83" s="222"/>
      <c r="U83" s="222"/>
      <c r="V83" s="222"/>
      <c r="W83" s="222"/>
      <c r="X83" s="222"/>
      <c r="Y83" s="222"/>
      <c r="Z83" s="222"/>
      <c r="AA83" s="222"/>
      <c r="AB83" s="222"/>
      <c r="AC83" s="222"/>
      <c r="AD83" s="222"/>
      <c r="AE83" s="222"/>
      <c r="AF83" s="222"/>
      <c r="AG83" s="222"/>
      <c r="AH83" s="222"/>
      <c r="AI83" s="222"/>
      <c r="AJ83" s="222"/>
      <c r="AK83" s="222"/>
      <c r="AL83" s="222"/>
      <c r="AM83" s="222"/>
      <c r="AN83" s="222"/>
      <c r="AO83" s="222"/>
      <c r="AP83" s="222"/>
    </row>
    <row r="84" spans="1:42" x14ac:dyDescent="0.25">
      <c r="A84" s="230"/>
      <c r="B84" s="231"/>
      <c r="C84" s="231"/>
      <c r="D84" s="232"/>
      <c r="E84" s="231"/>
      <c r="F84" s="231"/>
      <c r="G84" s="231"/>
      <c r="H84" s="231"/>
      <c r="I84" s="231"/>
      <c r="J84" s="231"/>
      <c r="K84" s="232"/>
      <c r="L84" s="231"/>
      <c r="M84" s="231"/>
      <c r="N84" s="231"/>
      <c r="O84" s="231"/>
      <c r="P84" s="222"/>
      <c r="Q84" s="222"/>
      <c r="R84" s="222"/>
      <c r="S84" s="222"/>
      <c r="T84" s="222"/>
      <c r="U84" s="222"/>
      <c r="V84" s="222"/>
      <c r="W84" s="222"/>
      <c r="X84" s="222"/>
      <c r="Y84" s="222"/>
      <c r="Z84" s="222"/>
      <c r="AA84" s="222"/>
      <c r="AB84" s="222"/>
      <c r="AC84" s="222"/>
      <c r="AD84" s="222"/>
      <c r="AE84" s="222"/>
      <c r="AF84" s="222"/>
      <c r="AG84" s="222"/>
      <c r="AH84" s="222"/>
      <c r="AI84" s="222"/>
      <c r="AJ84" s="222"/>
      <c r="AK84" s="222"/>
      <c r="AL84" s="222"/>
      <c r="AM84" s="222"/>
      <c r="AN84" s="222"/>
      <c r="AO84" s="222"/>
      <c r="AP84" s="222"/>
    </row>
    <row r="85" spans="1:42" x14ac:dyDescent="0.25">
      <c r="A85" s="230"/>
      <c r="B85" s="231"/>
      <c r="C85" s="231"/>
      <c r="D85" s="232"/>
      <c r="E85" s="231"/>
      <c r="F85" s="231"/>
      <c r="G85" s="231"/>
      <c r="H85" s="231"/>
      <c r="I85" s="231"/>
      <c r="J85" s="231"/>
      <c r="K85" s="232"/>
      <c r="L85" s="231"/>
      <c r="M85" s="231"/>
      <c r="N85" s="231"/>
      <c r="O85" s="231"/>
      <c r="P85" s="222"/>
      <c r="Q85" s="222"/>
      <c r="R85" s="222"/>
      <c r="S85" s="222"/>
      <c r="T85" s="222"/>
      <c r="U85" s="222"/>
      <c r="V85" s="222"/>
      <c r="W85" s="222"/>
      <c r="X85" s="222"/>
      <c r="Y85" s="222"/>
      <c r="Z85" s="222"/>
      <c r="AA85" s="222"/>
      <c r="AB85" s="222"/>
      <c r="AC85" s="222"/>
      <c r="AD85" s="222"/>
      <c r="AE85" s="222"/>
      <c r="AF85" s="222"/>
      <c r="AG85" s="222"/>
      <c r="AH85" s="222"/>
      <c r="AI85" s="222"/>
      <c r="AJ85" s="222"/>
      <c r="AK85" s="222"/>
      <c r="AL85" s="222"/>
      <c r="AM85" s="222"/>
      <c r="AN85" s="222"/>
      <c r="AO85" s="222"/>
      <c r="AP85" s="222"/>
    </row>
    <row r="86" spans="1:42" x14ac:dyDescent="0.25">
      <c r="A86" s="230"/>
      <c r="B86" s="231"/>
      <c r="C86" s="231"/>
      <c r="D86" s="232"/>
      <c r="E86" s="231"/>
      <c r="F86" s="231"/>
      <c r="G86" s="231"/>
      <c r="H86" s="231"/>
      <c r="I86" s="231"/>
      <c r="J86" s="231"/>
      <c r="K86" s="232"/>
      <c r="L86" s="231"/>
      <c r="M86" s="231"/>
      <c r="N86" s="231"/>
      <c r="O86" s="231"/>
      <c r="P86" s="222"/>
      <c r="Q86" s="222"/>
      <c r="R86" s="222"/>
      <c r="S86" s="222"/>
      <c r="T86" s="222"/>
      <c r="U86" s="222"/>
      <c r="V86" s="222"/>
      <c r="W86" s="222"/>
      <c r="X86" s="222"/>
      <c r="Y86" s="222"/>
      <c r="Z86" s="222"/>
      <c r="AA86" s="222"/>
      <c r="AB86" s="222"/>
      <c r="AC86" s="222"/>
      <c r="AD86" s="222"/>
      <c r="AE86" s="222"/>
      <c r="AF86" s="222"/>
      <c r="AG86" s="222"/>
      <c r="AH86" s="222"/>
      <c r="AI86" s="222"/>
      <c r="AJ86" s="222"/>
      <c r="AK86" s="222"/>
      <c r="AL86" s="222"/>
      <c r="AM86" s="222"/>
      <c r="AN86" s="222"/>
      <c r="AO86" s="222"/>
      <c r="AP86" s="222"/>
    </row>
    <row r="87" spans="1:42" x14ac:dyDescent="0.25">
      <c r="A87" s="230"/>
      <c r="B87" s="231"/>
      <c r="C87" s="231"/>
      <c r="D87" s="232"/>
      <c r="E87" s="231"/>
      <c r="F87" s="231"/>
      <c r="G87" s="231"/>
      <c r="H87" s="231"/>
      <c r="I87" s="231"/>
      <c r="J87" s="231"/>
      <c r="K87" s="232"/>
      <c r="L87" s="231"/>
      <c r="M87" s="231"/>
      <c r="N87" s="231"/>
      <c r="O87" s="231"/>
      <c r="P87" s="222"/>
      <c r="Q87" s="222"/>
      <c r="R87" s="222"/>
      <c r="S87" s="222"/>
      <c r="T87" s="222"/>
      <c r="U87" s="222"/>
      <c r="V87" s="222"/>
      <c r="W87" s="222"/>
      <c r="X87" s="222"/>
      <c r="Y87" s="222"/>
      <c r="Z87" s="222"/>
      <c r="AA87" s="222"/>
      <c r="AB87" s="222"/>
      <c r="AC87" s="222"/>
      <c r="AD87" s="222"/>
      <c r="AE87" s="222"/>
      <c r="AF87" s="222"/>
      <c r="AG87" s="222"/>
      <c r="AH87" s="222"/>
      <c r="AI87" s="222"/>
      <c r="AJ87" s="222"/>
      <c r="AK87" s="222"/>
      <c r="AL87" s="222"/>
      <c r="AM87" s="222"/>
      <c r="AN87" s="222"/>
      <c r="AO87" s="222"/>
      <c r="AP87" s="222"/>
    </row>
    <row r="88" spans="1:42" x14ac:dyDescent="0.25">
      <c r="A88" s="230"/>
      <c r="B88" s="231"/>
      <c r="C88" s="231"/>
      <c r="D88" s="232"/>
      <c r="E88" s="231"/>
      <c r="F88" s="231"/>
      <c r="G88" s="231"/>
      <c r="H88" s="231"/>
      <c r="I88" s="231"/>
      <c r="J88" s="231"/>
      <c r="K88" s="232"/>
      <c r="L88" s="231"/>
      <c r="M88" s="231"/>
      <c r="N88" s="231"/>
      <c r="O88" s="231"/>
      <c r="P88" s="222"/>
      <c r="Q88" s="222"/>
      <c r="R88" s="222"/>
      <c r="S88" s="222"/>
      <c r="T88" s="222"/>
      <c r="U88" s="222"/>
      <c r="V88" s="222"/>
      <c r="W88" s="222"/>
      <c r="X88" s="222"/>
      <c r="Y88" s="222"/>
      <c r="Z88" s="222"/>
      <c r="AA88" s="222"/>
      <c r="AB88" s="222"/>
      <c r="AC88" s="222"/>
      <c r="AD88" s="222"/>
      <c r="AE88" s="222"/>
      <c r="AF88" s="222"/>
      <c r="AG88" s="222"/>
      <c r="AH88" s="222"/>
      <c r="AI88" s="222"/>
      <c r="AJ88" s="222"/>
      <c r="AK88" s="222"/>
      <c r="AL88" s="222"/>
      <c r="AM88" s="222"/>
      <c r="AN88" s="222"/>
      <c r="AO88" s="222"/>
      <c r="AP88" s="222"/>
    </row>
    <row r="89" spans="1:42" x14ac:dyDescent="0.25">
      <c r="A89" s="230"/>
      <c r="B89" s="231"/>
      <c r="C89" s="231"/>
      <c r="D89" s="232"/>
      <c r="E89" s="231"/>
      <c r="F89" s="231"/>
      <c r="G89" s="231"/>
      <c r="H89" s="231"/>
      <c r="I89" s="231"/>
      <c r="J89" s="231"/>
      <c r="K89" s="232"/>
      <c r="L89" s="231"/>
      <c r="M89" s="231"/>
      <c r="N89" s="231"/>
      <c r="O89" s="231"/>
      <c r="P89" s="222"/>
      <c r="Q89" s="222"/>
      <c r="R89" s="222"/>
      <c r="S89" s="222"/>
      <c r="T89" s="222"/>
      <c r="U89" s="222"/>
      <c r="V89" s="222"/>
      <c r="W89" s="222"/>
      <c r="X89" s="222"/>
      <c r="Y89" s="222"/>
      <c r="Z89" s="222"/>
      <c r="AA89" s="222"/>
      <c r="AB89" s="222"/>
      <c r="AC89" s="222"/>
      <c r="AD89" s="222"/>
      <c r="AE89" s="222"/>
      <c r="AF89" s="222"/>
      <c r="AG89" s="222"/>
      <c r="AH89" s="222"/>
      <c r="AI89" s="222"/>
      <c r="AJ89" s="222"/>
      <c r="AK89" s="222"/>
      <c r="AL89" s="222"/>
      <c r="AM89" s="222"/>
      <c r="AN89" s="222"/>
      <c r="AO89" s="222"/>
      <c r="AP89" s="222"/>
    </row>
    <row r="90" spans="1:42" x14ac:dyDescent="0.25">
      <c r="A90" s="230"/>
      <c r="B90" s="231"/>
      <c r="C90" s="231"/>
      <c r="D90" s="232"/>
      <c r="E90" s="231"/>
      <c r="F90" s="231"/>
      <c r="G90" s="231"/>
      <c r="H90" s="231"/>
      <c r="I90" s="231"/>
      <c r="J90" s="231"/>
      <c r="K90" s="232"/>
      <c r="L90" s="231"/>
      <c r="M90" s="231"/>
      <c r="N90" s="231"/>
      <c r="O90" s="231"/>
      <c r="P90" s="222"/>
      <c r="Q90" s="222"/>
      <c r="R90" s="222"/>
      <c r="S90" s="222"/>
      <c r="T90" s="222"/>
      <c r="U90" s="222"/>
      <c r="V90" s="222"/>
      <c r="W90" s="222"/>
      <c r="X90" s="222"/>
      <c r="Y90" s="222"/>
      <c r="Z90" s="222"/>
      <c r="AA90" s="222"/>
      <c r="AB90" s="222"/>
      <c r="AC90" s="222"/>
      <c r="AD90" s="222"/>
      <c r="AE90" s="222"/>
      <c r="AF90" s="222"/>
      <c r="AG90" s="222"/>
      <c r="AH90" s="222"/>
      <c r="AI90" s="222"/>
      <c r="AJ90" s="222"/>
      <c r="AK90" s="222"/>
      <c r="AL90" s="222"/>
      <c r="AM90" s="222"/>
      <c r="AN90" s="222"/>
      <c r="AO90" s="222"/>
      <c r="AP90" s="222"/>
    </row>
    <row r="91" spans="1:42" x14ac:dyDescent="0.25">
      <c r="A91" s="230"/>
      <c r="B91" s="231"/>
      <c r="C91" s="231"/>
      <c r="D91" s="232"/>
      <c r="E91" s="231"/>
      <c r="F91" s="231"/>
      <c r="G91" s="231"/>
      <c r="H91" s="231"/>
      <c r="I91" s="231"/>
      <c r="J91" s="231"/>
      <c r="K91" s="232"/>
      <c r="L91" s="231"/>
      <c r="M91" s="231"/>
      <c r="N91" s="231"/>
      <c r="O91" s="231"/>
      <c r="P91" s="222"/>
      <c r="Q91" s="222"/>
      <c r="R91" s="222"/>
      <c r="S91" s="222"/>
      <c r="T91" s="222"/>
      <c r="U91" s="222"/>
      <c r="V91" s="222"/>
      <c r="W91" s="222"/>
      <c r="X91" s="222"/>
      <c r="Y91" s="222"/>
      <c r="Z91" s="222"/>
      <c r="AA91" s="222"/>
      <c r="AB91" s="222"/>
      <c r="AC91" s="222"/>
      <c r="AD91" s="222"/>
      <c r="AE91" s="222"/>
      <c r="AF91" s="222"/>
      <c r="AG91" s="222"/>
      <c r="AH91" s="222"/>
      <c r="AI91" s="222"/>
      <c r="AJ91" s="222"/>
      <c r="AK91" s="222"/>
      <c r="AL91" s="222"/>
      <c r="AM91" s="222"/>
      <c r="AN91" s="222"/>
      <c r="AO91" s="222"/>
      <c r="AP91" s="222"/>
    </row>
    <row r="92" spans="1:42" x14ac:dyDescent="0.25">
      <c r="A92" s="230"/>
      <c r="B92" s="231"/>
      <c r="C92" s="231"/>
      <c r="D92" s="232"/>
      <c r="E92" s="231"/>
      <c r="F92" s="231"/>
      <c r="G92" s="231"/>
      <c r="H92" s="231"/>
      <c r="I92" s="231"/>
      <c r="J92" s="231"/>
      <c r="K92" s="232"/>
      <c r="L92" s="231"/>
      <c r="M92" s="231"/>
      <c r="N92" s="231"/>
      <c r="O92" s="231"/>
      <c r="P92" s="222"/>
      <c r="Q92" s="222"/>
      <c r="R92" s="222"/>
      <c r="S92" s="222"/>
      <c r="T92" s="222"/>
      <c r="U92" s="222"/>
      <c r="V92" s="222"/>
      <c r="W92" s="222"/>
      <c r="X92" s="222"/>
      <c r="Y92" s="222"/>
      <c r="Z92" s="222"/>
      <c r="AA92" s="222"/>
      <c r="AB92" s="222"/>
      <c r="AC92" s="222"/>
      <c r="AD92" s="222"/>
      <c r="AE92" s="222"/>
      <c r="AF92" s="222"/>
      <c r="AG92" s="222"/>
      <c r="AH92" s="222"/>
      <c r="AI92" s="222"/>
      <c r="AJ92" s="222"/>
      <c r="AK92" s="222"/>
      <c r="AL92" s="222"/>
      <c r="AM92" s="222"/>
      <c r="AN92" s="222"/>
      <c r="AO92" s="222"/>
      <c r="AP92" s="222"/>
    </row>
    <row r="93" spans="1:42" x14ac:dyDescent="0.25">
      <c r="A93" s="230"/>
      <c r="B93" s="231"/>
      <c r="C93" s="231"/>
      <c r="D93" s="232"/>
      <c r="E93" s="231"/>
      <c r="F93" s="231"/>
      <c r="G93" s="231"/>
      <c r="H93" s="231"/>
      <c r="I93" s="231"/>
      <c r="J93" s="231"/>
      <c r="K93" s="232"/>
      <c r="L93" s="231"/>
      <c r="M93" s="231"/>
      <c r="N93" s="231"/>
      <c r="O93" s="231"/>
      <c r="P93" s="222"/>
      <c r="Q93" s="222"/>
      <c r="R93" s="222"/>
      <c r="S93" s="222"/>
      <c r="T93" s="222"/>
      <c r="U93" s="222"/>
      <c r="V93" s="222"/>
      <c r="W93" s="222"/>
      <c r="X93" s="222"/>
      <c r="Y93" s="222"/>
      <c r="Z93" s="222"/>
      <c r="AA93" s="222"/>
      <c r="AB93" s="222"/>
      <c r="AC93" s="222"/>
      <c r="AD93" s="222"/>
      <c r="AE93" s="222"/>
      <c r="AF93" s="222"/>
      <c r="AG93" s="222"/>
      <c r="AH93" s="222"/>
      <c r="AI93" s="222"/>
      <c r="AJ93" s="222"/>
      <c r="AK93" s="222"/>
      <c r="AL93" s="222"/>
      <c r="AM93" s="222"/>
      <c r="AN93" s="222"/>
      <c r="AO93" s="222"/>
      <c r="AP93" s="222"/>
    </row>
    <row r="94" spans="1:42" x14ac:dyDescent="0.25">
      <c r="A94" s="230"/>
      <c r="B94" s="231"/>
      <c r="C94" s="231"/>
      <c r="D94" s="232"/>
      <c r="E94" s="231"/>
      <c r="F94" s="231"/>
      <c r="G94" s="231"/>
      <c r="H94" s="231"/>
      <c r="I94" s="231"/>
      <c r="J94" s="231"/>
      <c r="K94" s="232"/>
      <c r="L94" s="231"/>
      <c r="M94" s="231"/>
      <c r="N94" s="231"/>
      <c r="O94" s="231"/>
      <c r="P94" s="222"/>
      <c r="Q94" s="222"/>
      <c r="R94" s="222"/>
      <c r="S94" s="222"/>
      <c r="T94" s="222"/>
      <c r="U94" s="222"/>
      <c r="V94" s="222"/>
      <c r="W94" s="222"/>
      <c r="X94" s="222"/>
      <c r="Y94" s="222"/>
      <c r="Z94" s="222"/>
      <c r="AA94" s="222"/>
      <c r="AB94" s="222"/>
      <c r="AC94" s="222"/>
      <c r="AD94" s="222"/>
      <c r="AE94" s="222"/>
      <c r="AF94" s="222"/>
      <c r="AG94" s="222"/>
      <c r="AH94" s="222"/>
      <c r="AI94" s="222"/>
      <c r="AJ94" s="222"/>
      <c r="AK94" s="222"/>
      <c r="AL94" s="222"/>
      <c r="AM94" s="222"/>
      <c r="AN94" s="222"/>
      <c r="AO94" s="222"/>
      <c r="AP94" s="222"/>
    </row>
    <row r="95" spans="1:42" x14ac:dyDescent="0.25">
      <c r="A95" s="230"/>
      <c r="B95" s="231"/>
      <c r="C95" s="231"/>
      <c r="D95" s="232"/>
      <c r="E95" s="231"/>
      <c r="F95" s="231"/>
      <c r="G95" s="231"/>
      <c r="H95" s="231"/>
      <c r="I95" s="231"/>
      <c r="J95" s="231"/>
      <c r="K95" s="232"/>
      <c r="L95" s="231"/>
      <c r="M95" s="231"/>
      <c r="N95" s="231"/>
      <c r="O95" s="231"/>
      <c r="P95" s="222"/>
      <c r="Q95" s="222"/>
      <c r="R95" s="222"/>
      <c r="S95" s="222"/>
      <c r="T95" s="222"/>
      <c r="U95" s="222"/>
      <c r="V95" s="222"/>
      <c r="W95" s="222"/>
      <c r="X95" s="222"/>
      <c r="Y95" s="222"/>
      <c r="Z95" s="222"/>
      <c r="AA95" s="222"/>
      <c r="AB95" s="222"/>
      <c r="AC95" s="222"/>
      <c r="AD95" s="222"/>
      <c r="AE95" s="222"/>
      <c r="AF95" s="222"/>
      <c r="AG95" s="222"/>
      <c r="AH95" s="222"/>
      <c r="AI95" s="222"/>
      <c r="AJ95" s="222"/>
      <c r="AK95" s="222"/>
      <c r="AL95" s="222"/>
      <c r="AM95" s="222"/>
      <c r="AN95" s="222"/>
      <c r="AO95" s="222"/>
      <c r="AP95" s="222"/>
    </row>
    <row r="96" spans="1:42" x14ac:dyDescent="0.25">
      <c r="A96" s="230"/>
      <c r="B96" s="231"/>
      <c r="C96" s="231"/>
      <c r="D96" s="232"/>
      <c r="E96" s="231"/>
      <c r="F96" s="231"/>
      <c r="G96" s="231"/>
      <c r="H96" s="231"/>
      <c r="I96" s="231"/>
      <c r="J96" s="231"/>
      <c r="K96" s="232"/>
      <c r="L96" s="231"/>
      <c r="M96" s="231"/>
      <c r="N96" s="231"/>
      <c r="O96" s="231"/>
      <c r="P96" s="222"/>
      <c r="Q96" s="222"/>
      <c r="R96" s="222"/>
      <c r="S96" s="222"/>
      <c r="T96" s="222"/>
      <c r="U96" s="222"/>
      <c r="V96" s="222"/>
      <c r="W96" s="222"/>
      <c r="X96" s="222"/>
      <c r="Y96" s="222"/>
      <c r="Z96" s="222"/>
      <c r="AA96" s="222"/>
      <c r="AB96" s="222"/>
      <c r="AC96" s="222"/>
      <c r="AD96" s="222"/>
      <c r="AE96" s="222"/>
      <c r="AF96" s="222"/>
      <c r="AG96" s="222"/>
      <c r="AH96" s="222"/>
      <c r="AI96" s="222"/>
      <c r="AJ96" s="222"/>
      <c r="AK96" s="222"/>
      <c r="AL96" s="222"/>
      <c r="AM96" s="222"/>
      <c r="AN96" s="222"/>
      <c r="AO96" s="222"/>
      <c r="AP96" s="222"/>
    </row>
    <row r="97" spans="1:42" x14ac:dyDescent="0.25">
      <c r="A97" s="230"/>
      <c r="B97" s="231"/>
      <c r="C97" s="231"/>
      <c r="D97" s="232"/>
      <c r="E97" s="231"/>
      <c r="F97" s="231"/>
      <c r="G97" s="231"/>
      <c r="H97" s="231"/>
      <c r="I97" s="231"/>
      <c r="J97" s="231"/>
      <c r="K97" s="232"/>
      <c r="L97" s="231"/>
      <c r="M97" s="231"/>
      <c r="N97" s="231"/>
      <c r="O97" s="231"/>
      <c r="P97" s="222"/>
      <c r="Q97" s="222"/>
      <c r="R97" s="222"/>
      <c r="S97" s="222"/>
      <c r="T97" s="222"/>
      <c r="U97" s="222"/>
      <c r="V97" s="222"/>
      <c r="W97" s="222"/>
      <c r="X97" s="222"/>
      <c r="Y97" s="222"/>
      <c r="Z97" s="222"/>
      <c r="AA97" s="222"/>
      <c r="AB97" s="222"/>
      <c r="AC97" s="222"/>
      <c r="AD97" s="222"/>
      <c r="AE97" s="222"/>
      <c r="AF97" s="222"/>
      <c r="AG97" s="222"/>
      <c r="AH97" s="222"/>
      <c r="AI97" s="222"/>
      <c r="AJ97" s="222"/>
      <c r="AK97" s="222"/>
      <c r="AL97" s="222"/>
      <c r="AM97" s="222"/>
      <c r="AN97" s="222"/>
      <c r="AO97" s="222"/>
      <c r="AP97" s="222"/>
    </row>
    <row r="98" spans="1:42" x14ac:dyDescent="0.25">
      <c r="A98" s="230"/>
      <c r="B98" s="231"/>
      <c r="C98" s="231"/>
      <c r="D98" s="232"/>
      <c r="E98" s="231"/>
      <c r="F98" s="231"/>
      <c r="G98" s="231"/>
      <c r="H98" s="231"/>
      <c r="I98" s="231"/>
      <c r="J98" s="231"/>
      <c r="K98" s="232"/>
      <c r="L98" s="231"/>
      <c r="M98" s="231"/>
      <c r="N98" s="231"/>
      <c r="O98" s="231"/>
      <c r="P98" s="222"/>
      <c r="Q98" s="222"/>
      <c r="R98" s="222"/>
      <c r="S98" s="222"/>
      <c r="T98" s="222"/>
      <c r="U98" s="222"/>
      <c r="V98" s="222"/>
      <c r="W98" s="222"/>
      <c r="X98" s="222"/>
      <c r="Y98" s="222"/>
      <c r="Z98" s="222"/>
      <c r="AA98" s="222"/>
      <c r="AB98" s="222"/>
      <c r="AC98" s="222"/>
      <c r="AD98" s="222"/>
      <c r="AE98" s="222"/>
      <c r="AF98" s="222"/>
      <c r="AG98" s="222"/>
      <c r="AH98" s="222"/>
      <c r="AI98" s="222"/>
      <c r="AJ98" s="222"/>
      <c r="AK98" s="222"/>
      <c r="AL98" s="222"/>
      <c r="AM98" s="222"/>
      <c r="AN98" s="222"/>
      <c r="AO98" s="222"/>
      <c r="AP98" s="222"/>
    </row>
    <row r="99" spans="1:42" x14ac:dyDescent="0.25">
      <c r="A99" s="230"/>
      <c r="B99" s="231"/>
      <c r="C99" s="231"/>
      <c r="D99" s="232"/>
      <c r="E99" s="231"/>
      <c r="F99" s="231"/>
      <c r="G99" s="231"/>
      <c r="H99" s="231"/>
      <c r="I99" s="231"/>
      <c r="J99" s="231"/>
      <c r="K99" s="232"/>
      <c r="L99" s="231"/>
      <c r="M99" s="231"/>
      <c r="N99" s="231"/>
      <c r="O99" s="231"/>
      <c r="P99" s="222"/>
      <c r="Q99" s="222"/>
      <c r="R99" s="222"/>
      <c r="S99" s="222"/>
      <c r="T99" s="222"/>
      <c r="U99" s="222"/>
      <c r="V99" s="222"/>
      <c r="W99" s="222"/>
      <c r="X99" s="222"/>
      <c r="Y99" s="222"/>
      <c r="Z99" s="222"/>
      <c r="AA99" s="222"/>
      <c r="AB99" s="222"/>
      <c r="AC99" s="222"/>
      <c r="AD99" s="222"/>
      <c r="AE99" s="222"/>
      <c r="AF99" s="222"/>
      <c r="AG99" s="222"/>
      <c r="AH99" s="222"/>
      <c r="AI99" s="222"/>
      <c r="AJ99" s="222"/>
      <c r="AK99" s="222"/>
      <c r="AL99" s="222"/>
      <c r="AM99" s="222"/>
      <c r="AN99" s="222"/>
      <c r="AO99" s="222"/>
      <c r="AP99" s="222"/>
    </row>
    <row r="100" spans="1:42" x14ac:dyDescent="0.25">
      <c r="A100" s="230"/>
      <c r="B100" s="231"/>
      <c r="C100" s="231"/>
      <c r="D100" s="232"/>
      <c r="E100" s="231"/>
      <c r="F100" s="231"/>
      <c r="G100" s="231"/>
      <c r="H100" s="231"/>
      <c r="I100" s="231"/>
      <c r="J100" s="231"/>
      <c r="K100" s="232"/>
      <c r="L100" s="231"/>
      <c r="M100" s="231"/>
      <c r="N100" s="231"/>
      <c r="O100" s="231"/>
      <c r="P100" s="222"/>
      <c r="Q100" s="222"/>
      <c r="R100" s="222"/>
      <c r="S100" s="222"/>
      <c r="T100" s="222"/>
      <c r="U100" s="222"/>
      <c r="V100" s="222"/>
      <c r="W100" s="222"/>
      <c r="X100" s="222"/>
      <c r="Y100" s="222"/>
      <c r="Z100" s="222"/>
      <c r="AA100" s="222"/>
      <c r="AB100" s="222"/>
      <c r="AC100" s="222"/>
      <c r="AD100" s="222"/>
      <c r="AE100" s="222"/>
      <c r="AF100" s="222"/>
      <c r="AG100" s="222"/>
      <c r="AH100" s="222"/>
      <c r="AI100" s="222"/>
      <c r="AJ100" s="222"/>
      <c r="AK100" s="222"/>
      <c r="AL100" s="222"/>
      <c r="AM100" s="222"/>
      <c r="AN100" s="222"/>
      <c r="AO100" s="222"/>
      <c r="AP100" s="222"/>
    </row>
    <row r="101" spans="1:42" x14ac:dyDescent="0.25">
      <c r="A101" s="230"/>
      <c r="B101" s="231"/>
      <c r="C101" s="231"/>
      <c r="D101" s="232"/>
      <c r="E101" s="231"/>
      <c r="F101" s="231"/>
      <c r="G101" s="231"/>
      <c r="H101" s="231"/>
      <c r="I101" s="231"/>
      <c r="J101" s="231"/>
      <c r="K101" s="232"/>
      <c r="L101" s="231"/>
      <c r="M101" s="231"/>
      <c r="N101" s="231"/>
      <c r="O101" s="231"/>
      <c r="P101" s="222"/>
      <c r="Q101" s="222"/>
      <c r="R101" s="222"/>
      <c r="S101" s="222"/>
      <c r="T101" s="222"/>
      <c r="U101" s="222"/>
      <c r="V101" s="222"/>
      <c r="W101" s="222"/>
      <c r="X101" s="222"/>
      <c r="Y101" s="222"/>
      <c r="Z101" s="222"/>
      <c r="AA101" s="222"/>
      <c r="AB101" s="222"/>
      <c r="AC101" s="222"/>
      <c r="AD101" s="222"/>
      <c r="AE101" s="222"/>
      <c r="AF101" s="222"/>
      <c r="AG101" s="222"/>
      <c r="AH101" s="222"/>
      <c r="AI101" s="222"/>
      <c r="AJ101" s="222"/>
      <c r="AK101" s="222"/>
      <c r="AL101" s="222"/>
      <c r="AM101" s="222"/>
      <c r="AN101" s="222"/>
      <c r="AO101" s="222"/>
      <c r="AP101" s="222"/>
    </row>
    <row r="102" spans="1:42" x14ac:dyDescent="0.25">
      <c r="A102" s="230"/>
      <c r="B102" s="231"/>
      <c r="C102" s="231"/>
      <c r="D102" s="232"/>
      <c r="E102" s="231"/>
      <c r="F102" s="231"/>
      <c r="G102" s="231"/>
      <c r="H102" s="231"/>
      <c r="I102" s="231"/>
      <c r="J102" s="231"/>
      <c r="K102" s="232"/>
      <c r="L102" s="231"/>
      <c r="M102" s="231"/>
      <c r="N102" s="231"/>
      <c r="O102" s="231"/>
      <c r="P102" s="222"/>
      <c r="Q102" s="222"/>
      <c r="R102" s="222"/>
      <c r="S102" s="222"/>
      <c r="T102" s="222"/>
      <c r="U102" s="222"/>
      <c r="V102" s="222"/>
      <c r="W102" s="222"/>
      <c r="X102" s="222"/>
      <c r="Y102" s="222"/>
      <c r="Z102" s="222"/>
      <c r="AA102" s="222"/>
      <c r="AB102" s="222"/>
      <c r="AC102" s="222"/>
      <c r="AD102" s="222"/>
      <c r="AE102" s="222"/>
      <c r="AF102" s="222"/>
      <c r="AG102" s="222"/>
      <c r="AH102" s="222"/>
      <c r="AI102" s="222"/>
      <c r="AJ102" s="222"/>
      <c r="AK102" s="222"/>
      <c r="AL102" s="222"/>
      <c r="AM102" s="222"/>
      <c r="AN102" s="222"/>
      <c r="AO102" s="222"/>
      <c r="AP102" s="222"/>
    </row>
    <row r="103" spans="1:42" x14ac:dyDescent="0.25">
      <c r="A103" s="230"/>
      <c r="B103" s="231"/>
      <c r="C103" s="231"/>
      <c r="D103" s="232"/>
      <c r="E103" s="231"/>
      <c r="F103" s="231"/>
      <c r="G103" s="231"/>
      <c r="H103" s="231"/>
      <c r="I103" s="231"/>
      <c r="J103" s="231"/>
      <c r="K103" s="232"/>
      <c r="L103" s="231"/>
      <c r="M103" s="231"/>
      <c r="N103" s="231"/>
      <c r="O103" s="231"/>
      <c r="P103" s="222"/>
      <c r="Q103" s="222"/>
      <c r="R103" s="222"/>
      <c r="S103" s="222"/>
      <c r="T103" s="222"/>
      <c r="U103" s="222"/>
      <c r="V103" s="222"/>
      <c r="W103" s="222"/>
      <c r="X103" s="222"/>
      <c r="Y103" s="222"/>
      <c r="Z103" s="222"/>
      <c r="AA103" s="222"/>
      <c r="AB103" s="222"/>
      <c r="AC103" s="222"/>
      <c r="AD103" s="222"/>
      <c r="AE103" s="222"/>
      <c r="AF103" s="222"/>
      <c r="AG103" s="222"/>
      <c r="AH103" s="222"/>
      <c r="AI103" s="222"/>
      <c r="AJ103" s="222"/>
      <c r="AK103" s="222"/>
      <c r="AL103" s="222"/>
      <c r="AM103" s="222"/>
      <c r="AN103" s="222"/>
      <c r="AO103" s="222"/>
      <c r="AP103" s="222"/>
    </row>
    <row r="104" spans="1:42" x14ac:dyDescent="0.25">
      <c r="A104" s="230"/>
      <c r="B104" s="231"/>
      <c r="C104" s="231"/>
      <c r="D104" s="232"/>
      <c r="E104" s="231"/>
      <c r="F104" s="231"/>
      <c r="G104" s="231"/>
      <c r="H104" s="231"/>
      <c r="I104" s="231"/>
      <c r="J104" s="231"/>
      <c r="K104" s="232"/>
      <c r="L104" s="231"/>
      <c r="M104" s="231"/>
      <c r="N104" s="231"/>
      <c r="O104" s="231"/>
      <c r="P104" s="222"/>
      <c r="Q104" s="222"/>
      <c r="R104" s="222"/>
      <c r="S104" s="222"/>
      <c r="T104" s="222"/>
      <c r="U104" s="222"/>
      <c r="V104" s="222"/>
      <c r="W104" s="222"/>
      <c r="X104" s="222"/>
      <c r="Y104" s="222"/>
      <c r="Z104" s="222"/>
      <c r="AA104" s="222"/>
      <c r="AB104" s="222"/>
      <c r="AC104" s="222"/>
      <c r="AD104" s="222"/>
      <c r="AE104" s="222"/>
      <c r="AF104" s="222"/>
      <c r="AG104" s="222"/>
      <c r="AH104" s="222"/>
      <c r="AI104" s="222"/>
      <c r="AJ104" s="222"/>
      <c r="AK104" s="222"/>
      <c r="AL104" s="222"/>
      <c r="AM104" s="222"/>
      <c r="AN104" s="222"/>
      <c r="AO104" s="222"/>
      <c r="AP104" s="222"/>
    </row>
    <row r="105" spans="1:42" x14ac:dyDescent="0.25">
      <c r="A105" s="230"/>
      <c r="B105" s="231"/>
      <c r="C105" s="231"/>
      <c r="D105" s="232"/>
      <c r="E105" s="231"/>
      <c r="F105" s="231"/>
      <c r="G105" s="231"/>
      <c r="H105" s="231"/>
      <c r="I105" s="231"/>
      <c r="J105" s="231"/>
      <c r="K105" s="232"/>
      <c r="L105" s="231"/>
      <c r="M105" s="231"/>
      <c r="N105" s="231"/>
      <c r="O105" s="231"/>
      <c r="P105" s="222"/>
      <c r="Q105" s="222"/>
      <c r="R105" s="222"/>
      <c r="S105" s="222"/>
      <c r="T105" s="222"/>
      <c r="U105" s="222"/>
      <c r="V105" s="222"/>
      <c r="W105" s="222"/>
      <c r="X105" s="222"/>
      <c r="Y105" s="222"/>
      <c r="Z105" s="222"/>
      <c r="AA105" s="222"/>
      <c r="AB105" s="222"/>
      <c r="AC105" s="222"/>
      <c r="AD105" s="222"/>
      <c r="AE105" s="222"/>
      <c r="AF105" s="222"/>
      <c r="AG105" s="222"/>
      <c r="AH105" s="222"/>
      <c r="AI105" s="222"/>
      <c r="AJ105" s="222"/>
      <c r="AK105" s="222"/>
      <c r="AL105" s="222"/>
      <c r="AM105" s="222"/>
      <c r="AN105" s="222"/>
      <c r="AO105" s="222"/>
      <c r="AP105" s="222"/>
    </row>
    <row r="106" spans="1:42" x14ac:dyDescent="0.25">
      <c r="A106" s="230"/>
      <c r="B106" s="231"/>
      <c r="C106" s="231"/>
      <c r="D106" s="232"/>
      <c r="E106" s="231"/>
      <c r="F106" s="231"/>
      <c r="G106" s="231"/>
      <c r="H106" s="231"/>
      <c r="I106" s="231"/>
      <c r="J106" s="231"/>
      <c r="K106" s="232"/>
      <c r="L106" s="231"/>
      <c r="M106" s="231"/>
      <c r="N106" s="231"/>
      <c r="O106" s="231"/>
      <c r="P106" s="222"/>
      <c r="Q106" s="222"/>
      <c r="R106" s="222"/>
      <c r="S106" s="222"/>
      <c r="T106" s="222"/>
      <c r="U106" s="222"/>
      <c r="V106" s="222"/>
      <c r="W106" s="222"/>
      <c r="X106" s="222"/>
      <c r="Y106" s="222"/>
      <c r="Z106" s="222"/>
      <c r="AA106" s="222"/>
      <c r="AB106" s="222"/>
      <c r="AC106" s="222"/>
      <c r="AD106" s="222"/>
      <c r="AE106" s="222"/>
      <c r="AF106" s="222"/>
      <c r="AG106" s="222"/>
      <c r="AH106" s="222"/>
      <c r="AI106" s="222"/>
      <c r="AJ106" s="222"/>
      <c r="AK106" s="222"/>
      <c r="AL106" s="222"/>
      <c r="AM106" s="222"/>
      <c r="AN106" s="222"/>
      <c r="AO106" s="222"/>
      <c r="AP106" s="222"/>
    </row>
    <row r="107" spans="1:42" x14ac:dyDescent="0.25">
      <c r="A107" s="230"/>
      <c r="B107" s="231"/>
      <c r="C107" s="231"/>
      <c r="D107" s="232"/>
      <c r="E107" s="231"/>
      <c r="F107" s="231"/>
      <c r="G107" s="231"/>
      <c r="H107" s="231"/>
      <c r="I107" s="231"/>
      <c r="J107" s="231"/>
      <c r="K107" s="232"/>
      <c r="L107" s="231"/>
      <c r="M107" s="231"/>
      <c r="N107" s="231"/>
      <c r="O107" s="231"/>
      <c r="P107" s="222"/>
      <c r="Q107" s="222"/>
      <c r="R107" s="222"/>
      <c r="S107" s="222"/>
      <c r="T107" s="222"/>
      <c r="U107" s="222"/>
      <c r="V107" s="222"/>
      <c r="W107" s="222"/>
      <c r="X107" s="222"/>
      <c r="Y107" s="222"/>
      <c r="Z107" s="222"/>
      <c r="AA107" s="222"/>
      <c r="AB107" s="222"/>
      <c r="AC107" s="222"/>
      <c r="AD107" s="222"/>
      <c r="AE107" s="222"/>
      <c r="AF107" s="222"/>
      <c r="AG107" s="222"/>
      <c r="AH107" s="222"/>
      <c r="AI107" s="222"/>
      <c r="AJ107" s="222"/>
      <c r="AK107" s="222"/>
      <c r="AL107" s="222"/>
      <c r="AM107" s="222"/>
      <c r="AN107" s="222"/>
      <c r="AO107" s="222"/>
      <c r="AP107" s="222"/>
    </row>
    <row r="108" spans="1:42" x14ac:dyDescent="0.25">
      <c r="A108" s="230"/>
      <c r="B108" s="231"/>
      <c r="C108" s="231"/>
      <c r="D108" s="232"/>
      <c r="E108" s="231"/>
      <c r="F108" s="231"/>
      <c r="G108" s="231"/>
      <c r="H108" s="231"/>
      <c r="I108" s="231"/>
      <c r="J108" s="231"/>
      <c r="K108" s="232"/>
      <c r="L108" s="231"/>
      <c r="M108" s="231"/>
      <c r="N108" s="231"/>
      <c r="O108" s="231"/>
      <c r="P108" s="222"/>
      <c r="Q108" s="222"/>
      <c r="R108" s="222"/>
      <c r="S108" s="222"/>
      <c r="T108" s="222"/>
      <c r="U108" s="222"/>
      <c r="V108" s="222"/>
      <c r="W108" s="222"/>
      <c r="X108" s="222"/>
      <c r="Y108" s="222"/>
      <c r="Z108" s="222"/>
      <c r="AA108" s="222"/>
      <c r="AB108" s="222"/>
      <c r="AC108" s="222"/>
      <c r="AD108" s="222"/>
      <c r="AE108" s="222"/>
      <c r="AF108" s="222"/>
      <c r="AG108" s="222"/>
      <c r="AH108" s="222"/>
      <c r="AI108" s="222"/>
      <c r="AJ108" s="222"/>
      <c r="AK108" s="222"/>
      <c r="AL108" s="222"/>
      <c r="AM108" s="222"/>
      <c r="AN108" s="222"/>
      <c r="AO108" s="222"/>
      <c r="AP108" s="222"/>
    </row>
    <row r="109" spans="1:42" x14ac:dyDescent="0.25">
      <c r="A109" s="230"/>
      <c r="B109" s="231"/>
      <c r="C109" s="231"/>
      <c r="D109" s="232"/>
      <c r="E109" s="231"/>
      <c r="F109" s="231"/>
      <c r="G109" s="231"/>
      <c r="H109" s="231"/>
      <c r="I109" s="231"/>
      <c r="J109" s="231"/>
      <c r="K109" s="232"/>
      <c r="L109" s="231"/>
      <c r="M109" s="231"/>
      <c r="N109" s="231"/>
      <c r="O109" s="231"/>
      <c r="P109" s="222"/>
      <c r="Q109" s="222"/>
      <c r="R109" s="222"/>
      <c r="S109" s="222"/>
      <c r="T109" s="222"/>
      <c r="U109" s="222"/>
      <c r="V109" s="222"/>
      <c r="W109" s="222"/>
      <c r="X109" s="222"/>
      <c r="Y109" s="222"/>
      <c r="Z109" s="222"/>
      <c r="AA109" s="222"/>
      <c r="AB109" s="222"/>
      <c r="AC109" s="222"/>
      <c r="AD109" s="222"/>
      <c r="AE109" s="222"/>
      <c r="AF109" s="222"/>
      <c r="AG109" s="222"/>
      <c r="AH109" s="222"/>
      <c r="AI109" s="222"/>
      <c r="AJ109" s="222"/>
      <c r="AK109" s="222"/>
      <c r="AL109" s="222"/>
      <c r="AM109" s="222"/>
      <c r="AN109" s="222"/>
      <c r="AO109" s="222"/>
      <c r="AP109" s="222"/>
    </row>
    <row r="110" spans="1:42" x14ac:dyDescent="0.25">
      <c r="A110" s="230"/>
      <c r="B110" s="231"/>
      <c r="C110" s="231"/>
      <c r="D110" s="232"/>
      <c r="E110" s="231"/>
      <c r="F110" s="231"/>
      <c r="G110" s="231"/>
      <c r="H110" s="231"/>
      <c r="I110" s="231"/>
      <c r="J110" s="231"/>
      <c r="K110" s="232"/>
      <c r="L110" s="231"/>
      <c r="M110" s="231"/>
      <c r="N110" s="231"/>
      <c r="O110" s="231"/>
      <c r="P110" s="222"/>
      <c r="Q110" s="222"/>
      <c r="R110" s="222"/>
      <c r="S110" s="222"/>
      <c r="T110" s="222"/>
      <c r="U110" s="222"/>
      <c r="V110" s="222"/>
      <c r="W110" s="222"/>
      <c r="X110" s="222"/>
      <c r="Y110" s="222"/>
      <c r="Z110" s="222"/>
      <c r="AA110" s="222"/>
      <c r="AB110" s="222"/>
      <c r="AC110" s="222"/>
      <c r="AD110" s="222"/>
      <c r="AE110" s="222"/>
      <c r="AF110" s="222"/>
      <c r="AG110" s="222"/>
      <c r="AH110" s="222"/>
      <c r="AI110" s="222"/>
      <c r="AJ110" s="222"/>
      <c r="AK110" s="222"/>
      <c r="AL110" s="222"/>
      <c r="AM110" s="222"/>
      <c r="AN110" s="222"/>
      <c r="AO110" s="222"/>
      <c r="AP110" s="222"/>
    </row>
    <row r="111" spans="1:42" x14ac:dyDescent="0.25">
      <c r="A111" s="230"/>
      <c r="B111" s="231"/>
      <c r="C111" s="231"/>
      <c r="D111" s="232"/>
      <c r="E111" s="231"/>
      <c r="F111" s="231"/>
      <c r="G111" s="231"/>
      <c r="H111" s="231"/>
      <c r="I111" s="231"/>
      <c r="J111" s="231"/>
      <c r="K111" s="232"/>
      <c r="L111" s="231"/>
      <c r="M111" s="231"/>
      <c r="N111" s="231"/>
      <c r="O111" s="231"/>
      <c r="P111" s="222"/>
      <c r="Q111" s="222"/>
      <c r="R111" s="222"/>
      <c r="S111" s="222"/>
      <c r="T111" s="222"/>
      <c r="U111" s="222"/>
      <c r="V111" s="222"/>
      <c r="W111" s="222"/>
      <c r="X111" s="222"/>
      <c r="Y111" s="222"/>
      <c r="Z111" s="222"/>
      <c r="AA111" s="222"/>
      <c r="AB111" s="222"/>
      <c r="AC111" s="222"/>
      <c r="AD111" s="222"/>
      <c r="AE111" s="222"/>
      <c r="AF111" s="222"/>
      <c r="AG111" s="222"/>
      <c r="AH111" s="222"/>
      <c r="AI111" s="222"/>
      <c r="AJ111" s="222"/>
      <c r="AK111" s="222"/>
      <c r="AL111" s="222"/>
      <c r="AM111" s="222"/>
      <c r="AN111" s="222"/>
      <c r="AO111" s="222"/>
      <c r="AP111" s="222"/>
    </row>
    <row r="112" spans="1:42" x14ac:dyDescent="0.25">
      <c r="A112" s="230"/>
      <c r="B112" s="231"/>
      <c r="C112" s="231"/>
      <c r="D112" s="232"/>
      <c r="E112" s="231"/>
      <c r="F112" s="231"/>
      <c r="G112" s="231"/>
      <c r="H112" s="231"/>
      <c r="I112" s="231"/>
      <c r="J112" s="231"/>
      <c r="K112" s="232"/>
      <c r="L112" s="231"/>
      <c r="M112" s="231"/>
      <c r="N112" s="231"/>
      <c r="O112" s="231"/>
      <c r="P112" s="222"/>
      <c r="Q112" s="222"/>
      <c r="R112" s="222"/>
      <c r="S112" s="222"/>
      <c r="T112" s="222"/>
      <c r="U112" s="222"/>
      <c r="V112" s="222"/>
      <c r="W112" s="222"/>
      <c r="X112" s="222"/>
      <c r="Y112" s="222"/>
      <c r="Z112" s="222"/>
      <c r="AA112" s="222"/>
      <c r="AB112" s="222"/>
      <c r="AC112" s="222"/>
      <c r="AD112" s="222"/>
      <c r="AE112" s="222"/>
      <c r="AF112" s="222"/>
      <c r="AG112" s="222"/>
      <c r="AH112" s="222"/>
      <c r="AI112" s="222"/>
      <c r="AJ112" s="222"/>
      <c r="AK112" s="222"/>
      <c r="AL112" s="222"/>
      <c r="AM112" s="222"/>
      <c r="AN112" s="222"/>
      <c r="AO112" s="222"/>
      <c r="AP112" s="222"/>
    </row>
    <row r="113" spans="1:42" x14ac:dyDescent="0.25">
      <c r="A113" s="230"/>
      <c r="B113" s="231"/>
      <c r="C113" s="231"/>
      <c r="D113" s="232"/>
      <c r="E113" s="231"/>
      <c r="F113" s="231"/>
      <c r="G113" s="231"/>
      <c r="H113" s="231"/>
      <c r="I113" s="231"/>
      <c r="J113" s="231"/>
      <c r="K113" s="232"/>
      <c r="L113" s="231"/>
      <c r="M113" s="231"/>
      <c r="N113" s="231"/>
      <c r="O113" s="231"/>
      <c r="P113" s="222"/>
      <c r="Q113" s="222"/>
      <c r="R113" s="222"/>
      <c r="S113" s="222"/>
      <c r="T113" s="222"/>
      <c r="U113" s="222"/>
      <c r="V113" s="222"/>
      <c r="W113" s="222"/>
      <c r="X113" s="222"/>
      <c r="Y113" s="222"/>
      <c r="Z113" s="222"/>
      <c r="AA113" s="222"/>
      <c r="AB113" s="222"/>
      <c r="AC113" s="222"/>
      <c r="AD113" s="222"/>
      <c r="AE113" s="222"/>
      <c r="AF113" s="222"/>
      <c r="AG113" s="222"/>
      <c r="AH113" s="222"/>
      <c r="AI113" s="222"/>
      <c r="AJ113" s="222"/>
      <c r="AK113" s="222"/>
      <c r="AL113" s="222"/>
      <c r="AM113" s="222"/>
      <c r="AN113" s="222"/>
      <c r="AO113" s="222"/>
      <c r="AP113" s="222"/>
    </row>
    <row r="114" spans="1:42" x14ac:dyDescent="0.25">
      <c r="A114" s="230"/>
      <c r="B114" s="231"/>
      <c r="C114" s="231"/>
      <c r="D114" s="232"/>
      <c r="E114" s="231"/>
      <c r="F114" s="231"/>
      <c r="G114" s="231"/>
      <c r="H114" s="231"/>
      <c r="I114" s="231"/>
      <c r="J114" s="231"/>
      <c r="K114" s="232"/>
      <c r="L114" s="231"/>
      <c r="M114" s="231"/>
      <c r="N114" s="231"/>
      <c r="O114" s="231"/>
      <c r="P114" s="222"/>
      <c r="Q114" s="222"/>
      <c r="R114" s="222"/>
      <c r="S114" s="222"/>
      <c r="T114" s="222"/>
      <c r="U114" s="222"/>
      <c r="V114" s="222"/>
      <c r="W114" s="222"/>
      <c r="X114" s="222"/>
      <c r="Y114" s="222"/>
      <c r="Z114" s="222"/>
      <c r="AA114" s="222"/>
      <c r="AB114" s="222"/>
      <c r="AC114" s="222"/>
      <c r="AD114" s="222"/>
      <c r="AE114" s="222"/>
      <c r="AF114" s="222"/>
      <c r="AG114" s="222"/>
      <c r="AH114" s="222"/>
      <c r="AI114" s="222"/>
      <c r="AJ114" s="222"/>
      <c r="AK114" s="222"/>
      <c r="AL114" s="222"/>
      <c r="AM114" s="222"/>
      <c r="AN114" s="222"/>
      <c r="AO114" s="222"/>
      <c r="AP114" s="222"/>
    </row>
    <row r="115" spans="1:42" x14ac:dyDescent="0.25">
      <c r="A115" s="230"/>
      <c r="B115" s="231"/>
      <c r="C115" s="231"/>
      <c r="D115" s="232"/>
      <c r="E115" s="231"/>
      <c r="F115" s="231"/>
      <c r="G115" s="231"/>
      <c r="H115" s="231"/>
      <c r="I115" s="231"/>
      <c r="J115" s="231"/>
      <c r="K115" s="232"/>
      <c r="L115" s="231"/>
      <c r="M115" s="231"/>
      <c r="N115" s="231"/>
      <c r="O115" s="231"/>
      <c r="P115" s="222"/>
      <c r="Q115" s="222"/>
      <c r="R115" s="222"/>
      <c r="S115" s="222"/>
      <c r="T115" s="222"/>
      <c r="U115" s="222"/>
      <c r="V115" s="222"/>
      <c r="W115" s="222"/>
      <c r="X115" s="222"/>
      <c r="Y115" s="222"/>
      <c r="Z115" s="222"/>
      <c r="AA115" s="222"/>
      <c r="AB115" s="222"/>
      <c r="AC115" s="222"/>
      <c r="AD115" s="222"/>
      <c r="AE115" s="222"/>
      <c r="AF115" s="222"/>
      <c r="AG115" s="222"/>
      <c r="AH115" s="222"/>
      <c r="AI115" s="222"/>
      <c r="AJ115" s="222"/>
      <c r="AK115" s="222"/>
      <c r="AL115" s="222"/>
      <c r="AM115" s="222"/>
      <c r="AN115" s="222"/>
      <c r="AO115" s="222"/>
      <c r="AP115" s="222"/>
    </row>
    <row r="116" spans="1:42" x14ac:dyDescent="0.25">
      <c r="A116" s="230"/>
      <c r="B116" s="231"/>
      <c r="C116" s="231"/>
      <c r="D116" s="232"/>
      <c r="E116" s="231"/>
      <c r="F116" s="231"/>
      <c r="G116" s="231"/>
      <c r="H116" s="231"/>
      <c r="I116" s="231"/>
      <c r="J116" s="231"/>
      <c r="K116" s="232"/>
      <c r="L116" s="231"/>
      <c r="M116" s="231"/>
      <c r="N116" s="231"/>
      <c r="O116" s="231"/>
      <c r="P116" s="222"/>
      <c r="Q116" s="222"/>
      <c r="R116" s="222"/>
      <c r="S116" s="222"/>
      <c r="T116" s="222"/>
      <c r="U116" s="222"/>
      <c r="V116" s="222"/>
      <c r="W116" s="222"/>
      <c r="X116" s="222"/>
      <c r="Y116" s="222"/>
      <c r="Z116" s="222"/>
      <c r="AA116" s="222"/>
      <c r="AB116" s="222"/>
      <c r="AC116" s="222"/>
      <c r="AD116" s="222"/>
      <c r="AE116" s="222"/>
      <c r="AF116" s="222"/>
      <c r="AG116" s="222"/>
      <c r="AH116" s="222"/>
      <c r="AI116" s="222"/>
      <c r="AJ116" s="222"/>
      <c r="AK116" s="222"/>
      <c r="AL116" s="222"/>
      <c r="AM116" s="222"/>
      <c r="AN116" s="222"/>
      <c r="AO116" s="222"/>
      <c r="AP116" s="222"/>
    </row>
    <row r="117" spans="1:42" x14ac:dyDescent="0.25">
      <c r="A117" s="230"/>
      <c r="B117" s="231"/>
      <c r="C117" s="231"/>
      <c r="D117" s="232"/>
      <c r="E117" s="231"/>
      <c r="F117" s="231"/>
      <c r="G117" s="231"/>
      <c r="H117" s="231"/>
      <c r="I117" s="231"/>
      <c r="J117" s="231"/>
      <c r="K117" s="232"/>
      <c r="L117" s="231"/>
      <c r="M117" s="231"/>
      <c r="N117" s="231"/>
      <c r="O117" s="231"/>
      <c r="P117" s="222"/>
      <c r="Q117" s="222"/>
      <c r="R117" s="222"/>
      <c r="S117" s="222"/>
      <c r="T117" s="222"/>
      <c r="U117" s="222"/>
      <c r="V117" s="222"/>
      <c r="W117" s="222"/>
      <c r="X117" s="222"/>
      <c r="Y117" s="222"/>
      <c r="Z117" s="222"/>
      <c r="AA117" s="222"/>
      <c r="AB117" s="222"/>
      <c r="AC117" s="222"/>
      <c r="AD117" s="222"/>
      <c r="AE117" s="222"/>
      <c r="AF117" s="222"/>
      <c r="AG117" s="222"/>
      <c r="AH117" s="222"/>
      <c r="AI117" s="222"/>
      <c r="AJ117" s="222"/>
      <c r="AK117" s="222"/>
      <c r="AL117" s="222"/>
      <c r="AM117" s="222"/>
      <c r="AN117" s="222"/>
      <c r="AO117" s="222"/>
      <c r="AP117" s="222"/>
    </row>
    <row r="118" spans="1:42" x14ac:dyDescent="0.25">
      <c r="A118" s="230"/>
      <c r="B118" s="231"/>
      <c r="C118" s="231"/>
      <c r="D118" s="232"/>
      <c r="E118" s="231"/>
      <c r="F118" s="231"/>
      <c r="G118" s="231"/>
      <c r="H118" s="231"/>
      <c r="I118" s="231"/>
      <c r="J118" s="231"/>
      <c r="K118" s="232"/>
      <c r="L118" s="231"/>
      <c r="M118" s="231"/>
      <c r="N118" s="231"/>
      <c r="O118" s="231"/>
      <c r="P118" s="222"/>
      <c r="Q118" s="222"/>
      <c r="R118" s="222"/>
      <c r="S118" s="222"/>
      <c r="T118" s="222"/>
      <c r="U118" s="222"/>
      <c r="V118" s="222"/>
      <c r="W118" s="222"/>
      <c r="X118" s="222"/>
      <c r="Y118" s="222"/>
      <c r="Z118" s="222"/>
      <c r="AA118" s="222"/>
      <c r="AB118" s="222"/>
      <c r="AC118" s="222"/>
      <c r="AD118" s="222"/>
      <c r="AE118" s="222"/>
      <c r="AF118" s="222"/>
      <c r="AG118" s="222"/>
      <c r="AH118" s="222"/>
      <c r="AI118" s="222"/>
      <c r="AJ118" s="222"/>
      <c r="AK118" s="222"/>
      <c r="AL118" s="222"/>
      <c r="AM118" s="222"/>
      <c r="AN118" s="222"/>
      <c r="AO118" s="222"/>
      <c r="AP118" s="222"/>
    </row>
    <row r="119" spans="1:42" x14ac:dyDescent="0.25">
      <c r="A119" s="230"/>
      <c r="B119" s="231"/>
      <c r="C119" s="231"/>
      <c r="D119" s="232"/>
      <c r="E119" s="231"/>
      <c r="F119" s="231"/>
      <c r="G119" s="231"/>
      <c r="H119" s="231"/>
      <c r="I119" s="231"/>
      <c r="J119" s="231"/>
      <c r="K119" s="232"/>
      <c r="L119" s="231"/>
      <c r="M119" s="231"/>
      <c r="N119" s="231"/>
      <c r="O119" s="231"/>
      <c r="P119" s="222"/>
      <c r="Q119" s="222"/>
      <c r="R119" s="222"/>
      <c r="S119" s="222"/>
      <c r="T119" s="222"/>
      <c r="U119" s="222"/>
      <c r="V119" s="222"/>
      <c r="W119" s="222"/>
      <c r="X119" s="222"/>
      <c r="Y119" s="222"/>
      <c r="Z119" s="222"/>
      <c r="AA119" s="222"/>
      <c r="AB119" s="222"/>
      <c r="AC119" s="222"/>
      <c r="AD119" s="222"/>
      <c r="AE119" s="222"/>
      <c r="AF119" s="222"/>
      <c r="AG119" s="222"/>
      <c r="AH119" s="222"/>
      <c r="AI119" s="222"/>
      <c r="AJ119" s="222"/>
      <c r="AK119" s="222"/>
      <c r="AL119" s="222"/>
      <c r="AM119" s="222"/>
      <c r="AN119" s="222"/>
      <c r="AO119" s="222"/>
      <c r="AP119" s="222"/>
    </row>
    <row r="120" spans="1:42" x14ac:dyDescent="0.25">
      <c r="A120" s="230"/>
      <c r="B120" s="231"/>
      <c r="C120" s="231"/>
      <c r="D120" s="232"/>
      <c r="E120" s="231"/>
      <c r="F120" s="231"/>
      <c r="G120" s="231"/>
      <c r="H120" s="231"/>
      <c r="I120" s="231"/>
      <c r="J120" s="231"/>
      <c r="K120" s="232"/>
      <c r="L120" s="231"/>
      <c r="M120" s="231"/>
      <c r="N120" s="231"/>
      <c r="O120" s="231"/>
      <c r="P120" s="222"/>
      <c r="Q120" s="222"/>
      <c r="R120" s="222"/>
      <c r="S120" s="222"/>
      <c r="T120" s="222"/>
      <c r="U120" s="222"/>
      <c r="V120" s="222"/>
      <c r="W120" s="222"/>
      <c r="X120" s="222"/>
      <c r="Y120" s="222"/>
      <c r="Z120" s="222"/>
      <c r="AA120" s="222"/>
      <c r="AB120" s="222"/>
      <c r="AC120" s="222"/>
      <c r="AD120" s="222"/>
      <c r="AE120" s="222"/>
      <c r="AF120" s="222"/>
      <c r="AG120" s="222"/>
      <c r="AH120" s="222"/>
      <c r="AI120" s="222"/>
      <c r="AJ120" s="222"/>
      <c r="AK120" s="222"/>
      <c r="AL120" s="222"/>
      <c r="AM120" s="222"/>
      <c r="AN120" s="222"/>
      <c r="AO120" s="222"/>
      <c r="AP120" s="222"/>
    </row>
    <row r="121" spans="1:42" x14ac:dyDescent="0.25">
      <c r="A121" s="230"/>
      <c r="B121" s="231"/>
      <c r="C121" s="231"/>
      <c r="D121" s="232"/>
      <c r="E121" s="231"/>
      <c r="F121" s="231"/>
      <c r="G121" s="231"/>
      <c r="H121" s="231"/>
      <c r="I121" s="231"/>
      <c r="J121" s="231"/>
      <c r="K121" s="232"/>
      <c r="L121" s="231"/>
      <c r="M121" s="231"/>
      <c r="N121" s="231"/>
      <c r="O121" s="231"/>
      <c r="P121" s="222"/>
      <c r="Q121" s="222"/>
      <c r="R121" s="222"/>
      <c r="S121" s="222"/>
      <c r="T121" s="222"/>
      <c r="U121" s="222"/>
      <c r="V121" s="222"/>
      <c r="W121" s="222"/>
      <c r="X121" s="222"/>
      <c r="Y121" s="222"/>
      <c r="Z121" s="222"/>
      <c r="AA121" s="222"/>
      <c r="AB121" s="222"/>
      <c r="AC121" s="222"/>
      <c r="AD121" s="222"/>
      <c r="AE121" s="222"/>
      <c r="AF121" s="222"/>
      <c r="AG121" s="222"/>
      <c r="AH121" s="222"/>
      <c r="AI121" s="222"/>
      <c r="AJ121" s="222"/>
      <c r="AK121" s="222"/>
      <c r="AL121" s="222"/>
      <c r="AM121" s="222"/>
      <c r="AN121" s="222"/>
      <c r="AO121" s="222"/>
      <c r="AP121" s="222"/>
    </row>
    <row r="122" spans="1:42" x14ac:dyDescent="0.25">
      <c r="A122" s="230"/>
      <c r="B122" s="231"/>
      <c r="C122" s="231"/>
      <c r="D122" s="232"/>
      <c r="E122" s="231"/>
      <c r="F122" s="231"/>
      <c r="G122" s="231"/>
      <c r="H122" s="231"/>
      <c r="I122" s="231"/>
      <c r="J122" s="231"/>
      <c r="K122" s="232"/>
      <c r="L122" s="231"/>
      <c r="M122" s="231"/>
      <c r="N122" s="231"/>
      <c r="O122" s="231"/>
      <c r="P122" s="222"/>
      <c r="Q122" s="222"/>
      <c r="R122" s="222"/>
      <c r="S122" s="222"/>
      <c r="T122" s="222"/>
      <c r="U122" s="222"/>
      <c r="V122" s="222"/>
      <c r="W122" s="222"/>
      <c r="X122" s="222"/>
      <c r="Y122" s="222"/>
      <c r="Z122" s="222"/>
      <c r="AA122" s="222"/>
      <c r="AB122" s="222"/>
      <c r="AC122" s="222"/>
      <c r="AD122" s="222"/>
      <c r="AE122" s="222"/>
      <c r="AF122" s="222"/>
      <c r="AG122" s="222"/>
      <c r="AH122" s="222"/>
      <c r="AI122" s="222"/>
      <c r="AJ122" s="222"/>
      <c r="AK122" s="222"/>
      <c r="AL122" s="222"/>
      <c r="AM122" s="222"/>
      <c r="AN122" s="222"/>
      <c r="AO122" s="222"/>
      <c r="AP122" s="222"/>
    </row>
    <row r="123" spans="1:42" x14ac:dyDescent="0.25">
      <c r="A123" s="230"/>
      <c r="B123" s="231"/>
      <c r="C123" s="231"/>
      <c r="D123" s="232"/>
      <c r="E123" s="231"/>
      <c r="F123" s="231"/>
      <c r="G123" s="231"/>
      <c r="H123" s="231"/>
      <c r="I123" s="231"/>
      <c r="J123" s="231"/>
      <c r="K123" s="232"/>
      <c r="L123" s="231"/>
      <c r="M123" s="231"/>
      <c r="N123" s="231"/>
      <c r="O123" s="231"/>
      <c r="P123" s="222"/>
      <c r="Q123" s="222"/>
      <c r="R123" s="222"/>
      <c r="S123" s="222"/>
      <c r="T123" s="222"/>
      <c r="U123" s="222"/>
      <c r="V123" s="222"/>
      <c r="W123" s="222"/>
      <c r="X123" s="222"/>
      <c r="Y123" s="222"/>
      <c r="Z123" s="222"/>
      <c r="AA123" s="222"/>
      <c r="AB123" s="222"/>
      <c r="AC123" s="222"/>
      <c r="AD123" s="222"/>
      <c r="AE123" s="222"/>
      <c r="AF123" s="222"/>
      <c r="AG123" s="222"/>
      <c r="AH123" s="222"/>
      <c r="AI123" s="222"/>
      <c r="AJ123" s="222"/>
      <c r="AK123" s="222"/>
      <c r="AL123" s="222"/>
      <c r="AM123" s="222"/>
      <c r="AN123" s="222"/>
      <c r="AO123" s="222"/>
      <c r="AP123" s="222"/>
    </row>
    <row r="124" spans="1:42" x14ac:dyDescent="0.25">
      <c r="A124" s="230"/>
      <c r="B124" s="231"/>
      <c r="C124" s="231"/>
      <c r="D124" s="232"/>
      <c r="E124" s="231"/>
      <c r="F124" s="231"/>
      <c r="G124" s="231"/>
      <c r="H124" s="231"/>
      <c r="I124" s="231"/>
      <c r="J124" s="231"/>
      <c r="K124" s="232"/>
      <c r="L124" s="231"/>
      <c r="M124" s="231"/>
      <c r="N124" s="231"/>
      <c r="O124" s="231"/>
      <c r="P124" s="222"/>
      <c r="Q124" s="222"/>
      <c r="R124" s="222"/>
      <c r="S124" s="222"/>
      <c r="T124" s="222"/>
      <c r="U124" s="222"/>
      <c r="V124" s="222"/>
      <c r="W124" s="222"/>
      <c r="X124" s="222"/>
      <c r="Y124" s="222"/>
      <c r="Z124" s="222"/>
      <c r="AA124" s="222"/>
      <c r="AB124" s="222"/>
      <c r="AC124" s="222"/>
      <c r="AD124" s="222"/>
      <c r="AE124" s="222"/>
      <c r="AF124" s="222"/>
      <c r="AG124" s="222"/>
      <c r="AH124" s="222"/>
      <c r="AI124" s="222"/>
      <c r="AJ124" s="222"/>
      <c r="AK124" s="222"/>
      <c r="AL124" s="222"/>
      <c r="AM124" s="222"/>
      <c r="AN124" s="222"/>
      <c r="AO124" s="222"/>
      <c r="AP124" s="222"/>
    </row>
    <row r="125" spans="1:42" x14ac:dyDescent="0.25">
      <c r="A125" s="230"/>
      <c r="B125" s="231"/>
      <c r="C125" s="231"/>
      <c r="D125" s="232"/>
      <c r="E125" s="231"/>
      <c r="F125" s="231"/>
      <c r="G125" s="231"/>
      <c r="H125" s="231"/>
      <c r="I125" s="231"/>
      <c r="J125" s="231"/>
      <c r="K125" s="232"/>
      <c r="L125" s="231"/>
      <c r="M125" s="231"/>
      <c r="N125" s="231"/>
      <c r="O125" s="231"/>
      <c r="P125" s="222"/>
      <c r="Q125" s="222"/>
      <c r="R125" s="222"/>
      <c r="S125" s="222"/>
      <c r="T125" s="222"/>
      <c r="U125" s="222"/>
      <c r="V125" s="222"/>
      <c r="W125" s="222"/>
      <c r="X125" s="222"/>
      <c r="Y125" s="222"/>
      <c r="Z125" s="222"/>
      <c r="AA125" s="222"/>
      <c r="AB125" s="222"/>
      <c r="AC125" s="222"/>
      <c r="AD125" s="222"/>
      <c r="AE125" s="222"/>
      <c r="AF125" s="222"/>
      <c r="AG125" s="222"/>
      <c r="AH125" s="222"/>
      <c r="AI125" s="222"/>
      <c r="AJ125" s="222"/>
      <c r="AK125" s="222"/>
      <c r="AL125" s="222"/>
      <c r="AM125" s="222"/>
      <c r="AN125" s="222"/>
      <c r="AO125" s="222"/>
      <c r="AP125" s="222"/>
    </row>
    <row r="126" spans="1:42" x14ac:dyDescent="0.25">
      <c r="A126" s="230"/>
      <c r="B126" s="231"/>
      <c r="C126" s="231"/>
      <c r="D126" s="232"/>
      <c r="E126" s="231"/>
      <c r="F126" s="231"/>
      <c r="G126" s="231"/>
      <c r="H126" s="231"/>
      <c r="I126" s="231"/>
      <c r="J126" s="231"/>
      <c r="K126" s="232"/>
      <c r="L126" s="231"/>
      <c r="M126" s="231"/>
      <c r="N126" s="231"/>
      <c r="O126" s="231"/>
      <c r="P126" s="222"/>
      <c r="Q126" s="222"/>
      <c r="R126" s="222"/>
      <c r="S126" s="222"/>
      <c r="T126" s="222"/>
      <c r="U126" s="222"/>
      <c r="V126" s="222"/>
      <c r="W126" s="222"/>
      <c r="X126" s="222"/>
      <c r="Y126" s="222"/>
      <c r="Z126" s="222"/>
      <c r="AA126" s="222"/>
      <c r="AB126" s="222"/>
      <c r="AC126" s="222"/>
      <c r="AD126" s="222"/>
      <c r="AE126" s="222"/>
      <c r="AF126" s="222"/>
      <c r="AG126" s="222"/>
      <c r="AH126" s="222"/>
      <c r="AI126" s="222"/>
      <c r="AJ126" s="222"/>
      <c r="AK126" s="222"/>
      <c r="AL126" s="222"/>
      <c r="AM126" s="222"/>
      <c r="AN126" s="222"/>
      <c r="AO126" s="222"/>
      <c r="AP126" s="222"/>
    </row>
    <row r="127" spans="1:42" x14ac:dyDescent="0.25">
      <c r="A127" s="230"/>
      <c r="B127" s="231"/>
      <c r="C127" s="231"/>
      <c r="D127" s="232"/>
      <c r="E127" s="231"/>
      <c r="F127" s="231"/>
      <c r="G127" s="231"/>
      <c r="H127" s="231"/>
      <c r="I127" s="231"/>
      <c r="J127" s="231"/>
      <c r="K127" s="232"/>
      <c r="L127" s="231"/>
      <c r="M127" s="231"/>
      <c r="N127" s="231"/>
      <c r="O127" s="231"/>
      <c r="P127" s="222"/>
      <c r="Q127" s="222"/>
      <c r="R127" s="222"/>
      <c r="S127" s="222"/>
      <c r="T127" s="222"/>
      <c r="U127" s="222"/>
      <c r="V127" s="222"/>
      <c r="W127" s="222"/>
      <c r="X127" s="222"/>
      <c r="Y127" s="222"/>
      <c r="Z127" s="222"/>
      <c r="AA127" s="222"/>
      <c r="AB127" s="222"/>
      <c r="AC127" s="222"/>
      <c r="AD127" s="222"/>
      <c r="AE127" s="222"/>
      <c r="AF127" s="222"/>
      <c r="AG127" s="222"/>
      <c r="AH127" s="222"/>
      <c r="AI127" s="222"/>
      <c r="AJ127" s="222"/>
      <c r="AK127" s="222"/>
      <c r="AL127" s="222"/>
      <c r="AM127" s="222"/>
      <c r="AN127" s="222"/>
      <c r="AO127" s="222"/>
      <c r="AP127" s="222"/>
    </row>
    <row r="128" spans="1:42" x14ac:dyDescent="0.25">
      <c r="A128" s="230"/>
      <c r="B128" s="231"/>
      <c r="C128" s="231"/>
      <c r="D128" s="232"/>
      <c r="E128" s="231"/>
      <c r="F128" s="231"/>
      <c r="G128" s="231"/>
      <c r="H128" s="231"/>
      <c r="I128" s="231"/>
      <c r="J128" s="231"/>
      <c r="K128" s="232"/>
      <c r="L128" s="231"/>
      <c r="M128" s="231"/>
      <c r="N128" s="231"/>
      <c r="O128" s="231"/>
      <c r="P128" s="222"/>
      <c r="Q128" s="222"/>
      <c r="R128" s="222"/>
      <c r="S128" s="222"/>
      <c r="T128" s="222"/>
      <c r="U128" s="222"/>
      <c r="V128" s="222"/>
      <c r="W128" s="222"/>
      <c r="X128" s="222"/>
      <c r="Y128" s="222"/>
      <c r="Z128" s="222"/>
      <c r="AA128" s="222"/>
      <c r="AB128" s="222"/>
      <c r="AC128" s="222"/>
      <c r="AD128" s="222"/>
      <c r="AE128" s="222"/>
      <c r="AF128" s="222"/>
      <c r="AG128" s="222"/>
      <c r="AH128" s="222"/>
      <c r="AI128" s="222"/>
      <c r="AJ128" s="222"/>
      <c r="AK128" s="222"/>
      <c r="AL128" s="222"/>
      <c r="AM128" s="222"/>
      <c r="AN128" s="222"/>
      <c r="AO128" s="222"/>
      <c r="AP128" s="222"/>
    </row>
    <row r="129" spans="1:42" x14ac:dyDescent="0.25">
      <c r="A129" s="230"/>
      <c r="B129" s="231"/>
      <c r="C129" s="231"/>
      <c r="D129" s="232"/>
      <c r="E129" s="231"/>
      <c r="F129" s="231"/>
      <c r="G129" s="231"/>
      <c r="H129" s="231"/>
      <c r="I129" s="231"/>
      <c r="J129" s="231"/>
      <c r="K129" s="232"/>
      <c r="L129" s="231"/>
      <c r="M129" s="231"/>
      <c r="N129" s="231"/>
      <c r="O129" s="231"/>
      <c r="P129" s="222"/>
      <c r="Q129" s="222"/>
      <c r="R129" s="222"/>
      <c r="S129" s="222"/>
      <c r="T129" s="222"/>
      <c r="U129" s="222"/>
      <c r="V129" s="222"/>
      <c r="W129" s="222"/>
      <c r="X129" s="222"/>
      <c r="Y129" s="222"/>
      <c r="Z129" s="222"/>
      <c r="AA129" s="222"/>
      <c r="AB129" s="222"/>
      <c r="AC129" s="222"/>
      <c r="AD129" s="222"/>
      <c r="AE129" s="222"/>
      <c r="AF129" s="222"/>
      <c r="AG129" s="222"/>
      <c r="AH129" s="222"/>
      <c r="AI129" s="222"/>
      <c r="AJ129" s="222"/>
      <c r="AK129" s="222"/>
      <c r="AL129" s="222"/>
      <c r="AM129" s="222"/>
      <c r="AN129" s="222"/>
      <c r="AO129" s="222"/>
      <c r="AP129" s="222"/>
    </row>
    <row r="130" spans="1:42" x14ac:dyDescent="0.25">
      <c r="A130" s="230"/>
      <c r="B130" s="231"/>
      <c r="C130" s="231"/>
      <c r="D130" s="232"/>
      <c r="E130" s="231"/>
      <c r="F130" s="231"/>
      <c r="G130" s="231"/>
      <c r="H130" s="231"/>
      <c r="I130" s="231"/>
      <c r="J130" s="231"/>
      <c r="K130" s="232"/>
      <c r="L130" s="231"/>
      <c r="M130" s="231"/>
      <c r="N130" s="231"/>
      <c r="O130" s="231"/>
      <c r="P130" s="222"/>
      <c r="Q130" s="222"/>
      <c r="R130" s="222"/>
      <c r="S130" s="222"/>
      <c r="T130" s="222"/>
      <c r="U130" s="222"/>
      <c r="V130" s="222"/>
      <c r="W130" s="222"/>
      <c r="X130" s="222"/>
      <c r="Y130" s="222"/>
      <c r="Z130" s="222"/>
      <c r="AA130" s="222"/>
      <c r="AB130" s="222"/>
      <c r="AC130" s="222"/>
      <c r="AD130" s="222"/>
      <c r="AE130" s="222"/>
      <c r="AF130" s="222"/>
      <c r="AG130" s="222"/>
      <c r="AH130" s="222"/>
      <c r="AI130" s="222"/>
      <c r="AJ130" s="222"/>
      <c r="AK130" s="222"/>
      <c r="AL130" s="222"/>
      <c r="AM130" s="222"/>
      <c r="AN130" s="222"/>
      <c r="AO130" s="222"/>
      <c r="AP130" s="222"/>
    </row>
    <row r="131" spans="1:42" x14ac:dyDescent="0.25">
      <c r="A131" s="230"/>
      <c r="B131" s="231"/>
      <c r="C131" s="231"/>
      <c r="D131" s="232"/>
      <c r="E131" s="231"/>
      <c r="F131" s="231"/>
      <c r="G131" s="231"/>
      <c r="H131" s="231"/>
      <c r="I131" s="231"/>
      <c r="J131" s="231"/>
      <c r="K131" s="232"/>
      <c r="L131" s="231"/>
      <c r="M131" s="231"/>
      <c r="N131" s="231"/>
      <c r="O131" s="231"/>
      <c r="P131" s="222"/>
      <c r="Q131" s="222"/>
      <c r="R131" s="222"/>
      <c r="S131" s="222"/>
      <c r="T131" s="222"/>
      <c r="U131" s="222"/>
      <c r="V131" s="222"/>
      <c r="W131" s="222"/>
      <c r="X131" s="222"/>
      <c r="Y131" s="222"/>
      <c r="Z131" s="222"/>
      <c r="AA131" s="222"/>
      <c r="AB131" s="222"/>
      <c r="AC131" s="222"/>
      <c r="AD131" s="222"/>
      <c r="AE131" s="222"/>
      <c r="AF131" s="222"/>
      <c r="AG131" s="222"/>
      <c r="AH131" s="222"/>
      <c r="AI131" s="222"/>
      <c r="AJ131" s="222"/>
      <c r="AK131" s="222"/>
      <c r="AL131" s="222"/>
      <c r="AM131" s="222"/>
      <c r="AN131" s="222"/>
      <c r="AO131" s="222"/>
      <c r="AP131" s="222"/>
    </row>
    <row r="132" spans="1:42" x14ac:dyDescent="0.25">
      <c r="A132" s="230"/>
      <c r="B132" s="231"/>
      <c r="C132" s="231"/>
      <c r="D132" s="232"/>
      <c r="E132" s="231"/>
      <c r="F132" s="231"/>
      <c r="G132" s="231"/>
      <c r="H132" s="231"/>
      <c r="I132" s="231"/>
      <c r="J132" s="231"/>
      <c r="K132" s="232"/>
      <c r="L132" s="231"/>
      <c r="M132" s="231"/>
      <c r="N132" s="231"/>
      <c r="O132" s="231"/>
      <c r="P132" s="222"/>
      <c r="Q132" s="222"/>
      <c r="R132" s="222"/>
      <c r="S132" s="222"/>
      <c r="T132" s="222"/>
      <c r="U132" s="222"/>
      <c r="V132" s="222"/>
      <c r="W132" s="222"/>
      <c r="X132" s="222"/>
      <c r="Y132" s="222"/>
      <c r="Z132" s="222"/>
      <c r="AA132" s="222"/>
      <c r="AB132" s="222"/>
      <c r="AC132" s="222"/>
      <c r="AD132" s="222"/>
      <c r="AE132" s="222"/>
      <c r="AF132" s="222"/>
      <c r="AG132" s="222"/>
      <c r="AH132" s="222"/>
      <c r="AI132" s="222"/>
      <c r="AJ132" s="222"/>
      <c r="AK132" s="222"/>
      <c r="AL132" s="222"/>
      <c r="AM132" s="222"/>
      <c r="AN132" s="222"/>
      <c r="AO132" s="222"/>
      <c r="AP132" s="222"/>
    </row>
    <row r="133" spans="1:42" x14ac:dyDescent="0.25">
      <c r="A133" s="230"/>
      <c r="B133" s="231"/>
      <c r="C133" s="231"/>
      <c r="D133" s="232"/>
      <c r="E133" s="231"/>
      <c r="F133" s="231"/>
      <c r="G133" s="231"/>
      <c r="H133" s="231"/>
      <c r="I133" s="231"/>
      <c r="J133" s="231"/>
      <c r="K133" s="232"/>
      <c r="L133" s="231"/>
      <c r="M133" s="231"/>
      <c r="N133" s="231"/>
      <c r="O133" s="231"/>
      <c r="P133" s="222"/>
      <c r="Q133" s="222"/>
      <c r="R133" s="222"/>
      <c r="S133" s="222"/>
      <c r="T133" s="222"/>
      <c r="U133" s="222"/>
      <c r="V133" s="222"/>
      <c r="W133" s="222"/>
      <c r="X133" s="222"/>
      <c r="Y133" s="222"/>
      <c r="Z133" s="222"/>
      <c r="AA133" s="222"/>
      <c r="AB133" s="222"/>
      <c r="AC133" s="222"/>
      <c r="AD133" s="222"/>
      <c r="AE133" s="222"/>
      <c r="AF133" s="222"/>
      <c r="AG133" s="222"/>
      <c r="AH133" s="222"/>
      <c r="AI133" s="222"/>
      <c r="AJ133" s="222"/>
      <c r="AK133" s="222"/>
      <c r="AL133" s="222"/>
      <c r="AM133" s="222"/>
      <c r="AN133" s="222"/>
      <c r="AO133" s="222"/>
      <c r="AP133" s="222"/>
    </row>
    <row r="134" spans="1:42" x14ac:dyDescent="0.25">
      <c r="A134" s="230"/>
      <c r="B134" s="231"/>
      <c r="C134" s="231"/>
      <c r="D134" s="232"/>
      <c r="E134" s="231"/>
      <c r="F134" s="231"/>
      <c r="G134" s="231"/>
      <c r="H134" s="231"/>
      <c r="I134" s="231"/>
      <c r="J134" s="231"/>
      <c r="K134" s="232"/>
      <c r="L134" s="231"/>
      <c r="M134" s="231"/>
      <c r="N134" s="231"/>
      <c r="O134" s="231"/>
      <c r="P134" s="222"/>
      <c r="Q134" s="222"/>
      <c r="R134" s="222"/>
      <c r="S134" s="222"/>
      <c r="T134" s="222"/>
      <c r="U134" s="222"/>
      <c r="V134" s="222"/>
      <c r="W134" s="222"/>
      <c r="X134" s="222"/>
      <c r="Y134" s="222"/>
      <c r="Z134" s="222"/>
      <c r="AA134" s="222"/>
      <c r="AB134" s="222"/>
      <c r="AC134" s="222"/>
      <c r="AD134" s="222"/>
      <c r="AE134" s="222"/>
      <c r="AF134" s="222"/>
      <c r="AG134" s="222"/>
      <c r="AH134" s="222"/>
      <c r="AI134" s="222"/>
      <c r="AJ134" s="222"/>
      <c r="AK134" s="222"/>
      <c r="AL134" s="222"/>
      <c r="AM134" s="222"/>
      <c r="AN134" s="222"/>
      <c r="AO134" s="222"/>
      <c r="AP134" s="222"/>
    </row>
    <row r="135" spans="1:42" x14ac:dyDescent="0.25">
      <c r="A135" s="230"/>
      <c r="B135" s="231"/>
      <c r="C135" s="231"/>
      <c r="D135" s="232"/>
      <c r="E135" s="231"/>
      <c r="F135" s="231"/>
      <c r="G135" s="231"/>
      <c r="H135" s="231"/>
      <c r="I135" s="231"/>
      <c r="J135" s="231"/>
      <c r="K135" s="232"/>
      <c r="L135" s="231"/>
      <c r="M135" s="231"/>
      <c r="N135" s="231"/>
      <c r="O135" s="231"/>
      <c r="P135" s="222"/>
      <c r="Q135" s="222"/>
      <c r="R135" s="222"/>
      <c r="S135" s="222"/>
      <c r="T135" s="222"/>
      <c r="U135" s="222"/>
      <c r="V135" s="222"/>
      <c r="W135" s="222"/>
      <c r="X135" s="222"/>
      <c r="Y135" s="222"/>
      <c r="Z135" s="222"/>
      <c r="AA135" s="222"/>
      <c r="AB135" s="222"/>
      <c r="AC135" s="222"/>
      <c r="AD135" s="222"/>
      <c r="AE135" s="222"/>
      <c r="AF135" s="222"/>
      <c r="AG135" s="222"/>
      <c r="AH135" s="222"/>
      <c r="AI135" s="222"/>
      <c r="AJ135" s="222"/>
      <c r="AK135" s="222"/>
      <c r="AL135" s="222"/>
      <c r="AM135" s="222"/>
      <c r="AN135" s="222"/>
      <c r="AO135" s="222"/>
      <c r="AP135" s="222"/>
    </row>
    <row r="136" spans="1:42" x14ac:dyDescent="0.25">
      <c r="A136" s="230"/>
      <c r="B136" s="231"/>
      <c r="C136" s="231"/>
      <c r="D136" s="232"/>
      <c r="E136" s="231"/>
      <c r="F136" s="231"/>
      <c r="G136" s="231"/>
      <c r="H136" s="231"/>
      <c r="I136" s="231"/>
      <c r="J136" s="231"/>
      <c r="K136" s="232"/>
      <c r="L136" s="231"/>
      <c r="M136" s="231"/>
      <c r="N136" s="231"/>
      <c r="O136" s="231"/>
      <c r="P136" s="222"/>
      <c r="Q136" s="222"/>
      <c r="R136" s="222"/>
      <c r="S136" s="222"/>
      <c r="T136" s="222"/>
      <c r="U136" s="222"/>
      <c r="V136" s="222"/>
      <c r="W136" s="222"/>
      <c r="X136" s="222"/>
      <c r="Y136" s="222"/>
      <c r="Z136" s="222"/>
      <c r="AA136" s="222"/>
      <c r="AB136" s="222"/>
      <c r="AC136" s="222"/>
      <c r="AD136" s="222"/>
      <c r="AE136" s="222"/>
      <c r="AF136" s="222"/>
      <c r="AG136" s="222"/>
      <c r="AH136" s="222"/>
      <c r="AI136" s="222"/>
      <c r="AJ136" s="222"/>
      <c r="AK136" s="222"/>
      <c r="AL136" s="222"/>
      <c r="AM136" s="222"/>
      <c r="AN136" s="222"/>
      <c r="AO136" s="222"/>
      <c r="AP136" s="222"/>
    </row>
    <row r="137" spans="1:42" x14ac:dyDescent="0.25">
      <c r="A137" s="230"/>
      <c r="B137" s="231"/>
      <c r="C137" s="231"/>
      <c r="D137" s="232"/>
      <c r="E137" s="231"/>
      <c r="F137" s="231"/>
      <c r="G137" s="231"/>
      <c r="H137" s="231"/>
      <c r="I137" s="231"/>
      <c r="J137" s="231"/>
      <c r="K137" s="232"/>
      <c r="L137" s="231"/>
      <c r="M137" s="231"/>
      <c r="N137" s="231"/>
      <c r="O137" s="231"/>
      <c r="P137" s="222"/>
      <c r="Q137" s="222"/>
      <c r="R137" s="222"/>
      <c r="S137" s="222"/>
      <c r="T137" s="222"/>
      <c r="U137" s="222"/>
      <c r="V137" s="222"/>
      <c r="W137" s="222"/>
      <c r="X137" s="222"/>
      <c r="Y137" s="222"/>
      <c r="Z137" s="222"/>
      <c r="AA137" s="222"/>
      <c r="AB137" s="222"/>
      <c r="AC137" s="222"/>
      <c r="AD137" s="222"/>
      <c r="AE137" s="222"/>
      <c r="AF137" s="222"/>
      <c r="AG137" s="222"/>
      <c r="AH137" s="222"/>
      <c r="AI137" s="222"/>
      <c r="AJ137" s="222"/>
      <c r="AK137" s="222"/>
      <c r="AL137" s="222"/>
      <c r="AM137" s="222"/>
      <c r="AN137" s="222"/>
      <c r="AO137" s="222"/>
      <c r="AP137" s="222"/>
    </row>
    <row r="138" spans="1:42" x14ac:dyDescent="0.25">
      <c r="A138" s="230"/>
      <c r="B138" s="231"/>
      <c r="C138" s="231"/>
      <c r="D138" s="232"/>
      <c r="E138" s="231"/>
      <c r="F138" s="231"/>
      <c r="G138" s="231"/>
      <c r="H138" s="231"/>
      <c r="I138" s="231"/>
      <c r="J138" s="231"/>
      <c r="K138" s="232"/>
      <c r="L138" s="231"/>
      <c r="M138" s="231"/>
      <c r="N138" s="231"/>
      <c r="O138" s="231"/>
      <c r="P138" s="222"/>
      <c r="Q138" s="222"/>
      <c r="R138" s="222"/>
      <c r="S138" s="222"/>
      <c r="T138" s="222"/>
      <c r="U138" s="222"/>
      <c r="V138" s="222"/>
      <c r="W138" s="222"/>
      <c r="X138" s="222"/>
      <c r="Y138" s="222"/>
      <c r="Z138" s="222"/>
      <c r="AA138" s="222"/>
      <c r="AB138" s="222"/>
      <c r="AC138" s="222"/>
      <c r="AD138" s="222"/>
      <c r="AE138" s="222"/>
      <c r="AF138" s="222"/>
      <c r="AG138" s="222"/>
      <c r="AH138" s="222"/>
      <c r="AI138" s="222"/>
      <c r="AJ138" s="222"/>
      <c r="AK138" s="222"/>
      <c r="AL138" s="222"/>
      <c r="AM138" s="222"/>
      <c r="AN138" s="222"/>
      <c r="AO138" s="222"/>
      <c r="AP138" s="222"/>
    </row>
    <row r="139" spans="1:42" x14ac:dyDescent="0.25">
      <c r="A139" s="230"/>
      <c r="B139" s="231"/>
      <c r="C139" s="231"/>
      <c r="D139" s="232"/>
      <c r="E139" s="231"/>
      <c r="F139" s="231"/>
      <c r="G139" s="231"/>
      <c r="H139" s="231"/>
      <c r="I139" s="231"/>
      <c r="J139" s="231"/>
      <c r="K139" s="232"/>
      <c r="L139" s="231"/>
      <c r="M139" s="231"/>
      <c r="N139" s="231"/>
      <c r="O139" s="231"/>
      <c r="P139" s="222"/>
      <c r="Q139" s="222"/>
      <c r="R139" s="222"/>
      <c r="S139" s="222"/>
      <c r="T139" s="222"/>
      <c r="U139" s="222"/>
      <c r="V139" s="222"/>
      <c r="W139" s="222"/>
      <c r="X139" s="222"/>
      <c r="Y139" s="222"/>
      <c r="Z139" s="222"/>
      <c r="AA139" s="222"/>
      <c r="AB139" s="222"/>
      <c r="AC139" s="222"/>
      <c r="AD139" s="222"/>
      <c r="AE139" s="222"/>
      <c r="AF139" s="222"/>
      <c r="AG139" s="222"/>
      <c r="AH139" s="222"/>
      <c r="AI139" s="222"/>
      <c r="AJ139" s="222"/>
      <c r="AK139" s="222"/>
      <c r="AL139" s="222"/>
      <c r="AM139" s="222"/>
      <c r="AN139" s="222"/>
      <c r="AO139" s="222"/>
      <c r="AP139" s="222"/>
    </row>
    <row r="140" spans="1:42" x14ac:dyDescent="0.25">
      <c r="A140" s="230"/>
      <c r="B140" s="231"/>
      <c r="C140" s="231"/>
      <c r="D140" s="232"/>
      <c r="E140" s="231"/>
      <c r="F140" s="231"/>
      <c r="G140" s="231"/>
      <c r="H140" s="231"/>
      <c r="I140" s="231"/>
      <c r="J140" s="231"/>
      <c r="K140" s="232"/>
      <c r="L140" s="231"/>
      <c r="M140" s="231"/>
      <c r="N140" s="231"/>
      <c r="O140" s="231"/>
      <c r="P140" s="222"/>
      <c r="Q140" s="222"/>
      <c r="R140" s="222"/>
      <c r="S140" s="222"/>
      <c r="T140" s="222"/>
      <c r="U140" s="222"/>
      <c r="V140" s="222"/>
      <c r="W140" s="222"/>
      <c r="X140" s="222"/>
      <c r="Y140" s="222"/>
      <c r="Z140" s="222"/>
      <c r="AA140" s="222"/>
      <c r="AB140" s="222"/>
      <c r="AC140" s="222"/>
      <c r="AD140" s="222"/>
      <c r="AE140" s="222"/>
      <c r="AF140" s="222"/>
      <c r="AG140" s="222"/>
      <c r="AH140" s="222"/>
      <c r="AI140" s="222"/>
      <c r="AJ140" s="222"/>
      <c r="AK140" s="222"/>
      <c r="AL140" s="222"/>
      <c r="AM140" s="222"/>
      <c r="AN140" s="222"/>
      <c r="AO140" s="222"/>
      <c r="AP140" s="222"/>
    </row>
    <row r="141" spans="1:42" x14ac:dyDescent="0.25">
      <c r="A141" s="230"/>
      <c r="B141" s="231"/>
      <c r="C141" s="231"/>
      <c r="D141" s="232"/>
      <c r="E141" s="231"/>
      <c r="F141" s="231"/>
      <c r="G141" s="231"/>
      <c r="H141" s="231"/>
      <c r="I141" s="231"/>
      <c r="J141" s="231"/>
      <c r="K141" s="232"/>
      <c r="L141" s="231"/>
      <c r="M141" s="231"/>
      <c r="N141" s="231"/>
      <c r="O141" s="231"/>
      <c r="P141" s="222"/>
      <c r="Q141" s="222"/>
      <c r="R141" s="222"/>
      <c r="S141" s="222"/>
      <c r="T141" s="222"/>
      <c r="U141" s="222"/>
      <c r="V141" s="222"/>
      <c r="W141" s="222"/>
      <c r="X141" s="222"/>
      <c r="Y141" s="222"/>
      <c r="Z141" s="222"/>
      <c r="AA141" s="222"/>
      <c r="AB141" s="222"/>
      <c r="AC141" s="222"/>
      <c r="AD141" s="222"/>
      <c r="AE141" s="222"/>
      <c r="AF141" s="222"/>
      <c r="AG141" s="222"/>
      <c r="AH141" s="222"/>
      <c r="AI141" s="222"/>
      <c r="AJ141" s="222"/>
      <c r="AK141" s="222"/>
      <c r="AL141" s="222"/>
      <c r="AM141" s="222"/>
      <c r="AN141" s="222"/>
      <c r="AO141" s="222"/>
      <c r="AP141" s="222"/>
    </row>
    <row r="142" spans="1:42" x14ac:dyDescent="0.25">
      <c r="A142" s="230"/>
      <c r="B142" s="231"/>
      <c r="C142" s="231"/>
      <c r="D142" s="232"/>
      <c r="E142" s="231"/>
      <c r="F142" s="231"/>
      <c r="G142" s="231"/>
      <c r="H142" s="231"/>
      <c r="I142" s="231"/>
      <c r="J142" s="231"/>
      <c r="K142" s="232"/>
      <c r="L142" s="231"/>
      <c r="M142" s="231"/>
      <c r="N142" s="231"/>
      <c r="O142" s="231"/>
      <c r="P142" s="222"/>
      <c r="Q142" s="222"/>
      <c r="R142" s="222"/>
      <c r="S142" s="222"/>
      <c r="T142" s="222"/>
      <c r="U142" s="222"/>
      <c r="V142" s="222"/>
      <c r="W142" s="222"/>
      <c r="X142" s="222"/>
      <c r="Y142" s="222"/>
      <c r="Z142" s="222"/>
      <c r="AA142" s="222"/>
      <c r="AB142" s="222"/>
      <c r="AC142" s="222"/>
      <c r="AD142" s="222"/>
      <c r="AE142" s="222"/>
      <c r="AF142" s="222"/>
      <c r="AG142" s="222"/>
      <c r="AH142" s="222"/>
      <c r="AI142" s="222"/>
      <c r="AJ142" s="222"/>
      <c r="AK142" s="222"/>
      <c r="AL142" s="222"/>
      <c r="AM142" s="222"/>
      <c r="AN142" s="222"/>
      <c r="AO142" s="222"/>
      <c r="AP142" s="222"/>
    </row>
    <row r="143" spans="1:42" x14ac:dyDescent="0.25">
      <c r="A143" s="230"/>
      <c r="B143" s="231"/>
      <c r="C143" s="231"/>
      <c r="D143" s="232"/>
      <c r="E143" s="231"/>
      <c r="F143" s="231"/>
      <c r="G143" s="231"/>
      <c r="H143" s="231"/>
      <c r="I143" s="231"/>
      <c r="J143" s="231"/>
      <c r="K143" s="232"/>
      <c r="L143" s="231"/>
      <c r="M143" s="231"/>
      <c r="N143" s="231"/>
      <c r="O143" s="231"/>
      <c r="P143" s="222"/>
      <c r="Q143" s="222"/>
      <c r="R143" s="222"/>
      <c r="S143" s="222"/>
      <c r="T143" s="222"/>
      <c r="U143" s="222"/>
      <c r="V143" s="222"/>
      <c r="W143" s="222"/>
      <c r="X143" s="222"/>
      <c r="Y143" s="222"/>
      <c r="Z143" s="222"/>
      <c r="AA143" s="222"/>
      <c r="AB143" s="222"/>
      <c r="AC143" s="222"/>
      <c r="AD143" s="222"/>
      <c r="AE143" s="222"/>
      <c r="AF143" s="222"/>
      <c r="AG143" s="222"/>
      <c r="AH143" s="222"/>
      <c r="AI143" s="222"/>
      <c r="AJ143" s="222"/>
      <c r="AK143" s="222"/>
      <c r="AL143" s="222"/>
      <c r="AM143" s="222"/>
      <c r="AN143" s="222"/>
      <c r="AO143" s="222"/>
      <c r="AP143" s="222"/>
    </row>
    <row r="144" spans="1:42" x14ac:dyDescent="0.25">
      <c r="A144" s="230"/>
      <c r="B144" s="231"/>
      <c r="C144" s="231"/>
      <c r="D144" s="232"/>
      <c r="E144" s="231"/>
      <c r="F144" s="231"/>
      <c r="G144" s="231"/>
      <c r="H144" s="231"/>
      <c r="I144" s="231"/>
      <c r="J144" s="231"/>
      <c r="K144" s="232"/>
      <c r="L144" s="231"/>
      <c r="M144" s="231"/>
      <c r="N144" s="231"/>
      <c r="O144" s="231"/>
      <c r="P144" s="222"/>
      <c r="Q144" s="222"/>
      <c r="R144" s="222"/>
      <c r="S144" s="222"/>
      <c r="T144" s="222"/>
      <c r="U144" s="222"/>
      <c r="V144" s="222"/>
      <c r="W144" s="222"/>
      <c r="X144" s="222"/>
      <c r="Y144" s="222"/>
      <c r="Z144" s="222"/>
      <c r="AA144" s="222"/>
      <c r="AB144" s="222"/>
      <c r="AC144" s="222"/>
      <c r="AD144" s="222"/>
      <c r="AE144" s="222"/>
      <c r="AF144" s="222"/>
      <c r="AG144" s="222"/>
      <c r="AH144" s="222"/>
      <c r="AI144" s="222"/>
      <c r="AJ144" s="222"/>
      <c r="AK144" s="222"/>
      <c r="AL144" s="222"/>
      <c r="AM144" s="222"/>
      <c r="AN144" s="222"/>
      <c r="AO144" s="222"/>
      <c r="AP144" s="222"/>
    </row>
    <row r="145" spans="1:42" x14ac:dyDescent="0.25">
      <c r="A145" s="230"/>
      <c r="B145" s="231"/>
      <c r="C145" s="231"/>
      <c r="D145" s="232"/>
      <c r="E145" s="231"/>
      <c r="F145" s="231"/>
      <c r="G145" s="231"/>
      <c r="H145" s="231"/>
      <c r="I145" s="231"/>
      <c r="J145" s="231"/>
      <c r="K145" s="232"/>
      <c r="L145" s="231"/>
      <c r="M145" s="231"/>
      <c r="N145" s="231"/>
      <c r="O145" s="231"/>
      <c r="P145" s="222"/>
      <c r="Q145" s="222"/>
      <c r="R145" s="222"/>
      <c r="S145" s="222"/>
      <c r="T145" s="222"/>
      <c r="U145" s="222"/>
      <c r="V145" s="222"/>
      <c r="W145" s="222"/>
      <c r="X145" s="222"/>
      <c r="Y145" s="222"/>
      <c r="Z145" s="222"/>
      <c r="AA145" s="222"/>
      <c r="AB145" s="222"/>
      <c r="AC145" s="222"/>
      <c r="AD145" s="222"/>
      <c r="AE145" s="222"/>
      <c r="AF145" s="222"/>
      <c r="AG145" s="222"/>
      <c r="AH145" s="222"/>
      <c r="AI145" s="222"/>
      <c r="AJ145" s="222"/>
      <c r="AK145" s="222"/>
      <c r="AL145" s="222"/>
      <c r="AM145" s="222"/>
      <c r="AN145" s="222"/>
      <c r="AO145" s="222"/>
      <c r="AP145" s="222"/>
    </row>
    <row r="146" spans="1:42" x14ac:dyDescent="0.25">
      <c r="A146" s="230"/>
      <c r="B146" s="231"/>
      <c r="C146" s="231"/>
      <c r="D146" s="232"/>
      <c r="E146" s="231"/>
      <c r="F146" s="231"/>
      <c r="G146" s="231"/>
      <c r="H146" s="231"/>
      <c r="I146" s="231"/>
      <c r="J146" s="231"/>
      <c r="K146" s="232"/>
      <c r="L146" s="231"/>
      <c r="M146" s="231"/>
      <c r="N146" s="231"/>
      <c r="O146" s="231"/>
      <c r="P146" s="222"/>
      <c r="Q146" s="222"/>
      <c r="R146" s="222"/>
      <c r="S146" s="222"/>
      <c r="T146" s="222"/>
      <c r="U146" s="222"/>
      <c r="V146" s="222"/>
      <c r="W146" s="222"/>
      <c r="X146" s="222"/>
      <c r="Y146" s="222"/>
      <c r="Z146" s="222"/>
      <c r="AA146" s="222"/>
      <c r="AB146" s="222"/>
      <c r="AC146" s="222"/>
      <c r="AD146" s="222"/>
      <c r="AE146" s="222"/>
      <c r="AF146" s="222"/>
      <c r="AG146" s="222"/>
      <c r="AH146" s="222"/>
      <c r="AI146" s="222"/>
      <c r="AJ146" s="222"/>
      <c r="AK146" s="222"/>
      <c r="AL146" s="222"/>
      <c r="AM146" s="222"/>
      <c r="AN146" s="222"/>
      <c r="AO146" s="222"/>
      <c r="AP146" s="222"/>
    </row>
    <row r="147" spans="1:42" x14ac:dyDescent="0.25">
      <c r="A147" s="230"/>
      <c r="B147" s="231"/>
      <c r="C147" s="231"/>
      <c r="D147" s="232"/>
      <c r="E147" s="231"/>
      <c r="F147" s="231"/>
      <c r="G147" s="231"/>
      <c r="H147" s="231"/>
      <c r="I147" s="231"/>
      <c r="J147" s="231"/>
      <c r="K147" s="232"/>
      <c r="L147" s="231"/>
      <c r="M147" s="231"/>
      <c r="N147" s="231"/>
      <c r="O147" s="231"/>
      <c r="P147" s="222"/>
      <c r="Q147" s="222"/>
      <c r="R147" s="222"/>
      <c r="S147" s="222"/>
      <c r="T147" s="222"/>
      <c r="U147" s="222"/>
      <c r="V147" s="222"/>
      <c r="W147" s="222"/>
      <c r="X147" s="222"/>
      <c r="Y147" s="222"/>
      <c r="Z147" s="222"/>
      <c r="AA147" s="222"/>
      <c r="AB147" s="222"/>
      <c r="AC147" s="222"/>
      <c r="AD147" s="222"/>
      <c r="AE147" s="222"/>
      <c r="AF147" s="222"/>
      <c r="AG147" s="222"/>
      <c r="AH147" s="222"/>
      <c r="AI147" s="222"/>
      <c r="AJ147" s="222"/>
      <c r="AK147" s="222"/>
      <c r="AL147" s="222"/>
      <c r="AM147" s="222"/>
      <c r="AN147" s="222"/>
      <c r="AO147" s="222"/>
      <c r="AP147" s="222"/>
    </row>
    <row r="148" spans="1:42" x14ac:dyDescent="0.25">
      <c r="A148" s="230"/>
      <c r="B148" s="231"/>
      <c r="C148" s="231"/>
      <c r="D148" s="232"/>
      <c r="E148" s="231"/>
      <c r="F148" s="231"/>
      <c r="G148" s="231"/>
      <c r="H148" s="231"/>
      <c r="I148" s="231"/>
      <c r="J148" s="231"/>
      <c r="K148" s="232"/>
      <c r="L148" s="231"/>
      <c r="M148" s="231"/>
      <c r="N148" s="231"/>
      <c r="O148" s="231"/>
      <c r="P148" s="222"/>
      <c r="Q148" s="222"/>
      <c r="R148" s="222"/>
      <c r="S148" s="222"/>
      <c r="T148" s="222"/>
      <c r="U148" s="222"/>
      <c r="V148" s="222"/>
      <c r="W148" s="222"/>
      <c r="X148" s="222"/>
      <c r="Y148" s="222"/>
      <c r="Z148" s="222"/>
      <c r="AA148" s="222"/>
      <c r="AB148" s="222"/>
      <c r="AC148" s="222"/>
      <c r="AD148" s="222"/>
      <c r="AE148" s="222"/>
      <c r="AF148" s="222"/>
      <c r="AG148" s="222"/>
      <c r="AH148" s="222"/>
      <c r="AI148" s="222"/>
      <c r="AJ148" s="222"/>
      <c r="AK148" s="222"/>
      <c r="AL148" s="222"/>
      <c r="AM148" s="222"/>
      <c r="AN148" s="222"/>
      <c r="AO148" s="222"/>
      <c r="AP148" s="222"/>
    </row>
    <row r="149" spans="1:42" x14ac:dyDescent="0.25">
      <c r="A149" s="230"/>
      <c r="B149" s="231"/>
      <c r="C149" s="231"/>
      <c r="D149" s="232"/>
      <c r="E149" s="231"/>
      <c r="F149" s="231"/>
      <c r="G149" s="231"/>
      <c r="H149" s="231"/>
      <c r="I149" s="231"/>
      <c r="J149" s="231"/>
      <c r="K149" s="232"/>
      <c r="L149" s="231"/>
      <c r="M149" s="231"/>
      <c r="N149" s="231"/>
      <c r="O149" s="231"/>
      <c r="P149" s="222"/>
      <c r="Q149" s="222"/>
      <c r="R149" s="222"/>
      <c r="S149" s="222"/>
      <c r="T149" s="222"/>
      <c r="U149" s="222"/>
      <c r="V149" s="222"/>
      <c r="W149" s="222"/>
      <c r="X149" s="222"/>
      <c r="Y149" s="222"/>
      <c r="Z149" s="222"/>
      <c r="AA149" s="222"/>
      <c r="AB149" s="222"/>
      <c r="AC149" s="222"/>
      <c r="AD149" s="222"/>
      <c r="AE149" s="222"/>
      <c r="AF149" s="222"/>
      <c r="AG149" s="222"/>
      <c r="AH149" s="222"/>
      <c r="AI149" s="222"/>
      <c r="AJ149" s="222"/>
      <c r="AK149" s="222"/>
      <c r="AL149" s="222"/>
      <c r="AM149" s="222"/>
      <c r="AN149" s="222"/>
      <c r="AO149" s="222"/>
      <c r="AP149" s="222"/>
    </row>
    <row r="150" spans="1:42" x14ac:dyDescent="0.25">
      <c r="A150" s="230"/>
      <c r="B150" s="231"/>
      <c r="C150" s="231"/>
      <c r="D150" s="232"/>
      <c r="E150" s="231"/>
      <c r="F150" s="231"/>
      <c r="G150" s="231"/>
      <c r="H150" s="231"/>
      <c r="I150" s="231"/>
      <c r="J150" s="231"/>
      <c r="K150" s="232"/>
      <c r="L150" s="231"/>
      <c r="M150" s="231"/>
      <c r="N150" s="231"/>
      <c r="O150" s="231"/>
      <c r="P150" s="222"/>
      <c r="Q150" s="222"/>
      <c r="R150" s="222"/>
      <c r="S150" s="222"/>
      <c r="T150" s="222"/>
      <c r="U150" s="222"/>
      <c r="V150" s="222"/>
      <c r="W150" s="222"/>
      <c r="X150" s="222"/>
      <c r="Y150" s="222"/>
      <c r="Z150" s="222"/>
      <c r="AA150" s="222"/>
      <c r="AB150" s="222"/>
      <c r="AC150" s="222"/>
      <c r="AD150" s="222"/>
      <c r="AE150" s="222"/>
      <c r="AF150" s="222"/>
      <c r="AG150" s="222"/>
      <c r="AH150" s="222"/>
      <c r="AI150" s="222"/>
      <c r="AJ150" s="222"/>
      <c r="AK150" s="222"/>
      <c r="AL150" s="222"/>
      <c r="AM150" s="222"/>
      <c r="AN150" s="222"/>
      <c r="AO150" s="222"/>
      <c r="AP150" s="222"/>
    </row>
    <row r="151" spans="1:42" x14ac:dyDescent="0.25">
      <c r="A151" s="230"/>
      <c r="B151" s="231"/>
      <c r="C151" s="231"/>
      <c r="D151" s="232"/>
      <c r="E151" s="231"/>
      <c r="F151" s="231"/>
      <c r="G151" s="231"/>
      <c r="H151" s="231"/>
      <c r="I151" s="231"/>
      <c r="J151" s="231"/>
      <c r="K151" s="232"/>
      <c r="L151" s="231"/>
      <c r="M151" s="231"/>
      <c r="N151" s="231"/>
      <c r="O151" s="231"/>
      <c r="P151" s="222"/>
      <c r="Q151" s="222"/>
      <c r="R151" s="222"/>
      <c r="S151" s="222"/>
      <c r="T151" s="222"/>
      <c r="U151" s="222"/>
      <c r="V151" s="222"/>
      <c r="W151" s="222"/>
      <c r="X151" s="222"/>
      <c r="Y151" s="222"/>
      <c r="Z151" s="222"/>
      <c r="AA151" s="222"/>
      <c r="AB151" s="222"/>
      <c r="AC151" s="222"/>
      <c r="AD151" s="222"/>
      <c r="AE151" s="222"/>
      <c r="AF151" s="222"/>
      <c r="AG151" s="222"/>
      <c r="AH151" s="222"/>
      <c r="AI151" s="222"/>
      <c r="AJ151" s="222"/>
      <c r="AK151" s="222"/>
      <c r="AL151" s="222"/>
      <c r="AM151" s="222"/>
      <c r="AN151" s="222"/>
      <c r="AO151" s="222"/>
      <c r="AP151" s="222"/>
    </row>
    <row r="152" spans="1:42" x14ac:dyDescent="0.25">
      <c r="A152" s="230"/>
      <c r="B152" s="231"/>
      <c r="C152" s="231"/>
      <c r="D152" s="232"/>
      <c r="E152" s="231"/>
      <c r="F152" s="231"/>
      <c r="G152" s="231"/>
      <c r="H152" s="231"/>
      <c r="I152" s="231"/>
      <c r="J152" s="231"/>
      <c r="K152" s="232"/>
      <c r="L152" s="231"/>
      <c r="M152" s="231"/>
      <c r="N152" s="231"/>
      <c r="O152" s="231"/>
      <c r="P152" s="222"/>
      <c r="Q152" s="222"/>
      <c r="R152" s="222"/>
      <c r="S152" s="222"/>
      <c r="T152" s="222"/>
      <c r="U152" s="222"/>
      <c r="V152" s="222"/>
      <c r="W152" s="222"/>
      <c r="X152" s="222"/>
      <c r="Y152" s="222"/>
      <c r="Z152" s="222"/>
      <c r="AA152" s="222"/>
      <c r="AB152" s="222"/>
      <c r="AC152" s="222"/>
      <c r="AD152" s="222"/>
      <c r="AE152" s="222"/>
      <c r="AF152" s="222"/>
      <c r="AG152" s="222"/>
      <c r="AH152" s="222"/>
      <c r="AI152" s="222"/>
      <c r="AJ152" s="222"/>
      <c r="AK152" s="222"/>
      <c r="AL152" s="222"/>
      <c r="AM152" s="222"/>
      <c r="AN152" s="222"/>
      <c r="AO152" s="222"/>
      <c r="AP152" s="222"/>
    </row>
    <row r="153" spans="1:42" x14ac:dyDescent="0.25">
      <c r="A153" s="230"/>
      <c r="B153" s="231"/>
      <c r="C153" s="231"/>
      <c r="D153" s="232"/>
      <c r="E153" s="231"/>
      <c r="F153" s="231"/>
      <c r="G153" s="231"/>
      <c r="H153" s="231"/>
      <c r="I153" s="231"/>
      <c r="J153" s="231"/>
      <c r="K153" s="232"/>
      <c r="L153" s="231"/>
      <c r="M153" s="231"/>
      <c r="N153" s="231"/>
      <c r="O153" s="231"/>
      <c r="P153" s="222"/>
      <c r="Q153" s="222"/>
      <c r="R153" s="222"/>
      <c r="S153" s="222"/>
      <c r="T153" s="222"/>
      <c r="U153" s="222"/>
      <c r="V153" s="222"/>
      <c r="W153" s="222"/>
      <c r="X153" s="222"/>
      <c r="Y153" s="222"/>
      <c r="Z153" s="222"/>
      <c r="AA153" s="222"/>
      <c r="AB153" s="222"/>
      <c r="AC153" s="222"/>
      <c r="AD153" s="222"/>
      <c r="AE153" s="222"/>
      <c r="AF153" s="222"/>
      <c r="AG153" s="222"/>
      <c r="AH153" s="222"/>
      <c r="AI153" s="222"/>
      <c r="AJ153" s="222"/>
      <c r="AK153" s="222"/>
      <c r="AL153" s="222"/>
      <c r="AM153" s="222"/>
      <c r="AN153" s="222"/>
      <c r="AO153" s="222"/>
      <c r="AP153" s="222"/>
    </row>
    <row r="154" spans="1:42" x14ac:dyDescent="0.25">
      <c r="A154" s="230"/>
      <c r="B154" s="231"/>
      <c r="C154" s="231"/>
      <c r="D154" s="232"/>
      <c r="E154" s="231"/>
      <c r="F154" s="231"/>
      <c r="G154" s="231"/>
      <c r="H154" s="231"/>
      <c r="I154" s="231"/>
      <c r="J154" s="231"/>
      <c r="K154" s="232"/>
      <c r="L154" s="231"/>
      <c r="M154" s="231"/>
      <c r="N154" s="231"/>
      <c r="O154" s="231"/>
      <c r="P154" s="222"/>
      <c r="Q154" s="222"/>
      <c r="R154" s="222"/>
      <c r="S154" s="222"/>
      <c r="T154" s="222"/>
      <c r="U154" s="222"/>
      <c r="V154" s="222"/>
      <c r="W154" s="222"/>
      <c r="X154" s="222"/>
      <c r="Y154" s="222"/>
      <c r="Z154" s="222"/>
      <c r="AA154" s="222"/>
      <c r="AB154" s="222"/>
      <c r="AC154" s="222"/>
      <c r="AD154" s="222"/>
      <c r="AE154" s="222"/>
      <c r="AF154" s="222"/>
      <c r="AG154" s="222"/>
      <c r="AH154" s="222"/>
      <c r="AI154" s="222"/>
      <c r="AJ154" s="222"/>
      <c r="AK154" s="222"/>
      <c r="AL154" s="222"/>
      <c r="AM154" s="222"/>
      <c r="AN154" s="222"/>
      <c r="AO154" s="222"/>
      <c r="AP154" s="222"/>
    </row>
    <row r="155" spans="1:42" x14ac:dyDescent="0.25">
      <c r="A155" s="230"/>
      <c r="B155" s="231"/>
      <c r="C155" s="231"/>
      <c r="D155" s="232"/>
      <c r="E155" s="231"/>
      <c r="F155" s="231"/>
      <c r="G155" s="231"/>
      <c r="H155" s="231"/>
      <c r="I155" s="231"/>
      <c r="J155" s="231"/>
      <c r="K155" s="232"/>
      <c r="L155" s="231"/>
      <c r="M155" s="231"/>
      <c r="N155" s="231"/>
      <c r="O155" s="231"/>
      <c r="P155" s="222"/>
      <c r="Q155" s="222"/>
      <c r="R155" s="222"/>
      <c r="S155" s="222"/>
      <c r="T155" s="222"/>
      <c r="U155" s="222"/>
      <c r="V155" s="222"/>
      <c r="W155" s="222"/>
      <c r="X155" s="222"/>
      <c r="Y155" s="222"/>
      <c r="Z155" s="222"/>
      <c r="AA155" s="222"/>
      <c r="AB155" s="222"/>
      <c r="AC155" s="222"/>
      <c r="AD155" s="222"/>
      <c r="AE155" s="222"/>
      <c r="AF155" s="222"/>
      <c r="AG155" s="222"/>
      <c r="AH155" s="222"/>
      <c r="AI155" s="222"/>
      <c r="AJ155" s="222"/>
      <c r="AK155" s="222"/>
      <c r="AL155" s="222"/>
      <c r="AM155" s="222"/>
      <c r="AN155" s="222"/>
      <c r="AO155" s="222"/>
      <c r="AP155" s="222"/>
    </row>
    <row r="156" spans="1:42" x14ac:dyDescent="0.25">
      <c r="A156" s="230"/>
      <c r="B156" s="231"/>
      <c r="C156" s="231"/>
      <c r="D156" s="232"/>
      <c r="E156" s="231"/>
      <c r="F156" s="231"/>
      <c r="G156" s="231"/>
      <c r="H156" s="231"/>
      <c r="I156" s="231"/>
      <c r="J156" s="231"/>
      <c r="K156" s="232"/>
      <c r="L156" s="231"/>
      <c r="M156" s="231"/>
      <c r="N156" s="231"/>
      <c r="O156" s="231"/>
      <c r="P156" s="222"/>
      <c r="Q156" s="222"/>
      <c r="R156" s="222"/>
      <c r="S156" s="222"/>
      <c r="T156" s="222"/>
      <c r="U156" s="222"/>
      <c r="V156" s="222"/>
      <c r="W156" s="222"/>
      <c r="X156" s="222"/>
      <c r="Y156" s="222"/>
      <c r="Z156" s="222"/>
      <c r="AA156" s="222"/>
      <c r="AB156" s="222"/>
      <c r="AC156" s="222"/>
      <c r="AD156" s="222"/>
      <c r="AE156" s="222"/>
      <c r="AF156" s="222"/>
      <c r="AG156" s="222"/>
      <c r="AH156" s="222"/>
      <c r="AI156" s="222"/>
      <c r="AJ156" s="222"/>
      <c r="AK156" s="222"/>
      <c r="AL156" s="222"/>
      <c r="AM156" s="222"/>
      <c r="AN156" s="222"/>
      <c r="AO156" s="222"/>
      <c r="AP156" s="222"/>
    </row>
    <row r="157" spans="1:42" x14ac:dyDescent="0.25">
      <c r="A157" s="230"/>
      <c r="B157" s="231"/>
      <c r="C157" s="231"/>
      <c r="D157" s="232"/>
      <c r="E157" s="231"/>
      <c r="F157" s="231"/>
      <c r="G157" s="231"/>
      <c r="H157" s="231"/>
      <c r="I157" s="231"/>
      <c r="J157" s="231"/>
      <c r="K157" s="232"/>
      <c r="L157" s="231"/>
      <c r="M157" s="231"/>
      <c r="N157" s="231"/>
      <c r="O157" s="231"/>
      <c r="P157" s="222"/>
      <c r="Q157" s="222"/>
      <c r="R157" s="222"/>
      <c r="S157" s="222"/>
      <c r="T157" s="222"/>
      <c r="U157" s="222"/>
      <c r="V157" s="222"/>
      <c r="W157" s="222"/>
      <c r="X157" s="222"/>
      <c r="Y157" s="222"/>
      <c r="Z157" s="222"/>
      <c r="AA157" s="222"/>
      <c r="AB157" s="222"/>
      <c r="AC157" s="222"/>
      <c r="AD157" s="222"/>
      <c r="AE157" s="222"/>
      <c r="AF157" s="222"/>
      <c r="AG157" s="222"/>
      <c r="AH157" s="222"/>
      <c r="AI157" s="222"/>
      <c r="AJ157" s="222"/>
      <c r="AK157" s="222"/>
      <c r="AL157" s="222"/>
      <c r="AM157" s="222"/>
      <c r="AN157" s="222"/>
      <c r="AO157" s="222"/>
      <c r="AP157" s="222"/>
    </row>
    <row r="158" spans="1:42" x14ac:dyDescent="0.25">
      <c r="A158" s="230"/>
      <c r="B158" s="231"/>
      <c r="C158" s="231"/>
      <c r="D158" s="232"/>
      <c r="E158" s="231"/>
      <c r="F158" s="231"/>
      <c r="G158" s="231"/>
      <c r="H158" s="231"/>
      <c r="I158" s="231"/>
      <c r="J158" s="231"/>
      <c r="K158" s="232"/>
      <c r="L158" s="231"/>
      <c r="M158" s="231"/>
      <c r="N158" s="231"/>
      <c r="O158" s="231"/>
      <c r="P158" s="222"/>
      <c r="Q158" s="222"/>
      <c r="R158" s="222"/>
      <c r="S158" s="222"/>
      <c r="T158" s="222"/>
      <c r="U158" s="222"/>
      <c r="V158" s="222"/>
      <c r="W158" s="222"/>
      <c r="X158" s="222"/>
      <c r="Y158" s="222"/>
      <c r="Z158" s="222"/>
      <c r="AA158" s="222"/>
      <c r="AB158" s="222"/>
      <c r="AC158" s="222"/>
      <c r="AD158" s="222"/>
      <c r="AE158" s="222"/>
      <c r="AF158" s="222"/>
      <c r="AG158" s="222"/>
      <c r="AH158" s="222"/>
      <c r="AI158" s="222"/>
      <c r="AJ158" s="222"/>
      <c r="AK158" s="222"/>
      <c r="AL158" s="222"/>
      <c r="AM158" s="222"/>
      <c r="AN158" s="222"/>
      <c r="AO158" s="222"/>
      <c r="AP158" s="222"/>
    </row>
    <row r="159" spans="1:42" x14ac:dyDescent="0.25">
      <c r="A159" s="230"/>
      <c r="B159" s="231"/>
      <c r="C159" s="231"/>
      <c r="D159" s="232"/>
      <c r="E159" s="231"/>
      <c r="F159" s="231"/>
      <c r="G159" s="231"/>
      <c r="H159" s="231"/>
      <c r="I159" s="231"/>
      <c r="J159" s="231"/>
      <c r="K159" s="232"/>
      <c r="L159" s="231"/>
      <c r="M159" s="231"/>
      <c r="N159" s="231"/>
      <c r="O159" s="231"/>
      <c r="P159" s="222"/>
      <c r="Q159" s="222"/>
      <c r="R159" s="222"/>
      <c r="S159" s="222"/>
      <c r="T159" s="222"/>
      <c r="U159" s="222"/>
      <c r="V159" s="222"/>
      <c r="W159" s="222"/>
      <c r="X159" s="222"/>
      <c r="Y159" s="222"/>
      <c r="Z159" s="222"/>
      <c r="AA159" s="222"/>
      <c r="AB159" s="222"/>
      <c r="AC159" s="222"/>
      <c r="AD159" s="222"/>
      <c r="AE159" s="222"/>
      <c r="AF159" s="222"/>
      <c r="AG159" s="222"/>
      <c r="AH159" s="222"/>
      <c r="AI159" s="222"/>
      <c r="AJ159" s="222"/>
      <c r="AK159" s="222"/>
      <c r="AL159" s="222"/>
      <c r="AM159" s="222"/>
      <c r="AN159" s="222"/>
      <c r="AO159" s="222"/>
      <c r="AP159" s="222"/>
    </row>
    <row r="160" spans="1:42" x14ac:dyDescent="0.25">
      <c r="A160" s="230"/>
      <c r="B160" s="231"/>
      <c r="C160" s="231"/>
      <c r="D160" s="232"/>
      <c r="E160" s="231"/>
      <c r="F160" s="231"/>
      <c r="G160" s="231"/>
      <c r="H160" s="231"/>
      <c r="I160" s="231"/>
      <c r="J160" s="231"/>
      <c r="K160" s="232"/>
      <c r="L160" s="231"/>
      <c r="M160" s="231"/>
      <c r="N160" s="231"/>
      <c r="O160" s="231"/>
      <c r="P160" s="222"/>
      <c r="Q160" s="222"/>
      <c r="R160" s="222"/>
      <c r="S160" s="222"/>
      <c r="T160" s="222"/>
      <c r="U160" s="222"/>
      <c r="V160" s="222"/>
      <c r="W160" s="222"/>
      <c r="X160" s="222"/>
      <c r="Y160" s="222"/>
      <c r="Z160" s="222"/>
      <c r="AA160" s="222"/>
      <c r="AB160" s="222"/>
      <c r="AC160" s="222"/>
      <c r="AD160" s="222"/>
      <c r="AE160" s="222"/>
      <c r="AF160" s="222"/>
      <c r="AG160" s="222"/>
      <c r="AH160" s="222"/>
      <c r="AI160" s="222"/>
      <c r="AJ160" s="222"/>
      <c r="AK160" s="222"/>
      <c r="AL160" s="222"/>
      <c r="AM160" s="222"/>
      <c r="AN160" s="222"/>
      <c r="AO160" s="222"/>
      <c r="AP160" s="222"/>
    </row>
    <row r="161" spans="1:42" x14ac:dyDescent="0.25">
      <c r="A161" s="230"/>
      <c r="B161" s="231"/>
      <c r="C161" s="231"/>
      <c r="D161" s="232"/>
      <c r="E161" s="231"/>
      <c r="F161" s="231"/>
      <c r="G161" s="231"/>
      <c r="H161" s="231"/>
      <c r="I161" s="231"/>
      <c r="J161" s="231"/>
      <c r="K161" s="232"/>
      <c r="L161" s="231"/>
      <c r="M161" s="231"/>
      <c r="N161" s="231"/>
      <c r="O161" s="231"/>
      <c r="P161" s="222"/>
      <c r="Q161" s="222"/>
      <c r="R161" s="222"/>
      <c r="S161" s="222"/>
      <c r="T161" s="222"/>
      <c r="U161" s="222"/>
      <c r="V161" s="222"/>
      <c r="W161" s="222"/>
      <c r="X161" s="222"/>
      <c r="Y161" s="222"/>
      <c r="Z161" s="222"/>
      <c r="AA161" s="222"/>
      <c r="AB161" s="222"/>
      <c r="AC161" s="222"/>
      <c r="AD161" s="222"/>
      <c r="AE161" s="222"/>
      <c r="AF161" s="222"/>
      <c r="AG161" s="222"/>
      <c r="AH161" s="222"/>
      <c r="AI161" s="222"/>
      <c r="AJ161" s="222"/>
      <c r="AK161" s="222"/>
      <c r="AL161" s="222"/>
      <c r="AM161" s="222"/>
      <c r="AN161" s="222"/>
      <c r="AO161" s="222"/>
      <c r="AP161" s="222"/>
    </row>
    <row r="162" spans="1:42" x14ac:dyDescent="0.25">
      <c r="A162" s="230"/>
      <c r="B162" s="231"/>
      <c r="C162" s="231"/>
      <c r="D162" s="232"/>
      <c r="E162" s="231"/>
      <c r="F162" s="231"/>
      <c r="G162" s="231"/>
      <c r="H162" s="231"/>
      <c r="I162" s="231"/>
      <c r="J162" s="231"/>
      <c r="K162" s="232"/>
      <c r="L162" s="231"/>
      <c r="M162" s="231"/>
      <c r="N162" s="231"/>
      <c r="O162" s="231"/>
      <c r="P162" s="222"/>
      <c r="Q162" s="222"/>
      <c r="R162" s="222"/>
      <c r="S162" s="222"/>
      <c r="T162" s="222"/>
      <c r="U162" s="222"/>
      <c r="V162" s="222"/>
      <c r="W162" s="222"/>
      <c r="X162" s="222"/>
      <c r="Y162" s="222"/>
      <c r="Z162" s="222"/>
      <c r="AA162" s="222"/>
      <c r="AB162" s="222"/>
      <c r="AC162" s="222"/>
      <c r="AD162" s="222"/>
      <c r="AE162" s="222"/>
      <c r="AF162" s="222"/>
      <c r="AG162" s="222"/>
      <c r="AH162" s="222"/>
      <c r="AI162" s="222"/>
      <c r="AJ162" s="222"/>
      <c r="AK162" s="222"/>
      <c r="AL162" s="222"/>
      <c r="AM162" s="222"/>
      <c r="AN162" s="222"/>
      <c r="AO162" s="222"/>
      <c r="AP162" s="222"/>
    </row>
    <row r="163" spans="1:42" x14ac:dyDescent="0.25">
      <c r="A163" s="230"/>
      <c r="B163" s="231"/>
      <c r="C163" s="231"/>
      <c r="D163" s="232"/>
      <c r="E163" s="231"/>
      <c r="F163" s="231"/>
      <c r="G163" s="231"/>
      <c r="H163" s="231"/>
      <c r="I163" s="231"/>
      <c r="J163" s="231"/>
      <c r="K163" s="232"/>
      <c r="L163" s="231"/>
      <c r="M163" s="231"/>
      <c r="N163" s="231"/>
      <c r="O163" s="231"/>
      <c r="P163" s="222"/>
      <c r="Q163" s="222"/>
      <c r="R163" s="222"/>
      <c r="S163" s="222"/>
      <c r="T163" s="222"/>
      <c r="U163" s="222"/>
      <c r="V163" s="222"/>
      <c r="W163" s="222"/>
      <c r="X163" s="222"/>
      <c r="Y163" s="222"/>
      <c r="Z163" s="222"/>
      <c r="AA163" s="222"/>
      <c r="AB163" s="222"/>
      <c r="AC163" s="222"/>
      <c r="AD163" s="222"/>
      <c r="AE163" s="222"/>
      <c r="AF163" s="222"/>
      <c r="AG163" s="222"/>
      <c r="AH163" s="222"/>
      <c r="AI163" s="222"/>
      <c r="AJ163" s="222"/>
      <c r="AK163" s="222"/>
      <c r="AL163" s="222"/>
      <c r="AM163" s="222"/>
      <c r="AN163" s="222"/>
      <c r="AO163" s="222"/>
      <c r="AP163" s="222"/>
    </row>
    <row r="164" spans="1:42" x14ac:dyDescent="0.25">
      <c r="A164" s="230"/>
      <c r="B164" s="231"/>
      <c r="C164" s="231"/>
      <c r="D164" s="232"/>
      <c r="E164" s="231"/>
      <c r="F164" s="231"/>
      <c r="G164" s="231"/>
      <c r="H164" s="231"/>
      <c r="I164" s="231"/>
      <c r="J164" s="231"/>
      <c r="K164" s="232"/>
      <c r="L164" s="231"/>
      <c r="M164" s="231"/>
      <c r="N164" s="231"/>
      <c r="O164" s="231"/>
      <c r="P164" s="222"/>
      <c r="Q164" s="222"/>
      <c r="R164" s="222"/>
      <c r="S164" s="222"/>
      <c r="T164" s="222"/>
      <c r="U164" s="222"/>
      <c r="V164" s="222"/>
      <c r="W164" s="222"/>
      <c r="X164" s="222"/>
      <c r="Y164" s="222"/>
      <c r="Z164" s="222"/>
      <c r="AA164" s="222"/>
      <c r="AB164" s="222"/>
      <c r="AC164" s="222"/>
      <c r="AD164" s="222"/>
      <c r="AE164" s="222"/>
      <c r="AF164" s="222"/>
      <c r="AG164" s="222"/>
      <c r="AH164" s="222"/>
      <c r="AI164" s="222"/>
      <c r="AJ164" s="222"/>
      <c r="AK164" s="222"/>
      <c r="AL164" s="222"/>
      <c r="AM164" s="222"/>
      <c r="AN164" s="222"/>
      <c r="AO164" s="222"/>
      <c r="AP164" s="222"/>
    </row>
    <row r="165" spans="1:42" x14ac:dyDescent="0.25">
      <c r="A165" s="230"/>
      <c r="B165" s="231"/>
      <c r="C165" s="231"/>
      <c r="D165" s="232"/>
      <c r="E165" s="231"/>
      <c r="F165" s="231"/>
      <c r="G165" s="231"/>
      <c r="H165" s="231"/>
      <c r="I165" s="231"/>
      <c r="J165" s="231"/>
      <c r="K165" s="232"/>
      <c r="L165" s="231"/>
      <c r="M165" s="231"/>
      <c r="N165" s="231"/>
      <c r="O165" s="231"/>
      <c r="P165" s="222"/>
      <c r="Q165" s="222"/>
      <c r="R165" s="222"/>
      <c r="S165" s="222"/>
      <c r="T165" s="222"/>
      <c r="U165" s="222"/>
      <c r="V165" s="222"/>
      <c r="W165" s="222"/>
      <c r="X165" s="222"/>
      <c r="Y165" s="222"/>
      <c r="Z165" s="222"/>
      <c r="AA165" s="222"/>
      <c r="AB165" s="222"/>
      <c r="AC165" s="222"/>
      <c r="AD165" s="222"/>
      <c r="AE165" s="222"/>
      <c r="AF165" s="222"/>
      <c r="AG165" s="222"/>
      <c r="AH165" s="222"/>
      <c r="AI165" s="222"/>
      <c r="AJ165" s="222"/>
      <c r="AK165" s="222"/>
      <c r="AL165" s="222"/>
      <c r="AM165" s="222"/>
      <c r="AN165" s="222"/>
      <c r="AO165" s="222"/>
      <c r="AP165" s="222"/>
    </row>
    <row r="166" spans="1:42" x14ac:dyDescent="0.25">
      <c r="A166" s="230"/>
      <c r="B166" s="231"/>
      <c r="C166" s="231"/>
      <c r="D166" s="232"/>
      <c r="E166" s="231"/>
      <c r="F166" s="231"/>
      <c r="G166" s="231"/>
      <c r="H166" s="231"/>
      <c r="I166" s="231"/>
      <c r="J166" s="231"/>
      <c r="K166" s="232"/>
      <c r="L166" s="231"/>
      <c r="M166" s="231"/>
      <c r="N166" s="231"/>
      <c r="O166" s="231"/>
      <c r="P166" s="222"/>
      <c r="Q166" s="222"/>
      <c r="R166" s="222"/>
      <c r="S166" s="222"/>
      <c r="T166" s="222"/>
      <c r="U166" s="222"/>
      <c r="V166" s="222"/>
      <c r="W166" s="222"/>
      <c r="X166" s="222"/>
      <c r="Y166" s="222"/>
      <c r="Z166" s="222"/>
      <c r="AA166" s="222"/>
      <c r="AB166" s="222"/>
      <c r="AC166" s="222"/>
      <c r="AD166" s="222"/>
      <c r="AE166" s="222"/>
      <c r="AF166" s="222"/>
      <c r="AG166" s="222"/>
      <c r="AH166" s="222"/>
      <c r="AI166" s="222"/>
      <c r="AJ166" s="222"/>
      <c r="AK166" s="222"/>
      <c r="AL166" s="222"/>
      <c r="AM166" s="222"/>
      <c r="AN166" s="222"/>
      <c r="AO166" s="222"/>
      <c r="AP166" s="222"/>
    </row>
    <row r="167" spans="1:42" x14ac:dyDescent="0.25">
      <c r="A167" s="230"/>
      <c r="B167" s="231"/>
      <c r="C167" s="231"/>
      <c r="D167" s="232"/>
      <c r="E167" s="231"/>
      <c r="F167" s="231"/>
      <c r="G167" s="231"/>
      <c r="H167" s="231"/>
      <c r="I167" s="231"/>
      <c r="J167" s="231"/>
      <c r="K167" s="232"/>
      <c r="L167" s="231"/>
      <c r="M167" s="231"/>
      <c r="N167" s="231"/>
      <c r="O167" s="231"/>
      <c r="P167" s="222"/>
      <c r="Q167" s="222"/>
      <c r="R167" s="222"/>
      <c r="S167" s="222"/>
      <c r="T167" s="222"/>
      <c r="U167" s="222"/>
      <c r="V167" s="222"/>
      <c r="W167" s="222"/>
      <c r="X167" s="222"/>
      <c r="Y167" s="222"/>
      <c r="Z167" s="222"/>
      <c r="AA167" s="222"/>
      <c r="AB167" s="222"/>
      <c r="AC167" s="222"/>
      <c r="AD167" s="222"/>
      <c r="AE167" s="222"/>
      <c r="AF167" s="222"/>
      <c r="AG167" s="222"/>
      <c r="AH167" s="222"/>
      <c r="AI167" s="222"/>
      <c r="AJ167" s="222"/>
      <c r="AK167" s="222"/>
      <c r="AL167" s="222"/>
      <c r="AM167" s="222"/>
      <c r="AN167" s="222"/>
      <c r="AO167" s="222"/>
      <c r="AP167" s="222"/>
    </row>
    <row r="168" spans="1:42" x14ac:dyDescent="0.25">
      <c r="A168" s="230"/>
      <c r="B168" s="231"/>
      <c r="C168" s="231"/>
      <c r="D168" s="232"/>
      <c r="E168" s="231"/>
      <c r="F168" s="231"/>
      <c r="G168" s="231"/>
      <c r="H168" s="231"/>
      <c r="I168" s="231"/>
      <c r="J168" s="231"/>
      <c r="K168" s="232"/>
      <c r="L168" s="231"/>
      <c r="M168" s="231"/>
      <c r="N168" s="231"/>
      <c r="O168" s="231"/>
      <c r="P168" s="222"/>
      <c r="Q168" s="222"/>
      <c r="R168" s="222"/>
      <c r="S168" s="222"/>
      <c r="T168" s="222"/>
      <c r="U168" s="222"/>
      <c r="V168" s="222"/>
      <c r="W168" s="222"/>
      <c r="X168" s="222"/>
      <c r="Y168" s="222"/>
      <c r="Z168" s="222"/>
      <c r="AA168" s="222"/>
      <c r="AB168" s="222"/>
      <c r="AC168" s="222"/>
      <c r="AD168" s="222"/>
      <c r="AE168" s="222"/>
      <c r="AF168" s="222"/>
      <c r="AG168" s="222"/>
      <c r="AH168" s="222"/>
      <c r="AI168" s="222"/>
      <c r="AJ168" s="222"/>
      <c r="AK168" s="222"/>
      <c r="AL168" s="222"/>
      <c r="AM168" s="222"/>
      <c r="AN168" s="222"/>
      <c r="AO168" s="222"/>
      <c r="AP168" s="222"/>
    </row>
    <row r="169" spans="1:42" x14ac:dyDescent="0.25">
      <c r="A169" s="230"/>
      <c r="B169" s="231"/>
      <c r="C169" s="231"/>
      <c r="D169" s="232"/>
      <c r="E169" s="231"/>
      <c r="F169" s="231"/>
      <c r="G169" s="231"/>
      <c r="H169" s="231"/>
      <c r="I169" s="231"/>
      <c r="J169" s="231"/>
      <c r="K169" s="232"/>
      <c r="L169" s="231"/>
      <c r="M169" s="231"/>
      <c r="N169" s="231"/>
      <c r="O169" s="231"/>
      <c r="P169" s="222"/>
      <c r="Q169" s="222"/>
      <c r="R169" s="222"/>
      <c r="S169" s="222"/>
      <c r="T169" s="222"/>
      <c r="U169" s="222"/>
      <c r="V169" s="222"/>
      <c r="W169" s="222"/>
      <c r="X169" s="222"/>
      <c r="Y169" s="222"/>
      <c r="Z169" s="222"/>
      <c r="AA169" s="222"/>
      <c r="AB169" s="222"/>
      <c r="AC169" s="222"/>
      <c r="AD169" s="222"/>
      <c r="AE169" s="222"/>
      <c r="AF169" s="222"/>
      <c r="AG169" s="222"/>
      <c r="AH169" s="222"/>
      <c r="AI169" s="222"/>
      <c r="AJ169" s="222"/>
      <c r="AK169" s="222"/>
      <c r="AL169" s="222"/>
      <c r="AM169" s="222"/>
      <c r="AN169" s="222"/>
      <c r="AO169" s="222"/>
      <c r="AP169" s="222"/>
    </row>
    <row r="170" spans="1:42" x14ac:dyDescent="0.25">
      <c r="A170" s="230"/>
      <c r="B170" s="231"/>
      <c r="C170" s="231"/>
      <c r="D170" s="232"/>
      <c r="E170" s="231"/>
      <c r="F170" s="231"/>
      <c r="G170" s="231"/>
      <c r="H170" s="231"/>
      <c r="I170" s="231"/>
      <c r="J170" s="231"/>
      <c r="K170" s="232"/>
      <c r="L170" s="231"/>
      <c r="M170" s="231"/>
      <c r="N170" s="231"/>
      <c r="O170" s="231"/>
      <c r="P170" s="222"/>
      <c r="Q170" s="222"/>
      <c r="R170" s="222"/>
      <c r="S170" s="222"/>
      <c r="T170" s="222"/>
      <c r="U170" s="222"/>
      <c r="V170" s="222"/>
      <c r="W170" s="222"/>
      <c r="X170" s="222"/>
      <c r="Y170" s="222"/>
      <c r="Z170" s="222"/>
      <c r="AA170" s="222"/>
      <c r="AB170" s="222"/>
      <c r="AC170" s="222"/>
      <c r="AD170" s="222"/>
      <c r="AE170" s="222"/>
      <c r="AF170" s="222"/>
      <c r="AG170" s="222"/>
      <c r="AH170" s="222"/>
      <c r="AI170" s="222"/>
      <c r="AJ170" s="222"/>
      <c r="AK170" s="222"/>
      <c r="AL170" s="222"/>
      <c r="AM170" s="222"/>
      <c r="AN170" s="222"/>
      <c r="AO170" s="222"/>
      <c r="AP170" s="222"/>
    </row>
    <row r="171" spans="1:42" x14ac:dyDescent="0.25">
      <c r="A171" s="230"/>
      <c r="B171" s="231"/>
      <c r="C171" s="231"/>
      <c r="D171" s="232"/>
      <c r="E171" s="231"/>
      <c r="F171" s="231"/>
      <c r="G171" s="231"/>
      <c r="H171" s="231"/>
      <c r="I171" s="231"/>
      <c r="J171" s="231"/>
      <c r="K171" s="232"/>
      <c r="L171" s="231"/>
      <c r="M171" s="231"/>
      <c r="N171" s="231"/>
      <c r="O171" s="231"/>
      <c r="P171" s="222"/>
      <c r="Q171" s="222"/>
      <c r="R171" s="222"/>
      <c r="S171" s="222"/>
      <c r="T171" s="222"/>
      <c r="U171" s="222"/>
      <c r="V171" s="222"/>
      <c r="W171" s="222"/>
      <c r="X171" s="222"/>
      <c r="Y171" s="222"/>
      <c r="Z171" s="222"/>
      <c r="AA171" s="222"/>
      <c r="AB171" s="222"/>
      <c r="AC171" s="222"/>
      <c r="AD171" s="222"/>
      <c r="AE171" s="222"/>
      <c r="AF171" s="222"/>
      <c r="AG171" s="222"/>
      <c r="AH171" s="222"/>
      <c r="AI171" s="222"/>
      <c r="AJ171" s="222"/>
      <c r="AK171" s="222"/>
      <c r="AL171" s="222"/>
      <c r="AM171" s="222"/>
      <c r="AN171" s="222"/>
      <c r="AO171" s="222"/>
      <c r="AP171" s="222"/>
    </row>
    <row r="172" spans="1:42" x14ac:dyDescent="0.25">
      <c r="A172" s="230"/>
      <c r="B172" s="231"/>
      <c r="C172" s="231"/>
      <c r="D172" s="232"/>
      <c r="E172" s="231"/>
      <c r="F172" s="231"/>
      <c r="G172" s="231"/>
      <c r="H172" s="231"/>
      <c r="I172" s="231"/>
      <c r="J172" s="231"/>
      <c r="K172" s="232"/>
      <c r="L172" s="231"/>
      <c r="M172" s="231"/>
      <c r="N172" s="231"/>
      <c r="O172" s="231"/>
      <c r="P172" s="222"/>
      <c r="Q172" s="222"/>
      <c r="R172" s="222"/>
      <c r="S172" s="222"/>
      <c r="T172" s="222"/>
      <c r="U172" s="222"/>
      <c r="V172" s="222"/>
      <c r="W172" s="222"/>
      <c r="X172" s="222"/>
      <c r="Y172" s="222"/>
      <c r="Z172" s="222"/>
      <c r="AA172" s="222"/>
      <c r="AB172" s="222"/>
      <c r="AC172" s="222"/>
      <c r="AD172" s="222"/>
      <c r="AE172" s="222"/>
      <c r="AF172" s="222"/>
      <c r="AG172" s="222"/>
      <c r="AH172" s="222"/>
      <c r="AI172" s="222"/>
      <c r="AJ172" s="222"/>
      <c r="AK172" s="222"/>
      <c r="AL172" s="222"/>
      <c r="AM172" s="222"/>
      <c r="AN172" s="222"/>
      <c r="AO172" s="222"/>
      <c r="AP172" s="222"/>
    </row>
    <row r="173" spans="1:42" x14ac:dyDescent="0.25">
      <c r="A173" s="230"/>
      <c r="B173" s="231"/>
      <c r="C173" s="231"/>
      <c r="D173" s="232"/>
      <c r="E173" s="231"/>
      <c r="F173" s="231"/>
      <c r="G173" s="231"/>
      <c r="H173" s="231"/>
      <c r="I173" s="231"/>
      <c r="J173" s="231"/>
      <c r="K173" s="232"/>
      <c r="L173" s="231"/>
      <c r="M173" s="231"/>
      <c r="N173" s="231"/>
      <c r="O173" s="231"/>
      <c r="P173" s="222"/>
      <c r="Q173" s="222"/>
      <c r="R173" s="222"/>
      <c r="S173" s="222"/>
      <c r="T173" s="222"/>
      <c r="U173" s="222"/>
      <c r="V173" s="222"/>
      <c r="W173" s="222"/>
      <c r="X173" s="222"/>
      <c r="Y173" s="222"/>
      <c r="Z173" s="222"/>
      <c r="AA173" s="222"/>
      <c r="AB173" s="222"/>
      <c r="AC173" s="222"/>
      <c r="AD173" s="222"/>
      <c r="AE173" s="222"/>
      <c r="AF173" s="222"/>
      <c r="AG173" s="222"/>
      <c r="AH173" s="222"/>
      <c r="AI173" s="222"/>
      <c r="AJ173" s="222"/>
      <c r="AK173" s="222"/>
      <c r="AL173" s="222"/>
      <c r="AM173" s="222"/>
      <c r="AN173" s="222"/>
      <c r="AO173" s="222"/>
      <c r="AP173" s="222"/>
    </row>
    <row r="174" spans="1:42" x14ac:dyDescent="0.25">
      <c r="A174" s="230"/>
      <c r="B174" s="231"/>
      <c r="C174" s="231"/>
      <c r="D174" s="232"/>
      <c r="E174" s="231"/>
      <c r="F174" s="231"/>
      <c r="G174" s="231"/>
      <c r="H174" s="231"/>
      <c r="I174" s="231"/>
      <c r="J174" s="231"/>
      <c r="K174" s="232"/>
      <c r="L174" s="231"/>
      <c r="M174" s="231"/>
      <c r="N174" s="231"/>
      <c r="O174" s="231"/>
      <c r="P174" s="222"/>
      <c r="Q174" s="222"/>
      <c r="R174" s="222"/>
      <c r="S174" s="222"/>
      <c r="T174" s="222"/>
      <c r="U174" s="222"/>
      <c r="V174" s="222"/>
      <c r="W174" s="222"/>
      <c r="X174" s="222"/>
      <c r="Y174" s="222"/>
      <c r="Z174" s="222"/>
      <c r="AA174" s="222"/>
      <c r="AB174" s="222"/>
      <c r="AC174" s="222"/>
      <c r="AD174" s="222"/>
      <c r="AE174" s="222"/>
      <c r="AF174" s="222"/>
      <c r="AG174" s="222"/>
      <c r="AH174" s="222"/>
      <c r="AI174" s="222"/>
      <c r="AJ174" s="222"/>
      <c r="AK174" s="222"/>
      <c r="AL174" s="222"/>
      <c r="AM174" s="222"/>
      <c r="AN174" s="222"/>
      <c r="AO174" s="222"/>
      <c r="AP174" s="222"/>
    </row>
    <row r="175" spans="1:42" x14ac:dyDescent="0.25">
      <c r="A175" s="230"/>
      <c r="B175" s="231"/>
      <c r="C175" s="231"/>
      <c r="D175" s="232"/>
      <c r="E175" s="231"/>
      <c r="F175" s="231"/>
      <c r="G175" s="231"/>
      <c r="H175" s="231"/>
      <c r="I175" s="231"/>
      <c r="J175" s="231"/>
      <c r="K175" s="232"/>
      <c r="L175" s="231"/>
      <c r="M175" s="231"/>
      <c r="N175" s="231"/>
      <c r="O175" s="231"/>
      <c r="P175" s="222"/>
      <c r="Q175" s="222"/>
      <c r="R175" s="222"/>
      <c r="S175" s="222"/>
      <c r="T175" s="222"/>
      <c r="U175" s="222"/>
      <c r="V175" s="222"/>
      <c r="W175" s="222"/>
      <c r="X175" s="222"/>
      <c r="Y175" s="222"/>
      <c r="Z175" s="222"/>
      <c r="AA175" s="222"/>
      <c r="AB175" s="222"/>
      <c r="AC175" s="222"/>
      <c r="AD175" s="222"/>
      <c r="AE175" s="222"/>
      <c r="AF175" s="222"/>
      <c r="AG175" s="222"/>
      <c r="AH175" s="222"/>
      <c r="AI175" s="222"/>
      <c r="AJ175" s="222"/>
      <c r="AK175" s="222"/>
      <c r="AL175" s="222"/>
      <c r="AM175" s="222"/>
      <c r="AN175" s="222"/>
      <c r="AO175" s="222"/>
      <c r="AP175" s="222"/>
    </row>
    <row r="176" spans="1:42" x14ac:dyDescent="0.25">
      <c r="A176" s="230"/>
      <c r="B176" s="231"/>
      <c r="C176" s="231"/>
      <c r="D176" s="232"/>
      <c r="E176" s="231"/>
      <c r="F176" s="231"/>
      <c r="G176" s="231"/>
      <c r="H176" s="231"/>
      <c r="I176" s="231"/>
      <c r="J176" s="231"/>
      <c r="K176" s="232"/>
      <c r="L176" s="231"/>
      <c r="M176" s="231"/>
      <c r="N176" s="231"/>
      <c r="O176" s="231"/>
      <c r="P176" s="222"/>
      <c r="Q176" s="222"/>
      <c r="R176" s="222"/>
      <c r="S176" s="222"/>
      <c r="T176" s="222"/>
      <c r="U176" s="222"/>
      <c r="V176" s="222"/>
      <c r="W176" s="222"/>
      <c r="X176" s="222"/>
      <c r="Y176" s="222"/>
      <c r="Z176" s="222"/>
      <c r="AA176" s="222"/>
      <c r="AB176" s="222"/>
      <c r="AC176" s="222"/>
      <c r="AD176" s="222"/>
      <c r="AE176" s="222"/>
      <c r="AF176" s="222"/>
      <c r="AG176" s="222"/>
      <c r="AH176" s="222"/>
      <c r="AI176" s="222"/>
      <c r="AJ176" s="222"/>
      <c r="AK176" s="222"/>
      <c r="AL176" s="222"/>
      <c r="AM176" s="222"/>
      <c r="AN176" s="222"/>
      <c r="AO176" s="222"/>
      <c r="AP176" s="222"/>
    </row>
    <row r="177" spans="1:42" x14ac:dyDescent="0.25">
      <c r="A177" s="230"/>
      <c r="B177" s="231"/>
      <c r="C177" s="231"/>
      <c r="D177" s="232"/>
      <c r="E177" s="231"/>
      <c r="F177" s="231"/>
      <c r="G177" s="231"/>
      <c r="H177" s="231"/>
      <c r="I177" s="231"/>
      <c r="J177" s="231"/>
      <c r="K177" s="232"/>
      <c r="L177" s="231"/>
      <c r="M177" s="231"/>
      <c r="N177" s="231"/>
      <c r="O177" s="231"/>
      <c r="P177" s="222"/>
      <c r="Q177" s="222"/>
      <c r="R177" s="222"/>
      <c r="S177" s="222"/>
      <c r="T177" s="222"/>
      <c r="U177" s="222"/>
      <c r="V177" s="222"/>
      <c r="W177" s="222"/>
      <c r="X177" s="222"/>
      <c r="Y177" s="222"/>
      <c r="Z177" s="222"/>
      <c r="AA177" s="222"/>
      <c r="AB177" s="222"/>
      <c r="AC177" s="222"/>
      <c r="AD177" s="222"/>
      <c r="AE177" s="222"/>
      <c r="AF177" s="222"/>
      <c r="AG177" s="222"/>
      <c r="AH177" s="222"/>
      <c r="AI177" s="222"/>
      <c r="AJ177" s="222"/>
      <c r="AK177" s="222"/>
      <c r="AL177" s="222"/>
      <c r="AM177" s="222"/>
      <c r="AN177" s="222"/>
      <c r="AO177" s="222"/>
      <c r="AP177" s="222"/>
    </row>
    <row r="178" spans="1:42" x14ac:dyDescent="0.25">
      <c r="A178" s="230"/>
      <c r="B178" s="231"/>
      <c r="C178" s="231"/>
      <c r="D178" s="232"/>
      <c r="E178" s="231"/>
      <c r="F178" s="231"/>
      <c r="G178" s="231"/>
      <c r="H178" s="231"/>
      <c r="I178" s="231"/>
      <c r="J178" s="231"/>
      <c r="K178" s="232"/>
      <c r="L178" s="231"/>
      <c r="M178" s="231"/>
      <c r="N178" s="231"/>
      <c r="O178" s="231"/>
      <c r="P178" s="222"/>
      <c r="Q178" s="222"/>
      <c r="R178" s="222"/>
      <c r="S178" s="222"/>
      <c r="T178" s="222"/>
      <c r="U178" s="222"/>
      <c r="V178" s="222"/>
      <c r="W178" s="222"/>
      <c r="X178" s="222"/>
      <c r="Y178" s="222"/>
      <c r="Z178" s="222"/>
      <c r="AA178" s="222"/>
      <c r="AB178" s="222"/>
      <c r="AC178" s="222"/>
      <c r="AD178" s="222"/>
      <c r="AE178" s="222"/>
      <c r="AF178" s="222"/>
      <c r="AG178" s="222"/>
      <c r="AH178" s="222"/>
      <c r="AI178" s="222"/>
      <c r="AJ178" s="222"/>
      <c r="AK178" s="222"/>
      <c r="AL178" s="222"/>
      <c r="AM178" s="222"/>
      <c r="AN178" s="222"/>
      <c r="AO178" s="222"/>
      <c r="AP178" s="222"/>
    </row>
    <row r="179" spans="1:42" x14ac:dyDescent="0.25">
      <c r="A179" s="230"/>
      <c r="B179" s="231"/>
      <c r="C179" s="231"/>
      <c r="D179" s="232"/>
      <c r="E179" s="231"/>
      <c r="F179" s="231"/>
      <c r="G179" s="231"/>
      <c r="H179" s="231"/>
      <c r="I179" s="231"/>
      <c r="J179" s="231"/>
      <c r="K179" s="232"/>
      <c r="L179" s="231"/>
      <c r="M179" s="231"/>
      <c r="N179" s="231"/>
      <c r="O179" s="231"/>
      <c r="P179" s="222"/>
      <c r="Q179" s="222"/>
      <c r="R179" s="222"/>
      <c r="S179" s="222"/>
      <c r="T179" s="222"/>
      <c r="U179" s="222"/>
      <c r="V179" s="222"/>
      <c r="W179" s="222"/>
      <c r="X179" s="222"/>
      <c r="Y179" s="222"/>
      <c r="Z179" s="222"/>
      <c r="AA179" s="222"/>
      <c r="AB179" s="222"/>
      <c r="AC179" s="222"/>
      <c r="AD179" s="222"/>
      <c r="AE179" s="222"/>
      <c r="AF179" s="222"/>
      <c r="AG179" s="222"/>
      <c r="AH179" s="222"/>
      <c r="AI179" s="222"/>
      <c r="AJ179" s="222"/>
      <c r="AK179" s="222"/>
      <c r="AL179" s="222"/>
      <c r="AM179" s="222"/>
      <c r="AN179" s="222"/>
      <c r="AO179" s="222"/>
      <c r="AP179" s="222"/>
    </row>
    <row r="180" spans="1:42" x14ac:dyDescent="0.25">
      <c r="A180" s="230"/>
      <c r="B180" s="231"/>
      <c r="C180" s="231"/>
      <c r="D180" s="232"/>
      <c r="E180" s="231"/>
      <c r="F180" s="231"/>
      <c r="G180" s="231"/>
      <c r="H180" s="231"/>
      <c r="I180" s="231"/>
      <c r="J180" s="231"/>
      <c r="K180" s="232"/>
      <c r="L180" s="231"/>
      <c r="M180" s="231"/>
      <c r="N180" s="231"/>
      <c r="O180" s="231"/>
      <c r="P180" s="222"/>
      <c r="Q180" s="222"/>
      <c r="R180" s="222"/>
      <c r="S180" s="222"/>
      <c r="T180" s="222"/>
      <c r="U180" s="222"/>
      <c r="V180" s="222"/>
      <c r="W180" s="222"/>
      <c r="X180" s="222"/>
      <c r="Y180" s="222"/>
      <c r="Z180" s="222"/>
      <c r="AA180" s="222"/>
      <c r="AB180" s="222"/>
      <c r="AC180" s="222"/>
      <c r="AD180" s="222"/>
      <c r="AE180" s="222"/>
      <c r="AF180" s="222"/>
      <c r="AG180" s="222"/>
      <c r="AH180" s="222"/>
      <c r="AI180" s="222"/>
      <c r="AJ180" s="222"/>
      <c r="AK180" s="222"/>
      <c r="AL180" s="222"/>
      <c r="AM180" s="222"/>
      <c r="AN180" s="222"/>
      <c r="AO180" s="222"/>
      <c r="AP180" s="222"/>
    </row>
    <row r="181" spans="1:42" x14ac:dyDescent="0.25">
      <c r="A181" s="230"/>
      <c r="B181" s="231"/>
      <c r="C181" s="231"/>
      <c r="D181" s="232"/>
      <c r="E181" s="231"/>
      <c r="F181" s="231"/>
      <c r="G181" s="231"/>
      <c r="H181" s="231"/>
      <c r="I181" s="231"/>
      <c r="J181" s="231"/>
      <c r="K181" s="232"/>
      <c r="L181" s="231"/>
      <c r="M181" s="231"/>
      <c r="N181" s="231"/>
      <c r="O181" s="231"/>
      <c r="P181" s="222"/>
      <c r="Q181" s="222"/>
      <c r="R181" s="222"/>
      <c r="S181" s="222"/>
      <c r="T181" s="222"/>
      <c r="U181" s="222"/>
      <c r="V181" s="222"/>
      <c r="W181" s="222"/>
      <c r="X181" s="222"/>
      <c r="Y181" s="222"/>
      <c r="Z181" s="222"/>
      <c r="AA181" s="222"/>
      <c r="AB181" s="222"/>
      <c r="AC181" s="222"/>
      <c r="AD181" s="222"/>
      <c r="AE181" s="222"/>
      <c r="AF181" s="222"/>
      <c r="AG181" s="222"/>
      <c r="AH181" s="222"/>
      <c r="AI181" s="222"/>
      <c r="AJ181" s="222"/>
      <c r="AK181" s="222"/>
      <c r="AL181" s="222"/>
      <c r="AM181" s="222"/>
      <c r="AN181" s="222"/>
      <c r="AO181" s="222"/>
      <c r="AP181" s="222"/>
    </row>
    <row r="182" spans="1:42" x14ac:dyDescent="0.25">
      <c r="A182" s="230"/>
      <c r="B182" s="231"/>
      <c r="C182" s="231"/>
      <c r="D182" s="232"/>
      <c r="E182" s="231"/>
      <c r="F182" s="231"/>
      <c r="G182" s="231"/>
      <c r="H182" s="231"/>
      <c r="I182" s="231"/>
      <c r="J182" s="231"/>
      <c r="K182" s="232"/>
      <c r="L182" s="231"/>
      <c r="M182" s="231"/>
      <c r="N182" s="231"/>
      <c r="O182" s="231"/>
      <c r="P182" s="222"/>
      <c r="Q182" s="222"/>
      <c r="R182" s="222"/>
      <c r="S182" s="222"/>
      <c r="T182" s="222"/>
      <c r="U182" s="222"/>
      <c r="V182" s="222"/>
      <c r="W182" s="222"/>
      <c r="X182" s="222"/>
      <c r="Y182" s="222"/>
      <c r="Z182" s="222"/>
      <c r="AA182" s="222"/>
      <c r="AB182" s="222"/>
      <c r="AC182" s="222"/>
      <c r="AD182" s="222"/>
      <c r="AE182" s="222"/>
      <c r="AF182" s="222"/>
      <c r="AG182" s="222"/>
      <c r="AH182" s="222"/>
      <c r="AI182" s="222"/>
      <c r="AJ182" s="222"/>
      <c r="AK182" s="222"/>
      <c r="AL182" s="222"/>
      <c r="AM182" s="222"/>
      <c r="AN182" s="222"/>
      <c r="AO182" s="222"/>
      <c r="AP182" s="222"/>
    </row>
    <row r="183" spans="1:42" x14ac:dyDescent="0.25">
      <c r="A183" s="230"/>
      <c r="B183" s="231"/>
      <c r="C183" s="231"/>
      <c r="D183" s="232"/>
      <c r="E183" s="231"/>
      <c r="F183" s="231"/>
      <c r="G183" s="231"/>
      <c r="H183" s="231"/>
      <c r="I183" s="231"/>
      <c r="J183" s="231"/>
      <c r="K183" s="232"/>
      <c r="L183" s="231"/>
      <c r="M183" s="231"/>
      <c r="N183" s="231"/>
      <c r="O183" s="231"/>
      <c r="P183" s="222"/>
      <c r="Q183" s="222"/>
      <c r="R183" s="222"/>
      <c r="S183" s="222"/>
      <c r="T183" s="222"/>
      <c r="U183" s="222"/>
      <c r="V183" s="222"/>
      <c r="W183" s="222"/>
      <c r="X183" s="222"/>
      <c r="Y183" s="222"/>
      <c r="Z183" s="222"/>
      <c r="AA183" s="222"/>
      <c r="AB183" s="222"/>
      <c r="AC183" s="222"/>
      <c r="AD183" s="222"/>
      <c r="AE183" s="222"/>
      <c r="AF183" s="222"/>
      <c r="AG183" s="222"/>
      <c r="AH183" s="222"/>
      <c r="AI183" s="222"/>
      <c r="AJ183" s="222"/>
      <c r="AK183" s="222"/>
      <c r="AL183" s="222"/>
      <c r="AM183" s="222"/>
      <c r="AN183" s="222"/>
      <c r="AO183" s="222"/>
      <c r="AP183" s="222"/>
    </row>
    <row r="184" spans="1:42" x14ac:dyDescent="0.25">
      <c r="A184" s="230"/>
      <c r="B184" s="231"/>
      <c r="C184" s="231"/>
      <c r="D184" s="232"/>
      <c r="E184" s="231"/>
      <c r="F184" s="231"/>
      <c r="G184" s="231"/>
      <c r="H184" s="231"/>
      <c r="I184" s="231"/>
      <c r="J184" s="231"/>
      <c r="K184" s="232"/>
      <c r="L184" s="231"/>
      <c r="M184" s="231"/>
      <c r="N184" s="231"/>
      <c r="O184" s="231"/>
      <c r="P184" s="222"/>
      <c r="Q184" s="222"/>
      <c r="R184" s="222"/>
      <c r="S184" s="222"/>
      <c r="T184" s="222"/>
      <c r="U184" s="222"/>
      <c r="V184" s="222"/>
      <c r="W184" s="222"/>
      <c r="X184" s="222"/>
      <c r="Y184" s="222"/>
      <c r="Z184" s="222"/>
      <c r="AA184" s="222"/>
      <c r="AB184" s="222"/>
      <c r="AC184" s="222"/>
      <c r="AD184" s="222"/>
      <c r="AE184" s="222"/>
      <c r="AF184" s="222"/>
      <c r="AG184" s="222"/>
      <c r="AH184" s="222"/>
      <c r="AI184" s="222"/>
      <c r="AJ184" s="222"/>
      <c r="AK184" s="222"/>
      <c r="AL184" s="222"/>
      <c r="AM184" s="222"/>
      <c r="AN184" s="222"/>
      <c r="AO184" s="222"/>
      <c r="AP184" s="222"/>
    </row>
    <row r="185" spans="1:42" x14ac:dyDescent="0.25">
      <c r="A185" s="230"/>
      <c r="B185" s="231"/>
      <c r="C185" s="231"/>
      <c r="D185" s="232"/>
      <c r="E185" s="231"/>
      <c r="F185" s="231"/>
      <c r="G185" s="231"/>
      <c r="H185" s="231"/>
      <c r="I185" s="231"/>
      <c r="J185" s="231"/>
      <c r="K185" s="232"/>
      <c r="L185" s="231"/>
      <c r="M185" s="231"/>
      <c r="N185" s="231"/>
      <c r="O185" s="231"/>
      <c r="P185" s="222"/>
      <c r="Q185" s="222"/>
      <c r="R185" s="222"/>
      <c r="S185" s="222"/>
      <c r="T185" s="222"/>
      <c r="U185" s="222"/>
      <c r="V185" s="222"/>
      <c r="W185" s="222"/>
      <c r="X185" s="222"/>
      <c r="Y185" s="222"/>
      <c r="Z185" s="222"/>
      <c r="AA185" s="222"/>
      <c r="AB185" s="222"/>
      <c r="AC185" s="222"/>
      <c r="AD185" s="222"/>
      <c r="AE185" s="222"/>
      <c r="AF185" s="222"/>
      <c r="AG185" s="222"/>
      <c r="AH185" s="222"/>
      <c r="AI185" s="222"/>
      <c r="AJ185" s="222"/>
      <c r="AK185" s="222"/>
      <c r="AL185" s="222"/>
      <c r="AM185" s="222"/>
      <c r="AN185" s="222"/>
      <c r="AO185" s="222"/>
      <c r="AP185" s="222"/>
    </row>
    <row r="186" spans="1:42" x14ac:dyDescent="0.25">
      <c r="A186" s="230"/>
      <c r="B186" s="231"/>
      <c r="C186" s="231"/>
      <c r="D186" s="232"/>
      <c r="E186" s="231"/>
      <c r="F186" s="231"/>
      <c r="G186" s="231"/>
      <c r="H186" s="231"/>
      <c r="I186" s="231"/>
      <c r="J186" s="231"/>
      <c r="K186" s="232"/>
      <c r="L186" s="231"/>
      <c r="M186" s="231"/>
      <c r="N186" s="231"/>
      <c r="O186" s="231"/>
      <c r="P186" s="222"/>
      <c r="Q186" s="222"/>
      <c r="R186" s="222"/>
      <c r="S186" s="222"/>
      <c r="T186" s="222"/>
      <c r="U186" s="222"/>
      <c r="V186" s="222"/>
      <c r="W186" s="222"/>
      <c r="X186" s="222"/>
      <c r="Y186" s="222"/>
      <c r="Z186" s="222"/>
      <c r="AA186" s="222"/>
      <c r="AB186" s="222"/>
      <c r="AC186" s="222"/>
      <c r="AD186" s="222"/>
      <c r="AE186" s="222"/>
      <c r="AF186" s="222"/>
      <c r="AG186" s="222"/>
      <c r="AH186" s="222"/>
      <c r="AI186" s="222"/>
      <c r="AJ186" s="222"/>
      <c r="AK186" s="222"/>
      <c r="AL186" s="222"/>
      <c r="AM186" s="222"/>
      <c r="AN186" s="222"/>
      <c r="AO186" s="222"/>
      <c r="AP186" s="222"/>
    </row>
    <row r="187" spans="1:42" x14ac:dyDescent="0.25">
      <c r="A187" s="230"/>
      <c r="B187" s="231"/>
      <c r="C187" s="231"/>
      <c r="D187" s="232"/>
      <c r="E187" s="231"/>
      <c r="F187" s="231"/>
      <c r="G187" s="231"/>
      <c r="H187" s="231"/>
      <c r="I187" s="231"/>
      <c r="J187" s="231"/>
      <c r="K187" s="232"/>
      <c r="L187" s="231"/>
      <c r="M187" s="231"/>
      <c r="N187" s="231"/>
      <c r="O187" s="231"/>
      <c r="P187" s="222"/>
      <c r="Q187" s="222"/>
      <c r="R187" s="222"/>
      <c r="S187" s="222"/>
      <c r="T187" s="222"/>
      <c r="U187" s="222"/>
      <c r="V187" s="222"/>
      <c r="W187" s="222"/>
      <c r="X187" s="222"/>
      <c r="Y187" s="222"/>
      <c r="Z187" s="222"/>
      <c r="AA187" s="222"/>
      <c r="AB187" s="222"/>
      <c r="AC187" s="222"/>
      <c r="AD187" s="222"/>
      <c r="AE187" s="222"/>
      <c r="AF187" s="222"/>
      <c r="AG187" s="222"/>
      <c r="AH187" s="222"/>
      <c r="AI187" s="222"/>
      <c r="AJ187" s="222"/>
      <c r="AK187" s="222"/>
      <c r="AL187" s="222"/>
      <c r="AM187" s="222"/>
      <c r="AN187" s="222"/>
      <c r="AO187" s="222"/>
      <c r="AP187" s="222"/>
    </row>
    <row r="188" spans="1:42" x14ac:dyDescent="0.25">
      <c r="A188" s="230"/>
      <c r="B188" s="231"/>
      <c r="C188" s="231"/>
      <c r="D188" s="232"/>
      <c r="E188" s="231"/>
      <c r="F188" s="231"/>
      <c r="G188" s="231"/>
      <c r="H188" s="231"/>
      <c r="I188" s="231"/>
      <c r="J188" s="231"/>
      <c r="K188" s="232"/>
      <c r="L188" s="231"/>
      <c r="M188" s="231"/>
      <c r="N188" s="231"/>
      <c r="O188" s="231"/>
      <c r="P188" s="222"/>
      <c r="Q188" s="222"/>
      <c r="R188" s="222"/>
      <c r="S188" s="222"/>
      <c r="T188" s="222"/>
      <c r="U188" s="222"/>
      <c r="V188" s="222"/>
      <c r="W188" s="222"/>
      <c r="X188" s="222"/>
      <c r="Y188" s="222"/>
      <c r="Z188" s="222"/>
      <c r="AA188" s="222"/>
      <c r="AB188" s="222"/>
      <c r="AC188" s="222"/>
      <c r="AD188" s="222"/>
      <c r="AE188" s="222"/>
      <c r="AF188" s="222"/>
      <c r="AG188" s="222"/>
      <c r="AH188" s="222"/>
      <c r="AI188" s="222"/>
      <c r="AJ188" s="222"/>
      <c r="AK188" s="222"/>
      <c r="AL188" s="222"/>
      <c r="AM188" s="222"/>
      <c r="AN188" s="222"/>
      <c r="AO188" s="222"/>
      <c r="AP188" s="222"/>
    </row>
    <row r="189" spans="1:42" x14ac:dyDescent="0.25">
      <c r="A189" s="230"/>
      <c r="B189" s="231"/>
      <c r="C189" s="231"/>
      <c r="D189" s="232"/>
      <c r="E189" s="231"/>
      <c r="F189" s="231"/>
      <c r="G189" s="231"/>
      <c r="H189" s="231"/>
      <c r="I189" s="231"/>
      <c r="J189" s="231"/>
      <c r="K189" s="232"/>
      <c r="L189" s="231"/>
      <c r="M189" s="231"/>
      <c r="N189" s="231"/>
      <c r="O189" s="231"/>
      <c r="P189" s="222"/>
      <c r="Q189" s="222"/>
      <c r="R189" s="222"/>
      <c r="S189" s="222"/>
      <c r="T189" s="222"/>
      <c r="U189" s="222"/>
      <c r="V189" s="222"/>
      <c r="W189" s="222"/>
      <c r="X189" s="222"/>
      <c r="Y189" s="222"/>
      <c r="Z189" s="222"/>
      <c r="AA189" s="222"/>
      <c r="AB189" s="222"/>
      <c r="AC189" s="222"/>
      <c r="AD189" s="222"/>
      <c r="AE189" s="222"/>
      <c r="AF189" s="222"/>
      <c r="AG189" s="222"/>
      <c r="AH189" s="222"/>
      <c r="AI189" s="222"/>
      <c r="AJ189" s="222"/>
      <c r="AK189" s="222"/>
      <c r="AL189" s="222"/>
      <c r="AM189" s="222"/>
      <c r="AN189" s="222"/>
      <c r="AO189" s="222"/>
      <c r="AP189" s="222"/>
    </row>
    <row r="190" spans="1:42" x14ac:dyDescent="0.25">
      <c r="A190" s="230"/>
      <c r="B190" s="231"/>
      <c r="C190" s="231"/>
      <c r="D190" s="232"/>
      <c r="E190" s="231"/>
      <c r="F190" s="231"/>
      <c r="G190" s="231"/>
      <c r="H190" s="231"/>
      <c r="I190" s="231"/>
      <c r="J190" s="231"/>
      <c r="K190" s="232"/>
      <c r="L190" s="231"/>
      <c r="M190" s="231"/>
      <c r="N190" s="231"/>
      <c r="O190" s="231"/>
      <c r="P190" s="222"/>
      <c r="Q190" s="222"/>
      <c r="R190" s="222"/>
      <c r="S190" s="222"/>
      <c r="T190" s="222"/>
      <c r="U190" s="222"/>
      <c r="V190" s="222"/>
      <c r="W190" s="222"/>
      <c r="X190" s="222"/>
      <c r="Y190" s="222"/>
      <c r="Z190" s="222"/>
      <c r="AA190" s="222"/>
      <c r="AB190" s="222"/>
      <c r="AC190" s="222"/>
      <c r="AD190" s="222"/>
      <c r="AE190" s="222"/>
      <c r="AF190" s="222"/>
      <c r="AG190" s="222"/>
      <c r="AH190" s="222"/>
      <c r="AI190" s="222"/>
      <c r="AJ190" s="222"/>
      <c r="AK190" s="222"/>
      <c r="AL190" s="222"/>
      <c r="AM190" s="222"/>
      <c r="AN190" s="222"/>
      <c r="AO190" s="222"/>
      <c r="AP190" s="222"/>
    </row>
    <row r="191" spans="1:42" x14ac:dyDescent="0.25">
      <c r="A191" s="230"/>
      <c r="B191" s="231"/>
      <c r="C191" s="231"/>
      <c r="D191" s="232"/>
      <c r="E191" s="231"/>
      <c r="F191" s="231"/>
      <c r="G191" s="231"/>
      <c r="H191" s="231"/>
      <c r="I191" s="231"/>
      <c r="J191" s="231"/>
      <c r="K191" s="232"/>
      <c r="L191" s="231"/>
      <c r="M191" s="231"/>
      <c r="N191" s="231"/>
      <c r="O191" s="231"/>
      <c r="P191" s="222"/>
      <c r="Q191" s="222"/>
      <c r="R191" s="222"/>
      <c r="S191" s="222"/>
      <c r="T191" s="222"/>
      <c r="U191" s="222"/>
      <c r="V191" s="222"/>
      <c r="W191" s="222"/>
      <c r="X191" s="222"/>
      <c r="Y191" s="222"/>
      <c r="Z191" s="222"/>
      <c r="AA191" s="222"/>
      <c r="AB191" s="222"/>
      <c r="AC191" s="222"/>
      <c r="AD191" s="222"/>
      <c r="AE191" s="222"/>
      <c r="AF191" s="222"/>
      <c r="AG191" s="222"/>
      <c r="AH191" s="222"/>
      <c r="AI191" s="222"/>
      <c r="AJ191" s="222"/>
      <c r="AK191" s="222"/>
      <c r="AL191" s="222"/>
      <c r="AM191" s="222"/>
      <c r="AN191" s="222"/>
      <c r="AO191" s="222"/>
      <c r="AP191" s="222"/>
    </row>
    <row r="192" spans="1:42" x14ac:dyDescent="0.25">
      <c r="A192" s="230"/>
      <c r="B192" s="231"/>
      <c r="C192" s="231"/>
      <c r="D192" s="232"/>
      <c r="E192" s="231"/>
      <c r="F192" s="231"/>
      <c r="G192" s="231"/>
      <c r="H192" s="231"/>
      <c r="I192" s="231"/>
      <c r="J192" s="231"/>
      <c r="K192" s="232"/>
      <c r="L192" s="231"/>
      <c r="M192" s="231"/>
      <c r="N192" s="231"/>
      <c r="O192" s="231"/>
      <c r="P192" s="222"/>
      <c r="Q192" s="222"/>
      <c r="R192" s="222"/>
      <c r="S192" s="222"/>
      <c r="T192" s="222"/>
      <c r="U192" s="222"/>
      <c r="V192" s="222"/>
      <c r="W192" s="222"/>
      <c r="X192" s="222"/>
      <c r="Y192" s="222"/>
      <c r="Z192" s="222"/>
      <c r="AA192" s="222"/>
      <c r="AB192" s="222"/>
      <c r="AC192" s="222"/>
      <c r="AD192" s="222"/>
      <c r="AE192" s="222"/>
      <c r="AF192" s="222"/>
      <c r="AG192" s="222"/>
      <c r="AH192" s="222"/>
      <c r="AI192" s="222"/>
      <c r="AJ192" s="222"/>
      <c r="AK192" s="222"/>
      <c r="AL192" s="222"/>
      <c r="AM192" s="222"/>
      <c r="AN192" s="222"/>
      <c r="AO192" s="222"/>
      <c r="AP192" s="222"/>
    </row>
    <row r="193" spans="1:42" x14ac:dyDescent="0.25">
      <c r="A193" s="230"/>
      <c r="B193" s="231"/>
      <c r="C193" s="231"/>
      <c r="D193" s="232"/>
      <c r="E193" s="231"/>
      <c r="F193" s="231"/>
      <c r="G193" s="231"/>
      <c r="H193" s="231"/>
      <c r="I193" s="231"/>
      <c r="J193" s="231"/>
      <c r="K193" s="232"/>
      <c r="L193" s="231"/>
      <c r="M193" s="231"/>
      <c r="N193" s="231"/>
      <c r="O193" s="231"/>
      <c r="P193" s="222"/>
      <c r="Q193" s="222"/>
      <c r="R193" s="222"/>
      <c r="S193" s="222"/>
      <c r="T193" s="222"/>
      <c r="U193" s="222"/>
      <c r="V193" s="222"/>
      <c r="W193" s="222"/>
      <c r="X193" s="222"/>
      <c r="Y193" s="222"/>
      <c r="Z193" s="222"/>
      <c r="AA193" s="222"/>
      <c r="AB193" s="222"/>
      <c r="AC193" s="222"/>
      <c r="AD193" s="222"/>
      <c r="AE193" s="222"/>
      <c r="AF193" s="222"/>
      <c r="AG193" s="222"/>
      <c r="AH193" s="222"/>
      <c r="AI193" s="222"/>
      <c r="AJ193" s="222"/>
      <c r="AK193" s="222"/>
      <c r="AL193" s="222"/>
      <c r="AM193" s="222"/>
      <c r="AN193" s="222"/>
      <c r="AO193" s="222"/>
      <c r="AP193" s="222"/>
    </row>
    <row r="194" spans="1:42" x14ac:dyDescent="0.25">
      <c r="A194" s="230"/>
      <c r="B194" s="231"/>
      <c r="C194" s="231"/>
      <c r="D194" s="232"/>
      <c r="E194" s="231"/>
      <c r="F194" s="231"/>
      <c r="G194" s="231"/>
      <c r="H194" s="231"/>
      <c r="I194" s="231"/>
      <c r="J194" s="231"/>
      <c r="K194" s="232"/>
      <c r="L194" s="231"/>
      <c r="M194" s="231"/>
      <c r="N194" s="231"/>
      <c r="O194" s="231"/>
      <c r="P194" s="222"/>
      <c r="Q194" s="222"/>
      <c r="R194" s="222"/>
      <c r="S194" s="222"/>
      <c r="T194" s="222"/>
      <c r="U194" s="222"/>
      <c r="V194" s="222"/>
      <c r="W194" s="222"/>
      <c r="X194" s="222"/>
      <c r="Y194" s="222"/>
      <c r="Z194" s="222"/>
      <c r="AA194" s="222"/>
      <c r="AB194" s="222"/>
      <c r="AC194" s="222"/>
      <c r="AD194" s="222"/>
      <c r="AE194" s="222"/>
      <c r="AF194" s="222"/>
      <c r="AG194" s="222"/>
      <c r="AH194" s="222"/>
      <c r="AI194" s="222"/>
      <c r="AJ194" s="222"/>
      <c r="AK194" s="222"/>
      <c r="AL194" s="222"/>
      <c r="AM194" s="222"/>
      <c r="AN194" s="222"/>
      <c r="AO194" s="222"/>
      <c r="AP194" s="222"/>
    </row>
    <row r="195" spans="1:42" x14ac:dyDescent="0.25">
      <c r="A195" s="230"/>
      <c r="B195" s="231"/>
      <c r="C195" s="231"/>
      <c r="D195" s="232"/>
      <c r="E195" s="231"/>
      <c r="F195" s="231"/>
      <c r="G195" s="231"/>
      <c r="H195" s="231"/>
      <c r="I195" s="231"/>
      <c r="J195" s="231"/>
      <c r="K195" s="232"/>
      <c r="L195" s="231"/>
      <c r="M195" s="231"/>
      <c r="N195" s="231"/>
      <c r="O195" s="231"/>
      <c r="P195" s="222"/>
      <c r="Q195" s="222"/>
      <c r="R195" s="222"/>
      <c r="S195" s="222"/>
      <c r="T195" s="222"/>
      <c r="U195" s="222"/>
      <c r="V195" s="222"/>
      <c r="W195" s="222"/>
      <c r="X195" s="222"/>
      <c r="Y195" s="222"/>
      <c r="Z195" s="222"/>
      <c r="AA195" s="222"/>
      <c r="AB195" s="222"/>
      <c r="AC195" s="222"/>
      <c r="AD195" s="222"/>
      <c r="AE195" s="222"/>
      <c r="AF195" s="222"/>
      <c r="AG195" s="222"/>
      <c r="AH195" s="222"/>
      <c r="AI195" s="222"/>
      <c r="AJ195" s="222"/>
      <c r="AK195" s="222"/>
      <c r="AL195" s="222"/>
      <c r="AM195" s="222"/>
      <c r="AN195" s="222"/>
      <c r="AO195" s="222"/>
      <c r="AP195" s="222"/>
    </row>
    <row r="196" spans="1:42" x14ac:dyDescent="0.25">
      <c r="A196" s="230"/>
      <c r="B196" s="231"/>
      <c r="C196" s="231"/>
      <c r="D196" s="232"/>
      <c r="E196" s="231"/>
      <c r="F196" s="231"/>
      <c r="G196" s="231"/>
      <c r="H196" s="231"/>
      <c r="I196" s="231"/>
      <c r="J196" s="231"/>
      <c r="K196" s="232"/>
      <c r="L196" s="231"/>
      <c r="M196" s="231"/>
      <c r="N196" s="231"/>
      <c r="O196" s="231"/>
      <c r="P196" s="222"/>
      <c r="Q196" s="222"/>
      <c r="R196" s="222"/>
      <c r="S196" s="222"/>
      <c r="T196" s="222"/>
      <c r="U196" s="222"/>
      <c r="V196" s="222"/>
      <c r="W196" s="222"/>
      <c r="X196" s="222"/>
      <c r="Y196" s="222"/>
      <c r="Z196" s="222"/>
      <c r="AA196" s="222"/>
      <c r="AB196" s="222"/>
      <c r="AC196" s="222"/>
      <c r="AD196" s="222"/>
      <c r="AE196" s="222"/>
      <c r="AF196" s="222"/>
      <c r="AG196" s="222"/>
      <c r="AH196" s="222"/>
      <c r="AI196" s="222"/>
      <c r="AJ196" s="222"/>
      <c r="AK196" s="222"/>
      <c r="AL196" s="222"/>
      <c r="AM196" s="222"/>
      <c r="AN196" s="222"/>
      <c r="AO196" s="222"/>
      <c r="AP196" s="222"/>
    </row>
    <row r="197" spans="1:42" x14ac:dyDescent="0.25">
      <c r="A197" s="230"/>
      <c r="B197" s="231"/>
      <c r="C197" s="231"/>
      <c r="D197" s="232"/>
      <c r="E197" s="231"/>
      <c r="F197" s="231"/>
      <c r="G197" s="231"/>
      <c r="H197" s="231"/>
      <c r="I197" s="231"/>
      <c r="J197" s="231"/>
      <c r="K197" s="232"/>
      <c r="L197" s="231"/>
      <c r="M197" s="231"/>
      <c r="N197" s="231"/>
      <c r="O197" s="231"/>
      <c r="P197" s="222"/>
      <c r="Q197" s="222"/>
      <c r="R197" s="222"/>
      <c r="S197" s="222"/>
      <c r="T197" s="222"/>
      <c r="U197" s="222"/>
      <c r="V197" s="222"/>
      <c r="W197" s="222"/>
      <c r="X197" s="222"/>
      <c r="Y197" s="222"/>
      <c r="Z197" s="222"/>
      <c r="AA197" s="222"/>
      <c r="AB197" s="222"/>
      <c r="AC197" s="222"/>
      <c r="AD197" s="222"/>
      <c r="AE197" s="222"/>
      <c r="AF197" s="222"/>
      <c r="AG197" s="222"/>
      <c r="AH197" s="222"/>
      <c r="AI197" s="222"/>
      <c r="AJ197" s="222"/>
      <c r="AK197" s="222"/>
      <c r="AL197" s="222"/>
      <c r="AM197" s="222"/>
      <c r="AN197" s="222"/>
      <c r="AO197" s="222"/>
      <c r="AP197" s="222"/>
    </row>
    <row r="198" spans="1:42" x14ac:dyDescent="0.25">
      <c r="A198" s="230"/>
      <c r="B198" s="231"/>
      <c r="C198" s="231"/>
      <c r="D198" s="232"/>
      <c r="E198" s="231"/>
      <c r="F198" s="231"/>
      <c r="G198" s="231"/>
      <c r="H198" s="231"/>
      <c r="I198" s="231"/>
      <c r="J198" s="231"/>
      <c r="K198" s="232"/>
      <c r="L198" s="231"/>
      <c r="M198" s="231"/>
      <c r="N198" s="231"/>
      <c r="O198" s="231"/>
      <c r="P198" s="222"/>
      <c r="Q198" s="222"/>
      <c r="R198" s="222"/>
      <c r="S198" s="222"/>
      <c r="T198" s="222"/>
      <c r="U198" s="222"/>
      <c r="V198" s="222"/>
      <c r="W198" s="222"/>
      <c r="X198" s="222"/>
      <c r="Y198" s="222"/>
      <c r="Z198" s="222"/>
      <c r="AA198" s="222"/>
      <c r="AB198" s="222"/>
      <c r="AC198" s="222"/>
      <c r="AD198" s="222"/>
      <c r="AE198" s="222"/>
      <c r="AF198" s="222"/>
      <c r="AG198" s="222"/>
      <c r="AH198" s="222"/>
      <c r="AI198" s="222"/>
      <c r="AJ198" s="222"/>
      <c r="AK198" s="222"/>
      <c r="AL198" s="222"/>
      <c r="AM198" s="222"/>
      <c r="AN198" s="222"/>
      <c r="AO198" s="222"/>
      <c r="AP198" s="222"/>
    </row>
    <row r="199" spans="1:42" x14ac:dyDescent="0.25">
      <c r="A199" s="230"/>
      <c r="B199" s="231"/>
      <c r="C199" s="231"/>
      <c r="D199" s="232"/>
      <c r="E199" s="231"/>
      <c r="F199" s="231"/>
      <c r="G199" s="231"/>
      <c r="H199" s="231"/>
      <c r="I199" s="231"/>
      <c r="J199" s="231"/>
      <c r="K199" s="232"/>
      <c r="L199" s="231"/>
      <c r="M199" s="231"/>
      <c r="N199" s="231"/>
      <c r="O199" s="231"/>
      <c r="P199" s="222"/>
      <c r="Q199" s="222"/>
      <c r="R199" s="222"/>
      <c r="S199" s="222"/>
      <c r="T199" s="222"/>
      <c r="U199" s="222"/>
      <c r="V199" s="222"/>
      <c r="W199" s="222"/>
      <c r="X199" s="222"/>
      <c r="Y199" s="222"/>
      <c r="Z199" s="222"/>
      <c r="AA199" s="222"/>
      <c r="AB199" s="222"/>
      <c r="AC199" s="222"/>
      <c r="AD199" s="222"/>
      <c r="AE199" s="222"/>
      <c r="AF199" s="222"/>
      <c r="AG199" s="222"/>
      <c r="AH199" s="222"/>
      <c r="AI199" s="222"/>
      <c r="AJ199" s="222"/>
      <c r="AK199" s="222"/>
      <c r="AL199" s="222"/>
      <c r="AM199" s="222"/>
      <c r="AN199" s="222"/>
      <c r="AO199" s="222"/>
      <c r="AP199" s="222"/>
    </row>
    <row r="200" spans="1:42" x14ac:dyDescent="0.25">
      <c r="A200" s="230"/>
      <c r="B200" s="231"/>
      <c r="C200" s="231"/>
      <c r="D200" s="232"/>
      <c r="E200" s="231"/>
      <c r="F200" s="231"/>
      <c r="G200" s="231"/>
      <c r="H200" s="231"/>
      <c r="I200" s="231"/>
      <c r="J200" s="231"/>
      <c r="K200" s="232"/>
      <c r="L200" s="231"/>
      <c r="M200" s="231"/>
      <c r="N200" s="231"/>
      <c r="O200" s="231"/>
      <c r="P200" s="222"/>
      <c r="Q200" s="222"/>
      <c r="R200" s="222"/>
      <c r="S200" s="222"/>
      <c r="T200" s="222"/>
      <c r="U200" s="222"/>
      <c r="V200" s="222"/>
      <c r="W200" s="222"/>
      <c r="X200" s="222"/>
      <c r="Y200" s="222"/>
      <c r="Z200" s="222"/>
      <c r="AA200" s="222"/>
      <c r="AB200" s="222"/>
      <c r="AC200" s="222"/>
      <c r="AD200" s="222"/>
      <c r="AE200" s="222"/>
      <c r="AF200" s="222"/>
      <c r="AG200" s="222"/>
      <c r="AH200" s="222"/>
      <c r="AI200" s="222"/>
      <c r="AJ200" s="222"/>
      <c r="AK200" s="222"/>
      <c r="AL200" s="222"/>
      <c r="AM200" s="222"/>
      <c r="AN200" s="222"/>
      <c r="AO200" s="222"/>
      <c r="AP200" s="222"/>
    </row>
    <row r="201" spans="1:42" x14ac:dyDescent="0.25">
      <c r="A201" s="230"/>
      <c r="B201" s="231"/>
      <c r="C201" s="231"/>
      <c r="D201" s="232"/>
      <c r="E201" s="231"/>
      <c r="F201" s="231"/>
      <c r="G201" s="231"/>
      <c r="H201" s="231"/>
      <c r="I201" s="231"/>
      <c r="J201" s="231"/>
      <c r="K201" s="232"/>
      <c r="L201" s="231"/>
      <c r="M201" s="231"/>
      <c r="N201" s="231"/>
      <c r="O201" s="231"/>
      <c r="P201" s="222"/>
      <c r="Q201" s="222"/>
      <c r="R201" s="222"/>
      <c r="S201" s="222"/>
      <c r="T201" s="222"/>
      <c r="U201" s="222"/>
      <c r="V201" s="222"/>
      <c r="W201" s="222"/>
      <c r="X201" s="222"/>
      <c r="Y201" s="222"/>
      <c r="Z201" s="222"/>
      <c r="AA201" s="222"/>
      <c r="AB201" s="222"/>
      <c r="AC201" s="222"/>
      <c r="AD201" s="222"/>
      <c r="AE201" s="222"/>
      <c r="AF201" s="222"/>
      <c r="AG201" s="222"/>
      <c r="AH201" s="222"/>
      <c r="AI201" s="222"/>
      <c r="AJ201" s="222"/>
      <c r="AK201" s="222"/>
      <c r="AL201" s="222"/>
      <c r="AM201" s="222"/>
      <c r="AN201" s="222"/>
      <c r="AO201" s="222"/>
      <c r="AP201" s="222"/>
    </row>
    <row r="202" spans="1:42" x14ac:dyDescent="0.25">
      <c r="A202" s="230"/>
      <c r="B202" s="231"/>
      <c r="C202" s="231"/>
      <c r="D202" s="232"/>
      <c r="E202" s="231"/>
      <c r="F202" s="231"/>
      <c r="G202" s="231"/>
      <c r="H202" s="231"/>
      <c r="I202" s="231"/>
      <c r="J202" s="231"/>
      <c r="K202" s="232"/>
      <c r="L202" s="231"/>
      <c r="M202" s="231"/>
      <c r="N202" s="231"/>
      <c r="O202" s="231"/>
      <c r="P202" s="222"/>
      <c r="Q202" s="222"/>
      <c r="R202" s="222"/>
      <c r="S202" s="222"/>
      <c r="T202" s="222"/>
      <c r="U202" s="222"/>
      <c r="V202" s="222"/>
      <c r="W202" s="222"/>
      <c r="X202" s="222"/>
      <c r="Y202" s="222"/>
      <c r="Z202" s="222"/>
      <c r="AA202" s="222"/>
      <c r="AB202" s="222"/>
      <c r="AC202" s="222"/>
      <c r="AD202" s="222"/>
      <c r="AE202" s="222"/>
      <c r="AF202" s="222"/>
      <c r="AG202" s="222"/>
      <c r="AH202" s="222"/>
      <c r="AI202" s="222"/>
      <c r="AJ202" s="222"/>
      <c r="AK202" s="222"/>
      <c r="AL202" s="222"/>
      <c r="AM202" s="222"/>
      <c r="AN202" s="222"/>
      <c r="AO202" s="222"/>
      <c r="AP202" s="222"/>
    </row>
    <row r="203" spans="1:42" x14ac:dyDescent="0.25">
      <c r="A203" s="230"/>
      <c r="B203" s="231"/>
      <c r="C203" s="231"/>
      <c r="D203" s="232"/>
      <c r="E203" s="231"/>
      <c r="F203" s="231"/>
      <c r="G203" s="231"/>
      <c r="H203" s="231"/>
      <c r="I203" s="231"/>
      <c r="J203" s="231"/>
      <c r="K203" s="232"/>
      <c r="L203" s="231"/>
      <c r="M203" s="231"/>
      <c r="N203" s="231"/>
      <c r="O203" s="231"/>
      <c r="P203" s="222"/>
      <c r="Q203" s="222"/>
      <c r="R203" s="222"/>
      <c r="S203" s="222"/>
      <c r="T203" s="222"/>
      <c r="U203" s="222"/>
      <c r="V203" s="222"/>
      <c r="W203" s="222"/>
      <c r="X203" s="222"/>
      <c r="Y203" s="222"/>
      <c r="Z203" s="222"/>
      <c r="AA203" s="222"/>
      <c r="AB203" s="222"/>
      <c r="AC203" s="222"/>
      <c r="AD203" s="222"/>
      <c r="AE203" s="222"/>
      <c r="AF203" s="222"/>
      <c r="AG203" s="222"/>
      <c r="AH203" s="222"/>
      <c r="AI203" s="222"/>
      <c r="AJ203" s="222"/>
      <c r="AK203" s="222"/>
      <c r="AL203" s="222"/>
      <c r="AM203" s="222"/>
      <c r="AN203" s="222"/>
      <c r="AO203" s="222"/>
      <c r="AP203" s="222"/>
    </row>
    <row r="204" spans="1:42" x14ac:dyDescent="0.25">
      <c r="A204" s="230"/>
      <c r="B204" s="231"/>
      <c r="C204" s="231"/>
      <c r="D204" s="232"/>
      <c r="E204" s="231"/>
      <c r="F204" s="231"/>
      <c r="G204" s="231"/>
      <c r="H204" s="231"/>
      <c r="I204" s="231"/>
      <c r="J204" s="231"/>
      <c r="K204" s="232"/>
      <c r="L204" s="231"/>
      <c r="M204" s="231"/>
      <c r="N204" s="231"/>
      <c r="O204" s="231"/>
      <c r="P204" s="222"/>
      <c r="Q204" s="222"/>
      <c r="R204" s="222"/>
      <c r="S204" s="222"/>
      <c r="T204" s="222"/>
      <c r="U204" s="222"/>
      <c r="V204" s="222"/>
      <c r="W204" s="222"/>
      <c r="X204" s="222"/>
      <c r="Y204" s="222"/>
      <c r="Z204" s="222"/>
      <c r="AA204" s="222"/>
      <c r="AB204" s="222"/>
      <c r="AC204" s="222"/>
      <c r="AD204" s="222"/>
      <c r="AE204" s="222"/>
      <c r="AF204" s="222"/>
      <c r="AG204" s="222"/>
      <c r="AH204" s="222"/>
      <c r="AI204" s="222"/>
      <c r="AJ204" s="222"/>
      <c r="AK204" s="222"/>
      <c r="AL204" s="222"/>
      <c r="AM204" s="222"/>
      <c r="AN204" s="222"/>
      <c r="AO204" s="222"/>
      <c r="AP204" s="222"/>
    </row>
    <row r="205" spans="1:42" x14ac:dyDescent="0.25">
      <c r="A205" s="230"/>
      <c r="B205" s="231"/>
      <c r="C205" s="231"/>
      <c r="D205" s="232"/>
      <c r="E205" s="231"/>
      <c r="F205" s="231"/>
      <c r="G205" s="231"/>
      <c r="H205" s="231"/>
      <c r="I205" s="231"/>
      <c r="J205" s="231"/>
      <c r="K205" s="232"/>
      <c r="L205" s="231"/>
      <c r="M205" s="231"/>
      <c r="N205" s="231"/>
      <c r="O205" s="231"/>
      <c r="P205" s="222"/>
      <c r="Q205" s="222"/>
      <c r="R205" s="222"/>
      <c r="S205" s="222"/>
      <c r="T205" s="222"/>
      <c r="U205" s="222"/>
      <c r="V205" s="222"/>
      <c r="W205" s="222"/>
      <c r="X205" s="222"/>
      <c r="Y205" s="222"/>
      <c r="Z205" s="222"/>
      <c r="AA205" s="222"/>
      <c r="AB205" s="222"/>
      <c r="AC205" s="222"/>
      <c r="AD205" s="222"/>
      <c r="AE205" s="222"/>
      <c r="AF205" s="222"/>
      <c r="AG205" s="222"/>
      <c r="AH205" s="222"/>
      <c r="AI205" s="222"/>
      <c r="AJ205" s="222"/>
      <c r="AK205" s="222"/>
      <c r="AL205" s="222"/>
      <c r="AM205" s="222"/>
      <c r="AN205" s="222"/>
      <c r="AO205" s="222"/>
      <c r="AP205" s="222"/>
    </row>
    <row r="206" spans="1:42" x14ac:dyDescent="0.25">
      <c r="A206" s="230"/>
      <c r="B206" s="231"/>
      <c r="C206" s="231"/>
      <c r="D206" s="232"/>
      <c r="E206" s="231"/>
      <c r="F206" s="231"/>
      <c r="G206" s="231"/>
      <c r="H206" s="231"/>
      <c r="I206" s="231"/>
      <c r="J206" s="231"/>
      <c r="K206" s="232"/>
      <c r="L206" s="231"/>
      <c r="M206" s="231"/>
      <c r="N206" s="231"/>
      <c r="O206" s="231"/>
      <c r="P206" s="222"/>
      <c r="Q206" s="222"/>
      <c r="R206" s="222"/>
      <c r="S206" s="222"/>
      <c r="T206" s="222"/>
      <c r="U206" s="222"/>
      <c r="V206" s="222"/>
      <c r="W206" s="222"/>
      <c r="X206" s="222"/>
      <c r="Y206" s="222"/>
      <c r="Z206" s="222"/>
      <c r="AA206" s="222"/>
      <c r="AB206" s="222"/>
      <c r="AC206" s="222"/>
      <c r="AD206" s="222"/>
      <c r="AE206" s="222"/>
      <c r="AF206" s="222"/>
      <c r="AG206" s="222"/>
      <c r="AH206" s="222"/>
      <c r="AI206" s="222"/>
      <c r="AJ206" s="222"/>
      <c r="AK206" s="222"/>
      <c r="AL206" s="222"/>
      <c r="AM206" s="222"/>
      <c r="AN206" s="222"/>
      <c r="AO206" s="222"/>
      <c r="AP206" s="222"/>
    </row>
    <row r="207" spans="1:42" x14ac:dyDescent="0.25">
      <c r="A207" s="230"/>
      <c r="B207" s="231"/>
      <c r="C207" s="231"/>
      <c r="D207" s="232"/>
      <c r="E207" s="231"/>
      <c r="F207" s="231"/>
      <c r="G207" s="231"/>
      <c r="H207" s="231"/>
      <c r="I207" s="231"/>
      <c r="J207" s="231"/>
      <c r="K207" s="232"/>
      <c r="L207" s="231"/>
      <c r="M207" s="231"/>
      <c r="N207" s="231"/>
      <c r="O207" s="231"/>
      <c r="P207" s="222"/>
      <c r="Q207" s="222"/>
      <c r="R207" s="222"/>
      <c r="S207" s="222"/>
      <c r="T207" s="222"/>
      <c r="U207" s="222"/>
      <c r="V207" s="222"/>
      <c r="W207" s="222"/>
      <c r="X207" s="222"/>
      <c r="Y207" s="222"/>
      <c r="Z207" s="222"/>
      <c r="AA207" s="222"/>
      <c r="AB207" s="222"/>
      <c r="AC207" s="222"/>
      <c r="AD207" s="222"/>
      <c r="AE207" s="222"/>
      <c r="AF207" s="222"/>
      <c r="AG207" s="222"/>
      <c r="AH207" s="222"/>
      <c r="AI207" s="222"/>
      <c r="AJ207" s="222"/>
      <c r="AK207" s="222"/>
      <c r="AL207" s="222"/>
      <c r="AM207" s="222"/>
      <c r="AN207" s="222"/>
      <c r="AO207" s="222"/>
      <c r="AP207" s="222"/>
    </row>
    <row r="208" spans="1:42" x14ac:dyDescent="0.25">
      <c r="A208" s="230"/>
      <c r="B208" s="231"/>
      <c r="C208" s="231"/>
      <c r="D208" s="232"/>
      <c r="E208" s="231"/>
      <c r="F208" s="231"/>
      <c r="G208" s="231"/>
      <c r="H208" s="231"/>
      <c r="I208" s="231"/>
      <c r="J208" s="231"/>
      <c r="K208" s="232"/>
      <c r="L208" s="231"/>
      <c r="M208" s="231"/>
      <c r="N208" s="231"/>
      <c r="O208" s="231"/>
      <c r="P208" s="222"/>
      <c r="Q208" s="222"/>
      <c r="R208" s="222"/>
      <c r="S208" s="222"/>
      <c r="T208" s="222"/>
      <c r="U208" s="222"/>
      <c r="V208" s="222"/>
      <c r="W208" s="222"/>
      <c r="X208" s="222"/>
      <c r="Y208" s="222"/>
      <c r="Z208" s="222"/>
      <c r="AA208" s="222"/>
      <c r="AB208" s="222"/>
      <c r="AC208" s="222"/>
      <c r="AD208" s="222"/>
      <c r="AE208" s="222"/>
      <c r="AF208" s="222"/>
      <c r="AG208" s="222"/>
      <c r="AH208" s="222"/>
      <c r="AI208" s="222"/>
      <c r="AJ208" s="222"/>
      <c r="AK208" s="222"/>
      <c r="AL208" s="222"/>
      <c r="AM208" s="222"/>
      <c r="AN208" s="222"/>
      <c r="AO208" s="222"/>
      <c r="AP208" s="222"/>
    </row>
    <row r="209" spans="1:42" x14ac:dyDescent="0.25">
      <c r="A209" s="230"/>
      <c r="B209" s="231"/>
      <c r="C209" s="231"/>
      <c r="D209" s="232"/>
      <c r="E209" s="231"/>
      <c r="F209" s="231"/>
      <c r="G209" s="231"/>
      <c r="H209" s="231"/>
      <c r="I209" s="231"/>
      <c r="J209" s="231"/>
      <c r="K209" s="232"/>
      <c r="L209" s="231"/>
      <c r="M209" s="231"/>
      <c r="N209" s="231"/>
      <c r="O209" s="231"/>
      <c r="P209" s="222"/>
      <c r="Q209" s="222"/>
      <c r="R209" s="222"/>
      <c r="S209" s="222"/>
      <c r="T209" s="222"/>
      <c r="U209" s="222"/>
      <c r="V209" s="222"/>
      <c r="W209" s="222"/>
      <c r="X209" s="222"/>
      <c r="Y209" s="222"/>
      <c r="Z209" s="222"/>
      <c r="AA209" s="222"/>
      <c r="AB209" s="222"/>
      <c r="AC209" s="222"/>
      <c r="AD209" s="222"/>
      <c r="AE209" s="222"/>
      <c r="AF209" s="222"/>
      <c r="AG209" s="222"/>
      <c r="AH209" s="222"/>
      <c r="AI209" s="222"/>
      <c r="AJ209" s="222"/>
      <c r="AK209" s="222"/>
      <c r="AL209" s="222"/>
      <c r="AM209" s="222"/>
      <c r="AN209" s="222"/>
      <c r="AO209" s="222"/>
      <c r="AP209" s="222"/>
    </row>
    <row r="210" spans="1:42" x14ac:dyDescent="0.25">
      <c r="A210" s="230"/>
      <c r="B210" s="231"/>
      <c r="C210" s="231"/>
      <c r="D210" s="232"/>
      <c r="E210" s="231"/>
      <c r="F210" s="231"/>
      <c r="G210" s="231"/>
      <c r="H210" s="231"/>
      <c r="I210" s="231"/>
      <c r="J210" s="231"/>
      <c r="K210" s="232"/>
      <c r="L210" s="231"/>
      <c r="M210" s="231"/>
      <c r="N210" s="231"/>
      <c r="O210" s="231"/>
      <c r="P210" s="222"/>
      <c r="Q210" s="222"/>
      <c r="R210" s="222"/>
      <c r="S210" s="222"/>
      <c r="T210" s="222"/>
      <c r="U210" s="222"/>
      <c r="V210" s="222"/>
      <c r="W210" s="222"/>
      <c r="X210" s="222"/>
      <c r="Y210" s="222"/>
      <c r="Z210" s="222"/>
      <c r="AA210" s="222"/>
      <c r="AB210" s="222"/>
      <c r="AC210" s="222"/>
      <c r="AD210" s="222"/>
      <c r="AE210" s="222"/>
      <c r="AF210" s="222"/>
      <c r="AG210" s="222"/>
      <c r="AH210" s="222"/>
      <c r="AI210" s="222"/>
      <c r="AJ210" s="222"/>
      <c r="AK210" s="222"/>
      <c r="AL210" s="222"/>
      <c r="AM210" s="222"/>
      <c r="AN210" s="222"/>
      <c r="AO210" s="222"/>
      <c r="AP210" s="222"/>
    </row>
    <row r="211" spans="1:42" x14ac:dyDescent="0.25">
      <c r="A211" s="230"/>
      <c r="B211" s="231"/>
      <c r="C211" s="231"/>
      <c r="D211" s="232"/>
      <c r="E211" s="231"/>
      <c r="F211" s="231"/>
      <c r="G211" s="231"/>
      <c r="H211" s="231"/>
      <c r="I211" s="231"/>
      <c r="J211" s="231"/>
      <c r="K211" s="232"/>
      <c r="L211" s="231"/>
      <c r="M211" s="231"/>
      <c r="N211" s="231"/>
      <c r="O211" s="231"/>
      <c r="P211" s="222"/>
      <c r="Q211" s="222"/>
      <c r="R211" s="222"/>
      <c r="S211" s="222"/>
      <c r="T211" s="222"/>
      <c r="U211" s="222"/>
      <c r="V211" s="222"/>
      <c r="W211" s="222"/>
      <c r="X211" s="222"/>
      <c r="Y211" s="222"/>
      <c r="Z211" s="222"/>
      <c r="AA211" s="222"/>
      <c r="AB211" s="222"/>
      <c r="AC211" s="222"/>
      <c r="AD211" s="222"/>
      <c r="AE211" s="222"/>
      <c r="AF211" s="222"/>
      <c r="AG211" s="222"/>
      <c r="AH211" s="222"/>
      <c r="AI211" s="222"/>
      <c r="AJ211" s="222"/>
      <c r="AK211" s="222"/>
      <c r="AL211" s="222"/>
      <c r="AM211" s="222"/>
      <c r="AN211" s="222"/>
      <c r="AO211" s="222"/>
      <c r="AP211" s="222"/>
    </row>
    <row r="212" spans="1:42" x14ac:dyDescent="0.25">
      <c r="A212" s="230"/>
      <c r="B212" s="231"/>
      <c r="C212" s="231"/>
      <c r="D212" s="232"/>
      <c r="E212" s="231"/>
      <c r="F212" s="231"/>
      <c r="G212" s="231"/>
      <c r="H212" s="231"/>
      <c r="I212" s="231"/>
      <c r="J212" s="231"/>
      <c r="K212" s="232"/>
      <c r="L212" s="231"/>
      <c r="M212" s="231"/>
      <c r="N212" s="231"/>
      <c r="O212" s="231"/>
      <c r="P212" s="222"/>
      <c r="Q212" s="222"/>
      <c r="R212" s="222"/>
      <c r="S212" s="222"/>
      <c r="T212" s="222"/>
      <c r="U212" s="222"/>
      <c r="V212" s="222"/>
      <c r="W212" s="222"/>
      <c r="X212" s="222"/>
      <c r="Y212" s="222"/>
      <c r="Z212" s="222"/>
      <c r="AA212" s="222"/>
      <c r="AB212" s="222"/>
      <c r="AC212" s="222"/>
      <c r="AD212" s="222"/>
      <c r="AE212" s="222"/>
      <c r="AF212" s="222"/>
      <c r="AG212" s="222"/>
      <c r="AH212" s="222"/>
      <c r="AI212" s="222"/>
      <c r="AJ212" s="222"/>
      <c r="AK212" s="222"/>
      <c r="AL212" s="222"/>
      <c r="AM212" s="222"/>
      <c r="AN212" s="222"/>
      <c r="AO212" s="222"/>
      <c r="AP212" s="222"/>
    </row>
    <row r="213" spans="1:42" x14ac:dyDescent="0.25">
      <c r="A213" s="230"/>
      <c r="B213" s="231"/>
      <c r="C213" s="231"/>
      <c r="D213" s="232"/>
      <c r="E213" s="231"/>
      <c r="F213" s="231"/>
      <c r="G213" s="231"/>
      <c r="H213" s="231"/>
      <c r="I213" s="231"/>
      <c r="J213" s="231"/>
      <c r="K213" s="232"/>
      <c r="L213" s="231"/>
      <c r="M213" s="231"/>
      <c r="N213" s="231"/>
      <c r="O213" s="231"/>
      <c r="P213" s="222"/>
      <c r="Q213" s="222"/>
      <c r="R213" s="222"/>
      <c r="S213" s="222"/>
      <c r="T213" s="222"/>
      <c r="U213" s="222"/>
      <c r="V213" s="222"/>
      <c r="W213" s="222"/>
      <c r="X213" s="222"/>
      <c r="Y213" s="222"/>
      <c r="Z213" s="222"/>
      <c r="AA213" s="222"/>
      <c r="AB213" s="222"/>
      <c r="AC213" s="222"/>
      <c r="AD213" s="222"/>
      <c r="AE213" s="222"/>
      <c r="AF213" s="222"/>
      <c r="AG213" s="222"/>
      <c r="AH213" s="222"/>
      <c r="AI213" s="222"/>
      <c r="AJ213" s="222"/>
      <c r="AK213" s="222"/>
      <c r="AL213" s="222"/>
      <c r="AM213" s="222"/>
      <c r="AN213" s="222"/>
      <c r="AO213" s="222"/>
      <c r="AP213" s="222"/>
    </row>
    <row r="214" spans="1:42" x14ac:dyDescent="0.25">
      <c r="A214" s="230"/>
      <c r="B214" s="231"/>
      <c r="C214" s="231"/>
      <c r="D214" s="232"/>
      <c r="E214" s="231"/>
      <c r="F214" s="231"/>
      <c r="G214" s="231"/>
      <c r="H214" s="231"/>
      <c r="I214" s="231"/>
      <c r="J214" s="231"/>
      <c r="K214" s="232"/>
      <c r="L214" s="231"/>
      <c r="M214" s="231"/>
      <c r="N214" s="231"/>
      <c r="O214" s="231"/>
      <c r="P214" s="222"/>
      <c r="Q214" s="222"/>
      <c r="R214" s="222"/>
      <c r="S214" s="222"/>
      <c r="T214" s="222"/>
      <c r="U214" s="222"/>
      <c r="V214" s="222"/>
      <c r="W214" s="222"/>
      <c r="X214" s="222"/>
      <c r="Y214" s="222"/>
      <c r="Z214" s="222"/>
      <c r="AA214" s="222"/>
      <c r="AB214" s="222"/>
      <c r="AC214" s="222"/>
      <c r="AD214" s="222"/>
      <c r="AE214" s="222"/>
      <c r="AF214" s="222"/>
      <c r="AG214" s="222"/>
      <c r="AH214" s="222"/>
      <c r="AI214" s="222"/>
      <c r="AJ214" s="222"/>
      <c r="AK214" s="222"/>
      <c r="AL214" s="222"/>
      <c r="AM214" s="222"/>
      <c r="AN214" s="222"/>
      <c r="AO214" s="222"/>
      <c r="AP214" s="222"/>
    </row>
    <row r="215" spans="1:42" x14ac:dyDescent="0.25">
      <c r="A215" s="230"/>
      <c r="B215" s="231"/>
      <c r="C215" s="231"/>
      <c r="D215" s="232"/>
      <c r="E215" s="231"/>
      <c r="F215" s="231"/>
      <c r="G215" s="231"/>
      <c r="H215" s="231"/>
      <c r="I215" s="231"/>
      <c r="J215" s="231"/>
      <c r="K215" s="232"/>
      <c r="L215" s="231"/>
      <c r="M215" s="231"/>
      <c r="N215" s="231"/>
      <c r="O215" s="231"/>
      <c r="P215" s="222"/>
      <c r="Q215" s="222"/>
      <c r="R215" s="222"/>
      <c r="S215" s="222"/>
      <c r="T215" s="222"/>
      <c r="U215" s="222"/>
      <c r="V215" s="222"/>
      <c r="W215" s="222"/>
      <c r="X215" s="222"/>
      <c r="Y215" s="222"/>
      <c r="Z215" s="222"/>
      <c r="AA215" s="222"/>
      <c r="AB215" s="222"/>
      <c r="AC215" s="222"/>
      <c r="AD215" s="222"/>
      <c r="AE215" s="222"/>
      <c r="AF215" s="222"/>
      <c r="AG215" s="222"/>
      <c r="AH215" s="222"/>
      <c r="AI215" s="222"/>
      <c r="AJ215" s="222"/>
      <c r="AK215" s="222"/>
      <c r="AL215" s="222"/>
      <c r="AM215" s="222"/>
      <c r="AN215" s="222"/>
      <c r="AO215" s="222"/>
      <c r="AP215" s="222"/>
    </row>
    <row r="216" spans="1:42" x14ac:dyDescent="0.25">
      <c r="A216" s="230"/>
      <c r="B216" s="231"/>
      <c r="C216" s="231"/>
      <c r="D216" s="232"/>
      <c r="E216" s="231"/>
      <c r="F216" s="231"/>
      <c r="G216" s="231"/>
      <c r="H216" s="231"/>
      <c r="I216" s="231"/>
      <c r="J216" s="231"/>
      <c r="K216" s="232"/>
      <c r="L216" s="231"/>
      <c r="M216" s="231"/>
      <c r="N216" s="231"/>
      <c r="O216" s="231"/>
      <c r="P216" s="222"/>
      <c r="Q216" s="222"/>
      <c r="R216" s="222"/>
      <c r="S216" s="222"/>
      <c r="T216" s="222"/>
      <c r="U216" s="222"/>
      <c r="V216" s="222"/>
      <c r="W216" s="222"/>
      <c r="X216" s="222"/>
      <c r="Y216" s="222"/>
      <c r="Z216" s="222"/>
      <c r="AA216" s="222"/>
      <c r="AB216" s="222"/>
      <c r="AC216" s="222"/>
      <c r="AD216" s="222"/>
      <c r="AE216" s="222"/>
      <c r="AF216" s="222"/>
      <c r="AG216" s="222"/>
      <c r="AH216" s="222"/>
      <c r="AI216" s="222"/>
      <c r="AJ216" s="222"/>
      <c r="AK216" s="222"/>
      <c r="AL216" s="222"/>
      <c r="AM216" s="222"/>
      <c r="AN216" s="222"/>
      <c r="AO216" s="222"/>
      <c r="AP216" s="222"/>
    </row>
    <row r="217" spans="1:42" x14ac:dyDescent="0.25">
      <c r="A217" s="230"/>
      <c r="B217" s="231"/>
      <c r="C217" s="231"/>
      <c r="D217" s="232"/>
      <c r="E217" s="231"/>
      <c r="F217" s="231"/>
      <c r="G217" s="231"/>
      <c r="H217" s="231"/>
      <c r="I217" s="231"/>
      <c r="J217" s="231"/>
      <c r="K217" s="232"/>
      <c r="L217" s="231"/>
      <c r="M217" s="231"/>
      <c r="N217" s="231"/>
      <c r="O217" s="231"/>
      <c r="P217" s="222"/>
      <c r="Q217" s="222"/>
      <c r="R217" s="222"/>
      <c r="S217" s="222"/>
      <c r="T217" s="222"/>
      <c r="U217" s="222"/>
      <c r="V217" s="222"/>
      <c r="W217" s="222"/>
      <c r="X217" s="222"/>
      <c r="Y217" s="222"/>
      <c r="Z217" s="222"/>
      <c r="AA217" s="222"/>
      <c r="AB217" s="222"/>
      <c r="AC217" s="222"/>
      <c r="AD217" s="222"/>
      <c r="AE217" s="222"/>
      <c r="AF217" s="222"/>
      <c r="AG217" s="222"/>
      <c r="AH217" s="222"/>
      <c r="AI217" s="222"/>
      <c r="AJ217" s="222"/>
      <c r="AK217" s="222"/>
      <c r="AL217" s="222"/>
      <c r="AM217" s="222"/>
      <c r="AN217" s="222"/>
      <c r="AO217" s="222"/>
      <c r="AP217" s="222"/>
    </row>
    <row r="218" spans="1:42" x14ac:dyDescent="0.25">
      <c r="A218" s="230"/>
      <c r="B218" s="231"/>
      <c r="C218" s="231"/>
      <c r="D218" s="232"/>
      <c r="E218" s="231"/>
      <c r="F218" s="231"/>
      <c r="G218" s="231"/>
      <c r="H218" s="231"/>
      <c r="I218" s="231"/>
      <c r="J218" s="231"/>
      <c r="K218" s="232"/>
      <c r="L218" s="231"/>
      <c r="M218" s="231"/>
      <c r="N218" s="231"/>
      <c r="O218" s="231"/>
      <c r="P218" s="222"/>
      <c r="Q218" s="222"/>
      <c r="R218" s="222"/>
      <c r="S218" s="222"/>
      <c r="T218" s="222"/>
      <c r="U218" s="222"/>
      <c r="V218" s="222"/>
      <c r="W218" s="222"/>
      <c r="X218" s="222"/>
      <c r="Y218" s="222"/>
      <c r="Z218" s="222"/>
      <c r="AA218" s="222"/>
      <c r="AB218" s="222"/>
      <c r="AC218" s="222"/>
      <c r="AD218" s="222"/>
      <c r="AE218" s="222"/>
      <c r="AF218" s="222"/>
      <c r="AG218" s="222"/>
      <c r="AH218" s="222"/>
      <c r="AI218" s="222"/>
      <c r="AJ218" s="222"/>
      <c r="AK218" s="222"/>
      <c r="AL218" s="222"/>
      <c r="AM218" s="222"/>
      <c r="AN218" s="222"/>
      <c r="AO218" s="222"/>
      <c r="AP218" s="222"/>
    </row>
    <row r="219" spans="1:42" x14ac:dyDescent="0.25">
      <c r="A219" s="230"/>
      <c r="B219" s="231"/>
      <c r="C219" s="231"/>
      <c r="D219" s="232"/>
      <c r="E219" s="231"/>
      <c r="F219" s="231"/>
      <c r="G219" s="231"/>
      <c r="H219" s="231"/>
      <c r="I219" s="231"/>
      <c r="J219" s="231"/>
      <c r="K219" s="232"/>
      <c r="L219" s="231"/>
      <c r="M219" s="231"/>
      <c r="N219" s="231"/>
      <c r="O219" s="231"/>
      <c r="P219" s="222"/>
      <c r="Q219" s="222"/>
      <c r="R219" s="222"/>
      <c r="S219" s="222"/>
      <c r="T219" s="222"/>
      <c r="U219" s="222"/>
      <c r="V219" s="222"/>
      <c r="W219" s="222"/>
      <c r="X219" s="222"/>
      <c r="Y219" s="222"/>
      <c r="Z219" s="222"/>
      <c r="AA219" s="222"/>
      <c r="AB219" s="222"/>
      <c r="AC219" s="222"/>
      <c r="AD219" s="222"/>
      <c r="AE219" s="222"/>
      <c r="AF219" s="222"/>
      <c r="AG219" s="222"/>
      <c r="AH219" s="222"/>
      <c r="AI219" s="222"/>
      <c r="AJ219" s="222"/>
      <c r="AK219" s="222"/>
      <c r="AL219" s="222"/>
      <c r="AM219" s="222"/>
      <c r="AN219" s="222"/>
      <c r="AO219" s="222"/>
      <c r="AP219" s="222"/>
    </row>
    <row r="220" spans="1:42" x14ac:dyDescent="0.25">
      <c r="A220" s="230"/>
      <c r="B220" s="231"/>
      <c r="C220" s="231"/>
      <c r="D220" s="232"/>
      <c r="E220" s="231"/>
      <c r="F220" s="231"/>
      <c r="G220" s="231"/>
      <c r="H220" s="231"/>
      <c r="I220" s="231"/>
      <c r="J220" s="231"/>
      <c r="K220" s="232"/>
      <c r="L220" s="231"/>
      <c r="M220" s="231"/>
      <c r="N220" s="231"/>
      <c r="O220" s="231"/>
      <c r="P220" s="222"/>
      <c r="Q220" s="222"/>
      <c r="R220" s="222"/>
      <c r="S220" s="222"/>
      <c r="T220" s="222"/>
      <c r="U220" s="222"/>
      <c r="V220" s="222"/>
      <c r="W220" s="222"/>
      <c r="X220" s="222"/>
      <c r="Y220" s="222"/>
      <c r="Z220" s="222"/>
      <c r="AA220" s="222"/>
      <c r="AB220" s="222"/>
      <c r="AC220" s="222"/>
      <c r="AD220" s="222"/>
      <c r="AE220" s="222"/>
      <c r="AF220" s="222"/>
      <c r="AG220" s="222"/>
      <c r="AH220" s="222"/>
      <c r="AI220" s="222"/>
      <c r="AJ220" s="222"/>
      <c r="AK220" s="222"/>
      <c r="AL220" s="222"/>
      <c r="AM220" s="222"/>
      <c r="AN220" s="222"/>
      <c r="AO220" s="222"/>
      <c r="AP220" s="222"/>
    </row>
    <row r="221" spans="1:42" x14ac:dyDescent="0.25">
      <c r="A221" s="230"/>
      <c r="B221" s="231"/>
      <c r="C221" s="231"/>
      <c r="D221" s="232"/>
      <c r="E221" s="231"/>
      <c r="F221" s="231"/>
      <c r="G221" s="231"/>
      <c r="H221" s="231"/>
      <c r="I221" s="231"/>
      <c r="J221" s="231"/>
      <c r="K221" s="232"/>
      <c r="L221" s="231"/>
      <c r="M221" s="231"/>
      <c r="N221" s="231"/>
      <c r="O221" s="231"/>
      <c r="P221" s="222"/>
      <c r="Q221" s="222"/>
      <c r="R221" s="222"/>
      <c r="S221" s="222"/>
      <c r="T221" s="222"/>
      <c r="U221" s="222"/>
      <c r="V221" s="222"/>
      <c r="W221" s="222"/>
      <c r="X221" s="222"/>
      <c r="Y221" s="222"/>
      <c r="Z221" s="222"/>
      <c r="AA221" s="222"/>
      <c r="AB221" s="222"/>
      <c r="AC221" s="222"/>
      <c r="AD221" s="222"/>
      <c r="AE221" s="222"/>
      <c r="AF221" s="222"/>
      <c r="AG221" s="222"/>
      <c r="AH221" s="222"/>
      <c r="AI221" s="222"/>
      <c r="AJ221" s="222"/>
      <c r="AK221" s="222"/>
      <c r="AL221" s="222"/>
      <c r="AM221" s="222"/>
      <c r="AN221" s="222"/>
      <c r="AO221" s="222"/>
      <c r="AP221" s="222"/>
    </row>
    <row r="222" spans="1:42" x14ac:dyDescent="0.25">
      <c r="A222" s="230"/>
      <c r="B222" s="231"/>
      <c r="C222" s="231"/>
      <c r="D222" s="232"/>
      <c r="E222" s="231"/>
      <c r="F222" s="231"/>
      <c r="G222" s="231"/>
      <c r="H222" s="231"/>
      <c r="I222" s="231"/>
      <c r="J222" s="231"/>
      <c r="K222" s="232"/>
      <c r="L222" s="231"/>
      <c r="M222" s="231"/>
      <c r="N222" s="231"/>
      <c r="O222" s="231"/>
      <c r="P222" s="222"/>
      <c r="Q222" s="222"/>
      <c r="R222" s="222"/>
      <c r="S222" s="222"/>
      <c r="T222" s="222"/>
      <c r="U222" s="222"/>
      <c r="V222" s="222"/>
      <c r="W222" s="222"/>
      <c r="X222" s="222"/>
      <c r="Y222" s="222"/>
      <c r="Z222" s="222"/>
      <c r="AA222" s="222"/>
      <c r="AB222" s="222"/>
      <c r="AC222" s="222"/>
      <c r="AD222" s="222"/>
      <c r="AE222" s="222"/>
      <c r="AF222" s="222"/>
      <c r="AG222" s="222"/>
      <c r="AH222" s="222"/>
      <c r="AI222" s="222"/>
      <c r="AJ222" s="222"/>
      <c r="AK222" s="222"/>
      <c r="AL222" s="222"/>
      <c r="AM222" s="222"/>
      <c r="AN222" s="222"/>
      <c r="AO222" s="222"/>
      <c r="AP222" s="222"/>
    </row>
    <row r="223" spans="1:42" x14ac:dyDescent="0.25">
      <c r="A223" s="230"/>
      <c r="B223" s="231"/>
      <c r="C223" s="231"/>
      <c r="D223" s="232"/>
      <c r="E223" s="231"/>
      <c r="F223" s="231"/>
      <c r="G223" s="231"/>
      <c r="H223" s="231"/>
      <c r="I223" s="231"/>
      <c r="J223" s="231"/>
      <c r="K223" s="232"/>
      <c r="L223" s="231"/>
      <c r="M223" s="231"/>
      <c r="N223" s="231"/>
      <c r="O223" s="231"/>
      <c r="P223" s="222"/>
      <c r="Q223" s="222"/>
      <c r="R223" s="222"/>
      <c r="S223" s="222"/>
      <c r="T223" s="222"/>
      <c r="U223" s="222"/>
      <c r="V223" s="222"/>
      <c r="W223" s="222"/>
      <c r="X223" s="222"/>
      <c r="Y223" s="222"/>
      <c r="Z223" s="222"/>
      <c r="AA223" s="222"/>
      <c r="AB223" s="222"/>
      <c r="AC223" s="222"/>
      <c r="AD223" s="222"/>
      <c r="AE223" s="222"/>
      <c r="AF223" s="222"/>
      <c r="AG223" s="222"/>
      <c r="AH223" s="222"/>
      <c r="AI223" s="222"/>
      <c r="AJ223" s="222"/>
      <c r="AK223" s="222"/>
      <c r="AL223" s="222"/>
      <c r="AM223" s="222"/>
      <c r="AN223" s="222"/>
      <c r="AO223" s="222"/>
      <c r="AP223" s="222"/>
    </row>
    <row r="224" spans="1:42" x14ac:dyDescent="0.25">
      <c r="A224" s="230"/>
      <c r="B224" s="231"/>
      <c r="C224" s="231"/>
      <c r="D224" s="232"/>
      <c r="E224" s="231"/>
      <c r="F224" s="231"/>
      <c r="G224" s="231"/>
      <c r="H224" s="231"/>
      <c r="I224" s="231"/>
      <c r="J224" s="231"/>
      <c r="K224" s="232"/>
      <c r="L224" s="231"/>
      <c r="M224" s="231"/>
      <c r="N224" s="231"/>
      <c r="O224" s="231"/>
      <c r="P224" s="222"/>
      <c r="Q224" s="222"/>
      <c r="R224" s="222"/>
      <c r="S224" s="222"/>
      <c r="T224" s="222"/>
      <c r="U224" s="222"/>
      <c r="V224" s="222"/>
      <c r="W224" s="222"/>
      <c r="X224" s="222"/>
      <c r="Y224" s="222"/>
      <c r="Z224" s="222"/>
      <c r="AA224" s="222"/>
      <c r="AB224" s="222"/>
      <c r="AC224" s="222"/>
      <c r="AD224" s="222"/>
      <c r="AE224" s="222"/>
      <c r="AF224" s="222"/>
      <c r="AG224" s="222"/>
      <c r="AH224" s="222"/>
      <c r="AI224" s="222"/>
      <c r="AJ224" s="222"/>
      <c r="AK224" s="222"/>
      <c r="AL224" s="222"/>
      <c r="AM224" s="222"/>
      <c r="AN224" s="222"/>
      <c r="AO224" s="222"/>
      <c r="AP224" s="222"/>
    </row>
    <row r="225" spans="1:42" x14ac:dyDescent="0.25">
      <c r="A225" s="230"/>
      <c r="B225" s="231"/>
      <c r="C225" s="231"/>
      <c r="D225" s="232"/>
      <c r="E225" s="231"/>
      <c r="F225" s="231"/>
      <c r="G225" s="231"/>
      <c r="H225" s="231"/>
      <c r="I225" s="231"/>
      <c r="J225" s="231"/>
      <c r="K225" s="232"/>
      <c r="L225" s="231"/>
      <c r="M225" s="231"/>
      <c r="N225" s="231"/>
      <c r="O225" s="231"/>
      <c r="P225" s="222"/>
      <c r="Q225" s="222"/>
      <c r="R225" s="222"/>
      <c r="S225" s="222"/>
      <c r="T225" s="222"/>
      <c r="U225" s="222"/>
      <c r="V225" s="222"/>
      <c r="W225" s="222"/>
      <c r="X225" s="222"/>
      <c r="Y225" s="222"/>
      <c r="Z225" s="222"/>
      <c r="AA225" s="222"/>
      <c r="AB225" s="222"/>
      <c r="AC225" s="222"/>
      <c r="AD225" s="222"/>
      <c r="AE225" s="222"/>
      <c r="AF225" s="222"/>
      <c r="AG225" s="222"/>
      <c r="AH225" s="222"/>
      <c r="AI225" s="222"/>
      <c r="AJ225" s="222"/>
      <c r="AK225" s="222"/>
      <c r="AL225" s="222"/>
      <c r="AM225" s="222"/>
      <c r="AN225" s="222"/>
      <c r="AO225" s="222"/>
      <c r="AP225" s="222"/>
    </row>
    <row r="226" spans="1:42" x14ac:dyDescent="0.25">
      <c r="A226" s="230"/>
      <c r="B226" s="231"/>
      <c r="C226" s="231"/>
      <c r="D226" s="232"/>
      <c r="E226" s="231"/>
      <c r="F226" s="231"/>
      <c r="G226" s="231"/>
      <c r="H226" s="231"/>
      <c r="I226" s="231"/>
      <c r="J226" s="231"/>
      <c r="K226" s="232"/>
      <c r="L226" s="231"/>
      <c r="M226" s="231"/>
      <c r="N226" s="231"/>
      <c r="O226" s="231"/>
      <c r="P226" s="222"/>
      <c r="Q226" s="222"/>
      <c r="R226" s="222"/>
      <c r="S226" s="222"/>
      <c r="T226" s="222"/>
      <c r="U226" s="222"/>
      <c r="V226" s="222"/>
      <c r="W226" s="222"/>
      <c r="X226" s="222"/>
      <c r="Y226" s="222"/>
      <c r="Z226" s="222"/>
      <c r="AA226" s="222"/>
      <c r="AB226" s="222"/>
      <c r="AC226" s="222"/>
      <c r="AD226" s="222"/>
      <c r="AE226" s="222"/>
      <c r="AF226" s="222"/>
      <c r="AG226" s="222"/>
      <c r="AH226" s="222"/>
      <c r="AI226" s="222"/>
      <c r="AJ226" s="222"/>
      <c r="AK226" s="222"/>
      <c r="AL226" s="222"/>
      <c r="AM226" s="222"/>
      <c r="AN226" s="222"/>
      <c r="AO226" s="222"/>
      <c r="AP226" s="222"/>
    </row>
    <row r="227" spans="1:42" x14ac:dyDescent="0.25">
      <c r="A227" s="230"/>
      <c r="B227" s="231"/>
      <c r="C227" s="231"/>
      <c r="D227" s="232"/>
      <c r="E227" s="231"/>
      <c r="F227" s="231"/>
      <c r="G227" s="231"/>
      <c r="H227" s="231"/>
      <c r="I227" s="231"/>
      <c r="J227" s="231"/>
      <c r="K227" s="232"/>
      <c r="L227" s="231"/>
      <c r="M227" s="231"/>
      <c r="N227" s="231"/>
      <c r="O227" s="231"/>
      <c r="P227" s="222"/>
      <c r="Q227" s="222"/>
      <c r="R227" s="222"/>
      <c r="S227" s="222"/>
      <c r="T227" s="222"/>
      <c r="U227" s="222"/>
      <c r="V227" s="222"/>
      <c r="W227" s="222"/>
      <c r="X227" s="222"/>
      <c r="Y227" s="222"/>
      <c r="Z227" s="222"/>
      <c r="AA227" s="222"/>
      <c r="AB227" s="222"/>
      <c r="AC227" s="222"/>
      <c r="AD227" s="222"/>
      <c r="AE227" s="222"/>
      <c r="AF227" s="222"/>
      <c r="AG227" s="222"/>
      <c r="AH227" s="222"/>
      <c r="AI227" s="222"/>
      <c r="AJ227" s="222"/>
      <c r="AK227" s="222"/>
      <c r="AL227" s="222"/>
      <c r="AM227" s="222"/>
      <c r="AN227" s="222"/>
      <c r="AO227" s="222"/>
      <c r="AP227" s="222"/>
    </row>
    <row r="228" spans="1:42" x14ac:dyDescent="0.25">
      <c r="A228" s="230"/>
      <c r="B228" s="231"/>
      <c r="C228" s="231"/>
      <c r="D228" s="232"/>
      <c r="E228" s="231"/>
      <c r="F228" s="231"/>
      <c r="G228" s="231"/>
      <c r="H228" s="231"/>
      <c r="I228" s="231"/>
      <c r="J228" s="231"/>
      <c r="K228" s="232"/>
      <c r="L228" s="231"/>
      <c r="M228" s="231"/>
      <c r="N228" s="231"/>
      <c r="O228" s="231"/>
      <c r="P228" s="222"/>
      <c r="Q228" s="222"/>
      <c r="R228" s="222"/>
      <c r="S228" s="222"/>
      <c r="T228" s="222"/>
      <c r="U228" s="222"/>
      <c r="V228" s="222"/>
      <c r="W228" s="222"/>
      <c r="X228" s="222"/>
      <c r="Y228" s="222"/>
      <c r="Z228" s="222"/>
      <c r="AA228" s="222"/>
      <c r="AB228" s="222"/>
      <c r="AC228" s="222"/>
      <c r="AD228" s="222"/>
      <c r="AE228" s="222"/>
      <c r="AF228" s="222"/>
      <c r="AG228" s="222"/>
      <c r="AH228" s="222"/>
      <c r="AI228" s="222"/>
      <c r="AJ228" s="222"/>
      <c r="AK228" s="222"/>
      <c r="AL228" s="222"/>
      <c r="AM228" s="222"/>
      <c r="AN228" s="222"/>
      <c r="AO228" s="222"/>
      <c r="AP228" s="222"/>
    </row>
    <row r="229" spans="1:42" x14ac:dyDescent="0.25">
      <c r="A229" s="230"/>
      <c r="B229" s="231"/>
      <c r="C229" s="231"/>
      <c r="D229" s="232"/>
      <c r="E229" s="231"/>
      <c r="F229" s="231"/>
      <c r="G229" s="231"/>
      <c r="H229" s="231"/>
      <c r="I229" s="231"/>
      <c r="J229" s="231"/>
      <c r="K229" s="232"/>
      <c r="L229" s="231"/>
      <c r="M229" s="231"/>
      <c r="N229" s="231"/>
      <c r="O229" s="231"/>
      <c r="P229" s="222"/>
      <c r="Q229" s="222"/>
      <c r="R229" s="222"/>
      <c r="S229" s="222"/>
      <c r="T229" s="222"/>
      <c r="U229" s="222"/>
      <c r="V229" s="222"/>
      <c r="W229" s="222"/>
      <c r="X229" s="222"/>
      <c r="Y229" s="222"/>
      <c r="Z229" s="222"/>
      <c r="AA229" s="222"/>
      <c r="AB229" s="222"/>
      <c r="AC229" s="222"/>
      <c r="AD229" s="222"/>
      <c r="AE229" s="222"/>
      <c r="AF229" s="222"/>
      <c r="AG229" s="222"/>
      <c r="AH229" s="222"/>
      <c r="AI229" s="222"/>
      <c r="AJ229" s="222"/>
      <c r="AK229" s="222"/>
      <c r="AL229" s="222"/>
      <c r="AM229" s="222"/>
      <c r="AN229" s="222"/>
      <c r="AO229" s="222"/>
      <c r="AP229" s="222"/>
    </row>
    <row r="230" spans="1:42" x14ac:dyDescent="0.25">
      <c r="A230" s="230"/>
      <c r="B230" s="231"/>
      <c r="C230" s="231"/>
      <c r="D230" s="232"/>
      <c r="E230" s="231"/>
      <c r="F230" s="231"/>
      <c r="G230" s="231"/>
      <c r="H230" s="231"/>
      <c r="I230" s="231"/>
      <c r="J230" s="231"/>
      <c r="K230" s="232"/>
      <c r="L230" s="231"/>
      <c r="M230" s="231"/>
      <c r="N230" s="231"/>
      <c r="O230" s="231"/>
      <c r="P230" s="222"/>
      <c r="Q230" s="222"/>
      <c r="R230" s="222"/>
      <c r="S230" s="222"/>
      <c r="T230" s="222"/>
      <c r="U230" s="222"/>
      <c r="V230" s="222"/>
      <c r="W230" s="222"/>
      <c r="X230" s="222"/>
      <c r="Y230" s="222"/>
      <c r="Z230" s="222"/>
      <c r="AA230" s="222"/>
      <c r="AB230" s="222"/>
      <c r="AC230" s="222"/>
      <c r="AD230" s="222"/>
      <c r="AE230" s="222"/>
      <c r="AF230" s="222"/>
      <c r="AG230" s="222"/>
      <c r="AH230" s="222"/>
      <c r="AI230" s="222"/>
      <c r="AJ230" s="222"/>
      <c r="AK230" s="222"/>
      <c r="AL230" s="222"/>
      <c r="AM230" s="222"/>
      <c r="AN230" s="222"/>
      <c r="AO230" s="222"/>
      <c r="AP230" s="222"/>
    </row>
    <row r="231" spans="1:42" x14ac:dyDescent="0.25">
      <c r="A231" s="230"/>
      <c r="B231" s="231"/>
      <c r="C231" s="231"/>
      <c r="D231" s="232"/>
      <c r="E231" s="231"/>
      <c r="F231" s="231"/>
      <c r="G231" s="231"/>
      <c r="H231" s="231"/>
      <c r="I231" s="231"/>
      <c r="J231" s="231"/>
      <c r="K231" s="232"/>
      <c r="L231" s="231"/>
      <c r="M231" s="231"/>
      <c r="N231" s="231"/>
      <c r="O231" s="231"/>
      <c r="P231" s="222"/>
      <c r="Q231" s="222"/>
      <c r="R231" s="222"/>
      <c r="S231" s="222"/>
      <c r="T231" s="222"/>
      <c r="U231" s="222"/>
      <c r="V231" s="222"/>
      <c r="W231" s="222"/>
      <c r="X231" s="222"/>
      <c r="Y231" s="222"/>
      <c r="Z231" s="222"/>
      <c r="AA231" s="222"/>
      <c r="AB231" s="222"/>
      <c r="AC231" s="222"/>
      <c r="AD231" s="222"/>
      <c r="AE231" s="222"/>
      <c r="AF231" s="222"/>
      <c r="AG231" s="222"/>
      <c r="AH231" s="222"/>
      <c r="AI231" s="222"/>
      <c r="AJ231" s="222"/>
      <c r="AK231" s="222"/>
      <c r="AL231" s="222"/>
      <c r="AM231" s="222"/>
      <c r="AN231" s="222"/>
      <c r="AO231" s="222"/>
      <c r="AP231" s="222"/>
    </row>
    <row r="232" spans="1:42" x14ac:dyDescent="0.25">
      <c r="A232" s="230"/>
      <c r="B232" s="231"/>
      <c r="C232" s="231"/>
      <c r="D232" s="232"/>
      <c r="E232" s="231"/>
      <c r="F232" s="231"/>
      <c r="G232" s="231"/>
      <c r="H232" s="231"/>
      <c r="I232" s="231"/>
      <c r="J232" s="231"/>
      <c r="K232" s="232"/>
      <c r="L232" s="231"/>
      <c r="M232" s="231"/>
      <c r="N232" s="231"/>
      <c r="O232" s="231"/>
      <c r="P232" s="222"/>
      <c r="Q232" s="222"/>
      <c r="R232" s="222"/>
      <c r="S232" s="222"/>
      <c r="T232" s="222"/>
      <c r="U232" s="222"/>
      <c r="V232" s="222"/>
      <c r="W232" s="222"/>
      <c r="X232" s="222"/>
      <c r="Y232" s="222"/>
      <c r="Z232" s="222"/>
      <c r="AA232" s="222"/>
      <c r="AB232" s="222"/>
      <c r="AC232" s="222"/>
      <c r="AD232" s="222"/>
      <c r="AE232" s="222"/>
      <c r="AF232" s="222"/>
      <c r="AG232" s="222"/>
      <c r="AH232" s="222"/>
      <c r="AI232" s="222"/>
      <c r="AJ232" s="222"/>
      <c r="AK232" s="222"/>
      <c r="AL232" s="222"/>
      <c r="AM232" s="222"/>
      <c r="AN232" s="222"/>
      <c r="AO232" s="222"/>
      <c r="AP232" s="222"/>
    </row>
    <row r="233" spans="1:42" x14ac:dyDescent="0.25">
      <c r="A233" s="230"/>
      <c r="B233" s="231"/>
      <c r="C233" s="231"/>
      <c r="D233" s="232"/>
      <c r="E233" s="231"/>
      <c r="F233" s="231"/>
      <c r="G233" s="231"/>
      <c r="H233" s="231"/>
      <c r="I233" s="231"/>
      <c r="J233" s="231"/>
      <c r="K233" s="232"/>
      <c r="L233" s="231"/>
      <c r="M233" s="231"/>
      <c r="N233" s="231"/>
      <c r="O233" s="231"/>
      <c r="P233" s="222"/>
      <c r="Q233" s="222"/>
      <c r="R233" s="222"/>
      <c r="S233" s="222"/>
      <c r="T233" s="222"/>
      <c r="U233" s="222"/>
      <c r="V233" s="222"/>
      <c r="W233" s="222"/>
      <c r="X233" s="222"/>
      <c r="Y233" s="222"/>
      <c r="Z233" s="222"/>
      <c r="AA233" s="222"/>
      <c r="AB233" s="222"/>
      <c r="AC233" s="222"/>
      <c r="AD233" s="222"/>
      <c r="AE233" s="222"/>
      <c r="AF233" s="222"/>
      <c r="AG233" s="222"/>
      <c r="AH233" s="222"/>
      <c r="AI233" s="222"/>
      <c r="AJ233" s="222"/>
      <c r="AK233" s="222"/>
      <c r="AL233" s="222"/>
      <c r="AM233" s="222"/>
      <c r="AN233" s="222"/>
      <c r="AO233" s="222"/>
      <c r="AP233" s="222"/>
    </row>
    <row r="234" spans="1:42" x14ac:dyDescent="0.25">
      <c r="A234" s="230"/>
      <c r="B234" s="231"/>
      <c r="C234" s="231"/>
      <c r="D234" s="232"/>
      <c r="E234" s="231"/>
      <c r="F234" s="231"/>
      <c r="G234" s="231"/>
      <c r="H234" s="231"/>
      <c r="I234" s="231"/>
      <c r="J234" s="231"/>
      <c r="K234" s="232"/>
      <c r="L234" s="231"/>
      <c r="M234" s="231"/>
      <c r="N234" s="231"/>
      <c r="O234" s="231"/>
      <c r="P234" s="222"/>
      <c r="Q234" s="222"/>
      <c r="R234" s="222"/>
      <c r="S234" s="222"/>
      <c r="T234" s="222"/>
      <c r="U234" s="222"/>
      <c r="V234" s="222"/>
      <c r="W234" s="222"/>
      <c r="X234" s="222"/>
      <c r="Y234" s="222"/>
      <c r="Z234" s="222"/>
      <c r="AA234" s="222"/>
      <c r="AB234" s="222"/>
      <c r="AC234" s="222"/>
      <c r="AD234" s="222"/>
      <c r="AE234" s="222"/>
      <c r="AF234" s="222"/>
      <c r="AG234" s="222"/>
      <c r="AH234" s="222"/>
      <c r="AI234" s="222"/>
      <c r="AJ234" s="222"/>
      <c r="AK234" s="222"/>
      <c r="AL234" s="222"/>
      <c r="AM234" s="222"/>
      <c r="AN234" s="222"/>
      <c r="AO234" s="222"/>
      <c r="AP234" s="222"/>
    </row>
    <row r="235" spans="1:42" x14ac:dyDescent="0.25">
      <c r="A235" s="230"/>
      <c r="B235" s="231"/>
      <c r="C235" s="231"/>
      <c r="D235" s="232"/>
      <c r="E235" s="231"/>
      <c r="F235" s="231"/>
      <c r="G235" s="231"/>
      <c r="H235" s="231"/>
      <c r="I235" s="231"/>
      <c r="J235" s="231"/>
      <c r="K235" s="232"/>
      <c r="L235" s="231"/>
      <c r="M235" s="231"/>
      <c r="N235" s="231"/>
      <c r="O235" s="231"/>
      <c r="P235" s="222"/>
      <c r="Q235" s="222"/>
      <c r="R235" s="222"/>
      <c r="S235" s="222"/>
      <c r="T235" s="222"/>
      <c r="U235" s="222"/>
      <c r="V235" s="222"/>
      <c r="W235" s="222"/>
      <c r="X235" s="222"/>
      <c r="Y235" s="222"/>
      <c r="Z235" s="222"/>
      <c r="AA235" s="222"/>
      <c r="AB235" s="222"/>
      <c r="AC235" s="222"/>
      <c r="AD235" s="222"/>
      <c r="AE235" s="222"/>
      <c r="AF235" s="222"/>
      <c r="AG235" s="222"/>
      <c r="AH235" s="222"/>
      <c r="AI235" s="222"/>
      <c r="AJ235" s="222"/>
      <c r="AK235" s="222"/>
      <c r="AL235" s="222"/>
      <c r="AM235" s="222"/>
      <c r="AN235" s="222"/>
      <c r="AO235" s="222"/>
      <c r="AP235" s="222"/>
    </row>
    <row r="236" spans="1:42" x14ac:dyDescent="0.25">
      <c r="A236" s="230"/>
      <c r="B236" s="231"/>
      <c r="C236" s="231"/>
      <c r="D236" s="232"/>
      <c r="E236" s="231"/>
      <c r="F236" s="231"/>
      <c r="G236" s="231"/>
      <c r="H236" s="231"/>
      <c r="I236" s="231"/>
      <c r="J236" s="231"/>
      <c r="K236" s="232"/>
      <c r="L236" s="231"/>
      <c r="M236" s="231"/>
      <c r="N236" s="231"/>
      <c r="O236" s="231"/>
      <c r="P236" s="222"/>
      <c r="Q236" s="222"/>
      <c r="R236" s="222"/>
      <c r="S236" s="222"/>
      <c r="T236" s="222"/>
      <c r="U236" s="222"/>
      <c r="V236" s="222"/>
      <c r="W236" s="222"/>
      <c r="X236" s="222"/>
      <c r="Y236" s="222"/>
      <c r="Z236" s="222"/>
      <c r="AA236" s="222"/>
      <c r="AB236" s="222"/>
      <c r="AC236" s="222"/>
      <c r="AD236" s="222"/>
      <c r="AE236" s="222"/>
      <c r="AF236" s="222"/>
      <c r="AG236" s="222"/>
      <c r="AH236" s="222"/>
      <c r="AI236" s="222"/>
      <c r="AJ236" s="222"/>
      <c r="AK236" s="222"/>
      <c r="AL236" s="222"/>
      <c r="AM236" s="222"/>
      <c r="AN236" s="222"/>
      <c r="AO236" s="222"/>
      <c r="AP236" s="222"/>
    </row>
    <row r="237" spans="1:42" x14ac:dyDescent="0.25">
      <c r="A237" s="230"/>
      <c r="B237" s="231"/>
      <c r="C237" s="231"/>
      <c r="D237" s="232"/>
      <c r="E237" s="231"/>
      <c r="F237" s="231"/>
      <c r="G237" s="231"/>
      <c r="H237" s="231"/>
      <c r="I237" s="231"/>
      <c r="J237" s="231"/>
      <c r="K237" s="232"/>
      <c r="L237" s="231"/>
      <c r="M237" s="231"/>
      <c r="N237" s="231"/>
      <c r="O237" s="231"/>
      <c r="P237" s="222"/>
      <c r="Q237" s="222"/>
      <c r="R237" s="222"/>
      <c r="S237" s="222"/>
      <c r="T237" s="222"/>
      <c r="U237" s="222"/>
      <c r="V237" s="222"/>
      <c r="W237" s="222"/>
      <c r="X237" s="222"/>
      <c r="Y237" s="222"/>
      <c r="Z237" s="222"/>
      <c r="AA237" s="222"/>
      <c r="AB237" s="222"/>
      <c r="AC237" s="222"/>
      <c r="AD237" s="222"/>
      <c r="AE237" s="222"/>
      <c r="AF237" s="222"/>
      <c r="AG237" s="222"/>
      <c r="AH237" s="222"/>
      <c r="AI237" s="222"/>
      <c r="AJ237" s="222"/>
      <c r="AK237" s="222"/>
      <c r="AL237" s="222"/>
      <c r="AM237" s="222"/>
      <c r="AN237" s="222"/>
      <c r="AO237" s="222"/>
      <c r="AP237" s="222"/>
    </row>
    <row r="238" spans="1:42" x14ac:dyDescent="0.25">
      <c r="A238" s="230"/>
      <c r="B238" s="231"/>
      <c r="C238" s="231"/>
      <c r="D238" s="232"/>
      <c r="E238" s="231"/>
      <c r="F238" s="231"/>
      <c r="G238" s="231"/>
      <c r="H238" s="231"/>
      <c r="I238" s="231"/>
      <c r="J238" s="231"/>
      <c r="K238" s="232"/>
      <c r="L238" s="231"/>
      <c r="M238" s="231"/>
      <c r="N238" s="231"/>
      <c r="O238" s="231"/>
      <c r="P238" s="222"/>
      <c r="Q238" s="222"/>
      <c r="R238" s="222"/>
      <c r="S238" s="222"/>
      <c r="T238" s="222"/>
      <c r="U238" s="222"/>
      <c r="V238" s="222"/>
      <c r="W238" s="222"/>
      <c r="X238" s="222"/>
      <c r="Y238" s="222"/>
      <c r="Z238" s="222"/>
      <c r="AA238" s="222"/>
      <c r="AB238" s="222"/>
      <c r="AC238" s="222"/>
      <c r="AD238" s="222"/>
      <c r="AE238" s="222"/>
      <c r="AF238" s="222"/>
      <c r="AG238" s="222"/>
      <c r="AH238" s="222"/>
      <c r="AI238" s="222"/>
      <c r="AJ238" s="222"/>
      <c r="AK238" s="222"/>
      <c r="AL238" s="222"/>
      <c r="AM238" s="222"/>
      <c r="AN238" s="222"/>
      <c r="AO238" s="222"/>
      <c r="AP238" s="222"/>
    </row>
    <row r="239" spans="1:42" x14ac:dyDescent="0.25">
      <c r="A239" s="230"/>
      <c r="B239" s="231"/>
      <c r="C239" s="231"/>
      <c r="D239" s="232"/>
      <c r="E239" s="231"/>
      <c r="F239" s="231"/>
      <c r="G239" s="231"/>
      <c r="H239" s="231"/>
      <c r="I239" s="231"/>
      <c r="J239" s="231"/>
      <c r="K239" s="232"/>
      <c r="L239" s="231"/>
      <c r="M239" s="231"/>
      <c r="N239" s="231"/>
      <c r="O239" s="231"/>
      <c r="P239" s="222"/>
      <c r="Q239" s="222"/>
      <c r="R239" s="222"/>
      <c r="S239" s="222"/>
      <c r="T239" s="222"/>
      <c r="U239" s="222"/>
      <c r="V239" s="222"/>
      <c r="W239" s="222"/>
      <c r="X239" s="222"/>
      <c r="Y239" s="222"/>
      <c r="Z239" s="222"/>
      <c r="AA239" s="222"/>
      <c r="AB239" s="222"/>
      <c r="AC239" s="222"/>
      <c r="AD239" s="222"/>
      <c r="AE239" s="222"/>
      <c r="AF239" s="222"/>
      <c r="AG239" s="222"/>
      <c r="AH239" s="222"/>
      <c r="AI239" s="222"/>
      <c r="AJ239" s="222"/>
      <c r="AK239" s="222"/>
      <c r="AL239" s="222"/>
      <c r="AM239" s="222"/>
      <c r="AN239" s="222"/>
      <c r="AO239" s="222"/>
      <c r="AP239" s="222"/>
    </row>
    <row r="240" spans="1:42" x14ac:dyDescent="0.25">
      <c r="A240" s="230"/>
      <c r="B240" s="231"/>
      <c r="C240" s="231"/>
      <c r="D240" s="232"/>
      <c r="E240" s="231"/>
      <c r="F240" s="231"/>
      <c r="G240" s="231"/>
      <c r="H240" s="231"/>
      <c r="I240" s="231"/>
      <c r="J240" s="231"/>
      <c r="K240" s="232"/>
      <c r="L240" s="231"/>
      <c r="M240" s="231"/>
      <c r="N240" s="231"/>
      <c r="O240" s="231"/>
      <c r="P240" s="222"/>
      <c r="Q240" s="222"/>
      <c r="R240" s="222"/>
      <c r="S240" s="222"/>
      <c r="T240" s="222"/>
      <c r="U240" s="222"/>
      <c r="V240" s="222"/>
      <c r="W240" s="222"/>
      <c r="X240" s="222"/>
      <c r="Y240" s="222"/>
      <c r="Z240" s="222"/>
      <c r="AA240" s="222"/>
      <c r="AB240" s="222"/>
      <c r="AC240" s="222"/>
      <c r="AD240" s="222"/>
      <c r="AE240" s="222"/>
      <c r="AF240" s="222"/>
      <c r="AG240" s="222"/>
      <c r="AH240" s="222"/>
      <c r="AI240" s="222"/>
      <c r="AJ240" s="222"/>
      <c r="AK240" s="222"/>
      <c r="AL240" s="222"/>
      <c r="AM240" s="222"/>
      <c r="AN240" s="222"/>
      <c r="AO240" s="222"/>
      <c r="AP240" s="222"/>
    </row>
    <row r="241" spans="1:42" x14ac:dyDescent="0.25">
      <c r="A241" s="230"/>
      <c r="B241" s="231"/>
      <c r="C241" s="231"/>
      <c r="D241" s="232"/>
      <c r="E241" s="231"/>
      <c r="F241" s="231"/>
      <c r="G241" s="231"/>
      <c r="H241" s="231"/>
      <c r="I241" s="231"/>
      <c r="J241" s="231"/>
      <c r="K241" s="232"/>
      <c r="L241" s="231"/>
      <c r="M241" s="231"/>
      <c r="N241" s="231"/>
      <c r="O241" s="231"/>
      <c r="P241" s="222"/>
      <c r="Q241" s="222"/>
      <c r="R241" s="222"/>
      <c r="S241" s="222"/>
      <c r="T241" s="222"/>
      <c r="U241" s="222"/>
      <c r="V241" s="222"/>
      <c r="W241" s="222"/>
      <c r="X241" s="222"/>
      <c r="Y241" s="222"/>
      <c r="Z241" s="222"/>
      <c r="AA241" s="222"/>
      <c r="AB241" s="222"/>
      <c r="AC241" s="222"/>
      <c r="AD241" s="222"/>
      <c r="AE241" s="222"/>
      <c r="AF241" s="222"/>
      <c r="AG241" s="222"/>
      <c r="AH241" s="222"/>
      <c r="AI241" s="222"/>
      <c r="AJ241" s="222"/>
      <c r="AK241" s="222"/>
      <c r="AL241" s="222"/>
      <c r="AM241" s="222"/>
      <c r="AN241" s="222"/>
      <c r="AO241" s="222"/>
      <c r="AP241" s="222"/>
    </row>
    <row r="242" spans="1:42" x14ac:dyDescent="0.25">
      <c r="A242" s="230"/>
      <c r="B242" s="231"/>
      <c r="C242" s="231"/>
      <c r="D242" s="232"/>
      <c r="E242" s="231"/>
      <c r="F242" s="231"/>
      <c r="G242" s="231"/>
      <c r="H242" s="231"/>
      <c r="I242" s="231"/>
      <c r="J242" s="231"/>
      <c r="K242" s="232"/>
      <c r="L242" s="231"/>
      <c r="M242" s="231"/>
      <c r="N242" s="231"/>
      <c r="O242" s="231"/>
      <c r="P242" s="222"/>
      <c r="Q242" s="222"/>
      <c r="R242" s="222"/>
      <c r="S242" s="222"/>
      <c r="T242" s="222"/>
      <c r="U242" s="222"/>
      <c r="V242" s="222"/>
      <c r="W242" s="222"/>
      <c r="X242" s="222"/>
      <c r="Y242" s="222"/>
      <c r="Z242" s="222"/>
      <c r="AA242" s="222"/>
      <c r="AB242" s="222"/>
      <c r="AC242" s="222"/>
      <c r="AD242" s="222"/>
      <c r="AE242" s="222"/>
      <c r="AF242" s="222"/>
      <c r="AG242" s="222"/>
      <c r="AH242" s="222"/>
      <c r="AI242" s="222"/>
      <c r="AJ242" s="222"/>
      <c r="AK242" s="222"/>
      <c r="AL242" s="222"/>
      <c r="AM242" s="222"/>
      <c r="AN242" s="222"/>
      <c r="AO242" s="222"/>
      <c r="AP242" s="222"/>
    </row>
    <row r="243" spans="1:42" x14ac:dyDescent="0.25">
      <c r="A243" s="230"/>
      <c r="B243" s="231"/>
      <c r="C243" s="231"/>
      <c r="D243" s="232"/>
      <c r="E243" s="231"/>
      <c r="F243" s="231"/>
      <c r="G243" s="231"/>
      <c r="H243" s="231"/>
      <c r="I243" s="231"/>
      <c r="J243" s="231"/>
      <c r="K243" s="232"/>
      <c r="L243" s="231"/>
      <c r="M243" s="231"/>
      <c r="N243" s="231"/>
      <c r="O243" s="231"/>
      <c r="P243" s="222"/>
      <c r="Q243" s="222"/>
      <c r="R243" s="222"/>
      <c r="S243" s="222"/>
      <c r="T243" s="222"/>
      <c r="U243" s="222"/>
      <c r="V243" s="222"/>
      <c r="W243" s="222"/>
      <c r="X243" s="222"/>
      <c r="Y243" s="222"/>
      <c r="Z243" s="222"/>
      <c r="AA243" s="222"/>
      <c r="AB243" s="222"/>
      <c r="AC243" s="222"/>
      <c r="AD243" s="222"/>
      <c r="AE243" s="222"/>
      <c r="AF243" s="222"/>
      <c r="AG243" s="222"/>
      <c r="AH243" s="222"/>
      <c r="AI243" s="222"/>
      <c r="AJ243" s="222"/>
      <c r="AK243" s="222"/>
      <c r="AL243" s="222"/>
      <c r="AM243" s="222"/>
      <c r="AN243" s="222"/>
      <c r="AO243" s="222"/>
      <c r="AP243" s="222"/>
    </row>
    <row r="244" spans="1:42" x14ac:dyDescent="0.25">
      <c r="A244" s="230"/>
      <c r="B244" s="231"/>
      <c r="C244" s="231"/>
      <c r="D244" s="232"/>
      <c r="E244" s="231"/>
      <c r="F244" s="231"/>
      <c r="G244" s="231"/>
      <c r="H244" s="231"/>
      <c r="I244" s="231"/>
      <c r="J244" s="231"/>
      <c r="K244" s="232"/>
      <c r="L244" s="231"/>
      <c r="M244" s="231"/>
      <c r="N244" s="231"/>
      <c r="O244" s="231"/>
      <c r="P244" s="222"/>
      <c r="Q244" s="222"/>
      <c r="R244" s="222"/>
      <c r="S244" s="222"/>
      <c r="T244" s="222"/>
      <c r="U244" s="222"/>
      <c r="V244" s="222"/>
      <c r="W244" s="222"/>
      <c r="X244" s="222"/>
      <c r="Y244" s="222"/>
      <c r="Z244" s="222"/>
      <c r="AA244" s="222"/>
      <c r="AB244" s="222"/>
      <c r="AC244" s="222"/>
      <c r="AD244" s="222"/>
      <c r="AE244" s="222"/>
      <c r="AF244" s="222"/>
      <c r="AG244" s="222"/>
      <c r="AH244" s="222"/>
      <c r="AI244" s="222"/>
      <c r="AJ244" s="222"/>
      <c r="AK244" s="222"/>
      <c r="AL244" s="222"/>
      <c r="AM244" s="222"/>
      <c r="AN244" s="222"/>
      <c r="AO244" s="222"/>
      <c r="AP244" s="222"/>
    </row>
    <row r="245" spans="1:42" x14ac:dyDescent="0.25">
      <c r="A245" s="230"/>
      <c r="B245" s="231"/>
      <c r="C245" s="231"/>
      <c r="D245" s="232"/>
      <c r="E245" s="231"/>
      <c r="F245" s="231"/>
      <c r="G245" s="231"/>
      <c r="H245" s="231"/>
      <c r="I245" s="231"/>
      <c r="J245" s="231"/>
      <c r="K245" s="232"/>
      <c r="L245" s="231"/>
      <c r="M245" s="231"/>
      <c r="N245" s="231"/>
      <c r="O245" s="231"/>
      <c r="P245" s="222"/>
      <c r="Q245" s="222"/>
      <c r="R245" s="222"/>
      <c r="S245" s="222"/>
      <c r="T245" s="222"/>
      <c r="U245" s="222"/>
      <c r="V245" s="222"/>
      <c r="W245" s="222"/>
      <c r="X245" s="222"/>
      <c r="Y245" s="222"/>
      <c r="Z245" s="222"/>
      <c r="AA245" s="222"/>
      <c r="AB245" s="222"/>
      <c r="AC245" s="222"/>
      <c r="AD245" s="222"/>
      <c r="AE245" s="222"/>
      <c r="AF245" s="222"/>
      <c r="AG245" s="222"/>
      <c r="AH245" s="222"/>
      <c r="AI245" s="222"/>
      <c r="AJ245" s="222"/>
      <c r="AK245" s="222"/>
      <c r="AL245" s="222"/>
      <c r="AM245" s="222"/>
      <c r="AN245" s="222"/>
      <c r="AO245" s="222"/>
      <c r="AP245" s="222"/>
    </row>
    <row r="246" spans="1:42" x14ac:dyDescent="0.25">
      <c r="A246" s="230"/>
      <c r="B246" s="231"/>
      <c r="C246" s="231"/>
      <c r="D246" s="232"/>
      <c r="E246" s="231"/>
      <c r="F246" s="231"/>
      <c r="G246" s="231"/>
      <c r="H246" s="231"/>
      <c r="I246" s="231"/>
      <c r="J246" s="231"/>
      <c r="K246" s="232"/>
      <c r="L246" s="231"/>
      <c r="M246" s="231"/>
      <c r="N246" s="231"/>
      <c r="O246" s="231"/>
      <c r="P246" s="222"/>
      <c r="Q246" s="222"/>
      <c r="R246" s="222"/>
      <c r="S246" s="222"/>
      <c r="T246" s="222"/>
      <c r="U246" s="222"/>
      <c r="V246" s="222"/>
      <c r="W246" s="222"/>
      <c r="X246" s="222"/>
      <c r="Y246" s="222"/>
      <c r="Z246" s="222"/>
      <c r="AA246" s="222"/>
      <c r="AB246" s="222"/>
      <c r="AC246" s="222"/>
      <c r="AD246" s="222"/>
      <c r="AE246" s="222"/>
      <c r="AF246" s="222"/>
      <c r="AG246" s="222"/>
      <c r="AH246" s="222"/>
      <c r="AI246" s="222"/>
      <c r="AJ246" s="222"/>
      <c r="AK246" s="222"/>
      <c r="AL246" s="222"/>
      <c r="AM246" s="222"/>
      <c r="AN246" s="222"/>
      <c r="AO246" s="222"/>
      <c r="AP246" s="222"/>
    </row>
    <row r="247" spans="1:42" x14ac:dyDescent="0.25">
      <c r="A247" s="230"/>
      <c r="B247" s="231"/>
      <c r="C247" s="231"/>
      <c r="D247" s="232"/>
      <c r="E247" s="231"/>
      <c r="F247" s="231"/>
      <c r="G247" s="231"/>
      <c r="H247" s="231"/>
      <c r="I247" s="231"/>
      <c r="J247" s="231"/>
      <c r="K247" s="232"/>
      <c r="L247" s="231"/>
      <c r="M247" s="231"/>
      <c r="N247" s="231"/>
      <c r="O247" s="231"/>
      <c r="P247" s="222"/>
      <c r="Q247" s="222"/>
      <c r="R247" s="222"/>
      <c r="S247" s="222"/>
      <c r="T247" s="222"/>
      <c r="U247" s="222"/>
      <c r="V247" s="222"/>
      <c r="W247" s="222"/>
      <c r="X247" s="222"/>
      <c r="Y247" s="222"/>
      <c r="Z247" s="222"/>
      <c r="AA247" s="222"/>
      <c r="AB247" s="222"/>
      <c r="AC247" s="222"/>
      <c r="AD247" s="222"/>
      <c r="AE247" s="222"/>
      <c r="AF247" s="222"/>
      <c r="AG247" s="222"/>
      <c r="AH247" s="222"/>
      <c r="AI247" s="222"/>
      <c r="AJ247" s="222"/>
      <c r="AK247" s="222"/>
      <c r="AL247" s="222"/>
      <c r="AM247" s="222"/>
      <c r="AN247" s="222"/>
      <c r="AO247" s="222"/>
      <c r="AP247" s="222"/>
    </row>
    <row r="248" spans="1:42" x14ac:dyDescent="0.25">
      <c r="A248" s="230"/>
      <c r="B248" s="231"/>
      <c r="C248" s="231"/>
      <c r="D248" s="232"/>
      <c r="E248" s="231"/>
      <c r="F248" s="231"/>
      <c r="G248" s="231"/>
      <c r="H248" s="231"/>
      <c r="I248" s="231"/>
      <c r="J248" s="231"/>
      <c r="K248" s="232"/>
      <c r="L248" s="231"/>
      <c r="M248" s="231"/>
      <c r="N248" s="231"/>
      <c r="O248" s="231"/>
      <c r="P248" s="222"/>
      <c r="Q248" s="222"/>
      <c r="R248" s="222"/>
      <c r="S248" s="222"/>
      <c r="T248" s="222"/>
      <c r="U248" s="222"/>
      <c r="V248" s="222"/>
      <c r="W248" s="222"/>
      <c r="X248" s="222"/>
      <c r="Y248" s="222"/>
      <c r="Z248" s="222"/>
      <c r="AA248" s="222"/>
      <c r="AB248" s="222"/>
      <c r="AC248" s="222"/>
      <c r="AD248" s="222"/>
      <c r="AE248" s="222"/>
      <c r="AF248" s="222"/>
      <c r="AG248" s="222"/>
      <c r="AH248" s="222"/>
      <c r="AI248" s="222"/>
      <c r="AJ248" s="222"/>
      <c r="AK248" s="222"/>
      <c r="AL248" s="222"/>
      <c r="AM248" s="222"/>
      <c r="AN248" s="222"/>
      <c r="AO248" s="222"/>
      <c r="AP248" s="222"/>
    </row>
    <row r="249" spans="1:42" x14ac:dyDescent="0.25">
      <c r="A249" s="230"/>
      <c r="B249" s="231"/>
      <c r="C249" s="231"/>
      <c r="D249" s="232"/>
      <c r="E249" s="231"/>
      <c r="F249" s="231"/>
      <c r="G249" s="231"/>
      <c r="H249" s="231"/>
      <c r="I249" s="231"/>
      <c r="J249" s="231"/>
      <c r="K249" s="232"/>
      <c r="L249" s="231"/>
      <c r="M249" s="231"/>
      <c r="N249" s="231"/>
      <c r="O249" s="231"/>
      <c r="P249" s="222"/>
      <c r="Q249" s="222"/>
      <c r="R249" s="222"/>
      <c r="S249" s="222"/>
      <c r="T249" s="222"/>
      <c r="U249" s="222"/>
      <c r="V249" s="222"/>
      <c r="W249" s="222"/>
      <c r="X249" s="222"/>
      <c r="Y249" s="222"/>
      <c r="Z249" s="222"/>
      <c r="AA249" s="222"/>
      <c r="AB249" s="222"/>
      <c r="AC249" s="222"/>
      <c r="AD249" s="222"/>
      <c r="AE249" s="222"/>
      <c r="AF249" s="222"/>
      <c r="AG249" s="222"/>
      <c r="AH249" s="222"/>
      <c r="AI249" s="222"/>
      <c r="AJ249" s="222"/>
      <c r="AK249" s="222"/>
      <c r="AL249" s="222"/>
      <c r="AM249" s="222"/>
      <c r="AN249" s="222"/>
      <c r="AO249" s="222"/>
      <c r="AP249" s="222"/>
    </row>
    <row r="250" spans="1:42" x14ac:dyDescent="0.25">
      <c r="A250" s="230"/>
      <c r="B250" s="231"/>
      <c r="C250" s="231"/>
      <c r="D250" s="232"/>
      <c r="E250" s="231"/>
      <c r="F250" s="231"/>
      <c r="G250" s="231"/>
      <c r="H250" s="231"/>
      <c r="I250" s="231"/>
      <c r="J250" s="231"/>
      <c r="K250" s="232"/>
      <c r="L250" s="231"/>
      <c r="M250" s="231"/>
      <c r="N250" s="231"/>
      <c r="O250" s="231"/>
      <c r="P250" s="222"/>
      <c r="Q250" s="222"/>
      <c r="R250" s="222"/>
      <c r="S250" s="222"/>
      <c r="T250" s="222"/>
      <c r="U250" s="222"/>
      <c r="V250" s="222"/>
      <c r="W250" s="222"/>
      <c r="X250" s="222"/>
      <c r="Y250" s="222"/>
      <c r="Z250" s="222"/>
      <c r="AA250" s="222"/>
      <c r="AB250" s="222"/>
      <c r="AC250" s="222"/>
      <c r="AD250" s="222"/>
      <c r="AE250" s="222"/>
      <c r="AF250" s="222"/>
      <c r="AG250" s="222"/>
      <c r="AH250" s="222"/>
      <c r="AI250" s="222"/>
      <c r="AJ250" s="222"/>
      <c r="AK250" s="222"/>
      <c r="AL250" s="222"/>
      <c r="AM250" s="222"/>
      <c r="AN250" s="222"/>
      <c r="AO250" s="222"/>
      <c r="AP250" s="222"/>
    </row>
    <row r="251" spans="1:42" x14ac:dyDescent="0.25">
      <c r="A251" s="230"/>
      <c r="B251" s="231"/>
      <c r="C251" s="231"/>
      <c r="D251" s="232"/>
      <c r="E251" s="231"/>
      <c r="F251" s="231"/>
      <c r="G251" s="231"/>
      <c r="H251" s="231"/>
      <c r="I251" s="231"/>
      <c r="J251" s="231"/>
      <c r="K251" s="232"/>
      <c r="L251" s="231"/>
      <c r="M251" s="231"/>
      <c r="N251" s="231"/>
      <c r="O251" s="231"/>
      <c r="P251" s="222"/>
      <c r="Q251" s="222"/>
      <c r="R251" s="222"/>
      <c r="S251" s="222"/>
      <c r="T251" s="222"/>
      <c r="U251" s="222"/>
      <c r="V251" s="222"/>
      <c r="W251" s="222"/>
      <c r="X251" s="222"/>
      <c r="Y251" s="222"/>
      <c r="Z251" s="222"/>
      <c r="AA251" s="222"/>
      <c r="AB251" s="222"/>
      <c r="AC251" s="222"/>
      <c r="AD251" s="222"/>
      <c r="AE251" s="222"/>
      <c r="AF251" s="222"/>
      <c r="AG251" s="222"/>
      <c r="AH251" s="222"/>
      <c r="AI251" s="222"/>
      <c r="AJ251" s="222"/>
      <c r="AK251" s="222"/>
      <c r="AL251" s="222"/>
      <c r="AM251" s="222"/>
      <c r="AN251" s="222"/>
      <c r="AO251" s="222"/>
      <c r="AP251" s="222"/>
    </row>
    <row r="252" spans="1:42" x14ac:dyDescent="0.25">
      <c r="A252" s="233"/>
      <c r="B252" s="234"/>
      <c r="C252" s="234"/>
      <c r="D252" s="234"/>
      <c r="E252" s="234"/>
      <c r="F252" s="234"/>
      <c r="G252" s="234"/>
      <c r="H252" s="234"/>
      <c r="I252" s="234"/>
      <c r="J252" s="234"/>
      <c r="K252" s="234"/>
      <c r="L252" s="234"/>
      <c r="M252" s="231"/>
      <c r="N252" s="234"/>
      <c r="O252" s="234"/>
      <c r="P252" s="234"/>
      <c r="Q252" s="234"/>
      <c r="R252" s="234"/>
      <c r="S252" s="234"/>
      <c r="T252" s="234"/>
      <c r="U252" s="234"/>
      <c r="V252" s="234"/>
      <c r="W252" s="234"/>
      <c r="X252" s="234"/>
      <c r="Y252" s="234"/>
      <c r="Z252" s="234"/>
      <c r="AA252" s="234"/>
      <c r="AB252" s="234"/>
      <c r="AC252" s="234"/>
      <c r="AD252" s="234"/>
      <c r="AE252" s="234"/>
      <c r="AF252" s="234"/>
      <c r="AG252" s="234"/>
      <c r="AH252" s="234"/>
      <c r="AI252" s="234"/>
      <c r="AJ252" s="234"/>
      <c r="AK252" s="234"/>
      <c r="AL252" s="234"/>
      <c r="AM252" s="234"/>
      <c r="AN252" s="234"/>
      <c r="AO252" s="234"/>
      <c r="AP252" s="234"/>
    </row>
    <row r="253" spans="1:42" x14ac:dyDescent="0.25">
      <c r="A253" s="233"/>
      <c r="B253" s="234"/>
      <c r="C253" s="234"/>
      <c r="D253" s="234"/>
      <c r="E253" s="234"/>
      <c r="F253" s="234"/>
      <c r="G253" s="234"/>
      <c r="H253" s="234"/>
      <c r="I253" s="234"/>
      <c r="J253" s="234"/>
      <c r="K253" s="234"/>
      <c r="L253" s="234"/>
      <c r="M253" s="231"/>
      <c r="N253" s="234"/>
      <c r="O253" s="234"/>
      <c r="P253" s="234"/>
      <c r="Q253" s="234"/>
      <c r="R253" s="234"/>
      <c r="S253" s="234"/>
      <c r="T253" s="234"/>
      <c r="U253" s="234"/>
      <c r="V253" s="234"/>
      <c r="W253" s="234"/>
      <c r="X253" s="234"/>
      <c r="Y253" s="234"/>
      <c r="Z253" s="234"/>
      <c r="AA253" s="234"/>
      <c r="AB253" s="234"/>
      <c r="AC253" s="234"/>
      <c r="AD253" s="234"/>
      <c r="AE253" s="234"/>
      <c r="AF253" s="234"/>
      <c r="AG253" s="234"/>
      <c r="AH253" s="234"/>
      <c r="AI253" s="234"/>
      <c r="AJ253" s="234"/>
      <c r="AK253" s="234"/>
      <c r="AL253" s="234"/>
      <c r="AM253" s="234"/>
      <c r="AN253" s="234"/>
      <c r="AO253" s="234"/>
      <c r="AP253" s="234"/>
    </row>
    <row r="254" spans="1:42" x14ac:dyDescent="0.25">
      <c r="A254" s="233"/>
      <c r="B254" s="234"/>
      <c r="C254" s="234"/>
      <c r="D254" s="234"/>
      <c r="E254" s="234"/>
      <c r="F254" s="234"/>
      <c r="G254" s="234"/>
      <c r="H254" s="234"/>
      <c r="I254" s="234"/>
      <c r="J254" s="234"/>
      <c r="K254" s="234"/>
      <c r="L254" s="234"/>
      <c r="M254" s="231"/>
      <c r="N254" s="234"/>
      <c r="O254" s="234"/>
      <c r="P254" s="234"/>
      <c r="Q254" s="234"/>
      <c r="R254" s="234"/>
      <c r="S254" s="234"/>
      <c r="T254" s="234"/>
      <c r="U254" s="234"/>
      <c r="V254" s="234"/>
      <c r="W254" s="234"/>
      <c r="X254" s="234"/>
      <c r="Y254" s="234"/>
      <c r="Z254" s="234"/>
      <c r="AA254" s="234"/>
      <c r="AB254" s="234"/>
      <c r="AC254" s="234"/>
      <c r="AD254" s="234"/>
      <c r="AE254" s="234"/>
      <c r="AF254" s="234"/>
      <c r="AG254" s="234"/>
      <c r="AH254" s="234"/>
      <c r="AI254" s="234"/>
      <c r="AJ254" s="234"/>
      <c r="AK254" s="234"/>
      <c r="AL254" s="234"/>
      <c r="AM254" s="234"/>
      <c r="AN254" s="234"/>
      <c r="AO254" s="234"/>
      <c r="AP254" s="234"/>
    </row>
    <row r="255" spans="1:42" x14ac:dyDescent="0.25">
      <c r="A255" s="233"/>
      <c r="B255" s="234"/>
      <c r="C255" s="234"/>
      <c r="D255" s="234"/>
      <c r="E255" s="234"/>
      <c r="F255" s="234"/>
      <c r="G255" s="234"/>
      <c r="H255" s="234"/>
      <c r="I255" s="234"/>
      <c r="J255" s="234"/>
      <c r="K255" s="234"/>
      <c r="L255" s="234"/>
      <c r="M255" s="231"/>
      <c r="N255" s="234"/>
      <c r="O255" s="234"/>
      <c r="P255" s="234"/>
      <c r="Q255" s="234"/>
      <c r="R255" s="234"/>
      <c r="S255" s="234"/>
      <c r="T255" s="234"/>
      <c r="U255" s="234"/>
      <c r="V255" s="234"/>
      <c r="W255" s="234"/>
      <c r="X255" s="234"/>
      <c r="Y255" s="234"/>
      <c r="Z255" s="234"/>
      <c r="AA255" s="234"/>
      <c r="AB255" s="234"/>
      <c r="AC255" s="234"/>
      <c r="AD255" s="234"/>
      <c r="AE255" s="234"/>
      <c r="AF255" s="234"/>
      <c r="AG255" s="234"/>
      <c r="AH255" s="234"/>
      <c r="AI255" s="234"/>
      <c r="AJ255" s="234"/>
      <c r="AK255" s="234"/>
      <c r="AL255" s="234"/>
      <c r="AM255" s="234"/>
      <c r="AN255" s="234"/>
      <c r="AO255" s="234"/>
      <c r="AP255" s="234"/>
    </row>
    <row r="256" spans="1:42" x14ac:dyDescent="0.25">
      <c r="A256" s="233"/>
      <c r="B256" s="234"/>
      <c r="C256" s="234"/>
      <c r="D256" s="234"/>
      <c r="E256" s="234"/>
      <c r="F256" s="234"/>
      <c r="G256" s="234"/>
      <c r="H256" s="234"/>
      <c r="I256" s="234"/>
      <c r="J256" s="234"/>
      <c r="K256" s="234"/>
      <c r="L256" s="234"/>
      <c r="M256" s="231"/>
      <c r="N256" s="234"/>
      <c r="O256" s="234"/>
      <c r="P256" s="234"/>
      <c r="Q256" s="234"/>
      <c r="R256" s="234"/>
      <c r="S256" s="234"/>
      <c r="T256" s="234"/>
      <c r="U256" s="234"/>
      <c r="V256" s="234"/>
      <c r="W256" s="234"/>
      <c r="X256" s="234"/>
      <c r="Y256" s="234"/>
      <c r="Z256" s="234"/>
      <c r="AA256" s="234"/>
      <c r="AB256" s="234"/>
      <c r="AC256" s="234"/>
      <c r="AD256" s="234"/>
      <c r="AE256" s="234"/>
      <c r="AF256" s="234"/>
      <c r="AG256" s="234"/>
      <c r="AH256" s="234"/>
      <c r="AI256" s="234"/>
      <c r="AJ256" s="234"/>
      <c r="AK256" s="234"/>
      <c r="AL256" s="234"/>
      <c r="AM256" s="234"/>
      <c r="AN256" s="234"/>
      <c r="AO256" s="234"/>
      <c r="AP256" s="234"/>
    </row>
    <row r="257" spans="1:42" x14ac:dyDescent="0.25">
      <c r="A257" s="233"/>
      <c r="B257" s="234"/>
      <c r="C257" s="234"/>
      <c r="D257" s="234"/>
      <c r="E257" s="234"/>
      <c r="F257" s="234"/>
      <c r="G257" s="234"/>
      <c r="H257" s="234"/>
      <c r="I257" s="234"/>
      <c r="J257" s="234"/>
      <c r="K257" s="234"/>
      <c r="L257" s="234"/>
      <c r="M257" s="231"/>
      <c r="N257" s="234"/>
      <c r="O257" s="234"/>
      <c r="P257" s="234"/>
      <c r="Q257" s="234"/>
      <c r="R257" s="234"/>
      <c r="S257" s="234"/>
      <c r="T257" s="234"/>
      <c r="U257" s="234"/>
      <c r="V257" s="234"/>
      <c r="W257" s="234"/>
      <c r="X257" s="234"/>
      <c r="Y257" s="234"/>
      <c r="Z257" s="234"/>
      <c r="AA257" s="234"/>
      <c r="AB257" s="234"/>
      <c r="AC257" s="234"/>
      <c r="AD257" s="234"/>
      <c r="AE257" s="234"/>
      <c r="AF257" s="234"/>
      <c r="AG257" s="234"/>
      <c r="AH257" s="234"/>
      <c r="AI257" s="234"/>
      <c r="AJ257" s="234"/>
      <c r="AK257" s="234"/>
      <c r="AL257" s="234"/>
      <c r="AM257" s="234"/>
      <c r="AN257" s="234"/>
      <c r="AO257" s="234"/>
      <c r="AP257" s="234"/>
    </row>
    <row r="258" spans="1:42" x14ac:dyDescent="0.25">
      <c r="A258" s="233"/>
      <c r="B258" s="234"/>
      <c r="C258" s="234"/>
      <c r="D258" s="234"/>
      <c r="E258" s="234"/>
      <c r="F258" s="234"/>
      <c r="G258" s="234"/>
      <c r="H258" s="234"/>
      <c r="I258" s="234"/>
      <c r="J258" s="234"/>
      <c r="K258" s="234"/>
      <c r="L258" s="234"/>
      <c r="M258" s="231"/>
      <c r="N258" s="234"/>
      <c r="O258" s="234"/>
      <c r="P258" s="234"/>
      <c r="Q258" s="234"/>
      <c r="R258" s="234"/>
      <c r="S258" s="234"/>
      <c r="T258" s="234"/>
      <c r="U258" s="234"/>
      <c r="V258" s="234"/>
      <c r="W258" s="234"/>
      <c r="X258" s="234"/>
      <c r="Y258" s="234"/>
      <c r="Z258" s="234"/>
      <c r="AA258" s="234"/>
      <c r="AB258" s="234"/>
      <c r="AC258" s="234"/>
      <c r="AD258" s="234"/>
      <c r="AE258" s="234"/>
      <c r="AF258" s="234"/>
      <c r="AG258" s="234"/>
      <c r="AH258" s="234"/>
      <c r="AI258" s="234"/>
      <c r="AJ258" s="234"/>
      <c r="AK258" s="234"/>
      <c r="AL258" s="234"/>
      <c r="AM258" s="234"/>
      <c r="AN258" s="234"/>
      <c r="AO258" s="234"/>
      <c r="AP258" s="234"/>
    </row>
    <row r="259" spans="1:42" x14ac:dyDescent="0.25">
      <c r="A259" s="233"/>
      <c r="B259" s="234"/>
      <c r="C259" s="234"/>
      <c r="D259" s="234"/>
      <c r="E259" s="234"/>
      <c r="F259" s="234"/>
      <c r="G259" s="234"/>
      <c r="H259" s="234"/>
      <c r="I259" s="234"/>
      <c r="J259" s="234"/>
      <c r="K259" s="234"/>
      <c r="L259" s="234"/>
      <c r="M259" s="231"/>
      <c r="N259" s="234"/>
      <c r="O259" s="234"/>
      <c r="P259" s="234"/>
      <c r="Q259" s="234"/>
      <c r="R259" s="234"/>
      <c r="S259" s="234"/>
      <c r="T259" s="234"/>
      <c r="U259" s="234"/>
      <c r="V259" s="234"/>
      <c r="W259" s="234"/>
      <c r="X259" s="234"/>
      <c r="Y259" s="234"/>
      <c r="Z259" s="234"/>
      <c r="AA259" s="234"/>
      <c r="AB259" s="234"/>
      <c r="AC259" s="234"/>
      <c r="AD259" s="234"/>
      <c r="AE259" s="234"/>
      <c r="AF259" s="234"/>
      <c r="AG259" s="234"/>
      <c r="AH259" s="234"/>
      <c r="AI259" s="234"/>
      <c r="AJ259" s="234"/>
      <c r="AK259" s="234"/>
      <c r="AL259" s="234"/>
      <c r="AM259" s="234"/>
      <c r="AN259" s="234"/>
      <c r="AO259" s="234"/>
      <c r="AP259" s="234"/>
    </row>
    <row r="260" spans="1:42" x14ac:dyDescent="0.25">
      <c r="A260" s="233"/>
      <c r="B260" s="234"/>
      <c r="C260" s="234"/>
      <c r="D260" s="234"/>
      <c r="E260" s="234"/>
      <c r="F260" s="234"/>
      <c r="G260" s="234"/>
      <c r="H260" s="234"/>
      <c r="I260" s="234"/>
      <c r="J260" s="234"/>
      <c r="K260" s="234"/>
      <c r="L260" s="234"/>
      <c r="M260" s="231"/>
      <c r="N260" s="234"/>
      <c r="O260" s="234"/>
      <c r="P260" s="234"/>
      <c r="Q260" s="234"/>
      <c r="R260" s="234"/>
      <c r="S260" s="234"/>
      <c r="T260" s="234"/>
      <c r="U260" s="234"/>
      <c r="V260" s="234"/>
      <c r="W260" s="234"/>
      <c r="X260" s="234"/>
      <c r="Y260" s="234"/>
      <c r="Z260" s="234"/>
      <c r="AA260" s="234"/>
      <c r="AB260" s="234"/>
      <c r="AC260" s="234"/>
      <c r="AD260" s="234"/>
      <c r="AE260" s="234"/>
      <c r="AF260" s="234"/>
      <c r="AG260" s="234"/>
      <c r="AH260" s="234"/>
      <c r="AI260" s="234"/>
      <c r="AJ260" s="234"/>
      <c r="AK260" s="234"/>
      <c r="AL260" s="234"/>
      <c r="AM260" s="234"/>
      <c r="AN260" s="234"/>
      <c r="AO260" s="234"/>
      <c r="AP260" s="234"/>
    </row>
    <row r="261" spans="1:42" x14ac:dyDescent="0.25">
      <c r="A261" s="233"/>
      <c r="B261" s="234"/>
      <c r="C261" s="234"/>
      <c r="D261" s="234"/>
      <c r="E261" s="234"/>
      <c r="F261" s="234"/>
      <c r="G261" s="234"/>
      <c r="H261" s="234"/>
      <c r="I261" s="234"/>
      <c r="J261" s="234"/>
      <c r="K261" s="234"/>
      <c r="L261" s="234"/>
      <c r="M261" s="231"/>
      <c r="N261" s="234"/>
      <c r="O261" s="234"/>
      <c r="P261" s="234"/>
      <c r="Q261" s="234"/>
      <c r="R261" s="234"/>
      <c r="S261" s="234"/>
      <c r="T261" s="234"/>
      <c r="U261" s="234"/>
      <c r="V261" s="234"/>
      <c r="W261" s="234"/>
      <c r="X261" s="234"/>
      <c r="Y261" s="234"/>
      <c r="Z261" s="234"/>
      <c r="AA261" s="234"/>
      <c r="AB261" s="234"/>
      <c r="AC261" s="234"/>
      <c r="AD261" s="234"/>
      <c r="AE261" s="234"/>
      <c r="AF261" s="234"/>
      <c r="AG261" s="234"/>
      <c r="AH261" s="234"/>
      <c r="AI261" s="234"/>
      <c r="AJ261" s="234"/>
      <c r="AK261" s="234"/>
      <c r="AL261" s="234"/>
      <c r="AM261" s="234"/>
      <c r="AN261" s="234"/>
      <c r="AO261" s="234"/>
      <c r="AP261" s="234"/>
    </row>
    <row r="262" spans="1:42" x14ac:dyDescent="0.25">
      <c r="A262" s="233"/>
      <c r="B262" s="234"/>
      <c r="C262" s="234"/>
      <c r="D262" s="234"/>
      <c r="E262" s="234"/>
      <c r="F262" s="234"/>
      <c r="G262" s="234"/>
      <c r="H262" s="234"/>
      <c r="I262" s="234"/>
      <c r="J262" s="234"/>
      <c r="K262" s="234"/>
      <c r="L262" s="234"/>
      <c r="M262" s="231"/>
      <c r="N262" s="234"/>
      <c r="O262" s="234"/>
      <c r="P262" s="234"/>
      <c r="Q262" s="234"/>
      <c r="R262" s="234"/>
      <c r="S262" s="234"/>
      <c r="T262" s="234"/>
      <c r="U262" s="234"/>
      <c r="V262" s="234"/>
      <c r="W262" s="234"/>
      <c r="X262" s="234"/>
      <c r="Y262" s="234"/>
      <c r="Z262" s="234"/>
      <c r="AA262" s="234"/>
      <c r="AB262" s="234"/>
      <c r="AC262" s="234"/>
      <c r="AD262" s="234"/>
      <c r="AE262" s="234"/>
      <c r="AF262" s="234"/>
      <c r="AG262" s="234"/>
      <c r="AH262" s="234"/>
      <c r="AI262" s="234"/>
      <c r="AJ262" s="234"/>
      <c r="AK262" s="234"/>
      <c r="AL262" s="234"/>
      <c r="AM262" s="234"/>
      <c r="AN262" s="234"/>
      <c r="AO262" s="234"/>
      <c r="AP262" s="234"/>
    </row>
    <row r="263" spans="1:42" x14ac:dyDescent="0.25">
      <c r="A263" s="233"/>
      <c r="B263" s="234"/>
      <c r="C263" s="234"/>
      <c r="D263" s="234"/>
      <c r="E263" s="234"/>
      <c r="F263" s="234"/>
      <c r="G263" s="234"/>
      <c r="H263" s="234"/>
      <c r="I263" s="234"/>
      <c r="J263" s="234"/>
      <c r="K263" s="234"/>
      <c r="L263" s="234"/>
      <c r="M263" s="231"/>
      <c r="N263" s="234"/>
      <c r="O263" s="234"/>
      <c r="P263" s="234"/>
      <c r="Q263" s="234"/>
      <c r="R263" s="234"/>
      <c r="S263" s="234"/>
      <c r="T263" s="234"/>
      <c r="U263" s="234"/>
      <c r="V263" s="234"/>
      <c r="W263" s="234"/>
      <c r="X263" s="234"/>
      <c r="Y263" s="234"/>
      <c r="Z263" s="234"/>
      <c r="AA263" s="234"/>
      <c r="AB263" s="234"/>
      <c r="AC263" s="234"/>
      <c r="AD263" s="234"/>
      <c r="AE263" s="234"/>
      <c r="AF263" s="234"/>
      <c r="AG263" s="234"/>
      <c r="AH263" s="234"/>
      <c r="AI263" s="234"/>
      <c r="AJ263" s="234"/>
      <c r="AK263" s="234"/>
      <c r="AL263" s="234"/>
      <c r="AM263" s="234"/>
      <c r="AN263" s="234"/>
      <c r="AO263" s="234"/>
      <c r="AP263" s="234"/>
    </row>
    <row r="264" spans="1:42" x14ac:dyDescent="0.25">
      <c r="A264" s="233"/>
      <c r="B264" s="234"/>
      <c r="C264" s="234"/>
      <c r="D264" s="234"/>
      <c r="E264" s="234"/>
      <c r="F264" s="234"/>
      <c r="G264" s="234"/>
      <c r="H264" s="234"/>
      <c r="I264" s="234"/>
      <c r="J264" s="234"/>
      <c r="K264" s="234"/>
      <c r="L264" s="234"/>
      <c r="M264" s="231"/>
      <c r="N264" s="234"/>
      <c r="O264" s="234"/>
      <c r="P264" s="234"/>
      <c r="Q264" s="234"/>
      <c r="R264" s="234"/>
      <c r="S264" s="234"/>
      <c r="T264" s="234"/>
      <c r="U264" s="234"/>
      <c r="V264" s="234"/>
      <c r="W264" s="234"/>
      <c r="X264" s="234"/>
      <c r="Y264" s="234"/>
      <c r="Z264" s="234"/>
      <c r="AA264" s="234"/>
      <c r="AB264" s="234"/>
      <c r="AC264" s="234"/>
      <c r="AD264" s="234"/>
      <c r="AE264" s="234"/>
      <c r="AF264" s="234"/>
      <c r="AG264" s="234"/>
      <c r="AH264" s="234"/>
      <c r="AI264" s="234"/>
      <c r="AJ264" s="234"/>
      <c r="AK264" s="234"/>
      <c r="AL264" s="234"/>
      <c r="AM264" s="234"/>
      <c r="AN264" s="234"/>
      <c r="AO264" s="234"/>
      <c r="AP264" s="234"/>
    </row>
    <row r="265" spans="1:42" x14ac:dyDescent="0.25">
      <c r="A265" s="233"/>
      <c r="B265" s="234"/>
      <c r="C265" s="234"/>
      <c r="D265" s="234"/>
      <c r="E265" s="234"/>
      <c r="F265" s="234"/>
      <c r="G265" s="234"/>
      <c r="H265" s="234"/>
      <c r="I265" s="234"/>
      <c r="J265" s="234"/>
      <c r="K265" s="234"/>
      <c r="L265" s="234"/>
      <c r="M265" s="231"/>
      <c r="N265" s="234"/>
      <c r="O265" s="234"/>
      <c r="P265" s="234"/>
      <c r="Q265" s="234"/>
      <c r="R265" s="234"/>
      <c r="S265" s="234"/>
      <c r="T265" s="234"/>
      <c r="U265" s="234"/>
      <c r="V265" s="234"/>
      <c r="W265" s="234"/>
      <c r="X265" s="234"/>
      <c r="Y265" s="234"/>
      <c r="Z265" s="234"/>
      <c r="AA265" s="234"/>
      <c r="AB265" s="234"/>
      <c r="AC265" s="234"/>
      <c r="AD265" s="234"/>
      <c r="AE265" s="234"/>
      <c r="AF265" s="234"/>
      <c r="AG265" s="234"/>
      <c r="AH265" s="234"/>
      <c r="AI265" s="234"/>
      <c r="AJ265" s="234"/>
      <c r="AK265" s="234"/>
      <c r="AL265" s="234"/>
      <c r="AM265" s="234"/>
      <c r="AN265" s="234"/>
      <c r="AO265" s="234"/>
      <c r="AP265" s="234"/>
    </row>
    <row r="266" spans="1:42" x14ac:dyDescent="0.25">
      <c r="A266" s="233"/>
      <c r="B266" s="234"/>
      <c r="C266" s="234"/>
      <c r="D266" s="234"/>
      <c r="E266" s="234"/>
      <c r="F266" s="234"/>
      <c r="G266" s="234"/>
      <c r="H266" s="234"/>
      <c r="I266" s="234"/>
      <c r="J266" s="234"/>
      <c r="K266" s="234"/>
      <c r="L266" s="234"/>
      <c r="M266" s="231"/>
      <c r="N266" s="234"/>
      <c r="O266" s="234"/>
      <c r="P266" s="234"/>
      <c r="Q266" s="234"/>
      <c r="R266" s="234"/>
      <c r="S266" s="234"/>
      <c r="T266" s="234"/>
      <c r="U266" s="234"/>
      <c r="V266" s="234"/>
      <c r="W266" s="234"/>
      <c r="X266" s="234"/>
      <c r="Y266" s="234"/>
      <c r="Z266" s="234"/>
      <c r="AA266" s="234"/>
      <c r="AB266" s="234"/>
      <c r="AC266" s="234"/>
      <c r="AD266" s="234"/>
      <c r="AE266" s="234"/>
      <c r="AF266" s="234"/>
      <c r="AG266" s="234"/>
      <c r="AH266" s="234"/>
      <c r="AI266" s="234"/>
      <c r="AJ266" s="234"/>
      <c r="AK266" s="234"/>
      <c r="AL266" s="234"/>
      <c r="AM266" s="234"/>
      <c r="AN266" s="234"/>
      <c r="AO266" s="234"/>
      <c r="AP266" s="234"/>
    </row>
    <row r="267" spans="1:42" x14ac:dyDescent="0.25">
      <c r="A267" s="233"/>
      <c r="B267" s="234"/>
      <c r="C267" s="234"/>
      <c r="D267" s="234"/>
      <c r="E267" s="234"/>
      <c r="F267" s="234"/>
      <c r="G267" s="234"/>
      <c r="H267" s="234"/>
      <c r="I267" s="234"/>
      <c r="J267" s="234"/>
      <c r="K267" s="234"/>
      <c r="L267" s="234"/>
      <c r="M267" s="231"/>
      <c r="N267" s="234"/>
      <c r="O267" s="234"/>
      <c r="P267" s="234"/>
      <c r="Q267" s="234"/>
      <c r="R267" s="234"/>
      <c r="S267" s="234"/>
      <c r="T267" s="234"/>
      <c r="U267" s="234"/>
      <c r="V267" s="234"/>
      <c r="W267" s="234"/>
      <c r="X267" s="234"/>
      <c r="Y267" s="234"/>
      <c r="Z267" s="234"/>
      <c r="AA267" s="234"/>
      <c r="AB267" s="234"/>
      <c r="AC267" s="234"/>
      <c r="AD267" s="234"/>
      <c r="AE267" s="234"/>
      <c r="AF267" s="234"/>
      <c r="AG267" s="234"/>
      <c r="AH267" s="234"/>
      <c r="AI267" s="234"/>
      <c r="AJ267" s="234"/>
      <c r="AK267" s="234"/>
      <c r="AL267" s="234"/>
      <c r="AM267" s="234"/>
      <c r="AN267" s="234"/>
      <c r="AO267" s="234"/>
      <c r="AP267" s="234"/>
    </row>
    <row r="268" spans="1:42" x14ac:dyDescent="0.25">
      <c r="A268" s="233"/>
      <c r="B268" s="234"/>
      <c r="C268" s="234"/>
      <c r="D268" s="234"/>
      <c r="E268" s="234"/>
      <c r="F268" s="234"/>
      <c r="G268" s="234"/>
      <c r="H268" s="234"/>
      <c r="I268" s="234"/>
      <c r="J268" s="234"/>
      <c r="K268" s="234"/>
      <c r="L268" s="234"/>
      <c r="M268" s="231"/>
      <c r="N268" s="234"/>
      <c r="O268" s="234"/>
      <c r="P268" s="234"/>
      <c r="Q268" s="234"/>
      <c r="R268" s="234"/>
      <c r="S268" s="234"/>
      <c r="T268" s="234"/>
      <c r="U268" s="234"/>
      <c r="V268" s="234"/>
      <c r="W268" s="234"/>
      <c r="X268" s="234"/>
      <c r="Y268" s="234"/>
      <c r="Z268" s="234"/>
      <c r="AA268" s="234"/>
      <c r="AB268" s="234"/>
      <c r="AC268" s="234"/>
      <c r="AD268" s="234"/>
      <c r="AE268" s="234"/>
      <c r="AF268" s="234"/>
      <c r="AG268" s="234"/>
      <c r="AH268" s="234"/>
      <c r="AI268" s="234"/>
      <c r="AJ268" s="234"/>
      <c r="AK268" s="234"/>
      <c r="AL268" s="234"/>
      <c r="AM268" s="234"/>
      <c r="AN268" s="234"/>
      <c r="AO268" s="234"/>
      <c r="AP268" s="234"/>
    </row>
    <row r="269" spans="1:42" x14ac:dyDescent="0.25">
      <c r="A269" s="233"/>
      <c r="B269" s="234"/>
      <c r="C269" s="234"/>
      <c r="D269" s="234"/>
      <c r="E269" s="234"/>
      <c r="F269" s="234"/>
      <c r="G269" s="234"/>
      <c r="H269" s="234"/>
      <c r="I269" s="234"/>
      <c r="J269" s="234"/>
      <c r="K269" s="234"/>
      <c r="L269" s="234"/>
      <c r="M269" s="231"/>
      <c r="N269" s="234"/>
      <c r="O269" s="234"/>
      <c r="P269" s="234"/>
      <c r="Q269" s="234"/>
      <c r="R269" s="234"/>
      <c r="S269" s="234"/>
      <c r="T269" s="234"/>
      <c r="U269" s="234"/>
      <c r="V269" s="234"/>
      <c r="W269" s="234"/>
      <c r="X269" s="234"/>
      <c r="Y269" s="234"/>
      <c r="Z269" s="234"/>
      <c r="AA269" s="234"/>
      <c r="AB269" s="234"/>
      <c r="AC269" s="234"/>
      <c r="AD269" s="234"/>
      <c r="AE269" s="234"/>
      <c r="AF269" s="234"/>
      <c r="AG269" s="234"/>
      <c r="AH269" s="234"/>
      <c r="AI269" s="234"/>
      <c r="AJ269" s="234"/>
      <c r="AK269" s="234"/>
      <c r="AL269" s="234"/>
      <c r="AM269" s="234"/>
      <c r="AN269" s="234"/>
      <c r="AO269" s="234"/>
      <c r="AP269" s="234"/>
    </row>
    <row r="270" spans="1:42" x14ac:dyDescent="0.25">
      <c r="A270" s="233"/>
      <c r="B270" s="234"/>
      <c r="C270" s="234"/>
      <c r="D270" s="234"/>
      <c r="E270" s="234"/>
      <c r="F270" s="234"/>
      <c r="G270" s="234"/>
      <c r="H270" s="234"/>
      <c r="I270" s="234"/>
      <c r="J270" s="234"/>
      <c r="K270" s="234"/>
      <c r="L270" s="234"/>
      <c r="M270" s="231"/>
      <c r="N270" s="234"/>
      <c r="O270" s="234"/>
      <c r="P270" s="234"/>
      <c r="Q270" s="234"/>
      <c r="R270" s="234"/>
      <c r="S270" s="234"/>
      <c r="T270" s="234"/>
      <c r="U270" s="234"/>
      <c r="V270" s="234"/>
      <c r="W270" s="234"/>
      <c r="X270" s="234"/>
      <c r="Y270" s="234"/>
      <c r="Z270" s="234"/>
      <c r="AA270" s="234"/>
      <c r="AB270" s="234"/>
      <c r="AC270" s="234"/>
      <c r="AD270" s="234"/>
      <c r="AE270" s="234"/>
      <c r="AF270" s="234"/>
      <c r="AG270" s="234"/>
      <c r="AH270" s="234"/>
      <c r="AI270" s="234"/>
      <c r="AJ270" s="234"/>
      <c r="AK270" s="234"/>
      <c r="AL270" s="234"/>
      <c r="AM270" s="234"/>
      <c r="AN270" s="234"/>
      <c r="AO270" s="234"/>
      <c r="AP270" s="234"/>
    </row>
    <row r="271" spans="1:42" x14ac:dyDescent="0.25">
      <c r="A271" s="233"/>
      <c r="B271" s="234"/>
      <c r="C271" s="234"/>
      <c r="D271" s="234"/>
      <c r="E271" s="234"/>
      <c r="F271" s="234"/>
      <c r="G271" s="234"/>
      <c r="H271" s="234"/>
      <c r="I271" s="234"/>
      <c r="J271" s="234"/>
      <c r="K271" s="234"/>
      <c r="L271" s="234"/>
      <c r="M271" s="231"/>
      <c r="N271" s="234"/>
      <c r="O271" s="234"/>
      <c r="P271" s="234"/>
      <c r="Q271" s="234"/>
      <c r="R271" s="234"/>
      <c r="S271" s="234"/>
      <c r="T271" s="234"/>
      <c r="U271" s="234"/>
      <c r="V271" s="234"/>
      <c r="W271" s="234"/>
      <c r="X271" s="234"/>
      <c r="Y271" s="234"/>
      <c r="Z271" s="234"/>
      <c r="AA271" s="234"/>
      <c r="AB271" s="234"/>
      <c r="AC271" s="234"/>
      <c r="AD271" s="234"/>
      <c r="AE271" s="234"/>
      <c r="AF271" s="234"/>
      <c r="AG271" s="234"/>
      <c r="AH271" s="234"/>
      <c r="AI271" s="234"/>
      <c r="AJ271" s="234"/>
      <c r="AK271" s="234"/>
      <c r="AL271" s="234"/>
      <c r="AM271" s="234"/>
      <c r="AN271" s="234"/>
      <c r="AO271" s="234"/>
      <c r="AP271" s="234"/>
    </row>
    <row r="272" spans="1:42" x14ac:dyDescent="0.25">
      <c r="A272" s="233"/>
      <c r="B272" s="234"/>
      <c r="C272" s="234"/>
      <c r="D272" s="234"/>
      <c r="E272" s="234"/>
      <c r="F272" s="234"/>
      <c r="G272" s="234"/>
      <c r="H272" s="234"/>
      <c r="I272" s="234"/>
      <c r="J272" s="234"/>
      <c r="K272" s="234"/>
      <c r="L272" s="234"/>
      <c r="M272" s="231"/>
      <c r="N272" s="234"/>
      <c r="O272" s="234"/>
      <c r="P272" s="234"/>
      <c r="Q272" s="234"/>
      <c r="R272" s="234"/>
      <c r="S272" s="234"/>
      <c r="T272" s="234"/>
      <c r="U272" s="234"/>
      <c r="V272" s="234"/>
      <c r="W272" s="234"/>
      <c r="X272" s="234"/>
      <c r="Y272" s="234"/>
      <c r="Z272" s="234"/>
      <c r="AA272" s="234"/>
      <c r="AB272" s="234"/>
      <c r="AC272" s="234"/>
      <c r="AD272" s="234"/>
      <c r="AE272" s="234"/>
      <c r="AF272" s="234"/>
      <c r="AG272" s="234"/>
      <c r="AH272" s="234"/>
      <c r="AI272" s="234"/>
      <c r="AJ272" s="234"/>
      <c r="AK272" s="234"/>
      <c r="AL272" s="234"/>
      <c r="AM272" s="234"/>
      <c r="AN272" s="234"/>
      <c r="AO272" s="234"/>
      <c r="AP272" s="234"/>
    </row>
    <row r="273" spans="1:42" x14ac:dyDescent="0.25">
      <c r="A273" s="233"/>
      <c r="B273" s="234"/>
      <c r="C273" s="234"/>
      <c r="D273" s="234"/>
      <c r="E273" s="234"/>
      <c r="F273" s="234"/>
      <c r="G273" s="234"/>
      <c r="H273" s="234"/>
      <c r="I273" s="234"/>
      <c r="J273" s="234"/>
      <c r="K273" s="234"/>
      <c r="L273" s="234"/>
      <c r="M273" s="231"/>
      <c r="N273" s="234"/>
      <c r="O273" s="234"/>
      <c r="P273" s="234"/>
      <c r="Q273" s="234"/>
      <c r="R273" s="234"/>
      <c r="S273" s="234"/>
      <c r="T273" s="234"/>
      <c r="U273" s="234"/>
      <c r="V273" s="234"/>
      <c r="W273" s="234"/>
      <c r="X273" s="234"/>
      <c r="Y273" s="234"/>
      <c r="Z273" s="234"/>
      <c r="AA273" s="234"/>
      <c r="AB273" s="234"/>
      <c r="AC273" s="234"/>
      <c r="AD273" s="234"/>
      <c r="AE273" s="234"/>
      <c r="AF273" s="234"/>
      <c r="AG273" s="234"/>
      <c r="AH273" s="234"/>
      <c r="AI273" s="234"/>
      <c r="AJ273" s="234"/>
      <c r="AK273" s="234"/>
      <c r="AL273" s="234"/>
      <c r="AM273" s="234"/>
      <c r="AN273" s="234"/>
      <c r="AO273" s="234"/>
      <c r="AP273" s="234"/>
    </row>
    <row r="274" spans="1:42" x14ac:dyDescent="0.25">
      <c r="A274" s="233"/>
      <c r="B274" s="234"/>
      <c r="C274" s="234"/>
      <c r="D274" s="234"/>
      <c r="E274" s="234"/>
      <c r="F274" s="234"/>
      <c r="G274" s="234"/>
      <c r="H274" s="234"/>
      <c r="I274" s="234"/>
      <c r="J274" s="234"/>
      <c r="K274" s="234"/>
      <c r="L274" s="234"/>
      <c r="M274" s="231"/>
      <c r="N274" s="234"/>
      <c r="O274" s="234"/>
      <c r="P274" s="234"/>
      <c r="Q274" s="234"/>
      <c r="R274" s="234"/>
      <c r="S274" s="234"/>
      <c r="T274" s="234"/>
      <c r="U274" s="234"/>
      <c r="V274" s="234"/>
      <c r="W274" s="234"/>
      <c r="X274" s="234"/>
      <c r="Y274" s="234"/>
      <c r="Z274" s="234"/>
      <c r="AA274" s="234"/>
      <c r="AB274" s="234"/>
      <c r="AC274" s="234"/>
      <c r="AD274" s="234"/>
      <c r="AE274" s="234"/>
      <c r="AF274" s="234"/>
      <c r="AG274" s="234"/>
      <c r="AH274" s="234"/>
      <c r="AI274" s="234"/>
      <c r="AJ274" s="234"/>
      <c r="AK274" s="234"/>
      <c r="AL274" s="234"/>
      <c r="AM274" s="234"/>
      <c r="AN274" s="234"/>
      <c r="AO274" s="234"/>
      <c r="AP274" s="234"/>
    </row>
    <row r="275" spans="1:42" x14ac:dyDescent="0.25">
      <c r="A275" s="233"/>
      <c r="B275" s="234"/>
      <c r="C275" s="234"/>
      <c r="D275" s="234"/>
      <c r="E275" s="234"/>
      <c r="F275" s="234"/>
      <c r="G275" s="234"/>
      <c r="H275" s="234"/>
      <c r="I275" s="234"/>
      <c r="J275" s="234"/>
      <c r="K275" s="234"/>
      <c r="L275" s="234"/>
      <c r="M275" s="231"/>
      <c r="N275" s="234"/>
      <c r="O275" s="234"/>
      <c r="P275" s="234"/>
      <c r="Q275" s="234"/>
      <c r="R275" s="234"/>
      <c r="S275" s="234"/>
      <c r="T275" s="234"/>
      <c r="U275" s="234"/>
      <c r="V275" s="234"/>
      <c r="W275" s="234"/>
      <c r="X275" s="234"/>
      <c r="Y275" s="234"/>
      <c r="Z275" s="234"/>
      <c r="AA275" s="234"/>
      <c r="AB275" s="234"/>
      <c r="AC275" s="234"/>
      <c r="AD275" s="234"/>
      <c r="AE275" s="234"/>
      <c r="AF275" s="234"/>
      <c r="AG275" s="234"/>
      <c r="AH275" s="234"/>
      <c r="AI275" s="234"/>
      <c r="AJ275" s="234"/>
      <c r="AK275" s="234"/>
      <c r="AL275" s="234"/>
      <c r="AM275" s="234"/>
      <c r="AN275" s="234"/>
      <c r="AO275" s="234"/>
      <c r="AP275" s="234"/>
    </row>
    <row r="276" spans="1:42" x14ac:dyDescent="0.25">
      <c r="A276" s="233"/>
      <c r="B276" s="234"/>
      <c r="C276" s="234"/>
      <c r="D276" s="234"/>
      <c r="E276" s="234"/>
      <c r="F276" s="234"/>
      <c r="G276" s="234"/>
      <c r="H276" s="234"/>
      <c r="I276" s="234"/>
      <c r="J276" s="234"/>
      <c r="K276" s="234"/>
      <c r="L276" s="234"/>
      <c r="M276" s="231"/>
      <c r="N276" s="234"/>
      <c r="O276" s="234"/>
      <c r="P276" s="234"/>
      <c r="Q276" s="234"/>
      <c r="R276" s="234"/>
      <c r="S276" s="234"/>
      <c r="T276" s="234"/>
      <c r="U276" s="234"/>
      <c r="V276" s="234"/>
      <c r="W276" s="234"/>
      <c r="X276" s="234"/>
      <c r="Y276" s="234"/>
      <c r="Z276" s="234"/>
      <c r="AA276" s="234"/>
      <c r="AB276" s="234"/>
      <c r="AC276" s="234"/>
      <c r="AD276" s="234"/>
      <c r="AE276" s="234"/>
      <c r="AF276" s="234"/>
      <c r="AG276" s="234"/>
      <c r="AH276" s="234"/>
      <c r="AI276" s="234"/>
      <c r="AJ276" s="234"/>
      <c r="AK276" s="234"/>
      <c r="AL276" s="234"/>
      <c r="AM276" s="234"/>
      <c r="AN276" s="234"/>
      <c r="AO276" s="234"/>
      <c r="AP276" s="234"/>
    </row>
    <row r="277" spans="1:42" x14ac:dyDescent="0.25">
      <c r="A277" s="233"/>
      <c r="B277" s="234"/>
      <c r="C277" s="234"/>
      <c r="D277" s="234"/>
      <c r="E277" s="234"/>
      <c r="F277" s="234"/>
      <c r="G277" s="234"/>
      <c r="H277" s="234"/>
      <c r="I277" s="234"/>
      <c r="J277" s="234"/>
      <c r="K277" s="234"/>
      <c r="L277" s="234"/>
      <c r="M277" s="231"/>
      <c r="N277" s="234"/>
      <c r="O277" s="234"/>
      <c r="P277" s="234"/>
      <c r="Q277" s="234"/>
      <c r="R277" s="234"/>
      <c r="S277" s="234"/>
      <c r="T277" s="234"/>
      <c r="U277" s="234"/>
      <c r="V277" s="234"/>
      <c r="W277" s="234"/>
      <c r="X277" s="234"/>
      <c r="Y277" s="234"/>
      <c r="Z277" s="234"/>
      <c r="AA277" s="234"/>
      <c r="AB277" s="234"/>
      <c r="AC277" s="234"/>
      <c r="AD277" s="234"/>
      <c r="AE277" s="234"/>
      <c r="AF277" s="234"/>
      <c r="AG277" s="234"/>
      <c r="AH277" s="234"/>
      <c r="AI277" s="234"/>
      <c r="AJ277" s="234"/>
      <c r="AK277" s="234"/>
      <c r="AL277" s="234"/>
      <c r="AM277" s="234"/>
      <c r="AN277" s="234"/>
      <c r="AO277" s="234"/>
      <c r="AP277" s="234"/>
    </row>
    <row r="278" spans="1:42" x14ac:dyDescent="0.25">
      <c r="A278" s="233"/>
      <c r="B278" s="234"/>
      <c r="C278" s="234"/>
      <c r="D278" s="234"/>
      <c r="E278" s="234"/>
      <c r="F278" s="234"/>
      <c r="G278" s="234"/>
      <c r="H278" s="234"/>
      <c r="I278" s="234"/>
      <c r="J278" s="234"/>
      <c r="K278" s="234"/>
      <c r="L278" s="234"/>
      <c r="M278" s="231"/>
      <c r="N278" s="234"/>
      <c r="O278" s="234"/>
      <c r="P278" s="234"/>
      <c r="Q278" s="234"/>
      <c r="R278" s="234"/>
      <c r="S278" s="234"/>
      <c r="T278" s="234"/>
      <c r="U278" s="234"/>
      <c r="V278" s="234"/>
      <c r="W278" s="234"/>
      <c r="X278" s="234"/>
      <c r="Y278" s="234"/>
      <c r="Z278" s="234"/>
      <c r="AA278" s="234"/>
      <c r="AB278" s="234"/>
      <c r="AC278" s="234"/>
      <c r="AD278" s="234"/>
      <c r="AE278" s="234"/>
      <c r="AF278" s="234"/>
      <c r="AG278" s="234"/>
      <c r="AH278" s="234"/>
      <c r="AI278" s="234"/>
      <c r="AJ278" s="234"/>
      <c r="AK278" s="234"/>
      <c r="AL278" s="234"/>
      <c r="AM278" s="234"/>
      <c r="AN278" s="234"/>
      <c r="AO278" s="234"/>
      <c r="AP278" s="234"/>
    </row>
    <row r="279" spans="1:42" x14ac:dyDescent="0.25">
      <c r="A279" s="233"/>
      <c r="B279" s="234"/>
      <c r="C279" s="234"/>
      <c r="D279" s="234"/>
      <c r="E279" s="234"/>
      <c r="F279" s="234"/>
      <c r="G279" s="234"/>
      <c r="H279" s="234"/>
      <c r="I279" s="234"/>
      <c r="J279" s="234"/>
      <c r="K279" s="234"/>
      <c r="L279" s="234"/>
      <c r="M279" s="231"/>
      <c r="N279" s="234"/>
      <c r="O279" s="234"/>
      <c r="P279" s="234"/>
      <c r="Q279" s="234"/>
      <c r="R279" s="234"/>
      <c r="S279" s="234"/>
      <c r="T279" s="234"/>
      <c r="U279" s="234"/>
      <c r="V279" s="234"/>
      <c r="W279" s="234"/>
      <c r="X279" s="234"/>
      <c r="Y279" s="234"/>
      <c r="Z279" s="234"/>
      <c r="AA279" s="234"/>
      <c r="AB279" s="234"/>
      <c r="AC279" s="234"/>
      <c r="AD279" s="234"/>
      <c r="AE279" s="234"/>
      <c r="AF279" s="234"/>
      <c r="AG279" s="234"/>
      <c r="AH279" s="234"/>
      <c r="AI279" s="234"/>
      <c r="AJ279" s="234"/>
      <c r="AK279" s="234"/>
      <c r="AL279" s="234"/>
      <c r="AM279" s="234"/>
      <c r="AN279" s="234"/>
      <c r="AO279" s="234"/>
      <c r="AP279" s="234"/>
    </row>
    <row r="280" spans="1:42" x14ac:dyDescent="0.25">
      <c r="A280" s="233"/>
      <c r="B280" s="234"/>
      <c r="C280" s="234"/>
      <c r="D280" s="234"/>
      <c r="E280" s="234"/>
      <c r="F280" s="234"/>
      <c r="G280" s="234"/>
      <c r="H280" s="234"/>
      <c r="I280" s="234"/>
      <c r="J280" s="234"/>
      <c r="K280" s="234"/>
      <c r="L280" s="234"/>
      <c r="M280" s="231"/>
      <c r="N280" s="234"/>
      <c r="O280" s="234"/>
      <c r="P280" s="234"/>
      <c r="Q280" s="234"/>
      <c r="R280" s="234"/>
      <c r="S280" s="234"/>
      <c r="T280" s="234"/>
      <c r="U280" s="234"/>
      <c r="V280" s="234"/>
      <c r="W280" s="234"/>
      <c r="X280" s="234"/>
      <c r="Y280" s="234"/>
      <c r="Z280" s="234"/>
      <c r="AA280" s="234"/>
      <c r="AB280" s="234"/>
      <c r="AC280" s="234"/>
      <c r="AD280" s="234"/>
      <c r="AE280" s="234"/>
      <c r="AF280" s="234"/>
      <c r="AG280" s="234"/>
      <c r="AH280" s="234"/>
      <c r="AI280" s="234"/>
      <c r="AJ280" s="234"/>
      <c r="AK280" s="234"/>
      <c r="AL280" s="234"/>
      <c r="AM280" s="234"/>
      <c r="AN280" s="234"/>
      <c r="AO280" s="234"/>
      <c r="AP280" s="234"/>
    </row>
    <row r="281" spans="1:42" x14ac:dyDescent="0.25">
      <c r="A281" s="233"/>
      <c r="B281" s="234"/>
      <c r="C281" s="234"/>
      <c r="D281" s="234"/>
      <c r="E281" s="234"/>
      <c r="F281" s="234"/>
      <c r="G281" s="234"/>
      <c r="H281" s="234"/>
      <c r="I281" s="234"/>
      <c r="J281" s="234"/>
      <c r="K281" s="234"/>
      <c r="L281" s="234"/>
      <c r="M281" s="231"/>
      <c r="N281" s="234"/>
      <c r="O281" s="234"/>
      <c r="P281" s="234"/>
      <c r="Q281" s="234"/>
      <c r="R281" s="234"/>
      <c r="S281" s="234"/>
      <c r="T281" s="234"/>
      <c r="U281" s="234"/>
      <c r="V281" s="234"/>
      <c r="W281" s="234"/>
      <c r="X281" s="234"/>
      <c r="Y281" s="234"/>
      <c r="Z281" s="234"/>
      <c r="AA281" s="234"/>
      <c r="AB281" s="234"/>
      <c r="AC281" s="234"/>
      <c r="AD281" s="234"/>
      <c r="AE281" s="234"/>
      <c r="AF281" s="234"/>
      <c r="AG281" s="234"/>
      <c r="AH281" s="234"/>
      <c r="AI281" s="234"/>
      <c r="AJ281" s="234"/>
      <c r="AK281" s="234"/>
      <c r="AL281" s="234"/>
      <c r="AM281" s="234"/>
      <c r="AN281" s="234"/>
      <c r="AO281" s="234"/>
      <c r="AP281" s="234"/>
    </row>
    <row r="282" spans="1:42" x14ac:dyDescent="0.25">
      <c r="A282" s="233"/>
      <c r="B282" s="234"/>
      <c r="C282" s="234"/>
      <c r="D282" s="234"/>
      <c r="E282" s="234"/>
      <c r="F282" s="234"/>
      <c r="G282" s="234"/>
      <c r="H282" s="234"/>
      <c r="I282" s="234"/>
      <c r="J282" s="234"/>
      <c r="K282" s="234"/>
      <c r="L282" s="234"/>
      <c r="M282" s="231"/>
      <c r="N282" s="234"/>
      <c r="O282" s="234"/>
      <c r="P282" s="234"/>
      <c r="Q282" s="234"/>
      <c r="R282" s="234"/>
      <c r="S282" s="234"/>
      <c r="T282" s="234"/>
      <c r="U282" s="234"/>
      <c r="V282" s="234"/>
      <c r="W282" s="234"/>
      <c r="X282" s="234"/>
      <c r="Y282" s="234"/>
      <c r="Z282" s="234"/>
      <c r="AA282" s="234"/>
      <c r="AB282" s="234"/>
      <c r="AC282" s="234"/>
      <c r="AD282" s="234"/>
      <c r="AE282" s="234"/>
      <c r="AF282" s="234"/>
      <c r="AG282" s="234"/>
      <c r="AH282" s="234"/>
      <c r="AI282" s="234"/>
      <c r="AJ282" s="234"/>
      <c r="AK282" s="234"/>
      <c r="AL282" s="234"/>
      <c r="AM282" s="234"/>
      <c r="AN282" s="234"/>
      <c r="AO282" s="234"/>
      <c r="AP282" s="234"/>
    </row>
    <row r="283" spans="1:42" x14ac:dyDescent="0.25">
      <c r="A283" s="233"/>
      <c r="B283" s="234"/>
      <c r="C283" s="234"/>
      <c r="D283" s="234"/>
      <c r="E283" s="234"/>
      <c r="F283" s="234"/>
      <c r="G283" s="234"/>
      <c r="H283" s="234"/>
      <c r="I283" s="234"/>
      <c r="J283" s="234"/>
      <c r="K283" s="234"/>
      <c r="L283" s="234"/>
      <c r="M283" s="231"/>
      <c r="N283" s="234"/>
      <c r="O283" s="234"/>
      <c r="P283" s="234"/>
      <c r="Q283" s="234"/>
      <c r="R283" s="234"/>
      <c r="S283" s="234"/>
      <c r="T283" s="234"/>
      <c r="U283" s="234"/>
      <c r="V283" s="234"/>
      <c r="W283" s="234"/>
      <c r="X283" s="234"/>
      <c r="Y283" s="234"/>
      <c r="Z283" s="234"/>
      <c r="AA283" s="234"/>
      <c r="AB283" s="234"/>
      <c r="AC283" s="234"/>
      <c r="AD283" s="234"/>
      <c r="AE283" s="234"/>
      <c r="AF283" s="234"/>
      <c r="AG283" s="234"/>
      <c r="AH283" s="234"/>
      <c r="AI283" s="234"/>
      <c r="AJ283" s="234"/>
      <c r="AK283" s="234"/>
      <c r="AL283" s="234"/>
      <c r="AM283" s="234"/>
      <c r="AN283" s="234"/>
      <c r="AO283" s="234"/>
      <c r="AP283" s="234"/>
    </row>
    <row r="284" spans="1:42" x14ac:dyDescent="0.25">
      <c r="A284" s="233"/>
      <c r="B284" s="234"/>
      <c r="C284" s="234"/>
      <c r="D284" s="234"/>
      <c r="E284" s="234"/>
      <c r="F284" s="234"/>
      <c r="G284" s="234"/>
      <c r="H284" s="234"/>
      <c r="I284" s="234"/>
      <c r="J284" s="234"/>
      <c r="K284" s="234"/>
      <c r="L284" s="234"/>
      <c r="M284" s="231"/>
      <c r="N284" s="234"/>
      <c r="O284" s="234"/>
      <c r="P284" s="234"/>
      <c r="Q284" s="234"/>
      <c r="R284" s="234"/>
      <c r="S284" s="234"/>
      <c r="T284" s="234"/>
      <c r="U284" s="234"/>
      <c r="V284" s="234"/>
      <c r="W284" s="234"/>
      <c r="X284" s="234"/>
      <c r="Y284" s="234"/>
      <c r="Z284" s="234"/>
      <c r="AA284" s="234"/>
      <c r="AB284" s="234"/>
      <c r="AC284" s="234"/>
      <c r="AD284" s="234"/>
      <c r="AE284" s="234"/>
      <c r="AF284" s="234"/>
      <c r="AG284" s="234"/>
      <c r="AH284" s="234"/>
      <c r="AI284" s="234"/>
      <c r="AJ284" s="234"/>
      <c r="AK284" s="234"/>
      <c r="AL284" s="234"/>
      <c r="AM284" s="234"/>
      <c r="AN284" s="234"/>
      <c r="AO284" s="234"/>
      <c r="AP284" s="234"/>
    </row>
    <row r="285" spans="1:42" x14ac:dyDescent="0.25">
      <c r="A285" s="233"/>
      <c r="B285" s="234"/>
      <c r="C285" s="234"/>
      <c r="D285" s="234"/>
      <c r="E285" s="234"/>
      <c r="F285" s="234"/>
      <c r="G285" s="234"/>
      <c r="H285" s="234"/>
      <c r="I285" s="234"/>
      <c r="J285" s="234"/>
      <c r="K285" s="234"/>
      <c r="L285" s="234"/>
      <c r="M285" s="231"/>
      <c r="N285" s="234"/>
      <c r="O285" s="234"/>
      <c r="P285" s="234"/>
      <c r="Q285" s="234"/>
      <c r="R285" s="234"/>
      <c r="S285" s="234"/>
      <c r="T285" s="234"/>
      <c r="U285" s="234"/>
      <c r="V285" s="234"/>
      <c r="W285" s="234"/>
      <c r="X285" s="234"/>
      <c r="Y285" s="234"/>
      <c r="Z285" s="234"/>
      <c r="AA285" s="234"/>
      <c r="AB285" s="234"/>
      <c r="AC285" s="234"/>
      <c r="AD285" s="234"/>
      <c r="AE285" s="234"/>
      <c r="AF285" s="234"/>
      <c r="AG285" s="234"/>
      <c r="AH285" s="234"/>
      <c r="AI285" s="234"/>
      <c r="AJ285" s="234"/>
      <c r="AK285" s="234"/>
      <c r="AL285" s="234"/>
      <c r="AM285" s="234"/>
      <c r="AN285" s="234"/>
      <c r="AO285" s="234"/>
      <c r="AP285" s="234"/>
    </row>
    <row r="286" spans="1:42" x14ac:dyDescent="0.25">
      <c r="A286" s="233"/>
      <c r="B286" s="234"/>
      <c r="C286" s="234"/>
      <c r="D286" s="234"/>
      <c r="E286" s="234"/>
      <c r="F286" s="234"/>
      <c r="G286" s="234"/>
      <c r="H286" s="234"/>
      <c r="I286" s="234"/>
      <c r="J286" s="234"/>
      <c r="K286" s="234"/>
      <c r="L286" s="234"/>
      <c r="M286" s="231"/>
      <c r="N286" s="234"/>
      <c r="O286" s="234"/>
      <c r="P286" s="234"/>
      <c r="Q286" s="234"/>
      <c r="R286" s="234"/>
      <c r="S286" s="234"/>
      <c r="T286" s="234"/>
      <c r="U286" s="234"/>
      <c r="V286" s="234"/>
      <c r="W286" s="234"/>
      <c r="X286" s="234"/>
      <c r="Y286" s="234"/>
      <c r="Z286" s="234"/>
      <c r="AA286" s="234"/>
      <c r="AB286" s="234"/>
      <c r="AC286" s="234"/>
      <c r="AD286" s="234"/>
      <c r="AE286" s="234"/>
      <c r="AF286" s="234"/>
      <c r="AG286" s="234"/>
      <c r="AH286" s="234"/>
      <c r="AI286" s="234"/>
      <c r="AJ286" s="234"/>
      <c r="AK286" s="234"/>
      <c r="AL286" s="234"/>
      <c r="AM286" s="234"/>
      <c r="AN286" s="234"/>
      <c r="AO286" s="234"/>
      <c r="AP286" s="234"/>
    </row>
    <row r="287" spans="1:42" x14ac:dyDescent="0.25">
      <c r="A287" s="233"/>
      <c r="B287" s="234"/>
      <c r="C287" s="234"/>
      <c r="D287" s="234"/>
      <c r="E287" s="234"/>
      <c r="F287" s="234"/>
      <c r="G287" s="234"/>
      <c r="H287" s="234"/>
      <c r="I287" s="234"/>
      <c r="J287" s="234"/>
      <c r="K287" s="234"/>
      <c r="L287" s="234"/>
      <c r="M287" s="231"/>
      <c r="N287" s="234"/>
      <c r="O287" s="234"/>
      <c r="P287" s="234"/>
      <c r="Q287" s="234"/>
      <c r="R287" s="234"/>
      <c r="S287" s="234"/>
      <c r="T287" s="234"/>
      <c r="U287" s="234"/>
      <c r="V287" s="234"/>
      <c r="W287" s="234"/>
      <c r="X287" s="234"/>
      <c r="Y287" s="234"/>
      <c r="Z287" s="234"/>
      <c r="AA287" s="234"/>
      <c r="AB287" s="234"/>
      <c r="AC287" s="234"/>
      <c r="AD287" s="234"/>
      <c r="AE287" s="234"/>
      <c r="AF287" s="234"/>
      <c r="AG287" s="234"/>
      <c r="AH287" s="234"/>
      <c r="AI287" s="234"/>
      <c r="AJ287" s="234"/>
      <c r="AK287" s="234"/>
      <c r="AL287" s="234"/>
      <c r="AM287" s="234"/>
      <c r="AN287" s="234"/>
      <c r="AO287" s="234"/>
      <c r="AP287" s="234"/>
    </row>
    <row r="288" spans="1:42" x14ac:dyDescent="0.25">
      <c r="A288" s="233"/>
      <c r="B288" s="234"/>
      <c r="C288" s="234"/>
      <c r="D288" s="234"/>
      <c r="E288" s="234"/>
      <c r="F288" s="234"/>
      <c r="G288" s="234"/>
      <c r="H288" s="234"/>
      <c r="I288" s="234"/>
      <c r="J288" s="234"/>
      <c r="K288" s="234"/>
      <c r="L288" s="234"/>
      <c r="M288" s="231"/>
      <c r="N288" s="234"/>
      <c r="O288" s="234"/>
      <c r="P288" s="234"/>
      <c r="Q288" s="234"/>
      <c r="R288" s="234"/>
      <c r="S288" s="234"/>
      <c r="T288" s="234"/>
      <c r="U288" s="234"/>
      <c r="V288" s="234"/>
      <c r="W288" s="234"/>
      <c r="X288" s="234"/>
      <c r="Y288" s="234"/>
      <c r="Z288" s="234"/>
      <c r="AA288" s="234"/>
      <c r="AB288" s="234"/>
      <c r="AC288" s="234"/>
      <c r="AD288" s="234"/>
      <c r="AE288" s="234"/>
      <c r="AF288" s="234"/>
      <c r="AG288" s="234"/>
      <c r="AH288" s="234"/>
      <c r="AI288" s="234"/>
      <c r="AJ288" s="234"/>
      <c r="AK288" s="234"/>
      <c r="AL288" s="234"/>
      <c r="AM288" s="234"/>
      <c r="AN288" s="234"/>
      <c r="AO288" s="234"/>
      <c r="AP288" s="234"/>
    </row>
    <row r="289" spans="1:42" x14ac:dyDescent="0.25">
      <c r="A289" s="233"/>
      <c r="B289" s="234"/>
      <c r="C289" s="234"/>
      <c r="D289" s="234"/>
      <c r="E289" s="234"/>
      <c r="F289" s="234"/>
      <c r="G289" s="234"/>
      <c r="H289" s="234"/>
      <c r="I289" s="234"/>
      <c r="J289" s="234"/>
      <c r="K289" s="234"/>
      <c r="L289" s="234"/>
      <c r="M289" s="231"/>
      <c r="N289" s="234"/>
      <c r="O289" s="234"/>
      <c r="P289" s="234"/>
      <c r="Q289" s="234"/>
      <c r="R289" s="234"/>
      <c r="S289" s="234"/>
      <c r="T289" s="234"/>
      <c r="U289" s="234"/>
      <c r="V289" s="234"/>
      <c r="W289" s="234"/>
      <c r="X289" s="234"/>
      <c r="Y289" s="234"/>
      <c r="Z289" s="234"/>
      <c r="AA289" s="234"/>
      <c r="AB289" s="234"/>
      <c r="AC289" s="234"/>
      <c r="AD289" s="234"/>
      <c r="AE289" s="234"/>
      <c r="AF289" s="234"/>
      <c r="AG289" s="234"/>
      <c r="AH289" s="234"/>
      <c r="AI289" s="234"/>
      <c r="AJ289" s="234"/>
      <c r="AK289" s="234"/>
      <c r="AL289" s="234"/>
      <c r="AM289" s="234"/>
      <c r="AN289" s="234"/>
      <c r="AO289" s="234"/>
      <c r="AP289" s="234"/>
    </row>
    <row r="290" spans="1:42" x14ac:dyDescent="0.25">
      <c r="A290" s="233"/>
      <c r="B290" s="234"/>
      <c r="C290" s="234"/>
      <c r="D290" s="234"/>
      <c r="E290" s="234"/>
      <c r="F290" s="234"/>
      <c r="G290" s="234"/>
      <c r="H290" s="234"/>
      <c r="I290" s="234"/>
      <c r="J290" s="234"/>
      <c r="K290" s="234"/>
      <c r="L290" s="234"/>
      <c r="M290" s="231"/>
      <c r="N290" s="234"/>
      <c r="O290" s="234"/>
      <c r="P290" s="234"/>
      <c r="Q290" s="234"/>
      <c r="R290" s="234"/>
      <c r="S290" s="234"/>
      <c r="T290" s="234"/>
      <c r="U290" s="234"/>
      <c r="V290" s="234"/>
      <c r="W290" s="234"/>
      <c r="X290" s="234"/>
      <c r="Y290" s="234"/>
      <c r="Z290" s="234"/>
      <c r="AA290" s="234"/>
      <c r="AB290" s="234"/>
      <c r="AC290" s="234"/>
      <c r="AD290" s="234"/>
      <c r="AE290" s="234"/>
      <c r="AF290" s="234"/>
      <c r="AG290" s="234"/>
      <c r="AH290" s="234"/>
      <c r="AI290" s="234"/>
      <c r="AJ290" s="234"/>
      <c r="AK290" s="234"/>
      <c r="AL290" s="234"/>
      <c r="AM290" s="234"/>
      <c r="AN290" s="234"/>
      <c r="AO290" s="234"/>
      <c r="AP290" s="234"/>
    </row>
    <row r="291" spans="1:42" x14ac:dyDescent="0.25">
      <c r="A291" s="233"/>
      <c r="B291" s="234"/>
      <c r="C291" s="234"/>
      <c r="D291" s="234"/>
      <c r="E291" s="234"/>
      <c r="F291" s="234"/>
      <c r="G291" s="234"/>
      <c r="H291" s="234"/>
      <c r="I291" s="234"/>
      <c r="J291" s="234"/>
      <c r="K291" s="234"/>
      <c r="L291" s="234"/>
      <c r="M291" s="231"/>
      <c r="N291" s="234"/>
      <c r="O291" s="234"/>
      <c r="P291" s="234"/>
      <c r="Q291" s="234"/>
      <c r="R291" s="234"/>
      <c r="S291" s="234"/>
      <c r="T291" s="234"/>
      <c r="U291" s="234"/>
      <c r="V291" s="234"/>
      <c r="W291" s="234"/>
      <c r="X291" s="234"/>
      <c r="Y291" s="234"/>
      <c r="Z291" s="234"/>
      <c r="AA291" s="234"/>
      <c r="AB291" s="234"/>
      <c r="AC291" s="234"/>
      <c r="AD291" s="234"/>
      <c r="AE291" s="234"/>
      <c r="AF291" s="234"/>
      <c r="AG291" s="234"/>
      <c r="AH291" s="234"/>
      <c r="AI291" s="234"/>
      <c r="AJ291" s="234"/>
      <c r="AK291" s="234"/>
      <c r="AL291" s="234"/>
      <c r="AM291" s="234"/>
      <c r="AN291" s="234"/>
      <c r="AO291" s="234"/>
      <c r="AP291" s="234"/>
    </row>
    <row r="292" spans="1:42" x14ac:dyDescent="0.25">
      <c r="A292" s="233"/>
      <c r="B292" s="234"/>
      <c r="C292" s="234"/>
      <c r="D292" s="234"/>
      <c r="E292" s="234"/>
      <c r="F292" s="234"/>
      <c r="G292" s="234"/>
      <c r="H292" s="234"/>
      <c r="I292" s="234"/>
      <c r="J292" s="234"/>
      <c r="K292" s="234"/>
      <c r="L292" s="234"/>
      <c r="M292" s="231"/>
      <c r="N292" s="234"/>
      <c r="O292" s="234"/>
      <c r="P292" s="234"/>
      <c r="Q292" s="234"/>
      <c r="R292" s="234"/>
      <c r="S292" s="234"/>
      <c r="T292" s="234"/>
      <c r="U292" s="234"/>
      <c r="V292" s="234"/>
      <c r="W292" s="234"/>
      <c r="X292" s="234"/>
      <c r="Y292" s="234"/>
      <c r="Z292" s="234"/>
      <c r="AA292" s="234"/>
      <c r="AB292" s="234"/>
      <c r="AC292" s="234"/>
      <c r="AD292" s="234"/>
      <c r="AE292" s="234"/>
      <c r="AF292" s="234"/>
      <c r="AG292" s="234"/>
      <c r="AH292" s="234"/>
      <c r="AI292" s="234"/>
      <c r="AJ292" s="234"/>
      <c r="AK292" s="234"/>
      <c r="AL292" s="234"/>
      <c r="AM292" s="234"/>
      <c r="AN292" s="234"/>
      <c r="AO292" s="234"/>
      <c r="AP292" s="234"/>
    </row>
    <row r="293" spans="1:42" x14ac:dyDescent="0.25">
      <c r="A293" s="233"/>
      <c r="B293" s="234"/>
      <c r="C293" s="234"/>
      <c r="D293" s="234"/>
      <c r="E293" s="234"/>
      <c r="F293" s="234"/>
      <c r="G293" s="234"/>
      <c r="H293" s="234"/>
      <c r="I293" s="234"/>
      <c r="J293" s="234"/>
      <c r="K293" s="234"/>
      <c r="L293" s="234"/>
      <c r="M293" s="231"/>
      <c r="N293" s="234"/>
      <c r="O293" s="234"/>
      <c r="P293" s="234"/>
      <c r="Q293" s="234"/>
      <c r="R293" s="234"/>
      <c r="S293" s="234"/>
      <c r="T293" s="234"/>
      <c r="U293" s="234"/>
      <c r="V293" s="234"/>
      <c r="W293" s="234"/>
      <c r="X293" s="234"/>
      <c r="Y293" s="234"/>
      <c r="Z293" s="234"/>
      <c r="AA293" s="234"/>
      <c r="AB293" s="234"/>
      <c r="AC293" s="234"/>
      <c r="AD293" s="234"/>
      <c r="AE293" s="234"/>
      <c r="AF293" s="234"/>
      <c r="AG293" s="234"/>
      <c r="AH293" s="234"/>
      <c r="AI293" s="234"/>
      <c r="AJ293" s="234"/>
      <c r="AK293" s="234"/>
      <c r="AL293" s="234"/>
      <c r="AM293" s="234"/>
      <c r="AN293" s="234"/>
      <c r="AO293" s="234"/>
      <c r="AP293" s="234"/>
    </row>
    <row r="294" spans="1:42" x14ac:dyDescent="0.25">
      <c r="A294" s="233"/>
      <c r="B294" s="234"/>
      <c r="C294" s="234"/>
      <c r="D294" s="234"/>
      <c r="E294" s="234"/>
      <c r="F294" s="234"/>
      <c r="G294" s="234"/>
      <c r="H294" s="234"/>
      <c r="I294" s="234"/>
      <c r="J294" s="234"/>
      <c r="K294" s="234"/>
      <c r="L294" s="234"/>
      <c r="M294" s="231"/>
      <c r="N294" s="234"/>
      <c r="O294" s="234"/>
      <c r="P294" s="234"/>
      <c r="Q294" s="234"/>
      <c r="R294" s="234"/>
      <c r="S294" s="234"/>
      <c r="T294" s="234"/>
      <c r="U294" s="234"/>
      <c r="V294" s="234"/>
      <c r="W294" s="234"/>
      <c r="X294" s="234"/>
      <c r="Y294" s="234"/>
      <c r="Z294" s="234"/>
      <c r="AA294" s="234"/>
      <c r="AB294" s="234"/>
      <c r="AC294" s="234"/>
      <c r="AD294" s="234"/>
      <c r="AE294" s="234"/>
      <c r="AF294" s="234"/>
      <c r="AG294" s="234"/>
      <c r="AH294" s="234"/>
      <c r="AI294" s="234"/>
      <c r="AJ294" s="234"/>
      <c r="AK294" s="234"/>
      <c r="AL294" s="234"/>
      <c r="AM294" s="234"/>
      <c r="AN294" s="234"/>
      <c r="AO294" s="234"/>
      <c r="AP294" s="234"/>
    </row>
    <row r="295" spans="1:42" x14ac:dyDescent="0.25">
      <c r="A295" s="233"/>
      <c r="B295" s="234"/>
      <c r="C295" s="234"/>
      <c r="D295" s="234"/>
      <c r="E295" s="234"/>
      <c r="F295" s="234"/>
      <c r="G295" s="234"/>
      <c r="H295" s="234"/>
      <c r="I295" s="234"/>
      <c r="J295" s="234"/>
      <c r="K295" s="234"/>
      <c r="L295" s="234"/>
      <c r="M295" s="231"/>
      <c r="N295" s="234"/>
      <c r="O295" s="234"/>
      <c r="P295" s="234"/>
      <c r="Q295" s="234"/>
      <c r="R295" s="234"/>
      <c r="S295" s="234"/>
      <c r="T295" s="234"/>
      <c r="U295" s="234"/>
      <c r="V295" s="234"/>
      <c r="W295" s="234"/>
      <c r="X295" s="234"/>
      <c r="Y295" s="234"/>
      <c r="Z295" s="234"/>
      <c r="AA295" s="234"/>
      <c r="AB295" s="234"/>
      <c r="AC295" s="234"/>
      <c r="AD295" s="234"/>
      <c r="AE295" s="234"/>
      <c r="AF295" s="234"/>
      <c r="AG295" s="234"/>
      <c r="AH295" s="234"/>
      <c r="AI295" s="234"/>
      <c r="AJ295" s="234"/>
      <c r="AK295" s="234"/>
      <c r="AL295" s="234"/>
      <c r="AM295" s="234"/>
      <c r="AN295" s="234"/>
      <c r="AO295" s="234"/>
      <c r="AP295" s="234"/>
    </row>
    <row r="296" spans="1:42" x14ac:dyDescent="0.25">
      <c r="A296" s="233"/>
      <c r="B296" s="234"/>
      <c r="C296" s="234"/>
      <c r="D296" s="234"/>
      <c r="E296" s="234"/>
      <c r="F296" s="234"/>
      <c r="G296" s="234"/>
      <c r="H296" s="234"/>
      <c r="I296" s="234"/>
      <c r="J296" s="234"/>
      <c r="K296" s="234"/>
      <c r="L296" s="234"/>
      <c r="M296" s="231"/>
      <c r="N296" s="234"/>
      <c r="O296" s="234"/>
      <c r="P296" s="234"/>
      <c r="Q296" s="234"/>
      <c r="R296" s="234"/>
      <c r="S296" s="234"/>
      <c r="T296" s="234"/>
      <c r="U296" s="234"/>
      <c r="V296" s="234"/>
      <c r="W296" s="234"/>
      <c r="X296" s="234"/>
      <c r="Y296" s="234"/>
      <c r="Z296" s="234"/>
      <c r="AA296" s="234"/>
      <c r="AB296" s="234"/>
      <c r="AC296" s="234"/>
      <c r="AD296" s="234"/>
      <c r="AE296" s="234"/>
      <c r="AF296" s="234"/>
      <c r="AG296" s="234"/>
      <c r="AH296" s="234"/>
      <c r="AI296" s="234"/>
      <c r="AJ296" s="234"/>
      <c r="AK296" s="234"/>
      <c r="AL296" s="234"/>
      <c r="AM296" s="234"/>
      <c r="AN296" s="234"/>
      <c r="AO296" s="234"/>
      <c r="AP296" s="234"/>
    </row>
    <row r="297" spans="1:42" x14ac:dyDescent="0.25">
      <c r="A297" s="233"/>
      <c r="B297" s="234"/>
      <c r="C297" s="234"/>
      <c r="D297" s="234"/>
      <c r="E297" s="234"/>
      <c r="F297" s="234"/>
      <c r="G297" s="234"/>
      <c r="H297" s="234"/>
      <c r="I297" s="234"/>
      <c r="J297" s="234"/>
      <c r="K297" s="234"/>
      <c r="L297" s="234"/>
      <c r="M297" s="231"/>
      <c r="N297" s="234"/>
      <c r="O297" s="234"/>
      <c r="P297" s="234"/>
      <c r="Q297" s="234"/>
      <c r="R297" s="234"/>
      <c r="S297" s="234"/>
      <c r="T297" s="234"/>
      <c r="U297" s="234"/>
      <c r="V297" s="234"/>
      <c r="W297" s="234"/>
      <c r="X297" s="234"/>
      <c r="Y297" s="234"/>
      <c r="Z297" s="234"/>
      <c r="AA297" s="234"/>
      <c r="AB297" s="234"/>
      <c r="AC297" s="234"/>
      <c r="AD297" s="234"/>
      <c r="AE297" s="234"/>
      <c r="AF297" s="234"/>
      <c r="AG297" s="234"/>
      <c r="AH297" s="234"/>
      <c r="AI297" s="234"/>
      <c r="AJ297" s="234"/>
      <c r="AK297" s="234"/>
      <c r="AL297" s="234"/>
      <c r="AM297" s="234"/>
      <c r="AN297" s="234"/>
      <c r="AO297" s="234"/>
      <c r="AP297" s="234"/>
    </row>
    <row r="298" spans="1:42" x14ac:dyDescent="0.25">
      <c r="A298" s="233"/>
      <c r="B298" s="234"/>
      <c r="C298" s="234"/>
      <c r="D298" s="234"/>
      <c r="E298" s="234"/>
      <c r="F298" s="234"/>
      <c r="G298" s="234"/>
      <c r="H298" s="234"/>
      <c r="I298" s="234"/>
      <c r="J298" s="234"/>
      <c r="K298" s="234"/>
      <c r="L298" s="234"/>
      <c r="M298" s="231"/>
      <c r="N298" s="234"/>
      <c r="O298" s="234"/>
      <c r="P298" s="234"/>
      <c r="Q298" s="234"/>
      <c r="R298" s="234"/>
      <c r="S298" s="234"/>
      <c r="T298" s="234"/>
      <c r="U298" s="234"/>
      <c r="V298" s="234"/>
      <c r="W298" s="234"/>
      <c r="X298" s="234"/>
      <c r="Y298" s="234"/>
      <c r="Z298" s="234"/>
      <c r="AA298" s="234"/>
      <c r="AB298" s="234"/>
      <c r="AC298" s="234"/>
      <c r="AD298" s="234"/>
      <c r="AE298" s="234"/>
      <c r="AF298" s="234"/>
      <c r="AG298" s="234"/>
      <c r="AH298" s="234"/>
      <c r="AI298" s="234"/>
      <c r="AJ298" s="234"/>
      <c r="AK298" s="234"/>
      <c r="AL298" s="234"/>
      <c r="AM298" s="234"/>
      <c r="AN298" s="234"/>
      <c r="AO298" s="234"/>
      <c r="AP298" s="234"/>
    </row>
    <row r="299" spans="1:42" x14ac:dyDescent="0.25">
      <c r="A299" s="233"/>
      <c r="B299" s="234"/>
      <c r="C299" s="234"/>
      <c r="D299" s="234"/>
      <c r="E299" s="234"/>
      <c r="F299" s="234"/>
      <c r="G299" s="234"/>
      <c r="H299" s="234"/>
      <c r="I299" s="234"/>
      <c r="J299" s="234"/>
      <c r="K299" s="234"/>
      <c r="L299" s="234"/>
      <c r="M299" s="231"/>
      <c r="N299" s="234"/>
      <c r="O299" s="234"/>
      <c r="P299" s="234"/>
      <c r="Q299" s="234"/>
      <c r="R299" s="234"/>
      <c r="S299" s="234"/>
      <c r="T299" s="234"/>
      <c r="U299" s="234"/>
      <c r="V299" s="234"/>
      <c r="W299" s="234"/>
      <c r="X299" s="234"/>
      <c r="Y299" s="234"/>
      <c r="Z299" s="234"/>
      <c r="AA299" s="234"/>
      <c r="AB299" s="234"/>
      <c r="AC299" s="234"/>
      <c r="AD299" s="234"/>
      <c r="AE299" s="234"/>
      <c r="AF299" s="234"/>
      <c r="AG299" s="234"/>
      <c r="AH299" s="234"/>
      <c r="AI299" s="234"/>
      <c r="AJ299" s="234"/>
      <c r="AK299" s="234"/>
      <c r="AL299" s="234"/>
      <c r="AM299" s="234"/>
      <c r="AN299" s="234"/>
      <c r="AO299" s="234"/>
      <c r="AP299" s="234"/>
    </row>
    <row r="300" spans="1:42" x14ac:dyDescent="0.25">
      <c r="A300" s="233"/>
      <c r="B300" s="234"/>
      <c r="C300" s="234"/>
      <c r="D300" s="234"/>
      <c r="E300" s="234"/>
      <c r="F300" s="234"/>
      <c r="G300" s="234"/>
      <c r="H300" s="234"/>
      <c r="I300" s="234"/>
      <c r="J300" s="234"/>
      <c r="K300" s="234"/>
      <c r="L300" s="234"/>
      <c r="M300" s="231"/>
      <c r="N300" s="234"/>
      <c r="O300" s="234"/>
      <c r="P300" s="234"/>
      <c r="Q300" s="234"/>
      <c r="R300" s="234"/>
      <c r="S300" s="234"/>
      <c r="T300" s="234"/>
      <c r="U300" s="234"/>
      <c r="V300" s="234"/>
      <c r="W300" s="234"/>
      <c r="X300" s="234"/>
      <c r="Y300" s="234"/>
      <c r="Z300" s="234"/>
      <c r="AA300" s="234"/>
      <c r="AB300" s="234"/>
      <c r="AC300" s="234"/>
      <c r="AD300" s="234"/>
      <c r="AE300" s="234"/>
      <c r="AF300" s="234"/>
      <c r="AG300" s="234"/>
      <c r="AH300" s="234"/>
      <c r="AI300" s="234"/>
      <c r="AJ300" s="234"/>
      <c r="AK300" s="234"/>
      <c r="AL300" s="234"/>
      <c r="AM300" s="234"/>
      <c r="AN300" s="234"/>
      <c r="AO300" s="234"/>
      <c r="AP300" s="234"/>
    </row>
    <row r="301" spans="1:42" x14ac:dyDescent="0.25">
      <c r="A301" s="233"/>
      <c r="B301" s="234"/>
      <c r="C301" s="234"/>
      <c r="D301" s="234"/>
      <c r="E301" s="234"/>
      <c r="F301" s="234"/>
      <c r="G301" s="234"/>
      <c r="H301" s="234"/>
      <c r="I301" s="234"/>
      <c r="J301" s="234"/>
      <c r="K301" s="234"/>
      <c r="L301" s="234"/>
      <c r="M301" s="231"/>
      <c r="N301" s="234"/>
      <c r="O301" s="234"/>
      <c r="P301" s="234"/>
      <c r="Q301" s="234"/>
      <c r="R301" s="234"/>
      <c r="S301" s="234"/>
      <c r="T301" s="234"/>
      <c r="U301" s="234"/>
      <c r="V301" s="234"/>
      <c r="W301" s="234"/>
      <c r="X301" s="234"/>
      <c r="Y301" s="234"/>
      <c r="Z301" s="234"/>
      <c r="AA301" s="234"/>
      <c r="AB301" s="234"/>
      <c r="AC301" s="234"/>
      <c r="AD301" s="234"/>
      <c r="AE301" s="234"/>
      <c r="AF301" s="234"/>
      <c r="AG301" s="234"/>
      <c r="AH301" s="234"/>
      <c r="AI301" s="234"/>
      <c r="AJ301" s="234"/>
      <c r="AK301" s="234"/>
      <c r="AL301" s="234"/>
      <c r="AM301" s="234"/>
      <c r="AN301" s="234"/>
      <c r="AO301" s="234"/>
      <c r="AP301" s="234"/>
    </row>
    <row r="302" spans="1:42" x14ac:dyDescent="0.25">
      <c r="A302" s="233"/>
      <c r="B302" s="234"/>
      <c r="C302" s="234"/>
      <c r="D302" s="234"/>
      <c r="E302" s="234"/>
      <c r="F302" s="234"/>
      <c r="G302" s="234"/>
      <c r="H302" s="234"/>
      <c r="I302" s="234"/>
      <c r="J302" s="234"/>
      <c r="K302" s="234"/>
      <c r="L302" s="234"/>
      <c r="M302" s="231"/>
      <c r="N302" s="234"/>
      <c r="O302" s="234"/>
      <c r="P302" s="234"/>
      <c r="Q302" s="234"/>
      <c r="R302" s="234"/>
      <c r="S302" s="234"/>
      <c r="T302" s="234"/>
      <c r="U302" s="234"/>
      <c r="V302" s="234"/>
      <c r="W302" s="234"/>
      <c r="X302" s="234"/>
      <c r="Y302" s="234"/>
      <c r="Z302" s="234"/>
      <c r="AA302" s="234"/>
      <c r="AB302" s="234"/>
      <c r="AC302" s="234"/>
      <c r="AD302" s="234"/>
      <c r="AE302" s="234"/>
      <c r="AF302" s="234"/>
      <c r="AG302" s="234"/>
      <c r="AH302" s="234"/>
      <c r="AI302" s="234"/>
      <c r="AJ302" s="234"/>
      <c r="AK302" s="234"/>
      <c r="AL302" s="234"/>
      <c r="AM302" s="234"/>
      <c r="AN302" s="234"/>
      <c r="AO302" s="234"/>
      <c r="AP302" s="234"/>
    </row>
    <row r="303" spans="1:42" x14ac:dyDescent="0.25">
      <c r="A303" s="233"/>
      <c r="B303" s="234"/>
      <c r="C303" s="234"/>
      <c r="D303" s="234"/>
      <c r="E303" s="234"/>
      <c r="F303" s="234"/>
      <c r="G303" s="234"/>
      <c r="H303" s="234"/>
      <c r="I303" s="234"/>
      <c r="J303" s="234"/>
      <c r="K303" s="234"/>
      <c r="L303" s="234"/>
      <c r="M303" s="231"/>
      <c r="N303" s="234"/>
      <c r="O303" s="234"/>
      <c r="P303" s="234"/>
      <c r="Q303" s="234"/>
      <c r="R303" s="234"/>
      <c r="S303" s="234"/>
      <c r="T303" s="234"/>
      <c r="U303" s="234"/>
      <c r="V303" s="234"/>
      <c r="W303" s="234"/>
      <c r="X303" s="234"/>
      <c r="Y303" s="234"/>
      <c r="Z303" s="234"/>
      <c r="AA303" s="234"/>
      <c r="AB303" s="234"/>
      <c r="AC303" s="234"/>
      <c r="AD303" s="234"/>
      <c r="AE303" s="234"/>
      <c r="AF303" s="234"/>
      <c r="AG303" s="234"/>
      <c r="AH303" s="234"/>
      <c r="AI303" s="234"/>
      <c r="AJ303" s="234"/>
      <c r="AK303" s="234"/>
      <c r="AL303" s="234"/>
      <c r="AM303" s="234"/>
      <c r="AN303" s="234"/>
      <c r="AO303" s="234"/>
      <c r="AP303" s="234"/>
    </row>
    <row r="304" spans="1:42" x14ac:dyDescent="0.25">
      <c r="A304" s="233"/>
      <c r="B304" s="234"/>
      <c r="C304" s="234"/>
      <c r="D304" s="234"/>
      <c r="E304" s="234"/>
      <c r="F304" s="234"/>
      <c r="G304" s="234"/>
      <c r="H304" s="234"/>
      <c r="I304" s="234"/>
      <c r="J304" s="234"/>
      <c r="K304" s="234"/>
      <c r="L304" s="234"/>
      <c r="M304" s="231"/>
      <c r="N304" s="234"/>
      <c r="O304" s="234"/>
      <c r="P304" s="234"/>
      <c r="Q304" s="234"/>
      <c r="R304" s="234"/>
      <c r="S304" s="234"/>
      <c r="T304" s="234"/>
      <c r="U304" s="234"/>
      <c r="V304" s="234"/>
      <c r="W304" s="234"/>
      <c r="X304" s="234"/>
      <c r="Y304" s="234"/>
      <c r="Z304" s="234"/>
      <c r="AA304" s="234"/>
      <c r="AB304" s="234"/>
      <c r="AC304" s="234"/>
      <c r="AD304" s="234"/>
      <c r="AE304" s="234"/>
      <c r="AF304" s="234"/>
      <c r="AG304" s="234"/>
      <c r="AH304" s="234"/>
      <c r="AI304" s="234"/>
      <c r="AJ304" s="234"/>
      <c r="AK304" s="234"/>
      <c r="AL304" s="234"/>
      <c r="AM304" s="234"/>
      <c r="AN304" s="234"/>
      <c r="AO304" s="234"/>
      <c r="AP304" s="234"/>
    </row>
    <row r="305" spans="1:42" x14ac:dyDescent="0.25">
      <c r="A305" s="233"/>
      <c r="B305" s="234"/>
      <c r="C305" s="234"/>
      <c r="D305" s="234"/>
      <c r="E305" s="234"/>
      <c r="F305" s="234"/>
      <c r="G305" s="234"/>
      <c r="H305" s="234"/>
      <c r="I305" s="234"/>
      <c r="J305" s="234"/>
      <c r="K305" s="234"/>
      <c r="L305" s="234"/>
      <c r="M305" s="231"/>
      <c r="N305" s="234"/>
      <c r="O305" s="234"/>
      <c r="P305" s="234"/>
      <c r="Q305" s="234"/>
      <c r="R305" s="234"/>
      <c r="S305" s="234"/>
      <c r="T305" s="234"/>
      <c r="U305" s="234"/>
      <c r="V305" s="234"/>
      <c r="W305" s="234"/>
      <c r="X305" s="234"/>
      <c r="Y305" s="234"/>
      <c r="Z305" s="234"/>
      <c r="AA305" s="234"/>
      <c r="AB305" s="234"/>
      <c r="AC305" s="234"/>
      <c r="AD305" s="234"/>
      <c r="AE305" s="234"/>
      <c r="AF305" s="234"/>
      <c r="AG305" s="234"/>
      <c r="AH305" s="234"/>
      <c r="AI305" s="234"/>
      <c r="AJ305" s="234"/>
      <c r="AK305" s="234"/>
      <c r="AL305" s="234"/>
      <c r="AM305" s="234"/>
      <c r="AN305" s="234"/>
      <c r="AO305" s="234"/>
      <c r="AP305" s="234"/>
    </row>
    <row r="306" spans="1:42" x14ac:dyDescent="0.25">
      <c r="A306" s="233"/>
      <c r="B306" s="234"/>
      <c r="C306" s="234"/>
      <c r="D306" s="234"/>
      <c r="E306" s="234"/>
      <c r="F306" s="234"/>
      <c r="G306" s="234"/>
      <c r="H306" s="234"/>
      <c r="I306" s="234"/>
      <c r="J306" s="234"/>
      <c r="K306" s="234"/>
      <c r="L306" s="234"/>
      <c r="M306" s="231"/>
      <c r="N306" s="234"/>
      <c r="O306" s="234"/>
      <c r="P306" s="234"/>
      <c r="Q306" s="234"/>
      <c r="R306" s="234"/>
      <c r="S306" s="234"/>
      <c r="T306" s="234"/>
      <c r="U306" s="234"/>
      <c r="V306" s="234"/>
      <c r="W306" s="234"/>
      <c r="X306" s="234"/>
      <c r="Y306" s="234"/>
      <c r="Z306" s="234"/>
      <c r="AA306" s="234"/>
      <c r="AB306" s="234"/>
      <c r="AC306" s="234"/>
      <c r="AD306" s="234"/>
      <c r="AE306" s="234"/>
      <c r="AF306" s="234"/>
      <c r="AG306" s="234"/>
      <c r="AH306" s="234"/>
      <c r="AI306" s="234"/>
      <c r="AJ306" s="234"/>
      <c r="AK306" s="234"/>
      <c r="AL306" s="234"/>
      <c r="AM306" s="234"/>
      <c r="AN306" s="234"/>
      <c r="AO306" s="234"/>
      <c r="AP306" s="234"/>
    </row>
    <row r="307" spans="1:42" x14ac:dyDescent="0.25">
      <c r="A307" s="233"/>
      <c r="B307" s="234"/>
      <c r="C307" s="234"/>
      <c r="D307" s="234"/>
      <c r="E307" s="234"/>
      <c r="F307" s="234"/>
      <c r="G307" s="234"/>
      <c r="H307" s="234"/>
      <c r="I307" s="234"/>
      <c r="J307" s="234"/>
      <c r="K307" s="234"/>
      <c r="L307" s="234"/>
      <c r="M307" s="231"/>
      <c r="N307" s="234"/>
      <c r="O307" s="234"/>
      <c r="P307" s="234"/>
      <c r="Q307" s="234"/>
      <c r="R307" s="234"/>
      <c r="S307" s="234"/>
      <c r="T307" s="234"/>
      <c r="U307" s="234"/>
      <c r="V307" s="234"/>
      <c r="W307" s="234"/>
      <c r="X307" s="234"/>
      <c r="Y307" s="234"/>
      <c r="Z307" s="234"/>
      <c r="AA307" s="234"/>
      <c r="AB307" s="234"/>
      <c r="AC307" s="234"/>
      <c r="AD307" s="234"/>
      <c r="AE307" s="234"/>
      <c r="AF307" s="234"/>
      <c r="AG307" s="234"/>
      <c r="AH307" s="234"/>
      <c r="AI307" s="234"/>
      <c r="AJ307" s="234"/>
      <c r="AK307" s="234"/>
      <c r="AL307" s="234"/>
      <c r="AM307" s="234"/>
      <c r="AN307" s="234"/>
      <c r="AO307" s="234"/>
      <c r="AP307" s="234"/>
    </row>
    <row r="308" spans="1:42" x14ac:dyDescent="0.25">
      <c r="A308" s="233"/>
      <c r="B308" s="234"/>
      <c r="C308" s="234"/>
      <c r="D308" s="234"/>
      <c r="E308" s="234"/>
      <c r="F308" s="234"/>
      <c r="G308" s="234"/>
      <c r="H308" s="234"/>
      <c r="I308" s="234"/>
      <c r="J308" s="234"/>
      <c r="K308" s="234"/>
      <c r="L308" s="234"/>
      <c r="M308" s="231"/>
      <c r="N308" s="234"/>
      <c r="O308" s="234"/>
      <c r="P308" s="234"/>
      <c r="Q308" s="234"/>
      <c r="R308" s="234"/>
      <c r="S308" s="234"/>
      <c r="T308" s="234"/>
      <c r="U308" s="234"/>
      <c r="V308" s="234"/>
      <c r="W308" s="234"/>
      <c r="X308" s="234"/>
      <c r="Y308" s="234"/>
      <c r="Z308" s="234"/>
      <c r="AA308" s="234"/>
      <c r="AB308" s="234"/>
      <c r="AC308" s="234"/>
      <c r="AD308" s="234"/>
      <c r="AE308" s="234"/>
      <c r="AF308" s="234"/>
      <c r="AG308" s="234"/>
      <c r="AH308" s="234"/>
      <c r="AI308" s="234"/>
      <c r="AJ308" s="234"/>
      <c r="AK308" s="234"/>
      <c r="AL308" s="234"/>
      <c r="AM308" s="234"/>
      <c r="AN308" s="234"/>
      <c r="AO308" s="234"/>
      <c r="AP308" s="234"/>
    </row>
    <row r="309" spans="1:42" x14ac:dyDescent="0.25">
      <c r="A309" s="233"/>
      <c r="B309" s="234"/>
      <c r="C309" s="234"/>
      <c r="D309" s="234"/>
      <c r="E309" s="234"/>
      <c r="F309" s="234"/>
      <c r="G309" s="234"/>
      <c r="H309" s="234"/>
      <c r="I309" s="234"/>
      <c r="J309" s="234"/>
      <c r="K309" s="234"/>
      <c r="L309" s="234"/>
      <c r="M309" s="231"/>
      <c r="N309" s="234"/>
      <c r="O309" s="234"/>
      <c r="P309" s="234"/>
      <c r="Q309" s="234"/>
      <c r="R309" s="234"/>
      <c r="S309" s="234"/>
      <c r="T309" s="234"/>
      <c r="U309" s="234"/>
      <c r="V309" s="234"/>
      <c r="W309" s="234"/>
      <c r="X309" s="234"/>
      <c r="Y309" s="234"/>
      <c r="Z309" s="234"/>
      <c r="AA309" s="234"/>
      <c r="AB309" s="234"/>
      <c r="AC309" s="234"/>
      <c r="AD309" s="234"/>
      <c r="AE309" s="234"/>
      <c r="AF309" s="234"/>
      <c r="AG309" s="234"/>
      <c r="AH309" s="234"/>
      <c r="AI309" s="234"/>
      <c r="AJ309" s="234"/>
      <c r="AK309" s="234"/>
      <c r="AL309" s="234"/>
      <c r="AM309" s="234"/>
      <c r="AN309" s="234"/>
      <c r="AO309" s="234"/>
      <c r="AP309" s="234"/>
    </row>
    <row r="310" spans="1:42" x14ac:dyDescent="0.25">
      <c r="A310" s="233"/>
      <c r="B310" s="234"/>
      <c r="C310" s="234"/>
      <c r="D310" s="234"/>
      <c r="E310" s="234"/>
      <c r="F310" s="234"/>
      <c r="G310" s="234"/>
      <c r="H310" s="234"/>
      <c r="I310" s="234"/>
      <c r="J310" s="234"/>
      <c r="K310" s="234"/>
      <c r="L310" s="234"/>
      <c r="M310" s="231"/>
      <c r="N310" s="234"/>
      <c r="O310" s="234"/>
      <c r="P310" s="234"/>
      <c r="Q310" s="234"/>
      <c r="R310" s="234"/>
      <c r="S310" s="234"/>
      <c r="T310" s="234"/>
      <c r="U310" s="234"/>
      <c r="V310" s="234"/>
      <c r="W310" s="234"/>
      <c r="X310" s="234"/>
      <c r="Y310" s="234"/>
      <c r="Z310" s="234"/>
      <c r="AA310" s="234"/>
      <c r="AB310" s="234"/>
      <c r="AC310" s="234"/>
      <c r="AD310" s="234"/>
      <c r="AE310" s="234"/>
      <c r="AF310" s="234"/>
      <c r="AG310" s="234"/>
      <c r="AH310" s="234"/>
      <c r="AI310" s="234"/>
      <c r="AJ310" s="234"/>
      <c r="AK310" s="234"/>
      <c r="AL310" s="234"/>
      <c r="AM310" s="234"/>
      <c r="AN310" s="234"/>
      <c r="AO310" s="234"/>
      <c r="AP310" s="234"/>
    </row>
    <row r="311" spans="1:42" x14ac:dyDescent="0.25">
      <c r="A311" s="233"/>
      <c r="B311" s="234"/>
      <c r="C311" s="234"/>
      <c r="D311" s="234"/>
      <c r="E311" s="234"/>
      <c r="F311" s="234"/>
      <c r="G311" s="234"/>
      <c r="H311" s="234"/>
      <c r="I311" s="234"/>
      <c r="J311" s="234"/>
      <c r="K311" s="234"/>
      <c r="L311" s="234"/>
      <c r="M311" s="231"/>
      <c r="N311" s="234"/>
      <c r="O311" s="234"/>
      <c r="P311" s="234"/>
      <c r="Q311" s="234"/>
      <c r="R311" s="234"/>
      <c r="S311" s="234"/>
      <c r="T311" s="234"/>
      <c r="U311" s="234"/>
      <c r="V311" s="234"/>
      <c r="W311" s="234"/>
      <c r="X311" s="234"/>
      <c r="Y311" s="234"/>
      <c r="Z311" s="234"/>
      <c r="AA311" s="234"/>
      <c r="AB311" s="234"/>
      <c r="AC311" s="234"/>
      <c r="AD311" s="234"/>
      <c r="AE311" s="234"/>
      <c r="AF311" s="234"/>
      <c r="AG311" s="234"/>
      <c r="AH311" s="234"/>
      <c r="AI311" s="234"/>
      <c r="AJ311" s="234"/>
      <c r="AK311" s="234"/>
      <c r="AL311" s="234"/>
      <c r="AM311" s="234"/>
      <c r="AN311" s="234"/>
      <c r="AO311" s="234"/>
      <c r="AP311" s="234"/>
    </row>
    <row r="312" spans="1:42" x14ac:dyDescent="0.25">
      <c r="A312" s="233"/>
      <c r="B312" s="234"/>
      <c r="C312" s="234"/>
      <c r="D312" s="234"/>
      <c r="E312" s="234"/>
      <c r="F312" s="234"/>
      <c r="G312" s="234"/>
      <c r="H312" s="234"/>
      <c r="I312" s="234"/>
      <c r="J312" s="234"/>
      <c r="K312" s="234"/>
      <c r="L312" s="234"/>
      <c r="M312" s="231"/>
      <c r="N312" s="234"/>
      <c r="O312" s="234"/>
      <c r="P312" s="234"/>
      <c r="Q312" s="234"/>
      <c r="R312" s="234"/>
      <c r="S312" s="234"/>
      <c r="T312" s="234"/>
      <c r="U312" s="234"/>
      <c r="V312" s="234"/>
      <c r="W312" s="234"/>
      <c r="X312" s="234"/>
      <c r="Y312" s="234"/>
      <c r="Z312" s="234"/>
      <c r="AA312" s="234"/>
      <c r="AB312" s="234"/>
      <c r="AC312" s="234"/>
      <c r="AD312" s="234"/>
      <c r="AE312" s="234"/>
      <c r="AF312" s="234"/>
      <c r="AG312" s="234"/>
      <c r="AH312" s="234"/>
      <c r="AI312" s="234"/>
      <c r="AJ312" s="234"/>
      <c r="AK312" s="234"/>
      <c r="AL312" s="234"/>
      <c r="AM312" s="234"/>
      <c r="AN312" s="234"/>
      <c r="AO312" s="234"/>
      <c r="AP312" s="234"/>
    </row>
    <row r="313" spans="1:42" x14ac:dyDescent="0.25">
      <c r="A313" s="233"/>
      <c r="B313" s="234"/>
      <c r="C313" s="234"/>
      <c r="D313" s="234"/>
      <c r="E313" s="234"/>
      <c r="F313" s="234"/>
      <c r="G313" s="234"/>
      <c r="H313" s="234"/>
      <c r="I313" s="234"/>
      <c r="J313" s="234"/>
      <c r="K313" s="234"/>
      <c r="L313" s="234"/>
      <c r="M313" s="231"/>
      <c r="N313" s="234"/>
      <c r="O313" s="234"/>
      <c r="P313" s="234"/>
      <c r="Q313" s="234"/>
      <c r="R313" s="234"/>
      <c r="S313" s="234"/>
      <c r="T313" s="234"/>
      <c r="U313" s="234"/>
      <c r="V313" s="234"/>
      <c r="W313" s="234"/>
      <c r="X313" s="234"/>
      <c r="Y313" s="234"/>
      <c r="Z313" s="234"/>
      <c r="AA313" s="234"/>
      <c r="AB313" s="234"/>
      <c r="AC313" s="234"/>
      <c r="AD313" s="234"/>
      <c r="AE313" s="234"/>
      <c r="AF313" s="234"/>
      <c r="AG313" s="234"/>
      <c r="AH313" s="234"/>
      <c r="AI313" s="234"/>
      <c r="AJ313" s="234"/>
      <c r="AK313" s="234"/>
      <c r="AL313" s="234"/>
      <c r="AM313" s="234"/>
      <c r="AN313" s="234"/>
      <c r="AO313" s="234"/>
      <c r="AP313" s="234"/>
    </row>
    <row r="314" spans="1:42" x14ac:dyDescent="0.25">
      <c r="A314" s="233"/>
      <c r="B314" s="234"/>
      <c r="C314" s="234"/>
      <c r="D314" s="234"/>
      <c r="E314" s="234"/>
      <c r="F314" s="234"/>
      <c r="G314" s="234"/>
      <c r="H314" s="234"/>
      <c r="I314" s="234"/>
      <c r="J314" s="234"/>
      <c r="K314" s="234"/>
      <c r="L314" s="234"/>
      <c r="M314" s="231"/>
      <c r="N314" s="234"/>
      <c r="O314" s="234"/>
      <c r="P314" s="234"/>
      <c r="Q314" s="234"/>
      <c r="R314" s="234"/>
      <c r="S314" s="234"/>
      <c r="T314" s="234"/>
      <c r="U314" s="234"/>
      <c r="V314" s="234"/>
      <c r="W314" s="234"/>
      <c r="X314" s="234"/>
      <c r="Y314" s="234"/>
      <c r="Z314" s="234"/>
      <c r="AA314" s="234"/>
      <c r="AB314" s="234"/>
      <c r="AC314" s="234"/>
      <c r="AD314" s="234"/>
      <c r="AE314" s="234"/>
      <c r="AF314" s="234"/>
      <c r="AG314" s="234"/>
      <c r="AH314" s="234"/>
      <c r="AI314" s="234"/>
      <c r="AJ314" s="234"/>
      <c r="AK314" s="234"/>
      <c r="AL314" s="234"/>
      <c r="AM314" s="234"/>
      <c r="AN314" s="234"/>
      <c r="AO314" s="234"/>
      <c r="AP314" s="234"/>
    </row>
    <row r="315" spans="1:42" x14ac:dyDescent="0.25">
      <c r="A315" s="233"/>
      <c r="B315" s="234"/>
      <c r="C315" s="234"/>
      <c r="D315" s="234"/>
      <c r="E315" s="234"/>
      <c r="F315" s="234"/>
      <c r="G315" s="234"/>
      <c r="H315" s="234"/>
      <c r="I315" s="234"/>
      <c r="J315" s="234"/>
      <c r="K315" s="234"/>
      <c r="L315" s="234"/>
      <c r="M315" s="231"/>
      <c r="N315" s="234"/>
      <c r="O315" s="234"/>
      <c r="P315" s="234"/>
      <c r="Q315" s="234"/>
      <c r="R315" s="234"/>
      <c r="S315" s="234"/>
      <c r="T315" s="234"/>
      <c r="U315" s="234"/>
      <c r="V315" s="234"/>
      <c r="W315" s="234"/>
      <c r="X315" s="234"/>
      <c r="Y315" s="234"/>
      <c r="Z315" s="234"/>
      <c r="AA315" s="234"/>
      <c r="AB315" s="234"/>
      <c r="AC315" s="234"/>
      <c r="AD315" s="234"/>
      <c r="AE315" s="234"/>
      <c r="AF315" s="234"/>
      <c r="AG315" s="234"/>
      <c r="AH315" s="234"/>
      <c r="AI315" s="234"/>
      <c r="AJ315" s="234"/>
      <c r="AK315" s="234"/>
      <c r="AL315" s="234"/>
      <c r="AM315" s="234"/>
      <c r="AN315" s="234"/>
      <c r="AO315" s="234"/>
      <c r="AP315" s="234"/>
    </row>
    <row r="316" spans="1:42" x14ac:dyDescent="0.25">
      <c r="A316" s="233"/>
      <c r="B316" s="234"/>
      <c r="C316" s="234"/>
      <c r="D316" s="234"/>
      <c r="E316" s="234"/>
      <c r="F316" s="234"/>
      <c r="G316" s="234"/>
      <c r="H316" s="234"/>
      <c r="I316" s="234"/>
      <c r="J316" s="234"/>
      <c r="K316" s="234"/>
      <c r="L316" s="234"/>
      <c r="M316" s="231"/>
      <c r="N316" s="234"/>
      <c r="O316" s="234"/>
      <c r="P316" s="234"/>
      <c r="Q316" s="234"/>
      <c r="R316" s="234"/>
      <c r="S316" s="234"/>
      <c r="T316" s="234"/>
      <c r="U316" s="234"/>
      <c r="V316" s="234"/>
      <c r="W316" s="234"/>
      <c r="X316" s="234"/>
      <c r="Y316" s="234"/>
      <c r="Z316" s="234"/>
      <c r="AA316" s="234"/>
      <c r="AB316" s="234"/>
      <c r="AC316" s="234"/>
      <c r="AD316" s="234"/>
      <c r="AE316" s="234"/>
      <c r="AF316" s="234"/>
      <c r="AG316" s="234"/>
      <c r="AH316" s="234"/>
      <c r="AI316" s="234"/>
      <c r="AJ316" s="234"/>
      <c r="AK316" s="234"/>
      <c r="AL316" s="234"/>
      <c r="AM316" s="234"/>
      <c r="AN316" s="234"/>
      <c r="AO316" s="234"/>
      <c r="AP316" s="234"/>
    </row>
    <row r="317" spans="1:42" x14ac:dyDescent="0.25">
      <c r="A317" s="233"/>
      <c r="B317" s="234"/>
      <c r="C317" s="234"/>
      <c r="D317" s="234"/>
      <c r="E317" s="234"/>
      <c r="F317" s="234"/>
      <c r="G317" s="234"/>
      <c r="H317" s="234"/>
      <c r="I317" s="234"/>
      <c r="J317" s="234"/>
      <c r="K317" s="234"/>
      <c r="L317" s="234"/>
      <c r="M317" s="231"/>
      <c r="N317" s="234"/>
      <c r="O317" s="234"/>
      <c r="P317" s="234"/>
      <c r="Q317" s="234"/>
      <c r="R317" s="234"/>
      <c r="S317" s="234"/>
      <c r="T317" s="234"/>
      <c r="U317" s="234"/>
      <c r="V317" s="234"/>
      <c r="W317" s="234"/>
      <c r="X317" s="234"/>
      <c r="Y317" s="234"/>
      <c r="Z317" s="234"/>
      <c r="AA317" s="234"/>
      <c r="AB317" s="234"/>
      <c r="AC317" s="234"/>
      <c r="AD317" s="234"/>
      <c r="AE317" s="234"/>
      <c r="AF317" s="234"/>
      <c r="AG317" s="234"/>
      <c r="AH317" s="234"/>
      <c r="AI317" s="234"/>
      <c r="AJ317" s="234"/>
      <c r="AK317" s="234"/>
      <c r="AL317" s="234"/>
      <c r="AM317" s="234"/>
      <c r="AN317" s="234"/>
      <c r="AO317" s="234"/>
      <c r="AP317" s="234"/>
    </row>
    <row r="318" spans="1:42" x14ac:dyDescent="0.25">
      <c r="A318" s="233"/>
      <c r="B318" s="234"/>
      <c r="C318" s="234"/>
      <c r="D318" s="234"/>
      <c r="E318" s="234"/>
      <c r="F318" s="234"/>
      <c r="G318" s="234"/>
      <c r="H318" s="234"/>
      <c r="I318" s="234"/>
      <c r="J318" s="234"/>
      <c r="K318" s="234"/>
      <c r="L318" s="234"/>
      <c r="M318" s="231"/>
      <c r="N318" s="234"/>
      <c r="O318" s="234"/>
      <c r="P318" s="234"/>
      <c r="Q318" s="234"/>
      <c r="R318" s="234"/>
      <c r="S318" s="234"/>
      <c r="T318" s="234"/>
      <c r="U318" s="234"/>
      <c r="V318" s="234"/>
      <c r="W318" s="234"/>
      <c r="X318" s="234"/>
      <c r="Y318" s="234"/>
      <c r="Z318" s="234"/>
      <c r="AA318" s="234"/>
      <c r="AB318" s="234"/>
      <c r="AC318" s="234"/>
      <c r="AD318" s="234"/>
      <c r="AE318" s="234"/>
      <c r="AF318" s="234"/>
      <c r="AG318" s="234"/>
      <c r="AH318" s="234"/>
      <c r="AI318" s="234"/>
      <c r="AJ318" s="234"/>
      <c r="AK318" s="234"/>
      <c r="AL318" s="234"/>
      <c r="AM318" s="234"/>
      <c r="AN318" s="234"/>
      <c r="AO318" s="234"/>
      <c r="AP318" s="234"/>
    </row>
    <row r="319" spans="1:42" x14ac:dyDescent="0.25">
      <c r="A319" s="233"/>
      <c r="B319" s="234"/>
      <c r="C319" s="234"/>
      <c r="D319" s="234"/>
      <c r="E319" s="234"/>
      <c r="F319" s="234"/>
      <c r="G319" s="234"/>
      <c r="H319" s="234"/>
      <c r="I319" s="234"/>
      <c r="J319" s="234"/>
      <c r="K319" s="234"/>
      <c r="L319" s="234"/>
      <c r="M319" s="231"/>
      <c r="N319" s="234"/>
      <c r="O319" s="234"/>
      <c r="P319" s="234"/>
      <c r="Q319" s="234"/>
      <c r="R319" s="234"/>
      <c r="S319" s="234"/>
      <c r="T319" s="234"/>
      <c r="U319" s="234"/>
      <c r="V319" s="234"/>
      <c r="W319" s="234"/>
      <c r="X319" s="234"/>
      <c r="Y319" s="234"/>
      <c r="Z319" s="234"/>
      <c r="AA319" s="234"/>
      <c r="AB319" s="234"/>
      <c r="AC319" s="234"/>
      <c r="AD319" s="234"/>
      <c r="AE319" s="234"/>
      <c r="AF319" s="234"/>
      <c r="AG319" s="234"/>
      <c r="AH319" s="234"/>
      <c r="AI319" s="234"/>
      <c r="AJ319" s="234"/>
      <c r="AK319" s="234"/>
      <c r="AL319" s="234"/>
      <c r="AM319" s="234"/>
      <c r="AN319" s="234"/>
      <c r="AO319" s="234"/>
      <c r="AP319" s="234"/>
    </row>
    <row r="320" spans="1:42" x14ac:dyDescent="0.25">
      <c r="A320" s="233"/>
      <c r="B320" s="234"/>
      <c r="C320" s="234"/>
      <c r="D320" s="234"/>
      <c r="E320" s="234"/>
      <c r="F320" s="234"/>
      <c r="G320" s="234"/>
      <c r="H320" s="234"/>
      <c r="I320" s="234"/>
      <c r="J320" s="234"/>
      <c r="K320" s="234"/>
      <c r="L320" s="234"/>
      <c r="M320" s="231"/>
      <c r="N320" s="234"/>
      <c r="O320" s="234"/>
      <c r="P320" s="234"/>
      <c r="Q320" s="234"/>
      <c r="R320" s="234"/>
      <c r="S320" s="234"/>
      <c r="T320" s="234"/>
      <c r="U320" s="234"/>
      <c r="V320" s="234"/>
      <c r="W320" s="234"/>
      <c r="X320" s="234"/>
      <c r="Y320" s="234"/>
      <c r="Z320" s="234"/>
      <c r="AA320" s="234"/>
      <c r="AB320" s="234"/>
      <c r="AC320" s="234"/>
      <c r="AD320" s="234"/>
      <c r="AE320" s="234"/>
      <c r="AF320" s="234"/>
      <c r="AG320" s="234"/>
      <c r="AH320" s="234"/>
      <c r="AI320" s="234"/>
      <c r="AJ320" s="234"/>
      <c r="AK320" s="234"/>
      <c r="AL320" s="234"/>
      <c r="AM320" s="234"/>
      <c r="AN320" s="234"/>
      <c r="AO320" s="234"/>
      <c r="AP320" s="234"/>
    </row>
    <row r="321" spans="1:42" x14ac:dyDescent="0.25">
      <c r="A321" s="233"/>
      <c r="B321" s="234"/>
      <c r="C321" s="234"/>
      <c r="D321" s="234"/>
      <c r="E321" s="234"/>
      <c r="F321" s="234"/>
      <c r="G321" s="234"/>
      <c r="H321" s="234"/>
      <c r="I321" s="234"/>
      <c r="J321" s="234"/>
      <c r="K321" s="234"/>
      <c r="L321" s="234"/>
      <c r="M321" s="231"/>
      <c r="N321" s="234"/>
      <c r="O321" s="234"/>
      <c r="P321" s="234"/>
      <c r="Q321" s="234"/>
      <c r="R321" s="234"/>
      <c r="S321" s="234"/>
      <c r="T321" s="234"/>
      <c r="U321" s="234"/>
      <c r="V321" s="234"/>
      <c r="W321" s="234"/>
      <c r="X321" s="234"/>
      <c r="Y321" s="234"/>
      <c r="Z321" s="234"/>
      <c r="AA321" s="234"/>
      <c r="AB321" s="234"/>
      <c r="AC321" s="234"/>
      <c r="AD321" s="234"/>
      <c r="AE321" s="234"/>
      <c r="AF321" s="234"/>
      <c r="AG321" s="234"/>
      <c r="AH321" s="234"/>
      <c r="AI321" s="234"/>
      <c r="AJ321" s="234"/>
      <c r="AK321" s="234"/>
      <c r="AL321" s="234"/>
      <c r="AM321" s="234"/>
      <c r="AN321" s="234"/>
      <c r="AO321" s="234"/>
      <c r="AP321" s="234"/>
    </row>
    <row r="322" spans="1:42" x14ac:dyDescent="0.25">
      <c r="A322" s="233"/>
      <c r="B322" s="234"/>
      <c r="C322" s="234"/>
      <c r="D322" s="234"/>
      <c r="E322" s="234"/>
      <c r="F322" s="234"/>
      <c r="G322" s="234"/>
      <c r="H322" s="234"/>
      <c r="I322" s="234"/>
      <c r="J322" s="234"/>
      <c r="K322" s="234"/>
      <c r="L322" s="234"/>
      <c r="M322" s="231"/>
      <c r="N322" s="234"/>
      <c r="O322" s="234"/>
      <c r="P322" s="234"/>
      <c r="Q322" s="234"/>
      <c r="R322" s="234"/>
      <c r="S322" s="234"/>
      <c r="T322" s="234"/>
      <c r="U322" s="234"/>
      <c r="V322" s="234"/>
      <c r="W322" s="234"/>
      <c r="X322" s="234"/>
      <c r="Y322" s="234"/>
      <c r="Z322" s="234"/>
      <c r="AA322" s="234"/>
      <c r="AB322" s="234"/>
      <c r="AC322" s="234"/>
      <c r="AD322" s="234"/>
      <c r="AE322" s="234"/>
      <c r="AF322" s="234"/>
      <c r="AG322" s="234"/>
      <c r="AH322" s="234"/>
      <c r="AI322" s="234"/>
      <c r="AJ322" s="234"/>
      <c r="AK322" s="234"/>
      <c r="AL322" s="234"/>
      <c r="AM322" s="234"/>
      <c r="AN322" s="234"/>
      <c r="AO322" s="234"/>
      <c r="AP322" s="234"/>
    </row>
    <row r="323" spans="1:42" x14ac:dyDescent="0.25">
      <c r="A323" s="233"/>
      <c r="B323" s="234"/>
      <c r="C323" s="234"/>
      <c r="D323" s="234"/>
      <c r="E323" s="234"/>
      <c r="F323" s="234"/>
      <c r="G323" s="234"/>
      <c r="H323" s="234"/>
      <c r="I323" s="234"/>
      <c r="J323" s="234"/>
      <c r="K323" s="234"/>
      <c r="L323" s="234"/>
      <c r="M323" s="231"/>
      <c r="N323" s="234"/>
      <c r="O323" s="234"/>
      <c r="P323" s="234"/>
      <c r="Q323" s="234"/>
      <c r="R323" s="234"/>
      <c r="S323" s="234"/>
      <c r="T323" s="234"/>
      <c r="U323" s="234"/>
      <c r="V323" s="234"/>
      <c r="W323" s="234"/>
      <c r="X323" s="234"/>
      <c r="Y323" s="234"/>
      <c r="Z323" s="234"/>
      <c r="AA323" s="234"/>
      <c r="AB323" s="234"/>
      <c r="AC323" s="234"/>
      <c r="AD323" s="234"/>
      <c r="AE323" s="234"/>
      <c r="AF323" s="234"/>
      <c r="AG323" s="234"/>
      <c r="AH323" s="234"/>
      <c r="AI323" s="234"/>
      <c r="AJ323" s="234"/>
      <c r="AK323" s="234"/>
      <c r="AL323" s="234"/>
      <c r="AM323" s="234"/>
      <c r="AN323" s="234"/>
      <c r="AO323" s="234"/>
      <c r="AP323" s="234"/>
    </row>
    <row r="324" spans="1:42" x14ac:dyDescent="0.25">
      <c r="A324" s="233"/>
      <c r="B324" s="234"/>
      <c r="C324" s="234"/>
      <c r="D324" s="234"/>
      <c r="E324" s="234"/>
      <c r="F324" s="234"/>
      <c r="G324" s="234"/>
      <c r="H324" s="234"/>
      <c r="I324" s="234"/>
      <c r="J324" s="234"/>
      <c r="K324" s="234"/>
      <c r="L324" s="234"/>
      <c r="M324" s="231"/>
      <c r="N324" s="234"/>
      <c r="O324" s="234"/>
      <c r="P324" s="234"/>
      <c r="Q324" s="234"/>
      <c r="R324" s="234"/>
      <c r="S324" s="234"/>
      <c r="T324" s="234"/>
      <c r="U324" s="234"/>
      <c r="V324" s="234"/>
      <c r="W324" s="234"/>
      <c r="X324" s="234"/>
      <c r="Y324" s="234"/>
      <c r="Z324" s="234"/>
      <c r="AA324" s="234"/>
      <c r="AB324" s="234"/>
      <c r="AC324" s="234"/>
      <c r="AD324" s="234"/>
      <c r="AE324" s="234"/>
      <c r="AF324" s="234"/>
      <c r="AG324" s="234"/>
      <c r="AH324" s="234"/>
      <c r="AI324" s="234"/>
      <c r="AJ324" s="234"/>
      <c r="AK324" s="234"/>
      <c r="AL324" s="234"/>
      <c r="AM324" s="234"/>
      <c r="AN324" s="234"/>
      <c r="AO324" s="234"/>
      <c r="AP324" s="234"/>
    </row>
    <row r="325" spans="1:42" x14ac:dyDescent="0.25">
      <c r="A325" s="233"/>
      <c r="B325" s="234"/>
      <c r="C325" s="234"/>
      <c r="D325" s="234"/>
      <c r="E325" s="234"/>
      <c r="F325" s="234"/>
      <c r="G325" s="234"/>
      <c r="H325" s="234"/>
      <c r="I325" s="234"/>
      <c r="J325" s="234"/>
      <c r="K325" s="234"/>
      <c r="L325" s="234"/>
      <c r="M325" s="231"/>
      <c r="N325" s="234"/>
      <c r="O325" s="234"/>
      <c r="P325" s="234"/>
      <c r="Q325" s="234"/>
      <c r="R325" s="234"/>
      <c r="S325" s="234"/>
      <c r="T325" s="234"/>
      <c r="U325" s="234"/>
      <c r="V325" s="234"/>
      <c r="W325" s="234"/>
      <c r="X325" s="234"/>
      <c r="Y325" s="234"/>
      <c r="Z325" s="234"/>
      <c r="AA325" s="234"/>
      <c r="AB325" s="234"/>
      <c r="AC325" s="234"/>
      <c r="AD325" s="234"/>
      <c r="AE325" s="234"/>
      <c r="AF325" s="234"/>
      <c r="AG325" s="234"/>
      <c r="AH325" s="234"/>
      <c r="AI325" s="234"/>
      <c r="AJ325" s="234"/>
      <c r="AK325" s="234"/>
      <c r="AL325" s="234"/>
      <c r="AM325" s="234"/>
      <c r="AN325" s="234"/>
      <c r="AO325" s="234"/>
      <c r="AP325" s="234"/>
    </row>
    <row r="326" spans="1:42" x14ac:dyDescent="0.25">
      <c r="A326" s="233"/>
      <c r="B326" s="234"/>
      <c r="C326" s="234"/>
      <c r="D326" s="234"/>
      <c r="E326" s="234"/>
      <c r="F326" s="234"/>
      <c r="G326" s="234"/>
      <c r="H326" s="234"/>
      <c r="I326" s="234"/>
      <c r="J326" s="234"/>
      <c r="K326" s="234"/>
      <c r="L326" s="234"/>
      <c r="M326" s="231"/>
      <c r="N326" s="234"/>
      <c r="O326" s="234"/>
      <c r="P326" s="234"/>
      <c r="Q326" s="234"/>
      <c r="R326" s="234"/>
      <c r="S326" s="234"/>
      <c r="T326" s="234"/>
      <c r="U326" s="234"/>
      <c r="V326" s="234"/>
      <c r="W326" s="234"/>
      <c r="X326" s="234"/>
      <c r="Y326" s="234"/>
      <c r="Z326" s="234"/>
      <c r="AA326" s="234"/>
      <c r="AB326" s="234"/>
      <c r="AC326" s="234"/>
      <c r="AD326" s="234"/>
      <c r="AE326" s="234"/>
      <c r="AF326" s="234"/>
      <c r="AG326" s="234"/>
      <c r="AH326" s="234"/>
      <c r="AI326" s="234"/>
      <c r="AJ326" s="234"/>
      <c r="AK326" s="234"/>
      <c r="AL326" s="234"/>
      <c r="AM326" s="234"/>
      <c r="AN326" s="234"/>
      <c r="AO326" s="234"/>
      <c r="AP326" s="234"/>
    </row>
    <row r="327" spans="1:42" x14ac:dyDescent="0.25">
      <c r="A327" s="233"/>
      <c r="B327" s="234"/>
      <c r="C327" s="234"/>
      <c r="D327" s="234"/>
      <c r="E327" s="234"/>
      <c r="F327" s="234"/>
      <c r="G327" s="234"/>
      <c r="H327" s="234"/>
      <c r="I327" s="234"/>
      <c r="J327" s="234"/>
      <c r="K327" s="234"/>
      <c r="L327" s="234"/>
      <c r="M327" s="231"/>
      <c r="N327" s="234"/>
      <c r="O327" s="234"/>
      <c r="P327" s="234"/>
      <c r="Q327" s="234"/>
      <c r="R327" s="234"/>
      <c r="S327" s="234"/>
      <c r="T327" s="234"/>
      <c r="U327" s="234"/>
      <c r="V327" s="234"/>
      <c r="W327" s="234"/>
      <c r="X327" s="234"/>
      <c r="Y327" s="234"/>
      <c r="Z327" s="234"/>
      <c r="AA327" s="234"/>
      <c r="AB327" s="234"/>
      <c r="AC327" s="234"/>
      <c r="AD327" s="234"/>
      <c r="AE327" s="234"/>
      <c r="AF327" s="234"/>
      <c r="AG327" s="234"/>
      <c r="AH327" s="234"/>
      <c r="AI327" s="234"/>
      <c r="AJ327" s="234"/>
      <c r="AK327" s="234"/>
      <c r="AL327" s="234"/>
      <c r="AM327" s="234"/>
      <c r="AN327" s="234"/>
      <c r="AO327" s="234"/>
      <c r="AP327" s="234"/>
    </row>
    <row r="328" spans="1:42" x14ac:dyDescent="0.25">
      <c r="A328" s="233"/>
      <c r="B328" s="234"/>
      <c r="C328" s="234"/>
      <c r="D328" s="234"/>
      <c r="E328" s="234"/>
      <c r="F328" s="234"/>
      <c r="G328" s="234"/>
      <c r="H328" s="234"/>
      <c r="I328" s="234"/>
      <c r="J328" s="234"/>
      <c r="K328" s="234"/>
      <c r="L328" s="234"/>
      <c r="M328" s="231"/>
      <c r="N328" s="234"/>
      <c r="O328" s="234"/>
      <c r="P328" s="234"/>
      <c r="Q328" s="234"/>
      <c r="R328" s="234"/>
      <c r="S328" s="234"/>
      <c r="T328" s="234"/>
      <c r="U328" s="234"/>
      <c r="V328" s="234"/>
      <c r="W328" s="234"/>
      <c r="X328" s="234"/>
      <c r="Y328" s="234"/>
      <c r="Z328" s="234"/>
      <c r="AA328" s="234"/>
      <c r="AB328" s="234"/>
      <c r="AC328" s="234"/>
      <c r="AD328" s="234"/>
      <c r="AE328" s="234"/>
      <c r="AF328" s="234"/>
      <c r="AG328" s="234"/>
      <c r="AH328" s="234"/>
      <c r="AI328" s="234"/>
      <c r="AJ328" s="234"/>
      <c r="AK328" s="234"/>
      <c r="AL328" s="234"/>
      <c r="AM328" s="234"/>
      <c r="AN328" s="234"/>
      <c r="AO328" s="234"/>
      <c r="AP328" s="234"/>
    </row>
    <row r="329" spans="1:42" x14ac:dyDescent="0.25">
      <c r="A329" s="233"/>
      <c r="B329" s="234"/>
      <c r="C329" s="234"/>
      <c r="D329" s="234"/>
      <c r="E329" s="234"/>
      <c r="F329" s="234"/>
      <c r="G329" s="234"/>
      <c r="H329" s="234"/>
      <c r="I329" s="234"/>
      <c r="J329" s="234"/>
      <c r="K329" s="234"/>
      <c r="L329" s="234"/>
      <c r="M329" s="231"/>
      <c r="N329" s="234"/>
      <c r="O329" s="234"/>
      <c r="P329" s="234"/>
      <c r="Q329" s="234"/>
      <c r="R329" s="234"/>
      <c r="S329" s="234"/>
      <c r="T329" s="234"/>
      <c r="U329" s="234"/>
      <c r="V329" s="234"/>
      <c r="W329" s="234"/>
      <c r="X329" s="234"/>
      <c r="Y329" s="234"/>
      <c r="Z329" s="234"/>
      <c r="AA329" s="234"/>
      <c r="AB329" s="234"/>
      <c r="AC329" s="234"/>
      <c r="AD329" s="234"/>
      <c r="AE329" s="234"/>
      <c r="AF329" s="234"/>
      <c r="AG329" s="234"/>
      <c r="AH329" s="234"/>
      <c r="AI329" s="234"/>
      <c r="AJ329" s="234"/>
      <c r="AK329" s="234"/>
      <c r="AL329" s="234"/>
      <c r="AM329" s="234"/>
      <c r="AN329" s="234"/>
      <c r="AO329" s="234"/>
      <c r="AP329" s="234"/>
    </row>
    <row r="330" spans="1:42" x14ac:dyDescent="0.25">
      <c r="A330" s="233"/>
      <c r="B330" s="234"/>
      <c r="C330" s="234"/>
      <c r="D330" s="234"/>
      <c r="E330" s="234"/>
      <c r="F330" s="234"/>
      <c r="G330" s="234"/>
      <c r="H330" s="234"/>
      <c r="I330" s="234"/>
      <c r="J330" s="234"/>
      <c r="K330" s="234"/>
      <c r="L330" s="234"/>
      <c r="M330" s="231"/>
      <c r="N330" s="234"/>
      <c r="O330" s="234"/>
      <c r="P330" s="234"/>
      <c r="Q330" s="234"/>
      <c r="R330" s="234"/>
      <c r="S330" s="234"/>
      <c r="T330" s="234"/>
      <c r="U330" s="234"/>
      <c r="V330" s="234"/>
      <c r="W330" s="234"/>
      <c r="X330" s="234"/>
      <c r="Y330" s="234"/>
      <c r="Z330" s="234"/>
      <c r="AA330" s="234"/>
      <c r="AB330" s="234"/>
      <c r="AC330" s="234"/>
      <c r="AD330" s="234"/>
      <c r="AE330" s="234"/>
      <c r="AF330" s="234"/>
      <c r="AG330" s="234"/>
      <c r="AH330" s="234"/>
      <c r="AI330" s="234"/>
      <c r="AJ330" s="234"/>
      <c r="AK330" s="234"/>
      <c r="AL330" s="234"/>
      <c r="AM330" s="234"/>
      <c r="AN330" s="234"/>
      <c r="AO330" s="234"/>
      <c r="AP330" s="234"/>
    </row>
    <row r="331" spans="1:42" x14ac:dyDescent="0.25">
      <c r="A331" s="233"/>
      <c r="B331" s="234"/>
      <c r="C331" s="234"/>
      <c r="D331" s="234"/>
      <c r="E331" s="234"/>
      <c r="F331" s="234"/>
      <c r="G331" s="234"/>
      <c r="H331" s="234"/>
      <c r="I331" s="234"/>
      <c r="J331" s="234"/>
      <c r="K331" s="234"/>
      <c r="L331" s="234"/>
      <c r="M331" s="231"/>
      <c r="N331" s="234"/>
      <c r="O331" s="234"/>
      <c r="P331" s="234"/>
      <c r="Q331" s="234"/>
      <c r="R331" s="234"/>
      <c r="S331" s="234"/>
      <c r="T331" s="234"/>
      <c r="U331" s="234"/>
      <c r="V331" s="234"/>
      <c r="W331" s="234"/>
      <c r="X331" s="234"/>
      <c r="Y331" s="234"/>
      <c r="Z331" s="234"/>
      <c r="AA331" s="234"/>
      <c r="AB331" s="234"/>
      <c r="AC331" s="234"/>
      <c r="AD331" s="234"/>
      <c r="AE331" s="234"/>
      <c r="AF331" s="234"/>
      <c r="AG331" s="234"/>
      <c r="AH331" s="234"/>
      <c r="AI331" s="234"/>
      <c r="AJ331" s="234"/>
      <c r="AK331" s="234"/>
      <c r="AL331" s="234"/>
      <c r="AM331" s="234"/>
      <c r="AN331" s="234"/>
      <c r="AO331" s="234"/>
      <c r="AP331" s="234"/>
    </row>
    <row r="332" spans="1:42" x14ac:dyDescent="0.25">
      <c r="A332" s="233"/>
      <c r="B332" s="234"/>
      <c r="C332" s="234"/>
      <c r="D332" s="234"/>
      <c r="E332" s="234"/>
      <c r="F332" s="234"/>
      <c r="G332" s="234"/>
      <c r="H332" s="234"/>
      <c r="I332" s="234"/>
      <c r="J332" s="234"/>
      <c r="K332" s="234"/>
      <c r="L332" s="234"/>
      <c r="M332" s="231"/>
      <c r="N332" s="234"/>
      <c r="O332" s="234"/>
      <c r="P332" s="234"/>
      <c r="Q332" s="234"/>
      <c r="R332" s="234"/>
      <c r="S332" s="234"/>
      <c r="T332" s="234"/>
      <c r="U332" s="234"/>
      <c r="V332" s="234"/>
      <c r="W332" s="234"/>
      <c r="X332" s="234"/>
      <c r="Y332" s="234"/>
      <c r="Z332" s="234"/>
      <c r="AA332" s="234"/>
      <c r="AB332" s="234"/>
      <c r="AC332" s="234"/>
      <c r="AD332" s="234"/>
      <c r="AE332" s="234"/>
      <c r="AF332" s="234"/>
      <c r="AG332" s="234"/>
      <c r="AH332" s="234"/>
      <c r="AI332" s="234"/>
      <c r="AJ332" s="234"/>
      <c r="AK332" s="234"/>
      <c r="AL332" s="234"/>
      <c r="AM332" s="234"/>
      <c r="AN332" s="234"/>
      <c r="AO332" s="234"/>
      <c r="AP332" s="234"/>
    </row>
    <row r="333" spans="1:42" x14ac:dyDescent="0.25">
      <c r="A333" s="233"/>
      <c r="B333" s="234"/>
      <c r="C333" s="234"/>
      <c r="D333" s="234"/>
      <c r="E333" s="234"/>
      <c r="F333" s="234"/>
      <c r="G333" s="234"/>
      <c r="H333" s="234"/>
      <c r="I333" s="234"/>
      <c r="J333" s="234"/>
      <c r="K333" s="234"/>
      <c r="L333" s="234"/>
      <c r="M333" s="231"/>
      <c r="N333" s="234"/>
      <c r="O333" s="234"/>
      <c r="P333" s="234"/>
      <c r="Q333" s="234"/>
      <c r="R333" s="234"/>
      <c r="S333" s="234"/>
      <c r="T333" s="234"/>
      <c r="U333" s="234"/>
      <c r="V333" s="234"/>
      <c r="W333" s="234"/>
      <c r="X333" s="234"/>
      <c r="Y333" s="234"/>
      <c r="Z333" s="234"/>
      <c r="AA333" s="234"/>
      <c r="AB333" s="234"/>
      <c r="AC333" s="234"/>
      <c r="AD333" s="234"/>
      <c r="AE333" s="234"/>
      <c r="AF333" s="234"/>
      <c r="AG333" s="234"/>
      <c r="AH333" s="234"/>
      <c r="AI333" s="234"/>
      <c r="AJ333" s="234"/>
      <c r="AK333" s="234"/>
      <c r="AL333" s="234"/>
      <c r="AM333" s="234"/>
      <c r="AN333" s="234"/>
      <c r="AO333" s="234"/>
      <c r="AP333" s="234"/>
    </row>
    <row r="334" spans="1:42" x14ac:dyDescent="0.25">
      <c r="A334" s="233"/>
      <c r="B334" s="234"/>
      <c r="C334" s="234"/>
      <c r="D334" s="234"/>
      <c r="E334" s="234"/>
      <c r="F334" s="234"/>
      <c r="G334" s="234"/>
      <c r="H334" s="234"/>
      <c r="I334" s="234"/>
      <c r="J334" s="234"/>
      <c r="K334" s="234"/>
      <c r="L334" s="234"/>
      <c r="M334" s="231"/>
      <c r="N334" s="234"/>
      <c r="O334" s="234"/>
      <c r="P334" s="234"/>
      <c r="Q334" s="234"/>
      <c r="R334" s="234"/>
      <c r="S334" s="234"/>
      <c r="T334" s="234"/>
      <c r="U334" s="234"/>
      <c r="V334" s="234"/>
      <c r="W334" s="234"/>
      <c r="X334" s="234"/>
      <c r="Y334" s="234"/>
      <c r="Z334" s="234"/>
      <c r="AA334" s="234"/>
      <c r="AB334" s="234"/>
      <c r="AC334" s="234"/>
      <c r="AD334" s="234"/>
      <c r="AE334" s="234"/>
      <c r="AF334" s="234"/>
      <c r="AG334" s="234"/>
      <c r="AH334" s="234"/>
      <c r="AI334" s="234"/>
      <c r="AJ334" s="234"/>
      <c r="AK334" s="234"/>
      <c r="AL334" s="234"/>
      <c r="AM334" s="234"/>
      <c r="AN334" s="234"/>
      <c r="AO334" s="234"/>
      <c r="AP334" s="234"/>
    </row>
    <row r="335" spans="1:42" x14ac:dyDescent="0.25">
      <c r="A335" s="233"/>
      <c r="B335" s="234"/>
      <c r="C335" s="234"/>
      <c r="D335" s="234"/>
      <c r="E335" s="234"/>
      <c r="F335" s="234"/>
      <c r="G335" s="234"/>
      <c r="H335" s="234"/>
      <c r="I335" s="234"/>
      <c r="J335" s="234"/>
      <c r="K335" s="234"/>
      <c r="L335" s="234"/>
      <c r="M335" s="231"/>
      <c r="N335" s="234"/>
      <c r="O335" s="234"/>
      <c r="P335" s="234"/>
      <c r="Q335" s="234"/>
      <c r="R335" s="234"/>
      <c r="S335" s="234"/>
      <c r="T335" s="234"/>
      <c r="U335" s="234"/>
      <c r="V335" s="234"/>
      <c r="W335" s="234"/>
      <c r="X335" s="234"/>
      <c r="Y335" s="234"/>
      <c r="Z335" s="234"/>
      <c r="AA335" s="234"/>
      <c r="AB335" s="234"/>
      <c r="AC335" s="234"/>
      <c r="AD335" s="234"/>
      <c r="AE335" s="234"/>
      <c r="AF335" s="234"/>
      <c r="AG335" s="234"/>
      <c r="AH335" s="234"/>
      <c r="AI335" s="234"/>
      <c r="AJ335" s="234"/>
      <c r="AK335" s="234"/>
      <c r="AL335" s="234"/>
      <c r="AM335" s="234"/>
      <c r="AN335" s="234"/>
      <c r="AO335" s="234"/>
      <c r="AP335" s="234"/>
    </row>
    <row r="336" spans="1:42" x14ac:dyDescent="0.25">
      <c r="A336" s="233"/>
      <c r="B336" s="234"/>
      <c r="C336" s="234"/>
      <c r="D336" s="234"/>
      <c r="E336" s="234"/>
      <c r="F336" s="234"/>
      <c r="G336" s="234"/>
      <c r="H336" s="234"/>
      <c r="I336" s="234"/>
      <c r="J336" s="234"/>
      <c r="K336" s="234"/>
      <c r="L336" s="234"/>
      <c r="M336" s="231"/>
      <c r="N336" s="234"/>
      <c r="O336" s="234"/>
      <c r="P336" s="234"/>
      <c r="Q336" s="234"/>
      <c r="R336" s="234"/>
      <c r="S336" s="234"/>
      <c r="T336" s="234"/>
      <c r="U336" s="234"/>
      <c r="V336" s="234"/>
      <c r="W336" s="234"/>
      <c r="X336" s="234"/>
      <c r="Y336" s="234"/>
      <c r="Z336" s="234"/>
      <c r="AA336" s="234"/>
      <c r="AB336" s="234"/>
      <c r="AC336" s="234"/>
      <c r="AD336" s="234"/>
      <c r="AE336" s="234"/>
      <c r="AF336" s="234"/>
      <c r="AG336" s="234"/>
      <c r="AH336" s="234"/>
      <c r="AI336" s="234"/>
      <c r="AJ336" s="234"/>
      <c r="AK336" s="234"/>
      <c r="AL336" s="234"/>
      <c r="AM336" s="234"/>
      <c r="AN336" s="234"/>
      <c r="AO336" s="234"/>
      <c r="AP336" s="234"/>
    </row>
    <row r="337" spans="1:42" x14ac:dyDescent="0.25">
      <c r="A337" s="233"/>
      <c r="B337" s="234"/>
      <c r="C337" s="234"/>
      <c r="D337" s="234"/>
      <c r="E337" s="234"/>
      <c r="F337" s="234"/>
      <c r="G337" s="234"/>
      <c r="H337" s="234"/>
      <c r="I337" s="234"/>
      <c r="J337" s="234"/>
      <c r="K337" s="234"/>
      <c r="L337" s="234"/>
      <c r="M337" s="231"/>
      <c r="N337" s="234"/>
      <c r="O337" s="234"/>
      <c r="P337" s="234"/>
      <c r="Q337" s="234"/>
      <c r="R337" s="234"/>
      <c r="S337" s="234"/>
      <c r="T337" s="234"/>
      <c r="U337" s="234"/>
      <c r="V337" s="234"/>
      <c r="W337" s="234"/>
      <c r="X337" s="234"/>
      <c r="Y337" s="234"/>
      <c r="Z337" s="234"/>
      <c r="AA337" s="234"/>
      <c r="AB337" s="234"/>
      <c r="AC337" s="234"/>
      <c r="AD337" s="234"/>
      <c r="AE337" s="234"/>
      <c r="AF337" s="234"/>
      <c r="AG337" s="234"/>
      <c r="AH337" s="234"/>
      <c r="AI337" s="234"/>
      <c r="AJ337" s="234"/>
      <c r="AK337" s="234"/>
      <c r="AL337" s="234"/>
      <c r="AM337" s="234"/>
      <c r="AN337" s="234"/>
      <c r="AO337" s="234"/>
      <c r="AP337" s="234"/>
    </row>
    <row r="338" spans="1:42" x14ac:dyDescent="0.25">
      <c r="A338" s="233"/>
      <c r="B338" s="234"/>
      <c r="C338" s="234"/>
      <c r="D338" s="234"/>
      <c r="E338" s="234"/>
      <c r="F338" s="234"/>
      <c r="G338" s="234"/>
      <c r="H338" s="234"/>
      <c r="I338" s="234"/>
      <c r="J338" s="234"/>
      <c r="K338" s="234"/>
      <c r="L338" s="234"/>
      <c r="M338" s="231"/>
      <c r="N338" s="234"/>
      <c r="O338" s="234"/>
      <c r="P338" s="234"/>
      <c r="Q338" s="234"/>
      <c r="R338" s="234"/>
      <c r="S338" s="234"/>
      <c r="T338" s="234"/>
      <c r="U338" s="234"/>
      <c r="V338" s="234"/>
      <c r="W338" s="234"/>
      <c r="X338" s="234"/>
      <c r="Y338" s="234"/>
      <c r="Z338" s="234"/>
      <c r="AA338" s="234"/>
      <c r="AB338" s="234"/>
      <c r="AC338" s="234"/>
      <c r="AD338" s="234"/>
      <c r="AE338" s="234"/>
      <c r="AF338" s="234"/>
      <c r="AG338" s="234"/>
      <c r="AH338" s="234"/>
      <c r="AI338" s="234"/>
      <c r="AJ338" s="234"/>
      <c r="AK338" s="234"/>
      <c r="AL338" s="234"/>
      <c r="AM338" s="234"/>
      <c r="AN338" s="234"/>
      <c r="AO338" s="234"/>
      <c r="AP338" s="234"/>
    </row>
    <row r="339" spans="1:42" x14ac:dyDescent="0.25">
      <c r="A339" s="233"/>
      <c r="B339" s="234"/>
      <c r="C339" s="234"/>
      <c r="D339" s="234"/>
      <c r="E339" s="234"/>
      <c r="F339" s="234"/>
      <c r="G339" s="234"/>
      <c r="H339" s="234"/>
      <c r="I339" s="234"/>
      <c r="J339" s="234"/>
      <c r="K339" s="234"/>
      <c r="L339" s="234"/>
      <c r="M339" s="231"/>
      <c r="N339" s="234"/>
      <c r="O339" s="234"/>
      <c r="P339" s="234"/>
      <c r="Q339" s="234"/>
      <c r="R339" s="234"/>
      <c r="S339" s="234"/>
      <c r="T339" s="234"/>
      <c r="U339" s="234"/>
      <c r="V339" s="234"/>
      <c r="W339" s="234"/>
      <c r="X339" s="234"/>
      <c r="Y339" s="234"/>
      <c r="Z339" s="234"/>
      <c r="AA339" s="234"/>
      <c r="AB339" s="234"/>
      <c r="AC339" s="234"/>
      <c r="AD339" s="234"/>
      <c r="AE339" s="234"/>
      <c r="AF339" s="234"/>
      <c r="AG339" s="234"/>
      <c r="AH339" s="234"/>
      <c r="AI339" s="234"/>
      <c r="AJ339" s="234"/>
      <c r="AK339" s="234"/>
      <c r="AL339" s="234"/>
      <c r="AM339" s="234"/>
      <c r="AN339" s="234"/>
      <c r="AO339" s="234"/>
      <c r="AP339" s="234"/>
    </row>
    <row r="340" spans="1:42" x14ac:dyDescent="0.25">
      <c r="A340" s="233"/>
      <c r="B340" s="234"/>
      <c r="C340" s="234"/>
      <c r="D340" s="234"/>
      <c r="E340" s="234"/>
      <c r="F340" s="234"/>
      <c r="G340" s="234"/>
      <c r="H340" s="234"/>
      <c r="I340" s="234"/>
      <c r="J340" s="234"/>
      <c r="K340" s="234"/>
      <c r="L340" s="234"/>
      <c r="M340" s="231"/>
      <c r="N340" s="234"/>
      <c r="O340" s="234"/>
      <c r="P340" s="234"/>
      <c r="Q340" s="234"/>
      <c r="R340" s="234"/>
      <c r="S340" s="234"/>
      <c r="T340" s="234"/>
      <c r="U340" s="234"/>
      <c r="V340" s="234"/>
      <c r="W340" s="234"/>
      <c r="X340" s="234"/>
      <c r="Y340" s="234"/>
      <c r="Z340" s="234"/>
      <c r="AA340" s="234"/>
      <c r="AB340" s="234"/>
      <c r="AC340" s="234"/>
      <c r="AD340" s="234"/>
      <c r="AE340" s="234"/>
      <c r="AF340" s="234"/>
      <c r="AG340" s="234"/>
      <c r="AH340" s="234"/>
      <c r="AI340" s="234"/>
      <c r="AJ340" s="234"/>
      <c r="AK340" s="234"/>
      <c r="AL340" s="234"/>
      <c r="AM340" s="234"/>
      <c r="AN340" s="234"/>
      <c r="AO340" s="234"/>
      <c r="AP340" s="234"/>
    </row>
    <row r="341" spans="1:42" x14ac:dyDescent="0.25">
      <c r="A341" s="233"/>
      <c r="B341" s="234"/>
      <c r="C341" s="234"/>
      <c r="D341" s="234"/>
      <c r="E341" s="234"/>
      <c r="F341" s="234"/>
      <c r="G341" s="234"/>
      <c r="H341" s="234"/>
      <c r="I341" s="234"/>
      <c r="J341" s="234"/>
      <c r="K341" s="234"/>
      <c r="L341" s="234"/>
      <c r="M341" s="231"/>
      <c r="N341" s="234"/>
      <c r="O341" s="234"/>
      <c r="P341" s="234"/>
      <c r="Q341" s="234"/>
      <c r="R341" s="234"/>
      <c r="S341" s="234"/>
      <c r="T341" s="234"/>
      <c r="U341" s="234"/>
      <c r="V341" s="234"/>
      <c r="W341" s="234"/>
      <c r="X341" s="234"/>
      <c r="Y341" s="234"/>
      <c r="Z341" s="234"/>
      <c r="AA341" s="234"/>
      <c r="AB341" s="234"/>
      <c r="AC341" s="234"/>
      <c r="AD341" s="234"/>
      <c r="AE341" s="234"/>
      <c r="AF341" s="234"/>
      <c r="AG341" s="234"/>
      <c r="AH341" s="234"/>
      <c r="AI341" s="234"/>
      <c r="AJ341" s="234"/>
      <c r="AK341" s="234"/>
      <c r="AL341" s="234"/>
      <c r="AM341" s="234"/>
      <c r="AN341" s="234"/>
      <c r="AO341" s="234"/>
      <c r="AP341" s="234"/>
    </row>
    <row r="342" spans="1:42" x14ac:dyDescent="0.25">
      <c r="A342" s="233"/>
      <c r="B342" s="234"/>
      <c r="C342" s="234"/>
      <c r="D342" s="234"/>
      <c r="E342" s="234"/>
      <c r="F342" s="234"/>
      <c r="G342" s="234"/>
      <c r="H342" s="234"/>
      <c r="I342" s="234"/>
      <c r="J342" s="234"/>
      <c r="K342" s="234"/>
      <c r="L342" s="234"/>
      <c r="M342" s="231"/>
      <c r="N342" s="234"/>
      <c r="O342" s="234"/>
      <c r="P342" s="234"/>
      <c r="Q342" s="234"/>
      <c r="R342" s="234"/>
      <c r="S342" s="234"/>
      <c r="T342" s="234"/>
      <c r="U342" s="234"/>
      <c r="V342" s="234"/>
      <c r="W342" s="234"/>
      <c r="X342" s="234"/>
      <c r="Y342" s="234"/>
      <c r="Z342" s="234"/>
      <c r="AA342" s="234"/>
      <c r="AB342" s="234"/>
      <c r="AC342" s="234"/>
      <c r="AD342" s="234"/>
      <c r="AE342" s="234"/>
      <c r="AF342" s="234"/>
      <c r="AG342" s="234"/>
      <c r="AH342" s="234"/>
      <c r="AI342" s="234"/>
      <c r="AJ342" s="234"/>
      <c r="AK342" s="234"/>
      <c r="AL342" s="234"/>
      <c r="AM342" s="234"/>
      <c r="AN342" s="234"/>
      <c r="AO342" s="234"/>
      <c r="AP342" s="234"/>
    </row>
    <row r="343" spans="1:42" x14ac:dyDescent="0.25">
      <c r="A343" s="233"/>
      <c r="B343" s="234"/>
      <c r="C343" s="234"/>
      <c r="D343" s="234"/>
      <c r="E343" s="234"/>
      <c r="F343" s="234"/>
      <c r="G343" s="234"/>
      <c r="H343" s="234"/>
      <c r="I343" s="234"/>
      <c r="J343" s="234"/>
      <c r="K343" s="234"/>
      <c r="L343" s="234"/>
      <c r="M343" s="231"/>
      <c r="N343" s="234"/>
      <c r="O343" s="234"/>
      <c r="P343" s="234"/>
      <c r="Q343" s="234"/>
      <c r="R343" s="234"/>
      <c r="S343" s="234"/>
      <c r="T343" s="234"/>
      <c r="U343" s="234"/>
      <c r="V343" s="234"/>
      <c r="W343" s="234"/>
      <c r="X343" s="234"/>
      <c r="Y343" s="234"/>
      <c r="Z343" s="234"/>
      <c r="AA343" s="234"/>
      <c r="AB343" s="234"/>
      <c r="AC343" s="234"/>
      <c r="AD343" s="234"/>
      <c r="AE343" s="234"/>
      <c r="AF343" s="234"/>
      <c r="AG343" s="234"/>
      <c r="AH343" s="234"/>
      <c r="AI343" s="234"/>
      <c r="AJ343" s="234"/>
      <c r="AK343" s="234"/>
      <c r="AL343" s="234"/>
      <c r="AM343" s="234"/>
      <c r="AN343" s="234"/>
      <c r="AO343" s="234"/>
      <c r="AP343" s="234"/>
    </row>
    <row r="344" spans="1:42" x14ac:dyDescent="0.25">
      <c r="A344" s="233"/>
      <c r="B344" s="234"/>
      <c r="C344" s="234"/>
      <c r="D344" s="234"/>
      <c r="E344" s="234"/>
      <c r="F344" s="234"/>
      <c r="G344" s="234"/>
      <c r="H344" s="234"/>
      <c r="I344" s="234"/>
      <c r="J344" s="234"/>
      <c r="K344" s="234"/>
      <c r="L344" s="234"/>
      <c r="M344" s="231"/>
      <c r="N344" s="234"/>
      <c r="O344" s="234"/>
      <c r="P344" s="234"/>
      <c r="Q344" s="234"/>
      <c r="R344" s="234"/>
      <c r="S344" s="234"/>
      <c r="T344" s="234"/>
      <c r="U344" s="234"/>
      <c r="V344" s="234"/>
      <c r="W344" s="234"/>
      <c r="X344" s="234"/>
      <c r="Y344" s="234"/>
      <c r="Z344" s="234"/>
      <c r="AA344" s="234"/>
      <c r="AB344" s="234"/>
      <c r="AC344" s="234"/>
      <c r="AD344" s="234"/>
      <c r="AE344" s="234"/>
      <c r="AF344" s="234"/>
      <c r="AG344" s="234"/>
      <c r="AH344" s="234"/>
      <c r="AI344" s="234"/>
      <c r="AJ344" s="234"/>
      <c r="AK344" s="234"/>
      <c r="AL344" s="234"/>
      <c r="AM344" s="234"/>
      <c r="AN344" s="234"/>
      <c r="AO344" s="234"/>
      <c r="AP344" s="234"/>
    </row>
    <row r="345" spans="1:42" x14ac:dyDescent="0.25">
      <c r="A345" s="233"/>
      <c r="B345" s="234"/>
      <c r="C345" s="234"/>
      <c r="D345" s="234"/>
      <c r="E345" s="234"/>
      <c r="F345" s="234"/>
      <c r="G345" s="234"/>
      <c r="H345" s="234"/>
      <c r="I345" s="234"/>
      <c r="J345" s="234"/>
      <c r="K345" s="234"/>
      <c r="L345" s="234"/>
      <c r="M345" s="231"/>
      <c r="N345" s="234"/>
      <c r="O345" s="234"/>
      <c r="P345" s="234"/>
      <c r="Q345" s="234"/>
      <c r="R345" s="234"/>
      <c r="S345" s="234"/>
      <c r="T345" s="234"/>
      <c r="U345" s="234"/>
      <c r="V345" s="234"/>
      <c r="W345" s="234"/>
      <c r="X345" s="234"/>
      <c r="Y345" s="234"/>
      <c r="Z345" s="234"/>
      <c r="AA345" s="234"/>
      <c r="AB345" s="234"/>
      <c r="AC345" s="234"/>
      <c r="AD345" s="234"/>
      <c r="AE345" s="234"/>
      <c r="AF345" s="234"/>
      <c r="AG345" s="234"/>
      <c r="AH345" s="234"/>
      <c r="AI345" s="234"/>
      <c r="AJ345" s="234"/>
      <c r="AK345" s="234"/>
      <c r="AL345" s="234"/>
      <c r="AM345" s="234"/>
      <c r="AN345" s="234"/>
      <c r="AO345" s="234"/>
      <c r="AP345" s="234"/>
    </row>
    <row r="346" spans="1:42" x14ac:dyDescent="0.25">
      <c r="A346" s="233"/>
      <c r="B346" s="234"/>
      <c r="C346" s="234"/>
      <c r="D346" s="234"/>
      <c r="E346" s="234"/>
      <c r="F346" s="234"/>
      <c r="G346" s="234"/>
      <c r="H346" s="234"/>
      <c r="I346" s="234"/>
      <c r="J346" s="234"/>
      <c r="K346" s="234"/>
      <c r="L346" s="234"/>
      <c r="M346" s="231"/>
      <c r="N346" s="234"/>
      <c r="O346" s="234"/>
      <c r="P346" s="234"/>
      <c r="Q346" s="234"/>
      <c r="R346" s="234"/>
      <c r="S346" s="234"/>
      <c r="T346" s="234"/>
      <c r="U346" s="234"/>
      <c r="V346" s="234"/>
      <c r="W346" s="234"/>
      <c r="X346" s="234"/>
      <c r="Y346" s="234"/>
      <c r="Z346" s="234"/>
      <c r="AA346" s="234"/>
      <c r="AB346" s="234"/>
      <c r="AC346" s="234"/>
      <c r="AD346" s="234"/>
      <c r="AE346" s="234"/>
      <c r="AF346" s="234"/>
      <c r="AG346" s="234"/>
      <c r="AH346" s="234"/>
      <c r="AI346" s="234"/>
      <c r="AJ346" s="234"/>
      <c r="AK346" s="234"/>
      <c r="AL346" s="234"/>
      <c r="AM346" s="234"/>
      <c r="AN346" s="234"/>
      <c r="AO346" s="234"/>
      <c r="AP346" s="234"/>
    </row>
    <row r="347" spans="1:42" x14ac:dyDescent="0.25">
      <c r="A347" s="233"/>
      <c r="B347" s="234"/>
      <c r="C347" s="234"/>
      <c r="D347" s="234"/>
      <c r="E347" s="234"/>
      <c r="F347" s="234"/>
      <c r="G347" s="234"/>
      <c r="H347" s="234"/>
      <c r="I347" s="234"/>
      <c r="J347" s="234"/>
      <c r="K347" s="234"/>
      <c r="L347" s="234"/>
      <c r="M347" s="231"/>
      <c r="N347" s="234"/>
      <c r="O347" s="234"/>
      <c r="P347" s="234"/>
      <c r="Q347" s="234"/>
      <c r="R347" s="234"/>
      <c r="S347" s="234"/>
      <c r="T347" s="234"/>
      <c r="U347" s="234"/>
      <c r="V347" s="234"/>
      <c r="W347" s="234"/>
      <c r="X347" s="234"/>
      <c r="Y347" s="234"/>
      <c r="Z347" s="234"/>
      <c r="AA347" s="234"/>
      <c r="AB347" s="234"/>
      <c r="AC347" s="234"/>
      <c r="AD347" s="234"/>
      <c r="AE347" s="234"/>
      <c r="AF347" s="234"/>
      <c r="AG347" s="234"/>
      <c r="AH347" s="234"/>
      <c r="AI347" s="234"/>
      <c r="AJ347" s="234"/>
      <c r="AK347" s="234"/>
      <c r="AL347" s="234"/>
      <c r="AM347" s="234"/>
      <c r="AN347" s="234"/>
      <c r="AO347" s="234"/>
      <c r="AP347" s="234"/>
    </row>
  </sheetData>
  <mergeCells count="3">
    <mergeCell ref="D5:H5"/>
    <mergeCell ref="I5:J5"/>
    <mergeCell ref="K5:O5"/>
  </mergeCells>
  <dataValidations count="2">
    <dataValidation type="list" allowBlank="1" showInputMessage="1" showErrorMessage="1" sqref="A7:A251">
      <formula1>teams</formula1>
    </dataValidation>
    <dataValidation type="list" allowBlank="1" showInputMessage="1" showErrorMessage="1" sqref="B7:B251">
      <formula1>DSE</formula1>
    </dataValidation>
  </dataValidation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D14"/>
  <sheetViews>
    <sheetView zoomScale="80" zoomScaleNormal="80" workbookViewId="0">
      <selection activeCell="F18" sqref="F18"/>
    </sheetView>
  </sheetViews>
  <sheetFormatPr defaultColWidth="9.140625" defaultRowHeight="16.5" x14ac:dyDescent="0.3"/>
  <cols>
    <col min="1" max="1" width="13.7109375" style="1" customWidth="1"/>
    <col min="2" max="4" width="13" style="1" customWidth="1"/>
    <col min="5" max="5" width="13.140625" style="1" bestFit="1" customWidth="1"/>
    <col min="6" max="16384" width="9.140625" style="1"/>
  </cols>
  <sheetData>
    <row r="1" spans="1:4" x14ac:dyDescent="0.3">
      <c r="A1" s="199" t="s">
        <v>722</v>
      </c>
    </row>
    <row r="3" spans="1:4" x14ac:dyDescent="0.3">
      <c r="B3" s="200" t="s">
        <v>279</v>
      </c>
    </row>
    <row r="4" spans="1:4" x14ac:dyDescent="0.3">
      <c r="A4" s="200" t="s">
        <v>275</v>
      </c>
      <c r="B4" s="1" t="s">
        <v>278</v>
      </c>
      <c r="C4" s="1" t="s">
        <v>280</v>
      </c>
      <c r="D4" s="1" t="s">
        <v>281</v>
      </c>
    </row>
    <row r="5" spans="1:4" x14ac:dyDescent="0.3">
      <c r="A5" s="126" t="s">
        <v>276</v>
      </c>
      <c r="B5" s="201">
        <v>15</v>
      </c>
      <c r="C5" s="201">
        <v>15</v>
      </c>
      <c r="D5" s="201">
        <v>15</v>
      </c>
    </row>
    <row r="6" spans="1:4" x14ac:dyDescent="0.3">
      <c r="A6" s="202" t="s">
        <v>276</v>
      </c>
      <c r="B6" s="201">
        <v>15</v>
      </c>
      <c r="C6" s="201">
        <v>15</v>
      </c>
      <c r="D6" s="201">
        <v>15</v>
      </c>
    </row>
    <row r="7" spans="1:4" x14ac:dyDescent="0.3">
      <c r="A7" s="126" t="s">
        <v>277</v>
      </c>
      <c r="B7" s="201">
        <v>15</v>
      </c>
      <c r="C7" s="201">
        <v>15</v>
      </c>
      <c r="D7" s="201">
        <v>15</v>
      </c>
    </row>
    <row r="8" spans="1:4" x14ac:dyDescent="0.3">
      <c r="A8"/>
      <c r="B8"/>
      <c r="C8"/>
      <c r="D8"/>
    </row>
    <row r="9" spans="1:4" x14ac:dyDescent="0.3">
      <c r="A9"/>
      <c r="B9"/>
      <c r="C9"/>
      <c r="D9"/>
    </row>
    <row r="10" spans="1:4" x14ac:dyDescent="0.3">
      <c r="A10"/>
      <c r="B10"/>
      <c r="C10"/>
      <c r="D10"/>
    </row>
    <row r="11" spans="1:4" x14ac:dyDescent="0.3">
      <c r="A11"/>
      <c r="B11"/>
      <c r="C11"/>
      <c r="D11"/>
    </row>
    <row r="12" spans="1:4" x14ac:dyDescent="0.3">
      <c r="A12"/>
      <c r="B12"/>
      <c r="C12"/>
      <c r="D12"/>
    </row>
    <row r="13" spans="1:4" x14ac:dyDescent="0.3">
      <c r="A13"/>
      <c r="B13"/>
      <c r="C13"/>
      <c r="D13"/>
    </row>
    <row r="14" spans="1:4" x14ac:dyDescent="0.3">
      <c r="A14"/>
      <c r="B14"/>
      <c r="C14"/>
      <c r="D14"/>
    </row>
  </sheetData>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AH252"/>
  <sheetViews>
    <sheetView zoomScale="80" zoomScaleNormal="80" workbookViewId="0">
      <pane xSplit="5" ySplit="5" topLeftCell="F6" activePane="bottomRight" state="frozen"/>
      <selection pane="topRight" activeCell="F1" sqref="F1"/>
      <selection pane="bottomLeft" activeCell="A6" sqref="A6"/>
      <selection pane="bottomRight" activeCell="G20" sqref="G20"/>
    </sheetView>
  </sheetViews>
  <sheetFormatPr defaultColWidth="9.140625" defaultRowHeight="16.5" outlineLevelCol="1" x14ac:dyDescent="0.25"/>
  <cols>
    <col min="1" max="1" width="20.28515625" style="19" bestFit="1" customWidth="1"/>
    <col min="2" max="2" width="19.140625" style="19" bestFit="1" customWidth="1"/>
    <col min="3" max="3" width="27.140625" style="19" bestFit="1" customWidth="1"/>
    <col min="4" max="4" width="14.28515625" style="19" bestFit="1" customWidth="1"/>
    <col min="5" max="5" width="53.85546875" style="19" bestFit="1" customWidth="1"/>
    <col min="6" max="6" width="2.42578125" style="19" customWidth="1"/>
    <col min="7" max="8" width="11.7109375" style="19" customWidth="1"/>
    <col min="9" max="9" width="2.42578125" style="19" customWidth="1"/>
    <col min="10" max="12" width="11.7109375" style="19" customWidth="1"/>
    <col min="13" max="13" width="2.7109375" style="19" customWidth="1"/>
    <col min="14" max="14" width="28.5703125" style="19" bestFit="1" customWidth="1"/>
    <col min="15" max="16" width="11.7109375" style="19" customWidth="1" outlineLevel="1"/>
    <col min="17" max="17" width="21.140625" style="19" customWidth="1" outlineLevel="1"/>
    <col min="18" max="18" width="2.42578125" style="19" customWidth="1" outlineLevel="1"/>
    <col min="19" max="19" width="11.7109375" style="19" customWidth="1"/>
    <col min="20" max="21" width="11.7109375" style="19" customWidth="1" outlineLevel="1"/>
    <col min="22" max="22" width="21.140625" style="19" customWidth="1" outlineLevel="1"/>
    <col min="23" max="23" width="2.7109375" customWidth="1" outlineLevel="1"/>
    <col min="24" max="24" width="11.7109375" style="19" customWidth="1"/>
    <col min="25" max="26" width="11.7109375" style="19" customWidth="1" outlineLevel="1"/>
    <col min="27" max="27" width="21.140625" style="19" customWidth="1" outlineLevel="1"/>
    <col min="28" max="28" width="2.42578125" style="19" customWidth="1" outlineLevel="1"/>
    <col min="29" max="29" width="11.7109375" style="19" customWidth="1"/>
    <col min="30" max="31" width="11.7109375" style="19" customWidth="1" outlineLevel="1"/>
    <col min="32" max="32" width="21.140625" style="19" customWidth="1" outlineLevel="1"/>
    <col min="33" max="33" width="3.28515625" style="19" customWidth="1"/>
    <col min="34" max="34" width="12.42578125" style="19" hidden="1" customWidth="1"/>
    <col min="35" max="16384" width="9.140625" style="19"/>
  </cols>
  <sheetData>
    <row r="1" spans="1:34" s="3" customFormat="1" x14ac:dyDescent="0.25">
      <c r="I1" s="96"/>
      <c r="R1" s="96"/>
      <c r="W1"/>
      <c r="AB1" s="96"/>
    </row>
    <row r="2" spans="1:34" s="3" customFormat="1" x14ac:dyDescent="0.25">
      <c r="I2" s="96"/>
      <c r="R2" s="96"/>
      <c r="W2"/>
      <c r="AB2" s="96"/>
    </row>
    <row r="3" spans="1:34" s="3" customFormat="1" x14ac:dyDescent="0.25">
      <c r="G3" s="38">
        <f t="shared" ref="G3:H3" si="0">SUM(G6:G251)</f>
        <v>27</v>
      </c>
      <c r="H3" s="38">
        <f t="shared" si="0"/>
        <v>26</v>
      </c>
      <c r="I3" s="96"/>
      <c r="J3" s="71"/>
      <c r="K3" s="38">
        <f t="shared" ref="K3:L3" si="1">SUM(K6:K251)</f>
        <v>10</v>
      </c>
      <c r="L3" s="38">
        <f t="shared" si="1"/>
        <v>7</v>
      </c>
      <c r="N3" s="71"/>
      <c r="O3" s="38">
        <f t="shared" ref="O3:P3" si="2">SUM(O6:O251)</f>
        <v>33</v>
      </c>
      <c r="P3" s="38">
        <f t="shared" si="2"/>
        <v>17</v>
      </c>
      <c r="Q3" s="71"/>
      <c r="R3" s="96"/>
      <c r="S3" s="71"/>
      <c r="T3" s="38">
        <f t="shared" ref="T3:U3" si="3">SUM(T6:T251)</f>
        <v>28</v>
      </c>
      <c r="U3" s="38">
        <f t="shared" si="3"/>
        <v>16</v>
      </c>
      <c r="V3" s="71"/>
      <c r="W3"/>
      <c r="X3" s="71"/>
      <c r="Y3" s="38">
        <f t="shared" ref="Y3:Z3" si="4">SUM(Y6:Y251)</f>
        <v>29</v>
      </c>
      <c r="Z3" s="38">
        <f t="shared" si="4"/>
        <v>19</v>
      </c>
      <c r="AA3" s="71"/>
      <c r="AB3" s="96"/>
      <c r="AC3" s="71"/>
      <c r="AD3" s="38">
        <f t="shared" ref="AD3:AE3" si="5">SUM(AD6:AD251)</f>
        <v>29</v>
      </c>
      <c r="AE3" s="38">
        <f t="shared" si="5"/>
        <v>23</v>
      </c>
      <c r="AF3" s="71"/>
    </row>
    <row r="4" spans="1:34" s="3" customFormat="1" ht="33" customHeight="1" x14ac:dyDescent="0.25">
      <c r="F4" s="19"/>
      <c r="G4" s="354" t="s">
        <v>227</v>
      </c>
      <c r="H4" s="354"/>
      <c r="I4" s="98"/>
      <c r="J4" s="354" t="s">
        <v>292</v>
      </c>
      <c r="K4" s="354"/>
      <c r="L4" s="354"/>
      <c r="N4" s="367" t="s">
        <v>164</v>
      </c>
      <c r="O4" s="368"/>
      <c r="P4" s="368"/>
      <c r="Q4" s="369"/>
      <c r="R4" s="19"/>
      <c r="S4" s="367" t="s">
        <v>166</v>
      </c>
      <c r="T4" s="368"/>
      <c r="U4" s="368"/>
      <c r="V4" s="369"/>
      <c r="W4"/>
      <c r="X4" s="367" t="s">
        <v>167</v>
      </c>
      <c r="Y4" s="368"/>
      <c r="Z4" s="368"/>
      <c r="AA4" s="369"/>
      <c r="AB4" s="19"/>
      <c r="AC4" s="367" t="s">
        <v>168</v>
      </c>
      <c r="AD4" s="368"/>
      <c r="AE4" s="368"/>
      <c r="AF4" s="369"/>
      <c r="AH4" s="205" t="s">
        <v>705</v>
      </c>
    </row>
    <row r="5" spans="1:34" ht="45.75" x14ac:dyDescent="0.25">
      <c r="A5" s="13" t="s">
        <v>172</v>
      </c>
      <c r="B5" s="13" t="s">
        <v>0</v>
      </c>
      <c r="C5" s="13" t="s">
        <v>1</v>
      </c>
      <c r="D5" s="13" t="s">
        <v>2</v>
      </c>
      <c r="E5" s="13" t="s">
        <v>146</v>
      </c>
      <c r="G5" s="37" t="s">
        <v>225</v>
      </c>
      <c r="H5" s="37" t="s">
        <v>226</v>
      </c>
      <c r="J5" s="37" t="s">
        <v>176</v>
      </c>
      <c r="K5" s="37" t="s">
        <v>225</v>
      </c>
      <c r="L5" s="37" t="s">
        <v>226</v>
      </c>
      <c r="N5" s="37" t="s">
        <v>186</v>
      </c>
      <c r="O5" s="37" t="s">
        <v>225</v>
      </c>
      <c r="P5" s="37" t="s">
        <v>226</v>
      </c>
      <c r="Q5" s="37" t="s">
        <v>165</v>
      </c>
      <c r="S5" s="37" t="s">
        <v>186</v>
      </c>
      <c r="T5" s="37" t="s">
        <v>225</v>
      </c>
      <c r="U5" s="37" t="s">
        <v>226</v>
      </c>
      <c r="V5" s="37" t="s">
        <v>165</v>
      </c>
      <c r="X5" s="37" t="s">
        <v>186</v>
      </c>
      <c r="Y5" s="37" t="s">
        <v>225</v>
      </c>
      <c r="Z5" s="37" t="s">
        <v>226</v>
      </c>
      <c r="AA5" s="37" t="s">
        <v>165</v>
      </c>
      <c r="AB5" s="97"/>
      <c r="AC5" s="37" t="s">
        <v>186</v>
      </c>
      <c r="AD5" s="37" t="s">
        <v>225</v>
      </c>
      <c r="AE5" s="37" t="s">
        <v>226</v>
      </c>
      <c r="AF5" s="37" t="s">
        <v>165</v>
      </c>
      <c r="AH5" s="44" t="s">
        <v>706</v>
      </c>
    </row>
    <row r="6" spans="1:34" s="3" customFormat="1" ht="16.5" customHeight="1" x14ac:dyDescent="0.25">
      <c r="A6" s="53" t="str">
        <f>'1.4.Fwd TIV-Field Inputs'!A6</f>
        <v>ICV -MADHAVARAM</v>
      </c>
      <c r="B6" s="53" t="str">
        <f>'1.4.Fwd TIV-Field Inputs'!B6</f>
        <v>PARRYS</v>
      </c>
      <c r="C6" s="53" t="str">
        <f>'1.4.Fwd TIV-Field Inputs'!C6</f>
        <v>Parcel Loads</v>
      </c>
      <c r="D6" s="53" t="str">
        <f>'1.4.Fwd TIV-Field Inputs'!D6</f>
        <v>ICV Goods</v>
      </c>
      <c r="E6" s="84" t="str">
        <f>B6&amp;"-"&amp;C6&amp;" ("&amp;D6&amp;")"</f>
        <v>PARRYS-Parcel Loads (ICV Goods)</v>
      </c>
      <c r="G6" s="10">
        <f>'3.1.MTS A'!M7</f>
        <v>4</v>
      </c>
      <c r="H6" s="10">
        <f>'3.1.MTS A'!O7</f>
        <v>2</v>
      </c>
      <c r="I6" s="96"/>
      <c r="J6" s="10">
        <f>'3.1.MTS A'!G7</f>
        <v>1212</v>
      </c>
      <c r="K6" s="10">
        <f>'3.1.MTS A'!L7</f>
        <v>2</v>
      </c>
      <c r="L6" s="10">
        <f>'3.1.MTS A'!N7</f>
        <v>0</v>
      </c>
      <c r="N6" s="9" t="str">
        <f>'1.4.Fwd TIV-Field Inputs'!O6</f>
        <v>MR. B  V REDDY</v>
      </c>
      <c r="O6" s="9">
        <f>'1.4.Fwd TIV-Field Inputs'!R6</f>
        <v>3</v>
      </c>
      <c r="P6" s="9">
        <f>'1.4.Fwd TIV-Field Inputs'!S6</f>
        <v>2</v>
      </c>
      <c r="Q6" s="9">
        <f>'1.4.Fwd TIV-Field Inputs'!T6</f>
        <v>0</v>
      </c>
      <c r="R6" s="96"/>
      <c r="S6" s="9" t="str">
        <f>'1.4.Fwd TIV-Field Inputs'!V6</f>
        <v>M/S LAXMIRAJA TRANSPORT</v>
      </c>
      <c r="T6" s="9">
        <f>'1.4.Fwd TIV-Field Inputs'!Y6</f>
        <v>5</v>
      </c>
      <c r="U6" s="9">
        <f>'1.4.Fwd TIV-Field Inputs'!Z6</f>
        <v>0</v>
      </c>
      <c r="V6" s="9">
        <f>'1.4.Fwd TIV-Field Inputs'!AA6</f>
        <v>0</v>
      </c>
      <c r="W6"/>
      <c r="X6" s="9" t="str">
        <f>'1.4.Fwd TIV-Field Inputs'!AC6</f>
        <v>MR.ASHOK - SF</v>
      </c>
      <c r="Y6" s="9">
        <f>'1.4.Fwd TIV-Field Inputs'!AF6</f>
        <v>3</v>
      </c>
      <c r="Z6" s="9">
        <f>'1.4.Fwd TIV-Field Inputs'!AG6</f>
        <v>4</v>
      </c>
      <c r="AA6" s="9">
        <f>'1.4.Fwd TIV-Field Inputs'!AH6</f>
        <v>0</v>
      </c>
      <c r="AB6" s="96"/>
      <c r="AC6" s="9" t="str">
        <f>'1.4.Fwd TIV-Field Inputs'!AJ6</f>
        <v>MR.SUNDHAREASN -IBL</v>
      </c>
      <c r="AD6" s="9">
        <f>'1.4.Fwd TIV-Field Inputs'!AM6</f>
        <v>3</v>
      </c>
      <c r="AE6" s="9">
        <f>'1.4.Fwd TIV-Field Inputs'!AN6</f>
        <v>0</v>
      </c>
      <c r="AF6" s="9">
        <f>'1.4.Fwd TIV-Field Inputs'!AO6</f>
        <v>0</v>
      </c>
      <c r="AH6" s="72" t="str">
        <f>IFERROR(VLOOKUP(D6,Masters!$D$3:$E$17,2,FALSE),0)</f>
        <v>ICV_Goods</v>
      </c>
    </row>
    <row r="7" spans="1:34" s="3" customFormat="1" ht="16.5" customHeight="1" x14ac:dyDescent="0.25">
      <c r="A7" s="53" t="str">
        <f>'1.4.Fwd TIV-Field Inputs'!A7</f>
        <v>ICV -MADHAVARAM</v>
      </c>
      <c r="B7" s="53" t="str">
        <f>'1.4.Fwd TIV-Field Inputs'!B7</f>
        <v>PARRYS</v>
      </c>
      <c r="C7" s="53" t="str">
        <f>'1.4.Fwd TIV-Field Inputs'!C7</f>
        <v>Market Load</v>
      </c>
      <c r="D7" s="53" t="str">
        <f>'1.4.Fwd TIV-Field Inputs'!D7</f>
        <v>ICV Goods</v>
      </c>
      <c r="E7" s="84" t="str">
        <f t="shared" ref="E7:E70" si="6">B7&amp;"-"&amp;C7&amp;" ("&amp;D7&amp;")"</f>
        <v>PARRYS-Market Load (ICV Goods)</v>
      </c>
      <c r="G7" s="10">
        <f>'3.1.MTS A'!M8</f>
        <v>5</v>
      </c>
      <c r="H7" s="10">
        <f>'3.1.MTS A'!O8</f>
        <v>8</v>
      </c>
      <c r="I7" s="96"/>
      <c r="J7" s="10">
        <f>'3.1.MTS A'!G8</f>
        <v>1212</v>
      </c>
      <c r="K7" s="10">
        <f>'3.1.MTS A'!L8</f>
        <v>4</v>
      </c>
      <c r="L7" s="10">
        <f>'3.1.MTS A'!N8</f>
        <v>5</v>
      </c>
      <c r="N7" s="9" t="str">
        <f>'1.4.Fwd TIV-Field Inputs'!O7</f>
        <v>M/S THANJAVUR ROAD LINES</v>
      </c>
      <c r="O7" s="9">
        <f>'1.4.Fwd TIV-Field Inputs'!R7</f>
        <v>2</v>
      </c>
      <c r="P7" s="9">
        <f>'1.4.Fwd TIV-Field Inputs'!S7</f>
        <v>3</v>
      </c>
      <c r="Q7" s="9">
        <f>'1.4.Fwd TIV-Field Inputs'!T7</f>
        <v>0</v>
      </c>
      <c r="R7" s="96"/>
      <c r="S7" s="9" t="str">
        <f>'1.4.Fwd TIV-Field Inputs'!V7</f>
        <v>M/S UDAYAM DHALL MILLS</v>
      </c>
      <c r="T7" s="9">
        <f>'1.4.Fwd TIV-Field Inputs'!Y7</f>
        <v>0</v>
      </c>
      <c r="U7" s="9">
        <f>'1.4.Fwd TIV-Field Inputs'!Z7</f>
        <v>2</v>
      </c>
      <c r="V7" s="9">
        <f>'1.4.Fwd TIV-Field Inputs'!AA7</f>
        <v>0</v>
      </c>
      <c r="W7"/>
      <c r="X7" s="9" t="str">
        <f>'1.4.Fwd TIV-Field Inputs'!AC7</f>
        <v>MR.RAJESH - KOTAK</v>
      </c>
      <c r="Y7" s="9">
        <f>'1.4.Fwd TIV-Field Inputs'!AF7</f>
        <v>2</v>
      </c>
      <c r="Z7" s="9">
        <f>'1.4.Fwd TIV-Field Inputs'!AG7</f>
        <v>1</v>
      </c>
      <c r="AA7" s="9">
        <f>'1.4.Fwd TIV-Field Inputs'!AH7</f>
        <v>0</v>
      </c>
      <c r="AB7" s="96"/>
      <c r="AC7" s="9" t="str">
        <f>'1.4.Fwd TIV-Field Inputs'!AJ7</f>
        <v>MR.KADAR BAKSHA - BROKER</v>
      </c>
      <c r="AD7" s="9">
        <f>'1.4.Fwd TIV-Field Inputs'!AM7</f>
        <v>3</v>
      </c>
      <c r="AE7" s="9">
        <f>'1.4.Fwd TIV-Field Inputs'!AN7</f>
        <v>1</v>
      </c>
      <c r="AF7" s="9">
        <f>'1.4.Fwd TIV-Field Inputs'!AO7</f>
        <v>0</v>
      </c>
      <c r="AH7" s="72" t="str">
        <f>IFERROR(VLOOKUP(D7,Masters!$D$3:$E$17,2,FALSE),0)</f>
        <v>ICV_Goods</v>
      </c>
    </row>
    <row r="8" spans="1:34" s="3" customFormat="1" ht="16.5" customHeight="1" x14ac:dyDescent="0.25">
      <c r="A8" s="53" t="str">
        <f>'1.4.Fwd TIV-Field Inputs'!A8</f>
        <v>ICV -MADHAVARAM</v>
      </c>
      <c r="B8" s="53" t="str">
        <f>'1.4.Fwd TIV-Field Inputs'!B8</f>
        <v>PARRYS</v>
      </c>
      <c r="C8" s="53" t="str">
        <f>'1.4.Fwd TIV-Field Inputs'!C8</f>
        <v>Cement (Bagged)</v>
      </c>
      <c r="D8" s="53" t="str">
        <f>'1.4.Fwd TIV-Field Inputs'!D8</f>
        <v>ICV Goods</v>
      </c>
      <c r="E8" s="84" t="str">
        <f t="shared" si="6"/>
        <v>PARRYS-Cement (Bagged) (ICV Goods)</v>
      </c>
      <c r="G8" s="10">
        <f>'3.1.MTS A'!M9</f>
        <v>0</v>
      </c>
      <c r="H8" s="10">
        <f>'3.1.MTS A'!O9</f>
        <v>0</v>
      </c>
      <c r="I8" s="96"/>
      <c r="J8" s="10">
        <f>'3.1.MTS A'!G9</f>
        <v>0</v>
      </c>
      <c r="K8" s="10">
        <f>'3.1.MTS A'!L9</f>
        <v>0</v>
      </c>
      <c r="L8" s="10">
        <f>'3.1.MTS A'!N9</f>
        <v>0</v>
      </c>
      <c r="N8" s="9" t="str">
        <f>'1.4.Fwd TIV-Field Inputs'!O8</f>
        <v>M/S JAYANTHI LORRY SERVICE</v>
      </c>
      <c r="O8" s="9">
        <f>'1.4.Fwd TIV-Field Inputs'!R8</f>
        <v>5</v>
      </c>
      <c r="P8" s="9">
        <f>'1.4.Fwd TIV-Field Inputs'!S8</f>
        <v>0</v>
      </c>
      <c r="Q8" s="9">
        <f>'1.4.Fwd TIV-Field Inputs'!T8</f>
        <v>0</v>
      </c>
      <c r="R8" s="96"/>
      <c r="S8" s="9" t="str">
        <f>'1.4.Fwd TIV-Field Inputs'!V8</f>
        <v>M/S MRL RAMESH</v>
      </c>
      <c r="T8" s="9">
        <f>'1.4.Fwd TIV-Field Inputs'!Y8</f>
        <v>0</v>
      </c>
      <c r="U8" s="9">
        <f>'1.4.Fwd TIV-Field Inputs'!Z8</f>
        <v>0</v>
      </c>
      <c r="V8" s="9">
        <f>'1.4.Fwd TIV-Field Inputs'!AA8</f>
        <v>0</v>
      </c>
      <c r="W8"/>
      <c r="X8" s="9" t="str">
        <f>'1.4.Fwd TIV-Field Inputs'!AC8</f>
        <v>MR.ARUMUAGM - BROKER</v>
      </c>
      <c r="Y8" s="9">
        <f>'1.4.Fwd TIV-Field Inputs'!AF8</f>
        <v>2</v>
      </c>
      <c r="Z8" s="9">
        <f>'1.4.Fwd TIV-Field Inputs'!AG8</f>
        <v>1</v>
      </c>
      <c r="AA8" s="9">
        <f>'1.4.Fwd TIV-Field Inputs'!AH8</f>
        <v>0</v>
      </c>
      <c r="AB8" s="96"/>
      <c r="AC8" s="9" t="str">
        <f>'1.4.Fwd TIV-Field Inputs'!AJ8</f>
        <v>MR.SARDHAR  BHAI</v>
      </c>
      <c r="AD8" s="9">
        <f>'1.4.Fwd TIV-Field Inputs'!AM8</f>
        <v>1</v>
      </c>
      <c r="AE8" s="9">
        <f>'1.4.Fwd TIV-Field Inputs'!AN8</f>
        <v>1</v>
      </c>
      <c r="AF8" s="9">
        <f>'1.4.Fwd TIV-Field Inputs'!AO8</f>
        <v>0</v>
      </c>
      <c r="AH8" s="72" t="str">
        <f>IFERROR(VLOOKUP(D8,Masters!$D$3:$E$17,2,FALSE),0)</f>
        <v>ICV_Goods</v>
      </c>
    </row>
    <row r="9" spans="1:34" s="3" customFormat="1" ht="16.5" customHeight="1" x14ac:dyDescent="0.25">
      <c r="A9" s="53" t="str">
        <f>'1.4.Fwd TIV-Field Inputs'!A9</f>
        <v>ICV -MADHAVARAM</v>
      </c>
      <c r="B9" s="53" t="str">
        <f>'1.4.Fwd TIV-Field Inputs'!B9</f>
        <v>PARRYS</v>
      </c>
      <c r="C9" s="53" t="str">
        <f>'1.4.Fwd TIV-Field Inputs'!C9</f>
        <v>Steel/Iron products</v>
      </c>
      <c r="D9" s="53" t="str">
        <f>'1.4.Fwd TIV-Field Inputs'!D9</f>
        <v>ICV Goods</v>
      </c>
      <c r="E9" s="84" t="str">
        <f t="shared" si="6"/>
        <v>PARRYS-Steel/Iron products (ICV Goods)</v>
      </c>
      <c r="G9" s="10">
        <f>'3.1.MTS A'!M10</f>
        <v>2</v>
      </c>
      <c r="H9" s="10">
        <f>'3.1.MTS A'!O10</f>
        <v>0</v>
      </c>
      <c r="I9" s="96"/>
      <c r="J9" s="10">
        <f>'3.1.MTS A'!G10</f>
        <v>1212</v>
      </c>
      <c r="K9" s="10">
        <f>'3.1.MTS A'!L10</f>
        <v>0</v>
      </c>
      <c r="L9" s="10">
        <f>'3.1.MTS A'!N10</f>
        <v>0</v>
      </c>
      <c r="N9" s="9" t="str">
        <f>'1.4.Fwd TIV-Field Inputs'!O9</f>
        <v>M/S SANTOSH STEELS</v>
      </c>
      <c r="O9" s="9">
        <f>'1.4.Fwd TIV-Field Inputs'!R9</f>
        <v>2</v>
      </c>
      <c r="P9" s="9">
        <f>'1.4.Fwd TIV-Field Inputs'!S9</f>
        <v>2</v>
      </c>
      <c r="Q9" s="9">
        <f>'1.4.Fwd TIV-Field Inputs'!T9</f>
        <v>0</v>
      </c>
      <c r="R9" s="96"/>
      <c r="S9" s="9" t="str">
        <f>'1.4.Fwd TIV-Field Inputs'!V9</f>
        <v>M/S RAJA TRADERS</v>
      </c>
      <c r="T9" s="9">
        <f>'1.4.Fwd TIV-Field Inputs'!Y9</f>
        <v>3</v>
      </c>
      <c r="U9" s="9">
        <f>'1.4.Fwd TIV-Field Inputs'!Z9</f>
        <v>2</v>
      </c>
      <c r="V9" s="9">
        <f>'1.4.Fwd TIV-Field Inputs'!AA9</f>
        <v>0</v>
      </c>
      <c r="W9"/>
      <c r="X9" s="9" t="str">
        <f>'1.4.Fwd TIV-Field Inputs'!AC9</f>
        <v>MR.KESAVAN - ICICI</v>
      </c>
      <c r="Y9" s="9">
        <f>'1.4.Fwd TIV-Field Inputs'!AF9</f>
        <v>2</v>
      </c>
      <c r="Z9" s="9">
        <f>'1.4.Fwd TIV-Field Inputs'!AG9</f>
        <v>2</v>
      </c>
      <c r="AA9" s="9">
        <f>'1.4.Fwd TIV-Field Inputs'!AH9</f>
        <v>0</v>
      </c>
      <c r="AB9" s="96"/>
      <c r="AC9" s="9" t="str">
        <f>'1.4.Fwd TIV-Field Inputs'!AJ9</f>
        <v>MR.ELANGOVAN - DSA</v>
      </c>
      <c r="AD9" s="9">
        <f>'1.4.Fwd TIV-Field Inputs'!AM9</f>
        <v>1</v>
      </c>
      <c r="AE9" s="9">
        <f>'1.4.Fwd TIV-Field Inputs'!AN9</f>
        <v>3</v>
      </c>
      <c r="AF9" s="9">
        <f>'1.4.Fwd TIV-Field Inputs'!AO9</f>
        <v>0</v>
      </c>
      <c r="AH9" s="72" t="str">
        <f>IFERROR(VLOOKUP(D9,Masters!$D$3:$E$17,2,FALSE),0)</f>
        <v>ICV_Goods</v>
      </c>
    </row>
    <row r="10" spans="1:34" s="3" customFormat="1" ht="16.5" customHeight="1" x14ac:dyDescent="0.25">
      <c r="A10" s="53" t="str">
        <f>'1.4.Fwd TIV-Field Inputs'!A10</f>
        <v>ICV -MADHAVARAM</v>
      </c>
      <c r="B10" s="53" t="str">
        <f>'1.4.Fwd TIV-Field Inputs'!B10</f>
        <v>PARRYS</v>
      </c>
      <c r="C10" s="53" t="str">
        <f>'1.4.Fwd TIV-Field Inputs'!C10</f>
        <v>Other Applications - Hardwares</v>
      </c>
      <c r="D10" s="53" t="str">
        <f>'1.4.Fwd TIV-Field Inputs'!D10</f>
        <v>ICV Goods</v>
      </c>
      <c r="E10" s="84" t="str">
        <f t="shared" si="6"/>
        <v>PARRYS-Other Applications - Hardwares (ICV Goods)</v>
      </c>
      <c r="G10" s="10">
        <f>'3.1.MTS A'!M11</f>
        <v>2</v>
      </c>
      <c r="H10" s="10">
        <f>'3.1.MTS A'!O11</f>
        <v>2</v>
      </c>
      <c r="I10" s="96"/>
      <c r="J10" s="10">
        <f>'3.1.MTS A'!G11</f>
        <v>1212</v>
      </c>
      <c r="K10" s="10">
        <f>'3.1.MTS A'!L11</f>
        <v>0</v>
      </c>
      <c r="L10" s="10">
        <f>'3.1.MTS A'!N11</f>
        <v>0</v>
      </c>
      <c r="N10" s="9" t="str">
        <f>'1.4.Fwd TIV-Field Inputs'!O10</f>
        <v>M/S ESPN BRICKS</v>
      </c>
      <c r="O10" s="9">
        <f>'1.4.Fwd TIV-Field Inputs'!R10</f>
        <v>2</v>
      </c>
      <c r="P10" s="9">
        <f>'1.4.Fwd TIV-Field Inputs'!S10</f>
        <v>1</v>
      </c>
      <c r="Q10" s="9">
        <f>'1.4.Fwd TIV-Field Inputs'!T10</f>
        <v>0</v>
      </c>
      <c r="R10" s="96"/>
      <c r="S10" s="9" t="str">
        <f>'1.4.Fwd TIV-Field Inputs'!V10</f>
        <v>M/S ANDAL BRICKS</v>
      </c>
      <c r="T10" s="9">
        <f>'1.4.Fwd TIV-Field Inputs'!Y10</f>
        <v>1</v>
      </c>
      <c r="U10" s="9">
        <f>'1.4.Fwd TIV-Field Inputs'!Z10</f>
        <v>2</v>
      </c>
      <c r="V10" s="9">
        <f>'1.4.Fwd TIV-Field Inputs'!AA10</f>
        <v>0</v>
      </c>
      <c r="W10"/>
      <c r="X10" s="9" t="str">
        <f>'1.4.Fwd TIV-Field Inputs'!AC10</f>
        <v>M/S PENNAR INDUSTRIES LTD - SPARES</v>
      </c>
      <c r="Y10" s="9">
        <f>'1.4.Fwd TIV-Field Inputs'!AF10</f>
        <v>2</v>
      </c>
      <c r="Z10" s="9">
        <f>'1.4.Fwd TIV-Field Inputs'!AG10</f>
        <v>0</v>
      </c>
      <c r="AA10" s="9">
        <f>'1.4.Fwd TIV-Field Inputs'!AH10</f>
        <v>0</v>
      </c>
      <c r="AB10" s="96"/>
      <c r="AC10" s="9" t="str">
        <f>'1.4.Fwd TIV-Field Inputs'!AJ10</f>
        <v>MR.HEMANATHAN - DSA</v>
      </c>
      <c r="AD10" s="9">
        <f>'1.4.Fwd TIV-Field Inputs'!AM10</f>
        <v>1</v>
      </c>
      <c r="AE10" s="9">
        <f>'1.4.Fwd TIV-Field Inputs'!AN10</f>
        <v>2</v>
      </c>
      <c r="AF10" s="9">
        <f>'1.4.Fwd TIV-Field Inputs'!AO10</f>
        <v>0</v>
      </c>
      <c r="AH10" s="72" t="str">
        <f>IFERROR(VLOOKUP(D10,Masters!$D$3:$E$17,2,FALSE),0)</f>
        <v>ICV_Goods</v>
      </c>
    </row>
    <row r="11" spans="1:34" s="3" customFormat="1" ht="16.5" customHeight="1" x14ac:dyDescent="0.25">
      <c r="A11" s="53" t="str">
        <f>'1.4.Fwd TIV-Field Inputs'!A11</f>
        <v>ICV -MADHAVARAM</v>
      </c>
      <c r="B11" s="53" t="str">
        <f>'1.4.Fwd TIV-Field Inputs'!B11</f>
        <v>PARRYS</v>
      </c>
      <c r="C11" s="53" t="str">
        <f>'1.4.Fwd TIV-Field Inputs'!C11</f>
        <v>Fish/Meat</v>
      </c>
      <c r="D11" s="53" t="str">
        <f>'1.4.Fwd TIV-Field Inputs'!D11</f>
        <v>ICV Goods</v>
      </c>
      <c r="E11" s="84" t="str">
        <f t="shared" si="6"/>
        <v>PARRYS-Fish/Meat (ICV Goods)</v>
      </c>
      <c r="G11" s="10">
        <f>'3.1.MTS A'!M12</f>
        <v>1</v>
      </c>
      <c r="H11" s="10">
        <f>'3.1.MTS A'!O12</f>
        <v>0</v>
      </c>
      <c r="I11" s="96"/>
      <c r="J11" s="10">
        <f>'3.1.MTS A'!G12</f>
        <v>1212</v>
      </c>
      <c r="K11" s="10">
        <f>'3.1.MTS A'!L12</f>
        <v>1</v>
      </c>
      <c r="L11" s="10">
        <f>'3.1.MTS A'!N12</f>
        <v>0</v>
      </c>
      <c r="N11" s="9" t="str">
        <f>'1.4.Fwd TIV-Field Inputs'!O11</f>
        <v>M/S NILA SEA FOODS</v>
      </c>
      <c r="O11" s="9">
        <f>'1.4.Fwd TIV-Field Inputs'!R11</f>
        <v>2</v>
      </c>
      <c r="P11" s="9">
        <f>'1.4.Fwd TIV-Field Inputs'!S11</f>
        <v>2</v>
      </c>
      <c r="Q11" s="9">
        <f>'1.4.Fwd TIV-Field Inputs'!T11</f>
        <v>0</v>
      </c>
      <c r="R11" s="96"/>
      <c r="S11" s="9" t="str">
        <f>'1.4.Fwd TIV-Field Inputs'!V11</f>
        <v>M/S REGENCY LYNX</v>
      </c>
      <c r="T11" s="9">
        <f>'1.4.Fwd TIV-Field Inputs'!Y11</f>
        <v>2</v>
      </c>
      <c r="U11" s="9">
        <f>'1.4.Fwd TIV-Field Inputs'!Z11</f>
        <v>0</v>
      </c>
      <c r="V11" s="9">
        <f>'1.4.Fwd TIV-Field Inputs'!AA11</f>
        <v>0</v>
      </c>
      <c r="W11"/>
      <c r="X11" s="9" t="str">
        <f>'1.4.Fwd TIV-Field Inputs'!AC11</f>
        <v>MR.WENCESLAUS</v>
      </c>
      <c r="Y11" s="9">
        <f>'1.4.Fwd TIV-Field Inputs'!AF11</f>
        <v>0</v>
      </c>
      <c r="Z11" s="9">
        <f>'1.4.Fwd TIV-Field Inputs'!AG11</f>
        <v>2</v>
      </c>
      <c r="AA11" s="9">
        <f>'1.4.Fwd TIV-Field Inputs'!AH11</f>
        <v>0</v>
      </c>
      <c r="AB11" s="96"/>
      <c r="AC11" s="9" t="str">
        <f>'1.4.Fwd TIV-Field Inputs'!AJ11</f>
        <v>MR.AHAMED -MECHANIC</v>
      </c>
      <c r="AD11" s="9">
        <f>'1.4.Fwd TIV-Field Inputs'!AM11</f>
        <v>1</v>
      </c>
      <c r="AE11" s="9">
        <f>'1.4.Fwd TIV-Field Inputs'!AN11</f>
        <v>1</v>
      </c>
      <c r="AF11" s="9">
        <f>'1.4.Fwd TIV-Field Inputs'!AO11</f>
        <v>0</v>
      </c>
      <c r="AH11" s="72" t="str">
        <f>IFERROR(VLOOKUP(D11,Masters!$D$3:$E$17,2,FALSE),0)</f>
        <v>ICV_Goods</v>
      </c>
    </row>
    <row r="12" spans="1:34" s="3" customFormat="1" ht="16.5" customHeight="1" x14ac:dyDescent="0.25">
      <c r="A12" s="53" t="str">
        <f>'1.4.Fwd TIV-Field Inputs'!A12</f>
        <v>ICV -MADHAVARAM</v>
      </c>
      <c r="B12" s="53" t="str">
        <f>'1.4.Fwd TIV-Field Inputs'!B12</f>
        <v>MADHAVARAM</v>
      </c>
      <c r="C12" s="53" t="str">
        <f>'1.4.Fwd TIV-Field Inputs'!C12</f>
        <v>Cement (Bagged)</v>
      </c>
      <c r="D12" s="53" t="str">
        <f>'1.4.Fwd TIV-Field Inputs'!D12</f>
        <v>ICV Goods</v>
      </c>
      <c r="E12" s="84" t="str">
        <f t="shared" si="6"/>
        <v>MADHAVARAM-Cement (Bagged) (ICV Goods)</v>
      </c>
      <c r="G12" s="10">
        <f>'3.1.MTS A'!M13</f>
        <v>0</v>
      </c>
      <c r="H12" s="10">
        <f>'3.1.MTS A'!O13</f>
        <v>0</v>
      </c>
      <c r="I12" s="96"/>
      <c r="J12" s="10">
        <f>'3.1.MTS A'!G13</f>
        <v>0</v>
      </c>
      <c r="K12" s="10">
        <f>'3.1.MTS A'!L13</f>
        <v>0</v>
      </c>
      <c r="L12" s="10">
        <f>'3.1.MTS A'!N13</f>
        <v>0</v>
      </c>
      <c r="N12" s="9" t="str">
        <f>'1.4.Fwd TIV-Field Inputs'!O12</f>
        <v>M/S NDR WAREHOUSING</v>
      </c>
      <c r="O12" s="9">
        <f>'1.4.Fwd TIV-Field Inputs'!R12</f>
        <v>3</v>
      </c>
      <c r="P12" s="9">
        <f>'1.4.Fwd TIV-Field Inputs'!S12</f>
        <v>0</v>
      </c>
      <c r="Q12" s="9">
        <f>'1.4.Fwd TIV-Field Inputs'!T12</f>
        <v>0</v>
      </c>
      <c r="R12" s="96"/>
      <c r="S12" s="9" t="str">
        <f>'1.4.Fwd TIV-Field Inputs'!V12</f>
        <v>M/S I.SHANMUGADURAI  &amp; FIRMS</v>
      </c>
      <c r="T12" s="9">
        <f>'1.4.Fwd TIV-Field Inputs'!Y12</f>
        <v>5</v>
      </c>
      <c r="U12" s="9">
        <f>'1.4.Fwd TIV-Field Inputs'!Z12</f>
        <v>0</v>
      </c>
      <c r="V12" s="9">
        <f>'1.4.Fwd TIV-Field Inputs'!AA12</f>
        <v>0</v>
      </c>
      <c r="W12"/>
      <c r="X12" s="9" t="str">
        <f>'1.4.Fwd TIV-Field Inputs'!AC12</f>
        <v>MR.SUNDAR - MADRAS CEMENTS</v>
      </c>
      <c r="Y12" s="9">
        <f>'1.4.Fwd TIV-Field Inputs'!AF12</f>
        <v>4</v>
      </c>
      <c r="Z12" s="9">
        <f>'1.4.Fwd TIV-Field Inputs'!AG12</f>
        <v>3</v>
      </c>
      <c r="AA12" s="9">
        <f>'1.4.Fwd TIV-Field Inputs'!AH12</f>
        <v>0</v>
      </c>
      <c r="AB12" s="96"/>
      <c r="AC12" s="9" t="str">
        <f>'1.4.Fwd TIV-Field Inputs'!AJ12</f>
        <v>MR.DHINAS KUMAR - ULTRATECH CEMENTS</v>
      </c>
      <c r="AD12" s="9">
        <f>'1.4.Fwd TIV-Field Inputs'!AM12</f>
        <v>5</v>
      </c>
      <c r="AE12" s="9">
        <f>'1.4.Fwd TIV-Field Inputs'!AN12</f>
        <v>0</v>
      </c>
      <c r="AF12" s="9">
        <f>'1.4.Fwd TIV-Field Inputs'!AO12</f>
        <v>0</v>
      </c>
      <c r="AH12" s="72" t="str">
        <f>IFERROR(VLOOKUP(D12,Masters!$D$3:$E$17,2,FALSE),0)</f>
        <v>ICV_Goods</v>
      </c>
    </row>
    <row r="13" spans="1:34" s="3" customFormat="1" ht="16.5" customHeight="1" x14ac:dyDescent="0.25">
      <c r="A13" s="53" t="str">
        <f>'1.4.Fwd TIV-Field Inputs'!A13</f>
        <v>ICV -MADHAVARAM</v>
      </c>
      <c r="B13" s="53" t="str">
        <f>'1.4.Fwd TIV-Field Inputs'!B13</f>
        <v>MADHAVARAM</v>
      </c>
      <c r="C13" s="53" t="str">
        <f>'1.4.Fwd TIV-Field Inputs'!C13</f>
        <v>Parcel Loads</v>
      </c>
      <c r="D13" s="53" t="str">
        <f>'1.4.Fwd TIV-Field Inputs'!D13</f>
        <v>ICV Goods</v>
      </c>
      <c r="E13" s="84" t="str">
        <f t="shared" si="6"/>
        <v>MADHAVARAM-Parcel Loads (ICV Goods)</v>
      </c>
      <c r="G13" s="10">
        <f>'3.1.MTS A'!M14</f>
        <v>2</v>
      </c>
      <c r="H13" s="10">
        <f>'3.1.MTS A'!O14</f>
        <v>2</v>
      </c>
      <c r="I13" s="96"/>
      <c r="J13" s="10">
        <f>'3.1.MTS A'!G14</f>
        <v>1212</v>
      </c>
      <c r="K13" s="10">
        <f>'3.1.MTS A'!L14</f>
        <v>0</v>
      </c>
      <c r="L13" s="10">
        <f>'3.1.MTS A'!N14</f>
        <v>0</v>
      </c>
      <c r="N13" s="9" t="str">
        <f>'1.4.Fwd TIV-Field Inputs'!O13</f>
        <v>CHENNAI LOCAL LORRY ASSOCIATION</v>
      </c>
      <c r="O13" s="9">
        <f>'1.4.Fwd TIV-Field Inputs'!R13</f>
        <v>2</v>
      </c>
      <c r="P13" s="9">
        <f>'1.4.Fwd TIV-Field Inputs'!S13</f>
        <v>2</v>
      </c>
      <c r="Q13" s="9">
        <f>'1.4.Fwd TIV-Field Inputs'!T13</f>
        <v>0</v>
      </c>
      <c r="R13" s="96"/>
      <c r="S13" s="9" t="str">
        <f>'1.4.Fwd TIV-Field Inputs'!V13</f>
        <v>ROUTE LOGISTICS</v>
      </c>
      <c r="T13" s="9">
        <f>'1.4.Fwd TIV-Field Inputs'!Y13</f>
        <v>0</v>
      </c>
      <c r="U13" s="9">
        <f>'1.4.Fwd TIV-Field Inputs'!Z13</f>
        <v>5</v>
      </c>
      <c r="V13" s="9">
        <f>'1.4.Fwd TIV-Field Inputs'!AA13</f>
        <v>0</v>
      </c>
      <c r="W13"/>
      <c r="X13" s="9" t="str">
        <f>'1.4.Fwd TIV-Field Inputs'!AC13</f>
        <v>M/S BESTECH PRODUCTS - SPARES</v>
      </c>
      <c r="Y13" s="9">
        <f>'1.4.Fwd TIV-Field Inputs'!AF13</f>
        <v>0</v>
      </c>
      <c r="Z13" s="9">
        <f>'1.4.Fwd TIV-Field Inputs'!AG13</f>
        <v>0</v>
      </c>
      <c r="AA13" s="9">
        <f>'1.4.Fwd TIV-Field Inputs'!AH13</f>
        <v>0</v>
      </c>
      <c r="AB13" s="96"/>
      <c r="AC13" s="9" t="str">
        <f>'1.4.Fwd TIV-Field Inputs'!AJ13</f>
        <v>M/S SRI BALAMURUGAN BODY BUILDERS</v>
      </c>
      <c r="AD13" s="9">
        <f>'1.4.Fwd TIV-Field Inputs'!AM13</f>
        <v>2</v>
      </c>
      <c r="AE13" s="9">
        <f>'1.4.Fwd TIV-Field Inputs'!AN13</f>
        <v>3</v>
      </c>
      <c r="AF13" s="9">
        <f>'1.4.Fwd TIV-Field Inputs'!AO13</f>
        <v>0</v>
      </c>
      <c r="AH13" s="72" t="str">
        <f>IFERROR(VLOOKUP(D13,Masters!$D$3:$E$17,2,FALSE),0)</f>
        <v>ICV_Goods</v>
      </c>
    </row>
    <row r="14" spans="1:34" s="3" customFormat="1" ht="16.5" customHeight="1" x14ac:dyDescent="0.25">
      <c r="A14" s="53" t="str">
        <f>'1.4.Fwd TIV-Field Inputs'!A14</f>
        <v>ICV -MADHAVARAM</v>
      </c>
      <c r="B14" s="53" t="str">
        <f>'1.4.Fwd TIV-Field Inputs'!B14</f>
        <v>MADHAVARAM</v>
      </c>
      <c r="C14" s="53" t="str">
        <f>'1.4.Fwd TIV-Field Inputs'!C14</f>
        <v>Market Load</v>
      </c>
      <c r="D14" s="53" t="str">
        <f>'1.4.Fwd TIV-Field Inputs'!D14</f>
        <v>ICV Goods</v>
      </c>
      <c r="E14" s="84" t="str">
        <f t="shared" si="6"/>
        <v>MADHAVARAM-Market Load (ICV Goods)</v>
      </c>
      <c r="G14" s="10">
        <f>'3.1.MTS A'!M15</f>
        <v>4</v>
      </c>
      <c r="H14" s="10">
        <f>'3.1.MTS A'!O15</f>
        <v>3</v>
      </c>
      <c r="I14" s="96"/>
      <c r="J14" s="10">
        <f>'3.1.MTS A'!G15</f>
        <v>1212</v>
      </c>
      <c r="K14" s="10">
        <f>'3.1.MTS A'!L15</f>
        <v>2</v>
      </c>
      <c r="L14" s="10">
        <f>'3.1.MTS A'!N15</f>
        <v>1</v>
      </c>
      <c r="N14" s="9" t="str">
        <f>'1.4.Fwd TIV-Field Inputs'!O14</f>
        <v>M/S KTV OIL MILLS</v>
      </c>
      <c r="O14" s="9">
        <f>'1.4.Fwd TIV-Field Inputs'!R14</f>
        <v>2</v>
      </c>
      <c r="P14" s="9">
        <f>'1.4.Fwd TIV-Field Inputs'!S14</f>
        <v>1</v>
      </c>
      <c r="Q14" s="9">
        <f>'1.4.Fwd TIV-Field Inputs'!T14</f>
        <v>0</v>
      </c>
      <c r="R14" s="96"/>
      <c r="S14" s="9" t="str">
        <f>'1.4.Fwd TIV-Field Inputs'!V14</f>
        <v>M/S PRAMIL POLYMERS</v>
      </c>
      <c r="T14" s="9">
        <f>'1.4.Fwd TIV-Field Inputs'!Y14</f>
        <v>2</v>
      </c>
      <c r="U14" s="9">
        <f>'1.4.Fwd TIV-Field Inputs'!Z14</f>
        <v>1</v>
      </c>
      <c r="V14" s="9">
        <f>'1.4.Fwd TIV-Field Inputs'!AA14</f>
        <v>0</v>
      </c>
      <c r="W14"/>
      <c r="X14" s="9" t="str">
        <f>'1.4.Fwd TIV-Field Inputs'!AC14</f>
        <v>M/S CHENNAI MINI LORRY TRANSPORT</v>
      </c>
      <c r="Y14" s="9">
        <f>'1.4.Fwd TIV-Field Inputs'!AF14</f>
        <v>3</v>
      </c>
      <c r="Z14" s="9">
        <f>'1.4.Fwd TIV-Field Inputs'!AG14</f>
        <v>0</v>
      </c>
      <c r="AA14" s="9">
        <f>'1.4.Fwd TIV-Field Inputs'!AH14</f>
        <v>0</v>
      </c>
      <c r="AB14" s="96"/>
      <c r="AC14" s="9" t="str">
        <f>'1.4.Fwd TIV-Field Inputs'!AJ14</f>
        <v>M/S CHENNAI PACKERS &amp; MOVERS</v>
      </c>
      <c r="AD14" s="9">
        <f>'1.4.Fwd TIV-Field Inputs'!AM14</f>
        <v>5</v>
      </c>
      <c r="AE14" s="9">
        <f>'1.4.Fwd TIV-Field Inputs'!AN14</f>
        <v>0</v>
      </c>
      <c r="AF14" s="9">
        <f>'1.4.Fwd TIV-Field Inputs'!AO14</f>
        <v>0</v>
      </c>
      <c r="AH14" s="72" t="str">
        <f>IFERROR(VLOOKUP(D14,Masters!$D$3:$E$17,2,FALSE),0)</f>
        <v>ICV_Goods</v>
      </c>
    </row>
    <row r="15" spans="1:34" s="3" customFormat="1" ht="16.5" customHeight="1" x14ac:dyDescent="0.25">
      <c r="A15" s="53" t="str">
        <f>'1.4.Fwd TIV-Field Inputs'!A15</f>
        <v>ICV -MADHAVARAM</v>
      </c>
      <c r="B15" s="53" t="str">
        <f>'1.4.Fwd TIV-Field Inputs'!B15</f>
        <v>MADHAVARAM</v>
      </c>
      <c r="C15" s="53" t="str">
        <f>'1.4.Fwd TIV-Field Inputs'!C15</f>
        <v>Sand</v>
      </c>
      <c r="D15" s="53" t="str">
        <f>'1.4.Fwd TIV-Field Inputs'!D15</f>
        <v>ICV Goods</v>
      </c>
      <c r="E15" s="84" t="str">
        <f t="shared" si="6"/>
        <v>MADHAVARAM-Sand (ICV Goods)</v>
      </c>
      <c r="G15" s="10">
        <f>'3.1.MTS A'!M16</f>
        <v>0</v>
      </c>
      <c r="H15" s="10">
        <f>'3.1.MTS A'!O16</f>
        <v>0</v>
      </c>
      <c r="I15" s="96"/>
      <c r="J15" s="10">
        <f>'3.1.MTS A'!G16</f>
        <v>0</v>
      </c>
      <c r="K15" s="10">
        <f>'3.1.MTS A'!L16</f>
        <v>0</v>
      </c>
      <c r="L15" s="10">
        <f>'3.1.MTS A'!N16</f>
        <v>0</v>
      </c>
      <c r="N15" s="9" t="str">
        <f>'1.4.Fwd TIV-Field Inputs'!O15</f>
        <v>MR.INNASI</v>
      </c>
      <c r="O15" s="9">
        <f>'1.4.Fwd TIV-Field Inputs'!R15</f>
        <v>2</v>
      </c>
      <c r="P15" s="9">
        <f>'1.4.Fwd TIV-Field Inputs'!S15</f>
        <v>2</v>
      </c>
      <c r="Q15" s="9">
        <f>'1.4.Fwd TIV-Field Inputs'!T15</f>
        <v>0</v>
      </c>
      <c r="R15" s="96"/>
      <c r="S15" s="9" t="str">
        <f>'1.4.Fwd TIV-Field Inputs'!V15</f>
        <v>MR.KARUANAKARAN</v>
      </c>
      <c r="T15" s="9">
        <f>'1.4.Fwd TIV-Field Inputs'!Y15</f>
        <v>2</v>
      </c>
      <c r="U15" s="9">
        <f>'1.4.Fwd TIV-Field Inputs'!Z15</f>
        <v>3</v>
      </c>
      <c r="V15" s="9">
        <f>'1.4.Fwd TIV-Field Inputs'!AA15</f>
        <v>0</v>
      </c>
      <c r="W15"/>
      <c r="X15" s="9" t="str">
        <f>'1.4.Fwd TIV-Field Inputs'!AC15</f>
        <v>M/S BETA MAX MADRAS PVT LTD - SPARES</v>
      </c>
      <c r="Y15" s="9">
        <f>'1.4.Fwd TIV-Field Inputs'!AF15</f>
        <v>0</v>
      </c>
      <c r="Z15" s="9">
        <f>'1.4.Fwd TIV-Field Inputs'!AG15</f>
        <v>0</v>
      </c>
      <c r="AA15" s="9">
        <f>'1.4.Fwd TIV-Field Inputs'!AH15</f>
        <v>0</v>
      </c>
      <c r="AB15" s="96"/>
      <c r="AC15" s="9" t="str">
        <f>'1.4.Fwd TIV-Field Inputs'!AJ15</f>
        <v>M/S KUMAR HARDWARES - SPARES</v>
      </c>
      <c r="AD15" s="9">
        <f>'1.4.Fwd TIV-Field Inputs'!AM15</f>
        <v>0</v>
      </c>
      <c r="AE15" s="9">
        <f>'1.4.Fwd TIV-Field Inputs'!AN15</f>
        <v>0</v>
      </c>
      <c r="AF15" s="9">
        <f>'1.4.Fwd TIV-Field Inputs'!AO15</f>
        <v>0</v>
      </c>
      <c r="AH15" s="72" t="str">
        <f>IFERROR(VLOOKUP(D15,Masters!$D$3:$E$17,2,FALSE),0)</f>
        <v>ICV_Goods</v>
      </c>
    </row>
    <row r="16" spans="1:34" s="3" customFormat="1" ht="16.5" customHeight="1" x14ac:dyDescent="0.25">
      <c r="A16" s="53" t="str">
        <f>'1.4.Fwd TIV-Field Inputs'!A16</f>
        <v>ICV -MADHAVARAM</v>
      </c>
      <c r="B16" s="53" t="str">
        <f>'1.4.Fwd TIV-Field Inputs'!B16</f>
        <v>MADHAVARAM</v>
      </c>
      <c r="C16" s="53" t="str">
        <f>'1.4.Fwd TIV-Field Inputs'!C16</f>
        <v>Brick/Clay</v>
      </c>
      <c r="D16" s="53" t="str">
        <f>'1.4.Fwd TIV-Field Inputs'!D16</f>
        <v>ICV Goods</v>
      </c>
      <c r="E16" s="84" t="str">
        <f t="shared" si="6"/>
        <v>MADHAVARAM-Brick/Clay (ICV Goods)</v>
      </c>
      <c r="G16" s="10">
        <f>'3.1.MTS A'!M17</f>
        <v>3</v>
      </c>
      <c r="H16" s="10">
        <f>'3.1.MTS A'!O17</f>
        <v>3</v>
      </c>
      <c r="I16" s="96"/>
      <c r="J16" s="10">
        <f>'3.1.MTS A'!G17</f>
        <v>1212</v>
      </c>
      <c r="K16" s="10">
        <f>'3.1.MTS A'!L17</f>
        <v>1</v>
      </c>
      <c r="L16" s="10">
        <f>'3.1.MTS A'!N17</f>
        <v>1</v>
      </c>
      <c r="N16" s="9" t="str">
        <f>'1.4.Fwd TIV-Field Inputs'!O16</f>
        <v>M/S SHANMUGA DEPOT</v>
      </c>
      <c r="O16" s="9">
        <f>'1.4.Fwd TIV-Field Inputs'!R16</f>
        <v>0</v>
      </c>
      <c r="P16" s="9">
        <f>'1.4.Fwd TIV-Field Inputs'!S16</f>
        <v>0</v>
      </c>
      <c r="Q16" s="9">
        <f>'1.4.Fwd TIV-Field Inputs'!T16</f>
        <v>0</v>
      </c>
      <c r="R16" s="96"/>
      <c r="S16" s="9" t="str">
        <f>'1.4.Fwd TIV-Field Inputs'!V16</f>
        <v>M/S KUMAR AGENCY</v>
      </c>
      <c r="T16" s="9">
        <f>'1.4.Fwd TIV-Field Inputs'!Y16</f>
        <v>0</v>
      </c>
      <c r="U16" s="9">
        <f>'1.4.Fwd TIV-Field Inputs'!Z16</f>
        <v>0</v>
      </c>
      <c r="V16" s="9">
        <f>'1.4.Fwd TIV-Field Inputs'!AA16</f>
        <v>0</v>
      </c>
      <c r="W16"/>
      <c r="X16" s="9" t="str">
        <f>'1.4.Fwd TIV-Field Inputs'!AC16</f>
        <v>MR.LAKSHMANAN - DSA</v>
      </c>
      <c r="Y16" s="9">
        <f>'1.4.Fwd TIV-Field Inputs'!AF16</f>
        <v>3</v>
      </c>
      <c r="Z16" s="9">
        <f>'1.4.Fwd TIV-Field Inputs'!AG16</f>
        <v>0</v>
      </c>
      <c r="AA16" s="9">
        <f>'1.4.Fwd TIV-Field Inputs'!AH16</f>
        <v>0</v>
      </c>
      <c r="AB16" s="96"/>
      <c r="AC16" s="9" t="str">
        <f>'1.4.Fwd TIV-Field Inputs'!AJ16</f>
        <v>M/S SUSEE BODY WORKS</v>
      </c>
      <c r="AD16" s="9">
        <f>'1.4.Fwd TIV-Field Inputs'!AM16</f>
        <v>1</v>
      </c>
      <c r="AE16" s="9">
        <f>'1.4.Fwd TIV-Field Inputs'!AN16</f>
        <v>3</v>
      </c>
      <c r="AF16" s="9">
        <f>'1.4.Fwd TIV-Field Inputs'!AO16</f>
        <v>0</v>
      </c>
      <c r="AH16" s="72" t="str">
        <f>IFERROR(VLOOKUP(D16,Masters!$D$3:$E$17,2,FALSE),0)</f>
        <v>ICV_Goods</v>
      </c>
    </row>
    <row r="17" spans="1:34" s="3" customFormat="1" ht="16.5" customHeight="1" x14ac:dyDescent="0.25">
      <c r="A17" s="53" t="str">
        <f>'1.4.Fwd TIV-Field Inputs'!A17</f>
        <v>ICV -MADHAVARAM</v>
      </c>
      <c r="B17" s="53" t="str">
        <f>'1.4.Fwd TIV-Field Inputs'!B17</f>
        <v>GUMMIDIPOONDY</v>
      </c>
      <c r="C17" s="53" t="str">
        <f>'1.4.Fwd TIV-Field Inputs'!C17</f>
        <v>Market Load</v>
      </c>
      <c r="D17" s="53" t="str">
        <f>'1.4.Fwd TIV-Field Inputs'!D17</f>
        <v>ICV Goods</v>
      </c>
      <c r="E17" s="84" t="str">
        <f t="shared" si="6"/>
        <v>GUMMIDIPOONDY-Market Load (ICV Goods)</v>
      </c>
      <c r="G17" s="10">
        <f>'3.1.MTS A'!M18</f>
        <v>2</v>
      </c>
      <c r="H17" s="10">
        <f>'3.1.MTS A'!O18</f>
        <v>2</v>
      </c>
      <c r="I17" s="96"/>
      <c r="J17" s="10">
        <f>'3.1.MTS A'!G18</f>
        <v>1212</v>
      </c>
      <c r="K17" s="10">
        <f>'3.1.MTS A'!L18</f>
        <v>0</v>
      </c>
      <c r="L17" s="10">
        <f>'3.1.MTS A'!N18</f>
        <v>0</v>
      </c>
      <c r="N17" s="9" t="str">
        <f>'1.4.Fwd TIV-Field Inputs'!O17</f>
        <v>M/S SHINGSUNG PETRO CHEMICALS</v>
      </c>
      <c r="O17" s="9">
        <f>'1.4.Fwd TIV-Field Inputs'!R17</f>
        <v>3</v>
      </c>
      <c r="P17" s="9">
        <f>'1.4.Fwd TIV-Field Inputs'!S17</f>
        <v>0</v>
      </c>
      <c r="Q17" s="9">
        <f>'1.4.Fwd TIV-Field Inputs'!T17</f>
        <v>0</v>
      </c>
      <c r="R17" s="96"/>
      <c r="S17" s="9" t="str">
        <f>'1.4.Fwd TIV-Field Inputs'!V17</f>
        <v>MS/ GREAVES COTTON</v>
      </c>
      <c r="T17" s="9">
        <f>'1.4.Fwd TIV-Field Inputs'!Y17</f>
        <v>1</v>
      </c>
      <c r="U17" s="9">
        <f>'1.4.Fwd TIV-Field Inputs'!Z17</f>
        <v>1</v>
      </c>
      <c r="V17" s="9">
        <f>'1.4.Fwd TIV-Field Inputs'!AA17</f>
        <v>0</v>
      </c>
      <c r="W17"/>
      <c r="X17" s="9" t="str">
        <f>'1.4.Fwd TIV-Field Inputs'!AC17</f>
        <v>MR.UDAYAKUMAR -MECHANIC</v>
      </c>
      <c r="Y17" s="9">
        <f>'1.4.Fwd TIV-Field Inputs'!AF17</f>
        <v>3</v>
      </c>
      <c r="Z17" s="9">
        <f>'1.4.Fwd TIV-Field Inputs'!AG17</f>
        <v>2</v>
      </c>
      <c r="AA17" s="9">
        <f>'1.4.Fwd TIV-Field Inputs'!AH17</f>
        <v>0</v>
      </c>
      <c r="AB17" s="96"/>
      <c r="AC17" s="9" t="str">
        <f>'1.4.Fwd TIV-Field Inputs'!AJ17</f>
        <v>MR.ILANGAMANI -MECHANIC</v>
      </c>
      <c r="AD17" s="9">
        <f>'1.4.Fwd TIV-Field Inputs'!AM17</f>
        <v>3</v>
      </c>
      <c r="AE17" s="9">
        <f>'1.4.Fwd TIV-Field Inputs'!AN17</f>
        <v>5</v>
      </c>
      <c r="AF17" s="9">
        <f>'1.4.Fwd TIV-Field Inputs'!AO17</f>
        <v>0</v>
      </c>
      <c r="AH17" s="72" t="str">
        <f>IFERROR(VLOOKUP(D17,Masters!$D$3:$E$17,2,FALSE),0)</f>
        <v>ICV_Goods</v>
      </c>
    </row>
    <row r="18" spans="1:34" s="3" customFormat="1" ht="16.5" customHeight="1" x14ac:dyDescent="0.25">
      <c r="A18" s="53" t="str">
        <f>'1.4.Fwd TIV-Field Inputs'!A18</f>
        <v>ICV -MADHAVARAM</v>
      </c>
      <c r="B18" s="53" t="str">
        <f>'1.4.Fwd TIV-Field Inputs'!B18</f>
        <v>GUMMIDIPOONDY</v>
      </c>
      <c r="C18" s="53" t="str">
        <f>'1.4.Fwd TIV-Field Inputs'!C18</f>
        <v>Sand</v>
      </c>
      <c r="D18" s="53" t="str">
        <f>'1.4.Fwd TIV-Field Inputs'!D18</f>
        <v>ICV Goods</v>
      </c>
      <c r="E18" s="84" t="str">
        <f t="shared" si="6"/>
        <v>GUMMIDIPOONDY-Sand (ICV Goods)</v>
      </c>
      <c r="G18" s="10">
        <f>'3.1.MTS A'!M19</f>
        <v>0</v>
      </c>
      <c r="H18" s="10">
        <f>'3.1.MTS A'!O19</f>
        <v>0</v>
      </c>
      <c r="I18" s="96"/>
      <c r="J18" s="10">
        <f>'3.1.MTS A'!G19</f>
        <v>0</v>
      </c>
      <c r="K18" s="10">
        <f>'3.1.MTS A'!L19</f>
        <v>0</v>
      </c>
      <c r="L18" s="10">
        <f>'3.1.MTS A'!N19</f>
        <v>0</v>
      </c>
      <c r="N18" s="9" t="str">
        <f>'1.4.Fwd TIV-Field Inputs'!O18</f>
        <v>M/S ARYA &amp; BRICKS</v>
      </c>
      <c r="O18" s="9">
        <f>'1.4.Fwd TIV-Field Inputs'!R18</f>
        <v>3</v>
      </c>
      <c r="P18" s="9">
        <f>'1.4.Fwd TIV-Field Inputs'!S18</f>
        <v>2</v>
      </c>
      <c r="Q18" s="9">
        <f>'1.4.Fwd TIV-Field Inputs'!T18</f>
        <v>0</v>
      </c>
      <c r="R18" s="96"/>
      <c r="S18" s="9" t="str">
        <f>'1.4.Fwd TIV-Field Inputs'!V18</f>
        <v>M/S MANI TRANSPORT</v>
      </c>
      <c r="T18" s="9">
        <f>'1.4.Fwd TIV-Field Inputs'!Y18</f>
        <v>2</v>
      </c>
      <c r="U18" s="9">
        <f>'1.4.Fwd TIV-Field Inputs'!Z18</f>
        <v>0</v>
      </c>
      <c r="V18" s="9">
        <f>'1.4.Fwd TIV-Field Inputs'!AA18</f>
        <v>0</v>
      </c>
      <c r="W18"/>
      <c r="X18" s="9" t="str">
        <f>'1.4.Fwd TIV-Field Inputs'!AC18</f>
        <v>MR.TJS GOVINDARAJAN</v>
      </c>
      <c r="Y18" s="9">
        <f>'1.4.Fwd TIV-Field Inputs'!AF18</f>
        <v>2</v>
      </c>
      <c r="Z18" s="9">
        <f>'1.4.Fwd TIV-Field Inputs'!AG18</f>
        <v>2</v>
      </c>
      <c r="AA18" s="9">
        <f>'1.4.Fwd TIV-Field Inputs'!AH18</f>
        <v>0</v>
      </c>
      <c r="AB18" s="96"/>
      <c r="AC18" s="9" t="str">
        <f>'1.4.Fwd TIV-Field Inputs'!AJ18</f>
        <v>M/S JANANI DRIVING SCHOOL</v>
      </c>
      <c r="AD18" s="9">
        <f>'1.4.Fwd TIV-Field Inputs'!AM18</f>
        <v>2</v>
      </c>
      <c r="AE18" s="9">
        <f>'1.4.Fwd TIV-Field Inputs'!AN18</f>
        <v>2</v>
      </c>
      <c r="AF18" s="9">
        <f>'1.4.Fwd TIV-Field Inputs'!AO18</f>
        <v>0</v>
      </c>
      <c r="AH18" s="72" t="str">
        <f>IFERROR(VLOOKUP(D18,Masters!$D$3:$E$17,2,FALSE),0)</f>
        <v>ICV_Goods</v>
      </c>
    </row>
    <row r="19" spans="1:34" s="3" customFormat="1" ht="16.5" customHeight="1" x14ac:dyDescent="0.25">
      <c r="A19" s="53" t="str">
        <f>'1.4.Fwd TIV-Field Inputs'!A19</f>
        <v>ICV -MADHAVARAM</v>
      </c>
      <c r="B19" s="53" t="str">
        <f>'1.4.Fwd TIV-Field Inputs'!B19</f>
        <v>GUMMIDIPOONDY</v>
      </c>
      <c r="C19" s="53" t="str">
        <f>'1.4.Fwd TIV-Field Inputs'!C19</f>
        <v>Brick/Clay</v>
      </c>
      <c r="D19" s="53" t="str">
        <f>'1.4.Fwd TIV-Field Inputs'!D19</f>
        <v>ICV Goods</v>
      </c>
      <c r="E19" s="84" t="str">
        <f t="shared" si="6"/>
        <v>GUMMIDIPOONDY-Brick/Clay (ICV Goods)</v>
      </c>
      <c r="G19" s="10">
        <f>'3.1.MTS A'!M20</f>
        <v>2</v>
      </c>
      <c r="H19" s="10">
        <f>'3.1.MTS A'!O20</f>
        <v>2</v>
      </c>
      <c r="I19" s="96"/>
      <c r="J19" s="10">
        <f>'3.1.MTS A'!G20</f>
        <v>1212</v>
      </c>
      <c r="K19" s="10">
        <f>'3.1.MTS A'!L20</f>
        <v>0</v>
      </c>
      <c r="L19" s="10">
        <f>'3.1.MTS A'!N20</f>
        <v>0</v>
      </c>
      <c r="N19" s="9" t="str">
        <f>'1.4.Fwd TIV-Field Inputs'!O19</f>
        <v>M/S A L TRANSPORT</v>
      </c>
      <c r="O19" s="9">
        <f>'1.4.Fwd TIV-Field Inputs'!R19</f>
        <v>1</v>
      </c>
      <c r="P19" s="9">
        <f>'1.4.Fwd TIV-Field Inputs'!S19</f>
        <v>0</v>
      </c>
      <c r="Q19" s="9">
        <f>'1.4.Fwd TIV-Field Inputs'!T19</f>
        <v>0</v>
      </c>
      <c r="R19" s="96"/>
      <c r="S19" s="9" t="str">
        <f>'1.4.Fwd TIV-Field Inputs'!V19</f>
        <v>M/S EGM TRANSPORT</v>
      </c>
      <c r="T19" s="9">
        <f>'1.4.Fwd TIV-Field Inputs'!Y19</f>
        <v>3</v>
      </c>
      <c r="U19" s="9">
        <f>'1.4.Fwd TIV-Field Inputs'!Z19</f>
        <v>0</v>
      </c>
      <c r="V19" s="9">
        <f>'1.4.Fwd TIV-Field Inputs'!AA19</f>
        <v>0</v>
      </c>
      <c r="W19"/>
      <c r="X19" s="9" t="str">
        <f>'1.4.Fwd TIV-Field Inputs'!AC19</f>
        <v>MR.SUBRAMANIAN - STFC</v>
      </c>
      <c r="Y19" s="9">
        <f>'1.4.Fwd TIV-Field Inputs'!AF19</f>
        <v>1</v>
      </c>
      <c r="Z19" s="9">
        <f>'1.4.Fwd TIV-Field Inputs'!AG19</f>
        <v>2</v>
      </c>
      <c r="AA19" s="9">
        <f>'1.4.Fwd TIV-Field Inputs'!AH19</f>
        <v>0</v>
      </c>
      <c r="AB19" s="96"/>
      <c r="AC19" s="9" t="str">
        <f>'1.4.Fwd TIV-Field Inputs'!AJ19</f>
        <v>MR.SENTHIL - MECHANIC</v>
      </c>
      <c r="AD19" s="9">
        <f>'1.4.Fwd TIV-Field Inputs'!AM19</f>
        <v>1</v>
      </c>
      <c r="AE19" s="9">
        <f>'1.4.Fwd TIV-Field Inputs'!AN19</f>
        <v>2</v>
      </c>
      <c r="AF19" s="9">
        <f>'1.4.Fwd TIV-Field Inputs'!AO19</f>
        <v>0</v>
      </c>
      <c r="AH19" s="72" t="str">
        <f>IFERROR(VLOOKUP(D19,Masters!$D$3:$E$17,2,FALSE),0)</f>
        <v>ICV_Goods</v>
      </c>
    </row>
    <row r="20" spans="1:34" s="3" customFormat="1" ht="16.5" customHeight="1" x14ac:dyDescent="0.25">
      <c r="A20" s="53" t="str">
        <f>'1.4.Fwd TIV-Field Inputs'!A20</f>
        <v>ICV -MADHAVARAM</v>
      </c>
      <c r="B20" s="53" t="str">
        <f>'1.4.Fwd TIV-Field Inputs'!B20</f>
        <v>GUMMIDIPOONDY</v>
      </c>
      <c r="C20" s="53" t="str">
        <f>'1.4.Fwd TIV-Field Inputs'!C20</f>
        <v>Other Applications - Harvester</v>
      </c>
      <c r="D20" s="53" t="str">
        <f>'1.4.Fwd TIV-Field Inputs'!D20</f>
        <v>ICV Goods</v>
      </c>
      <c r="E20" s="84" t="str">
        <f t="shared" si="6"/>
        <v>GUMMIDIPOONDY-Other Applications - Harvester (ICV Goods)</v>
      </c>
      <c r="G20" s="10">
        <f>'3.1.MTS A'!M21</f>
        <v>0</v>
      </c>
      <c r="H20" s="10">
        <f>'3.1.MTS A'!O21</f>
        <v>2</v>
      </c>
      <c r="I20" s="96"/>
      <c r="J20" s="10">
        <f>'3.1.MTS A'!G21</f>
        <v>1212</v>
      </c>
      <c r="K20" s="10">
        <f>'3.1.MTS A'!L21</f>
        <v>0</v>
      </c>
      <c r="L20" s="10">
        <f>'3.1.MTS A'!N21</f>
        <v>0</v>
      </c>
      <c r="N20" s="9" t="str">
        <f>'1.4.Fwd TIV-Field Inputs'!O20</f>
        <v>MR.RAJAGOPAL</v>
      </c>
      <c r="O20" s="9">
        <f>'1.4.Fwd TIV-Field Inputs'!R20</f>
        <v>1</v>
      </c>
      <c r="P20" s="9">
        <f>'1.4.Fwd TIV-Field Inputs'!S20</f>
        <v>0</v>
      </c>
      <c r="Q20" s="9">
        <f>'1.4.Fwd TIV-Field Inputs'!T20</f>
        <v>0</v>
      </c>
      <c r="R20" s="96"/>
      <c r="S20" s="9" t="str">
        <f>'1.4.Fwd TIV-Field Inputs'!V20</f>
        <v>BABU NAIDU</v>
      </c>
      <c r="T20" s="9">
        <f>'1.4.Fwd TIV-Field Inputs'!Y20</f>
        <v>2</v>
      </c>
      <c r="U20" s="9">
        <f>'1.4.Fwd TIV-Field Inputs'!Z20</f>
        <v>0</v>
      </c>
      <c r="V20" s="9">
        <f>'1.4.Fwd TIV-Field Inputs'!AA20</f>
        <v>0</v>
      </c>
      <c r="W20"/>
      <c r="X20" s="9" t="str">
        <f>'1.4.Fwd TIV-Field Inputs'!AC20</f>
        <v>M/S SRIVARI AGENCIES - PREETI DEALER</v>
      </c>
      <c r="Y20" s="9">
        <f>'1.4.Fwd TIV-Field Inputs'!AF20</f>
        <v>2</v>
      </c>
      <c r="Z20" s="9">
        <f>'1.4.Fwd TIV-Field Inputs'!AG20</f>
        <v>0</v>
      </c>
      <c r="AA20" s="9">
        <f>'1.4.Fwd TIV-Field Inputs'!AH20</f>
        <v>0</v>
      </c>
      <c r="AB20" s="96"/>
      <c r="AC20" s="9" t="str">
        <f>'1.4.Fwd TIV-Field Inputs'!AJ20</f>
        <v>M/S JEYALAKSHMI ENGG - CLASS DEALER</v>
      </c>
      <c r="AD20" s="9">
        <f>'1.4.Fwd TIV-Field Inputs'!AM20</f>
        <v>0</v>
      </c>
      <c r="AE20" s="9">
        <f>'1.4.Fwd TIV-Field Inputs'!AN20</f>
        <v>0</v>
      </c>
      <c r="AF20" s="9">
        <f>'1.4.Fwd TIV-Field Inputs'!AO20</f>
        <v>0</v>
      </c>
      <c r="AH20" s="72" t="str">
        <f>IFERROR(VLOOKUP(D20,Masters!$D$3:$E$17,2,FALSE),0)</f>
        <v>ICV_Goods</v>
      </c>
    </row>
    <row r="21" spans="1:34" s="3" customFormat="1" ht="16.5" customHeight="1" x14ac:dyDescent="0.25">
      <c r="A21" s="53">
        <f>'1.4.Fwd TIV-Field Inputs'!A21</f>
        <v>0</v>
      </c>
      <c r="B21" s="53">
        <f>'1.4.Fwd TIV-Field Inputs'!B21</f>
        <v>0</v>
      </c>
      <c r="C21" s="53">
        <f>'1.4.Fwd TIV-Field Inputs'!C21</f>
        <v>0</v>
      </c>
      <c r="D21" s="53">
        <f>'1.4.Fwd TIV-Field Inputs'!D21</f>
        <v>0</v>
      </c>
      <c r="E21" s="84" t="str">
        <f t="shared" si="6"/>
        <v>0-0 (0)</v>
      </c>
      <c r="G21" s="10">
        <f>'3.1.MTS A'!M22</f>
        <v>0</v>
      </c>
      <c r="H21" s="10">
        <f>'3.1.MTS A'!O22</f>
        <v>0</v>
      </c>
      <c r="I21" s="96"/>
      <c r="J21" s="10">
        <f>'3.1.MTS A'!G22</f>
        <v>0</v>
      </c>
      <c r="K21" s="10">
        <f>'3.1.MTS A'!L22</f>
        <v>0</v>
      </c>
      <c r="L21" s="10">
        <f>'3.1.MTS A'!N22</f>
        <v>0</v>
      </c>
      <c r="N21" s="9">
        <f>'1.4.Fwd TIV-Field Inputs'!O21</f>
        <v>0</v>
      </c>
      <c r="O21" s="9">
        <f>'1.4.Fwd TIV-Field Inputs'!R21</f>
        <v>0</v>
      </c>
      <c r="P21" s="9">
        <f>'1.4.Fwd TIV-Field Inputs'!S21</f>
        <v>0</v>
      </c>
      <c r="Q21" s="9">
        <f>'1.4.Fwd TIV-Field Inputs'!T21</f>
        <v>0</v>
      </c>
      <c r="R21" s="96"/>
      <c r="S21" s="9">
        <f>'1.4.Fwd TIV-Field Inputs'!V21</f>
        <v>0</v>
      </c>
      <c r="T21" s="9">
        <f>'1.4.Fwd TIV-Field Inputs'!Y21</f>
        <v>0</v>
      </c>
      <c r="U21" s="9">
        <f>'1.4.Fwd TIV-Field Inputs'!Z21</f>
        <v>0</v>
      </c>
      <c r="V21" s="9">
        <f>'1.4.Fwd TIV-Field Inputs'!AA21</f>
        <v>0</v>
      </c>
      <c r="W21"/>
      <c r="X21" s="9">
        <f>'1.4.Fwd TIV-Field Inputs'!AC21</f>
        <v>0</v>
      </c>
      <c r="Y21" s="9">
        <f>'1.4.Fwd TIV-Field Inputs'!AF21</f>
        <v>0</v>
      </c>
      <c r="Z21" s="9">
        <f>'1.4.Fwd TIV-Field Inputs'!AG21</f>
        <v>0</v>
      </c>
      <c r="AA21" s="9">
        <f>'1.4.Fwd TIV-Field Inputs'!AH21</f>
        <v>0</v>
      </c>
      <c r="AB21" s="96"/>
      <c r="AC21" s="9">
        <f>'1.4.Fwd TIV-Field Inputs'!AJ21</f>
        <v>0</v>
      </c>
      <c r="AD21" s="9">
        <f>'1.4.Fwd TIV-Field Inputs'!AM21</f>
        <v>0</v>
      </c>
      <c r="AE21" s="9">
        <f>'1.4.Fwd TIV-Field Inputs'!AN21</f>
        <v>0</v>
      </c>
      <c r="AF21" s="9">
        <f>'1.4.Fwd TIV-Field Inputs'!AO21</f>
        <v>0</v>
      </c>
      <c r="AH21" s="72">
        <f>IFERROR(VLOOKUP(D21,Masters!$D$3:$E$17,2,FALSE),0)</f>
        <v>0</v>
      </c>
    </row>
    <row r="22" spans="1:34" s="3" customFormat="1" ht="16.5" customHeight="1" x14ac:dyDescent="0.25">
      <c r="A22" s="53">
        <f>'1.4.Fwd TIV-Field Inputs'!A22</f>
        <v>0</v>
      </c>
      <c r="B22" s="53">
        <f>'1.4.Fwd TIV-Field Inputs'!B22</f>
        <v>0</v>
      </c>
      <c r="C22" s="53">
        <f>'1.4.Fwd TIV-Field Inputs'!C22</f>
        <v>0</v>
      </c>
      <c r="D22" s="53">
        <f>'1.4.Fwd TIV-Field Inputs'!D22</f>
        <v>0</v>
      </c>
      <c r="E22" s="84" t="str">
        <f t="shared" si="6"/>
        <v>0-0 (0)</v>
      </c>
      <c r="G22" s="10">
        <f>'3.1.MTS A'!M23</f>
        <v>0</v>
      </c>
      <c r="H22" s="10">
        <f>'3.1.MTS A'!O23</f>
        <v>0</v>
      </c>
      <c r="I22" s="96"/>
      <c r="J22" s="10">
        <f>'3.1.MTS A'!G23</f>
        <v>0</v>
      </c>
      <c r="K22" s="10">
        <f>'3.1.MTS A'!L23</f>
        <v>0</v>
      </c>
      <c r="L22" s="10">
        <f>'3.1.MTS A'!N23</f>
        <v>0</v>
      </c>
      <c r="N22" s="9">
        <f>'1.4.Fwd TIV-Field Inputs'!O22</f>
        <v>0</v>
      </c>
      <c r="O22" s="9">
        <f>'1.4.Fwd TIV-Field Inputs'!R22</f>
        <v>0</v>
      </c>
      <c r="P22" s="9">
        <f>'1.4.Fwd TIV-Field Inputs'!S22</f>
        <v>0</v>
      </c>
      <c r="Q22" s="9">
        <f>'1.4.Fwd TIV-Field Inputs'!T22</f>
        <v>0</v>
      </c>
      <c r="R22" s="96"/>
      <c r="S22" s="9">
        <f>'1.4.Fwd TIV-Field Inputs'!V22</f>
        <v>0</v>
      </c>
      <c r="T22" s="9">
        <f>'1.4.Fwd TIV-Field Inputs'!Y22</f>
        <v>0</v>
      </c>
      <c r="U22" s="9">
        <f>'1.4.Fwd TIV-Field Inputs'!Z22</f>
        <v>0</v>
      </c>
      <c r="V22" s="9">
        <f>'1.4.Fwd TIV-Field Inputs'!AA22</f>
        <v>0</v>
      </c>
      <c r="W22"/>
      <c r="X22" s="9">
        <f>'1.4.Fwd TIV-Field Inputs'!AC22</f>
        <v>0</v>
      </c>
      <c r="Y22" s="9">
        <f>'1.4.Fwd TIV-Field Inputs'!AF22</f>
        <v>0</v>
      </c>
      <c r="Z22" s="9">
        <f>'1.4.Fwd TIV-Field Inputs'!AG22</f>
        <v>0</v>
      </c>
      <c r="AA22" s="9">
        <f>'1.4.Fwd TIV-Field Inputs'!AH22</f>
        <v>0</v>
      </c>
      <c r="AB22" s="96"/>
      <c r="AC22" s="9">
        <f>'1.4.Fwd TIV-Field Inputs'!AJ22</f>
        <v>0</v>
      </c>
      <c r="AD22" s="9">
        <f>'1.4.Fwd TIV-Field Inputs'!AM22</f>
        <v>0</v>
      </c>
      <c r="AE22" s="9">
        <f>'1.4.Fwd TIV-Field Inputs'!AN22</f>
        <v>0</v>
      </c>
      <c r="AF22" s="9">
        <f>'1.4.Fwd TIV-Field Inputs'!AO22</f>
        <v>0</v>
      </c>
      <c r="AH22" s="72">
        <f>IFERROR(VLOOKUP(D22,Masters!$D$3:$E$17,2,FALSE),0)</f>
        <v>0</v>
      </c>
    </row>
    <row r="23" spans="1:34" s="3" customFormat="1" ht="16.5" customHeight="1" x14ac:dyDescent="0.25">
      <c r="A23" s="53">
        <f>'1.4.Fwd TIV-Field Inputs'!A23</f>
        <v>0</v>
      </c>
      <c r="B23" s="53">
        <f>'1.4.Fwd TIV-Field Inputs'!B23</f>
        <v>0</v>
      </c>
      <c r="C23" s="53">
        <f>'1.4.Fwd TIV-Field Inputs'!C23</f>
        <v>0</v>
      </c>
      <c r="D23" s="53">
        <f>'1.4.Fwd TIV-Field Inputs'!D23</f>
        <v>0</v>
      </c>
      <c r="E23" s="84" t="str">
        <f t="shared" si="6"/>
        <v>0-0 (0)</v>
      </c>
      <c r="G23" s="10">
        <f>'3.1.MTS A'!M24</f>
        <v>0</v>
      </c>
      <c r="H23" s="10">
        <f>'3.1.MTS A'!O24</f>
        <v>0</v>
      </c>
      <c r="I23" s="96"/>
      <c r="J23" s="10">
        <f>'3.1.MTS A'!G24</f>
        <v>0</v>
      </c>
      <c r="K23" s="10">
        <f>'3.1.MTS A'!L24</f>
        <v>0</v>
      </c>
      <c r="L23" s="10">
        <f>'3.1.MTS A'!N24</f>
        <v>0</v>
      </c>
      <c r="N23" s="9">
        <f>'1.4.Fwd TIV-Field Inputs'!O23</f>
        <v>0</v>
      </c>
      <c r="O23" s="9">
        <f>'1.4.Fwd TIV-Field Inputs'!R23</f>
        <v>0</v>
      </c>
      <c r="P23" s="9">
        <f>'1.4.Fwd TIV-Field Inputs'!S23</f>
        <v>0</v>
      </c>
      <c r="Q23" s="9">
        <f>'1.4.Fwd TIV-Field Inputs'!T23</f>
        <v>0</v>
      </c>
      <c r="R23" s="96"/>
      <c r="S23" s="9">
        <f>'1.4.Fwd TIV-Field Inputs'!V23</f>
        <v>0</v>
      </c>
      <c r="T23" s="9">
        <f>'1.4.Fwd TIV-Field Inputs'!Y23</f>
        <v>0</v>
      </c>
      <c r="U23" s="9">
        <f>'1.4.Fwd TIV-Field Inputs'!Z23</f>
        <v>0</v>
      </c>
      <c r="V23" s="9">
        <f>'1.4.Fwd TIV-Field Inputs'!AA23</f>
        <v>0</v>
      </c>
      <c r="W23"/>
      <c r="X23" s="9">
        <f>'1.4.Fwd TIV-Field Inputs'!AC23</f>
        <v>0</v>
      </c>
      <c r="Y23" s="9">
        <f>'1.4.Fwd TIV-Field Inputs'!AF23</f>
        <v>0</v>
      </c>
      <c r="Z23" s="9">
        <f>'1.4.Fwd TIV-Field Inputs'!AG23</f>
        <v>0</v>
      </c>
      <c r="AA23" s="9">
        <f>'1.4.Fwd TIV-Field Inputs'!AH23</f>
        <v>0</v>
      </c>
      <c r="AB23" s="96"/>
      <c r="AC23" s="9">
        <f>'1.4.Fwd TIV-Field Inputs'!AJ23</f>
        <v>0</v>
      </c>
      <c r="AD23" s="9">
        <f>'1.4.Fwd TIV-Field Inputs'!AM23</f>
        <v>0</v>
      </c>
      <c r="AE23" s="9">
        <f>'1.4.Fwd TIV-Field Inputs'!AN23</f>
        <v>0</v>
      </c>
      <c r="AF23" s="9">
        <f>'1.4.Fwd TIV-Field Inputs'!AO23</f>
        <v>0</v>
      </c>
      <c r="AH23" s="72">
        <f>IFERROR(VLOOKUP(D23,Masters!$D$3:$E$17,2,FALSE),0)</f>
        <v>0</v>
      </c>
    </row>
    <row r="24" spans="1:34" s="3" customFormat="1" ht="16.5" customHeight="1" x14ac:dyDescent="0.25">
      <c r="A24" s="53">
        <f>'1.4.Fwd TIV-Field Inputs'!A24</f>
        <v>0</v>
      </c>
      <c r="B24" s="53">
        <f>'1.4.Fwd TIV-Field Inputs'!B24</f>
        <v>0</v>
      </c>
      <c r="C24" s="53">
        <f>'1.4.Fwd TIV-Field Inputs'!C24</f>
        <v>0</v>
      </c>
      <c r="D24" s="53">
        <f>'1.4.Fwd TIV-Field Inputs'!D24</f>
        <v>0</v>
      </c>
      <c r="E24" s="84" t="str">
        <f t="shared" si="6"/>
        <v>0-0 (0)</v>
      </c>
      <c r="G24" s="10">
        <f>'3.1.MTS A'!M25</f>
        <v>0</v>
      </c>
      <c r="H24" s="10">
        <f>'3.1.MTS A'!O25</f>
        <v>0</v>
      </c>
      <c r="I24" s="96"/>
      <c r="J24" s="10">
        <f>'3.1.MTS A'!G25</f>
        <v>0</v>
      </c>
      <c r="K24" s="10">
        <f>'3.1.MTS A'!L25</f>
        <v>0</v>
      </c>
      <c r="L24" s="10">
        <f>'3.1.MTS A'!N25</f>
        <v>0</v>
      </c>
      <c r="N24" s="9">
        <f>'1.4.Fwd TIV-Field Inputs'!O24</f>
        <v>0</v>
      </c>
      <c r="O24" s="9">
        <f>'1.4.Fwd TIV-Field Inputs'!R24</f>
        <v>0</v>
      </c>
      <c r="P24" s="9">
        <f>'1.4.Fwd TIV-Field Inputs'!S24</f>
        <v>0</v>
      </c>
      <c r="Q24" s="9">
        <f>'1.4.Fwd TIV-Field Inputs'!T24</f>
        <v>0</v>
      </c>
      <c r="R24" s="96"/>
      <c r="S24" s="9">
        <f>'1.4.Fwd TIV-Field Inputs'!V24</f>
        <v>0</v>
      </c>
      <c r="T24" s="9">
        <f>'1.4.Fwd TIV-Field Inputs'!Y24</f>
        <v>0</v>
      </c>
      <c r="U24" s="9">
        <f>'1.4.Fwd TIV-Field Inputs'!Z24</f>
        <v>0</v>
      </c>
      <c r="V24" s="9">
        <f>'1.4.Fwd TIV-Field Inputs'!AA24</f>
        <v>0</v>
      </c>
      <c r="W24"/>
      <c r="X24" s="9">
        <f>'1.4.Fwd TIV-Field Inputs'!AC24</f>
        <v>0</v>
      </c>
      <c r="Y24" s="9">
        <f>'1.4.Fwd TIV-Field Inputs'!AF24</f>
        <v>0</v>
      </c>
      <c r="Z24" s="9">
        <f>'1.4.Fwd TIV-Field Inputs'!AG24</f>
        <v>0</v>
      </c>
      <c r="AA24" s="9">
        <f>'1.4.Fwd TIV-Field Inputs'!AH24</f>
        <v>0</v>
      </c>
      <c r="AB24" s="96"/>
      <c r="AC24" s="9">
        <f>'1.4.Fwd TIV-Field Inputs'!AJ24</f>
        <v>0</v>
      </c>
      <c r="AD24" s="9">
        <f>'1.4.Fwd TIV-Field Inputs'!AM24</f>
        <v>0</v>
      </c>
      <c r="AE24" s="9">
        <f>'1.4.Fwd TIV-Field Inputs'!AN24</f>
        <v>0</v>
      </c>
      <c r="AF24" s="9">
        <f>'1.4.Fwd TIV-Field Inputs'!AO24</f>
        <v>0</v>
      </c>
      <c r="AH24" s="72">
        <f>IFERROR(VLOOKUP(D24,Masters!$D$3:$E$17,2,FALSE),0)</f>
        <v>0</v>
      </c>
    </row>
    <row r="25" spans="1:34" s="3" customFormat="1" ht="16.5" customHeight="1" x14ac:dyDescent="0.25">
      <c r="A25" s="53">
        <f>'1.4.Fwd TIV-Field Inputs'!A25</f>
        <v>0</v>
      </c>
      <c r="B25" s="53">
        <f>'1.4.Fwd TIV-Field Inputs'!B25</f>
        <v>0</v>
      </c>
      <c r="C25" s="53">
        <f>'1.4.Fwd TIV-Field Inputs'!C25</f>
        <v>0</v>
      </c>
      <c r="D25" s="53">
        <f>'1.4.Fwd TIV-Field Inputs'!D25</f>
        <v>0</v>
      </c>
      <c r="E25" s="84" t="str">
        <f t="shared" si="6"/>
        <v>0-0 (0)</v>
      </c>
      <c r="G25" s="10">
        <f>'3.1.MTS A'!M26</f>
        <v>0</v>
      </c>
      <c r="H25" s="10">
        <f>'3.1.MTS A'!O26</f>
        <v>0</v>
      </c>
      <c r="I25" s="96"/>
      <c r="J25" s="10">
        <f>'3.1.MTS A'!G26</f>
        <v>0</v>
      </c>
      <c r="K25" s="10">
        <f>'3.1.MTS A'!L26</f>
        <v>0</v>
      </c>
      <c r="L25" s="10">
        <f>'3.1.MTS A'!N26</f>
        <v>0</v>
      </c>
      <c r="N25" s="9">
        <f>'1.4.Fwd TIV-Field Inputs'!O25</f>
        <v>0</v>
      </c>
      <c r="O25" s="9">
        <f>'1.4.Fwd TIV-Field Inputs'!R25</f>
        <v>0</v>
      </c>
      <c r="P25" s="9">
        <f>'1.4.Fwd TIV-Field Inputs'!S25</f>
        <v>0</v>
      </c>
      <c r="Q25" s="9">
        <f>'1.4.Fwd TIV-Field Inputs'!T25</f>
        <v>0</v>
      </c>
      <c r="R25" s="96"/>
      <c r="S25" s="9">
        <f>'1.4.Fwd TIV-Field Inputs'!V25</f>
        <v>0</v>
      </c>
      <c r="T25" s="9">
        <f>'1.4.Fwd TIV-Field Inputs'!Y25</f>
        <v>0</v>
      </c>
      <c r="U25" s="9">
        <f>'1.4.Fwd TIV-Field Inputs'!Z25</f>
        <v>0</v>
      </c>
      <c r="V25" s="9">
        <f>'1.4.Fwd TIV-Field Inputs'!AA25</f>
        <v>0</v>
      </c>
      <c r="W25"/>
      <c r="X25" s="9">
        <f>'1.4.Fwd TIV-Field Inputs'!AC25</f>
        <v>0</v>
      </c>
      <c r="Y25" s="9">
        <f>'1.4.Fwd TIV-Field Inputs'!AF25</f>
        <v>0</v>
      </c>
      <c r="Z25" s="9">
        <f>'1.4.Fwd TIV-Field Inputs'!AG25</f>
        <v>0</v>
      </c>
      <c r="AA25" s="9">
        <f>'1.4.Fwd TIV-Field Inputs'!AH25</f>
        <v>0</v>
      </c>
      <c r="AB25" s="96"/>
      <c r="AC25" s="9">
        <f>'1.4.Fwd TIV-Field Inputs'!AJ25</f>
        <v>0</v>
      </c>
      <c r="AD25" s="9">
        <f>'1.4.Fwd TIV-Field Inputs'!AM25</f>
        <v>0</v>
      </c>
      <c r="AE25" s="9">
        <f>'1.4.Fwd TIV-Field Inputs'!AN25</f>
        <v>0</v>
      </c>
      <c r="AF25" s="9">
        <f>'1.4.Fwd TIV-Field Inputs'!AO25</f>
        <v>0</v>
      </c>
      <c r="AH25" s="72">
        <f>IFERROR(VLOOKUP(D25,Masters!$D$3:$E$17,2,FALSE),0)</f>
        <v>0</v>
      </c>
    </row>
    <row r="26" spans="1:34" s="3" customFormat="1" ht="16.5" customHeight="1" x14ac:dyDescent="0.25">
      <c r="A26" s="53">
        <f>'1.4.Fwd TIV-Field Inputs'!A26</f>
        <v>0</v>
      </c>
      <c r="B26" s="53">
        <f>'1.4.Fwd TIV-Field Inputs'!B26</f>
        <v>0</v>
      </c>
      <c r="C26" s="53">
        <f>'1.4.Fwd TIV-Field Inputs'!C26</f>
        <v>0</v>
      </c>
      <c r="D26" s="53">
        <f>'1.4.Fwd TIV-Field Inputs'!D26</f>
        <v>0</v>
      </c>
      <c r="E26" s="84" t="str">
        <f t="shared" si="6"/>
        <v>0-0 (0)</v>
      </c>
      <c r="G26" s="10">
        <f>'3.1.MTS A'!M27</f>
        <v>0</v>
      </c>
      <c r="H26" s="10">
        <f>'3.1.MTS A'!O27</f>
        <v>0</v>
      </c>
      <c r="I26" s="96"/>
      <c r="J26" s="10">
        <f>'3.1.MTS A'!G27</f>
        <v>0</v>
      </c>
      <c r="K26" s="10">
        <f>'3.1.MTS A'!L27</f>
        <v>0</v>
      </c>
      <c r="L26" s="10">
        <f>'3.1.MTS A'!N27</f>
        <v>0</v>
      </c>
      <c r="N26" s="9">
        <f>'1.4.Fwd TIV-Field Inputs'!O26</f>
        <v>0</v>
      </c>
      <c r="O26" s="9">
        <f>'1.4.Fwd TIV-Field Inputs'!R26</f>
        <v>0</v>
      </c>
      <c r="P26" s="9">
        <f>'1.4.Fwd TIV-Field Inputs'!S26</f>
        <v>0</v>
      </c>
      <c r="Q26" s="9">
        <f>'1.4.Fwd TIV-Field Inputs'!T26</f>
        <v>0</v>
      </c>
      <c r="R26" s="96"/>
      <c r="S26" s="9">
        <f>'1.4.Fwd TIV-Field Inputs'!V26</f>
        <v>0</v>
      </c>
      <c r="T26" s="9">
        <f>'1.4.Fwd TIV-Field Inputs'!Y26</f>
        <v>0</v>
      </c>
      <c r="U26" s="9">
        <f>'1.4.Fwd TIV-Field Inputs'!Z26</f>
        <v>0</v>
      </c>
      <c r="V26" s="9">
        <f>'1.4.Fwd TIV-Field Inputs'!AA26</f>
        <v>0</v>
      </c>
      <c r="W26"/>
      <c r="X26" s="9">
        <f>'1.4.Fwd TIV-Field Inputs'!AC26</f>
        <v>0</v>
      </c>
      <c r="Y26" s="9">
        <f>'1.4.Fwd TIV-Field Inputs'!AF26</f>
        <v>0</v>
      </c>
      <c r="Z26" s="9">
        <f>'1.4.Fwd TIV-Field Inputs'!AG26</f>
        <v>0</v>
      </c>
      <c r="AA26" s="9">
        <f>'1.4.Fwd TIV-Field Inputs'!AH26</f>
        <v>0</v>
      </c>
      <c r="AB26" s="96"/>
      <c r="AC26" s="9">
        <f>'1.4.Fwd TIV-Field Inputs'!AJ26</f>
        <v>0</v>
      </c>
      <c r="AD26" s="9">
        <f>'1.4.Fwd TIV-Field Inputs'!AM26</f>
        <v>0</v>
      </c>
      <c r="AE26" s="9">
        <f>'1.4.Fwd TIV-Field Inputs'!AN26</f>
        <v>0</v>
      </c>
      <c r="AF26" s="9">
        <f>'1.4.Fwd TIV-Field Inputs'!AO26</f>
        <v>0</v>
      </c>
      <c r="AH26" s="72">
        <f>IFERROR(VLOOKUP(D26,Masters!$D$3:$E$17,2,FALSE),0)</f>
        <v>0</v>
      </c>
    </row>
    <row r="27" spans="1:34" s="3" customFormat="1" ht="16.5" customHeight="1" x14ac:dyDescent="0.25">
      <c r="A27" s="53">
        <f>'1.4.Fwd TIV-Field Inputs'!A27</f>
        <v>0</v>
      </c>
      <c r="B27" s="53">
        <f>'1.4.Fwd TIV-Field Inputs'!B27</f>
        <v>0</v>
      </c>
      <c r="C27" s="53">
        <f>'1.4.Fwd TIV-Field Inputs'!C27</f>
        <v>0</v>
      </c>
      <c r="D27" s="53">
        <f>'1.4.Fwd TIV-Field Inputs'!D27</f>
        <v>0</v>
      </c>
      <c r="E27" s="84" t="str">
        <f t="shared" si="6"/>
        <v>0-0 (0)</v>
      </c>
      <c r="G27" s="10">
        <f>'3.1.MTS A'!M28</f>
        <v>0</v>
      </c>
      <c r="H27" s="10">
        <f>'3.1.MTS A'!O28</f>
        <v>0</v>
      </c>
      <c r="I27" s="96"/>
      <c r="J27" s="10">
        <f>'3.1.MTS A'!G28</f>
        <v>0</v>
      </c>
      <c r="K27" s="10">
        <f>'3.1.MTS A'!L28</f>
        <v>0</v>
      </c>
      <c r="L27" s="10">
        <f>'3.1.MTS A'!N28</f>
        <v>0</v>
      </c>
      <c r="N27" s="9">
        <f>'1.4.Fwd TIV-Field Inputs'!O27</f>
        <v>0</v>
      </c>
      <c r="O27" s="9">
        <f>'1.4.Fwd TIV-Field Inputs'!R27</f>
        <v>0</v>
      </c>
      <c r="P27" s="9">
        <f>'1.4.Fwd TIV-Field Inputs'!S27</f>
        <v>0</v>
      </c>
      <c r="Q27" s="9">
        <f>'1.4.Fwd TIV-Field Inputs'!T27</f>
        <v>0</v>
      </c>
      <c r="R27" s="96"/>
      <c r="S27" s="9">
        <f>'1.4.Fwd TIV-Field Inputs'!V27</f>
        <v>0</v>
      </c>
      <c r="T27" s="9">
        <f>'1.4.Fwd TIV-Field Inputs'!Y27</f>
        <v>0</v>
      </c>
      <c r="U27" s="9">
        <f>'1.4.Fwd TIV-Field Inputs'!Z27</f>
        <v>0</v>
      </c>
      <c r="V27" s="9">
        <f>'1.4.Fwd TIV-Field Inputs'!AA27</f>
        <v>0</v>
      </c>
      <c r="W27"/>
      <c r="X27" s="9">
        <f>'1.4.Fwd TIV-Field Inputs'!AC27</f>
        <v>0</v>
      </c>
      <c r="Y27" s="9">
        <f>'1.4.Fwd TIV-Field Inputs'!AF27</f>
        <v>0</v>
      </c>
      <c r="Z27" s="9">
        <f>'1.4.Fwd TIV-Field Inputs'!AG27</f>
        <v>0</v>
      </c>
      <c r="AA27" s="9">
        <f>'1.4.Fwd TIV-Field Inputs'!AH27</f>
        <v>0</v>
      </c>
      <c r="AB27" s="96"/>
      <c r="AC27" s="9">
        <f>'1.4.Fwd TIV-Field Inputs'!AJ27</f>
        <v>0</v>
      </c>
      <c r="AD27" s="9">
        <f>'1.4.Fwd TIV-Field Inputs'!AM27</f>
        <v>0</v>
      </c>
      <c r="AE27" s="9">
        <f>'1.4.Fwd TIV-Field Inputs'!AN27</f>
        <v>0</v>
      </c>
      <c r="AF27" s="9">
        <f>'1.4.Fwd TIV-Field Inputs'!AO27</f>
        <v>0</v>
      </c>
      <c r="AH27" s="72">
        <f>IFERROR(VLOOKUP(D27,Masters!$D$3:$E$17,2,FALSE),0)</f>
        <v>0</v>
      </c>
    </row>
    <row r="28" spans="1:34" s="3" customFormat="1" ht="16.5" customHeight="1" x14ac:dyDescent="0.25">
      <c r="A28" s="53">
        <f>'1.4.Fwd TIV-Field Inputs'!A28</f>
        <v>0</v>
      </c>
      <c r="B28" s="53">
        <f>'1.4.Fwd TIV-Field Inputs'!B28</f>
        <v>0</v>
      </c>
      <c r="C28" s="53">
        <f>'1.4.Fwd TIV-Field Inputs'!C28</f>
        <v>0</v>
      </c>
      <c r="D28" s="53">
        <f>'1.4.Fwd TIV-Field Inputs'!D28</f>
        <v>0</v>
      </c>
      <c r="E28" s="84" t="str">
        <f t="shared" si="6"/>
        <v>0-0 (0)</v>
      </c>
      <c r="G28" s="10">
        <f>'3.1.MTS A'!M29</f>
        <v>0</v>
      </c>
      <c r="H28" s="10">
        <f>'3.1.MTS A'!O29</f>
        <v>0</v>
      </c>
      <c r="I28" s="96"/>
      <c r="J28" s="10">
        <f>'3.1.MTS A'!G29</f>
        <v>0</v>
      </c>
      <c r="K28" s="10">
        <f>'3.1.MTS A'!L29</f>
        <v>0</v>
      </c>
      <c r="L28" s="10">
        <f>'3.1.MTS A'!N29</f>
        <v>0</v>
      </c>
      <c r="N28" s="9">
        <f>'1.4.Fwd TIV-Field Inputs'!O28</f>
        <v>0</v>
      </c>
      <c r="O28" s="9">
        <f>'1.4.Fwd TIV-Field Inputs'!R28</f>
        <v>0</v>
      </c>
      <c r="P28" s="9">
        <f>'1.4.Fwd TIV-Field Inputs'!S28</f>
        <v>0</v>
      </c>
      <c r="Q28" s="9">
        <f>'1.4.Fwd TIV-Field Inputs'!T28</f>
        <v>0</v>
      </c>
      <c r="R28" s="96"/>
      <c r="S28" s="9">
        <f>'1.4.Fwd TIV-Field Inputs'!V28</f>
        <v>0</v>
      </c>
      <c r="T28" s="9">
        <f>'1.4.Fwd TIV-Field Inputs'!Y28</f>
        <v>0</v>
      </c>
      <c r="U28" s="9">
        <f>'1.4.Fwd TIV-Field Inputs'!Z28</f>
        <v>0</v>
      </c>
      <c r="V28" s="9">
        <f>'1.4.Fwd TIV-Field Inputs'!AA28</f>
        <v>0</v>
      </c>
      <c r="W28"/>
      <c r="X28" s="9">
        <f>'1.4.Fwd TIV-Field Inputs'!AC28</f>
        <v>0</v>
      </c>
      <c r="Y28" s="9">
        <f>'1.4.Fwd TIV-Field Inputs'!AF28</f>
        <v>0</v>
      </c>
      <c r="Z28" s="9">
        <f>'1.4.Fwd TIV-Field Inputs'!AG28</f>
        <v>0</v>
      </c>
      <c r="AA28" s="9">
        <f>'1.4.Fwd TIV-Field Inputs'!AH28</f>
        <v>0</v>
      </c>
      <c r="AB28" s="96"/>
      <c r="AC28" s="9">
        <f>'1.4.Fwd TIV-Field Inputs'!AJ28</f>
        <v>0</v>
      </c>
      <c r="AD28" s="9">
        <f>'1.4.Fwd TIV-Field Inputs'!AM28</f>
        <v>0</v>
      </c>
      <c r="AE28" s="9">
        <f>'1.4.Fwd TIV-Field Inputs'!AN28</f>
        <v>0</v>
      </c>
      <c r="AF28" s="9">
        <f>'1.4.Fwd TIV-Field Inputs'!AO28</f>
        <v>0</v>
      </c>
      <c r="AH28" s="72">
        <f>IFERROR(VLOOKUP(D28,Masters!$D$3:$E$17,2,FALSE),0)</f>
        <v>0</v>
      </c>
    </row>
    <row r="29" spans="1:34" s="3" customFormat="1" ht="16.5" customHeight="1" x14ac:dyDescent="0.25">
      <c r="A29" s="53">
        <f>'1.4.Fwd TIV-Field Inputs'!A29</f>
        <v>0</v>
      </c>
      <c r="B29" s="53">
        <f>'1.4.Fwd TIV-Field Inputs'!B29</f>
        <v>0</v>
      </c>
      <c r="C29" s="53">
        <f>'1.4.Fwd TIV-Field Inputs'!C29</f>
        <v>0</v>
      </c>
      <c r="D29" s="53">
        <f>'1.4.Fwd TIV-Field Inputs'!D29</f>
        <v>0</v>
      </c>
      <c r="E29" s="84" t="str">
        <f t="shared" si="6"/>
        <v>0-0 (0)</v>
      </c>
      <c r="G29" s="10">
        <f>'3.1.MTS A'!M30</f>
        <v>0</v>
      </c>
      <c r="H29" s="10">
        <f>'3.1.MTS A'!O30</f>
        <v>0</v>
      </c>
      <c r="I29" s="96"/>
      <c r="J29" s="10">
        <f>'3.1.MTS A'!G30</f>
        <v>0</v>
      </c>
      <c r="K29" s="10">
        <f>'3.1.MTS A'!L30</f>
        <v>0</v>
      </c>
      <c r="L29" s="10">
        <f>'3.1.MTS A'!N30</f>
        <v>0</v>
      </c>
      <c r="N29" s="9">
        <f>'1.4.Fwd TIV-Field Inputs'!O29</f>
        <v>0</v>
      </c>
      <c r="O29" s="9">
        <f>'1.4.Fwd TIV-Field Inputs'!R29</f>
        <v>0</v>
      </c>
      <c r="P29" s="9">
        <f>'1.4.Fwd TIV-Field Inputs'!S29</f>
        <v>0</v>
      </c>
      <c r="Q29" s="9">
        <f>'1.4.Fwd TIV-Field Inputs'!T29</f>
        <v>0</v>
      </c>
      <c r="R29" s="96"/>
      <c r="S29" s="9">
        <f>'1.4.Fwd TIV-Field Inputs'!V29</f>
        <v>0</v>
      </c>
      <c r="T29" s="9">
        <f>'1.4.Fwd TIV-Field Inputs'!Y29</f>
        <v>0</v>
      </c>
      <c r="U29" s="9">
        <f>'1.4.Fwd TIV-Field Inputs'!Z29</f>
        <v>0</v>
      </c>
      <c r="V29" s="9">
        <f>'1.4.Fwd TIV-Field Inputs'!AA29</f>
        <v>0</v>
      </c>
      <c r="W29"/>
      <c r="X29" s="9">
        <f>'1.4.Fwd TIV-Field Inputs'!AC29</f>
        <v>0</v>
      </c>
      <c r="Y29" s="9">
        <f>'1.4.Fwd TIV-Field Inputs'!AF29</f>
        <v>0</v>
      </c>
      <c r="Z29" s="9">
        <f>'1.4.Fwd TIV-Field Inputs'!AG29</f>
        <v>0</v>
      </c>
      <c r="AA29" s="9">
        <f>'1.4.Fwd TIV-Field Inputs'!AH29</f>
        <v>0</v>
      </c>
      <c r="AB29" s="96"/>
      <c r="AC29" s="9">
        <f>'1.4.Fwd TIV-Field Inputs'!AJ29</f>
        <v>0</v>
      </c>
      <c r="AD29" s="9">
        <f>'1.4.Fwd TIV-Field Inputs'!AM29</f>
        <v>0</v>
      </c>
      <c r="AE29" s="9">
        <f>'1.4.Fwd TIV-Field Inputs'!AN29</f>
        <v>0</v>
      </c>
      <c r="AF29" s="9">
        <f>'1.4.Fwd TIV-Field Inputs'!AO29</f>
        <v>0</v>
      </c>
      <c r="AH29" s="72">
        <f>IFERROR(VLOOKUP(D29,Masters!$D$3:$E$17,2,FALSE),0)</f>
        <v>0</v>
      </c>
    </row>
    <row r="30" spans="1:34" s="3" customFormat="1" ht="16.5" customHeight="1" x14ac:dyDescent="0.25">
      <c r="A30" s="53">
        <f>'1.4.Fwd TIV-Field Inputs'!A30</f>
        <v>0</v>
      </c>
      <c r="B30" s="53">
        <f>'1.4.Fwd TIV-Field Inputs'!B30</f>
        <v>0</v>
      </c>
      <c r="C30" s="53">
        <f>'1.4.Fwd TIV-Field Inputs'!C30</f>
        <v>0</v>
      </c>
      <c r="D30" s="53">
        <f>'1.4.Fwd TIV-Field Inputs'!D30</f>
        <v>0</v>
      </c>
      <c r="E30" s="84" t="str">
        <f t="shared" si="6"/>
        <v>0-0 (0)</v>
      </c>
      <c r="G30" s="10">
        <f>'3.1.MTS A'!M31</f>
        <v>0</v>
      </c>
      <c r="H30" s="10">
        <f>'3.1.MTS A'!O31</f>
        <v>0</v>
      </c>
      <c r="I30" s="96"/>
      <c r="J30" s="10">
        <f>'3.1.MTS A'!G31</f>
        <v>0</v>
      </c>
      <c r="K30" s="10">
        <f>'3.1.MTS A'!L31</f>
        <v>0</v>
      </c>
      <c r="L30" s="10">
        <f>'3.1.MTS A'!N31</f>
        <v>0</v>
      </c>
      <c r="N30" s="9">
        <f>'1.4.Fwd TIV-Field Inputs'!O30</f>
        <v>0</v>
      </c>
      <c r="O30" s="9">
        <f>'1.4.Fwd TIV-Field Inputs'!R30</f>
        <v>0</v>
      </c>
      <c r="P30" s="9">
        <f>'1.4.Fwd TIV-Field Inputs'!S30</f>
        <v>0</v>
      </c>
      <c r="Q30" s="9">
        <f>'1.4.Fwd TIV-Field Inputs'!T30</f>
        <v>0</v>
      </c>
      <c r="R30" s="96"/>
      <c r="S30" s="9">
        <f>'1.4.Fwd TIV-Field Inputs'!V30</f>
        <v>0</v>
      </c>
      <c r="T30" s="9">
        <f>'1.4.Fwd TIV-Field Inputs'!Y30</f>
        <v>0</v>
      </c>
      <c r="U30" s="9">
        <f>'1.4.Fwd TIV-Field Inputs'!Z30</f>
        <v>0</v>
      </c>
      <c r="V30" s="9">
        <f>'1.4.Fwd TIV-Field Inputs'!AA30</f>
        <v>0</v>
      </c>
      <c r="W30"/>
      <c r="X30" s="9">
        <f>'1.4.Fwd TIV-Field Inputs'!AC30</f>
        <v>0</v>
      </c>
      <c r="Y30" s="9">
        <f>'1.4.Fwd TIV-Field Inputs'!AF30</f>
        <v>0</v>
      </c>
      <c r="Z30" s="9">
        <f>'1.4.Fwd TIV-Field Inputs'!AG30</f>
        <v>0</v>
      </c>
      <c r="AA30" s="9">
        <f>'1.4.Fwd TIV-Field Inputs'!AH30</f>
        <v>0</v>
      </c>
      <c r="AB30" s="96"/>
      <c r="AC30" s="9">
        <f>'1.4.Fwd TIV-Field Inputs'!AJ30</f>
        <v>0</v>
      </c>
      <c r="AD30" s="9">
        <f>'1.4.Fwd TIV-Field Inputs'!AM30</f>
        <v>0</v>
      </c>
      <c r="AE30" s="9">
        <f>'1.4.Fwd TIV-Field Inputs'!AN30</f>
        <v>0</v>
      </c>
      <c r="AF30" s="9">
        <f>'1.4.Fwd TIV-Field Inputs'!AO30</f>
        <v>0</v>
      </c>
      <c r="AH30" s="72">
        <f>IFERROR(VLOOKUP(D30,Masters!$D$3:$E$17,2,FALSE),0)</f>
        <v>0</v>
      </c>
    </row>
    <row r="31" spans="1:34" s="3" customFormat="1" ht="16.5" customHeight="1" x14ac:dyDescent="0.25">
      <c r="A31" s="53">
        <f>'1.4.Fwd TIV-Field Inputs'!A31</f>
        <v>0</v>
      </c>
      <c r="B31" s="53">
        <f>'1.4.Fwd TIV-Field Inputs'!B31</f>
        <v>0</v>
      </c>
      <c r="C31" s="53">
        <f>'1.4.Fwd TIV-Field Inputs'!C31</f>
        <v>0</v>
      </c>
      <c r="D31" s="53">
        <f>'1.4.Fwd TIV-Field Inputs'!D31</f>
        <v>0</v>
      </c>
      <c r="E31" s="84" t="str">
        <f t="shared" si="6"/>
        <v>0-0 (0)</v>
      </c>
      <c r="G31" s="10">
        <f>'3.1.MTS A'!M32</f>
        <v>0</v>
      </c>
      <c r="H31" s="10">
        <f>'3.1.MTS A'!O32</f>
        <v>0</v>
      </c>
      <c r="I31" s="96"/>
      <c r="J31" s="10">
        <f>'3.1.MTS A'!G32</f>
        <v>0</v>
      </c>
      <c r="K31" s="10">
        <f>'3.1.MTS A'!L32</f>
        <v>0</v>
      </c>
      <c r="L31" s="10">
        <f>'3.1.MTS A'!N32</f>
        <v>0</v>
      </c>
      <c r="N31" s="9">
        <f>'1.4.Fwd TIV-Field Inputs'!O31</f>
        <v>0</v>
      </c>
      <c r="O31" s="9">
        <f>'1.4.Fwd TIV-Field Inputs'!R31</f>
        <v>0</v>
      </c>
      <c r="P31" s="9">
        <f>'1.4.Fwd TIV-Field Inputs'!S31</f>
        <v>0</v>
      </c>
      <c r="Q31" s="9">
        <f>'1.4.Fwd TIV-Field Inputs'!T31</f>
        <v>0</v>
      </c>
      <c r="R31" s="96"/>
      <c r="S31" s="9">
        <f>'1.4.Fwd TIV-Field Inputs'!V31</f>
        <v>0</v>
      </c>
      <c r="T31" s="9">
        <f>'1.4.Fwd TIV-Field Inputs'!Y31</f>
        <v>0</v>
      </c>
      <c r="U31" s="9">
        <f>'1.4.Fwd TIV-Field Inputs'!Z31</f>
        <v>0</v>
      </c>
      <c r="V31" s="9">
        <f>'1.4.Fwd TIV-Field Inputs'!AA31</f>
        <v>0</v>
      </c>
      <c r="W31"/>
      <c r="X31" s="9">
        <f>'1.4.Fwd TIV-Field Inputs'!AC31</f>
        <v>0</v>
      </c>
      <c r="Y31" s="9">
        <f>'1.4.Fwd TIV-Field Inputs'!AF31</f>
        <v>0</v>
      </c>
      <c r="Z31" s="9">
        <f>'1.4.Fwd TIV-Field Inputs'!AG31</f>
        <v>0</v>
      </c>
      <c r="AA31" s="9">
        <f>'1.4.Fwd TIV-Field Inputs'!AH31</f>
        <v>0</v>
      </c>
      <c r="AB31" s="96"/>
      <c r="AC31" s="9">
        <f>'1.4.Fwd TIV-Field Inputs'!AJ31</f>
        <v>0</v>
      </c>
      <c r="AD31" s="9">
        <f>'1.4.Fwd TIV-Field Inputs'!AM31</f>
        <v>0</v>
      </c>
      <c r="AE31" s="9">
        <f>'1.4.Fwd TIV-Field Inputs'!AN31</f>
        <v>0</v>
      </c>
      <c r="AF31" s="9">
        <f>'1.4.Fwd TIV-Field Inputs'!AO31</f>
        <v>0</v>
      </c>
      <c r="AH31" s="72">
        <f>IFERROR(VLOOKUP(D31,Masters!$D$3:$E$17,2,FALSE),0)</f>
        <v>0</v>
      </c>
    </row>
    <row r="32" spans="1:34" s="3" customFormat="1" ht="16.5" customHeight="1" x14ac:dyDescent="0.25">
      <c r="A32" s="53">
        <f>'1.4.Fwd TIV-Field Inputs'!A32</f>
        <v>0</v>
      </c>
      <c r="B32" s="53">
        <f>'1.4.Fwd TIV-Field Inputs'!B32</f>
        <v>0</v>
      </c>
      <c r="C32" s="53">
        <f>'1.4.Fwd TIV-Field Inputs'!C32</f>
        <v>0</v>
      </c>
      <c r="D32" s="53">
        <f>'1.4.Fwd TIV-Field Inputs'!D32</f>
        <v>0</v>
      </c>
      <c r="E32" s="84" t="str">
        <f t="shared" si="6"/>
        <v>0-0 (0)</v>
      </c>
      <c r="G32" s="10">
        <f>'3.1.MTS A'!M33</f>
        <v>0</v>
      </c>
      <c r="H32" s="10">
        <f>'3.1.MTS A'!O33</f>
        <v>0</v>
      </c>
      <c r="I32" s="96"/>
      <c r="J32" s="10">
        <f>'3.1.MTS A'!G33</f>
        <v>0</v>
      </c>
      <c r="K32" s="10">
        <f>'3.1.MTS A'!L33</f>
        <v>0</v>
      </c>
      <c r="L32" s="10">
        <f>'3.1.MTS A'!N33</f>
        <v>0</v>
      </c>
      <c r="N32" s="9">
        <f>'1.4.Fwd TIV-Field Inputs'!O32</f>
        <v>0</v>
      </c>
      <c r="O32" s="9">
        <f>'1.4.Fwd TIV-Field Inputs'!R32</f>
        <v>0</v>
      </c>
      <c r="P32" s="9">
        <f>'1.4.Fwd TIV-Field Inputs'!S32</f>
        <v>0</v>
      </c>
      <c r="Q32" s="9">
        <f>'1.4.Fwd TIV-Field Inputs'!T32</f>
        <v>0</v>
      </c>
      <c r="R32" s="96"/>
      <c r="S32" s="9">
        <f>'1.4.Fwd TIV-Field Inputs'!V32</f>
        <v>0</v>
      </c>
      <c r="T32" s="9">
        <f>'1.4.Fwd TIV-Field Inputs'!Y32</f>
        <v>0</v>
      </c>
      <c r="U32" s="9">
        <f>'1.4.Fwd TIV-Field Inputs'!Z32</f>
        <v>0</v>
      </c>
      <c r="V32" s="9">
        <f>'1.4.Fwd TIV-Field Inputs'!AA32</f>
        <v>0</v>
      </c>
      <c r="W32"/>
      <c r="X32" s="9">
        <f>'1.4.Fwd TIV-Field Inputs'!AC32</f>
        <v>0</v>
      </c>
      <c r="Y32" s="9">
        <f>'1.4.Fwd TIV-Field Inputs'!AF32</f>
        <v>0</v>
      </c>
      <c r="Z32" s="9">
        <f>'1.4.Fwd TIV-Field Inputs'!AG32</f>
        <v>0</v>
      </c>
      <c r="AA32" s="9">
        <f>'1.4.Fwd TIV-Field Inputs'!AH32</f>
        <v>0</v>
      </c>
      <c r="AB32" s="96"/>
      <c r="AC32" s="9">
        <f>'1.4.Fwd TIV-Field Inputs'!AJ32</f>
        <v>0</v>
      </c>
      <c r="AD32" s="9">
        <f>'1.4.Fwd TIV-Field Inputs'!AM32</f>
        <v>0</v>
      </c>
      <c r="AE32" s="9">
        <f>'1.4.Fwd TIV-Field Inputs'!AN32</f>
        <v>0</v>
      </c>
      <c r="AF32" s="9">
        <f>'1.4.Fwd TIV-Field Inputs'!AO32</f>
        <v>0</v>
      </c>
      <c r="AH32" s="72">
        <f>IFERROR(VLOOKUP(D32,Masters!$D$3:$E$17,2,FALSE),0)</f>
        <v>0</v>
      </c>
    </row>
    <row r="33" spans="1:34" s="3" customFormat="1" ht="16.5" customHeight="1" x14ac:dyDescent="0.25">
      <c r="A33" s="53">
        <f>'1.4.Fwd TIV-Field Inputs'!A33</f>
        <v>0</v>
      </c>
      <c r="B33" s="53">
        <f>'1.4.Fwd TIV-Field Inputs'!B33</f>
        <v>0</v>
      </c>
      <c r="C33" s="53">
        <f>'1.4.Fwd TIV-Field Inputs'!C33</f>
        <v>0</v>
      </c>
      <c r="D33" s="53">
        <f>'1.4.Fwd TIV-Field Inputs'!D33</f>
        <v>0</v>
      </c>
      <c r="E33" s="84" t="str">
        <f t="shared" si="6"/>
        <v>0-0 (0)</v>
      </c>
      <c r="G33" s="10">
        <f>'3.1.MTS A'!M34</f>
        <v>0</v>
      </c>
      <c r="H33" s="10">
        <f>'3.1.MTS A'!O34</f>
        <v>0</v>
      </c>
      <c r="I33" s="96"/>
      <c r="J33" s="10">
        <f>'3.1.MTS A'!G34</f>
        <v>0</v>
      </c>
      <c r="K33" s="10">
        <f>'3.1.MTS A'!L34</f>
        <v>0</v>
      </c>
      <c r="L33" s="10">
        <f>'3.1.MTS A'!N34</f>
        <v>0</v>
      </c>
      <c r="N33" s="9">
        <f>'1.4.Fwd TIV-Field Inputs'!O33</f>
        <v>0</v>
      </c>
      <c r="O33" s="9">
        <f>'1.4.Fwd TIV-Field Inputs'!R33</f>
        <v>0</v>
      </c>
      <c r="P33" s="9">
        <f>'1.4.Fwd TIV-Field Inputs'!S33</f>
        <v>0</v>
      </c>
      <c r="Q33" s="9">
        <f>'1.4.Fwd TIV-Field Inputs'!T33</f>
        <v>0</v>
      </c>
      <c r="R33" s="96"/>
      <c r="S33" s="9">
        <f>'1.4.Fwd TIV-Field Inputs'!V33</f>
        <v>0</v>
      </c>
      <c r="T33" s="9">
        <f>'1.4.Fwd TIV-Field Inputs'!Y33</f>
        <v>0</v>
      </c>
      <c r="U33" s="9">
        <f>'1.4.Fwd TIV-Field Inputs'!Z33</f>
        <v>0</v>
      </c>
      <c r="V33" s="9">
        <f>'1.4.Fwd TIV-Field Inputs'!AA33</f>
        <v>0</v>
      </c>
      <c r="W33"/>
      <c r="X33" s="9">
        <f>'1.4.Fwd TIV-Field Inputs'!AC33</f>
        <v>0</v>
      </c>
      <c r="Y33" s="9">
        <f>'1.4.Fwd TIV-Field Inputs'!AF33</f>
        <v>0</v>
      </c>
      <c r="Z33" s="9">
        <f>'1.4.Fwd TIV-Field Inputs'!AG33</f>
        <v>0</v>
      </c>
      <c r="AA33" s="9">
        <f>'1.4.Fwd TIV-Field Inputs'!AH33</f>
        <v>0</v>
      </c>
      <c r="AB33" s="96"/>
      <c r="AC33" s="9">
        <f>'1.4.Fwd TIV-Field Inputs'!AJ33</f>
        <v>0</v>
      </c>
      <c r="AD33" s="9">
        <f>'1.4.Fwd TIV-Field Inputs'!AM33</f>
        <v>0</v>
      </c>
      <c r="AE33" s="9">
        <f>'1.4.Fwd TIV-Field Inputs'!AN33</f>
        <v>0</v>
      </c>
      <c r="AF33" s="9">
        <f>'1.4.Fwd TIV-Field Inputs'!AO33</f>
        <v>0</v>
      </c>
      <c r="AH33" s="72">
        <f>IFERROR(VLOOKUP(D33,Masters!$D$3:$E$17,2,FALSE),0)</f>
        <v>0</v>
      </c>
    </row>
    <row r="34" spans="1:34" s="3" customFormat="1" ht="16.5" customHeight="1" x14ac:dyDescent="0.25">
      <c r="A34" s="53">
        <f>'1.4.Fwd TIV-Field Inputs'!A34</f>
        <v>0</v>
      </c>
      <c r="B34" s="53">
        <f>'1.4.Fwd TIV-Field Inputs'!B34</f>
        <v>0</v>
      </c>
      <c r="C34" s="53">
        <f>'1.4.Fwd TIV-Field Inputs'!C34</f>
        <v>0</v>
      </c>
      <c r="D34" s="53">
        <f>'1.4.Fwd TIV-Field Inputs'!D34</f>
        <v>0</v>
      </c>
      <c r="E34" s="84" t="str">
        <f t="shared" si="6"/>
        <v>0-0 (0)</v>
      </c>
      <c r="G34" s="10">
        <f>'3.1.MTS A'!M35</f>
        <v>0</v>
      </c>
      <c r="H34" s="10">
        <f>'3.1.MTS A'!O35</f>
        <v>0</v>
      </c>
      <c r="I34" s="96"/>
      <c r="J34" s="10">
        <f>'3.1.MTS A'!G35</f>
        <v>0</v>
      </c>
      <c r="K34" s="10">
        <f>'3.1.MTS A'!L35</f>
        <v>0</v>
      </c>
      <c r="L34" s="10">
        <f>'3.1.MTS A'!N35</f>
        <v>0</v>
      </c>
      <c r="N34" s="9">
        <f>'1.4.Fwd TIV-Field Inputs'!O34</f>
        <v>0</v>
      </c>
      <c r="O34" s="9">
        <f>'1.4.Fwd TIV-Field Inputs'!R34</f>
        <v>0</v>
      </c>
      <c r="P34" s="9">
        <f>'1.4.Fwd TIV-Field Inputs'!S34</f>
        <v>0</v>
      </c>
      <c r="Q34" s="9">
        <f>'1.4.Fwd TIV-Field Inputs'!T34</f>
        <v>0</v>
      </c>
      <c r="R34" s="96"/>
      <c r="S34" s="9">
        <f>'1.4.Fwd TIV-Field Inputs'!V34</f>
        <v>0</v>
      </c>
      <c r="T34" s="9">
        <f>'1.4.Fwd TIV-Field Inputs'!Y34</f>
        <v>0</v>
      </c>
      <c r="U34" s="9">
        <f>'1.4.Fwd TIV-Field Inputs'!Z34</f>
        <v>0</v>
      </c>
      <c r="V34" s="9">
        <f>'1.4.Fwd TIV-Field Inputs'!AA34</f>
        <v>0</v>
      </c>
      <c r="W34"/>
      <c r="X34" s="9">
        <f>'1.4.Fwd TIV-Field Inputs'!AC34</f>
        <v>0</v>
      </c>
      <c r="Y34" s="9">
        <f>'1.4.Fwd TIV-Field Inputs'!AF34</f>
        <v>0</v>
      </c>
      <c r="Z34" s="9">
        <f>'1.4.Fwd TIV-Field Inputs'!AG34</f>
        <v>0</v>
      </c>
      <c r="AA34" s="9">
        <f>'1.4.Fwd TIV-Field Inputs'!AH34</f>
        <v>0</v>
      </c>
      <c r="AB34" s="96"/>
      <c r="AC34" s="9">
        <f>'1.4.Fwd TIV-Field Inputs'!AJ34</f>
        <v>0</v>
      </c>
      <c r="AD34" s="9">
        <f>'1.4.Fwd TIV-Field Inputs'!AM34</f>
        <v>0</v>
      </c>
      <c r="AE34" s="9">
        <f>'1.4.Fwd TIV-Field Inputs'!AN34</f>
        <v>0</v>
      </c>
      <c r="AF34" s="9">
        <f>'1.4.Fwd TIV-Field Inputs'!AO34</f>
        <v>0</v>
      </c>
      <c r="AH34" s="72">
        <f>IFERROR(VLOOKUP(D34,Masters!$D$3:$E$17,2,FALSE),0)</f>
        <v>0</v>
      </c>
    </row>
    <row r="35" spans="1:34" s="3" customFormat="1" ht="16.5" customHeight="1" x14ac:dyDescent="0.25">
      <c r="A35" s="53">
        <f>'1.4.Fwd TIV-Field Inputs'!A35</f>
        <v>0</v>
      </c>
      <c r="B35" s="53">
        <f>'1.4.Fwd TIV-Field Inputs'!B35</f>
        <v>0</v>
      </c>
      <c r="C35" s="53">
        <f>'1.4.Fwd TIV-Field Inputs'!C35</f>
        <v>0</v>
      </c>
      <c r="D35" s="53">
        <f>'1.4.Fwd TIV-Field Inputs'!D35</f>
        <v>0</v>
      </c>
      <c r="E35" s="84" t="str">
        <f t="shared" si="6"/>
        <v>0-0 (0)</v>
      </c>
      <c r="G35" s="10">
        <f>'3.1.MTS A'!M36</f>
        <v>0</v>
      </c>
      <c r="H35" s="10">
        <f>'3.1.MTS A'!O36</f>
        <v>0</v>
      </c>
      <c r="I35" s="96"/>
      <c r="J35" s="10">
        <f>'3.1.MTS A'!G36</f>
        <v>0</v>
      </c>
      <c r="K35" s="10">
        <f>'3.1.MTS A'!L36</f>
        <v>0</v>
      </c>
      <c r="L35" s="10">
        <f>'3.1.MTS A'!N36</f>
        <v>0</v>
      </c>
      <c r="N35" s="9">
        <f>'1.4.Fwd TIV-Field Inputs'!O35</f>
        <v>0</v>
      </c>
      <c r="O35" s="9">
        <f>'1.4.Fwd TIV-Field Inputs'!R35</f>
        <v>0</v>
      </c>
      <c r="P35" s="9">
        <f>'1.4.Fwd TIV-Field Inputs'!S35</f>
        <v>0</v>
      </c>
      <c r="Q35" s="9">
        <f>'1.4.Fwd TIV-Field Inputs'!T35</f>
        <v>0</v>
      </c>
      <c r="R35" s="96"/>
      <c r="S35" s="9">
        <f>'1.4.Fwd TIV-Field Inputs'!V35</f>
        <v>0</v>
      </c>
      <c r="T35" s="9">
        <f>'1.4.Fwd TIV-Field Inputs'!Y35</f>
        <v>0</v>
      </c>
      <c r="U35" s="9">
        <f>'1.4.Fwd TIV-Field Inputs'!Z35</f>
        <v>0</v>
      </c>
      <c r="V35" s="9">
        <f>'1.4.Fwd TIV-Field Inputs'!AA35</f>
        <v>0</v>
      </c>
      <c r="W35"/>
      <c r="X35" s="9">
        <f>'1.4.Fwd TIV-Field Inputs'!AC35</f>
        <v>0</v>
      </c>
      <c r="Y35" s="9">
        <f>'1.4.Fwd TIV-Field Inputs'!AF35</f>
        <v>0</v>
      </c>
      <c r="Z35" s="9">
        <f>'1.4.Fwd TIV-Field Inputs'!AG35</f>
        <v>0</v>
      </c>
      <c r="AA35" s="9">
        <f>'1.4.Fwd TIV-Field Inputs'!AH35</f>
        <v>0</v>
      </c>
      <c r="AB35" s="96"/>
      <c r="AC35" s="9">
        <f>'1.4.Fwd TIV-Field Inputs'!AJ35</f>
        <v>0</v>
      </c>
      <c r="AD35" s="9">
        <f>'1.4.Fwd TIV-Field Inputs'!AM35</f>
        <v>0</v>
      </c>
      <c r="AE35" s="9">
        <f>'1.4.Fwd TIV-Field Inputs'!AN35</f>
        <v>0</v>
      </c>
      <c r="AF35" s="9">
        <f>'1.4.Fwd TIV-Field Inputs'!AO35</f>
        <v>0</v>
      </c>
      <c r="AH35" s="72">
        <f>IFERROR(VLOOKUP(D35,Masters!$D$3:$E$17,2,FALSE),0)</f>
        <v>0</v>
      </c>
    </row>
    <row r="36" spans="1:34" s="3" customFormat="1" ht="16.5" customHeight="1" x14ac:dyDescent="0.25">
      <c r="A36" s="53">
        <f>'1.4.Fwd TIV-Field Inputs'!A36</f>
        <v>0</v>
      </c>
      <c r="B36" s="53">
        <f>'1.4.Fwd TIV-Field Inputs'!B36</f>
        <v>0</v>
      </c>
      <c r="C36" s="53">
        <f>'1.4.Fwd TIV-Field Inputs'!C36</f>
        <v>0</v>
      </c>
      <c r="D36" s="53">
        <f>'1.4.Fwd TIV-Field Inputs'!D36</f>
        <v>0</v>
      </c>
      <c r="E36" s="84" t="str">
        <f t="shared" si="6"/>
        <v>0-0 (0)</v>
      </c>
      <c r="G36" s="10">
        <f>'3.1.MTS A'!M37</f>
        <v>0</v>
      </c>
      <c r="H36" s="10">
        <f>'3.1.MTS A'!O37</f>
        <v>0</v>
      </c>
      <c r="I36" s="96"/>
      <c r="J36" s="10">
        <f>'3.1.MTS A'!G37</f>
        <v>0</v>
      </c>
      <c r="K36" s="10">
        <f>'3.1.MTS A'!L37</f>
        <v>0</v>
      </c>
      <c r="L36" s="10">
        <f>'3.1.MTS A'!N37</f>
        <v>0</v>
      </c>
      <c r="N36" s="9">
        <f>'1.4.Fwd TIV-Field Inputs'!O36</f>
        <v>0</v>
      </c>
      <c r="O36" s="9">
        <f>'1.4.Fwd TIV-Field Inputs'!R36</f>
        <v>0</v>
      </c>
      <c r="P36" s="9">
        <f>'1.4.Fwd TIV-Field Inputs'!S36</f>
        <v>0</v>
      </c>
      <c r="Q36" s="9">
        <f>'1.4.Fwd TIV-Field Inputs'!T36</f>
        <v>0</v>
      </c>
      <c r="R36" s="96"/>
      <c r="S36" s="9">
        <f>'1.4.Fwd TIV-Field Inputs'!V36</f>
        <v>0</v>
      </c>
      <c r="T36" s="9">
        <f>'1.4.Fwd TIV-Field Inputs'!Y36</f>
        <v>0</v>
      </c>
      <c r="U36" s="9">
        <f>'1.4.Fwd TIV-Field Inputs'!Z36</f>
        <v>0</v>
      </c>
      <c r="V36" s="9">
        <f>'1.4.Fwd TIV-Field Inputs'!AA36</f>
        <v>0</v>
      </c>
      <c r="W36"/>
      <c r="X36" s="9">
        <f>'1.4.Fwd TIV-Field Inputs'!AC36</f>
        <v>0</v>
      </c>
      <c r="Y36" s="9">
        <f>'1.4.Fwd TIV-Field Inputs'!AF36</f>
        <v>0</v>
      </c>
      <c r="Z36" s="9">
        <f>'1.4.Fwd TIV-Field Inputs'!AG36</f>
        <v>0</v>
      </c>
      <c r="AA36" s="9">
        <f>'1.4.Fwd TIV-Field Inputs'!AH36</f>
        <v>0</v>
      </c>
      <c r="AB36" s="96"/>
      <c r="AC36" s="9">
        <f>'1.4.Fwd TIV-Field Inputs'!AJ36</f>
        <v>0</v>
      </c>
      <c r="AD36" s="9">
        <f>'1.4.Fwd TIV-Field Inputs'!AM36</f>
        <v>0</v>
      </c>
      <c r="AE36" s="9">
        <f>'1.4.Fwd TIV-Field Inputs'!AN36</f>
        <v>0</v>
      </c>
      <c r="AF36" s="9">
        <f>'1.4.Fwd TIV-Field Inputs'!AO36</f>
        <v>0</v>
      </c>
      <c r="AH36" s="72">
        <f>IFERROR(VLOOKUP(D36,Masters!$D$3:$E$17,2,FALSE),0)</f>
        <v>0</v>
      </c>
    </row>
    <row r="37" spans="1:34" s="3" customFormat="1" ht="16.5" customHeight="1" x14ac:dyDescent="0.25">
      <c r="A37" s="53">
        <f>'1.4.Fwd TIV-Field Inputs'!A37</f>
        <v>0</v>
      </c>
      <c r="B37" s="53">
        <f>'1.4.Fwd TIV-Field Inputs'!B37</f>
        <v>0</v>
      </c>
      <c r="C37" s="53">
        <f>'1.4.Fwd TIV-Field Inputs'!C37</f>
        <v>0</v>
      </c>
      <c r="D37" s="53">
        <f>'1.4.Fwd TIV-Field Inputs'!D37</f>
        <v>0</v>
      </c>
      <c r="E37" s="84" t="str">
        <f t="shared" si="6"/>
        <v>0-0 (0)</v>
      </c>
      <c r="G37" s="10">
        <f>'3.1.MTS A'!M38</f>
        <v>0</v>
      </c>
      <c r="H37" s="10">
        <f>'3.1.MTS A'!O38</f>
        <v>0</v>
      </c>
      <c r="I37" s="96"/>
      <c r="J37" s="10">
        <f>'3.1.MTS A'!G38</f>
        <v>0</v>
      </c>
      <c r="K37" s="10">
        <f>'3.1.MTS A'!L38</f>
        <v>0</v>
      </c>
      <c r="L37" s="10">
        <f>'3.1.MTS A'!N38</f>
        <v>0</v>
      </c>
      <c r="N37" s="9">
        <f>'1.4.Fwd TIV-Field Inputs'!O37</f>
        <v>0</v>
      </c>
      <c r="O37" s="9">
        <f>'1.4.Fwd TIV-Field Inputs'!R37</f>
        <v>0</v>
      </c>
      <c r="P37" s="9">
        <f>'1.4.Fwd TIV-Field Inputs'!S37</f>
        <v>0</v>
      </c>
      <c r="Q37" s="9">
        <f>'1.4.Fwd TIV-Field Inputs'!T37</f>
        <v>0</v>
      </c>
      <c r="R37" s="96"/>
      <c r="S37" s="9">
        <f>'1.4.Fwd TIV-Field Inputs'!V37</f>
        <v>0</v>
      </c>
      <c r="T37" s="9">
        <f>'1.4.Fwd TIV-Field Inputs'!Y37</f>
        <v>0</v>
      </c>
      <c r="U37" s="9">
        <f>'1.4.Fwd TIV-Field Inputs'!Z37</f>
        <v>0</v>
      </c>
      <c r="V37" s="9">
        <f>'1.4.Fwd TIV-Field Inputs'!AA37</f>
        <v>0</v>
      </c>
      <c r="W37"/>
      <c r="X37" s="9">
        <f>'1.4.Fwd TIV-Field Inputs'!AC37</f>
        <v>0</v>
      </c>
      <c r="Y37" s="9">
        <f>'1.4.Fwd TIV-Field Inputs'!AF37</f>
        <v>0</v>
      </c>
      <c r="Z37" s="9">
        <f>'1.4.Fwd TIV-Field Inputs'!AG37</f>
        <v>0</v>
      </c>
      <c r="AA37" s="9">
        <f>'1.4.Fwd TIV-Field Inputs'!AH37</f>
        <v>0</v>
      </c>
      <c r="AB37" s="96"/>
      <c r="AC37" s="9">
        <f>'1.4.Fwd TIV-Field Inputs'!AJ37</f>
        <v>0</v>
      </c>
      <c r="AD37" s="9">
        <f>'1.4.Fwd TIV-Field Inputs'!AM37</f>
        <v>0</v>
      </c>
      <c r="AE37" s="9">
        <f>'1.4.Fwd TIV-Field Inputs'!AN37</f>
        <v>0</v>
      </c>
      <c r="AF37" s="9">
        <f>'1.4.Fwd TIV-Field Inputs'!AO37</f>
        <v>0</v>
      </c>
      <c r="AH37" s="72">
        <f>IFERROR(VLOOKUP(D37,Masters!$D$3:$E$17,2,FALSE),0)</f>
        <v>0</v>
      </c>
    </row>
    <row r="38" spans="1:34" s="3" customFormat="1" ht="16.5" customHeight="1" x14ac:dyDescent="0.25">
      <c r="A38" s="53">
        <f>'1.4.Fwd TIV-Field Inputs'!A38</f>
        <v>0</v>
      </c>
      <c r="B38" s="53">
        <f>'1.4.Fwd TIV-Field Inputs'!B38</f>
        <v>0</v>
      </c>
      <c r="C38" s="53">
        <f>'1.4.Fwd TIV-Field Inputs'!C38</f>
        <v>0</v>
      </c>
      <c r="D38" s="53">
        <f>'1.4.Fwd TIV-Field Inputs'!D38</f>
        <v>0</v>
      </c>
      <c r="E38" s="84" t="str">
        <f t="shared" si="6"/>
        <v>0-0 (0)</v>
      </c>
      <c r="G38" s="10">
        <f>'3.1.MTS A'!M39</f>
        <v>0</v>
      </c>
      <c r="H38" s="10">
        <f>'3.1.MTS A'!O39</f>
        <v>0</v>
      </c>
      <c r="I38" s="96"/>
      <c r="J38" s="10">
        <f>'3.1.MTS A'!G39</f>
        <v>0</v>
      </c>
      <c r="K38" s="10">
        <f>'3.1.MTS A'!L39</f>
        <v>0</v>
      </c>
      <c r="L38" s="10">
        <f>'3.1.MTS A'!N39</f>
        <v>0</v>
      </c>
      <c r="N38" s="9">
        <f>'1.4.Fwd TIV-Field Inputs'!O38</f>
        <v>0</v>
      </c>
      <c r="O38" s="9">
        <f>'1.4.Fwd TIV-Field Inputs'!R38</f>
        <v>0</v>
      </c>
      <c r="P38" s="9">
        <f>'1.4.Fwd TIV-Field Inputs'!S38</f>
        <v>0</v>
      </c>
      <c r="Q38" s="9">
        <f>'1.4.Fwd TIV-Field Inputs'!T38</f>
        <v>0</v>
      </c>
      <c r="R38" s="96"/>
      <c r="S38" s="9">
        <f>'1.4.Fwd TIV-Field Inputs'!V38</f>
        <v>0</v>
      </c>
      <c r="T38" s="9">
        <f>'1.4.Fwd TIV-Field Inputs'!Y38</f>
        <v>0</v>
      </c>
      <c r="U38" s="9">
        <f>'1.4.Fwd TIV-Field Inputs'!Z38</f>
        <v>0</v>
      </c>
      <c r="V38" s="9">
        <f>'1.4.Fwd TIV-Field Inputs'!AA38</f>
        <v>0</v>
      </c>
      <c r="W38"/>
      <c r="X38" s="9">
        <f>'1.4.Fwd TIV-Field Inputs'!AC38</f>
        <v>0</v>
      </c>
      <c r="Y38" s="9">
        <f>'1.4.Fwd TIV-Field Inputs'!AF38</f>
        <v>0</v>
      </c>
      <c r="Z38" s="9">
        <f>'1.4.Fwd TIV-Field Inputs'!AG38</f>
        <v>0</v>
      </c>
      <c r="AA38" s="9">
        <f>'1.4.Fwd TIV-Field Inputs'!AH38</f>
        <v>0</v>
      </c>
      <c r="AB38" s="96"/>
      <c r="AC38" s="9">
        <f>'1.4.Fwd TIV-Field Inputs'!AJ38</f>
        <v>0</v>
      </c>
      <c r="AD38" s="9">
        <f>'1.4.Fwd TIV-Field Inputs'!AM38</f>
        <v>0</v>
      </c>
      <c r="AE38" s="9">
        <f>'1.4.Fwd TIV-Field Inputs'!AN38</f>
        <v>0</v>
      </c>
      <c r="AF38" s="9">
        <f>'1.4.Fwd TIV-Field Inputs'!AO38</f>
        <v>0</v>
      </c>
      <c r="AH38" s="72">
        <f>IFERROR(VLOOKUP(D38,Masters!$D$3:$E$17,2,FALSE),0)</f>
        <v>0</v>
      </c>
    </row>
    <row r="39" spans="1:34" s="3" customFormat="1" ht="16.5" customHeight="1" x14ac:dyDescent="0.25">
      <c r="A39" s="53">
        <f>'1.4.Fwd TIV-Field Inputs'!A39</f>
        <v>0</v>
      </c>
      <c r="B39" s="53">
        <f>'1.4.Fwd TIV-Field Inputs'!B39</f>
        <v>0</v>
      </c>
      <c r="C39" s="53">
        <f>'1.4.Fwd TIV-Field Inputs'!C39</f>
        <v>0</v>
      </c>
      <c r="D39" s="53">
        <f>'1.4.Fwd TIV-Field Inputs'!D39</f>
        <v>0</v>
      </c>
      <c r="E39" s="84" t="str">
        <f t="shared" si="6"/>
        <v>0-0 (0)</v>
      </c>
      <c r="G39" s="10">
        <f>'3.1.MTS A'!M40</f>
        <v>0</v>
      </c>
      <c r="H39" s="10">
        <f>'3.1.MTS A'!O40</f>
        <v>0</v>
      </c>
      <c r="I39" s="96"/>
      <c r="J39" s="10">
        <f>'3.1.MTS A'!G40</f>
        <v>0</v>
      </c>
      <c r="K39" s="10">
        <f>'3.1.MTS A'!L40</f>
        <v>0</v>
      </c>
      <c r="L39" s="10">
        <f>'3.1.MTS A'!N40</f>
        <v>0</v>
      </c>
      <c r="N39" s="9">
        <f>'1.4.Fwd TIV-Field Inputs'!O39</f>
        <v>0</v>
      </c>
      <c r="O39" s="9">
        <f>'1.4.Fwd TIV-Field Inputs'!R39</f>
        <v>0</v>
      </c>
      <c r="P39" s="9">
        <f>'1.4.Fwd TIV-Field Inputs'!S39</f>
        <v>0</v>
      </c>
      <c r="Q39" s="9">
        <f>'1.4.Fwd TIV-Field Inputs'!T39</f>
        <v>0</v>
      </c>
      <c r="R39" s="96"/>
      <c r="S39" s="9">
        <f>'1.4.Fwd TIV-Field Inputs'!V39</f>
        <v>0</v>
      </c>
      <c r="T39" s="9">
        <f>'1.4.Fwd TIV-Field Inputs'!Y39</f>
        <v>0</v>
      </c>
      <c r="U39" s="9">
        <f>'1.4.Fwd TIV-Field Inputs'!Z39</f>
        <v>0</v>
      </c>
      <c r="V39" s="9">
        <f>'1.4.Fwd TIV-Field Inputs'!AA39</f>
        <v>0</v>
      </c>
      <c r="W39"/>
      <c r="X39" s="9">
        <f>'1.4.Fwd TIV-Field Inputs'!AC39</f>
        <v>0</v>
      </c>
      <c r="Y39" s="9">
        <f>'1.4.Fwd TIV-Field Inputs'!AF39</f>
        <v>0</v>
      </c>
      <c r="Z39" s="9">
        <f>'1.4.Fwd TIV-Field Inputs'!AG39</f>
        <v>0</v>
      </c>
      <c r="AA39" s="9">
        <f>'1.4.Fwd TIV-Field Inputs'!AH39</f>
        <v>0</v>
      </c>
      <c r="AB39" s="96"/>
      <c r="AC39" s="9">
        <f>'1.4.Fwd TIV-Field Inputs'!AJ39</f>
        <v>0</v>
      </c>
      <c r="AD39" s="9">
        <f>'1.4.Fwd TIV-Field Inputs'!AM39</f>
        <v>0</v>
      </c>
      <c r="AE39" s="9">
        <f>'1.4.Fwd TIV-Field Inputs'!AN39</f>
        <v>0</v>
      </c>
      <c r="AF39" s="9">
        <f>'1.4.Fwd TIV-Field Inputs'!AO39</f>
        <v>0</v>
      </c>
      <c r="AH39" s="72">
        <f>IFERROR(VLOOKUP(D39,Masters!$D$3:$E$17,2,FALSE),0)</f>
        <v>0</v>
      </c>
    </row>
    <row r="40" spans="1:34" s="3" customFormat="1" ht="16.5" customHeight="1" x14ac:dyDescent="0.25">
      <c r="A40" s="53">
        <f>'1.4.Fwd TIV-Field Inputs'!A40</f>
        <v>0</v>
      </c>
      <c r="B40" s="53">
        <f>'1.4.Fwd TIV-Field Inputs'!B40</f>
        <v>0</v>
      </c>
      <c r="C40" s="53">
        <f>'1.4.Fwd TIV-Field Inputs'!C40</f>
        <v>0</v>
      </c>
      <c r="D40" s="53">
        <f>'1.4.Fwd TIV-Field Inputs'!D40</f>
        <v>0</v>
      </c>
      <c r="E40" s="84" t="str">
        <f t="shared" si="6"/>
        <v>0-0 (0)</v>
      </c>
      <c r="G40" s="10">
        <f>'3.1.MTS A'!M41</f>
        <v>0</v>
      </c>
      <c r="H40" s="10">
        <f>'3.1.MTS A'!O41</f>
        <v>0</v>
      </c>
      <c r="I40" s="96"/>
      <c r="J40" s="10">
        <f>'3.1.MTS A'!G41</f>
        <v>0</v>
      </c>
      <c r="K40" s="10">
        <f>'3.1.MTS A'!L41</f>
        <v>0</v>
      </c>
      <c r="L40" s="10">
        <f>'3.1.MTS A'!N41</f>
        <v>0</v>
      </c>
      <c r="N40" s="9">
        <f>'1.4.Fwd TIV-Field Inputs'!O40</f>
        <v>0</v>
      </c>
      <c r="O40" s="9">
        <f>'1.4.Fwd TIV-Field Inputs'!R40</f>
        <v>0</v>
      </c>
      <c r="P40" s="9">
        <f>'1.4.Fwd TIV-Field Inputs'!S40</f>
        <v>0</v>
      </c>
      <c r="Q40" s="9">
        <f>'1.4.Fwd TIV-Field Inputs'!T40</f>
        <v>0</v>
      </c>
      <c r="R40" s="96"/>
      <c r="S40" s="9">
        <f>'1.4.Fwd TIV-Field Inputs'!V40</f>
        <v>0</v>
      </c>
      <c r="T40" s="9">
        <f>'1.4.Fwd TIV-Field Inputs'!Y40</f>
        <v>0</v>
      </c>
      <c r="U40" s="9">
        <f>'1.4.Fwd TIV-Field Inputs'!Z40</f>
        <v>0</v>
      </c>
      <c r="V40" s="9">
        <f>'1.4.Fwd TIV-Field Inputs'!AA40</f>
        <v>0</v>
      </c>
      <c r="W40"/>
      <c r="X40" s="9">
        <f>'1.4.Fwd TIV-Field Inputs'!AC40</f>
        <v>0</v>
      </c>
      <c r="Y40" s="9">
        <f>'1.4.Fwd TIV-Field Inputs'!AF40</f>
        <v>0</v>
      </c>
      <c r="Z40" s="9">
        <f>'1.4.Fwd TIV-Field Inputs'!AG40</f>
        <v>0</v>
      </c>
      <c r="AA40" s="9">
        <f>'1.4.Fwd TIV-Field Inputs'!AH40</f>
        <v>0</v>
      </c>
      <c r="AB40" s="96"/>
      <c r="AC40" s="9">
        <f>'1.4.Fwd TIV-Field Inputs'!AJ40</f>
        <v>0</v>
      </c>
      <c r="AD40" s="9">
        <f>'1.4.Fwd TIV-Field Inputs'!AM40</f>
        <v>0</v>
      </c>
      <c r="AE40" s="9">
        <f>'1.4.Fwd TIV-Field Inputs'!AN40</f>
        <v>0</v>
      </c>
      <c r="AF40" s="9">
        <f>'1.4.Fwd TIV-Field Inputs'!AO40</f>
        <v>0</v>
      </c>
      <c r="AH40" s="72">
        <f>IFERROR(VLOOKUP(D40,Masters!$D$3:$E$17,2,FALSE),0)</f>
        <v>0</v>
      </c>
    </row>
    <row r="41" spans="1:34" s="3" customFormat="1" x14ac:dyDescent="0.25">
      <c r="A41" s="53">
        <f>'1.4.Fwd TIV-Field Inputs'!A41</f>
        <v>0</v>
      </c>
      <c r="B41" s="53">
        <f>'1.4.Fwd TIV-Field Inputs'!B41</f>
        <v>0</v>
      </c>
      <c r="C41" s="53">
        <f>'1.4.Fwd TIV-Field Inputs'!C41</f>
        <v>0</v>
      </c>
      <c r="D41" s="53">
        <f>'1.4.Fwd TIV-Field Inputs'!D41</f>
        <v>0</v>
      </c>
      <c r="E41" s="84" t="str">
        <f t="shared" si="6"/>
        <v>0-0 (0)</v>
      </c>
      <c r="G41" s="10">
        <f>'3.1.MTS A'!M42</f>
        <v>0</v>
      </c>
      <c r="H41" s="10">
        <f>'3.1.MTS A'!O42</f>
        <v>0</v>
      </c>
      <c r="I41" s="96"/>
      <c r="J41" s="10">
        <f>'3.1.MTS A'!G42</f>
        <v>0</v>
      </c>
      <c r="K41" s="10">
        <f>'3.1.MTS A'!L42</f>
        <v>0</v>
      </c>
      <c r="L41" s="10">
        <f>'3.1.MTS A'!N42</f>
        <v>0</v>
      </c>
      <c r="N41" s="9">
        <f>'1.4.Fwd TIV-Field Inputs'!O41</f>
        <v>0</v>
      </c>
      <c r="O41" s="9">
        <f>'1.4.Fwd TIV-Field Inputs'!R41</f>
        <v>0</v>
      </c>
      <c r="P41" s="9">
        <f>'1.4.Fwd TIV-Field Inputs'!S41</f>
        <v>0</v>
      </c>
      <c r="Q41" s="9">
        <f>'1.4.Fwd TIV-Field Inputs'!T41</f>
        <v>0</v>
      </c>
      <c r="R41" s="96"/>
      <c r="S41" s="9">
        <f>'1.4.Fwd TIV-Field Inputs'!V41</f>
        <v>0</v>
      </c>
      <c r="T41" s="9">
        <f>'1.4.Fwd TIV-Field Inputs'!Y41</f>
        <v>0</v>
      </c>
      <c r="U41" s="9">
        <f>'1.4.Fwd TIV-Field Inputs'!Z41</f>
        <v>0</v>
      </c>
      <c r="V41" s="9">
        <f>'1.4.Fwd TIV-Field Inputs'!AA41</f>
        <v>0</v>
      </c>
      <c r="W41"/>
      <c r="X41" s="9">
        <f>'1.4.Fwd TIV-Field Inputs'!AC41</f>
        <v>0</v>
      </c>
      <c r="Y41" s="9">
        <f>'1.4.Fwd TIV-Field Inputs'!AF41</f>
        <v>0</v>
      </c>
      <c r="Z41" s="9">
        <f>'1.4.Fwd TIV-Field Inputs'!AG41</f>
        <v>0</v>
      </c>
      <c r="AA41" s="9">
        <f>'1.4.Fwd TIV-Field Inputs'!AH41</f>
        <v>0</v>
      </c>
      <c r="AB41" s="96"/>
      <c r="AC41" s="9">
        <f>'1.4.Fwd TIV-Field Inputs'!AJ41</f>
        <v>0</v>
      </c>
      <c r="AD41" s="9">
        <f>'1.4.Fwd TIV-Field Inputs'!AM41</f>
        <v>0</v>
      </c>
      <c r="AE41" s="9">
        <f>'1.4.Fwd TIV-Field Inputs'!AN41</f>
        <v>0</v>
      </c>
      <c r="AF41" s="9">
        <f>'1.4.Fwd TIV-Field Inputs'!AO41</f>
        <v>0</v>
      </c>
      <c r="AH41" s="72">
        <f>IFERROR(VLOOKUP(D41,Masters!$D$3:$E$17,2,FALSE),0)</f>
        <v>0</v>
      </c>
    </row>
    <row r="42" spans="1:34" s="3" customFormat="1" x14ac:dyDescent="0.25">
      <c r="A42" s="53">
        <f>'1.4.Fwd TIV-Field Inputs'!A42</f>
        <v>0</v>
      </c>
      <c r="B42" s="53">
        <f>'1.4.Fwd TIV-Field Inputs'!B42</f>
        <v>0</v>
      </c>
      <c r="C42" s="53">
        <f>'1.4.Fwd TIV-Field Inputs'!C42</f>
        <v>0</v>
      </c>
      <c r="D42" s="53">
        <f>'1.4.Fwd TIV-Field Inputs'!D42</f>
        <v>0</v>
      </c>
      <c r="E42" s="84" t="str">
        <f t="shared" si="6"/>
        <v>0-0 (0)</v>
      </c>
      <c r="G42" s="10">
        <f>'3.1.MTS A'!M43</f>
        <v>0</v>
      </c>
      <c r="H42" s="10">
        <f>'3.1.MTS A'!O43</f>
        <v>0</v>
      </c>
      <c r="I42" s="96"/>
      <c r="J42" s="10">
        <f>'3.1.MTS A'!G43</f>
        <v>0</v>
      </c>
      <c r="K42" s="10">
        <f>'3.1.MTS A'!L43</f>
        <v>0</v>
      </c>
      <c r="L42" s="10">
        <f>'3.1.MTS A'!N43</f>
        <v>0</v>
      </c>
      <c r="N42" s="9">
        <f>'1.4.Fwd TIV-Field Inputs'!O42</f>
        <v>0</v>
      </c>
      <c r="O42" s="9">
        <f>'1.4.Fwd TIV-Field Inputs'!R42</f>
        <v>0</v>
      </c>
      <c r="P42" s="9">
        <f>'1.4.Fwd TIV-Field Inputs'!S42</f>
        <v>0</v>
      </c>
      <c r="Q42" s="9">
        <f>'1.4.Fwd TIV-Field Inputs'!T42</f>
        <v>0</v>
      </c>
      <c r="R42" s="96"/>
      <c r="S42" s="9">
        <f>'1.4.Fwd TIV-Field Inputs'!V42</f>
        <v>0</v>
      </c>
      <c r="T42" s="9">
        <f>'1.4.Fwd TIV-Field Inputs'!Y42</f>
        <v>0</v>
      </c>
      <c r="U42" s="9">
        <f>'1.4.Fwd TIV-Field Inputs'!Z42</f>
        <v>0</v>
      </c>
      <c r="V42" s="9">
        <f>'1.4.Fwd TIV-Field Inputs'!AA42</f>
        <v>0</v>
      </c>
      <c r="W42"/>
      <c r="X42" s="9">
        <f>'1.4.Fwd TIV-Field Inputs'!AC42</f>
        <v>0</v>
      </c>
      <c r="Y42" s="9">
        <f>'1.4.Fwd TIV-Field Inputs'!AF42</f>
        <v>0</v>
      </c>
      <c r="Z42" s="9">
        <f>'1.4.Fwd TIV-Field Inputs'!AG42</f>
        <v>0</v>
      </c>
      <c r="AA42" s="9">
        <f>'1.4.Fwd TIV-Field Inputs'!AH42</f>
        <v>0</v>
      </c>
      <c r="AB42" s="96"/>
      <c r="AC42" s="9">
        <f>'1.4.Fwd TIV-Field Inputs'!AJ42</f>
        <v>0</v>
      </c>
      <c r="AD42" s="9">
        <f>'1.4.Fwd TIV-Field Inputs'!AM42</f>
        <v>0</v>
      </c>
      <c r="AE42" s="9">
        <f>'1.4.Fwd TIV-Field Inputs'!AN42</f>
        <v>0</v>
      </c>
      <c r="AF42" s="9">
        <f>'1.4.Fwd TIV-Field Inputs'!AO42</f>
        <v>0</v>
      </c>
      <c r="AH42" s="72">
        <f>IFERROR(VLOOKUP(D42,Masters!$D$3:$E$17,2,FALSE),0)</f>
        <v>0</v>
      </c>
    </row>
    <row r="43" spans="1:34" s="3" customFormat="1" ht="16.5" customHeight="1" x14ac:dyDescent="0.25">
      <c r="A43" s="53">
        <f>'1.4.Fwd TIV-Field Inputs'!A43</f>
        <v>0</v>
      </c>
      <c r="B43" s="53">
        <f>'1.4.Fwd TIV-Field Inputs'!B43</f>
        <v>0</v>
      </c>
      <c r="C43" s="53">
        <f>'1.4.Fwd TIV-Field Inputs'!C43</f>
        <v>0</v>
      </c>
      <c r="D43" s="53">
        <f>'1.4.Fwd TIV-Field Inputs'!D43</f>
        <v>0</v>
      </c>
      <c r="E43" s="84" t="str">
        <f t="shared" si="6"/>
        <v>0-0 (0)</v>
      </c>
      <c r="G43" s="10">
        <f>'3.1.MTS A'!M44</f>
        <v>0</v>
      </c>
      <c r="H43" s="10">
        <f>'3.1.MTS A'!O44</f>
        <v>0</v>
      </c>
      <c r="I43" s="96"/>
      <c r="J43" s="10">
        <f>'3.1.MTS A'!G44</f>
        <v>0</v>
      </c>
      <c r="K43" s="10">
        <f>'3.1.MTS A'!L44</f>
        <v>0</v>
      </c>
      <c r="L43" s="10">
        <f>'3.1.MTS A'!N44</f>
        <v>0</v>
      </c>
      <c r="N43" s="9">
        <f>'1.4.Fwd TIV-Field Inputs'!O43</f>
        <v>0</v>
      </c>
      <c r="O43" s="9">
        <f>'1.4.Fwd TIV-Field Inputs'!R43</f>
        <v>0</v>
      </c>
      <c r="P43" s="9">
        <f>'1.4.Fwd TIV-Field Inputs'!S43</f>
        <v>0</v>
      </c>
      <c r="Q43" s="9">
        <f>'1.4.Fwd TIV-Field Inputs'!T43</f>
        <v>0</v>
      </c>
      <c r="R43" s="96"/>
      <c r="S43" s="9">
        <f>'1.4.Fwd TIV-Field Inputs'!V43</f>
        <v>0</v>
      </c>
      <c r="T43" s="9">
        <f>'1.4.Fwd TIV-Field Inputs'!Y43</f>
        <v>0</v>
      </c>
      <c r="U43" s="9">
        <f>'1.4.Fwd TIV-Field Inputs'!Z43</f>
        <v>0</v>
      </c>
      <c r="V43" s="9">
        <f>'1.4.Fwd TIV-Field Inputs'!AA43</f>
        <v>0</v>
      </c>
      <c r="W43"/>
      <c r="X43" s="9">
        <f>'1.4.Fwd TIV-Field Inputs'!AC43</f>
        <v>0</v>
      </c>
      <c r="Y43" s="9">
        <f>'1.4.Fwd TIV-Field Inputs'!AF43</f>
        <v>0</v>
      </c>
      <c r="Z43" s="9">
        <f>'1.4.Fwd TIV-Field Inputs'!AG43</f>
        <v>0</v>
      </c>
      <c r="AA43" s="9">
        <f>'1.4.Fwd TIV-Field Inputs'!AH43</f>
        <v>0</v>
      </c>
      <c r="AB43" s="96"/>
      <c r="AC43" s="9">
        <f>'1.4.Fwd TIV-Field Inputs'!AJ43</f>
        <v>0</v>
      </c>
      <c r="AD43" s="9">
        <f>'1.4.Fwd TIV-Field Inputs'!AM43</f>
        <v>0</v>
      </c>
      <c r="AE43" s="9">
        <f>'1.4.Fwd TIV-Field Inputs'!AN43</f>
        <v>0</v>
      </c>
      <c r="AF43" s="9">
        <f>'1.4.Fwd TIV-Field Inputs'!AO43</f>
        <v>0</v>
      </c>
      <c r="AH43" s="72">
        <f>IFERROR(VLOOKUP(D43,Masters!$D$3:$E$17,2,FALSE),0)</f>
        <v>0</v>
      </c>
    </row>
    <row r="44" spans="1:34" s="3" customFormat="1" ht="16.5" customHeight="1" x14ac:dyDescent="0.25">
      <c r="A44" s="53">
        <f>'1.4.Fwd TIV-Field Inputs'!A44</f>
        <v>0</v>
      </c>
      <c r="B44" s="53">
        <f>'1.4.Fwd TIV-Field Inputs'!B44</f>
        <v>0</v>
      </c>
      <c r="C44" s="53">
        <f>'1.4.Fwd TIV-Field Inputs'!C44</f>
        <v>0</v>
      </c>
      <c r="D44" s="53">
        <f>'1.4.Fwd TIV-Field Inputs'!D44</f>
        <v>0</v>
      </c>
      <c r="E44" s="84" t="str">
        <f t="shared" si="6"/>
        <v>0-0 (0)</v>
      </c>
      <c r="G44" s="10">
        <f>'3.1.MTS A'!M45</f>
        <v>0</v>
      </c>
      <c r="H44" s="10">
        <f>'3.1.MTS A'!O45</f>
        <v>0</v>
      </c>
      <c r="I44" s="96"/>
      <c r="J44" s="10">
        <f>'3.1.MTS A'!G45</f>
        <v>0</v>
      </c>
      <c r="K44" s="10">
        <f>'3.1.MTS A'!L45</f>
        <v>0</v>
      </c>
      <c r="L44" s="10">
        <f>'3.1.MTS A'!N45</f>
        <v>0</v>
      </c>
      <c r="N44" s="9">
        <f>'1.4.Fwd TIV-Field Inputs'!O44</f>
        <v>0</v>
      </c>
      <c r="O44" s="9">
        <f>'1.4.Fwd TIV-Field Inputs'!R44</f>
        <v>0</v>
      </c>
      <c r="P44" s="9">
        <f>'1.4.Fwd TIV-Field Inputs'!S44</f>
        <v>0</v>
      </c>
      <c r="Q44" s="9">
        <f>'1.4.Fwd TIV-Field Inputs'!T44</f>
        <v>0</v>
      </c>
      <c r="R44" s="96"/>
      <c r="S44" s="9">
        <f>'1.4.Fwd TIV-Field Inputs'!V44</f>
        <v>0</v>
      </c>
      <c r="T44" s="9">
        <f>'1.4.Fwd TIV-Field Inputs'!Y44</f>
        <v>0</v>
      </c>
      <c r="U44" s="9">
        <f>'1.4.Fwd TIV-Field Inputs'!Z44</f>
        <v>0</v>
      </c>
      <c r="V44" s="9">
        <f>'1.4.Fwd TIV-Field Inputs'!AA44</f>
        <v>0</v>
      </c>
      <c r="W44"/>
      <c r="X44" s="9">
        <f>'1.4.Fwd TIV-Field Inputs'!AC44</f>
        <v>0</v>
      </c>
      <c r="Y44" s="9">
        <f>'1.4.Fwd TIV-Field Inputs'!AF44</f>
        <v>0</v>
      </c>
      <c r="Z44" s="9">
        <f>'1.4.Fwd TIV-Field Inputs'!AG44</f>
        <v>0</v>
      </c>
      <c r="AA44" s="9">
        <f>'1.4.Fwd TIV-Field Inputs'!AH44</f>
        <v>0</v>
      </c>
      <c r="AB44" s="96"/>
      <c r="AC44" s="9">
        <f>'1.4.Fwd TIV-Field Inputs'!AJ44</f>
        <v>0</v>
      </c>
      <c r="AD44" s="9">
        <f>'1.4.Fwd TIV-Field Inputs'!AM44</f>
        <v>0</v>
      </c>
      <c r="AE44" s="9">
        <f>'1.4.Fwd TIV-Field Inputs'!AN44</f>
        <v>0</v>
      </c>
      <c r="AF44" s="9">
        <f>'1.4.Fwd TIV-Field Inputs'!AO44</f>
        <v>0</v>
      </c>
      <c r="AH44" s="72">
        <f>IFERROR(VLOOKUP(D44,Masters!$D$3:$E$17,2,FALSE),0)</f>
        <v>0</v>
      </c>
    </row>
    <row r="45" spans="1:34" s="3" customFormat="1" ht="16.5" customHeight="1" x14ac:dyDescent="0.25">
      <c r="A45" s="53">
        <f>'1.4.Fwd TIV-Field Inputs'!A45</f>
        <v>0</v>
      </c>
      <c r="B45" s="53">
        <f>'1.4.Fwd TIV-Field Inputs'!B45</f>
        <v>0</v>
      </c>
      <c r="C45" s="53">
        <f>'1.4.Fwd TIV-Field Inputs'!C45</f>
        <v>0</v>
      </c>
      <c r="D45" s="53">
        <f>'1.4.Fwd TIV-Field Inputs'!D45</f>
        <v>0</v>
      </c>
      <c r="E45" s="84" t="str">
        <f t="shared" si="6"/>
        <v>0-0 (0)</v>
      </c>
      <c r="G45" s="10">
        <f>'3.1.MTS A'!M46</f>
        <v>0</v>
      </c>
      <c r="H45" s="10">
        <f>'3.1.MTS A'!O46</f>
        <v>0</v>
      </c>
      <c r="I45" s="96"/>
      <c r="J45" s="10">
        <f>'3.1.MTS A'!G46</f>
        <v>0</v>
      </c>
      <c r="K45" s="10">
        <f>'3.1.MTS A'!L46</f>
        <v>0</v>
      </c>
      <c r="L45" s="10">
        <f>'3.1.MTS A'!N46</f>
        <v>0</v>
      </c>
      <c r="N45" s="9">
        <f>'1.4.Fwd TIV-Field Inputs'!O45</f>
        <v>0</v>
      </c>
      <c r="O45" s="9">
        <f>'1.4.Fwd TIV-Field Inputs'!R45</f>
        <v>0</v>
      </c>
      <c r="P45" s="9">
        <f>'1.4.Fwd TIV-Field Inputs'!S45</f>
        <v>0</v>
      </c>
      <c r="Q45" s="9">
        <f>'1.4.Fwd TIV-Field Inputs'!T45</f>
        <v>0</v>
      </c>
      <c r="R45" s="96"/>
      <c r="S45" s="9">
        <f>'1.4.Fwd TIV-Field Inputs'!V45</f>
        <v>0</v>
      </c>
      <c r="T45" s="9">
        <f>'1.4.Fwd TIV-Field Inputs'!Y45</f>
        <v>0</v>
      </c>
      <c r="U45" s="9">
        <f>'1.4.Fwd TIV-Field Inputs'!Z45</f>
        <v>0</v>
      </c>
      <c r="V45" s="9">
        <f>'1.4.Fwd TIV-Field Inputs'!AA45</f>
        <v>0</v>
      </c>
      <c r="W45"/>
      <c r="X45" s="9">
        <f>'1.4.Fwd TIV-Field Inputs'!AC45</f>
        <v>0</v>
      </c>
      <c r="Y45" s="9">
        <f>'1.4.Fwd TIV-Field Inputs'!AF45</f>
        <v>0</v>
      </c>
      <c r="Z45" s="9">
        <f>'1.4.Fwd TIV-Field Inputs'!AG45</f>
        <v>0</v>
      </c>
      <c r="AA45" s="9">
        <f>'1.4.Fwd TIV-Field Inputs'!AH45</f>
        <v>0</v>
      </c>
      <c r="AB45" s="96"/>
      <c r="AC45" s="9">
        <f>'1.4.Fwd TIV-Field Inputs'!AJ45</f>
        <v>0</v>
      </c>
      <c r="AD45" s="9">
        <f>'1.4.Fwd TIV-Field Inputs'!AM45</f>
        <v>0</v>
      </c>
      <c r="AE45" s="9">
        <f>'1.4.Fwd TIV-Field Inputs'!AN45</f>
        <v>0</v>
      </c>
      <c r="AF45" s="9">
        <f>'1.4.Fwd TIV-Field Inputs'!AO45</f>
        <v>0</v>
      </c>
      <c r="AH45" s="72">
        <f>IFERROR(VLOOKUP(D45,Masters!$D$3:$E$17,2,FALSE),0)</f>
        <v>0</v>
      </c>
    </row>
    <row r="46" spans="1:34" s="3" customFormat="1" x14ac:dyDescent="0.25">
      <c r="A46" s="53">
        <f>'1.4.Fwd TIV-Field Inputs'!A46</f>
        <v>0</v>
      </c>
      <c r="B46" s="53">
        <f>'1.4.Fwd TIV-Field Inputs'!B46</f>
        <v>0</v>
      </c>
      <c r="C46" s="53">
        <f>'1.4.Fwd TIV-Field Inputs'!C46</f>
        <v>0</v>
      </c>
      <c r="D46" s="53">
        <f>'1.4.Fwd TIV-Field Inputs'!D46</f>
        <v>0</v>
      </c>
      <c r="E46" s="84" t="str">
        <f t="shared" si="6"/>
        <v>0-0 (0)</v>
      </c>
      <c r="G46" s="10">
        <f>'3.1.MTS A'!M47</f>
        <v>0</v>
      </c>
      <c r="H46" s="10">
        <f>'3.1.MTS A'!O47</f>
        <v>0</v>
      </c>
      <c r="I46" s="96"/>
      <c r="J46" s="10">
        <f>'3.1.MTS A'!G47</f>
        <v>0</v>
      </c>
      <c r="K46" s="10">
        <f>'3.1.MTS A'!L47</f>
        <v>0</v>
      </c>
      <c r="L46" s="10">
        <f>'3.1.MTS A'!N47</f>
        <v>0</v>
      </c>
      <c r="N46" s="9">
        <f>'1.4.Fwd TIV-Field Inputs'!O46</f>
        <v>0</v>
      </c>
      <c r="O46" s="9">
        <f>'1.4.Fwd TIV-Field Inputs'!R46</f>
        <v>0</v>
      </c>
      <c r="P46" s="9">
        <f>'1.4.Fwd TIV-Field Inputs'!S46</f>
        <v>0</v>
      </c>
      <c r="Q46" s="9">
        <f>'1.4.Fwd TIV-Field Inputs'!T46</f>
        <v>0</v>
      </c>
      <c r="R46" s="96"/>
      <c r="S46" s="9">
        <f>'1.4.Fwd TIV-Field Inputs'!V46</f>
        <v>0</v>
      </c>
      <c r="T46" s="9">
        <f>'1.4.Fwd TIV-Field Inputs'!Y46</f>
        <v>0</v>
      </c>
      <c r="U46" s="9">
        <f>'1.4.Fwd TIV-Field Inputs'!Z46</f>
        <v>0</v>
      </c>
      <c r="V46" s="9">
        <f>'1.4.Fwd TIV-Field Inputs'!AA46</f>
        <v>0</v>
      </c>
      <c r="W46"/>
      <c r="X46" s="9">
        <f>'1.4.Fwd TIV-Field Inputs'!AC46</f>
        <v>0</v>
      </c>
      <c r="Y46" s="9">
        <f>'1.4.Fwd TIV-Field Inputs'!AF46</f>
        <v>0</v>
      </c>
      <c r="Z46" s="9">
        <f>'1.4.Fwd TIV-Field Inputs'!AG46</f>
        <v>0</v>
      </c>
      <c r="AA46" s="9">
        <f>'1.4.Fwd TIV-Field Inputs'!AH46</f>
        <v>0</v>
      </c>
      <c r="AB46" s="96"/>
      <c r="AC46" s="9">
        <f>'1.4.Fwd TIV-Field Inputs'!AJ46</f>
        <v>0</v>
      </c>
      <c r="AD46" s="9">
        <f>'1.4.Fwd TIV-Field Inputs'!AM46</f>
        <v>0</v>
      </c>
      <c r="AE46" s="9">
        <f>'1.4.Fwd TIV-Field Inputs'!AN46</f>
        <v>0</v>
      </c>
      <c r="AF46" s="9">
        <f>'1.4.Fwd TIV-Field Inputs'!AO46</f>
        <v>0</v>
      </c>
      <c r="AH46" s="72">
        <f>IFERROR(VLOOKUP(D46,Masters!$D$3:$E$17,2,FALSE),0)</f>
        <v>0</v>
      </c>
    </row>
    <row r="47" spans="1:34" s="3" customFormat="1" ht="16.5" customHeight="1" x14ac:dyDescent="0.25">
      <c r="A47" s="53">
        <f>'1.4.Fwd TIV-Field Inputs'!A47</f>
        <v>0</v>
      </c>
      <c r="B47" s="53">
        <f>'1.4.Fwd TIV-Field Inputs'!B47</f>
        <v>0</v>
      </c>
      <c r="C47" s="53">
        <f>'1.4.Fwd TIV-Field Inputs'!C47</f>
        <v>0</v>
      </c>
      <c r="D47" s="53">
        <f>'1.4.Fwd TIV-Field Inputs'!D47</f>
        <v>0</v>
      </c>
      <c r="E47" s="84" t="str">
        <f t="shared" si="6"/>
        <v>0-0 (0)</v>
      </c>
      <c r="G47" s="10">
        <f>'3.1.MTS A'!M48</f>
        <v>0</v>
      </c>
      <c r="H47" s="10">
        <f>'3.1.MTS A'!O48</f>
        <v>0</v>
      </c>
      <c r="I47" s="96"/>
      <c r="J47" s="10">
        <f>'3.1.MTS A'!G48</f>
        <v>0</v>
      </c>
      <c r="K47" s="10">
        <f>'3.1.MTS A'!L48</f>
        <v>0</v>
      </c>
      <c r="L47" s="10">
        <f>'3.1.MTS A'!N48</f>
        <v>0</v>
      </c>
      <c r="N47" s="9">
        <f>'1.4.Fwd TIV-Field Inputs'!O47</f>
        <v>0</v>
      </c>
      <c r="O47" s="9">
        <f>'1.4.Fwd TIV-Field Inputs'!R47</f>
        <v>0</v>
      </c>
      <c r="P47" s="9">
        <f>'1.4.Fwd TIV-Field Inputs'!S47</f>
        <v>0</v>
      </c>
      <c r="Q47" s="9">
        <f>'1.4.Fwd TIV-Field Inputs'!T47</f>
        <v>0</v>
      </c>
      <c r="R47" s="96"/>
      <c r="S47" s="9">
        <f>'1.4.Fwd TIV-Field Inputs'!V47</f>
        <v>0</v>
      </c>
      <c r="T47" s="9">
        <f>'1.4.Fwd TIV-Field Inputs'!Y47</f>
        <v>0</v>
      </c>
      <c r="U47" s="9">
        <f>'1.4.Fwd TIV-Field Inputs'!Z47</f>
        <v>0</v>
      </c>
      <c r="V47" s="9">
        <f>'1.4.Fwd TIV-Field Inputs'!AA47</f>
        <v>0</v>
      </c>
      <c r="W47"/>
      <c r="X47" s="9">
        <f>'1.4.Fwd TIV-Field Inputs'!AC47</f>
        <v>0</v>
      </c>
      <c r="Y47" s="9">
        <f>'1.4.Fwd TIV-Field Inputs'!AF47</f>
        <v>0</v>
      </c>
      <c r="Z47" s="9">
        <f>'1.4.Fwd TIV-Field Inputs'!AG47</f>
        <v>0</v>
      </c>
      <c r="AA47" s="9">
        <f>'1.4.Fwd TIV-Field Inputs'!AH47</f>
        <v>0</v>
      </c>
      <c r="AB47" s="96"/>
      <c r="AC47" s="9">
        <f>'1.4.Fwd TIV-Field Inputs'!AJ47</f>
        <v>0</v>
      </c>
      <c r="AD47" s="9">
        <f>'1.4.Fwd TIV-Field Inputs'!AM47</f>
        <v>0</v>
      </c>
      <c r="AE47" s="9">
        <f>'1.4.Fwd TIV-Field Inputs'!AN47</f>
        <v>0</v>
      </c>
      <c r="AF47" s="9">
        <f>'1.4.Fwd TIV-Field Inputs'!AO47</f>
        <v>0</v>
      </c>
      <c r="AH47" s="72">
        <f>IFERROR(VLOOKUP(D47,Masters!$D$3:$E$17,2,FALSE),0)</f>
        <v>0</v>
      </c>
    </row>
    <row r="48" spans="1:34" s="3" customFormat="1" ht="16.5" customHeight="1" x14ac:dyDescent="0.25">
      <c r="A48" s="53">
        <f>'1.4.Fwd TIV-Field Inputs'!A48</f>
        <v>0</v>
      </c>
      <c r="B48" s="53">
        <f>'1.4.Fwd TIV-Field Inputs'!B48</f>
        <v>0</v>
      </c>
      <c r="C48" s="53">
        <f>'1.4.Fwd TIV-Field Inputs'!C48</f>
        <v>0</v>
      </c>
      <c r="D48" s="53">
        <f>'1.4.Fwd TIV-Field Inputs'!D48</f>
        <v>0</v>
      </c>
      <c r="E48" s="84" t="str">
        <f t="shared" si="6"/>
        <v>0-0 (0)</v>
      </c>
      <c r="G48" s="10">
        <f>'3.1.MTS A'!M49</f>
        <v>0</v>
      </c>
      <c r="H48" s="10">
        <f>'3.1.MTS A'!O49</f>
        <v>0</v>
      </c>
      <c r="I48" s="96"/>
      <c r="J48" s="10">
        <f>'3.1.MTS A'!G49</f>
        <v>0</v>
      </c>
      <c r="K48" s="10">
        <f>'3.1.MTS A'!L49</f>
        <v>0</v>
      </c>
      <c r="L48" s="10">
        <f>'3.1.MTS A'!N49</f>
        <v>0</v>
      </c>
      <c r="N48" s="9">
        <f>'1.4.Fwd TIV-Field Inputs'!O48</f>
        <v>0</v>
      </c>
      <c r="O48" s="9">
        <f>'1.4.Fwd TIV-Field Inputs'!R48</f>
        <v>0</v>
      </c>
      <c r="P48" s="9">
        <f>'1.4.Fwd TIV-Field Inputs'!S48</f>
        <v>0</v>
      </c>
      <c r="Q48" s="9">
        <f>'1.4.Fwd TIV-Field Inputs'!T48</f>
        <v>0</v>
      </c>
      <c r="R48" s="96"/>
      <c r="S48" s="9">
        <f>'1.4.Fwd TIV-Field Inputs'!V48</f>
        <v>0</v>
      </c>
      <c r="T48" s="9">
        <f>'1.4.Fwd TIV-Field Inputs'!Y48</f>
        <v>0</v>
      </c>
      <c r="U48" s="9">
        <f>'1.4.Fwd TIV-Field Inputs'!Z48</f>
        <v>0</v>
      </c>
      <c r="V48" s="9">
        <f>'1.4.Fwd TIV-Field Inputs'!AA48</f>
        <v>0</v>
      </c>
      <c r="W48"/>
      <c r="X48" s="9">
        <f>'1.4.Fwd TIV-Field Inputs'!AC48</f>
        <v>0</v>
      </c>
      <c r="Y48" s="9">
        <f>'1.4.Fwd TIV-Field Inputs'!AF48</f>
        <v>0</v>
      </c>
      <c r="Z48" s="9">
        <f>'1.4.Fwd TIV-Field Inputs'!AG48</f>
        <v>0</v>
      </c>
      <c r="AA48" s="9">
        <f>'1.4.Fwd TIV-Field Inputs'!AH48</f>
        <v>0</v>
      </c>
      <c r="AB48" s="96"/>
      <c r="AC48" s="9">
        <f>'1.4.Fwd TIV-Field Inputs'!AJ48</f>
        <v>0</v>
      </c>
      <c r="AD48" s="9">
        <f>'1.4.Fwd TIV-Field Inputs'!AM48</f>
        <v>0</v>
      </c>
      <c r="AE48" s="9">
        <f>'1.4.Fwd TIV-Field Inputs'!AN48</f>
        <v>0</v>
      </c>
      <c r="AF48" s="9">
        <f>'1.4.Fwd TIV-Field Inputs'!AO48</f>
        <v>0</v>
      </c>
      <c r="AH48" s="72">
        <f>IFERROR(VLOOKUP(D48,Masters!$D$3:$E$17,2,FALSE),0)</f>
        <v>0</v>
      </c>
    </row>
    <row r="49" spans="1:34" s="3" customFormat="1" ht="16.5" customHeight="1" x14ac:dyDescent="0.25">
      <c r="A49" s="53">
        <f>'1.4.Fwd TIV-Field Inputs'!A49</f>
        <v>0</v>
      </c>
      <c r="B49" s="53">
        <f>'1.4.Fwd TIV-Field Inputs'!B49</f>
        <v>0</v>
      </c>
      <c r="C49" s="53">
        <f>'1.4.Fwd TIV-Field Inputs'!C49</f>
        <v>0</v>
      </c>
      <c r="D49" s="53">
        <f>'1.4.Fwd TIV-Field Inputs'!D49</f>
        <v>0</v>
      </c>
      <c r="E49" s="84" t="str">
        <f t="shared" si="6"/>
        <v>0-0 (0)</v>
      </c>
      <c r="G49" s="10">
        <f>'3.1.MTS A'!M50</f>
        <v>0</v>
      </c>
      <c r="H49" s="10">
        <f>'3.1.MTS A'!O50</f>
        <v>0</v>
      </c>
      <c r="I49" s="96"/>
      <c r="J49" s="10">
        <f>'3.1.MTS A'!G50</f>
        <v>0</v>
      </c>
      <c r="K49" s="10">
        <f>'3.1.MTS A'!L50</f>
        <v>0</v>
      </c>
      <c r="L49" s="10">
        <f>'3.1.MTS A'!N50</f>
        <v>0</v>
      </c>
      <c r="N49" s="9">
        <f>'1.4.Fwd TIV-Field Inputs'!O49</f>
        <v>0</v>
      </c>
      <c r="O49" s="9">
        <f>'1.4.Fwd TIV-Field Inputs'!R49</f>
        <v>0</v>
      </c>
      <c r="P49" s="9">
        <f>'1.4.Fwd TIV-Field Inputs'!S49</f>
        <v>0</v>
      </c>
      <c r="Q49" s="9">
        <f>'1.4.Fwd TIV-Field Inputs'!T49</f>
        <v>0</v>
      </c>
      <c r="R49" s="96"/>
      <c r="S49" s="9">
        <f>'1.4.Fwd TIV-Field Inputs'!V49</f>
        <v>0</v>
      </c>
      <c r="T49" s="9">
        <f>'1.4.Fwd TIV-Field Inputs'!Y49</f>
        <v>0</v>
      </c>
      <c r="U49" s="9">
        <f>'1.4.Fwd TIV-Field Inputs'!Z49</f>
        <v>0</v>
      </c>
      <c r="V49" s="9">
        <f>'1.4.Fwd TIV-Field Inputs'!AA49</f>
        <v>0</v>
      </c>
      <c r="W49"/>
      <c r="X49" s="9">
        <f>'1.4.Fwd TIV-Field Inputs'!AC49</f>
        <v>0</v>
      </c>
      <c r="Y49" s="9">
        <f>'1.4.Fwd TIV-Field Inputs'!AF49</f>
        <v>0</v>
      </c>
      <c r="Z49" s="9">
        <f>'1.4.Fwd TIV-Field Inputs'!AG49</f>
        <v>0</v>
      </c>
      <c r="AA49" s="9">
        <f>'1.4.Fwd TIV-Field Inputs'!AH49</f>
        <v>0</v>
      </c>
      <c r="AB49" s="96"/>
      <c r="AC49" s="9">
        <f>'1.4.Fwd TIV-Field Inputs'!AJ49</f>
        <v>0</v>
      </c>
      <c r="AD49" s="9">
        <f>'1.4.Fwd TIV-Field Inputs'!AM49</f>
        <v>0</v>
      </c>
      <c r="AE49" s="9">
        <f>'1.4.Fwd TIV-Field Inputs'!AN49</f>
        <v>0</v>
      </c>
      <c r="AF49" s="9">
        <f>'1.4.Fwd TIV-Field Inputs'!AO49</f>
        <v>0</v>
      </c>
      <c r="AH49" s="72">
        <f>IFERROR(VLOOKUP(D49,Masters!$D$3:$E$17,2,FALSE),0)</f>
        <v>0</v>
      </c>
    </row>
    <row r="50" spans="1:34" s="3" customFormat="1" ht="16.5" customHeight="1" x14ac:dyDescent="0.25">
      <c r="A50" s="53">
        <f>'1.4.Fwd TIV-Field Inputs'!A50</f>
        <v>0</v>
      </c>
      <c r="B50" s="53">
        <f>'1.4.Fwd TIV-Field Inputs'!B50</f>
        <v>0</v>
      </c>
      <c r="C50" s="53">
        <f>'1.4.Fwd TIV-Field Inputs'!C50</f>
        <v>0</v>
      </c>
      <c r="D50" s="53">
        <f>'1.4.Fwd TIV-Field Inputs'!D50</f>
        <v>0</v>
      </c>
      <c r="E50" s="84" t="str">
        <f t="shared" si="6"/>
        <v>0-0 (0)</v>
      </c>
      <c r="G50" s="10">
        <f>'3.1.MTS A'!M51</f>
        <v>0</v>
      </c>
      <c r="H50" s="10">
        <f>'3.1.MTS A'!O51</f>
        <v>0</v>
      </c>
      <c r="I50" s="96"/>
      <c r="J50" s="10">
        <f>'3.1.MTS A'!G51</f>
        <v>0</v>
      </c>
      <c r="K50" s="10">
        <f>'3.1.MTS A'!L51</f>
        <v>0</v>
      </c>
      <c r="L50" s="10">
        <f>'3.1.MTS A'!N51</f>
        <v>0</v>
      </c>
      <c r="N50" s="9">
        <f>'1.4.Fwd TIV-Field Inputs'!O50</f>
        <v>0</v>
      </c>
      <c r="O50" s="9">
        <f>'1.4.Fwd TIV-Field Inputs'!R50</f>
        <v>0</v>
      </c>
      <c r="P50" s="9">
        <f>'1.4.Fwd TIV-Field Inputs'!S50</f>
        <v>0</v>
      </c>
      <c r="Q50" s="9">
        <f>'1.4.Fwd TIV-Field Inputs'!T50</f>
        <v>0</v>
      </c>
      <c r="R50" s="96"/>
      <c r="S50" s="9">
        <f>'1.4.Fwd TIV-Field Inputs'!V50</f>
        <v>0</v>
      </c>
      <c r="T50" s="9">
        <f>'1.4.Fwd TIV-Field Inputs'!Y50</f>
        <v>0</v>
      </c>
      <c r="U50" s="9">
        <f>'1.4.Fwd TIV-Field Inputs'!Z50</f>
        <v>0</v>
      </c>
      <c r="V50" s="9">
        <f>'1.4.Fwd TIV-Field Inputs'!AA50</f>
        <v>0</v>
      </c>
      <c r="W50"/>
      <c r="X50" s="9">
        <f>'1.4.Fwd TIV-Field Inputs'!AC50</f>
        <v>0</v>
      </c>
      <c r="Y50" s="9">
        <f>'1.4.Fwd TIV-Field Inputs'!AF50</f>
        <v>0</v>
      </c>
      <c r="Z50" s="9">
        <f>'1.4.Fwd TIV-Field Inputs'!AG50</f>
        <v>0</v>
      </c>
      <c r="AA50" s="9">
        <f>'1.4.Fwd TIV-Field Inputs'!AH50</f>
        <v>0</v>
      </c>
      <c r="AB50" s="96"/>
      <c r="AC50" s="9">
        <f>'1.4.Fwd TIV-Field Inputs'!AJ50</f>
        <v>0</v>
      </c>
      <c r="AD50" s="9">
        <f>'1.4.Fwd TIV-Field Inputs'!AM50</f>
        <v>0</v>
      </c>
      <c r="AE50" s="9">
        <f>'1.4.Fwd TIV-Field Inputs'!AN50</f>
        <v>0</v>
      </c>
      <c r="AF50" s="9">
        <f>'1.4.Fwd TIV-Field Inputs'!AO50</f>
        <v>0</v>
      </c>
      <c r="AH50" s="72">
        <f>IFERROR(VLOOKUP(D50,Masters!$D$3:$E$17,2,FALSE),0)</f>
        <v>0</v>
      </c>
    </row>
    <row r="51" spans="1:34" s="3" customFormat="1" ht="16.5" customHeight="1" x14ac:dyDescent="0.25">
      <c r="A51" s="53">
        <f>'1.4.Fwd TIV-Field Inputs'!A51</f>
        <v>0</v>
      </c>
      <c r="B51" s="53">
        <f>'1.4.Fwd TIV-Field Inputs'!B51</f>
        <v>0</v>
      </c>
      <c r="C51" s="53">
        <f>'1.4.Fwd TIV-Field Inputs'!C51</f>
        <v>0</v>
      </c>
      <c r="D51" s="53">
        <f>'1.4.Fwd TIV-Field Inputs'!D51</f>
        <v>0</v>
      </c>
      <c r="E51" s="84" t="str">
        <f t="shared" si="6"/>
        <v>0-0 (0)</v>
      </c>
      <c r="G51" s="10">
        <f>'3.1.MTS A'!M52</f>
        <v>0</v>
      </c>
      <c r="H51" s="10">
        <f>'3.1.MTS A'!O52</f>
        <v>0</v>
      </c>
      <c r="I51" s="96"/>
      <c r="J51" s="10">
        <f>'3.1.MTS A'!G52</f>
        <v>0</v>
      </c>
      <c r="K51" s="10">
        <f>'3.1.MTS A'!L52</f>
        <v>0</v>
      </c>
      <c r="L51" s="10">
        <f>'3.1.MTS A'!N52</f>
        <v>0</v>
      </c>
      <c r="N51" s="9">
        <f>'1.4.Fwd TIV-Field Inputs'!O51</f>
        <v>0</v>
      </c>
      <c r="O51" s="9">
        <f>'1.4.Fwd TIV-Field Inputs'!R51</f>
        <v>0</v>
      </c>
      <c r="P51" s="9">
        <f>'1.4.Fwd TIV-Field Inputs'!S51</f>
        <v>0</v>
      </c>
      <c r="Q51" s="9">
        <f>'1.4.Fwd TIV-Field Inputs'!T51</f>
        <v>0</v>
      </c>
      <c r="R51" s="96"/>
      <c r="S51" s="9">
        <f>'1.4.Fwd TIV-Field Inputs'!V51</f>
        <v>0</v>
      </c>
      <c r="T51" s="9">
        <f>'1.4.Fwd TIV-Field Inputs'!Y51</f>
        <v>0</v>
      </c>
      <c r="U51" s="9">
        <f>'1.4.Fwd TIV-Field Inputs'!Z51</f>
        <v>0</v>
      </c>
      <c r="V51" s="9">
        <f>'1.4.Fwd TIV-Field Inputs'!AA51</f>
        <v>0</v>
      </c>
      <c r="W51"/>
      <c r="X51" s="9">
        <f>'1.4.Fwd TIV-Field Inputs'!AC51</f>
        <v>0</v>
      </c>
      <c r="Y51" s="9">
        <f>'1.4.Fwd TIV-Field Inputs'!AF51</f>
        <v>0</v>
      </c>
      <c r="Z51" s="9">
        <f>'1.4.Fwd TIV-Field Inputs'!AG51</f>
        <v>0</v>
      </c>
      <c r="AA51" s="9">
        <f>'1.4.Fwd TIV-Field Inputs'!AH51</f>
        <v>0</v>
      </c>
      <c r="AB51" s="96"/>
      <c r="AC51" s="9">
        <f>'1.4.Fwd TIV-Field Inputs'!AJ51</f>
        <v>0</v>
      </c>
      <c r="AD51" s="9">
        <f>'1.4.Fwd TIV-Field Inputs'!AM51</f>
        <v>0</v>
      </c>
      <c r="AE51" s="9">
        <f>'1.4.Fwd TIV-Field Inputs'!AN51</f>
        <v>0</v>
      </c>
      <c r="AF51" s="9">
        <f>'1.4.Fwd TIV-Field Inputs'!AO51</f>
        <v>0</v>
      </c>
      <c r="AH51" s="72">
        <f>IFERROR(VLOOKUP(D51,Masters!$D$3:$E$17,2,FALSE),0)</f>
        <v>0</v>
      </c>
    </row>
    <row r="52" spans="1:34" s="3" customFormat="1" ht="16.5" customHeight="1" x14ac:dyDescent="0.25">
      <c r="A52" s="53">
        <f>'1.4.Fwd TIV-Field Inputs'!A52</f>
        <v>0</v>
      </c>
      <c r="B52" s="53">
        <f>'1.4.Fwd TIV-Field Inputs'!B52</f>
        <v>0</v>
      </c>
      <c r="C52" s="53">
        <f>'1.4.Fwd TIV-Field Inputs'!C52</f>
        <v>0</v>
      </c>
      <c r="D52" s="53">
        <f>'1.4.Fwd TIV-Field Inputs'!D52</f>
        <v>0</v>
      </c>
      <c r="E52" s="84" t="str">
        <f t="shared" si="6"/>
        <v>0-0 (0)</v>
      </c>
      <c r="G52" s="10">
        <f>'3.1.MTS A'!M53</f>
        <v>0</v>
      </c>
      <c r="H52" s="10">
        <f>'3.1.MTS A'!O53</f>
        <v>0</v>
      </c>
      <c r="I52" s="96"/>
      <c r="J52" s="10">
        <f>'3.1.MTS A'!G53</f>
        <v>0</v>
      </c>
      <c r="K52" s="10">
        <f>'3.1.MTS A'!L53</f>
        <v>0</v>
      </c>
      <c r="L52" s="10">
        <f>'3.1.MTS A'!N53</f>
        <v>0</v>
      </c>
      <c r="N52" s="9">
        <f>'1.4.Fwd TIV-Field Inputs'!O52</f>
        <v>0</v>
      </c>
      <c r="O52" s="9">
        <f>'1.4.Fwd TIV-Field Inputs'!R52</f>
        <v>0</v>
      </c>
      <c r="P52" s="9">
        <f>'1.4.Fwd TIV-Field Inputs'!S52</f>
        <v>0</v>
      </c>
      <c r="Q52" s="9">
        <f>'1.4.Fwd TIV-Field Inputs'!T52</f>
        <v>0</v>
      </c>
      <c r="R52" s="96"/>
      <c r="S52" s="9">
        <f>'1.4.Fwd TIV-Field Inputs'!V52</f>
        <v>0</v>
      </c>
      <c r="T52" s="9">
        <f>'1.4.Fwd TIV-Field Inputs'!Y52</f>
        <v>0</v>
      </c>
      <c r="U52" s="9">
        <f>'1.4.Fwd TIV-Field Inputs'!Z52</f>
        <v>0</v>
      </c>
      <c r="V52" s="9">
        <f>'1.4.Fwd TIV-Field Inputs'!AA52</f>
        <v>0</v>
      </c>
      <c r="W52"/>
      <c r="X52" s="9">
        <f>'1.4.Fwd TIV-Field Inputs'!AC52</f>
        <v>0</v>
      </c>
      <c r="Y52" s="9">
        <f>'1.4.Fwd TIV-Field Inputs'!AF52</f>
        <v>0</v>
      </c>
      <c r="Z52" s="9">
        <f>'1.4.Fwd TIV-Field Inputs'!AG52</f>
        <v>0</v>
      </c>
      <c r="AA52" s="9">
        <f>'1.4.Fwd TIV-Field Inputs'!AH52</f>
        <v>0</v>
      </c>
      <c r="AB52" s="96"/>
      <c r="AC52" s="9">
        <f>'1.4.Fwd TIV-Field Inputs'!AJ52</f>
        <v>0</v>
      </c>
      <c r="AD52" s="9">
        <f>'1.4.Fwd TIV-Field Inputs'!AM52</f>
        <v>0</v>
      </c>
      <c r="AE52" s="9">
        <f>'1.4.Fwd TIV-Field Inputs'!AN52</f>
        <v>0</v>
      </c>
      <c r="AF52" s="9">
        <f>'1.4.Fwd TIV-Field Inputs'!AO52</f>
        <v>0</v>
      </c>
      <c r="AH52" s="72">
        <f>IFERROR(VLOOKUP(D52,Masters!$D$3:$E$17,2,FALSE),0)</f>
        <v>0</v>
      </c>
    </row>
    <row r="53" spans="1:34" s="3" customFormat="1" ht="16.5" customHeight="1" x14ac:dyDescent="0.25">
      <c r="A53" s="53">
        <f>'1.4.Fwd TIV-Field Inputs'!A53</f>
        <v>0</v>
      </c>
      <c r="B53" s="53">
        <f>'1.4.Fwd TIV-Field Inputs'!B53</f>
        <v>0</v>
      </c>
      <c r="C53" s="53">
        <f>'1.4.Fwd TIV-Field Inputs'!C53</f>
        <v>0</v>
      </c>
      <c r="D53" s="53">
        <f>'1.4.Fwd TIV-Field Inputs'!D53</f>
        <v>0</v>
      </c>
      <c r="E53" s="84" t="str">
        <f t="shared" si="6"/>
        <v>0-0 (0)</v>
      </c>
      <c r="G53" s="10">
        <f>'3.1.MTS A'!M54</f>
        <v>0</v>
      </c>
      <c r="H53" s="10">
        <f>'3.1.MTS A'!O54</f>
        <v>0</v>
      </c>
      <c r="I53" s="96"/>
      <c r="J53" s="10">
        <f>'3.1.MTS A'!G54</f>
        <v>0</v>
      </c>
      <c r="K53" s="10">
        <f>'3.1.MTS A'!L54</f>
        <v>0</v>
      </c>
      <c r="L53" s="10">
        <f>'3.1.MTS A'!N54</f>
        <v>0</v>
      </c>
      <c r="N53" s="9">
        <f>'1.4.Fwd TIV-Field Inputs'!O53</f>
        <v>0</v>
      </c>
      <c r="O53" s="9">
        <f>'1.4.Fwd TIV-Field Inputs'!R53</f>
        <v>0</v>
      </c>
      <c r="P53" s="9">
        <f>'1.4.Fwd TIV-Field Inputs'!S53</f>
        <v>0</v>
      </c>
      <c r="Q53" s="9">
        <f>'1.4.Fwd TIV-Field Inputs'!T53</f>
        <v>0</v>
      </c>
      <c r="R53" s="96"/>
      <c r="S53" s="9">
        <f>'1.4.Fwd TIV-Field Inputs'!V53</f>
        <v>0</v>
      </c>
      <c r="T53" s="9">
        <f>'1.4.Fwd TIV-Field Inputs'!Y53</f>
        <v>0</v>
      </c>
      <c r="U53" s="9">
        <f>'1.4.Fwd TIV-Field Inputs'!Z53</f>
        <v>0</v>
      </c>
      <c r="V53" s="9">
        <f>'1.4.Fwd TIV-Field Inputs'!AA53</f>
        <v>0</v>
      </c>
      <c r="W53"/>
      <c r="X53" s="9">
        <f>'1.4.Fwd TIV-Field Inputs'!AC53</f>
        <v>0</v>
      </c>
      <c r="Y53" s="9">
        <f>'1.4.Fwd TIV-Field Inputs'!AF53</f>
        <v>0</v>
      </c>
      <c r="Z53" s="9">
        <f>'1.4.Fwd TIV-Field Inputs'!AG53</f>
        <v>0</v>
      </c>
      <c r="AA53" s="9">
        <f>'1.4.Fwd TIV-Field Inputs'!AH53</f>
        <v>0</v>
      </c>
      <c r="AB53" s="96"/>
      <c r="AC53" s="9">
        <f>'1.4.Fwd TIV-Field Inputs'!AJ53</f>
        <v>0</v>
      </c>
      <c r="AD53" s="9">
        <f>'1.4.Fwd TIV-Field Inputs'!AM53</f>
        <v>0</v>
      </c>
      <c r="AE53" s="9">
        <f>'1.4.Fwd TIV-Field Inputs'!AN53</f>
        <v>0</v>
      </c>
      <c r="AF53" s="9">
        <f>'1.4.Fwd TIV-Field Inputs'!AO53</f>
        <v>0</v>
      </c>
      <c r="AH53" s="72">
        <f>IFERROR(VLOOKUP(D53,Masters!$D$3:$E$17,2,FALSE),0)</f>
        <v>0</v>
      </c>
    </row>
    <row r="54" spans="1:34" s="3" customFormat="1" ht="16.5" customHeight="1" x14ac:dyDescent="0.25">
      <c r="A54" s="53">
        <f>'1.4.Fwd TIV-Field Inputs'!A54</f>
        <v>0</v>
      </c>
      <c r="B54" s="53">
        <f>'1.4.Fwd TIV-Field Inputs'!B54</f>
        <v>0</v>
      </c>
      <c r="C54" s="53">
        <f>'1.4.Fwd TIV-Field Inputs'!C54</f>
        <v>0</v>
      </c>
      <c r="D54" s="53">
        <f>'1.4.Fwd TIV-Field Inputs'!D54</f>
        <v>0</v>
      </c>
      <c r="E54" s="84" t="str">
        <f t="shared" si="6"/>
        <v>0-0 (0)</v>
      </c>
      <c r="G54" s="10">
        <f>'3.1.MTS A'!M55</f>
        <v>0</v>
      </c>
      <c r="H54" s="10">
        <f>'3.1.MTS A'!O55</f>
        <v>0</v>
      </c>
      <c r="I54" s="96"/>
      <c r="J54" s="10">
        <f>'3.1.MTS A'!G55</f>
        <v>0</v>
      </c>
      <c r="K54" s="10">
        <f>'3.1.MTS A'!L55</f>
        <v>0</v>
      </c>
      <c r="L54" s="10">
        <f>'3.1.MTS A'!N55</f>
        <v>0</v>
      </c>
      <c r="N54" s="9">
        <f>'1.4.Fwd TIV-Field Inputs'!O54</f>
        <v>0</v>
      </c>
      <c r="O54" s="9">
        <f>'1.4.Fwd TIV-Field Inputs'!R54</f>
        <v>0</v>
      </c>
      <c r="P54" s="9">
        <f>'1.4.Fwd TIV-Field Inputs'!S54</f>
        <v>0</v>
      </c>
      <c r="Q54" s="9">
        <f>'1.4.Fwd TIV-Field Inputs'!T54</f>
        <v>0</v>
      </c>
      <c r="R54" s="96"/>
      <c r="S54" s="9">
        <f>'1.4.Fwd TIV-Field Inputs'!V54</f>
        <v>0</v>
      </c>
      <c r="T54" s="9">
        <f>'1.4.Fwd TIV-Field Inputs'!Y54</f>
        <v>0</v>
      </c>
      <c r="U54" s="9">
        <f>'1.4.Fwd TIV-Field Inputs'!Z54</f>
        <v>0</v>
      </c>
      <c r="V54" s="9">
        <f>'1.4.Fwd TIV-Field Inputs'!AA54</f>
        <v>0</v>
      </c>
      <c r="W54"/>
      <c r="X54" s="9">
        <f>'1.4.Fwd TIV-Field Inputs'!AC54</f>
        <v>0</v>
      </c>
      <c r="Y54" s="9">
        <f>'1.4.Fwd TIV-Field Inputs'!AF54</f>
        <v>0</v>
      </c>
      <c r="Z54" s="9">
        <f>'1.4.Fwd TIV-Field Inputs'!AG54</f>
        <v>0</v>
      </c>
      <c r="AA54" s="9">
        <f>'1.4.Fwd TIV-Field Inputs'!AH54</f>
        <v>0</v>
      </c>
      <c r="AB54" s="96"/>
      <c r="AC54" s="9">
        <f>'1.4.Fwd TIV-Field Inputs'!AJ54</f>
        <v>0</v>
      </c>
      <c r="AD54" s="9">
        <f>'1.4.Fwd TIV-Field Inputs'!AM54</f>
        <v>0</v>
      </c>
      <c r="AE54" s="9">
        <f>'1.4.Fwd TIV-Field Inputs'!AN54</f>
        <v>0</v>
      </c>
      <c r="AF54" s="9">
        <f>'1.4.Fwd TIV-Field Inputs'!AO54</f>
        <v>0</v>
      </c>
      <c r="AH54" s="72">
        <f>IFERROR(VLOOKUP(D54,Masters!$D$3:$E$17,2,FALSE),0)</f>
        <v>0</v>
      </c>
    </row>
    <row r="55" spans="1:34" s="3" customFormat="1" x14ac:dyDescent="0.25">
      <c r="A55" s="53">
        <f>'1.4.Fwd TIV-Field Inputs'!A55</f>
        <v>0</v>
      </c>
      <c r="B55" s="53">
        <f>'1.4.Fwd TIV-Field Inputs'!B55</f>
        <v>0</v>
      </c>
      <c r="C55" s="53">
        <f>'1.4.Fwd TIV-Field Inputs'!C55</f>
        <v>0</v>
      </c>
      <c r="D55" s="53">
        <f>'1.4.Fwd TIV-Field Inputs'!D55</f>
        <v>0</v>
      </c>
      <c r="E55" s="84" t="str">
        <f t="shared" si="6"/>
        <v>0-0 (0)</v>
      </c>
      <c r="G55" s="10">
        <f>'3.1.MTS A'!M56</f>
        <v>0</v>
      </c>
      <c r="H55" s="10">
        <f>'3.1.MTS A'!O56</f>
        <v>0</v>
      </c>
      <c r="I55" s="96"/>
      <c r="J55" s="10">
        <f>'3.1.MTS A'!G56</f>
        <v>0</v>
      </c>
      <c r="K55" s="10">
        <f>'3.1.MTS A'!L56</f>
        <v>0</v>
      </c>
      <c r="L55" s="10">
        <f>'3.1.MTS A'!N56</f>
        <v>0</v>
      </c>
      <c r="N55" s="9">
        <f>'1.4.Fwd TIV-Field Inputs'!O55</f>
        <v>0</v>
      </c>
      <c r="O55" s="9">
        <f>'1.4.Fwd TIV-Field Inputs'!R55</f>
        <v>0</v>
      </c>
      <c r="P55" s="9">
        <f>'1.4.Fwd TIV-Field Inputs'!S55</f>
        <v>0</v>
      </c>
      <c r="Q55" s="9">
        <f>'1.4.Fwd TIV-Field Inputs'!T55</f>
        <v>0</v>
      </c>
      <c r="R55" s="96"/>
      <c r="S55" s="9">
        <f>'1.4.Fwd TIV-Field Inputs'!V55</f>
        <v>0</v>
      </c>
      <c r="T55" s="9">
        <f>'1.4.Fwd TIV-Field Inputs'!Y55</f>
        <v>0</v>
      </c>
      <c r="U55" s="9">
        <f>'1.4.Fwd TIV-Field Inputs'!Z55</f>
        <v>0</v>
      </c>
      <c r="V55" s="9">
        <f>'1.4.Fwd TIV-Field Inputs'!AA55</f>
        <v>0</v>
      </c>
      <c r="W55"/>
      <c r="X55" s="9">
        <f>'1.4.Fwd TIV-Field Inputs'!AC55</f>
        <v>0</v>
      </c>
      <c r="Y55" s="9">
        <f>'1.4.Fwd TIV-Field Inputs'!AF55</f>
        <v>0</v>
      </c>
      <c r="Z55" s="9">
        <f>'1.4.Fwd TIV-Field Inputs'!AG55</f>
        <v>0</v>
      </c>
      <c r="AA55" s="9">
        <f>'1.4.Fwd TIV-Field Inputs'!AH55</f>
        <v>0</v>
      </c>
      <c r="AB55" s="96"/>
      <c r="AC55" s="9">
        <f>'1.4.Fwd TIV-Field Inputs'!AJ55</f>
        <v>0</v>
      </c>
      <c r="AD55" s="9">
        <f>'1.4.Fwd TIV-Field Inputs'!AM55</f>
        <v>0</v>
      </c>
      <c r="AE55" s="9">
        <f>'1.4.Fwd TIV-Field Inputs'!AN55</f>
        <v>0</v>
      </c>
      <c r="AF55" s="9">
        <f>'1.4.Fwd TIV-Field Inputs'!AO55</f>
        <v>0</v>
      </c>
      <c r="AH55" s="72">
        <f>IFERROR(VLOOKUP(D55,Masters!$D$3:$E$17,2,FALSE),0)</f>
        <v>0</v>
      </c>
    </row>
    <row r="56" spans="1:34" s="3" customFormat="1" ht="16.5" customHeight="1" x14ac:dyDescent="0.25">
      <c r="A56" s="53">
        <f>'1.4.Fwd TIV-Field Inputs'!A56</f>
        <v>0</v>
      </c>
      <c r="B56" s="53">
        <f>'1.4.Fwd TIV-Field Inputs'!B56</f>
        <v>0</v>
      </c>
      <c r="C56" s="53">
        <f>'1.4.Fwd TIV-Field Inputs'!C56</f>
        <v>0</v>
      </c>
      <c r="D56" s="53">
        <f>'1.4.Fwd TIV-Field Inputs'!D56</f>
        <v>0</v>
      </c>
      <c r="E56" s="84" t="str">
        <f t="shared" si="6"/>
        <v>0-0 (0)</v>
      </c>
      <c r="G56" s="10">
        <f>'3.1.MTS A'!M57</f>
        <v>0</v>
      </c>
      <c r="H56" s="10">
        <f>'3.1.MTS A'!O57</f>
        <v>0</v>
      </c>
      <c r="I56" s="96"/>
      <c r="J56" s="10">
        <f>'3.1.MTS A'!G57</f>
        <v>0</v>
      </c>
      <c r="K56" s="10">
        <f>'3.1.MTS A'!L57</f>
        <v>0</v>
      </c>
      <c r="L56" s="10">
        <f>'3.1.MTS A'!N57</f>
        <v>0</v>
      </c>
      <c r="N56" s="9">
        <f>'1.4.Fwd TIV-Field Inputs'!O56</f>
        <v>0</v>
      </c>
      <c r="O56" s="9">
        <f>'1.4.Fwd TIV-Field Inputs'!R56</f>
        <v>0</v>
      </c>
      <c r="P56" s="9">
        <f>'1.4.Fwd TIV-Field Inputs'!S56</f>
        <v>0</v>
      </c>
      <c r="Q56" s="9">
        <f>'1.4.Fwd TIV-Field Inputs'!T56</f>
        <v>0</v>
      </c>
      <c r="R56" s="96"/>
      <c r="S56" s="9">
        <f>'1.4.Fwd TIV-Field Inputs'!V56</f>
        <v>0</v>
      </c>
      <c r="T56" s="9">
        <f>'1.4.Fwd TIV-Field Inputs'!Y56</f>
        <v>0</v>
      </c>
      <c r="U56" s="9">
        <f>'1.4.Fwd TIV-Field Inputs'!Z56</f>
        <v>0</v>
      </c>
      <c r="V56" s="9">
        <f>'1.4.Fwd TIV-Field Inputs'!AA56</f>
        <v>0</v>
      </c>
      <c r="W56"/>
      <c r="X56" s="9">
        <f>'1.4.Fwd TIV-Field Inputs'!AC56</f>
        <v>0</v>
      </c>
      <c r="Y56" s="9">
        <f>'1.4.Fwd TIV-Field Inputs'!AF56</f>
        <v>0</v>
      </c>
      <c r="Z56" s="9">
        <f>'1.4.Fwd TIV-Field Inputs'!AG56</f>
        <v>0</v>
      </c>
      <c r="AA56" s="9">
        <f>'1.4.Fwd TIV-Field Inputs'!AH56</f>
        <v>0</v>
      </c>
      <c r="AB56" s="96"/>
      <c r="AC56" s="9">
        <f>'1.4.Fwd TIV-Field Inputs'!AJ56</f>
        <v>0</v>
      </c>
      <c r="AD56" s="9">
        <f>'1.4.Fwd TIV-Field Inputs'!AM56</f>
        <v>0</v>
      </c>
      <c r="AE56" s="9">
        <f>'1.4.Fwd TIV-Field Inputs'!AN56</f>
        <v>0</v>
      </c>
      <c r="AF56" s="9">
        <f>'1.4.Fwd TIV-Field Inputs'!AO56</f>
        <v>0</v>
      </c>
      <c r="AH56" s="72">
        <f>IFERROR(VLOOKUP(D56,Masters!$D$3:$E$17,2,FALSE),0)</f>
        <v>0</v>
      </c>
    </row>
    <row r="57" spans="1:34" s="3" customFormat="1" ht="16.5" customHeight="1" x14ac:dyDescent="0.25">
      <c r="A57" s="53">
        <f>'1.4.Fwd TIV-Field Inputs'!A57</f>
        <v>0</v>
      </c>
      <c r="B57" s="53">
        <f>'1.4.Fwd TIV-Field Inputs'!B57</f>
        <v>0</v>
      </c>
      <c r="C57" s="53">
        <f>'1.4.Fwd TIV-Field Inputs'!C57</f>
        <v>0</v>
      </c>
      <c r="D57" s="53">
        <f>'1.4.Fwd TIV-Field Inputs'!D57</f>
        <v>0</v>
      </c>
      <c r="E57" s="84" t="str">
        <f t="shared" si="6"/>
        <v>0-0 (0)</v>
      </c>
      <c r="G57" s="10">
        <f>'3.1.MTS A'!M58</f>
        <v>0</v>
      </c>
      <c r="H57" s="10">
        <f>'3.1.MTS A'!O58</f>
        <v>0</v>
      </c>
      <c r="I57" s="96"/>
      <c r="J57" s="10">
        <f>'3.1.MTS A'!G58</f>
        <v>0</v>
      </c>
      <c r="K57" s="10">
        <f>'3.1.MTS A'!L58</f>
        <v>0</v>
      </c>
      <c r="L57" s="10">
        <f>'3.1.MTS A'!N58</f>
        <v>0</v>
      </c>
      <c r="N57" s="9">
        <f>'1.4.Fwd TIV-Field Inputs'!O57</f>
        <v>0</v>
      </c>
      <c r="O57" s="9">
        <f>'1.4.Fwd TIV-Field Inputs'!R57</f>
        <v>0</v>
      </c>
      <c r="P57" s="9">
        <f>'1.4.Fwd TIV-Field Inputs'!S57</f>
        <v>0</v>
      </c>
      <c r="Q57" s="9">
        <f>'1.4.Fwd TIV-Field Inputs'!T57</f>
        <v>0</v>
      </c>
      <c r="R57" s="96"/>
      <c r="S57" s="9">
        <f>'1.4.Fwd TIV-Field Inputs'!V57</f>
        <v>0</v>
      </c>
      <c r="T57" s="9">
        <f>'1.4.Fwd TIV-Field Inputs'!Y57</f>
        <v>0</v>
      </c>
      <c r="U57" s="9">
        <f>'1.4.Fwd TIV-Field Inputs'!Z57</f>
        <v>0</v>
      </c>
      <c r="V57" s="9">
        <f>'1.4.Fwd TIV-Field Inputs'!AA57</f>
        <v>0</v>
      </c>
      <c r="W57"/>
      <c r="X57" s="9">
        <f>'1.4.Fwd TIV-Field Inputs'!AC57</f>
        <v>0</v>
      </c>
      <c r="Y57" s="9">
        <f>'1.4.Fwd TIV-Field Inputs'!AF57</f>
        <v>0</v>
      </c>
      <c r="Z57" s="9">
        <f>'1.4.Fwd TIV-Field Inputs'!AG57</f>
        <v>0</v>
      </c>
      <c r="AA57" s="9">
        <f>'1.4.Fwd TIV-Field Inputs'!AH57</f>
        <v>0</v>
      </c>
      <c r="AB57" s="96"/>
      <c r="AC57" s="9">
        <f>'1.4.Fwd TIV-Field Inputs'!AJ57</f>
        <v>0</v>
      </c>
      <c r="AD57" s="9">
        <f>'1.4.Fwd TIV-Field Inputs'!AM57</f>
        <v>0</v>
      </c>
      <c r="AE57" s="9">
        <f>'1.4.Fwd TIV-Field Inputs'!AN57</f>
        <v>0</v>
      </c>
      <c r="AF57" s="9">
        <f>'1.4.Fwd TIV-Field Inputs'!AO57</f>
        <v>0</v>
      </c>
      <c r="AH57" s="72">
        <f>IFERROR(VLOOKUP(D57,Masters!$D$3:$E$17,2,FALSE),0)</f>
        <v>0</v>
      </c>
    </row>
    <row r="58" spans="1:34" s="3" customFormat="1" ht="16.5" customHeight="1" x14ac:dyDescent="0.25">
      <c r="A58" s="53">
        <f>'1.4.Fwd TIV-Field Inputs'!A58</f>
        <v>0</v>
      </c>
      <c r="B58" s="53">
        <f>'1.4.Fwd TIV-Field Inputs'!B58</f>
        <v>0</v>
      </c>
      <c r="C58" s="53">
        <f>'1.4.Fwd TIV-Field Inputs'!C58</f>
        <v>0</v>
      </c>
      <c r="D58" s="53">
        <f>'1.4.Fwd TIV-Field Inputs'!D58</f>
        <v>0</v>
      </c>
      <c r="E58" s="84" t="str">
        <f t="shared" si="6"/>
        <v>0-0 (0)</v>
      </c>
      <c r="G58" s="10">
        <f>'3.1.MTS A'!M59</f>
        <v>0</v>
      </c>
      <c r="H58" s="10">
        <f>'3.1.MTS A'!O59</f>
        <v>0</v>
      </c>
      <c r="I58" s="96"/>
      <c r="J58" s="10">
        <f>'3.1.MTS A'!G59</f>
        <v>0</v>
      </c>
      <c r="K58" s="10">
        <f>'3.1.MTS A'!L59</f>
        <v>0</v>
      </c>
      <c r="L58" s="10">
        <f>'3.1.MTS A'!N59</f>
        <v>0</v>
      </c>
      <c r="N58" s="9">
        <f>'1.4.Fwd TIV-Field Inputs'!O58</f>
        <v>0</v>
      </c>
      <c r="O58" s="9">
        <f>'1.4.Fwd TIV-Field Inputs'!R58</f>
        <v>0</v>
      </c>
      <c r="P58" s="9">
        <f>'1.4.Fwd TIV-Field Inputs'!S58</f>
        <v>0</v>
      </c>
      <c r="Q58" s="9">
        <f>'1.4.Fwd TIV-Field Inputs'!T58</f>
        <v>0</v>
      </c>
      <c r="R58" s="96"/>
      <c r="S58" s="9">
        <f>'1.4.Fwd TIV-Field Inputs'!V58</f>
        <v>0</v>
      </c>
      <c r="T58" s="9">
        <f>'1.4.Fwd TIV-Field Inputs'!Y58</f>
        <v>0</v>
      </c>
      <c r="U58" s="9">
        <f>'1.4.Fwd TIV-Field Inputs'!Z58</f>
        <v>0</v>
      </c>
      <c r="V58" s="9">
        <f>'1.4.Fwd TIV-Field Inputs'!AA58</f>
        <v>0</v>
      </c>
      <c r="W58"/>
      <c r="X58" s="9">
        <f>'1.4.Fwd TIV-Field Inputs'!AC58</f>
        <v>0</v>
      </c>
      <c r="Y58" s="9">
        <f>'1.4.Fwd TIV-Field Inputs'!AF58</f>
        <v>0</v>
      </c>
      <c r="Z58" s="9">
        <f>'1.4.Fwd TIV-Field Inputs'!AG58</f>
        <v>0</v>
      </c>
      <c r="AA58" s="9">
        <f>'1.4.Fwd TIV-Field Inputs'!AH58</f>
        <v>0</v>
      </c>
      <c r="AB58" s="96"/>
      <c r="AC58" s="9">
        <f>'1.4.Fwd TIV-Field Inputs'!AJ58</f>
        <v>0</v>
      </c>
      <c r="AD58" s="9">
        <f>'1.4.Fwd TIV-Field Inputs'!AM58</f>
        <v>0</v>
      </c>
      <c r="AE58" s="9">
        <f>'1.4.Fwd TIV-Field Inputs'!AN58</f>
        <v>0</v>
      </c>
      <c r="AF58" s="9">
        <f>'1.4.Fwd TIV-Field Inputs'!AO58</f>
        <v>0</v>
      </c>
      <c r="AH58" s="72">
        <f>IFERROR(VLOOKUP(D58,Masters!$D$3:$E$17,2,FALSE),0)</f>
        <v>0</v>
      </c>
    </row>
    <row r="59" spans="1:34" s="3" customFormat="1" x14ac:dyDescent="0.25">
      <c r="A59" s="53">
        <f>'1.4.Fwd TIV-Field Inputs'!A59</f>
        <v>0</v>
      </c>
      <c r="B59" s="53">
        <f>'1.4.Fwd TIV-Field Inputs'!B59</f>
        <v>0</v>
      </c>
      <c r="C59" s="53">
        <f>'1.4.Fwd TIV-Field Inputs'!C59</f>
        <v>0</v>
      </c>
      <c r="D59" s="53">
        <f>'1.4.Fwd TIV-Field Inputs'!D59</f>
        <v>0</v>
      </c>
      <c r="E59" s="84" t="str">
        <f t="shared" si="6"/>
        <v>0-0 (0)</v>
      </c>
      <c r="G59" s="10">
        <f>'3.1.MTS A'!M60</f>
        <v>0</v>
      </c>
      <c r="H59" s="10">
        <f>'3.1.MTS A'!O60</f>
        <v>0</v>
      </c>
      <c r="I59" s="96"/>
      <c r="J59" s="10">
        <f>'3.1.MTS A'!G60</f>
        <v>0</v>
      </c>
      <c r="K59" s="10">
        <f>'3.1.MTS A'!L60</f>
        <v>0</v>
      </c>
      <c r="L59" s="10">
        <f>'3.1.MTS A'!N60</f>
        <v>0</v>
      </c>
      <c r="N59" s="9">
        <f>'1.4.Fwd TIV-Field Inputs'!O59</f>
        <v>0</v>
      </c>
      <c r="O59" s="9">
        <f>'1.4.Fwd TIV-Field Inputs'!R59</f>
        <v>0</v>
      </c>
      <c r="P59" s="9">
        <f>'1.4.Fwd TIV-Field Inputs'!S59</f>
        <v>0</v>
      </c>
      <c r="Q59" s="9">
        <f>'1.4.Fwd TIV-Field Inputs'!T59</f>
        <v>0</v>
      </c>
      <c r="R59" s="96"/>
      <c r="S59" s="9">
        <f>'1.4.Fwd TIV-Field Inputs'!V59</f>
        <v>0</v>
      </c>
      <c r="T59" s="9">
        <f>'1.4.Fwd TIV-Field Inputs'!Y59</f>
        <v>0</v>
      </c>
      <c r="U59" s="9">
        <f>'1.4.Fwd TIV-Field Inputs'!Z59</f>
        <v>0</v>
      </c>
      <c r="V59" s="9">
        <f>'1.4.Fwd TIV-Field Inputs'!AA59</f>
        <v>0</v>
      </c>
      <c r="W59"/>
      <c r="X59" s="9">
        <f>'1.4.Fwd TIV-Field Inputs'!AC59</f>
        <v>0</v>
      </c>
      <c r="Y59" s="9">
        <f>'1.4.Fwd TIV-Field Inputs'!AF59</f>
        <v>0</v>
      </c>
      <c r="Z59" s="9">
        <f>'1.4.Fwd TIV-Field Inputs'!AG59</f>
        <v>0</v>
      </c>
      <c r="AA59" s="9">
        <f>'1.4.Fwd TIV-Field Inputs'!AH59</f>
        <v>0</v>
      </c>
      <c r="AB59" s="96"/>
      <c r="AC59" s="9">
        <f>'1.4.Fwd TIV-Field Inputs'!AJ59</f>
        <v>0</v>
      </c>
      <c r="AD59" s="9">
        <f>'1.4.Fwd TIV-Field Inputs'!AM59</f>
        <v>0</v>
      </c>
      <c r="AE59" s="9">
        <f>'1.4.Fwd TIV-Field Inputs'!AN59</f>
        <v>0</v>
      </c>
      <c r="AF59" s="9">
        <f>'1.4.Fwd TIV-Field Inputs'!AO59</f>
        <v>0</v>
      </c>
      <c r="AH59" s="72">
        <f>IFERROR(VLOOKUP(D59,Masters!$D$3:$E$17,2,FALSE),0)</f>
        <v>0</v>
      </c>
    </row>
    <row r="60" spans="1:34" s="3" customFormat="1" x14ac:dyDescent="0.25">
      <c r="A60" s="53">
        <f>'1.4.Fwd TIV-Field Inputs'!A60</f>
        <v>0</v>
      </c>
      <c r="B60" s="53">
        <f>'1.4.Fwd TIV-Field Inputs'!B60</f>
        <v>0</v>
      </c>
      <c r="C60" s="53">
        <f>'1.4.Fwd TIV-Field Inputs'!C60</f>
        <v>0</v>
      </c>
      <c r="D60" s="53">
        <f>'1.4.Fwd TIV-Field Inputs'!D60</f>
        <v>0</v>
      </c>
      <c r="E60" s="84" t="str">
        <f t="shared" si="6"/>
        <v>0-0 (0)</v>
      </c>
      <c r="G60" s="10">
        <f>'3.1.MTS A'!M61</f>
        <v>0</v>
      </c>
      <c r="H60" s="10">
        <f>'3.1.MTS A'!O61</f>
        <v>0</v>
      </c>
      <c r="I60" s="96"/>
      <c r="J60" s="10">
        <f>'3.1.MTS A'!G61</f>
        <v>0</v>
      </c>
      <c r="K60" s="10">
        <f>'3.1.MTS A'!L61</f>
        <v>0</v>
      </c>
      <c r="L60" s="10">
        <f>'3.1.MTS A'!N61</f>
        <v>0</v>
      </c>
      <c r="N60" s="9">
        <f>'1.4.Fwd TIV-Field Inputs'!O60</f>
        <v>0</v>
      </c>
      <c r="O60" s="9">
        <f>'1.4.Fwd TIV-Field Inputs'!R60</f>
        <v>0</v>
      </c>
      <c r="P60" s="9">
        <f>'1.4.Fwd TIV-Field Inputs'!S60</f>
        <v>0</v>
      </c>
      <c r="Q60" s="9">
        <f>'1.4.Fwd TIV-Field Inputs'!T60</f>
        <v>0</v>
      </c>
      <c r="R60" s="96"/>
      <c r="S60" s="9">
        <f>'1.4.Fwd TIV-Field Inputs'!V60</f>
        <v>0</v>
      </c>
      <c r="T60" s="9">
        <f>'1.4.Fwd TIV-Field Inputs'!Y60</f>
        <v>0</v>
      </c>
      <c r="U60" s="9">
        <f>'1.4.Fwd TIV-Field Inputs'!Z60</f>
        <v>0</v>
      </c>
      <c r="V60" s="9">
        <f>'1.4.Fwd TIV-Field Inputs'!AA60</f>
        <v>0</v>
      </c>
      <c r="W60"/>
      <c r="X60" s="9">
        <f>'1.4.Fwd TIV-Field Inputs'!AC60</f>
        <v>0</v>
      </c>
      <c r="Y60" s="9">
        <f>'1.4.Fwd TIV-Field Inputs'!AF60</f>
        <v>0</v>
      </c>
      <c r="Z60" s="9">
        <f>'1.4.Fwd TIV-Field Inputs'!AG60</f>
        <v>0</v>
      </c>
      <c r="AA60" s="9">
        <f>'1.4.Fwd TIV-Field Inputs'!AH60</f>
        <v>0</v>
      </c>
      <c r="AB60" s="96"/>
      <c r="AC60" s="9">
        <f>'1.4.Fwd TIV-Field Inputs'!AJ60</f>
        <v>0</v>
      </c>
      <c r="AD60" s="9">
        <f>'1.4.Fwd TIV-Field Inputs'!AM60</f>
        <v>0</v>
      </c>
      <c r="AE60" s="9">
        <f>'1.4.Fwd TIV-Field Inputs'!AN60</f>
        <v>0</v>
      </c>
      <c r="AF60" s="9">
        <f>'1.4.Fwd TIV-Field Inputs'!AO60</f>
        <v>0</v>
      </c>
      <c r="AH60" s="72">
        <f>IFERROR(VLOOKUP(D60,Masters!$D$3:$E$17,2,FALSE),0)</f>
        <v>0</v>
      </c>
    </row>
    <row r="61" spans="1:34" s="3" customFormat="1" ht="16.5" customHeight="1" x14ac:dyDescent="0.25">
      <c r="A61" s="53">
        <f>'1.4.Fwd TIV-Field Inputs'!A61</f>
        <v>0</v>
      </c>
      <c r="B61" s="53">
        <f>'1.4.Fwd TIV-Field Inputs'!B61</f>
        <v>0</v>
      </c>
      <c r="C61" s="53">
        <f>'1.4.Fwd TIV-Field Inputs'!C61</f>
        <v>0</v>
      </c>
      <c r="D61" s="53">
        <f>'1.4.Fwd TIV-Field Inputs'!D61</f>
        <v>0</v>
      </c>
      <c r="E61" s="84" t="str">
        <f t="shared" si="6"/>
        <v>0-0 (0)</v>
      </c>
      <c r="G61" s="10">
        <f>'3.1.MTS A'!M62</f>
        <v>0</v>
      </c>
      <c r="H61" s="10">
        <f>'3.1.MTS A'!O62</f>
        <v>0</v>
      </c>
      <c r="I61" s="96"/>
      <c r="J61" s="10">
        <f>'3.1.MTS A'!G62</f>
        <v>0</v>
      </c>
      <c r="K61" s="10">
        <f>'3.1.MTS A'!L62</f>
        <v>0</v>
      </c>
      <c r="L61" s="10">
        <f>'3.1.MTS A'!N62</f>
        <v>0</v>
      </c>
      <c r="N61" s="9">
        <f>'1.4.Fwd TIV-Field Inputs'!O61</f>
        <v>0</v>
      </c>
      <c r="O61" s="9">
        <f>'1.4.Fwd TIV-Field Inputs'!R61</f>
        <v>0</v>
      </c>
      <c r="P61" s="9">
        <f>'1.4.Fwd TIV-Field Inputs'!S61</f>
        <v>0</v>
      </c>
      <c r="Q61" s="9">
        <f>'1.4.Fwd TIV-Field Inputs'!T61</f>
        <v>0</v>
      </c>
      <c r="R61" s="96"/>
      <c r="S61" s="9">
        <f>'1.4.Fwd TIV-Field Inputs'!V61</f>
        <v>0</v>
      </c>
      <c r="T61" s="9">
        <f>'1.4.Fwd TIV-Field Inputs'!Y61</f>
        <v>0</v>
      </c>
      <c r="U61" s="9">
        <f>'1.4.Fwd TIV-Field Inputs'!Z61</f>
        <v>0</v>
      </c>
      <c r="V61" s="9">
        <f>'1.4.Fwd TIV-Field Inputs'!AA61</f>
        <v>0</v>
      </c>
      <c r="W61"/>
      <c r="X61" s="9">
        <f>'1.4.Fwd TIV-Field Inputs'!AC61</f>
        <v>0</v>
      </c>
      <c r="Y61" s="9">
        <f>'1.4.Fwd TIV-Field Inputs'!AF61</f>
        <v>0</v>
      </c>
      <c r="Z61" s="9">
        <f>'1.4.Fwd TIV-Field Inputs'!AG61</f>
        <v>0</v>
      </c>
      <c r="AA61" s="9">
        <f>'1.4.Fwd TIV-Field Inputs'!AH61</f>
        <v>0</v>
      </c>
      <c r="AB61" s="96"/>
      <c r="AC61" s="9">
        <f>'1.4.Fwd TIV-Field Inputs'!AJ61</f>
        <v>0</v>
      </c>
      <c r="AD61" s="9">
        <f>'1.4.Fwd TIV-Field Inputs'!AM61</f>
        <v>0</v>
      </c>
      <c r="AE61" s="9">
        <f>'1.4.Fwd TIV-Field Inputs'!AN61</f>
        <v>0</v>
      </c>
      <c r="AF61" s="9">
        <f>'1.4.Fwd TIV-Field Inputs'!AO61</f>
        <v>0</v>
      </c>
      <c r="AH61" s="72">
        <f>IFERROR(VLOOKUP(D61,Masters!$D$3:$E$17,2,FALSE),0)</f>
        <v>0</v>
      </c>
    </row>
    <row r="62" spans="1:34" s="3" customFormat="1" ht="16.5" customHeight="1" x14ac:dyDescent="0.25">
      <c r="A62" s="53">
        <f>'1.4.Fwd TIV-Field Inputs'!A62</f>
        <v>0</v>
      </c>
      <c r="B62" s="53">
        <f>'1.4.Fwd TIV-Field Inputs'!B62</f>
        <v>0</v>
      </c>
      <c r="C62" s="53">
        <f>'1.4.Fwd TIV-Field Inputs'!C62</f>
        <v>0</v>
      </c>
      <c r="D62" s="53">
        <f>'1.4.Fwd TIV-Field Inputs'!D62</f>
        <v>0</v>
      </c>
      <c r="E62" s="84" t="str">
        <f t="shared" si="6"/>
        <v>0-0 (0)</v>
      </c>
      <c r="G62" s="10">
        <f>'3.1.MTS A'!M63</f>
        <v>0</v>
      </c>
      <c r="H62" s="10">
        <f>'3.1.MTS A'!O63</f>
        <v>0</v>
      </c>
      <c r="I62" s="96"/>
      <c r="J62" s="10">
        <f>'3.1.MTS A'!G63</f>
        <v>0</v>
      </c>
      <c r="K62" s="10">
        <f>'3.1.MTS A'!L63</f>
        <v>0</v>
      </c>
      <c r="L62" s="10">
        <f>'3.1.MTS A'!N63</f>
        <v>0</v>
      </c>
      <c r="N62" s="9">
        <f>'1.4.Fwd TIV-Field Inputs'!O62</f>
        <v>0</v>
      </c>
      <c r="O62" s="9">
        <f>'1.4.Fwd TIV-Field Inputs'!R62</f>
        <v>0</v>
      </c>
      <c r="P62" s="9">
        <f>'1.4.Fwd TIV-Field Inputs'!S62</f>
        <v>0</v>
      </c>
      <c r="Q62" s="9">
        <f>'1.4.Fwd TIV-Field Inputs'!T62</f>
        <v>0</v>
      </c>
      <c r="R62" s="96"/>
      <c r="S62" s="9">
        <f>'1.4.Fwd TIV-Field Inputs'!V62</f>
        <v>0</v>
      </c>
      <c r="T62" s="9">
        <f>'1.4.Fwd TIV-Field Inputs'!Y62</f>
        <v>0</v>
      </c>
      <c r="U62" s="9">
        <f>'1.4.Fwd TIV-Field Inputs'!Z62</f>
        <v>0</v>
      </c>
      <c r="V62" s="9">
        <f>'1.4.Fwd TIV-Field Inputs'!AA62</f>
        <v>0</v>
      </c>
      <c r="W62"/>
      <c r="X62" s="9">
        <f>'1.4.Fwd TIV-Field Inputs'!AC62</f>
        <v>0</v>
      </c>
      <c r="Y62" s="9">
        <f>'1.4.Fwd TIV-Field Inputs'!AF62</f>
        <v>0</v>
      </c>
      <c r="Z62" s="9">
        <f>'1.4.Fwd TIV-Field Inputs'!AG62</f>
        <v>0</v>
      </c>
      <c r="AA62" s="9">
        <f>'1.4.Fwd TIV-Field Inputs'!AH62</f>
        <v>0</v>
      </c>
      <c r="AB62" s="96"/>
      <c r="AC62" s="9">
        <f>'1.4.Fwd TIV-Field Inputs'!AJ62</f>
        <v>0</v>
      </c>
      <c r="AD62" s="9">
        <f>'1.4.Fwd TIV-Field Inputs'!AM62</f>
        <v>0</v>
      </c>
      <c r="AE62" s="9">
        <f>'1.4.Fwd TIV-Field Inputs'!AN62</f>
        <v>0</v>
      </c>
      <c r="AF62" s="9">
        <f>'1.4.Fwd TIV-Field Inputs'!AO62</f>
        <v>0</v>
      </c>
      <c r="AH62" s="72">
        <f>IFERROR(VLOOKUP(D62,Masters!$D$3:$E$17,2,FALSE),0)</f>
        <v>0</v>
      </c>
    </row>
    <row r="63" spans="1:34" s="3" customFormat="1" ht="16.5" customHeight="1" x14ac:dyDescent="0.25">
      <c r="A63" s="53">
        <f>'1.4.Fwd TIV-Field Inputs'!A63</f>
        <v>0</v>
      </c>
      <c r="B63" s="53">
        <f>'1.4.Fwd TIV-Field Inputs'!B63</f>
        <v>0</v>
      </c>
      <c r="C63" s="53">
        <f>'1.4.Fwd TIV-Field Inputs'!C63</f>
        <v>0</v>
      </c>
      <c r="D63" s="53">
        <f>'1.4.Fwd TIV-Field Inputs'!D63</f>
        <v>0</v>
      </c>
      <c r="E63" s="84" t="str">
        <f t="shared" si="6"/>
        <v>0-0 (0)</v>
      </c>
      <c r="G63" s="10">
        <f>'3.1.MTS A'!M64</f>
        <v>0</v>
      </c>
      <c r="H63" s="10">
        <f>'3.1.MTS A'!O64</f>
        <v>0</v>
      </c>
      <c r="I63" s="96"/>
      <c r="J63" s="10">
        <f>'3.1.MTS A'!G64</f>
        <v>0</v>
      </c>
      <c r="K63" s="10">
        <f>'3.1.MTS A'!L64</f>
        <v>0</v>
      </c>
      <c r="L63" s="10">
        <f>'3.1.MTS A'!N64</f>
        <v>0</v>
      </c>
      <c r="N63" s="9">
        <f>'1.4.Fwd TIV-Field Inputs'!O63</f>
        <v>0</v>
      </c>
      <c r="O63" s="9">
        <f>'1.4.Fwd TIV-Field Inputs'!R63</f>
        <v>0</v>
      </c>
      <c r="P63" s="9">
        <f>'1.4.Fwd TIV-Field Inputs'!S63</f>
        <v>0</v>
      </c>
      <c r="Q63" s="9">
        <f>'1.4.Fwd TIV-Field Inputs'!T63</f>
        <v>0</v>
      </c>
      <c r="R63" s="96"/>
      <c r="S63" s="9">
        <f>'1.4.Fwd TIV-Field Inputs'!V63</f>
        <v>0</v>
      </c>
      <c r="T63" s="9">
        <f>'1.4.Fwd TIV-Field Inputs'!Y63</f>
        <v>0</v>
      </c>
      <c r="U63" s="9">
        <f>'1.4.Fwd TIV-Field Inputs'!Z63</f>
        <v>0</v>
      </c>
      <c r="V63" s="9">
        <f>'1.4.Fwd TIV-Field Inputs'!AA63</f>
        <v>0</v>
      </c>
      <c r="W63"/>
      <c r="X63" s="9">
        <f>'1.4.Fwd TIV-Field Inputs'!AC63</f>
        <v>0</v>
      </c>
      <c r="Y63" s="9">
        <f>'1.4.Fwd TIV-Field Inputs'!AF63</f>
        <v>0</v>
      </c>
      <c r="Z63" s="9">
        <f>'1.4.Fwd TIV-Field Inputs'!AG63</f>
        <v>0</v>
      </c>
      <c r="AA63" s="9">
        <f>'1.4.Fwd TIV-Field Inputs'!AH63</f>
        <v>0</v>
      </c>
      <c r="AB63" s="96"/>
      <c r="AC63" s="9">
        <f>'1.4.Fwd TIV-Field Inputs'!AJ63</f>
        <v>0</v>
      </c>
      <c r="AD63" s="9">
        <f>'1.4.Fwd TIV-Field Inputs'!AM63</f>
        <v>0</v>
      </c>
      <c r="AE63" s="9">
        <f>'1.4.Fwd TIV-Field Inputs'!AN63</f>
        <v>0</v>
      </c>
      <c r="AF63" s="9">
        <f>'1.4.Fwd TIV-Field Inputs'!AO63</f>
        <v>0</v>
      </c>
      <c r="AH63" s="72">
        <f>IFERROR(VLOOKUP(D63,Masters!$D$3:$E$17,2,FALSE),0)</f>
        <v>0</v>
      </c>
    </row>
    <row r="64" spans="1:34" s="3" customFormat="1" ht="16.5" customHeight="1" x14ac:dyDescent="0.25">
      <c r="A64" s="53">
        <f>'1.4.Fwd TIV-Field Inputs'!A64</f>
        <v>0</v>
      </c>
      <c r="B64" s="53">
        <f>'1.4.Fwd TIV-Field Inputs'!B64</f>
        <v>0</v>
      </c>
      <c r="C64" s="53">
        <f>'1.4.Fwd TIV-Field Inputs'!C64</f>
        <v>0</v>
      </c>
      <c r="D64" s="53">
        <f>'1.4.Fwd TIV-Field Inputs'!D64</f>
        <v>0</v>
      </c>
      <c r="E64" s="84" t="str">
        <f t="shared" si="6"/>
        <v>0-0 (0)</v>
      </c>
      <c r="G64" s="10">
        <f>'3.1.MTS A'!M65</f>
        <v>0</v>
      </c>
      <c r="H64" s="10">
        <f>'3.1.MTS A'!O65</f>
        <v>0</v>
      </c>
      <c r="I64" s="96"/>
      <c r="J64" s="10">
        <f>'3.1.MTS A'!G65</f>
        <v>0</v>
      </c>
      <c r="K64" s="10">
        <f>'3.1.MTS A'!L65</f>
        <v>0</v>
      </c>
      <c r="L64" s="10">
        <f>'3.1.MTS A'!N65</f>
        <v>0</v>
      </c>
      <c r="N64" s="9">
        <f>'1.4.Fwd TIV-Field Inputs'!O64</f>
        <v>0</v>
      </c>
      <c r="O64" s="9">
        <f>'1.4.Fwd TIV-Field Inputs'!R64</f>
        <v>0</v>
      </c>
      <c r="P64" s="9">
        <f>'1.4.Fwd TIV-Field Inputs'!S64</f>
        <v>0</v>
      </c>
      <c r="Q64" s="9">
        <f>'1.4.Fwd TIV-Field Inputs'!T64</f>
        <v>0</v>
      </c>
      <c r="R64" s="96"/>
      <c r="S64" s="9">
        <f>'1.4.Fwd TIV-Field Inputs'!V64</f>
        <v>0</v>
      </c>
      <c r="T64" s="9">
        <f>'1.4.Fwd TIV-Field Inputs'!Y64</f>
        <v>0</v>
      </c>
      <c r="U64" s="9">
        <f>'1.4.Fwd TIV-Field Inputs'!Z64</f>
        <v>0</v>
      </c>
      <c r="V64" s="9">
        <f>'1.4.Fwd TIV-Field Inputs'!AA64</f>
        <v>0</v>
      </c>
      <c r="W64"/>
      <c r="X64" s="9">
        <f>'1.4.Fwd TIV-Field Inputs'!AC64</f>
        <v>0</v>
      </c>
      <c r="Y64" s="9">
        <f>'1.4.Fwd TIV-Field Inputs'!AF64</f>
        <v>0</v>
      </c>
      <c r="Z64" s="9">
        <f>'1.4.Fwd TIV-Field Inputs'!AG64</f>
        <v>0</v>
      </c>
      <c r="AA64" s="9">
        <f>'1.4.Fwd TIV-Field Inputs'!AH64</f>
        <v>0</v>
      </c>
      <c r="AB64" s="96"/>
      <c r="AC64" s="9">
        <f>'1.4.Fwd TIV-Field Inputs'!AJ64</f>
        <v>0</v>
      </c>
      <c r="AD64" s="9">
        <f>'1.4.Fwd TIV-Field Inputs'!AM64</f>
        <v>0</v>
      </c>
      <c r="AE64" s="9">
        <f>'1.4.Fwd TIV-Field Inputs'!AN64</f>
        <v>0</v>
      </c>
      <c r="AF64" s="9">
        <f>'1.4.Fwd TIV-Field Inputs'!AO64</f>
        <v>0</v>
      </c>
      <c r="AH64" s="72">
        <f>IFERROR(VLOOKUP(D64,Masters!$D$3:$E$17,2,FALSE),0)</f>
        <v>0</v>
      </c>
    </row>
    <row r="65" spans="1:34" s="3" customFormat="1" ht="16.5" customHeight="1" x14ac:dyDescent="0.25">
      <c r="A65" s="53">
        <f>'1.4.Fwd TIV-Field Inputs'!A65</f>
        <v>0</v>
      </c>
      <c r="B65" s="53">
        <f>'1.4.Fwd TIV-Field Inputs'!B65</f>
        <v>0</v>
      </c>
      <c r="C65" s="53">
        <f>'1.4.Fwd TIV-Field Inputs'!C65</f>
        <v>0</v>
      </c>
      <c r="D65" s="53">
        <f>'1.4.Fwd TIV-Field Inputs'!D65</f>
        <v>0</v>
      </c>
      <c r="E65" s="84" t="str">
        <f t="shared" si="6"/>
        <v>0-0 (0)</v>
      </c>
      <c r="G65" s="10">
        <f>'3.1.MTS A'!M66</f>
        <v>0</v>
      </c>
      <c r="H65" s="10">
        <f>'3.1.MTS A'!O66</f>
        <v>0</v>
      </c>
      <c r="I65" s="96"/>
      <c r="J65" s="10">
        <f>'3.1.MTS A'!G66</f>
        <v>0</v>
      </c>
      <c r="K65" s="10">
        <f>'3.1.MTS A'!L66</f>
        <v>0</v>
      </c>
      <c r="L65" s="10">
        <f>'3.1.MTS A'!N66</f>
        <v>0</v>
      </c>
      <c r="N65" s="9">
        <f>'1.4.Fwd TIV-Field Inputs'!O65</f>
        <v>0</v>
      </c>
      <c r="O65" s="9">
        <f>'1.4.Fwd TIV-Field Inputs'!R65</f>
        <v>0</v>
      </c>
      <c r="P65" s="9">
        <f>'1.4.Fwd TIV-Field Inputs'!S65</f>
        <v>0</v>
      </c>
      <c r="Q65" s="9">
        <f>'1.4.Fwd TIV-Field Inputs'!T65</f>
        <v>0</v>
      </c>
      <c r="R65" s="96"/>
      <c r="S65" s="9">
        <f>'1.4.Fwd TIV-Field Inputs'!V65</f>
        <v>0</v>
      </c>
      <c r="T65" s="9">
        <f>'1.4.Fwd TIV-Field Inputs'!Y65</f>
        <v>0</v>
      </c>
      <c r="U65" s="9">
        <f>'1.4.Fwd TIV-Field Inputs'!Z65</f>
        <v>0</v>
      </c>
      <c r="V65" s="9">
        <f>'1.4.Fwd TIV-Field Inputs'!AA65</f>
        <v>0</v>
      </c>
      <c r="W65"/>
      <c r="X65" s="9">
        <f>'1.4.Fwd TIV-Field Inputs'!AC65</f>
        <v>0</v>
      </c>
      <c r="Y65" s="9">
        <f>'1.4.Fwd TIV-Field Inputs'!AF65</f>
        <v>0</v>
      </c>
      <c r="Z65" s="9">
        <f>'1.4.Fwd TIV-Field Inputs'!AG65</f>
        <v>0</v>
      </c>
      <c r="AA65" s="9">
        <f>'1.4.Fwd TIV-Field Inputs'!AH65</f>
        <v>0</v>
      </c>
      <c r="AB65" s="96"/>
      <c r="AC65" s="9">
        <f>'1.4.Fwd TIV-Field Inputs'!AJ65</f>
        <v>0</v>
      </c>
      <c r="AD65" s="9">
        <f>'1.4.Fwd TIV-Field Inputs'!AM65</f>
        <v>0</v>
      </c>
      <c r="AE65" s="9">
        <f>'1.4.Fwd TIV-Field Inputs'!AN65</f>
        <v>0</v>
      </c>
      <c r="AF65" s="9">
        <f>'1.4.Fwd TIV-Field Inputs'!AO65</f>
        <v>0</v>
      </c>
      <c r="AH65" s="72">
        <f>IFERROR(VLOOKUP(D65,Masters!$D$3:$E$17,2,FALSE),0)</f>
        <v>0</v>
      </c>
    </row>
    <row r="66" spans="1:34" s="3" customFormat="1" ht="16.5" customHeight="1" x14ac:dyDescent="0.25">
      <c r="A66" s="53">
        <f>'1.4.Fwd TIV-Field Inputs'!A66</f>
        <v>0</v>
      </c>
      <c r="B66" s="53">
        <f>'1.4.Fwd TIV-Field Inputs'!B66</f>
        <v>0</v>
      </c>
      <c r="C66" s="53">
        <f>'1.4.Fwd TIV-Field Inputs'!C66</f>
        <v>0</v>
      </c>
      <c r="D66" s="53">
        <f>'1.4.Fwd TIV-Field Inputs'!D66</f>
        <v>0</v>
      </c>
      <c r="E66" s="84" t="str">
        <f t="shared" si="6"/>
        <v>0-0 (0)</v>
      </c>
      <c r="G66" s="10">
        <f>'3.1.MTS A'!M67</f>
        <v>0</v>
      </c>
      <c r="H66" s="10">
        <f>'3.1.MTS A'!O67</f>
        <v>0</v>
      </c>
      <c r="I66" s="96"/>
      <c r="J66" s="10">
        <f>'3.1.MTS A'!G67</f>
        <v>0</v>
      </c>
      <c r="K66" s="10">
        <f>'3.1.MTS A'!L67</f>
        <v>0</v>
      </c>
      <c r="L66" s="10">
        <f>'3.1.MTS A'!N67</f>
        <v>0</v>
      </c>
      <c r="N66" s="9">
        <f>'1.4.Fwd TIV-Field Inputs'!O66</f>
        <v>0</v>
      </c>
      <c r="O66" s="9">
        <f>'1.4.Fwd TIV-Field Inputs'!R66</f>
        <v>0</v>
      </c>
      <c r="P66" s="9">
        <f>'1.4.Fwd TIV-Field Inputs'!S66</f>
        <v>0</v>
      </c>
      <c r="Q66" s="9">
        <f>'1.4.Fwd TIV-Field Inputs'!T66</f>
        <v>0</v>
      </c>
      <c r="R66" s="96"/>
      <c r="S66" s="9">
        <f>'1.4.Fwd TIV-Field Inputs'!V66</f>
        <v>0</v>
      </c>
      <c r="T66" s="9">
        <f>'1.4.Fwd TIV-Field Inputs'!Y66</f>
        <v>0</v>
      </c>
      <c r="U66" s="9">
        <f>'1.4.Fwd TIV-Field Inputs'!Z66</f>
        <v>0</v>
      </c>
      <c r="V66" s="9">
        <f>'1.4.Fwd TIV-Field Inputs'!AA66</f>
        <v>0</v>
      </c>
      <c r="W66"/>
      <c r="X66" s="9">
        <f>'1.4.Fwd TIV-Field Inputs'!AC66</f>
        <v>0</v>
      </c>
      <c r="Y66" s="9">
        <f>'1.4.Fwd TIV-Field Inputs'!AF66</f>
        <v>0</v>
      </c>
      <c r="Z66" s="9">
        <f>'1.4.Fwd TIV-Field Inputs'!AG66</f>
        <v>0</v>
      </c>
      <c r="AA66" s="9">
        <f>'1.4.Fwd TIV-Field Inputs'!AH66</f>
        <v>0</v>
      </c>
      <c r="AB66" s="96"/>
      <c r="AC66" s="9">
        <f>'1.4.Fwd TIV-Field Inputs'!AJ66</f>
        <v>0</v>
      </c>
      <c r="AD66" s="9">
        <f>'1.4.Fwd TIV-Field Inputs'!AM66</f>
        <v>0</v>
      </c>
      <c r="AE66" s="9">
        <f>'1.4.Fwd TIV-Field Inputs'!AN66</f>
        <v>0</v>
      </c>
      <c r="AF66" s="9">
        <f>'1.4.Fwd TIV-Field Inputs'!AO66</f>
        <v>0</v>
      </c>
      <c r="AH66" s="72">
        <f>IFERROR(VLOOKUP(D66,Masters!$D$3:$E$17,2,FALSE),0)</f>
        <v>0</v>
      </c>
    </row>
    <row r="67" spans="1:34" s="3" customFormat="1" ht="16.5" customHeight="1" x14ac:dyDescent="0.25">
      <c r="A67" s="53">
        <f>'1.4.Fwd TIV-Field Inputs'!A67</f>
        <v>0</v>
      </c>
      <c r="B67" s="53">
        <f>'1.4.Fwd TIV-Field Inputs'!B67</f>
        <v>0</v>
      </c>
      <c r="C67" s="53">
        <f>'1.4.Fwd TIV-Field Inputs'!C67</f>
        <v>0</v>
      </c>
      <c r="D67" s="53">
        <f>'1.4.Fwd TIV-Field Inputs'!D67</f>
        <v>0</v>
      </c>
      <c r="E67" s="84" t="str">
        <f t="shared" si="6"/>
        <v>0-0 (0)</v>
      </c>
      <c r="G67" s="10">
        <f>'3.1.MTS A'!M68</f>
        <v>0</v>
      </c>
      <c r="H67" s="10">
        <f>'3.1.MTS A'!O68</f>
        <v>0</v>
      </c>
      <c r="I67" s="96"/>
      <c r="J67" s="10">
        <f>'3.1.MTS A'!G68</f>
        <v>0</v>
      </c>
      <c r="K67" s="10">
        <f>'3.1.MTS A'!L68</f>
        <v>0</v>
      </c>
      <c r="L67" s="10">
        <f>'3.1.MTS A'!N68</f>
        <v>0</v>
      </c>
      <c r="N67" s="9">
        <f>'1.4.Fwd TIV-Field Inputs'!O67</f>
        <v>0</v>
      </c>
      <c r="O67" s="9">
        <f>'1.4.Fwd TIV-Field Inputs'!R67</f>
        <v>0</v>
      </c>
      <c r="P67" s="9">
        <f>'1.4.Fwd TIV-Field Inputs'!S67</f>
        <v>0</v>
      </c>
      <c r="Q67" s="9">
        <f>'1.4.Fwd TIV-Field Inputs'!T67</f>
        <v>0</v>
      </c>
      <c r="R67" s="96"/>
      <c r="S67" s="9">
        <f>'1.4.Fwd TIV-Field Inputs'!V67</f>
        <v>0</v>
      </c>
      <c r="T67" s="9">
        <f>'1.4.Fwd TIV-Field Inputs'!Y67</f>
        <v>0</v>
      </c>
      <c r="U67" s="9">
        <f>'1.4.Fwd TIV-Field Inputs'!Z67</f>
        <v>0</v>
      </c>
      <c r="V67" s="9">
        <f>'1.4.Fwd TIV-Field Inputs'!AA67</f>
        <v>0</v>
      </c>
      <c r="W67"/>
      <c r="X67" s="9">
        <f>'1.4.Fwd TIV-Field Inputs'!AC67</f>
        <v>0</v>
      </c>
      <c r="Y67" s="9">
        <f>'1.4.Fwd TIV-Field Inputs'!AF67</f>
        <v>0</v>
      </c>
      <c r="Z67" s="9">
        <f>'1.4.Fwd TIV-Field Inputs'!AG67</f>
        <v>0</v>
      </c>
      <c r="AA67" s="9">
        <f>'1.4.Fwd TIV-Field Inputs'!AH67</f>
        <v>0</v>
      </c>
      <c r="AB67" s="96"/>
      <c r="AC67" s="9">
        <f>'1.4.Fwd TIV-Field Inputs'!AJ67</f>
        <v>0</v>
      </c>
      <c r="AD67" s="9">
        <f>'1.4.Fwd TIV-Field Inputs'!AM67</f>
        <v>0</v>
      </c>
      <c r="AE67" s="9">
        <f>'1.4.Fwd TIV-Field Inputs'!AN67</f>
        <v>0</v>
      </c>
      <c r="AF67" s="9">
        <f>'1.4.Fwd TIV-Field Inputs'!AO67</f>
        <v>0</v>
      </c>
      <c r="AH67" s="72">
        <f>IFERROR(VLOOKUP(D67,Masters!$D$3:$E$17,2,FALSE),0)</f>
        <v>0</v>
      </c>
    </row>
    <row r="68" spans="1:34" s="3" customFormat="1" ht="16.5" customHeight="1" x14ac:dyDescent="0.25">
      <c r="A68" s="53">
        <f>'1.4.Fwd TIV-Field Inputs'!A68</f>
        <v>0</v>
      </c>
      <c r="B68" s="53">
        <f>'1.4.Fwd TIV-Field Inputs'!B68</f>
        <v>0</v>
      </c>
      <c r="C68" s="53">
        <f>'1.4.Fwd TIV-Field Inputs'!C68</f>
        <v>0</v>
      </c>
      <c r="D68" s="53">
        <f>'1.4.Fwd TIV-Field Inputs'!D68</f>
        <v>0</v>
      </c>
      <c r="E68" s="84" t="str">
        <f t="shared" si="6"/>
        <v>0-0 (0)</v>
      </c>
      <c r="G68" s="10">
        <f>'3.1.MTS A'!M69</f>
        <v>0</v>
      </c>
      <c r="H68" s="10">
        <f>'3.1.MTS A'!O69</f>
        <v>0</v>
      </c>
      <c r="I68" s="96"/>
      <c r="J68" s="10">
        <f>'3.1.MTS A'!G69</f>
        <v>0</v>
      </c>
      <c r="K68" s="10">
        <f>'3.1.MTS A'!L69</f>
        <v>0</v>
      </c>
      <c r="L68" s="10">
        <f>'3.1.MTS A'!N69</f>
        <v>0</v>
      </c>
      <c r="N68" s="9">
        <f>'1.4.Fwd TIV-Field Inputs'!O68</f>
        <v>0</v>
      </c>
      <c r="O68" s="9">
        <f>'1.4.Fwd TIV-Field Inputs'!R68</f>
        <v>0</v>
      </c>
      <c r="P68" s="9">
        <f>'1.4.Fwd TIV-Field Inputs'!S68</f>
        <v>0</v>
      </c>
      <c r="Q68" s="9">
        <f>'1.4.Fwd TIV-Field Inputs'!T68</f>
        <v>0</v>
      </c>
      <c r="R68" s="96"/>
      <c r="S68" s="9">
        <f>'1.4.Fwd TIV-Field Inputs'!V68</f>
        <v>0</v>
      </c>
      <c r="T68" s="9">
        <f>'1.4.Fwd TIV-Field Inputs'!Y68</f>
        <v>0</v>
      </c>
      <c r="U68" s="9">
        <f>'1.4.Fwd TIV-Field Inputs'!Z68</f>
        <v>0</v>
      </c>
      <c r="V68" s="9">
        <f>'1.4.Fwd TIV-Field Inputs'!AA68</f>
        <v>0</v>
      </c>
      <c r="W68"/>
      <c r="X68" s="9">
        <f>'1.4.Fwd TIV-Field Inputs'!AC68</f>
        <v>0</v>
      </c>
      <c r="Y68" s="9">
        <f>'1.4.Fwd TIV-Field Inputs'!AF68</f>
        <v>0</v>
      </c>
      <c r="Z68" s="9">
        <f>'1.4.Fwd TIV-Field Inputs'!AG68</f>
        <v>0</v>
      </c>
      <c r="AA68" s="9">
        <f>'1.4.Fwd TIV-Field Inputs'!AH68</f>
        <v>0</v>
      </c>
      <c r="AB68" s="96"/>
      <c r="AC68" s="9">
        <f>'1.4.Fwd TIV-Field Inputs'!AJ68</f>
        <v>0</v>
      </c>
      <c r="AD68" s="9">
        <f>'1.4.Fwd TIV-Field Inputs'!AM68</f>
        <v>0</v>
      </c>
      <c r="AE68" s="9">
        <f>'1.4.Fwd TIV-Field Inputs'!AN68</f>
        <v>0</v>
      </c>
      <c r="AF68" s="9">
        <f>'1.4.Fwd TIV-Field Inputs'!AO68</f>
        <v>0</v>
      </c>
      <c r="AH68" s="72">
        <f>IFERROR(VLOOKUP(D68,Masters!$D$3:$E$17,2,FALSE),0)</f>
        <v>0</v>
      </c>
    </row>
    <row r="69" spans="1:34" s="3" customFormat="1" ht="16.5" customHeight="1" x14ac:dyDescent="0.25">
      <c r="A69" s="53">
        <f>'1.4.Fwd TIV-Field Inputs'!A69</f>
        <v>0</v>
      </c>
      <c r="B69" s="53">
        <f>'1.4.Fwd TIV-Field Inputs'!B69</f>
        <v>0</v>
      </c>
      <c r="C69" s="53">
        <f>'1.4.Fwd TIV-Field Inputs'!C69</f>
        <v>0</v>
      </c>
      <c r="D69" s="53">
        <f>'1.4.Fwd TIV-Field Inputs'!D69</f>
        <v>0</v>
      </c>
      <c r="E69" s="84" t="str">
        <f t="shared" si="6"/>
        <v>0-0 (0)</v>
      </c>
      <c r="G69" s="10">
        <f>'3.1.MTS A'!M70</f>
        <v>0</v>
      </c>
      <c r="H69" s="10">
        <f>'3.1.MTS A'!O70</f>
        <v>0</v>
      </c>
      <c r="I69" s="96"/>
      <c r="J69" s="10">
        <f>'3.1.MTS A'!G70</f>
        <v>0</v>
      </c>
      <c r="K69" s="10">
        <f>'3.1.MTS A'!L70</f>
        <v>0</v>
      </c>
      <c r="L69" s="10">
        <f>'3.1.MTS A'!N70</f>
        <v>0</v>
      </c>
      <c r="N69" s="9">
        <f>'1.4.Fwd TIV-Field Inputs'!O69</f>
        <v>0</v>
      </c>
      <c r="O69" s="9">
        <f>'1.4.Fwd TIV-Field Inputs'!R69</f>
        <v>0</v>
      </c>
      <c r="P69" s="9">
        <f>'1.4.Fwd TIV-Field Inputs'!S69</f>
        <v>0</v>
      </c>
      <c r="Q69" s="9">
        <f>'1.4.Fwd TIV-Field Inputs'!T69</f>
        <v>0</v>
      </c>
      <c r="R69" s="96"/>
      <c r="S69" s="9">
        <f>'1.4.Fwd TIV-Field Inputs'!V69</f>
        <v>0</v>
      </c>
      <c r="T69" s="9">
        <f>'1.4.Fwd TIV-Field Inputs'!Y69</f>
        <v>0</v>
      </c>
      <c r="U69" s="9">
        <f>'1.4.Fwd TIV-Field Inputs'!Z69</f>
        <v>0</v>
      </c>
      <c r="V69" s="9">
        <f>'1.4.Fwd TIV-Field Inputs'!AA69</f>
        <v>0</v>
      </c>
      <c r="W69"/>
      <c r="X69" s="9">
        <f>'1.4.Fwd TIV-Field Inputs'!AC69</f>
        <v>0</v>
      </c>
      <c r="Y69" s="9">
        <f>'1.4.Fwd TIV-Field Inputs'!AF69</f>
        <v>0</v>
      </c>
      <c r="Z69" s="9">
        <f>'1.4.Fwd TIV-Field Inputs'!AG69</f>
        <v>0</v>
      </c>
      <c r="AA69" s="9">
        <f>'1.4.Fwd TIV-Field Inputs'!AH69</f>
        <v>0</v>
      </c>
      <c r="AB69" s="96"/>
      <c r="AC69" s="9">
        <f>'1.4.Fwd TIV-Field Inputs'!AJ69</f>
        <v>0</v>
      </c>
      <c r="AD69" s="9">
        <f>'1.4.Fwd TIV-Field Inputs'!AM69</f>
        <v>0</v>
      </c>
      <c r="AE69" s="9">
        <f>'1.4.Fwd TIV-Field Inputs'!AN69</f>
        <v>0</v>
      </c>
      <c r="AF69" s="9">
        <f>'1.4.Fwd TIV-Field Inputs'!AO69</f>
        <v>0</v>
      </c>
      <c r="AH69" s="72">
        <f>IFERROR(VLOOKUP(D69,Masters!$D$3:$E$17,2,FALSE),0)</f>
        <v>0</v>
      </c>
    </row>
    <row r="70" spans="1:34" s="3" customFormat="1" ht="16.5" customHeight="1" x14ac:dyDescent="0.25">
      <c r="A70" s="53">
        <f>'1.4.Fwd TIV-Field Inputs'!A70</f>
        <v>0</v>
      </c>
      <c r="B70" s="53">
        <f>'1.4.Fwd TIV-Field Inputs'!B70</f>
        <v>0</v>
      </c>
      <c r="C70" s="53">
        <f>'1.4.Fwd TIV-Field Inputs'!C70</f>
        <v>0</v>
      </c>
      <c r="D70" s="53">
        <f>'1.4.Fwd TIV-Field Inputs'!D70</f>
        <v>0</v>
      </c>
      <c r="E70" s="84" t="str">
        <f t="shared" si="6"/>
        <v>0-0 (0)</v>
      </c>
      <c r="G70" s="10">
        <f>'3.1.MTS A'!M71</f>
        <v>0</v>
      </c>
      <c r="H70" s="10">
        <f>'3.1.MTS A'!O71</f>
        <v>0</v>
      </c>
      <c r="I70" s="96"/>
      <c r="J70" s="10">
        <f>'3.1.MTS A'!G71</f>
        <v>0</v>
      </c>
      <c r="K70" s="10">
        <f>'3.1.MTS A'!L71</f>
        <v>0</v>
      </c>
      <c r="L70" s="10">
        <f>'3.1.MTS A'!N71</f>
        <v>0</v>
      </c>
      <c r="N70" s="9">
        <f>'1.4.Fwd TIV-Field Inputs'!O70</f>
        <v>0</v>
      </c>
      <c r="O70" s="9">
        <f>'1.4.Fwd TIV-Field Inputs'!R70</f>
        <v>0</v>
      </c>
      <c r="P70" s="9">
        <f>'1.4.Fwd TIV-Field Inputs'!S70</f>
        <v>0</v>
      </c>
      <c r="Q70" s="9">
        <f>'1.4.Fwd TIV-Field Inputs'!T70</f>
        <v>0</v>
      </c>
      <c r="R70" s="96"/>
      <c r="S70" s="9">
        <f>'1.4.Fwd TIV-Field Inputs'!V70</f>
        <v>0</v>
      </c>
      <c r="T70" s="9">
        <f>'1.4.Fwd TIV-Field Inputs'!Y70</f>
        <v>0</v>
      </c>
      <c r="U70" s="9">
        <f>'1.4.Fwd TIV-Field Inputs'!Z70</f>
        <v>0</v>
      </c>
      <c r="V70" s="9">
        <f>'1.4.Fwd TIV-Field Inputs'!AA70</f>
        <v>0</v>
      </c>
      <c r="W70"/>
      <c r="X70" s="9">
        <f>'1.4.Fwd TIV-Field Inputs'!AC70</f>
        <v>0</v>
      </c>
      <c r="Y70" s="9">
        <f>'1.4.Fwd TIV-Field Inputs'!AF70</f>
        <v>0</v>
      </c>
      <c r="Z70" s="9">
        <f>'1.4.Fwd TIV-Field Inputs'!AG70</f>
        <v>0</v>
      </c>
      <c r="AA70" s="9">
        <f>'1.4.Fwd TIV-Field Inputs'!AH70</f>
        <v>0</v>
      </c>
      <c r="AB70" s="96"/>
      <c r="AC70" s="9">
        <f>'1.4.Fwd TIV-Field Inputs'!AJ70</f>
        <v>0</v>
      </c>
      <c r="AD70" s="9">
        <f>'1.4.Fwd TIV-Field Inputs'!AM70</f>
        <v>0</v>
      </c>
      <c r="AE70" s="9">
        <f>'1.4.Fwd TIV-Field Inputs'!AN70</f>
        <v>0</v>
      </c>
      <c r="AF70" s="9">
        <f>'1.4.Fwd TIV-Field Inputs'!AO70</f>
        <v>0</v>
      </c>
      <c r="AH70" s="72">
        <f>IFERROR(VLOOKUP(D70,Masters!$D$3:$E$17,2,FALSE),0)</f>
        <v>0</v>
      </c>
    </row>
    <row r="71" spans="1:34" s="3" customFormat="1" ht="16.5" customHeight="1" x14ac:dyDescent="0.25">
      <c r="A71" s="53">
        <f>'1.4.Fwd TIV-Field Inputs'!A71</f>
        <v>0</v>
      </c>
      <c r="B71" s="53">
        <f>'1.4.Fwd TIV-Field Inputs'!B71</f>
        <v>0</v>
      </c>
      <c r="C71" s="53">
        <f>'1.4.Fwd TIV-Field Inputs'!C71</f>
        <v>0</v>
      </c>
      <c r="D71" s="53">
        <f>'1.4.Fwd TIV-Field Inputs'!D71</f>
        <v>0</v>
      </c>
      <c r="E71" s="84" t="str">
        <f t="shared" ref="E71:E134" si="7">B71&amp;"-"&amp;C71&amp;" ("&amp;D71&amp;")"</f>
        <v>0-0 (0)</v>
      </c>
      <c r="G71" s="10">
        <f>'3.1.MTS A'!M72</f>
        <v>0</v>
      </c>
      <c r="H71" s="10">
        <f>'3.1.MTS A'!O72</f>
        <v>0</v>
      </c>
      <c r="I71" s="96"/>
      <c r="J71" s="10">
        <f>'3.1.MTS A'!G72</f>
        <v>0</v>
      </c>
      <c r="K71" s="10">
        <f>'3.1.MTS A'!L72</f>
        <v>0</v>
      </c>
      <c r="L71" s="10">
        <f>'3.1.MTS A'!N72</f>
        <v>0</v>
      </c>
      <c r="N71" s="9">
        <f>'1.4.Fwd TIV-Field Inputs'!O71</f>
        <v>0</v>
      </c>
      <c r="O71" s="9">
        <f>'1.4.Fwd TIV-Field Inputs'!R71</f>
        <v>0</v>
      </c>
      <c r="P71" s="9">
        <f>'1.4.Fwd TIV-Field Inputs'!S71</f>
        <v>0</v>
      </c>
      <c r="Q71" s="9">
        <f>'1.4.Fwd TIV-Field Inputs'!T71</f>
        <v>0</v>
      </c>
      <c r="R71" s="96"/>
      <c r="S71" s="9">
        <f>'1.4.Fwd TIV-Field Inputs'!V71</f>
        <v>0</v>
      </c>
      <c r="T71" s="9">
        <f>'1.4.Fwd TIV-Field Inputs'!Y71</f>
        <v>0</v>
      </c>
      <c r="U71" s="9">
        <f>'1.4.Fwd TIV-Field Inputs'!Z71</f>
        <v>0</v>
      </c>
      <c r="V71" s="9">
        <f>'1.4.Fwd TIV-Field Inputs'!AA71</f>
        <v>0</v>
      </c>
      <c r="W71"/>
      <c r="X71" s="9">
        <f>'1.4.Fwd TIV-Field Inputs'!AC71</f>
        <v>0</v>
      </c>
      <c r="Y71" s="9">
        <f>'1.4.Fwd TIV-Field Inputs'!AF71</f>
        <v>0</v>
      </c>
      <c r="Z71" s="9">
        <f>'1.4.Fwd TIV-Field Inputs'!AG71</f>
        <v>0</v>
      </c>
      <c r="AA71" s="9">
        <f>'1.4.Fwd TIV-Field Inputs'!AH71</f>
        <v>0</v>
      </c>
      <c r="AB71" s="96"/>
      <c r="AC71" s="9">
        <f>'1.4.Fwd TIV-Field Inputs'!AJ71</f>
        <v>0</v>
      </c>
      <c r="AD71" s="9">
        <f>'1.4.Fwd TIV-Field Inputs'!AM71</f>
        <v>0</v>
      </c>
      <c r="AE71" s="9">
        <f>'1.4.Fwd TIV-Field Inputs'!AN71</f>
        <v>0</v>
      </c>
      <c r="AF71" s="9">
        <f>'1.4.Fwd TIV-Field Inputs'!AO71</f>
        <v>0</v>
      </c>
      <c r="AH71" s="72">
        <f>IFERROR(VLOOKUP(D71,Masters!$D$3:$E$17,2,FALSE),0)</f>
        <v>0</v>
      </c>
    </row>
    <row r="72" spans="1:34" s="3" customFormat="1" ht="16.5" customHeight="1" x14ac:dyDescent="0.25">
      <c r="A72" s="53">
        <f>'1.4.Fwd TIV-Field Inputs'!A72</f>
        <v>0</v>
      </c>
      <c r="B72" s="53">
        <f>'1.4.Fwd TIV-Field Inputs'!B72</f>
        <v>0</v>
      </c>
      <c r="C72" s="53">
        <f>'1.4.Fwd TIV-Field Inputs'!C72</f>
        <v>0</v>
      </c>
      <c r="D72" s="53">
        <f>'1.4.Fwd TIV-Field Inputs'!D72</f>
        <v>0</v>
      </c>
      <c r="E72" s="84" t="str">
        <f t="shared" si="7"/>
        <v>0-0 (0)</v>
      </c>
      <c r="G72" s="10">
        <f>'3.1.MTS A'!M73</f>
        <v>0</v>
      </c>
      <c r="H72" s="10">
        <f>'3.1.MTS A'!O73</f>
        <v>0</v>
      </c>
      <c r="I72" s="96"/>
      <c r="J72" s="10">
        <f>'3.1.MTS A'!G73</f>
        <v>0</v>
      </c>
      <c r="K72" s="10">
        <f>'3.1.MTS A'!L73</f>
        <v>0</v>
      </c>
      <c r="L72" s="10">
        <f>'3.1.MTS A'!N73</f>
        <v>0</v>
      </c>
      <c r="N72" s="9">
        <f>'1.4.Fwd TIV-Field Inputs'!O72</f>
        <v>0</v>
      </c>
      <c r="O72" s="9">
        <f>'1.4.Fwd TIV-Field Inputs'!R72</f>
        <v>0</v>
      </c>
      <c r="P72" s="9">
        <f>'1.4.Fwd TIV-Field Inputs'!S72</f>
        <v>0</v>
      </c>
      <c r="Q72" s="9">
        <f>'1.4.Fwd TIV-Field Inputs'!T72</f>
        <v>0</v>
      </c>
      <c r="R72" s="96"/>
      <c r="S72" s="9">
        <f>'1.4.Fwd TIV-Field Inputs'!V72</f>
        <v>0</v>
      </c>
      <c r="T72" s="9">
        <f>'1.4.Fwd TIV-Field Inputs'!Y72</f>
        <v>0</v>
      </c>
      <c r="U72" s="9">
        <f>'1.4.Fwd TIV-Field Inputs'!Z72</f>
        <v>0</v>
      </c>
      <c r="V72" s="9">
        <f>'1.4.Fwd TIV-Field Inputs'!AA72</f>
        <v>0</v>
      </c>
      <c r="W72"/>
      <c r="X72" s="9">
        <f>'1.4.Fwd TIV-Field Inputs'!AC72</f>
        <v>0</v>
      </c>
      <c r="Y72" s="9">
        <f>'1.4.Fwd TIV-Field Inputs'!AF72</f>
        <v>0</v>
      </c>
      <c r="Z72" s="9">
        <f>'1.4.Fwd TIV-Field Inputs'!AG72</f>
        <v>0</v>
      </c>
      <c r="AA72" s="9">
        <f>'1.4.Fwd TIV-Field Inputs'!AH72</f>
        <v>0</v>
      </c>
      <c r="AB72" s="96"/>
      <c r="AC72" s="9">
        <f>'1.4.Fwd TIV-Field Inputs'!AJ72</f>
        <v>0</v>
      </c>
      <c r="AD72" s="9">
        <f>'1.4.Fwd TIV-Field Inputs'!AM72</f>
        <v>0</v>
      </c>
      <c r="AE72" s="9">
        <f>'1.4.Fwd TIV-Field Inputs'!AN72</f>
        <v>0</v>
      </c>
      <c r="AF72" s="9">
        <f>'1.4.Fwd TIV-Field Inputs'!AO72</f>
        <v>0</v>
      </c>
      <c r="AH72" s="72">
        <f>IFERROR(VLOOKUP(D72,Masters!$D$3:$E$17,2,FALSE),0)</f>
        <v>0</v>
      </c>
    </row>
    <row r="73" spans="1:34" s="3" customFormat="1" ht="16.5" customHeight="1" x14ac:dyDescent="0.25">
      <c r="A73" s="53">
        <f>'1.4.Fwd TIV-Field Inputs'!A73</f>
        <v>0</v>
      </c>
      <c r="B73" s="53">
        <f>'1.4.Fwd TIV-Field Inputs'!B73</f>
        <v>0</v>
      </c>
      <c r="C73" s="53">
        <f>'1.4.Fwd TIV-Field Inputs'!C73</f>
        <v>0</v>
      </c>
      <c r="D73" s="53">
        <f>'1.4.Fwd TIV-Field Inputs'!D73</f>
        <v>0</v>
      </c>
      <c r="E73" s="84" t="str">
        <f t="shared" si="7"/>
        <v>0-0 (0)</v>
      </c>
      <c r="G73" s="10">
        <f>'3.1.MTS A'!M74</f>
        <v>0</v>
      </c>
      <c r="H73" s="10">
        <f>'3.1.MTS A'!O74</f>
        <v>0</v>
      </c>
      <c r="I73" s="96"/>
      <c r="J73" s="10">
        <f>'3.1.MTS A'!G74</f>
        <v>0</v>
      </c>
      <c r="K73" s="10">
        <f>'3.1.MTS A'!L74</f>
        <v>0</v>
      </c>
      <c r="L73" s="10">
        <f>'3.1.MTS A'!N74</f>
        <v>0</v>
      </c>
      <c r="N73" s="9">
        <f>'1.4.Fwd TIV-Field Inputs'!O73</f>
        <v>0</v>
      </c>
      <c r="O73" s="9">
        <f>'1.4.Fwd TIV-Field Inputs'!R73</f>
        <v>0</v>
      </c>
      <c r="P73" s="9">
        <f>'1.4.Fwd TIV-Field Inputs'!S73</f>
        <v>0</v>
      </c>
      <c r="Q73" s="9">
        <f>'1.4.Fwd TIV-Field Inputs'!T73</f>
        <v>0</v>
      </c>
      <c r="R73" s="96"/>
      <c r="S73" s="9">
        <f>'1.4.Fwd TIV-Field Inputs'!V73</f>
        <v>0</v>
      </c>
      <c r="T73" s="9">
        <f>'1.4.Fwd TIV-Field Inputs'!Y73</f>
        <v>0</v>
      </c>
      <c r="U73" s="9">
        <f>'1.4.Fwd TIV-Field Inputs'!Z73</f>
        <v>0</v>
      </c>
      <c r="V73" s="9">
        <f>'1.4.Fwd TIV-Field Inputs'!AA73</f>
        <v>0</v>
      </c>
      <c r="W73"/>
      <c r="X73" s="9">
        <f>'1.4.Fwd TIV-Field Inputs'!AC73</f>
        <v>0</v>
      </c>
      <c r="Y73" s="9">
        <f>'1.4.Fwd TIV-Field Inputs'!AF73</f>
        <v>0</v>
      </c>
      <c r="Z73" s="9">
        <f>'1.4.Fwd TIV-Field Inputs'!AG73</f>
        <v>0</v>
      </c>
      <c r="AA73" s="9">
        <f>'1.4.Fwd TIV-Field Inputs'!AH73</f>
        <v>0</v>
      </c>
      <c r="AB73" s="96"/>
      <c r="AC73" s="9">
        <f>'1.4.Fwd TIV-Field Inputs'!AJ73</f>
        <v>0</v>
      </c>
      <c r="AD73" s="9">
        <f>'1.4.Fwd TIV-Field Inputs'!AM73</f>
        <v>0</v>
      </c>
      <c r="AE73" s="9">
        <f>'1.4.Fwd TIV-Field Inputs'!AN73</f>
        <v>0</v>
      </c>
      <c r="AF73" s="9">
        <f>'1.4.Fwd TIV-Field Inputs'!AO73</f>
        <v>0</v>
      </c>
      <c r="AH73" s="72">
        <f>IFERROR(VLOOKUP(D73,Masters!$D$3:$E$17,2,FALSE),0)</f>
        <v>0</v>
      </c>
    </row>
    <row r="74" spans="1:34" s="3" customFormat="1" ht="16.5" customHeight="1" x14ac:dyDescent="0.25">
      <c r="A74" s="53">
        <f>'1.4.Fwd TIV-Field Inputs'!A74</f>
        <v>0</v>
      </c>
      <c r="B74" s="53">
        <f>'1.4.Fwd TIV-Field Inputs'!B74</f>
        <v>0</v>
      </c>
      <c r="C74" s="53">
        <f>'1.4.Fwd TIV-Field Inputs'!C74</f>
        <v>0</v>
      </c>
      <c r="D74" s="53">
        <f>'1.4.Fwd TIV-Field Inputs'!D74</f>
        <v>0</v>
      </c>
      <c r="E74" s="84" t="str">
        <f t="shared" si="7"/>
        <v>0-0 (0)</v>
      </c>
      <c r="G74" s="10">
        <f>'3.1.MTS A'!M75</f>
        <v>0</v>
      </c>
      <c r="H74" s="10">
        <f>'3.1.MTS A'!O75</f>
        <v>0</v>
      </c>
      <c r="I74" s="96"/>
      <c r="J74" s="10">
        <f>'3.1.MTS A'!G75</f>
        <v>0</v>
      </c>
      <c r="K74" s="10">
        <f>'3.1.MTS A'!L75</f>
        <v>0</v>
      </c>
      <c r="L74" s="10">
        <f>'3.1.MTS A'!N75</f>
        <v>0</v>
      </c>
      <c r="N74" s="9">
        <f>'1.4.Fwd TIV-Field Inputs'!O74</f>
        <v>0</v>
      </c>
      <c r="O74" s="9">
        <f>'1.4.Fwd TIV-Field Inputs'!R74</f>
        <v>0</v>
      </c>
      <c r="P74" s="9">
        <f>'1.4.Fwd TIV-Field Inputs'!S74</f>
        <v>0</v>
      </c>
      <c r="Q74" s="9">
        <f>'1.4.Fwd TIV-Field Inputs'!T74</f>
        <v>0</v>
      </c>
      <c r="R74" s="96"/>
      <c r="S74" s="9">
        <f>'1.4.Fwd TIV-Field Inputs'!V74</f>
        <v>0</v>
      </c>
      <c r="T74" s="9">
        <f>'1.4.Fwd TIV-Field Inputs'!Y74</f>
        <v>0</v>
      </c>
      <c r="U74" s="9">
        <f>'1.4.Fwd TIV-Field Inputs'!Z74</f>
        <v>0</v>
      </c>
      <c r="V74" s="9">
        <f>'1.4.Fwd TIV-Field Inputs'!AA74</f>
        <v>0</v>
      </c>
      <c r="W74"/>
      <c r="X74" s="9">
        <f>'1.4.Fwd TIV-Field Inputs'!AC74</f>
        <v>0</v>
      </c>
      <c r="Y74" s="9">
        <f>'1.4.Fwd TIV-Field Inputs'!AF74</f>
        <v>0</v>
      </c>
      <c r="Z74" s="9">
        <f>'1.4.Fwd TIV-Field Inputs'!AG74</f>
        <v>0</v>
      </c>
      <c r="AA74" s="9">
        <f>'1.4.Fwd TIV-Field Inputs'!AH74</f>
        <v>0</v>
      </c>
      <c r="AB74" s="96"/>
      <c r="AC74" s="9">
        <f>'1.4.Fwd TIV-Field Inputs'!AJ74</f>
        <v>0</v>
      </c>
      <c r="AD74" s="9">
        <f>'1.4.Fwd TIV-Field Inputs'!AM74</f>
        <v>0</v>
      </c>
      <c r="AE74" s="9">
        <f>'1.4.Fwd TIV-Field Inputs'!AN74</f>
        <v>0</v>
      </c>
      <c r="AF74" s="9">
        <f>'1.4.Fwd TIV-Field Inputs'!AO74</f>
        <v>0</v>
      </c>
      <c r="AH74" s="72">
        <f>IFERROR(VLOOKUP(D74,Masters!$D$3:$E$17,2,FALSE),0)</f>
        <v>0</v>
      </c>
    </row>
    <row r="75" spans="1:34" s="3" customFormat="1" ht="16.5" customHeight="1" x14ac:dyDescent="0.25">
      <c r="A75" s="53">
        <f>'1.4.Fwd TIV-Field Inputs'!A75</f>
        <v>0</v>
      </c>
      <c r="B75" s="53">
        <f>'1.4.Fwd TIV-Field Inputs'!B75</f>
        <v>0</v>
      </c>
      <c r="C75" s="53">
        <f>'1.4.Fwd TIV-Field Inputs'!C75</f>
        <v>0</v>
      </c>
      <c r="D75" s="53">
        <f>'1.4.Fwd TIV-Field Inputs'!D75</f>
        <v>0</v>
      </c>
      <c r="E75" s="84" t="str">
        <f t="shared" si="7"/>
        <v>0-0 (0)</v>
      </c>
      <c r="G75" s="10">
        <f>'3.1.MTS A'!M76</f>
        <v>0</v>
      </c>
      <c r="H75" s="10">
        <f>'3.1.MTS A'!O76</f>
        <v>0</v>
      </c>
      <c r="I75" s="96"/>
      <c r="J75" s="10">
        <f>'3.1.MTS A'!G76</f>
        <v>0</v>
      </c>
      <c r="K75" s="10">
        <f>'3.1.MTS A'!L76</f>
        <v>0</v>
      </c>
      <c r="L75" s="10">
        <f>'3.1.MTS A'!N76</f>
        <v>0</v>
      </c>
      <c r="N75" s="9">
        <f>'1.4.Fwd TIV-Field Inputs'!O75</f>
        <v>0</v>
      </c>
      <c r="O75" s="9">
        <f>'1.4.Fwd TIV-Field Inputs'!R75</f>
        <v>0</v>
      </c>
      <c r="P75" s="9">
        <f>'1.4.Fwd TIV-Field Inputs'!S75</f>
        <v>0</v>
      </c>
      <c r="Q75" s="9">
        <f>'1.4.Fwd TIV-Field Inputs'!T75</f>
        <v>0</v>
      </c>
      <c r="R75" s="96"/>
      <c r="S75" s="9">
        <f>'1.4.Fwd TIV-Field Inputs'!V75</f>
        <v>0</v>
      </c>
      <c r="T75" s="9">
        <f>'1.4.Fwd TIV-Field Inputs'!Y75</f>
        <v>0</v>
      </c>
      <c r="U75" s="9">
        <f>'1.4.Fwd TIV-Field Inputs'!Z75</f>
        <v>0</v>
      </c>
      <c r="V75" s="9">
        <f>'1.4.Fwd TIV-Field Inputs'!AA75</f>
        <v>0</v>
      </c>
      <c r="W75"/>
      <c r="X75" s="9">
        <f>'1.4.Fwd TIV-Field Inputs'!AC75</f>
        <v>0</v>
      </c>
      <c r="Y75" s="9">
        <f>'1.4.Fwd TIV-Field Inputs'!AF75</f>
        <v>0</v>
      </c>
      <c r="Z75" s="9">
        <f>'1.4.Fwd TIV-Field Inputs'!AG75</f>
        <v>0</v>
      </c>
      <c r="AA75" s="9">
        <f>'1.4.Fwd TIV-Field Inputs'!AH75</f>
        <v>0</v>
      </c>
      <c r="AB75" s="96"/>
      <c r="AC75" s="9">
        <f>'1.4.Fwd TIV-Field Inputs'!AJ75</f>
        <v>0</v>
      </c>
      <c r="AD75" s="9">
        <f>'1.4.Fwd TIV-Field Inputs'!AM75</f>
        <v>0</v>
      </c>
      <c r="AE75" s="9">
        <f>'1.4.Fwd TIV-Field Inputs'!AN75</f>
        <v>0</v>
      </c>
      <c r="AF75" s="9">
        <f>'1.4.Fwd TIV-Field Inputs'!AO75</f>
        <v>0</v>
      </c>
      <c r="AH75" s="72">
        <f>IFERROR(VLOOKUP(D75,Masters!$D$3:$E$17,2,FALSE),0)</f>
        <v>0</v>
      </c>
    </row>
    <row r="76" spans="1:34" s="3" customFormat="1" ht="16.5" customHeight="1" x14ac:dyDescent="0.25">
      <c r="A76" s="53">
        <f>'1.4.Fwd TIV-Field Inputs'!A76</f>
        <v>0</v>
      </c>
      <c r="B76" s="53">
        <f>'1.4.Fwd TIV-Field Inputs'!B76</f>
        <v>0</v>
      </c>
      <c r="C76" s="53">
        <f>'1.4.Fwd TIV-Field Inputs'!C76</f>
        <v>0</v>
      </c>
      <c r="D76" s="53">
        <f>'1.4.Fwd TIV-Field Inputs'!D76</f>
        <v>0</v>
      </c>
      <c r="E76" s="84" t="str">
        <f t="shared" si="7"/>
        <v>0-0 (0)</v>
      </c>
      <c r="G76" s="10">
        <f>'3.1.MTS A'!M77</f>
        <v>0</v>
      </c>
      <c r="H76" s="10">
        <f>'3.1.MTS A'!O77</f>
        <v>0</v>
      </c>
      <c r="I76" s="96"/>
      <c r="J76" s="10">
        <f>'3.1.MTS A'!G77</f>
        <v>0</v>
      </c>
      <c r="K76" s="10">
        <f>'3.1.MTS A'!L77</f>
        <v>0</v>
      </c>
      <c r="L76" s="10">
        <f>'3.1.MTS A'!N77</f>
        <v>0</v>
      </c>
      <c r="N76" s="9">
        <f>'1.4.Fwd TIV-Field Inputs'!O76</f>
        <v>0</v>
      </c>
      <c r="O76" s="9">
        <f>'1.4.Fwd TIV-Field Inputs'!R76</f>
        <v>0</v>
      </c>
      <c r="P76" s="9">
        <f>'1.4.Fwd TIV-Field Inputs'!S76</f>
        <v>0</v>
      </c>
      <c r="Q76" s="9">
        <f>'1.4.Fwd TIV-Field Inputs'!T76</f>
        <v>0</v>
      </c>
      <c r="R76" s="96"/>
      <c r="S76" s="9">
        <f>'1.4.Fwd TIV-Field Inputs'!V76</f>
        <v>0</v>
      </c>
      <c r="T76" s="9">
        <f>'1.4.Fwd TIV-Field Inputs'!Y76</f>
        <v>0</v>
      </c>
      <c r="U76" s="9">
        <f>'1.4.Fwd TIV-Field Inputs'!Z76</f>
        <v>0</v>
      </c>
      <c r="V76" s="9">
        <f>'1.4.Fwd TIV-Field Inputs'!AA76</f>
        <v>0</v>
      </c>
      <c r="W76"/>
      <c r="X76" s="9">
        <f>'1.4.Fwd TIV-Field Inputs'!AC76</f>
        <v>0</v>
      </c>
      <c r="Y76" s="9">
        <f>'1.4.Fwd TIV-Field Inputs'!AF76</f>
        <v>0</v>
      </c>
      <c r="Z76" s="9">
        <f>'1.4.Fwd TIV-Field Inputs'!AG76</f>
        <v>0</v>
      </c>
      <c r="AA76" s="9">
        <f>'1.4.Fwd TIV-Field Inputs'!AH76</f>
        <v>0</v>
      </c>
      <c r="AB76" s="96"/>
      <c r="AC76" s="9">
        <f>'1.4.Fwd TIV-Field Inputs'!AJ76</f>
        <v>0</v>
      </c>
      <c r="AD76" s="9">
        <f>'1.4.Fwd TIV-Field Inputs'!AM76</f>
        <v>0</v>
      </c>
      <c r="AE76" s="9">
        <f>'1.4.Fwd TIV-Field Inputs'!AN76</f>
        <v>0</v>
      </c>
      <c r="AF76" s="9">
        <f>'1.4.Fwd TIV-Field Inputs'!AO76</f>
        <v>0</v>
      </c>
      <c r="AH76" s="72">
        <f>IFERROR(VLOOKUP(D76,Masters!$D$3:$E$17,2,FALSE),0)</f>
        <v>0</v>
      </c>
    </row>
    <row r="77" spans="1:34" s="3" customFormat="1" ht="16.5" customHeight="1" x14ac:dyDescent="0.25">
      <c r="A77" s="53">
        <f>'1.4.Fwd TIV-Field Inputs'!A77</f>
        <v>0</v>
      </c>
      <c r="B77" s="53">
        <f>'1.4.Fwd TIV-Field Inputs'!B77</f>
        <v>0</v>
      </c>
      <c r="C77" s="53">
        <f>'1.4.Fwd TIV-Field Inputs'!C77</f>
        <v>0</v>
      </c>
      <c r="D77" s="53">
        <f>'1.4.Fwd TIV-Field Inputs'!D77</f>
        <v>0</v>
      </c>
      <c r="E77" s="84" t="str">
        <f t="shared" si="7"/>
        <v>0-0 (0)</v>
      </c>
      <c r="G77" s="10">
        <f>'3.1.MTS A'!M78</f>
        <v>0</v>
      </c>
      <c r="H77" s="10">
        <f>'3.1.MTS A'!O78</f>
        <v>0</v>
      </c>
      <c r="I77" s="96"/>
      <c r="J77" s="10">
        <f>'3.1.MTS A'!G78</f>
        <v>0</v>
      </c>
      <c r="K77" s="10">
        <f>'3.1.MTS A'!L78</f>
        <v>0</v>
      </c>
      <c r="L77" s="10">
        <f>'3.1.MTS A'!N78</f>
        <v>0</v>
      </c>
      <c r="N77" s="9">
        <f>'1.4.Fwd TIV-Field Inputs'!O77</f>
        <v>0</v>
      </c>
      <c r="O77" s="9">
        <f>'1.4.Fwd TIV-Field Inputs'!R77</f>
        <v>0</v>
      </c>
      <c r="P77" s="9">
        <f>'1.4.Fwd TIV-Field Inputs'!S77</f>
        <v>0</v>
      </c>
      <c r="Q77" s="9">
        <f>'1.4.Fwd TIV-Field Inputs'!T77</f>
        <v>0</v>
      </c>
      <c r="R77" s="96"/>
      <c r="S77" s="9">
        <f>'1.4.Fwd TIV-Field Inputs'!V77</f>
        <v>0</v>
      </c>
      <c r="T77" s="9">
        <f>'1.4.Fwd TIV-Field Inputs'!Y77</f>
        <v>0</v>
      </c>
      <c r="U77" s="9">
        <f>'1.4.Fwd TIV-Field Inputs'!Z77</f>
        <v>0</v>
      </c>
      <c r="V77" s="9">
        <f>'1.4.Fwd TIV-Field Inputs'!AA77</f>
        <v>0</v>
      </c>
      <c r="W77"/>
      <c r="X77" s="9">
        <f>'1.4.Fwd TIV-Field Inputs'!AC77</f>
        <v>0</v>
      </c>
      <c r="Y77" s="9">
        <f>'1.4.Fwd TIV-Field Inputs'!AF77</f>
        <v>0</v>
      </c>
      <c r="Z77" s="9">
        <f>'1.4.Fwd TIV-Field Inputs'!AG77</f>
        <v>0</v>
      </c>
      <c r="AA77" s="9">
        <f>'1.4.Fwd TIV-Field Inputs'!AH77</f>
        <v>0</v>
      </c>
      <c r="AB77" s="96"/>
      <c r="AC77" s="9">
        <f>'1.4.Fwd TIV-Field Inputs'!AJ77</f>
        <v>0</v>
      </c>
      <c r="AD77" s="9">
        <f>'1.4.Fwd TIV-Field Inputs'!AM77</f>
        <v>0</v>
      </c>
      <c r="AE77" s="9">
        <f>'1.4.Fwd TIV-Field Inputs'!AN77</f>
        <v>0</v>
      </c>
      <c r="AF77" s="9">
        <f>'1.4.Fwd TIV-Field Inputs'!AO77</f>
        <v>0</v>
      </c>
      <c r="AH77" s="72">
        <f>IFERROR(VLOOKUP(D77,Masters!$D$3:$E$17,2,FALSE),0)</f>
        <v>0</v>
      </c>
    </row>
    <row r="78" spans="1:34" s="3" customFormat="1" ht="16.5" customHeight="1" x14ac:dyDescent="0.25">
      <c r="A78" s="53">
        <f>'1.4.Fwd TIV-Field Inputs'!A78</f>
        <v>0</v>
      </c>
      <c r="B78" s="53">
        <f>'1.4.Fwd TIV-Field Inputs'!B78</f>
        <v>0</v>
      </c>
      <c r="C78" s="53">
        <f>'1.4.Fwd TIV-Field Inputs'!C78</f>
        <v>0</v>
      </c>
      <c r="D78" s="53">
        <f>'1.4.Fwd TIV-Field Inputs'!D78</f>
        <v>0</v>
      </c>
      <c r="E78" s="84" t="str">
        <f t="shared" si="7"/>
        <v>0-0 (0)</v>
      </c>
      <c r="G78" s="10">
        <f>'3.1.MTS A'!M79</f>
        <v>0</v>
      </c>
      <c r="H78" s="10">
        <f>'3.1.MTS A'!O79</f>
        <v>0</v>
      </c>
      <c r="I78" s="96"/>
      <c r="J78" s="10">
        <f>'3.1.MTS A'!G79</f>
        <v>0</v>
      </c>
      <c r="K78" s="10">
        <f>'3.1.MTS A'!L79</f>
        <v>0</v>
      </c>
      <c r="L78" s="10">
        <f>'3.1.MTS A'!N79</f>
        <v>0</v>
      </c>
      <c r="N78" s="9">
        <f>'1.4.Fwd TIV-Field Inputs'!O78</f>
        <v>0</v>
      </c>
      <c r="O78" s="9">
        <f>'1.4.Fwd TIV-Field Inputs'!R78</f>
        <v>0</v>
      </c>
      <c r="P78" s="9">
        <f>'1.4.Fwd TIV-Field Inputs'!S78</f>
        <v>0</v>
      </c>
      <c r="Q78" s="9">
        <f>'1.4.Fwd TIV-Field Inputs'!T78</f>
        <v>0</v>
      </c>
      <c r="R78" s="96"/>
      <c r="S78" s="9">
        <f>'1.4.Fwd TIV-Field Inputs'!V78</f>
        <v>0</v>
      </c>
      <c r="T78" s="9">
        <f>'1.4.Fwd TIV-Field Inputs'!Y78</f>
        <v>0</v>
      </c>
      <c r="U78" s="9">
        <f>'1.4.Fwd TIV-Field Inputs'!Z78</f>
        <v>0</v>
      </c>
      <c r="V78" s="9">
        <f>'1.4.Fwd TIV-Field Inputs'!AA78</f>
        <v>0</v>
      </c>
      <c r="W78"/>
      <c r="X78" s="9">
        <f>'1.4.Fwd TIV-Field Inputs'!AC78</f>
        <v>0</v>
      </c>
      <c r="Y78" s="9">
        <f>'1.4.Fwd TIV-Field Inputs'!AF78</f>
        <v>0</v>
      </c>
      <c r="Z78" s="9">
        <f>'1.4.Fwd TIV-Field Inputs'!AG78</f>
        <v>0</v>
      </c>
      <c r="AA78" s="9">
        <f>'1.4.Fwd TIV-Field Inputs'!AH78</f>
        <v>0</v>
      </c>
      <c r="AB78" s="96"/>
      <c r="AC78" s="9">
        <f>'1.4.Fwd TIV-Field Inputs'!AJ78</f>
        <v>0</v>
      </c>
      <c r="AD78" s="9">
        <f>'1.4.Fwd TIV-Field Inputs'!AM78</f>
        <v>0</v>
      </c>
      <c r="AE78" s="9">
        <f>'1.4.Fwd TIV-Field Inputs'!AN78</f>
        <v>0</v>
      </c>
      <c r="AF78" s="9">
        <f>'1.4.Fwd TIV-Field Inputs'!AO78</f>
        <v>0</v>
      </c>
      <c r="AH78" s="72">
        <f>IFERROR(VLOOKUP(D78,Masters!$D$3:$E$17,2,FALSE),0)</f>
        <v>0</v>
      </c>
    </row>
    <row r="79" spans="1:34" s="3" customFormat="1" ht="16.5" customHeight="1" x14ac:dyDescent="0.25">
      <c r="A79" s="53">
        <f>'1.4.Fwd TIV-Field Inputs'!A79</f>
        <v>0</v>
      </c>
      <c r="B79" s="53">
        <f>'1.4.Fwd TIV-Field Inputs'!B79</f>
        <v>0</v>
      </c>
      <c r="C79" s="53">
        <f>'1.4.Fwd TIV-Field Inputs'!C79</f>
        <v>0</v>
      </c>
      <c r="D79" s="53">
        <f>'1.4.Fwd TIV-Field Inputs'!D79</f>
        <v>0</v>
      </c>
      <c r="E79" s="84" t="str">
        <f t="shared" si="7"/>
        <v>0-0 (0)</v>
      </c>
      <c r="G79" s="10">
        <f>'3.1.MTS A'!M80</f>
        <v>0</v>
      </c>
      <c r="H79" s="10">
        <f>'3.1.MTS A'!O80</f>
        <v>0</v>
      </c>
      <c r="I79" s="96"/>
      <c r="J79" s="10">
        <f>'3.1.MTS A'!G80</f>
        <v>0</v>
      </c>
      <c r="K79" s="10">
        <f>'3.1.MTS A'!L80</f>
        <v>0</v>
      </c>
      <c r="L79" s="10">
        <f>'3.1.MTS A'!N80</f>
        <v>0</v>
      </c>
      <c r="N79" s="9">
        <f>'1.4.Fwd TIV-Field Inputs'!O79</f>
        <v>0</v>
      </c>
      <c r="O79" s="9">
        <f>'1.4.Fwd TIV-Field Inputs'!R79</f>
        <v>0</v>
      </c>
      <c r="P79" s="9">
        <f>'1.4.Fwd TIV-Field Inputs'!S79</f>
        <v>0</v>
      </c>
      <c r="Q79" s="9">
        <f>'1.4.Fwd TIV-Field Inputs'!T79</f>
        <v>0</v>
      </c>
      <c r="R79" s="96"/>
      <c r="S79" s="9">
        <f>'1.4.Fwd TIV-Field Inputs'!V79</f>
        <v>0</v>
      </c>
      <c r="T79" s="9">
        <f>'1.4.Fwd TIV-Field Inputs'!Y79</f>
        <v>0</v>
      </c>
      <c r="U79" s="9">
        <f>'1.4.Fwd TIV-Field Inputs'!Z79</f>
        <v>0</v>
      </c>
      <c r="V79" s="9">
        <f>'1.4.Fwd TIV-Field Inputs'!AA79</f>
        <v>0</v>
      </c>
      <c r="W79"/>
      <c r="X79" s="9">
        <f>'1.4.Fwd TIV-Field Inputs'!AC79</f>
        <v>0</v>
      </c>
      <c r="Y79" s="9">
        <f>'1.4.Fwd TIV-Field Inputs'!AF79</f>
        <v>0</v>
      </c>
      <c r="Z79" s="9">
        <f>'1.4.Fwd TIV-Field Inputs'!AG79</f>
        <v>0</v>
      </c>
      <c r="AA79" s="9">
        <f>'1.4.Fwd TIV-Field Inputs'!AH79</f>
        <v>0</v>
      </c>
      <c r="AB79" s="96"/>
      <c r="AC79" s="9">
        <f>'1.4.Fwd TIV-Field Inputs'!AJ79</f>
        <v>0</v>
      </c>
      <c r="AD79" s="9">
        <f>'1.4.Fwd TIV-Field Inputs'!AM79</f>
        <v>0</v>
      </c>
      <c r="AE79" s="9">
        <f>'1.4.Fwd TIV-Field Inputs'!AN79</f>
        <v>0</v>
      </c>
      <c r="AF79" s="9">
        <f>'1.4.Fwd TIV-Field Inputs'!AO79</f>
        <v>0</v>
      </c>
      <c r="AH79" s="72">
        <f>IFERROR(VLOOKUP(D79,Masters!$D$3:$E$17,2,FALSE),0)</f>
        <v>0</v>
      </c>
    </row>
    <row r="80" spans="1:34" s="3" customFormat="1" ht="16.5" customHeight="1" x14ac:dyDescent="0.25">
      <c r="A80" s="53">
        <f>'1.4.Fwd TIV-Field Inputs'!A80</f>
        <v>0</v>
      </c>
      <c r="B80" s="53">
        <f>'1.4.Fwd TIV-Field Inputs'!B80</f>
        <v>0</v>
      </c>
      <c r="C80" s="53">
        <f>'1.4.Fwd TIV-Field Inputs'!C80</f>
        <v>0</v>
      </c>
      <c r="D80" s="53">
        <f>'1.4.Fwd TIV-Field Inputs'!D80</f>
        <v>0</v>
      </c>
      <c r="E80" s="84" t="str">
        <f t="shared" si="7"/>
        <v>0-0 (0)</v>
      </c>
      <c r="G80" s="10">
        <f>'3.1.MTS A'!M81</f>
        <v>0</v>
      </c>
      <c r="H80" s="10">
        <f>'3.1.MTS A'!O81</f>
        <v>0</v>
      </c>
      <c r="I80" s="96"/>
      <c r="J80" s="10">
        <f>'3.1.MTS A'!G81</f>
        <v>0</v>
      </c>
      <c r="K80" s="10">
        <f>'3.1.MTS A'!L81</f>
        <v>0</v>
      </c>
      <c r="L80" s="10">
        <f>'3.1.MTS A'!N81</f>
        <v>0</v>
      </c>
      <c r="N80" s="9">
        <f>'1.4.Fwd TIV-Field Inputs'!O80</f>
        <v>0</v>
      </c>
      <c r="O80" s="9">
        <f>'1.4.Fwd TIV-Field Inputs'!R80</f>
        <v>0</v>
      </c>
      <c r="P80" s="9">
        <f>'1.4.Fwd TIV-Field Inputs'!S80</f>
        <v>0</v>
      </c>
      <c r="Q80" s="9">
        <f>'1.4.Fwd TIV-Field Inputs'!T80</f>
        <v>0</v>
      </c>
      <c r="R80" s="96"/>
      <c r="S80" s="9">
        <f>'1.4.Fwd TIV-Field Inputs'!V80</f>
        <v>0</v>
      </c>
      <c r="T80" s="9">
        <f>'1.4.Fwd TIV-Field Inputs'!Y80</f>
        <v>0</v>
      </c>
      <c r="U80" s="9">
        <f>'1.4.Fwd TIV-Field Inputs'!Z80</f>
        <v>0</v>
      </c>
      <c r="V80" s="9">
        <f>'1.4.Fwd TIV-Field Inputs'!AA80</f>
        <v>0</v>
      </c>
      <c r="W80"/>
      <c r="X80" s="9">
        <f>'1.4.Fwd TIV-Field Inputs'!AC80</f>
        <v>0</v>
      </c>
      <c r="Y80" s="9">
        <f>'1.4.Fwd TIV-Field Inputs'!AF80</f>
        <v>0</v>
      </c>
      <c r="Z80" s="9">
        <f>'1.4.Fwd TIV-Field Inputs'!AG80</f>
        <v>0</v>
      </c>
      <c r="AA80" s="9">
        <f>'1.4.Fwd TIV-Field Inputs'!AH80</f>
        <v>0</v>
      </c>
      <c r="AB80" s="96"/>
      <c r="AC80" s="9">
        <f>'1.4.Fwd TIV-Field Inputs'!AJ80</f>
        <v>0</v>
      </c>
      <c r="AD80" s="9">
        <f>'1.4.Fwd TIV-Field Inputs'!AM80</f>
        <v>0</v>
      </c>
      <c r="AE80" s="9">
        <f>'1.4.Fwd TIV-Field Inputs'!AN80</f>
        <v>0</v>
      </c>
      <c r="AF80" s="9">
        <f>'1.4.Fwd TIV-Field Inputs'!AO80</f>
        <v>0</v>
      </c>
      <c r="AH80" s="72">
        <f>IFERROR(VLOOKUP(D80,Masters!$D$3:$E$17,2,FALSE),0)</f>
        <v>0</v>
      </c>
    </row>
    <row r="81" spans="1:34" s="3" customFormat="1" x14ac:dyDescent="0.25">
      <c r="A81" s="53">
        <f>'1.4.Fwd TIV-Field Inputs'!A81</f>
        <v>0</v>
      </c>
      <c r="B81" s="53">
        <f>'1.4.Fwd TIV-Field Inputs'!B81</f>
        <v>0</v>
      </c>
      <c r="C81" s="53">
        <f>'1.4.Fwd TIV-Field Inputs'!C81</f>
        <v>0</v>
      </c>
      <c r="D81" s="53">
        <f>'1.4.Fwd TIV-Field Inputs'!D81</f>
        <v>0</v>
      </c>
      <c r="E81" s="84" t="str">
        <f t="shared" si="7"/>
        <v>0-0 (0)</v>
      </c>
      <c r="G81" s="10">
        <f>'3.1.MTS A'!M82</f>
        <v>0</v>
      </c>
      <c r="H81" s="10">
        <f>'3.1.MTS A'!O82</f>
        <v>0</v>
      </c>
      <c r="I81" s="96"/>
      <c r="J81" s="10">
        <f>'3.1.MTS A'!G82</f>
        <v>0</v>
      </c>
      <c r="K81" s="10">
        <f>'3.1.MTS A'!L82</f>
        <v>0</v>
      </c>
      <c r="L81" s="10">
        <f>'3.1.MTS A'!N82</f>
        <v>0</v>
      </c>
      <c r="N81" s="9">
        <f>'1.4.Fwd TIV-Field Inputs'!O81</f>
        <v>0</v>
      </c>
      <c r="O81" s="9">
        <f>'1.4.Fwd TIV-Field Inputs'!R81</f>
        <v>0</v>
      </c>
      <c r="P81" s="9">
        <f>'1.4.Fwd TIV-Field Inputs'!S81</f>
        <v>0</v>
      </c>
      <c r="Q81" s="9">
        <f>'1.4.Fwd TIV-Field Inputs'!T81</f>
        <v>0</v>
      </c>
      <c r="R81" s="96"/>
      <c r="S81" s="9">
        <f>'1.4.Fwd TIV-Field Inputs'!V81</f>
        <v>0</v>
      </c>
      <c r="T81" s="9">
        <f>'1.4.Fwd TIV-Field Inputs'!Y81</f>
        <v>0</v>
      </c>
      <c r="U81" s="9">
        <f>'1.4.Fwd TIV-Field Inputs'!Z81</f>
        <v>0</v>
      </c>
      <c r="V81" s="9">
        <f>'1.4.Fwd TIV-Field Inputs'!AA81</f>
        <v>0</v>
      </c>
      <c r="W81"/>
      <c r="X81" s="9">
        <f>'1.4.Fwd TIV-Field Inputs'!AC81</f>
        <v>0</v>
      </c>
      <c r="Y81" s="9">
        <f>'1.4.Fwd TIV-Field Inputs'!AF81</f>
        <v>0</v>
      </c>
      <c r="Z81" s="9">
        <f>'1.4.Fwd TIV-Field Inputs'!AG81</f>
        <v>0</v>
      </c>
      <c r="AA81" s="9">
        <f>'1.4.Fwd TIV-Field Inputs'!AH81</f>
        <v>0</v>
      </c>
      <c r="AB81" s="96"/>
      <c r="AC81" s="9">
        <f>'1.4.Fwd TIV-Field Inputs'!AJ81</f>
        <v>0</v>
      </c>
      <c r="AD81" s="9">
        <f>'1.4.Fwd TIV-Field Inputs'!AM81</f>
        <v>0</v>
      </c>
      <c r="AE81" s="9">
        <f>'1.4.Fwd TIV-Field Inputs'!AN81</f>
        <v>0</v>
      </c>
      <c r="AF81" s="9">
        <f>'1.4.Fwd TIV-Field Inputs'!AO81</f>
        <v>0</v>
      </c>
      <c r="AH81" s="72">
        <f>IFERROR(VLOOKUP(D81,Masters!$D$3:$E$17,2,FALSE),0)</f>
        <v>0</v>
      </c>
    </row>
    <row r="82" spans="1:34" s="3" customFormat="1" ht="16.5" customHeight="1" x14ac:dyDescent="0.25">
      <c r="A82" s="53">
        <f>'1.4.Fwd TIV-Field Inputs'!A82</f>
        <v>0</v>
      </c>
      <c r="B82" s="53">
        <f>'1.4.Fwd TIV-Field Inputs'!B82</f>
        <v>0</v>
      </c>
      <c r="C82" s="53">
        <f>'1.4.Fwd TIV-Field Inputs'!C82</f>
        <v>0</v>
      </c>
      <c r="D82" s="53">
        <f>'1.4.Fwd TIV-Field Inputs'!D82</f>
        <v>0</v>
      </c>
      <c r="E82" s="84" t="str">
        <f t="shared" si="7"/>
        <v>0-0 (0)</v>
      </c>
      <c r="G82" s="10">
        <f>'3.1.MTS A'!M83</f>
        <v>0</v>
      </c>
      <c r="H82" s="10">
        <f>'3.1.MTS A'!O83</f>
        <v>0</v>
      </c>
      <c r="I82" s="96"/>
      <c r="J82" s="10">
        <f>'3.1.MTS A'!G83</f>
        <v>0</v>
      </c>
      <c r="K82" s="10">
        <f>'3.1.MTS A'!L83</f>
        <v>0</v>
      </c>
      <c r="L82" s="10">
        <f>'3.1.MTS A'!N83</f>
        <v>0</v>
      </c>
      <c r="N82" s="9">
        <f>'1.4.Fwd TIV-Field Inputs'!O82</f>
        <v>0</v>
      </c>
      <c r="O82" s="9">
        <f>'1.4.Fwd TIV-Field Inputs'!R82</f>
        <v>0</v>
      </c>
      <c r="P82" s="9">
        <f>'1.4.Fwd TIV-Field Inputs'!S82</f>
        <v>0</v>
      </c>
      <c r="Q82" s="9">
        <f>'1.4.Fwd TIV-Field Inputs'!T82</f>
        <v>0</v>
      </c>
      <c r="R82" s="96"/>
      <c r="S82" s="9">
        <f>'1.4.Fwd TIV-Field Inputs'!V82</f>
        <v>0</v>
      </c>
      <c r="T82" s="9">
        <f>'1.4.Fwd TIV-Field Inputs'!Y82</f>
        <v>0</v>
      </c>
      <c r="U82" s="9">
        <f>'1.4.Fwd TIV-Field Inputs'!Z82</f>
        <v>0</v>
      </c>
      <c r="V82" s="9">
        <f>'1.4.Fwd TIV-Field Inputs'!AA82</f>
        <v>0</v>
      </c>
      <c r="W82"/>
      <c r="X82" s="9">
        <f>'1.4.Fwd TIV-Field Inputs'!AC82</f>
        <v>0</v>
      </c>
      <c r="Y82" s="9">
        <f>'1.4.Fwd TIV-Field Inputs'!AF82</f>
        <v>0</v>
      </c>
      <c r="Z82" s="9">
        <f>'1.4.Fwd TIV-Field Inputs'!AG82</f>
        <v>0</v>
      </c>
      <c r="AA82" s="9">
        <f>'1.4.Fwd TIV-Field Inputs'!AH82</f>
        <v>0</v>
      </c>
      <c r="AB82" s="96"/>
      <c r="AC82" s="9">
        <f>'1.4.Fwd TIV-Field Inputs'!AJ82</f>
        <v>0</v>
      </c>
      <c r="AD82" s="9">
        <f>'1.4.Fwd TIV-Field Inputs'!AM82</f>
        <v>0</v>
      </c>
      <c r="AE82" s="9">
        <f>'1.4.Fwd TIV-Field Inputs'!AN82</f>
        <v>0</v>
      </c>
      <c r="AF82" s="9">
        <f>'1.4.Fwd TIV-Field Inputs'!AO82</f>
        <v>0</v>
      </c>
      <c r="AH82" s="72">
        <f>IFERROR(VLOOKUP(D82,Masters!$D$3:$E$17,2,FALSE),0)</f>
        <v>0</v>
      </c>
    </row>
    <row r="83" spans="1:34" s="3" customFormat="1" ht="16.5" customHeight="1" x14ac:dyDescent="0.25">
      <c r="A83" s="53">
        <f>'1.4.Fwd TIV-Field Inputs'!A83</f>
        <v>0</v>
      </c>
      <c r="B83" s="53">
        <f>'1.4.Fwd TIV-Field Inputs'!B83</f>
        <v>0</v>
      </c>
      <c r="C83" s="53">
        <f>'1.4.Fwd TIV-Field Inputs'!C83</f>
        <v>0</v>
      </c>
      <c r="D83" s="53">
        <f>'1.4.Fwd TIV-Field Inputs'!D83</f>
        <v>0</v>
      </c>
      <c r="E83" s="84" t="str">
        <f t="shared" si="7"/>
        <v>0-0 (0)</v>
      </c>
      <c r="G83" s="10">
        <f>'3.1.MTS A'!M84</f>
        <v>0</v>
      </c>
      <c r="H83" s="10">
        <f>'3.1.MTS A'!O84</f>
        <v>0</v>
      </c>
      <c r="I83" s="96"/>
      <c r="J83" s="10">
        <f>'3.1.MTS A'!G84</f>
        <v>0</v>
      </c>
      <c r="K83" s="10">
        <f>'3.1.MTS A'!L84</f>
        <v>0</v>
      </c>
      <c r="L83" s="10">
        <f>'3.1.MTS A'!N84</f>
        <v>0</v>
      </c>
      <c r="N83" s="9">
        <f>'1.4.Fwd TIV-Field Inputs'!O83</f>
        <v>0</v>
      </c>
      <c r="O83" s="9">
        <f>'1.4.Fwd TIV-Field Inputs'!R83</f>
        <v>0</v>
      </c>
      <c r="P83" s="9">
        <f>'1.4.Fwd TIV-Field Inputs'!S83</f>
        <v>0</v>
      </c>
      <c r="Q83" s="9">
        <f>'1.4.Fwd TIV-Field Inputs'!T83</f>
        <v>0</v>
      </c>
      <c r="R83" s="96"/>
      <c r="S83" s="9">
        <f>'1.4.Fwd TIV-Field Inputs'!V83</f>
        <v>0</v>
      </c>
      <c r="T83" s="9">
        <f>'1.4.Fwd TIV-Field Inputs'!Y83</f>
        <v>0</v>
      </c>
      <c r="U83" s="9">
        <f>'1.4.Fwd TIV-Field Inputs'!Z83</f>
        <v>0</v>
      </c>
      <c r="V83" s="9">
        <f>'1.4.Fwd TIV-Field Inputs'!AA83</f>
        <v>0</v>
      </c>
      <c r="W83"/>
      <c r="X83" s="9">
        <f>'1.4.Fwd TIV-Field Inputs'!AC83</f>
        <v>0</v>
      </c>
      <c r="Y83" s="9">
        <f>'1.4.Fwd TIV-Field Inputs'!AF83</f>
        <v>0</v>
      </c>
      <c r="Z83" s="9">
        <f>'1.4.Fwd TIV-Field Inputs'!AG83</f>
        <v>0</v>
      </c>
      <c r="AA83" s="9">
        <f>'1.4.Fwd TIV-Field Inputs'!AH83</f>
        <v>0</v>
      </c>
      <c r="AB83" s="96"/>
      <c r="AC83" s="9">
        <f>'1.4.Fwd TIV-Field Inputs'!AJ83</f>
        <v>0</v>
      </c>
      <c r="AD83" s="9">
        <f>'1.4.Fwd TIV-Field Inputs'!AM83</f>
        <v>0</v>
      </c>
      <c r="AE83" s="9">
        <f>'1.4.Fwd TIV-Field Inputs'!AN83</f>
        <v>0</v>
      </c>
      <c r="AF83" s="9">
        <f>'1.4.Fwd TIV-Field Inputs'!AO83</f>
        <v>0</v>
      </c>
      <c r="AH83" s="72">
        <f>IFERROR(VLOOKUP(D83,Masters!$D$3:$E$17,2,FALSE),0)</f>
        <v>0</v>
      </c>
    </row>
    <row r="84" spans="1:34" s="3" customFormat="1" ht="16.5" customHeight="1" x14ac:dyDescent="0.25">
      <c r="A84" s="53">
        <f>'1.4.Fwd TIV-Field Inputs'!A84</f>
        <v>0</v>
      </c>
      <c r="B84" s="53">
        <f>'1.4.Fwd TIV-Field Inputs'!B84</f>
        <v>0</v>
      </c>
      <c r="C84" s="53">
        <f>'1.4.Fwd TIV-Field Inputs'!C84</f>
        <v>0</v>
      </c>
      <c r="D84" s="53">
        <f>'1.4.Fwd TIV-Field Inputs'!D84</f>
        <v>0</v>
      </c>
      <c r="E84" s="84" t="str">
        <f t="shared" si="7"/>
        <v>0-0 (0)</v>
      </c>
      <c r="G84" s="10">
        <f>'3.1.MTS A'!M85</f>
        <v>0</v>
      </c>
      <c r="H84" s="10">
        <f>'3.1.MTS A'!O85</f>
        <v>0</v>
      </c>
      <c r="I84" s="96"/>
      <c r="J84" s="10">
        <f>'3.1.MTS A'!G85</f>
        <v>0</v>
      </c>
      <c r="K84" s="10">
        <f>'3.1.MTS A'!L85</f>
        <v>0</v>
      </c>
      <c r="L84" s="10">
        <f>'3.1.MTS A'!N85</f>
        <v>0</v>
      </c>
      <c r="N84" s="9">
        <f>'1.4.Fwd TIV-Field Inputs'!O84</f>
        <v>0</v>
      </c>
      <c r="O84" s="9">
        <f>'1.4.Fwd TIV-Field Inputs'!R84</f>
        <v>0</v>
      </c>
      <c r="P84" s="9">
        <f>'1.4.Fwd TIV-Field Inputs'!S84</f>
        <v>0</v>
      </c>
      <c r="Q84" s="9">
        <f>'1.4.Fwd TIV-Field Inputs'!T84</f>
        <v>0</v>
      </c>
      <c r="R84" s="96"/>
      <c r="S84" s="9">
        <f>'1.4.Fwd TIV-Field Inputs'!V84</f>
        <v>0</v>
      </c>
      <c r="T84" s="9">
        <f>'1.4.Fwd TIV-Field Inputs'!Y84</f>
        <v>0</v>
      </c>
      <c r="U84" s="9">
        <f>'1.4.Fwd TIV-Field Inputs'!Z84</f>
        <v>0</v>
      </c>
      <c r="V84" s="9">
        <f>'1.4.Fwd TIV-Field Inputs'!AA84</f>
        <v>0</v>
      </c>
      <c r="W84"/>
      <c r="X84" s="9">
        <f>'1.4.Fwd TIV-Field Inputs'!AC84</f>
        <v>0</v>
      </c>
      <c r="Y84" s="9">
        <f>'1.4.Fwd TIV-Field Inputs'!AF84</f>
        <v>0</v>
      </c>
      <c r="Z84" s="9">
        <f>'1.4.Fwd TIV-Field Inputs'!AG84</f>
        <v>0</v>
      </c>
      <c r="AA84" s="9">
        <f>'1.4.Fwd TIV-Field Inputs'!AH84</f>
        <v>0</v>
      </c>
      <c r="AB84" s="96"/>
      <c r="AC84" s="9">
        <f>'1.4.Fwd TIV-Field Inputs'!AJ84</f>
        <v>0</v>
      </c>
      <c r="AD84" s="9">
        <f>'1.4.Fwd TIV-Field Inputs'!AM84</f>
        <v>0</v>
      </c>
      <c r="AE84" s="9">
        <f>'1.4.Fwd TIV-Field Inputs'!AN84</f>
        <v>0</v>
      </c>
      <c r="AF84" s="9">
        <f>'1.4.Fwd TIV-Field Inputs'!AO84</f>
        <v>0</v>
      </c>
      <c r="AH84" s="72">
        <f>IFERROR(VLOOKUP(D84,Masters!$D$3:$E$17,2,FALSE),0)</f>
        <v>0</v>
      </c>
    </row>
    <row r="85" spans="1:34" s="3" customFormat="1" ht="16.5" customHeight="1" x14ac:dyDescent="0.25">
      <c r="A85" s="53">
        <f>'1.4.Fwd TIV-Field Inputs'!A85</f>
        <v>0</v>
      </c>
      <c r="B85" s="53">
        <f>'1.4.Fwd TIV-Field Inputs'!B85</f>
        <v>0</v>
      </c>
      <c r="C85" s="53">
        <f>'1.4.Fwd TIV-Field Inputs'!C85</f>
        <v>0</v>
      </c>
      <c r="D85" s="53">
        <f>'1.4.Fwd TIV-Field Inputs'!D85</f>
        <v>0</v>
      </c>
      <c r="E85" s="84" t="str">
        <f t="shared" si="7"/>
        <v>0-0 (0)</v>
      </c>
      <c r="G85" s="10">
        <f>'3.1.MTS A'!M86</f>
        <v>0</v>
      </c>
      <c r="H85" s="10">
        <f>'3.1.MTS A'!O86</f>
        <v>0</v>
      </c>
      <c r="I85" s="96"/>
      <c r="J85" s="10">
        <f>'3.1.MTS A'!G86</f>
        <v>0</v>
      </c>
      <c r="K85" s="10">
        <f>'3.1.MTS A'!L86</f>
        <v>0</v>
      </c>
      <c r="L85" s="10">
        <f>'3.1.MTS A'!N86</f>
        <v>0</v>
      </c>
      <c r="N85" s="9">
        <f>'1.4.Fwd TIV-Field Inputs'!O85</f>
        <v>0</v>
      </c>
      <c r="O85" s="9">
        <f>'1.4.Fwd TIV-Field Inputs'!R85</f>
        <v>0</v>
      </c>
      <c r="P85" s="9">
        <f>'1.4.Fwd TIV-Field Inputs'!S85</f>
        <v>0</v>
      </c>
      <c r="Q85" s="9">
        <f>'1.4.Fwd TIV-Field Inputs'!T85</f>
        <v>0</v>
      </c>
      <c r="R85" s="96"/>
      <c r="S85" s="9">
        <f>'1.4.Fwd TIV-Field Inputs'!V85</f>
        <v>0</v>
      </c>
      <c r="T85" s="9">
        <f>'1.4.Fwd TIV-Field Inputs'!Y85</f>
        <v>0</v>
      </c>
      <c r="U85" s="9">
        <f>'1.4.Fwd TIV-Field Inputs'!Z85</f>
        <v>0</v>
      </c>
      <c r="V85" s="9">
        <f>'1.4.Fwd TIV-Field Inputs'!AA85</f>
        <v>0</v>
      </c>
      <c r="W85"/>
      <c r="X85" s="9">
        <f>'1.4.Fwd TIV-Field Inputs'!AC85</f>
        <v>0</v>
      </c>
      <c r="Y85" s="9">
        <f>'1.4.Fwd TIV-Field Inputs'!AF85</f>
        <v>0</v>
      </c>
      <c r="Z85" s="9">
        <f>'1.4.Fwd TIV-Field Inputs'!AG85</f>
        <v>0</v>
      </c>
      <c r="AA85" s="9">
        <f>'1.4.Fwd TIV-Field Inputs'!AH85</f>
        <v>0</v>
      </c>
      <c r="AB85" s="96"/>
      <c r="AC85" s="9">
        <f>'1.4.Fwd TIV-Field Inputs'!AJ85</f>
        <v>0</v>
      </c>
      <c r="AD85" s="9">
        <f>'1.4.Fwd TIV-Field Inputs'!AM85</f>
        <v>0</v>
      </c>
      <c r="AE85" s="9">
        <f>'1.4.Fwd TIV-Field Inputs'!AN85</f>
        <v>0</v>
      </c>
      <c r="AF85" s="9">
        <f>'1.4.Fwd TIV-Field Inputs'!AO85</f>
        <v>0</v>
      </c>
      <c r="AH85" s="72">
        <f>IFERROR(VLOOKUP(D85,Masters!$D$3:$E$17,2,FALSE),0)</f>
        <v>0</v>
      </c>
    </row>
    <row r="86" spans="1:34" s="3" customFormat="1" ht="16.5" customHeight="1" x14ac:dyDescent="0.25">
      <c r="A86" s="53">
        <f>'1.4.Fwd TIV-Field Inputs'!A86</f>
        <v>0</v>
      </c>
      <c r="B86" s="53">
        <f>'1.4.Fwd TIV-Field Inputs'!B86</f>
        <v>0</v>
      </c>
      <c r="C86" s="53">
        <f>'1.4.Fwd TIV-Field Inputs'!C86</f>
        <v>0</v>
      </c>
      <c r="D86" s="53">
        <f>'1.4.Fwd TIV-Field Inputs'!D86</f>
        <v>0</v>
      </c>
      <c r="E86" s="84" t="str">
        <f t="shared" si="7"/>
        <v>0-0 (0)</v>
      </c>
      <c r="G86" s="10">
        <f>'3.1.MTS A'!M87</f>
        <v>0</v>
      </c>
      <c r="H86" s="10">
        <f>'3.1.MTS A'!O87</f>
        <v>0</v>
      </c>
      <c r="I86" s="96"/>
      <c r="J86" s="10">
        <f>'3.1.MTS A'!G87</f>
        <v>0</v>
      </c>
      <c r="K86" s="10">
        <f>'3.1.MTS A'!L87</f>
        <v>0</v>
      </c>
      <c r="L86" s="10">
        <f>'3.1.MTS A'!N87</f>
        <v>0</v>
      </c>
      <c r="N86" s="9">
        <f>'1.4.Fwd TIV-Field Inputs'!O86</f>
        <v>0</v>
      </c>
      <c r="O86" s="9">
        <f>'1.4.Fwd TIV-Field Inputs'!R86</f>
        <v>0</v>
      </c>
      <c r="P86" s="9">
        <f>'1.4.Fwd TIV-Field Inputs'!S86</f>
        <v>0</v>
      </c>
      <c r="Q86" s="9">
        <f>'1.4.Fwd TIV-Field Inputs'!T86</f>
        <v>0</v>
      </c>
      <c r="R86" s="96"/>
      <c r="S86" s="9">
        <f>'1.4.Fwd TIV-Field Inputs'!V86</f>
        <v>0</v>
      </c>
      <c r="T86" s="9">
        <f>'1.4.Fwd TIV-Field Inputs'!Y86</f>
        <v>0</v>
      </c>
      <c r="U86" s="9">
        <f>'1.4.Fwd TIV-Field Inputs'!Z86</f>
        <v>0</v>
      </c>
      <c r="V86" s="9">
        <f>'1.4.Fwd TIV-Field Inputs'!AA86</f>
        <v>0</v>
      </c>
      <c r="W86"/>
      <c r="X86" s="9">
        <f>'1.4.Fwd TIV-Field Inputs'!AC86</f>
        <v>0</v>
      </c>
      <c r="Y86" s="9">
        <f>'1.4.Fwd TIV-Field Inputs'!AF86</f>
        <v>0</v>
      </c>
      <c r="Z86" s="9">
        <f>'1.4.Fwd TIV-Field Inputs'!AG86</f>
        <v>0</v>
      </c>
      <c r="AA86" s="9">
        <f>'1.4.Fwd TIV-Field Inputs'!AH86</f>
        <v>0</v>
      </c>
      <c r="AB86" s="96"/>
      <c r="AC86" s="9">
        <f>'1.4.Fwd TIV-Field Inputs'!AJ86</f>
        <v>0</v>
      </c>
      <c r="AD86" s="9">
        <f>'1.4.Fwd TIV-Field Inputs'!AM86</f>
        <v>0</v>
      </c>
      <c r="AE86" s="9">
        <f>'1.4.Fwd TIV-Field Inputs'!AN86</f>
        <v>0</v>
      </c>
      <c r="AF86" s="9">
        <f>'1.4.Fwd TIV-Field Inputs'!AO86</f>
        <v>0</v>
      </c>
      <c r="AH86" s="72">
        <f>IFERROR(VLOOKUP(D86,Masters!$D$3:$E$17,2,FALSE),0)</f>
        <v>0</v>
      </c>
    </row>
    <row r="87" spans="1:34" s="3" customFormat="1" ht="16.5" customHeight="1" x14ac:dyDescent="0.25">
      <c r="A87" s="53">
        <f>'1.4.Fwd TIV-Field Inputs'!A87</f>
        <v>0</v>
      </c>
      <c r="B87" s="53">
        <f>'1.4.Fwd TIV-Field Inputs'!B87</f>
        <v>0</v>
      </c>
      <c r="C87" s="53">
        <f>'1.4.Fwd TIV-Field Inputs'!C87</f>
        <v>0</v>
      </c>
      <c r="D87" s="53">
        <f>'1.4.Fwd TIV-Field Inputs'!D87</f>
        <v>0</v>
      </c>
      <c r="E87" s="84" t="str">
        <f t="shared" si="7"/>
        <v>0-0 (0)</v>
      </c>
      <c r="G87" s="10">
        <f>'3.1.MTS A'!M88</f>
        <v>0</v>
      </c>
      <c r="H87" s="10">
        <f>'3.1.MTS A'!O88</f>
        <v>0</v>
      </c>
      <c r="I87" s="96"/>
      <c r="J87" s="10">
        <f>'3.1.MTS A'!G88</f>
        <v>0</v>
      </c>
      <c r="K87" s="10">
        <f>'3.1.MTS A'!L88</f>
        <v>0</v>
      </c>
      <c r="L87" s="10">
        <f>'3.1.MTS A'!N88</f>
        <v>0</v>
      </c>
      <c r="N87" s="9">
        <f>'1.4.Fwd TIV-Field Inputs'!O87</f>
        <v>0</v>
      </c>
      <c r="O87" s="9">
        <f>'1.4.Fwd TIV-Field Inputs'!R87</f>
        <v>0</v>
      </c>
      <c r="P87" s="9">
        <f>'1.4.Fwd TIV-Field Inputs'!S87</f>
        <v>0</v>
      </c>
      <c r="Q87" s="9">
        <f>'1.4.Fwd TIV-Field Inputs'!T87</f>
        <v>0</v>
      </c>
      <c r="R87" s="96"/>
      <c r="S87" s="9">
        <f>'1.4.Fwd TIV-Field Inputs'!V87</f>
        <v>0</v>
      </c>
      <c r="T87" s="9">
        <f>'1.4.Fwd TIV-Field Inputs'!Y87</f>
        <v>0</v>
      </c>
      <c r="U87" s="9">
        <f>'1.4.Fwd TIV-Field Inputs'!Z87</f>
        <v>0</v>
      </c>
      <c r="V87" s="9">
        <f>'1.4.Fwd TIV-Field Inputs'!AA87</f>
        <v>0</v>
      </c>
      <c r="W87"/>
      <c r="X87" s="9">
        <f>'1.4.Fwd TIV-Field Inputs'!AC87</f>
        <v>0</v>
      </c>
      <c r="Y87" s="9">
        <f>'1.4.Fwd TIV-Field Inputs'!AF87</f>
        <v>0</v>
      </c>
      <c r="Z87" s="9">
        <f>'1.4.Fwd TIV-Field Inputs'!AG87</f>
        <v>0</v>
      </c>
      <c r="AA87" s="9">
        <f>'1.4.Fwd TIV-Field Inputs'!AH87</f>
        <v>0</v>
      </c>
      <c r="AB87" s="96"/>
      <c r="AC87" s="9">
        <f>'1.4.Fwd TIV-Field Inputs'!AJ87</f>
        <v>0</v>
      </c>
      <c r="AD87" s="9">
        <f>'1.4.Fwd TIV-Field Inputs'!AM87</f>
        <v>0</v>
      </c>
      <c r="AE87" s="9">
        <f>'1.4.Fwd TIV-Field Inputs'!AN87</f>
        <v>0</v>
      </c>
      <c r="AF87" s="9">
        <f>'1.4.Fwd TIV-Field Inputs'!AO87</f>
        <v>0</v>
      </c>
      <c r="AH87" s="72">
        <f>IFERROR(VLOOKUP(D87,Masters!$D$3:$E$17,2,FALSE),0)</f>
        <v>0</v>
      </c>
    </row>
    <row r="88" spans="1:34" s="3" customFormat="1" ht="16.5" customHeight="1" x14ac:dyDescent="0.25">
      <c r="A88" s="53">
        <f>'1.4.Fwd TIV-Field Inputs'!A88</f>
        <v>0</v>
      </c>
      <c r="B88" s="53">
        <f>'1.4.Fwd TIV-Field Inputs'!B88</f>
        <v>0</v>
      </c>
      <c r="C88" s="53">
        <f>'1.4.Fwd TIV-Field Inputs'!C88</f>
        <v>0</v>
      </c>
      <c r="D88" s="53">
        <f>'1.4.Fwd TIV-Field Inputs'!D88</f>
        <v>0</v>
      </c>
      <c r="E88" s="84" t="str">
        <f t="shared" si="7"/>
        <v>0-0 (0)</v>
      </c>
      <c r="G88" s="10">
        <f>'3.1.MTS A'!M89</f>
        <v>0</v>
      </c>
      <c r="H88" s="10">
        <f>'3.1.MTS A'!O89</f>
        <v>0</v>
      </c>
      <c r="I88" s="96"/>
      <c r="J88" s="10">
        <f>'3.1.MTS A'!G89</f>
        <v>0</v>
      </c>
      <c r="K88" s="10">
        <f>'3.1.MTS A'!L89</f>
        <v>0</v>
      </c>
      <c r="L88" s="10">
        <f>'3.1.MTS A'!N89</f>
        <v>0</v>
      </c>
      <c r="N88" s="9">
        <f>'1.4.Fwd TIV-Field Inputs'!O88</f>
        <v>0</v>
      </c>
      <c r="O88" s="9">
        <f>'1.4.Fwd TIV-Field Inputs'!R88</f>
        <v>0</v>
      </c>
      <c r="P88" s="9">
        <f>'1.4.Fwd TIV-Field Inputs'!S88</f>
        <v>0</v>
      </c>
      <c r="Q88" s="9">
        <f>'1.4.Fwd TIV-Field Inputs'!T88</f>
        <v>0</v>
      </c>
      <c r="R88" s="96"/>
      <c r="S88" s="9">
        <f>'1.4.Fwd TIV-Field Inputs'!V88</f>
        <v>0</v>
      </c>
      <c r="T88" s="9">
        <f>'1.4.Fwd TIV-Field Inputs'!Y88</f>
        <v>0</v>
      </c>
      <c r="U88" s="9">
        <f>'1.4.Fwd TIV-Field Inputs'!Z88</f>
        <v>0</v>
      </c>
      <c r="V88" s="9">
        <f>'1.4.Fwd TIV-Field Inputs'!AA88</f>
        <v>0</v>
      </c>
      <c r="W88"/>
      <c r="X88" s="9">
        <f>'1.4.Fwd TIV-Field Inputs'!AC88</f>
        <v>0</v>
      </c>
      <c r="Y88" s="9">
        <f>'1.4.Fwd TIV-Field Inputs'!AF88</f>
        <v>0</v>
      </c>
      <c r="Z88" s="9">
        <f>'1.4.Fwd TIV-Field Inputs'!AG88</f>
        <v>0</v>
      </c>
      <c r="AA88" s="9">
        <f>'1.4.Fwd TIV-Field Inputs'!AH88</f>
        <v>0</v>
      </c>
      <c r="AB88" s="96"/>
      <c r="AC88" s="9">
        <f>'1.4.Fwd TIV-Field Inputs'!AJ88</f>
        <v>0</v>
      </c>
      <c r="AD88" s="9">
        <f>'1.4.Fwd TIV-Field Inputs'!AM88</f>
        <v>0</v>
      </c>
      <c r="AE88" s="9">
        <f>'1.4.Fwd TIV-Field Inputs'!AN88</f>
        <v>0</v>
      </c>
      <c r="AF88" s="9">
        <f>'1.4.Fwd TIV-Field Inputs'!AO88</f>
        <v>0</v>
      </c>
      <c r="AH88" s="72">
        <f>IFERROR(VLOOKUP(D88,Masters!$D$3:$E$17,2,FALSE),0)</f>
        <v>0</v>
      </c>
    </row>
    <row r="89" spans="1:34" s="3" customFormat="1" ht="16.5" customHeight="1" x14ac:dyDescent="0.25">
      <c r="A89" s="53">
        <f>'1.4.Fwd TIV-Field Inputs'!A89</f>
        <v>0</v>
      </c>
      <c r="B89" s="53">
        <f>'1.4.Fwd TIV-Field Inputs'!B89</f>
        <v>0</v>
      </c>
      <c r="C89" s="53">
        <f>'1.4.Fwd TIV-Field Inputs'!C89</f>
        <v>0</v>
      </c>
      <c r="D89" s="53">
        <f>'1.4.Fwd TIV-Field Inputs'!D89</f>
        <v>0</v>
      </c>
      <c r="E89" s="84" t="str">
        <f t="shared" si="7"/>
        <v>0-0 (0)</v>
      </c>
      <c r="G89" s="10">
        <f>'3.1.MTS A'!M90</f>
        <v>0</v>
      </c>
      <c r="H89" s="10">
        <f>'3.1.MTS A'!O90</f>
        <v>0</v>
      </c>
      <c r="I89" s="96"/>
      <c r="J89" s="10">
        <f>'3.1.MTS A'!G90</f>
        <v>0</v>
      </c>
      <c r="K89" s="10">
        <f>'3.1.MTS A'!L90</f>
        <v>0</v>
      </c>
      <c r="L89" s="10">
        <f>'3.1.MTS A'!N90</f>
        <v>0</v>
      </c>
      <c r="N89" s="9">
        <f>'1.4.Fwd TIV-Field Inputs'!O89</f>
        <v>0</v>
      </c>
      <c r="O89" s="9">
        <f>'1.4.Fwd TIV-Field Inputs'!R89</f>
        <v>0</v>
      </c>
      <c r="P89" s="9">
        <f>'1.4.Fwd TIV-Field Inputs'!S89</f>
        <v>0</v>
      </c>
      <c r="Q89" s="9">
        <f>'1.4.Fwd TIV-Field Inputs'!T89</f>
        <v>0</v>
      </c>
      <c r="R89" s="96"/>
      <c r="S89" s="9">
        <f>'1.4.Fwd TIV-Field Inputs'!V89</f>
        <v>0</v>
      </c>
      <c r="T89" s="9">
        <f>'1.4.Fwd TIV-Field Inputs'!Y89</f>
        <v>0</v>
      </c>
      <c r="U89" s="9">
        <f>'1.4.Fwd TIV-Field Inputs'!Z89</f>
        <v>0</v>
      </c>
      <c r="V89" s="9">
        <f>'1.4.Fwd TIV-Field Inputs'!AA89</f>
        <v>0</v>
      </c>
      <c r="W89"/>
      <c r="X89" s="9">
        <f>'1.4.Fwd TIV-Field Inputs'!AC89</f>
        <v>0</v>
      </c>
      <c r="Y89" s="9">
        <f>'1.4.Fwd TIV-Field Inputs'!AF89</f>
        <v>0</v>
      </c>
      <c r="Z89" s="9">
        <f>'1.4.Fwd TIV-Field Inputs'!AG89</f>
        <v>0</v>
      </c>
      <c r="AA89" s="9">
        <f>'1.4.Fwd TIV-Field Inputs'!AH89</f>
        <v>0</v>
      </c>
      <c r="AB89" s="96"/>
      <c r="AC89" s="9">
        <f>'1.4.Fwd TIV-Field Inputs'!AJ89</f>
        <v>0</v>
      </c>
      <c r="AD89" s="9">
        <f>'1.4.Fwd TIV-Field Inputs'!AM89</f>
        <v>0</v>
      </c>
      <c r="AE89" s="9">
        <f>'1.4.Fwd TIV-Field Inputs'!AN89</f>
        <v>0</v>
      </c>
      <c r="AF89" s="9">
        <f>'1.4.Fwd TIV-Field Inputs'!AO89</f>
        <v>0</v>
      </c>
      <c r="AH89" s="72">
        <f>IFERROR(VLOOKUP(D89,Masters!$D$3:$E$17,2,FALSE),0)</f>
        <v>0</v>
      </c>
    </row>
    <row r="90" spans="1:34" s="3" customFormat="1" ht="16.5" customHeight="1" x14ac:dyDescent="0.25">
      <c r="A90" s="53">
        <f>'1.4.Fwd TIV-Field Inputs'!A90</f>
        <v>0</v>
      </c>
      <c r="B90" s="53">
        <f>'1.4.Fwd TIV-Field Inputs'!B90</f>
        <v>0</v>
      </c>
      <c r="C90" s="53">
        <f>'1.4.Fwd TIV-Field Inputs'!C90</f>
        <v>0</v>
      </c>
      <c r="D90" s="53">
        <f>'1.4.Fwd TIV-Field Inputs'!D90</f>
        <v>0</v>
      </c>
      <c r="E90" s="84" t="str">
        <f t="shared" si="7"/>
        <v>0-0 (0)</v>
      </c>
      <c r="G90" s="10">
        <f>'3.1.MTS A'!M91</f>
        <v>0</v>
      </c>
      <c r="H90" s="10">
        <f>'3.1.MTS A'!O91</f>
        <v>0</v>
      </c>
      <c r="I90" s="96"/>
      <c r="J90" s="10">
        <f>'3.1.MTS A'!G91</f>
        <v>0</v>
      </c>
      <c r="K90" s="10">
        <f>'3.1.MTS A'!L91</f>
        <v>0</v>
      </c>
      <c r="L90" s="10">
        <f>'3.1.MTS A'!N91</f>
        <v>0</v>
      </c>
      <c r="N90" s="9">
        <f>'1.4.Fwd TIV-Field Inputs'!O90</f>
        <v>0</v>
      </c>
      <c r="O90" s="9">
        <f>'1.4.Fwd TIV-Field Inputs'!R90</f>
        <v>0</v>
      </c>
      <c r="P90" s="9">
        <f>'1.4.Fwd TIV-Field Inputs'!S90</f>
        <v>0</v>
      </c>
      <c r="Q90" s="9">
        <f>'1.4.Fwd TIV-Field Inputs'!T90</f>
        <v>0</v>
      </c>
      <c r="R90" s="96"/>
      <c r="S90" s="9">
        <f>'1.4.Fwd TIV-Field Inputs'!V90</f>
        <v>0</v>
      </c>
      <c r="T90" s="9">
        <f>'1.4.Fwd TIV-Field Inputs'!Y90</f>
        <v>0</v>
      </c>
      <c r="U90" s="9">
        <f>'1.4.Fwd TIV-Field Inputs'!Z90</f>
        <v>0</v>
      </c>
      <c r="V90" s="9">
        <f>'1.4.Fwd TIV-Field Inputs'!AA90</f>
        <v>0</v>
      </c>
      <c r="W90"/>
      <c r="X90" s="9">
        <f>'1.4.Fwd TIV-Field Inputs'!AC90</f>
        <v>0</v>
      </c>
      <c r="Y90" s="9">
        <f>'1.4.Fwd TIV-Field Inputs'!AF90</f>
        <v>0</v>
      </c>
      <c r="Z90" s="9">
        <f>'1.4.Fwd TIV-Field Inputs'!AG90</f>
        <v>0</v>
      </c>
      <c r="AA90" s="9">
        <f>'1.4.Fwd TIV-Field Inputs'!AH90</f>
        <v>0</v>
      </c>
      <c r="AB90" s="96"/>
      <c r="AC90" s="9">
        <f>'1.4.Fwd TIV-Field Inputs'!AJ90</f>
        <v>0</v>
      </c>
      <c r="AD90" s="9">
        <f>'1.4.Fwd TIV-Field Inputs'!AM90</f>
        <v>0</v>
      </c>
      <c r="AE90" s="9">
        <f>'1.4.Fwd TIV-Field Inputs'!AN90</f>
        <v>0</v>
      </c>
      <c r="AF90" s="9">
        <f>'1.4.Fwd TIV-Field Inputs'!AO90</f>
        <v>0</v>
      </c>
      <c r="AH90" s="72">
        <f>IFERROR(VLOOKUP(D90,Masters!$D$3:$E$17,2,FALSE),0)</f>
        <v>0</v>
      </c>
    </row>
    <row r="91" spans="1:34" s="3" customFormat="1" ht="16.5" customHeight="1" x14ac:dyDescent="0.25">
      <c r="A91" s="53">
        <f>'1.4.Fwd TIV-Field Inputs'!A91</f>
        <v>0</v>
      </c>
      <c r="B91" s="53">
        <f>'1.4.Fwd TIV-Field Inputs'!B91</f>
        <v>0</v>
      </c>
      <c r="C91" s="53">
        <f>'1.4.Fwd TIV-Field Inputs'!C91</f>
        <v>0</v>
      </c>
      <c r="D91" s="53">
        <f>'1.4.Fwd TIV-Field Inputs'!D91</f>
        <v>0</v>
      </c>
      <c r="E91" s="84" t="str">
        <f t="shared" si="7"/>
        <v>0-0 (0)</v>
      </c>
      <c r="G91" s="10">
        <f>'3.1.MTS A'!M92</f>
        <v>0</v>
      </c>
      <c r="H91" s="10">
        <f>'3.1.MTS A'!O92</f>
        <v>0</v>
      </c>
      <c r="I91" s="96"/>
      <c r="J91" s="10">
        <f>'3.1.MTS A'!G92</f>
        <v>0</v>
      </c>
      <c r="K91" s="10">
        <f>'3.1.MTS A'!L92</f>
        <v>0</v>
      </c>
      <c r="L91" s="10">
        <f>'3.1.MTS A'!N92</f>
        <v>0</v>
      </c>
      <c r="N91" s="9">
        <f>'1.4.Fwd TIV-Field Inputs'!O91</f>
        <v>0</v>
      </c>
      <c r="O91" s="9">
        <f>'1.4.Fwd TIV-Field Inputs'!R91</f>
        <v>0</v>
      </c>
      <c r="P91" s="9">
        <f>'1.4.Fwd TIV-Field Inputs'!S91</f>
        <v>0</v>
      </c>
      <c r="Q91" s="9">
        <f>'1.4.Fwd TIV-Field Inputs'!T91</f>
        <v>0</v>
      </c>
      <c r="R91" s="96"/>
      <c r="S91" s="9">
        <f>'1.4.Fwd TIV-Field Inputs'!V91</f>
        <v>0</v>
      </c>
      <c r="T91" s="9">
        <f>'1.4.Fwd TIV-Field Inputs'!Y91</f>
        <v>0</v>
      </c>
      <c r="U91" s="9">
        <f>'1.4.Fwd TIV-Field Inputs'!Z91</f>
        <v>0</v>
      </c>
      <c r="V91" s="9">
        <f>'1.4.Fwd TIV-Field Inputs'!AA91</f>
        <v>0</v>
      </c>
      <c r="W91"/>
      <c r="X91" s="9">
        <f>'1.4.Fwd TIV-Field Inputs'!AC91</f>
        <v>0</v>
      </c>
      <c r="Y91" s="9">
        <f>'1.4.Fwd TIV-Field Inputs'!AF91</f>
        <v>0</v>
      </c>
      <c r="Z91" s="9">
        <f>'1.4.Fwd TIV-Field Inputs'!AG91</f>
        <v>0</v>
      </c>
      <c r="AA91" s="9">
        <f>'1.4.Fwd TIV-Field Inputs'!AH91</f>
        <v>0</v>
      </c>
      <c r="AB91" s="96"/>
      <c r="AC91" s="9">
        <f>'1.4.Fwd TIV-Field Inputs'!AJ91</f>
        <v>0</v>
      </c>
      <c r="AD91" s="9">
        <f>'1.4.Fwd TIV-Field Inputs'!AM91</f>
        <v>0</v>
      </c>
      <c r="AE91" s="9">
        <f>'1.4.Fwd TIV-Field Inputs'!AN91</f>
        <v>0</v>
      </c>
      <c r="AF91" s="9">
        <f>'1.4.Fwd TIV-Field Inputs'!AO91</f>
        <v>0</v>
      </c>
      <c r="AH91" s="72">
        <f>IFERROR(VLOOKUP(D91,Masters!$D$3:$E$17,2,FALSE),0)</f>
        <v>0</v>
      </c>
    </row>
    <row r="92" spans="1:34" s="3" customFormat="1" ht="16.5" customHeight="1" x14ac:dyDescent="0.25">
      <c r="A92" s="53">
        <f>'1.4.Fwd TIV-Field Inputs'!A92</f>
        <v>0</v>
      </c>
      <c r="B92" s="53">
        <f>'1.4.Fwd TIV-Field Inputs'!B92</f>
        <v>0</v>
      </c>
      <c r="C92" s="53">
        <f>'1.4.Fwd TIV-Field Inputs'!C92</f>
        <v>0</v>
      </c>
      <c r="D92" s="53">
        <f>'1.4.Fwd TIV-Field Inputs'!D92</f>
        <v>0</v>
      </c>
      <c r="E92" s="84" t="str">
        <f t="shared" si="7"/>
        <v>0-0 (0)</v>
      </c>
      <c r="G92" s="10">
        <f>'3.1.MTS A'!M93</f>
        <v>0</v>
      </c>
      <c r="H92" s="10">
        <f>'3.1.MTS A'!O93</f>
        <v>0</v>
      </c>
      <c r="I92" s="96"/>
      <c r="J92" s="10">
        <f>'3.1.MTS A'!G93</f>
        <v>0</v>
      </c>
      <c r="K92" s="10">
        <f>'3.1.MTS A'!L93</f>
        <v>0</v>
      </c>
      <c r="L92" s="10">
        <f>'3.1.MTS A'!N93</f>
        <v>0</v>
      </c>
      <c r="N92" s="9">
        <f>'1.4.Fwd TIV-Field Inputs'!O92</f>
        <v>0</v>
      </c>
      <c r="O92" s="9">
        <f>'1.4.Fwd TIV-Field Inputs'!R92</f>
        <v>0</v>
      </c>
      <c r="P92" s="9">
        <f>'1.4.Fwd TIV-Field Inputs'!S92</f>
        <v>0</v>
      </c>
      <c r="Q92" s="9">
        <f>'1.4.Fwd TIV-Field Inputs'!T92</f>
        <v>0</v>
      </c>
      <c r="R92" s="96"/>
      <c r="S92" s="9">
        <f>'1.4.Fwd TIV-Field Inputs'!V92</f>
        <v>0</v>
      </c>
      <c r="T92" s="9">
        <f>'1.4.Fwd TIV-Field Inputs'!Y92</f>
        <v>0</v>
      </c>
      <c r="U92" s="9">
        <f>'1.4.Fwd TIV-Field Inputs'!Z92</f>
        <v>0</v>
      </c>
      <c r="V92" s="9">
        <f>'1.4.Fwd TIV-Field Inputs'!AA92</f>
        <v>0</v>
      </c>
      <c r="W92"/>
      <c r="X92" s="9">
        <f>'1.4.Fwd TIV-Field Inputs'!AC92</f>
        <v>0</v>
      </c>
      <c r="Y92" s="9">
        <f>'1.4.Fwd TIV-Field Inputs'!AF92</f>
        <v>0</v>
      </c>
      <c r="Z92" s="9">
        <f>'1.4.Fwd TIV-Field Inputs'!AG92</f>
        <v>0</v>
      </c>
      <c r="AA92" s="9">
        <f>'1.4.Fwd TIV-Field Inputs'!AH92</f>
        <v>0</v>
      </c>
      <c r="AB92" s="96"/>
      <c r="AC92" s="9">
        <f>'1.4.Fwd TIV-Field Inputs'!AJ92</f>
        <v>0</v>
      </c>
      <c r="AD92" s="9">
        <f>'1.4.Fwd TIV-Field Inputs'!AM92</f>
        <v>0</v>
      </c>
      <c r="AE92" s="9">
        <f>'1.4.Fwd TIV-Field Inputs'!AN92</f>
        <v>0</v>
      </c>
      <c r="AF92" s="9">
        <f>'1.4.Fwd TIV-Field Inputs'!AO92</f>
        <v>0</v>
      </c>
      <c r="AH92" s="72">
        <f>IFERROR(VLOOKUP(D92,Masters!$D$3:$E$17,2,FALSE),0)</f>
        <v>0</v>
      </c>
    </row>
    <row r="93" spans="1:34" s="3" customFormat="1" ht="16.5" customHeight="1" x14ac:dyDescent="0.25">
      <c r="A93" s="53">
        <f>'1.4.Fwd TIV-Field Inputs'!A93</f>
        <v>0</v>
      </c>
      <c r="B93" s="53">
        <f>'1.4.Fwd TIV-Field Inputs'!B93</f>
        <v>0</v>
      </c>
      <c r="C93" s="53">
        <f>'1.4.Fwd TIV-Field Inputs'!C93</f>
        <v>0</v>
      </c>
      <c r="D93" s="53">
        <f>'1.4.Fwd TIV-Field Inputs'!D93</f>
        <v>0</v>
      </c>
      <c r="E93" s="84" t="str">
        <f t="shared" si="7"/>
        <v>0-0 (0)</v>
      </c>
      <c r="G93" s="10">
        <f>'3.1.MTS A'!M94</f>
        <v>0</v>
      </c>
      <c r="H93" s="10">
        <f>'3.1.MTS A'!O94</f>
        <v>0</v>
      </c>
      <c r="I93" s="96"/>
      <c r="J93" s="10">
        <f>'3.1.MTS A'!G94</f>
        <v>0</v>
      </c>
      <c r="K93" s="10">
        <f>'3.1.MTS A'!L94</f>
        <v>0</v>
      </c>
      <c r="L93" s="10">
        <f>'3.1.MTS A'!N94</f>
        <v>0</v>
      </c>
      <c r="N93" s="9">
        <f>'1.4.Fwd TIV-Field Inputs'!O93</f>
        <v>0</v>
      </c>
      <c r="O93" s="9">
        <f>'1.4.Fwd TIV-Field Inputs'!R93</f>
        <v>0</v>
      </c>
      <c r="P93" s="9">
        <f>'1.4.Fwd TIV-Field Inputs'!S93</f>
        <v>0</v>
      </c>
      <c r="Q93" s="9">
        <f>'1.4.Fwd TIV-Field Inputs'!T93</f>
        <v>0</v>
      </c>
      <c r="R93" s="96"/>
      <c r="S93" s="9">
        <f>'1.4.Fwd TIV-Field Inputs'!V93</f>
        <v>0</v>
      </c>
      <c r="T93" s="9">
        <f>'1.4.Fwd TIV-Field Inputs'!Y93</f>
        <v>0</v>
      </c>
      <c r="U93" s="9">
        <f>'1.4.Fwd TIV-Field Inputs'!Z93</f>
        <v>0</v>
      </c>
      <c r="V93" s="9">
        <f>'1.4.Fwd TIV-Field Inputs'!AA93</f>
        <v>0</v>
      </c>
      <c r="W93"/>
      <c r="X93" s="9">
        <f>'1.4.Fwd TIV-Field Inputs'!AC93</f>
        <v>0</v>
      </c>
      <c r="Y93" s="9">
        <f>'1.4.Fwd TIV-Field Inputs'!AF93</f>
        <v>0</v>
      </c>
      <c r="Z93" s="9">
        <f>'1.4.Fwd TIV-Field Inputs'!AG93</f>
        <v>0</v>
      </c>
      <c r="AA93" s="9">
        <f>'1.4.Fwd TIV-Field Inputs'!AH93</f>
        <v>0</v>
      </c>
      <c r="AB93" s="96"/>
      <c r="AC93" s="9">
        <f>'1.4.Fwd TIV-Field Inputs'!AJ93</f>
        <v>0</v>
      </c>
      <c r="AD93" s="9">
        <f>'1.4.Fwd TIV-Field Inputs'!AM93</f>
        <v>0</v>
      </c>
      <c r="AE93" s="9">
        <f>'1.4.Fwd TIV-Field Inputs'!AN93</f>
        <v>0</v>
      </c>
      <c r="AF93" s="9">
        <f>'1.4.Fwd TIV-Field Inputs'!AO93</f>
        <v>0</v>
      </c>
      <c r="AH93" s="72">
        <f>IFERROR(VLOOKUP(D93,Masters!$D$3:$E$17,2,FALSE),0)</f>
        <v>0</v>
      </c>
    </row>
    <row r="94" spans="1:34" s="3" customFormat="1" ht="16.5" customHeight="1" x14ac:dyDescent="0.25">
      <c r="A94" s="53">
        <f>'1.4.Fwd TIV-Field Inputs'!A94</f>
        <v>0</v>
      </c>
      <c r="B94" s="53">
        <f>'1.4.Fwd TIV-Field Inputs'!B94</f>
        <v>0</v>
      </c>
      <c r="C94" s="53">
        <f>'1.4.Fwd TIV-Field Inputs'!C94</f>
        <v>0</v>
      </c>
      <c r="D94" s="53">
        <f>'1.4.Fwd TIV-Field Inputs'!D94</f>
        <v>0</v>
      </c>
      <c r="E94" s="84" t="str">
        <f t="shared" si="7"/>
        <v>0-0 (0)</v>
      </c>
      <c r="G94" s="10">
        <f>'3.1.MTS A'!M95</f>
        <v>0</v>
      </c>
      <c r="H94" s="10">
        <f>'3.1.MTS A'!O95</f>
        <v>0</v>
      </c>
      <c r="I94" s="96"/>
      <c r="J94" s="10">
        <f>'3.1.MTS A'!G95</f>
        <v>0</v>
      </c>
      <c r="K94" s="10">
        <f>'3.1.MTS A'!L95</f>
        <v>0</v>
      </c>
      <c r="L94" s="10">
        <f>'3.1.MTS A'!N95</f>
        <v>0</v>
      </c>
      <c r="N94" s="9">
        <f>'1.4.Fwd TIV-Field Inputs'!O94</f>
        <v>0</v>
      </c>
      <c r="O94" s="9">
        <f>'1.4.Fwd TIV-Field Inputs'!R94</f>
        <v>0</v>
      </c>
      <c r="P94" s="9">
        <f>'1.4.Fwd TIV-Field Inputs'!S94</f>
        <v>0</v>
      </c>
      <c r="Q94" s="9">
        <f>'1.4.Fwd TIV-Field Inputs'!T94</f>
        <v>0</v>
      </c>
      <c r="R94" s="96"/>
      <c r="S94" s="9">
        <f>'1.4.Fwd TIV-Field Inputs'!V94</f>
        <v>0</v>
      </c>
      <c r="T94" s="9">
        <f>'1.4.Fwd TIV-Field Inputs'!Y94</f>
        <v>0</v>
      </c>
      <c r="U94" s="9">
        <f>'1.4.Fwd TIV-Field Inputs'!Z94</f>
        <v>0</v>
      </c>
      <c r="V94" s="9">
        <f>'1.4.Fwd TIV-Field Inputs'!AA94</f>
        <v>0</v>
      </c>
      <c r="W94"/>
      <c r="X94" s="9">
        <f>'1.4.Fwd TIV-Field Inputs'!AC94</f>
        <v>0</v>
      </c>
      <c r="Y94" s="9">
        <f>'1.4.Fwd TIV-Field Inputs'!AF94</f>
        <v>0</v>
      </c>
      <c r="Z94" s="9">
        <f>'1.4.Fwd TIV-Field Inputs'!AG94</f>
        <v>0</v>
      </c>
      <c r="AA94" s="9">
        <f>'1.4.Fwd TIV-Field Inputs'!AH94</f>
        <v>0</v>
      </c>
      <c r="AB94" s="96"/>
      <c r="AC94" s="9">
        <f>'1.4.Fwd TIV-Field Inputs'!AJ94</f>
        <v>0</v>
      </c>
      <c r="AD94" s="9">
        <f>'1.4.Fwd TIV-Field Inputs'!AM94</f>
        <v>0</v>
      </c>
      <c r="AE94" s="9">
        <f>'1.4.Fwd TIV-Field Inputs'!AN94</f>
        <v>0</v>
      </c>
      <c r="AF94" s="9">
        <f>'1.4.Fwd TIV-Field Inputs'!AO94</f>
        <v>0</v>
      </c>
      <c r="AH94" s="72">
        <f>IFERROR(VLOOKUP(D94,Masters!$D$3:$E$17,2,FALSE),0)</f>
        <v>0</v>
      </c>
    </row>
    <row r="95" spans="1:34" s="3" customFormat="1" ht="16.5" customHeight="1" x14ac:dyDescent="0.25">
      <c r="A95" s="53">
        <f>'1.4.Fwd TIV-Field Inputs'!A95</f>
        <v>0</v>
      </c>
      <c r="B95" s="53">
        <f>'1.4.Fwd TIV-Field Inputs'!B95</f>
        <v>0</v>
      </c>
      <c r="C95" s="53">
        <f>'1.4.Fwd TIV-Field Inputs'!C95</f>
        <v>0</v>
      </c>
      <c r="D95" s="53">
        <f>'1.4.Fwd TIV-Field Inputs'!D95</f>
        <v>0</v>
      </c>
      <c r="E95" s="84" t="str">
        <f t="shared" si="7"/>
        <v>0-0 (0)</v>
      </c>
      <c r="G95" s="10">
        <f>'3.1.MTS A'!M96</f>
        <v>0</v>
      </c>
      <c r="H95" s="10">
        <f>'3.1.MTS A'!O96</f>
        <v>0</v>
      </c>
      <c r="I95" s="96"/>
      <c r="J95" s="10">
        <f>'3.1.MTS A'!G96</f>
        <v>0</v>
      </c>
      <c r="K95" s="10">
        <f>'3.1.MTS A'!L96</f>
        <v>0</v>
      </c>
      <c r="L95" s="10">
        <f>'3.1.MTS A'!N96</f>
        <v>0</v>
      </c>
      <c r="N95" s="9">
        <f>'1.4.Fwd TIV-Field Inputs'!O95</f>
        <v>0</v>
      </c>
      <c r="O95" s="9">
        <f>'1.4.Fwd TIV-Field Inputs'!R95</f>
        <v>0</v>
      </c>
      <c r="P95" s="9">
        <f>'1.4.Fwd TIV-Field Inputs'!S95</f>
        <v>0</v>
      </c>
      <c r="Q95" s="9">
        <f>'1.4.Fwd TIV-Field Inputs'!T95</f>
        <v>0</v>
      </c>
      <c r="R95" s="96"/>
      <c r="S95" s="9">
        <f>'1.4.Fwd TIV-Field Inputs'!V95</f>
        <v>0</v>
      </c>
      <c r="T95" s="9">
        <f>'1.4.Fwd TIV-Field Inputs'!Y95</f>
        <v>0</v>
      </c>
      <c r="U95" s="9">
        <f>'1.4.Fwd TIV-Field Inputs'!Z95</f>
        <v>0</v>
      </c>
      <c r="V95" s="9">
        <f>'1.4.Fwd TIV-Field Inputs'!AA95</f>
        <v>0</v>
      </c>
      <c r="W95"/>
      <c r="X95" s="9">
        <f>'1.4.Fwd TIV-Field Inputs'!AC95</f>
        <v>0</v>
      </c>
      <c r="Y95" s="9">
        <f>'1.4.Fwd TIV-Field Inputs'!AF95</f>
        <v>0</v>
      </c>
      <c r="Z95" s="9">
        <f>'1.4.Fwd TIV-Field Inputs'!AG95</f>
        <v>0</v>
      </c>
      <c r="AA95" s="9">
        <f>'1.4.Fwd TIV-Field Inputs'!AH95</f>
        <v>0</v>
      </c>
      <c r="AB95" s="96"/>
      <c r="AC95" s="9">
        <f>'1.4.Fwd TIV-Field Inputs'!AJ95</f>
        <v>0</v>
      </c>
      <c r="AD95" s="9">
        <f>'1.4.Fwd TIV-Field Inputs'!AM95</f>
        <v>0</v>
      </c>
      <c r="AE95" s="9">
        <f>'1.4.Fwd TIV-Field Inputs'!AN95</f>
        <v>0</v>
      </c>
      <c r="AF95" s="9">
        <f>'1.4.Fwd TIV-Field Inputs'!AO95</f>
        <v>0</v>
      </c>
      <c r="AH95" s="72">
        <f>IFERROR(VLOOKUP(D95,Masters!$D$3:$E$17,2,FALSE),0)</f>
        <v>0</v>
      </c>
    </row>
    <row r="96" spans="1:34" s="3" customFormat="1" ht="16.5" customHeight="1" x14ac:dyDescent="0.25">
      <c r="A96" s="53">
        <f>'1.4.Fwd TIV-Field Inputs'!A96</f>
        <v>0</v>
      </c>
      <c r="B96" s="53">
        <f>'1.4.Fwd TIV-Field Inputs'!B96</f>
        <v>0</v>
      </c>
      <c r="C96" s="53">
        <f>'1.4.Fwd TIV-Field Inputs'!C96</f>
        <v>0</v>
      </c>
      <c r="D96" s="53">
        <f>'1.4.Fwd TIV-Field Inputs'!D96</f>
        <v>0</v>
      </c>
      <c r="E96" s="84" t="str">
        <f t="shared" si="7"/>
        <v>0-0 (0)</v>
      </c>
      <c r="G96" s="10">
        <f>'3.1.MTS A'!M97</f>
        <v>0</v>
      </c>
      <c r="H96" s="10">
        <f>'3.1.MTS A'!O97</f>
        <v>0</v>
      </c>
      <c r="I96" s="96"/>
      <c r="J96" s="10">
        <f>'3.1.MTS A'!G97</f>
        <v>0</v>
      </c>
      <c r="K96" s="10">
        <f>'3.1.MTS A'!L97</f>
        <v>0</v>
      </c>
      <c r="L96" s="10">
        <f>'3.1.MTS A'!N97</f>
        <v>0</v>
      </c>
      <c r="N96" s="9">
        <f>'1.4.Fwd TIV-Field Inputs'!O96</f>
        <v>0</v>
      </c>
      <c r="O96" s="9">
        <f>'1.4.Fwd TIV-Field Inputs'!R96</f>
        <v>0</v>
      </c>
      <c r="P96" s="9">
        <f>'1.4.Fwd TIV-Field Inputs'!S96</f>
        <v>0</v>
      </c>
      <c r="Q96" s="9">
        <f>'1.4.Fwd TIV-Field Inputs'!T96</f>
        <v>0</v>
      </c>
      <c r="R96" s="96"/>
      <c r="S96" s="9">
        <f>'1.4.Fwd TIV-Field Inputs'!V96</f>
        <v>0</v>
      </c>
      <c r="T96" s="9">
        <f>'1.4.Fwd TIV-Field Inputs'!Y96</f>
        <v>0</v>
      </c>
      <c r="U96" s="9">
        <f>'1.4.Fwd TIV-Field Inputs'!Z96</f>
        <v>0</v>
      </c>
      <c r="V96" s="9">
        <f>'1.4.Fwd TIV-Field Inputs'!AA96</f>
        <v>0</v>
      </c>
      <c r="W96"/>
      <c r="X96" s="9">
        <f>'1.4.Fwd TIV-Field Inputs'!AC96</f>
        <v>0</v>
      </c>
      <c r="Y96" s="9">
        <f>'1.4.Fwd TIV-Field Inputs'!AF96</f>
        <v>0</v>
      </c>
      <c r="Z96" s="9">
        <f>'1.4.Fwd TIV-Field Inputs'!AG96</f>
        <v>0</v>
      </c>
      <c r="AA96" s="9">
        <f>'1.4.Fwd TIV-Field Inputs'!AH96</f>
        <v>0</v>
      </c>
      <c r="AB96" s="96"/>
      <c r="AC96" s="9">
        <f>'1.4.Fwd TIV-Field Inputs'!AJ96</f>
        <v>0</v>
      </c>
      <c r="AD96" s="9">
        <f>'1.4.Fwd TIV-Field Inputs'!AM96</f>
        <v>0</v>
      </c>
      <c r="AE96" s="9">
        <f>'1.4.Fwd TIV-Field Inputs'!AN96</f>
        <v>0</v>
      </c>
      <c r="AF96" s="9">
        <f>'1.4.Fwd TIV-Field Inputs'!AO96</f>
        <v>0</v>
      </c>
      <c r="AH96" s="72">
        <f>IFERROR(VLOOKUP(D96,Masters!$D$3:$E$17,2,FALSE),0)</f>
        <v>0</v>
      </c>
    </row>
    <row r="97" spans="1:34" s="3" customFormat="1" ht="16.5" customHeight="1" x14ac:dyDescent="0.25">
      <c r="A97" s="53">
        <f>'1.4.Fwd TIV-Field Inputs'!A97</f>
        <v>0</v>
      </c>
      <c r="B97" s="53">
        <f>'1.4.Fwd TIV-Field Inputs'!B97</f>
        <v>0</v>
      </c>
      <c r="C97" s="53">
        <f>'1.4.Fwd TIV-Field Inputs'!C97</f>
        <v>0</v>
      </c>
      <c r="D97" s="53">
        <f>'1.4.Fwd TIV-Field Inputs'!D97</f>
        <v>0</v>
      </c>
      <c r="E97" s="84" t="str">
        <f t="shared" si="7"/>
        <v>0-0 (0)</v>
      </c>
      <c r="G97" s="10">
        <f>'3.1.MTS A'!M98</f>
        <v>0</v>
      </c>
      <c r="H97" s="10">
        <f>'3.1.MTS A'!O98</f>
        <v>0</v>
      </c>
      <c r="I97" s="96"/>
      <c r="J97" s="10">
        <f>'3.1.MTS A'!G98</f>
        <v>0</v>
      </c>
      <c r="K97" s="10">
        <f>'3.1.MTS A'!L98</f>
        <v>0</v>
      </c>
      <c r="L97" s="10">
        <f>'3.1.MTS A'!N98</f>
        <v>0</v>
      </c>
      <c r="N97" s="9">
        <f>'1.4.Fwd TIV-Field Inputs'!O97</f>
        <v>0</v>
      </c>
      <c r="O97" s="9">
        <f>'1.4.Fwd TIV-Field Inputs'!R97</f>
        <v>0</v>
      </c>
      <c r="P97" s="9">
        <f>'1.4.Fwd TIV-Field Inputs'!S97</f>
        <v>0</v>
      </c>
      <c r="Q97" s="9">
        <f>'1.4.Fwd TIV-Field Inputs'!T97</f>
        <v>0</v>
      </c>
      <c r="R97" s="96"/>
      <c r="S97" s="9">
        <f>'1.4.Fwd TIV-Field Inputs'!V97</f>
        <v>0</v>
      </c>
      <c r="T97" s="9">
        <f>'1.4.Fwd TIV-Field Inputs'!Y97</f>
        <v>0</v>
      </c>
      <c r="U97" s="9">
        <f>'1.4.Fwd TIV-Field Inputs'!Z97</f>
        <v>0</v>
      </c>
      <c r="V97" s="9">
        <f>'1.4.Fwd TIV-Field Inputs'!AA97</f>
        <v>0</v>
      </c>
      <c r="W97"/>
      <c r="X97" s="9">
        <f>'1.4.Fwd TIV-Field Inputs'!AC97</f>
        <v>0</v>
      </c>
      <c r="Y97" s="9">
        <f>'1.4.Fwd TIV-Field Inputs'!AF97</f>
        <v>0</v>
      </c>
      <c r="Z97" s="9">
        <f>'1.4.Fwd TIV-Field Inputs'!AG97</f>
        <v>0</v>
      </c>
      <c r="AA97" s="9">
        <f>'1.4.Fwd TIV-Field Inputs'!AH97</f>
        <v>0</v>
      </c>
      <c r="AB97" s="96"/>
      <c r="AC97" s="9">
        <f>'1.4.Fwd TIV-Field Inputs'!AJ97</f>
        <v>0</v>
      </c>
      <c r="AD97" s="9">
        <f>'1.4.Fwd TIV-Field Inputs'!AM97</f>
        <v>0</v>
      </c>
      <c r="AE97" s="9">
        <f>'1.4.Fwd TIV-Field Inputs'!AN97</f>
        <v>0</v>
      </c>
      <c r="AF97" s="9">
        <f>'1.4.Fwd TIV-Field Inputs'!AO97</f>
        <v>0</v>
      </c>
      <c r="AH97" s="72">
        <f>IFERROR(VLOOKUP(D97,Masters!$D$3:$E$17,2,FALSE),0)</f>
        <v>0</v>
      </c>
    </row>
    <row r="98" spans="1:34" s="3" customFormat="1" ht="16.5" customHeight="1" x14ac:dyDescent="0.25">
      <c r="A98" s="53">
        <f>'1.4.Fwd TIV-Field Inputs'!A98</f>
        <v>0</v>
      </c>
      <c r="B98" s="53">
        <f>'1.4.Fwd TIV-Field Inputs'!B98</f>
        <v>0</v>
      </c>
      <c r="C98" s="53">
        <f>'1.4.Fwd TIV-Field Inputs'!C98</f>
        <v>0</v>
      </c>
      <c r="D98" s="53">
        <f>'1.4.Fwd TIV-Field Inputs'!D98</f>
        <v>0</v>
      </c>
      <c r="E98" s="84" t="str">
        <f t="shared" si="7"/>
        <v>0-0 (0)</v>
      </c>
      <c r="G98" s="10">
        <f>'3.1.MTS A'!M99</f>
        <v>0</v>
      </c>
      <c r="H98" s="10">
        <f>'3.1.MTS A'!O99</f>
        <v>0</v>
      </c>
      <c r="I98" s="96"/>
      <c r="J98" s="10">
        <f>'3.1.MTS A'!G99</f>
        <v>0</v>
      </c>
      <c r="K98" s="10">
        <f>'3.1.MTS A'!L99</f>
        <v>0</v>
      </c>
      <c r="L98" s="10">
        <f>'3.1.MTS A'!N99</f>
        <v>0</v>
      </c>
      <c r="N98" s="9">
        <f>'1.4.Fwd TIV-Field Inputs'!O98</f>
        <v>0</v>
      </c>
      <c r="O98" s="9">
        <f>'1.4.Fwd TIV-Field Inputs'!R98</f>
        <v>0</v>
      </c>
      <c r="P98" s="9">
        <f>'1.4.Fwd TIV-Field Inputs'!S98</f>
        <v>0</v>
      </c>
      <c r="Q98" s="9">
        <f>'1.4.Fwd TIV-Field Inputs'!T98</f>
        <v>0</v>
      </c>
      <c r="R98" s="96"/>
      <c r="S98" s="9">
        <f>'1.4.Fwd TIV-Field Inputs'!V98</f>
        <v>0</v>
      </c>
      <c r="T98" s="9">
        <f>'1.4.Fwd TIV-Field Inputs'!Y98</f>
        <v>0</v>
      </c>
      <c r="U98" s="9">
        <f>'1.4.Fwd TIV-Field Inputs'!Z98</f>
        <v>0</v>
      </c>
      <c r="V98" s="9">
        <f>'1.4.Fwd TIV-Field Inputs'!AA98</f>
        <v>0</v>
      </c>
      <c r="W98"/>
      <c r="X98" s="9">
        <f>'1.4.Fwd TIV-Field Inputs'!AC98</f>
        <v>0</v>
      </c>
      <c r="Y98" s="9">
        <f>'1.4.Fwd TIV-Field Inputs'!AF98</f>
        <v>0</v>
      </c>
      <c r="Z98" s="9">
        <f>'1.4.Fwd TIV-Field Inputs'!AG98</f>
        <v>0</v>
      </c>
      <c r="AA98" s="9">
        <f>'1.4.Fwd TIV-Field Inputs'!AH98</f>
        <v>0</v>
      </c>
      <c r="AB98" s="96"/>
      <c r="AC98" s="9">
        <f>'1.4.Fwd TIV-Field Inputs'!AJ98</f>
        <v>0</v>
      </c>
      <c r="AD98" s="9">
        <f>'1.4.Fwd TIV-Field Inputs'!AM98</f>
        <v>0</v>
      </c>
      <c r="AE98" s="9">
        <f>'1.4.Fwd TIV-Field Inputs'!AN98</f>
        <v>0</v>
      </c>
      <c r="AF98" s="9">
        <f>'1.4.Fwd TIV-Field Inputs'!AO98</f>
        <v>0</v>
      </c>
      <c r="AH98" s="72">
        <f>IFERROR(VLOOKUP(D98,Masters!$D$3:$E$17,2,FALSE),0)</f>
        <v>0</v>
      </c>
    </row>
    <row r="99" spans="1:34" s="3" customFormat="1" ht="16.5" customHeight="1" x14ac:dyDescent="0.25">
      <c r="A99" s="53">
        <f>'1.4.Fwd TIV-Field Inputs'!A99</f>
        <v>0</v>
      </c>
      <c r="B99" s="53">
        <f>'1.4.Fwd TIV-Field Inputs'!B99</f>
        <v>0</v>
      </c>
      <c r="C99" s="53">
        <f>'1.4.Fwd TIV-Field Inputs'!C99</f>
        <v>0</v>
      </c>
      <c r="D99" s="53">
        <f>'1.4.Fwd TIV-Field Inputs'!D99</f>
        <v>0</v>
      </c>
      <c r="E99" s="84" t="str">
        <f t="shared" si="7"/>
        <v>0-0 (0)</v>
      </c>
      <c r="G99" s="10">
        <f>'3.1.MTS A'!M100</f>
        <v>0</v>
      </c>
      <c r="H99" s="10">
        <f>'3.1.MTS A'!O100</f>
        <v>0</v>
      </c>
      <c r="I99" s="96"/>
      <c r="J99" s="10">
        <f>'3.1.MTS A'!G100</f>
        <v>0</v>
      </c>
      <c r="K99" s="10">
        <f>'3.1.MTS A'!L100</f>
        <v>0</v>
      </c>
      <c r="L99" s="10">
        <f>'3.1.MTS A'!N100</f>
        <v>0</v>
      </c>
      <c r="N99" s="9">
        <f>'1.4.Fwd TIV-Field Inputs'!O99</f>
        <v>0</v>
      </c>
      <c r="O99" s="9">
        <f>'1.4.Fwd TIV-Field Inputs'!R99</f>
        <v>0</v>
      </c>
      <c r="P99" s="9">
        <f>'1.4.Fwd TIV-Field Inputs'!S99</f>
        <v>0</v>
      </c>
      <c r="Q99" s="9">
        <f>'1.4.Fwd TIV-Field Inputs'!T99</f>
        <v>0</v>
      </c>
      <c r="R99" s="96"/>
      <c r="S99" s="9">
        <f>'1.4.Fwd TIV-Field Inputs'!V99</f>
        <v>0</v>
      </c>
      <c r="T99" s="9">
        <f>'1.4.Fwd TIV-Field Inputs'!Y99</f>
        <v>0</v>
      </c>
      <c r="U99" s="9">
        <f>'1.4.Fwd TIV-Field Inputs'!Z99</f>
        <v>0</v>
      </c>
      <c r="V99" s="9">
        <f>'1.4.Fwd TIV-Field Inputs'!AA99</f>
        <v>0</v>
      </c>
      <c r="W99"/>
      <c r="X99" s="9">
        <f>'1.4.Fwd TIV-Field Inputs'!AC99</f>
        <v>0</v>
      </c>
      <c r="Y99" s="9">
        <f>'1.4.Fwd TIV-Field Inputs'!AF99</f>
        <v>0</v>
      </c>
      <c r="Z99" s="9">
        <f>'1.4.Fwd TIV-Field Inputs'!AG99</f>
        <v>0</v>
      </c>
      <c r="AA99" s="9">
        <f>'1.4.Fwd TIV-Field Inputs'!AH99</f>
        <v>0</v>
      </c>
      <c r="AB99" s="96"/>
      <c r="AC99" s="9">
        <f>'1.4.Fwd TIV-Field Inputs'!AJ99</f>
        <v>0</v>
      </c>
      <c r="AD99" s="9">
        <f>'1.4.Fwd TIV-Field Inputs'!AM99</f>
        <v>0</v>
      </c>
      <c r="AE99" s="9">
        <f>'1.4.Fwd TIV-Field Inputs'!AN99</f>
        <v>0</v>
      </c>
      <c r="AF99" s="9">
        <f>'1.4.Fwd TIV-Field Inputs'!AO99</f>
        <v>0</v>
      </c>
      <c r="AH99" s="72">
        <f>IFERROR(VLOOKUP(D99,Masters!$D$3:$E$17,2,FALSE),0)</f>
        <v>0</v>
      </c>
    </row>
    <row r="100" spans="1:34" s="3" customFormat="1" ht="16.5" customHeight="1" x14ac:dyDescent="0.25">
      <c r="A100" s="53">
        <f>'1.4.Fwd TIV-Field Inputs'!A100</f>
        <v>0</v>
      </c>
      <c r="B100" s="53">
        <f>'1.4.Fwd TIV-Field Inputs'!B100</f>
        <v>0</v>
      </c>
      <c r="C100" s="53">
        <f>'1.4.Fwd TIV-Field Inputs'!C100</f>
        <v>0</v>
      </c>
      <c r="D100" s="53">
        <f>'1.4.Fwd TIV-Field Inputs'!D100</f>
        <v>0</v>
      </c>
      <c r="E100" s="84" t="str">
        <f t="shared" si="7"/>
        <v>0-0 (0)</v>
      </c>
      <c r="G100" s="10">
        <f>'3.1.MTS A'!M101</f>
        <v>0</v>
      </c>
      <c r="H100" s="10">
        <f>'3.1.MTS A'!O101</f>
        <v>0</v>
      </c>
      <c r="I100" s="96"/>
      <c r="J100" s="10">
        <f>'3.1.MTS A'!G101</f>
        <v>0</v>
      </c>
      <c r="K100" s="10">
        <f>'3.1.MTS A'!L101</f>
        <v>0</v>
      </c>
      <c r="L100" s="10">
        <f>'3.1.MTS A'!N101</f>
        <v>0</v>
      </c>
      <c r="N100" s="9">
        <f>'1.4.Fwd TIV-Field Inputs'!O100</f>
        <v>0</v>
      </c>
      <c r="O100" s="9">
        <f>'1.4.Fwd TIV-Field Inputs'!R100</f>
        <v>0</v>
      </c>
      <c r="P100" s="9">
        <f>'1.4.Fwd TIV-Field Inputs'!S100</f>
        <v>0</v>
      </c>
      <c r="Q100" s="9">
        <f>'1.4.Fwd TIV-Field Inputs'!T100</f>
        <v>0</v>
      </c>
      <c r="R100" s="96"/>
      <c r="S100" s="9">
        <f>'1.4.Fwd TIV-Field Inputs'!V100</f>
        <v>0</v>
      </c>
      <c r="T100" s="9">
        <f>'1.4.Fwd TIV-Field Inputs'!Y100</f>
        <v>0</v>
      </c>
      <c r="U100" s="9">
        <f>'1.4.Fwd TIV-Field Inputs'!Z100</f>
        <v>0</v>
      </c>
      <c r="V100" s="9">
        <f>'1.4.Fwd TIV-Field Inputs'!AA100</f>
        <v>0</v>
      </c>
      <c r="W100"/>
      <c r="X100" s="9">
        <f>'1.4.Fwd TIV-Field Inputs'!AC100</f>
        <v>0</v>
      </c>
      <c r="Y100" s="9">
        <f>'1.4.Fwd TIV-Field Inputs'!AF100</f>
        <v>0</v>
      </c>
      <c r="Z100" s="9">
        <f>'1.4.Fwd TIV-Field Inputs'!AG100</f>
        <v>0</v>
      </c>
      <c r="AA100" s="9">
        <f>'1.4.Fwd TIV-Field Inputs'!AH100</f>
        <v>0</v>
      </c>
      <c r="AB100" s="96"/>
      <c r="AC100" s="9">
        <f>'1.4.Fwd TIV-Field Inputs'!AJ100</f>
        <v>0</v>
      </c>
      <c r="AD100" s="9">
        <f>'1.4.Fwd TIV-Field Inputs'!AM100</f>
        <v>0</v>
      </c>
      <c r="AE100" s="9">
        <f>'1.4.Fwd TIV-Field Inputs'!AN100</f>
        <v>0</v>
      </c>
      <c r="AF100" s="9">
        <f>'1.4.Fwd TIV-Field Inputs'!AO100</f>
        <v>0</v>
      </c>
      <c r="AH100" s="72">
        <f>IFERROR(VLOOKUP(D100,Masters!$D$3:$E$17,2,FALSE),0)</f>
        <v>0</v>
      </c>
    </row>
    <row r="101" spans="1:34" s="3" customFormat="1" ht="16.5" customHeight="1" x14ac:dyDescent="0.25">
      <c r="A101" s="53">
        <f>'1.4.Fwd TIV-Field Inputs'!A101</f>
        <v>0</v>
      </c>
      <c r="B101" s="53">
        <f>'1.4.Fwd TIV-Field Inputs'!B101</f>
        <v>0</v>
      </c>
      <c r="C101" s="53">
        <f>'1.4.Fwd TIV-Field Inputs'!C101</f>
        <v>0</v>
      </c>
      <c r="D101" s="53">
        <f>'1.4.Fwd TIV-Field Inputs'!D101</f>
        <v>0</v>
      </c>
      <c r="E101" s="84" t="str">
        <f t="shared" si="7"/>
        <v>0-0 (0)</v>
      </c>
      <c r="G101" s="10">
        <f>'3.1.MTS A'!M102</f>
        <v>0</v>
      </c>
      <c r="H101" s="10">
        <f>'3.1.MTS A'!O102</f>
        <v>0</v>
      </c>
      <c r="I101" s="96"/>
      <c r="J101" s="10">
        <f>'3.1.MTS A'!G102</f>
        <v>0</v>
      </c>
      <c r="K101" s="10">
        <f>'3.1.MTS A'!L102</f>
        <v>0</v>
      </c>
      <c r="L101" s="10">
        <f>'3.1.MTS A'!N102</f>
        <v>0</v>
      </c>
      <c r="N101" s="9">
        <f>'1.4.Fwd TIV-Field Inputs'!O101</f>
        <v>0</v>
      </c>
      <c r="O101" s="9">
        <f>'1.4.Fwd TIV-Field Inputs'!R101</f>
        <v>0</v>
      </c>
      <c r="P101" s="9">
        <f>'1.4.Fwd TIV-Field Inputs'!S101</f>
        <v>0</v>
      </c>
      <c r="Q101" s="9">
        <f>'1.4.Fwd TIV-Field Inputs'!T101</f>
        <v>0</v>
      </c>
      <c r="R101" s="96"/>
      <c r="S101" s="9">
        <f>'1.4.Fwd TIV-Field Inputs'!V101</f>
        <v>0</v>
      </c>
      <c r="T101" s="9">
        <f>'1.4.Fwd TIV-Field Inputs'!Y101</f>
        <v>0</v>
      </c>
      <c r="U101" s="9">
        <f>'1.4.Fwd TIV-Field Inputs'!Z101</f>
        <v>0</v>
      </c>
      <c r="V101" s="9">
        <f>'1.4.Fwd TIV-Field Inputs'!AA101</f>
        <v>0</v>
      </c>
      <c r="W101"/>
      <c r="X101" s="9">
        <f>'1.4.Fwd TIV-Field Inputs'!AC101</f>
        <v>0</v>
      </c>
      <c r="Y101" s="9">
        <f>'1.4.Fwd TIV-Field Inputs'!AF101</f>
        <v>0</v>
      </c>
      <c r="Z101" s="9">
        <f>'1.4.Fwd TIV-Field Inputs'!AG101</f>
        <v>0</v>
      </c>
      <c r="AA101" s="9">
        <f>'1.4.Fwd TIV-Field Inputs'!AH101</f>
        <v>0</v>
      </c>
      <c r="AB101" s="96"/>
      <c r="AC101" s="9">
        <f>'1.4.Fwd TIV-Field Inputs'!AJ101</f>
        <v>0</v>
      </c>
      <c r="AD101" s="9">
        <f>'1.4.Fwd TIV-Field Inputs'!AM101</f>
        <v>0</v>
      </c>
      <c r="AE101" s="9">
        <f>'1.4.Fwd TIV-Field Inputs'!AN101</f>
        <v>0</v>
      </c>
      <c r="AF101" s="9">
        <f>'1.4.Fwd TIV-Field Inputs'!AO101</f>
        <v>0</v>
      </c>
      <c r="AH101" s="72">
        <f>IFERROR(VLOOKUP(D101,Masters!$D$3:$E$17,2,FALSE),0)</f>
        <v>0</v>
      </c>
    </row>
    <row r="102" spans="1:34" s="3" customFormat="1" ht="16.5" customHeight="1" x14ac:dyDescent="0.25">
      <c r="A102" s="53">
        <f>'1.4.Fwd TIV-Field Inputs'!A102</f>
        <v>0</v>
      </c>
      <c r="B102" s="53">
        <f>'1.4.Fwd TIV-Field Inputs'!B102</f>
        <v>0</v>
      </c>
      <c r="C102" s="53">
        <f>'1.4.Fwd TIV-Field Inputs'!C102</f>
        <v>0</v>
      </c>
      <c r="D102" s="53">
        <f>'1.4.Fwd TIV-Field Inputs'!D102</f>
        <v>0</v>
      </c>
      <c r="E102" s="84" t="str">
        <f t="shared" si="7"/>
        <v>0-0 (0)</v>
      </c>
      <c r="G102" s="10">
        <f>'3.1.MTS A'!M103</f>
        <v>0</v>
      </c>
      <c r="H102" s="10">
        <f>'3.1.MTS A'!O103</f>
        <v>0</v>
      </c>
      <c r="I102" s="96"/>
      <c r="J102" s="10">
        <f>'3.1.MTS A'!G103</f>
        <v>0</v>
      </c>
      <c r="K102" s="10">
        <f>'3.1.MTS A'!L103</f>
        <v>0</v>
      </c>
      <c r="L102" s="10">
        <f>'3.1.MTS A'!N103</f>
        <v>0</v>
      </c>
      <c r="N102" s="9">
        <f>'1.4.Fwd TIV-Field Inputs'!O102</f>
        <v>0</v>
      </c>
      <c r="O102" s="9">
        <f>'1.4.Fwd TIV-Field Inputs'!R102</f>
        <v>0</v>
      </c>
      <c r="P102" s="9">
        <f>'1.4.Fwd TIV-Field Inputs'!S102</f>
        <v>0</v>
      </c>
      <c r="Q102" s="9">
        <f>'1.4.Fwd TIV-Field Inputs'!T102</f>
        <v>0</v>
      </c>
      <c r="R102" s="96"/>
      <c r="S102" s="9">
        <f>'1.4.Fwd TIV-Field Inputs'!V102</f>
        <v>0</v>
      </c>
      <c r="T102" s="9">
        <f>'1.4.Fwd TIV-Field Inputs'!Y102</f>
        <v>0</v>
      </c>
      <c r="U102" s="9">
        <f>'1.4.Fwd TIV-Field Inputs'!Z102</f>
        <v>0</v>
      </c>
      <c r="V102" s="9">
        <f>'1.4.Fwd TIV-Field Inputs'!AA102</f>
        <v>0</v>
      </c>
      <c r="W102"/>
      <c r="X102" s="9">
        <f>'1.4.Fwd TIV-Field Inputs'!AC102</f>
        <v>0</v>
      </c>
      <c r="Y102" s="9">
        <f>'1.4.Fwd TIV-Field Inputs'!AF102</f>
        <v>0</v>
      </c>
      <c r="Z102" s="9">
        <f>'1.4.Fwd TIV-Field Inputs'!AG102</f>
        <v>0</v>
      </c>
      <c r="AA102" s="9">
        <f>'1.4.Fwd TIV-Field Inputs'!AH102</f>
        <v>0</v>
      </c>
      <c r="AB102" s="96"/>
      <c r="AC102" s="9">
        <f>'1.4.Fwd TIV-Field Inputs'!AJ102</f>
        <v>0</v>
      </c>
      <c r="AD102" s="9">
        <f>'1.4.Fwd TIV-Field Inputs'!AM102</f>
        <v>0</v>
      </c>
      <c r="AE102" s="9">
        <f>'1.4.Fwd TIV-Field Inputs'!AN102</f>
        <v>0</v>
      </c>
      <c r="AF102" s="9">
        <f>'1.4.Fwd TIV-Field Inputs'!AO102</f>
        <v>0</v>
      </c>
      <c r="AH102" s="72">
        <f>IFERROR(VLOOKUP(D102,Masters!$D$3:$E$17,2,FALSE),0)</f>
        <v>0</v>
      </c>
    </row>
    <row r="103" spans="1:34" s="3" customFormat="1" ht="16.5" customHeight="1" x14ac:dyDescent="0.25">
      <c r="A103" s="53">
        <f>'1.4.Fwd TIV-Field Inputs'!A103</f>
        <v>0</v>
      </c>
      <c r="B103" s="53">
        <f>'1.4.Fwd TIV-Field Inputs'!B103</f>
        <v>0</v>
      </c>
      <c r="C103" s="53">
        <f>'1.4.Fwd TIV-Field Inputs'!C103</f>
        <v>0</v>
      </c>
      <c r="D103" s="53">
        <f>'1.4.Fwd TIV-Field Inputs'!D103</f>
        <v>0</v>
      </c>
      <c r="E103" s="84" t="str">
        <f t="shared" si="7"/>
        <v>0-0 (0)</v>
      </c>
      <c r="G103" s="10">
        <f>'3.1.MTS A'!M104</f>
        <v>0</v>
      </c>
      <c r="H103" s="10">
        <f>'3.1.MTS A'!O104</f>
        <v>0</v>
      </c>
      <c r="I103" s="96"/>
      <c r="J103" s="10">
        <f>'3.1.MTS A'!G104</f>
        <v>0</v>
      </c>
      <c r="K103" s="10">
        <f>'3.1.MTS A'!L104</f>
        <v>0</v>
      </c>
      <c r="L103" s="10">
        <f>'3.1.MTS A'!N104</f>
        <v>0</v>
      </c>
      <c r="N103" s="9">
        <f>'1.4.Fwd TIV-Field Inputs'!O103</f>
        <v>0</v>
      </c>
      <c r="O103" s="9">
        <f>'1.4.Fwd TIV-Field Inputs'!R103</f>
        <v>0</v>
      </c>
      <c r="P103" s="9">
        <f>'1.4.Fwd TIV-Field Inputs'!S103</f>
        <v>0</v>
      </c>
      <c r="Q103" s="9">
        <f>'1.4.Fwd TIV-Field Inputs'!T103</f>
        <v>0</v>
      </c>
      <c r="R103" s="96"/>
      <c r="S103" s="9">
        <f>'1.4.Fwd TIV-Field Inputs'!V103</f>
        <v>0</v>
      </c>
      <c r="T103" s="9">
        <f>'1.4.Fwd TIV-Field Inputs'!Y103</f>
        <v>0</v>
      </c>
      <c r="U103" s="9">
        <f>'1.4.Fwd TIV-Field Inputs'!Z103</f>
        <v>0</v>
      </c>
      <c r="V103" s="9">
        <f>'1.4.Fwd TIV-Field Inputs'!AA103</f>
        <v>0</v>
      </c>
      <c r="W103"/>
      <c r="X103" s="9">
        <f>'1.4.Fwd TIV-Field Inputs'!AC103</f>
        <v>0</v>
      </c>
      <c r="Y103" s="9">
        <f>'1.4.Fwd TIV-Field Inputs'!AF103</f>
        <v>0</v>
      </c>
      <c r="Z103" s="9">
        <f>'1.4.Fwd TIV-Field Inputs'!AG103</f>
        <v>0</v>
      </c>
      <c r="AA103" s="9">
        <f>'1.4.Fwd TIV-Field Inputs'!AH103</f>
        <v>0</v>
      </c>
      <c r="AB103" s="96"/>
      <c r="AC103" s="9">
        <f>'1.4.Fwd TIV-Field Inputs'!AJ103</f>
        <v>0</v>
      </c>
      <c r="AD103" s="9">
        <f>'1.4.Fwd TIV-Field Inputs'!AM103</f>
        <v>0</v>
      </c>
      <c r="AE103" s="9">
        <f>'1.4.Fwd TIV-Field Inputs'!AN103</f>
        <v>0</v>
      </c>
      <c r="AF103" s="9">
        <f>'1.4.Fwd TIV-Field Inputs'!AO103</f>
        <v>0</v>
      </c>
      <c r="AH103" s="72">
        <f>IFERROR(VLOOKUP(D103,Masters!$D$3:$E$17,2,FALSE),0)</f>
        <v>0</v>
      </c>
    </row>
    <row r="104" spans="1:34" s="3" customFormat="1" ht="16.5" customHeight="1" x14ac:dyDescent="0.25">
      <c r="A104" s="53">
        <f>'1.4.Fwd TIV-Field Inputs'!A104</f>
        <v>0</v>
      </c>
      <c r="B104" s="53">
        <f>'1.4.Fwd TIV-Field Inputs'!B104</f>
        <v>0</v>
      </c>
      <c r="C104" s="53">
        <f>'1.4.Fwd TIV-Field Inputs'!C104</f>
        <v>0</v>
      </c>
      <c r="D104" s="53">
        <f>'1.4.Fwd TIV-Field Inputs'!D104</f>
        <v>0</v>
      </c>
      <c r="E104" s="84" t="str">
        <f t="shared" si="7"/>
        <v>0-0 (0)</v>
      </c>
      <c r="G104" s="10">
        <f>'3.1.MTS A'!M105</f>
        <v>0</v>
      </c>
      <c r="H104" s="10">
        <f>'3.1.MTS A'!O105</f>
        <v>0</v>
      </c>
      <c r="I104" s="96"/>
      <c r="J104" s="10">
        <f>'3.1.MTS A'!G105</f>
        <v>0</v>
      </c>
      <c r="K104" s="10">
        <f>'3.1.MTS A'!L105</f>
        <v>0</v>
      </c>
      <c r="L104" s="10">
        <f>'3.1.MTS A'!N105</f>
        <v>0</v>
      </c>
      <c r="N104" s="9">
        <f>'1.4.Fwd TIV-Field Inputs'!O104</f>
        <v>0</v>
      </c>
      <c r="O104" s="9">
        <f>'1.4.Fwd TIV-Field Inputs'!R104</f>
        <v>0</v>
      </c>
      <c r="P104" s="9">
        <f>'1.4.Fwd TIV-Field Inputs'!S104</f>
        <v>0</v>
      </c>
      <c r="Q104" s="9">
        <f>'1.4.Fwd TIV-Field Inputs'!T104</f>
        <v>0</v>
      </c>
      <c r="R104" s="96"/>
      <c r="S104" s="9">
        <f>'1.4.Fwd TIV-Field Inputs'!V104</f>
        <v>0</v>
      </c>
      <c r="T104" s="9">
        <f>'1.4.Fwd TIV-Field Inputs'!Y104</f>
        <v>0</v>
      </c>
      <c r="U104" s="9">
        <f>'1.4.Fwd TIV-Field Inputs'!Z104</f>
        <v>0</v>
      </c>
      <c r="V104" s="9">
        <f>'1.4.Fwd TIV-Field Inputs'!AA104</f>
        <v>0</v>
      </c>
      <c r="W104"/>
      <c r="X104" s="9">
        <f>'1.4.Fwd TIV-Field Inputs'!AC104</f>
        <v>0</v>
      </c>
      <c r="Y104" s="9">
        <f>'1.4.Fwd TIV-Field Inputs'!AF104</f>
        <v>0</v>
      </c>
      <c r="Z104" s="9">
        <f>'1.4.Fwd TIV-Field Inputs'!AG104</f>
        <v>0</v>
      </c>
      <c r="AA104" s="9">
        <f>'1.4.Fwd TIV-Field Inputs'!AH104</f>
        <v>0</v>
      </c>
      <c r="AB104" s="96"/>
      <c r="AC104" s="9">
        <f>'1.4.Fwd TIV-Field Inputs'!AJ104</f>
        <v>0</v>
      </c>
      <c r="AD104" s="9">
        <f>'1.4.Fwd TIV-Field Inputs'!AM104</f>
        <v>0</v>
      </c>
      <c r="AE104" s="9">
        <f>'1.4.Fwd TIV-Field Inputs'!AN104</f>
        <v>0</v>
      </c>
      <c r="AF104" s="9">
        <f>'1.4.Fwd TIV-Field Inputs'!AO104</f>
        <v>0</v>
      </c>
      <c r="AH104" s="72">
        <f>IFERROR(VLOOKUP(D104,Masters!$D$3:$E$17,2,FALSE),0)</f>
        <v>0</v>
      </c>
    </row>
    <row r="105" spans="1:34" s="3" customFormat="1" ht="16.5" customHeight="1" x14ac:dyDescent="0.25">
      <c r="A105" s="53">
        <f>'1.4.Fwd TIV-Field Inputs'!A105</f>
        <v>0</v>
      </c>
      <c r="B105" s="53">
        <f>'1.4.Fwd TIV-Field Inputs'!B105</f>
        <v>0</v>
      </c>
      <c r="C105" s="53">
        <f>'1.4.Fwd TIV-Field Inputs'!C105</f>
        <v>0</v>
      </c>
      <c r="D105" s="53">
        <f>'1.4.Fwd TIV-Field Inputs'!D105</f>
        <v>0</v>
      </c>
      <c r="E105" s="84" t="str">
        <f t="shared" si="7"/>
        <v>0-0 (0)</v>
      </c>
      <c r="G105" s="10">
        <f>'3.1.MTS A'!M106</f>
        <v>0</v>
      </c>
      <c r="H105" s="10">
        <f>'3.1.MTS A'!O106</f>
        <v>0</v>
      </c>
      <c r="I105" s="96"/>
      <c r="J105" s="10">
        <f>'3.1.MTS A'!G106</f>
        <v>0</v>
      </c>
      <c r="K105" s="10">
        <f>'3.1.MTS A'!L106</f>
        <v>0</v>
      </c>
      <c r="L105" s="10">
        <f>'3.1.MTS A'!N106</f>
        <v>0</v>
      </c>
      <c r="N105" s="9">
        <f>'1.4.Fwd TIV-Field Inputs'!O105</f>
        <v>0</v>
      </c>
      <c r="O105" s="9">
        <f>'1.4.Fwd TIV-Field Inputs'!R105</f>
        <v>0</v>
      </c>
      <c r="P105" s="9">
        <f>'1.4.Fwd TIV-Field Inputs'!S105</f>
        <v>0</v>
      </c>
      <c r="Q105" s="9">
        <f>'1.4.Fwd TIV-Field Inputs'!T105</f>
        <v>0</v>
      </c>
      <c r="R105" s="96"/>
      <c r="S105" s="9">
        <f>'1.4.Fwd TIV-Field Inputs'!V105</f>
        <v>0</v>
      </c>
      <c r="T105" s="9">
        <f>'1.4.Fwd TIV-Field Inputs'!Y105</f>
        <v>0</v>
      </c>
      <c r="U105" s="9">
        <f>'1.4.Fwd TIV-Field Inputs'!Z105</f>
        <v>0</v>
      </c>
      <c r="V105" s="9">
        <f>'1.4.Fwd TIV-Field Inputs'!AA105</f>
        <v>0</v>
      </c>
      <c r="W105"/>
      <c r="X105" s="9">
        <f>'1.4.Fwd TIV-Field Inputs'!AC105</f>
        <v>0</v>
      </c>
      <c r="Y105" s="9">
        <f>'1.4.Fwd TIV-Field Inputs'!AF105</f>
        <v>0</v>
      </c>
      <c r="Z105" s="9">
        <f>'1.4.Fwd TIV-Field Inputs'!AG105</f>
        <v>0</v>
      </c>
      <c r="AA105" s="9">
        <f>'1.4.Fwd TIV-Field Inputs'!AH105</f>
        <v>0</v>
      </c>
      <c r="AB105" s="96"/>
      <c r="AC105" s="9">
        <f>'1.4.Fwd TIV-Field Inputs'!AJ105</f>
        <v>0</v>
      </c>
      <c r="AD105" s="9">
        <f>'1.4.Fwd TIV-Field Inputs'!AM105</f>
        <v>0</v>
      </c>
      <c r="AE105" s="9">
        <f>'1.4.Fwd TIV-Field Inputs'!AN105</f>
        <v>0</v>
      </c>
      <c r="AF105" s="9">
        <f>'1.4.Fwd TIV-Field Inputs'!AO105</f>
        <v>0</v>
      </c>
      <c r="AH105" s="72">
        <f>IFERROR(VLOOKUP(D105,Masters!$D$3:$E$17,2,FALSE),0)</f>
        <v>0</v>
      </c>
    </row>
    <row r="106" spans="1:34" s="3" customFormat="1" ht="16.5" customHeight="1" x14ac:dyDescent="0.25">
      <c r="A106" s="53">
        <f>'1.4.Fwd TIV-Field Inputs'!A106</f>
        <v>0</v>
      </c>
      <c r="B106" s="53">
        <f>'1.4.Fwd TIV-Field Inputs'!B106</f>
        <v>0</v>
      </c>
      <c r="C106" s="53">
        <f>'1.4.Fwd TIV-Field Inputs'!C106</f>
        <v>0</v>
      </c>
      <c r="D106" s="53">
        <f>'1.4.Fwd TIV-Field Inputs'!D106</f>
        <v>0</v>
      </c>
      <c r="E106" s="84" t="str">
        <f t="shared" si="7"/>
        <v>0-0 (0)</v>
      </c>
      <c r="G106" s="10">
        <f>'3.1.MTS A'!M107</f>
        <v>0</v>
      </c>
      <c r="H106" s="10">
        <f>'3.1.MTS A'!O107</f>
        <v>0</v>
      </c>
      <c r="I106" s="96"/>
      <c r="J106" s="10">
        <f>'3.1.MTS A'!G107</f>
        <v>0</v>
      </c>
      <c r="K106" s="10">
        <f>'3.1.MTS A'!L107</f>
        <v>0</v>
      </c>
      <c r="L106" s="10">
        <f>'3.1.MTS A'!N107</f>
        <v>0</v>
      </c>
      <c r="N106" s="9">
        <f>'1.4.Fwd TIV-Field Inputs'!O106</f>
        <v>0</v>
      </c>
      <c r="O106" s="9">
        <f>'1.4.Fwd TIV-Field Inputs'!R106</f>
        <v>0</v>
      </c>
      <c r="P106" s="9">
        <f>'1.4.Fwd TIV-Field Inputs'!S106</f>
        <v>0</v>
      </c>
      <c r="Q106" s="9">
        <f>'1.4.Fwd TIV-Field Inputs'!T106</f>
        <v>0</v>
      </c>
      <c r="R106" s="96"/>
      <c r="S106" s="9">
        <f>'1.4.Fwd TIV-Field Inputs'!V106</f>
        <v>0</v>
      </c>
      <c r="T106" s="9">
        <f>'1.4.Fwd TIV-Field Inputs'!Y106</f>
        <v>0</v>
      </c>
      <c r="U106" s="9">
        <f>'1.4.Fwd TIV-Field Inputs'!Z106</f>
        <v>0</v>
      </c>
      <c r="V106" s="9">
        <f>'1.4.Fwd TIV-Field Inputs'!AA106</f>
        <v>0</v>
      </c>
      <c r="W106"/>
      <c r="X106" s="9">
        <f>'1.4.Fwd TIV-Field Inputs'!AC106</f>
        <v>0</v>
      </c>
      <c r="Y106" s="9">
        <f>'1.4.Fwd TIV-Field Inputs'!AF106</f>
        <v>0</v>
      </c>
      <c r="Z106" s="9">
        <f>'1.4.Fwd TIV-Field Inputs'!AG106</f>
        <v>0</v>
      </c>
      <c r="AA106" s="9">
        <f>'1.4.Fwd TIV-Field Inputs'!AH106</f>
        <v>0</v>
      </c>
      <c r="AB106" s="96"/>
      <c r="AC106" s="9">
        <f>'1.4.Fwd TIV-Field Inputs'!AJ106</f>
        <v>0</v>
      </c>
      <c r="AD106" s="9">
        <f>'1.4.Fwd TIV-Field Inputs'!AM106</f>
        <v>0</v>
      </c>
      <c r="AE106" s="9">
        <f>'1.4.Fwd TIV-Field Inputs'!AN106</f>
        <v>0</v>
      </c>
      <c r="AF106" s="9">
        <f>'1.4.Fwd TIV-Field Inputs'!AO106</f>
        <v>0</v>
      </c>
      <c r="AH106" s="72">
        <f>IFERROR(VLOOKUP(D106,Masters!$D$3:$E$17,2,FALSE),0)</f>
        <v>0</v>
      </c>
    </row>
    <row r="107" spans="1:34" s="3" customFormat="1" ht="16.5" customHeight="1" x14ac:dyDescent="0.25">
      <c r="A107" s="53">
        <f>'1.4.Fwd TIV-Field Inputs'!A107</f>
        <v>0</v>
      </c>
      <c r="B107" s="53">
        <f>'1.4.Fwd TIV-Field Inputs'!B107</f>
        <v>0</v>
      </c>
      <c r="C107" s="53">
        <f>'1.4.Fwd TIV-Field Inputs'!C107</f>
        <v>0</v>
      </c>
      <c r="D107" s="53">
        <f>'1.4.Fwd TIV-Field Inputs'!D107</f>
        <v>0</v>
      </c>
      <c r="E107" s="84" t="str">
        <f t="shared" si="7"/>
        <v>0-0 (0)</v>
      </c>
      <c r="G107" s="10">
        <f>'3.1.MTS A'!M108</f>
        <v>0</v>
      </c>
      <c r="H107" s="10">
        <f>'3.1.MTS A'!O108</f>
        <v>0</v>
      </c>
      <c r="I107" s="96"/>
      <c r="J107" s="10">
        <f>'3.1.MTS A'!G108</f>
        <v>0</v>
      </c>
      <c r="K107" s="10">
        <f>'3.1.MTS A'!L108</f>
        <v>0</v>
      </c>
      <c r="L107" s="10">
        <f>'3.1.MTS A'!N108</f>
        <v>0</v>
      </c>
      <c r="N107" s="9">
        <f>'1.4.Fwd TIV-Field Inputs'!O107</f>
        <v>0</v>
      </c>
      <c r="O107" s="9">
        <f>'1.4.Fwd TIV-Field Inputs'!R107</f>
        <v>0</v>
      </c>
      <c r="P107" s="9">
        <f>'1.4.Fwd TIV-Field Inputs'!S107</f>
        <v>0</v>
      </c>
      <c r="Q107" s="9">
        <f>'1.4.Fwd TIV-Field Inputs'!T107</f>
        <v>0</v>
      </c>
      <c r="R107" s="96"/>
      <c r="S107" s="9">
        <f>'1.4.Fwd TIV-Field Inputs'!V107</f>
        <v>0</v>
      </c>
      <c r="T107" s="9">
        <f>'1.4.Fwd TIV-Field Inputs'!Y107</f>
        <v>0</v>
      </c>
      <c r="U107" s="9">
        <f>'1.4.Fwd TIV-Field Inputs'!Z107</f>
        <v>0</v>
      </c>
      <c r="V107" s="9">
        <f>'1.4.Fwd TIV-Field Inputs'!AA107</f>
        <v>0</v>
      </c>
      <c r="W107"/>
      <c r="X107" s="9">
        <f>'1.4.Fwd TIV-Field Inputs'!AC107</f>
        <v>0</v>
      </c>
      <c r="Y107" s="9">
        <f>'1.4.Fwd TIV-Field Inputs'!AF107</f>
        <v>0</v>
      </c>
      <c r="Z107" s="9">
        <f>'1.4.Fwd TIV-Field Inputs'!AG107</f>
        <v>0</v>
      </c>
      <c r="AA107" s="9">
        <f>'1.4.Fwd TIV-Field Inputs'!AH107</f>
        <v>0</v>
      </c>
      <c r="AB107" s="96"/>
      <c r="AC107" s="9">
        <f>'1.4.Fwd TIV-Field Inputs'!AJ107</f>
        <v>0</v>
      </c>
      <c r="AD107" s="9">
        <f>'1.4.Fwd TIV-Field Inputs'!AM107</f>
        <v>0</v>
      </c>
      <c r="AE107" s="9">
        <f>'1.4.Fwd TIV-Field Inputs'!AN107</f>
        <v>0</v>
      </c>
      <c r="AF107" s="9">
        <f>'1.4.Fwd TIV-Field Inputs'!AO107</f>
        <v>0</v>
      </c>
      <c r="AH107" s="72">
        <f>IFERROR(VLOOKUP(D107,Masters!$D$3:$E$17,2,FALSE),0)</f>
        <v>0</v>
      </c>
    </row>
    <row r="108" spans="1:34" s="3" customFormat="1" ht="16.5" customHeight="1" x14ac:dyDescent="0.25">
      <c r="A108" s="53">
        <f>'1.4.Fwd TIV-Field Inputs'!A108</f>
        <v>0</v>
      </c>
      <c r="B108" s="53">
        <f>'1.4.Fwd TIV-Field Inputs'!B108</f>
        <v>0</v>
      </c>
      <c r="C108" s="53">
        <f>'1.4.Fwd TIV-Field Inputs'!C108</f>
        <v>0</v>
      </c>
      <c r="D108" s="53">
        <f>'1.4.Fwd TIV-Field Inputs'!D108</f>
        <v>0</v>
      </c>
      <c r="E108" s="84" t="str">
        <f t="shared" si="7"/>
        <v>0-0 (0)</v>
      </c>
      <c r="G108" s="10">
        <f>'3.1.MTS A'!M109</f>
        <v>0</v>
      </c>
      <c r="H108" s="10">
        <f>'3.1.MTS A'!O109</f>
        <v>0</v>
      </c>
      <c r="I108" s="96"/>
      <c r="J108" s="10">
        <f>'3.1.MTS A'!G109</f>
        <v>0</v>
      </c>
      <c r="K108" s="10">
        <f>'3.1.MTS A'!L109</f>
        <v>0</v>
      </c>
      <c r="L108" s="10">
        <f>'3.1.MTS A'!N109</f>
        <v>0</v>
      </c>
      <c r="N108" s="9">
        <f>'1.4.Fwd TIV-Field Inputs'!O108</f>
        <v>0</v>
      </c>
      <c r="O108" s="9">
        <f>'1.4.Fwd TIV-Field Inputs'!R108</f>
        <v>0</v>
      </c>
      <c r="P108" s="9">
        <f>'1.4.Fwd TIV-Field Inputs'!S108</f>
        <v>0</v>
      </c>
      <c r="Q108" s="9">
        <f>'1.4.Fwd TIV-Field Inputs'!T108</f>
        <v>0</v>
      </c>
      <c r="R108" s="96"/>
      <c r="S108" s="9">
        <f>'1.4.Fwd TIV-Field Inputs'!V108</f>
        <v>0</v>
      </c>
      <c r="T108" s="9">
        <f>'1.4.Fwd TIV-Field Inputs'!Y108</f>
        <v>0</v>
      </c>
      <c r="U108" s="9">
        <f>'1.4.Fwd TIV-Field Inputs'!Z108</f>
        <v>0</v>
      </c>
      <c r="V108" s="9">
        <f>'1.4.Fwd TIV-Field Inputs'!AA108</f>
        <v>0</v>
      </c>
      <c r="W108"/>
      <c r="X108" s="9">
        <f>'1.4.Fwd TIV-Field Inputs'!AC108</f>
        <v>0</v>
      </c>
      <c r="Y108" s="9">
        <f>'1.4.Fwd TIV-Field Inputs'!AF108</f>
        <v>0</v>
      </c>
      <c r="Z108" s="9">
        <f>'1.4.Fwd TIV-Field Inputs'!AG108</f>
        <v>0</v>
      </c>
      <c r="AA108" s="9">
        <f>'1.4.Fwd TIV-Field Inputs'!AH108</f>
        <v>0</v>
      </c>
      <c r="AB108" s="96"/>
      <c r="AC108" s="9">
        <f>'1.4.Fwd TIV-Field Inputs'!AJ108</f>
        <v>0</v>
      </c>
      <c r="AD108" s="9">
        <f>'1.4.Fwd TIV-Field Inputs'!AM108</f>
        <v>0</v>
      </c>
      <c r="AE108" s="9">
        <f>'1.4.Fwd TIV-Field Inputs'!AN108</f>
        <v>0</v>
      </c>
      <c r="AF108" s="9">
        <f>'1.4.Fwd TIV-Field Inputs'!AO108</f>
        <v>0</v>
      </c>
      <c r="AH108" s="72">
        <f>IFERROR(VLOOKUP(D108,Masters!$D$3:$E$17,2,FALSE),0)</f>
        <v>0</v>
      </c>
    </row>
    <row r="109" spans="1:34" s="3" customFormat="1" ht="16.5" customHeight="1" x14ac:dyDescent="0.25">
      <c r="A109" s="53">
        <f>'1.4.Fwd TIV-Field Inputs'!A109</f>
        <v>0</v>
      </c>
      <c r="B109" s="53">
        <f>'1.4.Fwd TIV-Field Inputs'!B109</f>
        <v>0</v>
      </c>
      <c r="C109" s="53">
        <f>'1.4.Fwd TIV-Field Inputs'!C109</f>
        <v>0</v>
      </c>
      <c r="D109" s="53">
        <f>'1.4.Fwd TIV-Field Inputs'!D109</f>
        <v>0</v>
      </c>
      <c r="E109" s="84" t="str">
        <f t="shared" si="7"/>
        <v>0-0 (0)</v>
      </c>
      <c r="G109" s="10">
        <f>'3.1.MTS A'!M110</f>
        <v>0</v>
      </c>
      <c r="H109" s="10">
        <f>'3.1.MTS A'!O110</f>
        <v>0</v>
      </c>
      <c r="I109" s="96"/>
      <c r="J109" s="10">
        <f>'3.1.MTS A'!G110</f>
        <v>0</v>
      </c>
      <c r="K109" s="10">
        <f>'3.1.MTS A'!L110</f>
        <v>0</v>
      </c>
      <c r="L109" s="10">
        <f>'3.1.MTS A'!N110</f>
        <v>0</v>
      </c>
      <c r="N109" s="9">
        <f>'1.4.Fwd TIV-Field Inputs'!O109</f>
        <v>0</v>
      </c>
      <c r="O109" s="9">
        <f>'1.4.Fwd TIV-Field Inputs'!R109</f>
        <v>0</v>
      </c>
      <c r="P109" s="9">
        <f>'1.4.Fwd TIV-Field Inputs'!S109</f>
        <v>0</v>
      </c>
      <c r="Q109" s="9">
        <f>'1.4.Fwd TIV-Field Inputs'!T109</f>
        <v>0</v>
      </c>
      <c r="R109" s="96"/>
      <c r="S109" s="9">
        <f>'1.4.Fwd TIV-Field Inputs'!V109</f>
        <v>0</v>
      </c>
      <c r="T109" s="9">
        <f>'1.4.Fwd TIV-Field Inputs'!Y109</f>
        <v>0</v>
      </c>
      <c r="U109" s="9">
        <f>'1.4.Fwd TIV-Field Inputs'!Z109</f>
        <v>0</v>
      </c>
      <c r="V109" s="9">
        <f>'1.4.Fwd TIV-Field Inputs'!AA109</f>
        <v>0</v>
      </c>
      <c r="W109"/>
      <c r="X109" s="9">
        <f>'1.4.Fwd TIV-Field Inputs'!AC109</f>
        <v>0</v>
      </c>
      <c r="Y109" s="9">
        <f>'1.4.Fwd TIV-Field Inputs'!AF109</f>
        <v>0</v>
      </c>
      <c r="Z109" s="9">
        <f>'1.4.Fwd TIV-Field Inputs'!AG109</f>
        <v>0</v>
      </c>
      <c r="AA109" s="9">
        <f>'1.4.Fwd TIV-Field Inputs'!AH109</f>
        <v>0</v>
      </c>
      <c r="AB109" s="96"/>
      <c r="AC109" s="9">
        <f>'1.4.Fwd TIV-Field Inputs'!AJ109</f>
        <v>0</v>
      </c>
      <c r="AD109" s="9">
        <f>'1.4.Fwd TIV-Field Inputs'!AM109</f>
        <v>0</v>
      </c>
      <c r="AE109" s="9">
        <f>'1.4.Fwd TIV-Field Inputs'!AN109</f>
        <v>0</v>
      </c>
      <c r="AF109" s="9">
        <f>'1.4.Fwd TIV-Field Inputs'!AO109</f>
        <v>0</v>
      </c>
      <c r="AH109" s="72">
        <f>IFERROR(VLOOKUP(D109,Masters!$D$3:$E$17,2,FALSE),0)</f>
        <v>0</v>
      </c>
    </row>
    <row r="110" spans="1:34" s="3" customFormat="1" ht="16.5" customHeight="1" x14ac:dyDescent="0.25">
      <c r="A110" s="53">
        <f>'1.4.Fwd TIV-Field Inputs'!A110</f>
        <v>0</v>
      </c>
      <c r="B110" s="53">
        <f>'1.4.Fwd TIV-Field Inputs'!B110</f>
        <v>0</v>
      </c>
      <c r="C110" s="53">
        <f>'1.4.Fwd TIV-Field Inputs'!C110</f>
        <v>0</v>
      </c>
      <c r="D110" s="53">
        <f>'1.4.Fwd TIV-Field Inputs'!D110</f>
        <v>0</v>
      </c>
      <c r="E110" s="84" t="str">
        <f t="shared" si="7"/>
        <v>0-0 (0)</v>
      </c>
      <c r="G110" s="10">
        <f>'3.1.MTS A'!M111</f>
        <v>0</v>
      </c>
      <c r="H110" s="10">
        <f>'3.1.MTS A'!O111</f>
        <v>0</v>
      </c>
      <c r="I110" s="96"/>
      <c r="J110" s="10">
        <f>'3.1.MTS A'!G111</f>
        <v>0</v>
      </c>
      <c r="K110" s="10">
        <f>'3.1.MTS A'!L111</f>
        <v>0</v>
      </c>
      <c r="L110" s="10">
        <f>'3.1.MTS A'!N111</f>
        <v>0</v>
      </c>
      <c r="N110" s="9">
        <f>'1.4.Fwd TIV-Field Inputs'!O110</f>
        <v>0</v>
      </c>
      <c r="O110" s="9">
        <f>'1.4.Fwd TIV-Field Inputs'!R110</f>
        <v>0</v>
      </c>
      <c r="P110" s="9">
        <f>'1.4.Fwd TIV-Field Inputs'!S110</f>
        <v>0</v>
      </c>
      <c r="Q110" s="9">
        <f>'1.4.Fwd TIV-Field Inputs'!T110</f>
        <v>0</v>
      </c>
      <c r="R110" s="96"/>
      <c r="S110" s="9">
        <f>'1.4.Fwd TIV-Field Inputs'!V110</f>
        <v>0</v>
      </c>
      <c r="T110" s="9">
        <f>'1.4.Fwd TIV-Field Inputs'!Y110</f>
        <v>0</v>
      </c>
      <c r="U110" s="9">
        <f>'1.4.Fwd TIV-Field Inputs'!Z110</f>
        <v>0</v>
      </c>
      <c r="V110" s="9">
        <f>'1.4.Fwd TIV-Field Inputs'!AA110</f>
        <v>0</v>
      </c>
      <c r="W110"/>
      <c r="X110" s="9">
        <f>'1.4.Fwd TIV-Field Inputs'!AC110</f>
        <v>0</v>
      </c>
      <c r="Y110" s="9">
        <f>'1.4.Fwd TIV-Field Inputs'!AF110</f>
        <v>0</v>
      </c>
      <c r="Z110" s="9">
        <f>'1.4.Fwd TIV-Field Inputs'!AG110</f>
        <v>0</v>
      </c>
      <c r="AA110" s="9">
        <f>'1.4.Fwd TIV-Field Inputs'!AH110</f>
        <v>0</v>
      </c>
      <c r="AB110" s="96"/>
      <c r="AC110" s="9">
        <f>'1.4.Fwd TIV-Field Inputs'!AJ110</f>
        <v>0</v>
      </c>
      <c r="AD110" s="9">
        <f>'1.4.Fwd TIV-Field Inputs'!AM110</f>
        <v>0</v>
      </c>
      <c r="AE110" s="9">
        <f>'1.4.Fwd TIV-Field Inputs'!AN110</f>
        <v>0</v>
      </c>
      <c r="AF110" s="9">
        <f>'1.4.Fwd TIV-Field Inputs'!AO110</f>
        <v>0</v>
      </c>
      <c r="AH110" s="72">
        <f>IFERROR(VLOOKUP(D110,Masters!$D$3:$E$17,2,FALSE),0)</f>
        <v>0</v>
      </c>
    </row>
    <row r="111" spans="1:34" s="3" customFormat="1" ht="16.5" customHeight="1" x14ac:dyDescent="0.25">
      <c r="A111" s="53">
        <f>'1.4.Fwd TIV-Field Inputs'!A111</f>
        <v>0</v>
      </c>
      <c r="B111" s="53">
        <f>'1.4.Fwd TIV-Field Inputs'!B111</f>
        <v>0</v>
      </c>
      <c r="C111" s="53">
        <f>'1.4.Fwd TIV-Field Inputs'!C111</f>
        <v>0</v>
      </c>
      <c r="D111" s="53">
        <f>'1.4.Fwd TIV-Field Inputs'!D111</f>
        <v>0</v>
      </c>
      <c r="E111" s="84" t="str">
        <f t="shared" si="7"/>
        <v>0-0 (0)</v>
      </c>
      <c r="G111" s="10">
        <f>'3.1.MTS A'!M112</f>
        <v>0</v>
      </c>
      <c r="H111" s="10">
        <f>'3.1.MTS A'!O112</f>
        <v>0</v>
      </c>
      <c r="I111" s="96"/>
      <c r="J111" s="10">
        <f>'3.1.MTS A'!G112</f>
        <v>0</v>
      </c>
      <c r="K111" s="10">
        <f>'3.1.MTS A'!L112</f>
        <v>0</v>
      </c>
      <c r="L111" s="10">
        <f>'3.1.MTS A'!N112</f>
        <v>0</v>
      </c>
      <c r="N111" s="9">
        <f>'1.4.Fwd TIV-Field Inputs'!O111</f>
        <v>0</v>
      </c>
      <c r="O111" s="9">
        <f>'1.4.Fwd TIV-Field Inputs'!R111</f>
        <v>0</v>
      </c>
      <c r="P111" s="9">
        <f>'1.4.Fwd TIV-Field Inputs'!S111</f>
        <v>0</v>
      </c>
      <c r="Q111" s="9">
        <f>'1.4.Fwd TIV-Field Inputs'!T111</f>
        <v>0</v>
      </c>
      <c r="R111" s="96"/>
      <c r="S111" s="9">
        <f>'1.4.Fwd TIV-Field Inputs'!V111</f>
        <v>0</v>
      </c>
      <c r="T111" s="9">
        <f>'1.4.Fwd TIV-Field Inputs'!Y111</f>
        <v>0</v>
      </c>
      <c r="U111" s="9">
        <f>'1.4.Fwd TIV-Field Inputs'!Z111</f>
        <v>0</v>
      </c>
      <c r="V111" s="9">
        <f>'1.4.Fwd TIV-Field Inputs'!AA111</f>
        <v>0</v>
      </c>
      <c r="W111"/>
      <c r="X111" s="9">
        <f>'1.4.Fwd TIV-Field Inputs'!AC111</f>
        <v>0</v>
      </c>
      <c r="Y111" s="9">
        <f>'1.4.Fwd TIV-Field Inputs'!AF111</f>
        <v>0</v>
      </c>
      <c r="Z111" s="9">
        <f>'1.4.Fwd TIV-Field Inputs'!AG111</f>
        <v>0</v>
      </c>
      <c r="AA111" s="9">
        <f>'1.4.Fwd TIV-Field Inputs'!AH111</f>
        <v>0</v>
      </c>
      <c r="AB111" s="96"/>
      <c r="AC111" s="9">
        <f>'1.4.Fwd TIV-Field Inputs'!AJ111</f>
        <v>0</v>
      </c>
      <c r="AD111" s="9">
        <f>'1.4.Fwd TIV-Field Inputs'!AM111</f>
        <v>0</v>
      </c>
      <c r="AE111" s="9">
        <f>'1.4.Fwd TIV-Field Inputs'!AN111</f>
        <v>0</v>
      </c>
      <c r="AF111" s="9">
        <f>'1.4.Fwd TIV-Field Inputs'!AO111</f>
        <v>0</v>
      </c>
      <c r="AH111" s="72">
        <f>IFERROR(VLOOKUP(D111,Masters!$D$3:$E$17,2,FALSE),0)</f>
        <v>0</v>
      </c>
    </row>
    <row r="112" spans="1:34" s="3" customFormat="1" ht="16.5" customHeight="1" x14ac:dyDescent="0.25">
      <c r="A112" s="53">
        <f>'1.4.Fwd TIV-Field Inputs'!A112</f>
        <v>0</v>
      </c>
      <c r="B112" s="53">
        <f>'1.4.Fwd TIV-Field Inputs'!B112</f>
        <v>0</v>
      </c>
      <c r="C112" s="53">
        <f>'1.4.Fwd TIV-Field Inputs'!C112</f>
        <v>0</v>
      </c>
      <c r="D112" s="53">
        <f>'1.4.Fwd TIV-Field Inputs'!D112</f>
        <v>0</v>
      </c>
      <c r="E112" s="84" t="str">
        <f t="shared" si="7"/>
        <v>0-0 (0)</v>
      </c>
      <c r="G112" s="10">
        <f>'3.1.MTS A'!M113</f>
        <v>0</v>
      </c>
      <c r="H112" s="10">
        <f>'3.1.MTS A'!O113</f>
        <v>0</v>
      </c>
      <c r="I112" s="96"/>
      <c r="J112" s="10">
        <f>'3.1.MTS A'!G113</f>
        <v>0</v>
      </c>
      <c r="K112" s="10">
        <f>'3.1.MTS A'!L113</f>
        <v>0</v>
      </c>
      <c r="L112" s="10">
        <f>'3.1.MTS A'!N113</f>
        <v>0</v>
      </c>
      <c r="N112" s="9">
        <f>'1.4.Fwd TIV-Field Inputs'!O112</f>
        <v>0</v>
      </c>
      <c r="O112" s="9">
        <f>'1.4.Fwd TIV-Field Inputs'!R112</f>
        <v>0</v>
      </c>
      <c r="P112" s="9">
        <f>'1.4.Fwd TIV-Field Inputs'!S112</f>
        <v>0</v>
      </c>
      <c r="Q112" s="9">
        <f>'1.4.Fwd TIV-Field Inputs'!T112</f>
        <v>0</v>
      </c>
      <c r="R112" s="96"/>
      <c r="S112" s="9">
        <f>'1.4.Fwd TIV-Field Inputs'!V112</f>
        <v>0</v>
      </c>
      <c r="T112" s="9">
        <f>'1.4.Fwd TIV-Field Inputs'!Y112</f>
        <v>0</v>
      </c>
      <c r="U112" s="9">
        <f>'1.4.Fwd TIV-Field Inputs'!Z112</f>
        <v>0</v>
      </c>
      <c r="V112" s="9">
        <f>'1.4.Fwd TIV-Field Inputs'!AA112</f>
        <v>0</v>
      </c>
      <c r="W112"/>
      <c r="X112" s="9">
        <f>'1.4.Fwd TIV-Field Inputs'!AC112</f>
        <v>0</v>
      </c>
      <c r="Y112" s="9">
        <f>'1.4.Fwd TIV-Field Inputs'!AF112</f>
        <v>0</v>
      </c>
      <c r="Z112" s="9">
        <f>'1.4.Fwd TIV-Field Inputs'!AG112</f>
        <v>0</v>
      </c>
      <c r="AA112" s="9">
        <f>'1.4.Fwd TIV-Field Inputs'!AH112</f>
        <v>0</v>
      </c>
      <c r="AB112" s="96"/>
      <c r="AC112" s="9">
        <f>'1.4.Fwd TIV-Field Inputs'!AJ112</f>
        <v>0</v>
      </c>
      <c r="AD112" s="9">
        <f>'1.4.Fwd TIV-Field Inputs'!AM112</f>
        <v>0</v>
      </c>
      <c r="AE112" s="9">
        <f>'1.4.Fwd TIV-Field Inputs'!AN112</f>
        <v>0</v>
      </c>
      <c r="AF112" s="9">
        <f>'1.4.Fwd TIV-Field Inputs'!AO112</f>
        <v>0</v>
      </c>
      <c r="AH112" s="72">
        <f>IFERROR(VLOOKUP(D112,Masters!$D$3:$E$17,2,FALSE),0)</f>
        <v>0</v>
      </c>
    </row>
    <row r="113" spans="1:34" s="3" customFormat="1" ht="16.5" customHeight="1" x14ac:dyDescent="0.25">
      <c r="A113" s="53">
        <f>'1.4.Fwd TIV-Field Inputs'!A113</f>
        <v>0</v>
      </c>
      <c r="B113" s="53">
        <f>'1.4.Fwd TIV-Field Inputs'!B113</f>
        <v>0</v>
      </c>
      <c r="C113" s="53">
        <f>'1.4.Fwd TIV-Field Inputs'!C113</f>
        <v>0</v>
      </c>
      <c r="D113" s="53">
        <f>'1.4.Fwd TIV-Field Inputs'!D113</f>
        <v>0</v>
      </c>
      <c r="E113" s="84" t="str">
        <f t="shared" si="7"/>
        <v>0-0 (0)</v>
      </c>
      <c r="G113" s="10">
        <f>'3.1.MTS A'!M114</f>
        <v>0</v>
      </c>
      <c r="H113" s="10">
        <f>'3.1.MTS A'!O114</f>
        <v>0</v>
      </c>
      <c r="I113" s="96"/>
      <c r="J113" s="10">
        <f>'3.1.MTS A'!G114</f>
        <v>0</v>
      </c>
      <c r="K113" s="10">
        <f>'3.1.MTS A'!L114</f>
        <v>0</v>
      </c>
      <c r="L113" s="10">
        <f>'3.1.MTS A'!N114</f>
        <v>0</v>
      </c>
      <c r="N113" s="9">
        <f>'1.4.Fwd TIV-Field Inputs'!O113</f>
        <v>0</v>
      </c>
      <c r="O113" s="9">
        <f>'1.4.Fwd TIV-Field Inputs'!R113</f>
        <v>0</v>
      </c>
      <c r="P113" s="9">
        <f>'1.4.Fwd TIV-Field Inputs'!S113</f>
        <v>0</v>
      </c>
      <c r="Q113" s="9">
        <f>'1.4.Fwd TIV-Field Inputs'!T113</f>
        <v>0</v>
      </c>
      <c r="R113" s="96"/>
      <c r="S113" s="9">
        <f>'1.4.Fwd TIV-Field Inputs'!V113</f>
        <v>0</v>
      </c>
      <c r="T113" s="9">
        <f>'1.4.Fwd TIV-Field Inputs'!Y113</f>
        <v>0</v>
      </c>
      <c r="U113" s="9">
        <f>'1.4.Fwd TIV-Field Inputs'!Z113</f>
        <v>0</v>
      </c>
      <c r="V113" s="9">
        <f>'1.4.Fwd TIV-Field Inputs'!AA113</f>
        <v>0</v>
      </c>
      <c r="W113"/>
      <c r="X113" s="9">
        <f>'1.4.Fwd TIV-Field Inputs'!AC113</f>
        <v>0</v>
      </c>
      <c r="Y113" s="9">
        <f>'1.4.Fwd TIV-Field Inputs'!AF113</f>
        <v>0</v>
      </c>
      <c r="Z113" s="9">
        <f>'1.4.Fwd TIV-Field Inputs'!AG113</f>
        <v>0</v>
      </c>
      <c r="AA113" s="9">
        <f>'1.4.Fwd TIV-Field Inputs'!AH113</f>
        <v>0</v>
      </c>
      <c r="AB113" s="96"/>
      <c r="AC113" s="9">
        <f>'1.4.Fwd TIV-Field Inputs'!AJ113</f>
        <v>0</v>
      </c>
      <c r="AD113" s="9">
        <f>'1.4.Fwd TIV-Field Inputs'!AM113</f>
        <v>0</v>
      </c>
      <c r="AE113" s="9">
        <f>'1.4.Fwd TIV-Field Inputs'!AN113</f>
        <v>0</v>
      </c>
      <c r="AF113" s="9">
        <f>'1.4.Fwd TIV-Field Inputs'!AO113</f>
        <v>0</v>
      </c>
      <c r="AH113" s="72">
        <f>IFERROR(VLOOKUP(D113,Masters!$D$3:$E$17,2,FALSE),0)</f>
        <v>0</v>
      </c>
    </row>
    <row r="114" spans="1:34" s="3" customFormat="1" ht="16.5" customHeight="1" x14ac:dyDescent="0.25">
      <c r="A114" s="53">
        <f>'1.4.Fwd TIV-Field Inputs'!A114</f>
        <v>0</v>
      </c>
      <c r="B114" s="53">
        <f>'1.4.Fwd TIV-Field Inputs'!B114</f>
        <v>0</v>
      </c>
      <c r="C114" s="53">
        <f>'1.4.Fwd TIV-Field Inputs'!C114</f>
        <v>0</v>
      </c>
      <c r="D114" s="53">
        <f>'1.4.Fwd TIV-Field Inputs'!D114</f>
        <v>0</v>
      </c>
      <c r="E114" s="84" t="str">
        <f t="shared" si="7"/>
        <v>0-0 (0)</v>
      </c>
      <c r="G114" s="10">
        <f>'3.1.MTS A'!M115</f>
        <v>0</v>
      </c>
      <c r="H114" s="10">
        <f>'3.1.MTS A'!O115</f>
        <v>0</v>
      </c>
      <c r="I114" s="96"/>
      <c r="J114" s="10">
        <f>'3.1.MTS A'!G115</f>
        <v>0</v>
      </c>
      <c r="K114" s="10">
        <f>'3.1.MTS A'!L115</f>
        <v>0</v>
      </c>
      <c r="L114" s="10">
        <f>'3.1.MTS A'!N115</f>
        <v>0</v>
      </c>
      <c r="N114" s="9">
        <f>'1.4.Fwd TIV-Field Inputs'!O114</f>
        <v>0</v>
      </c>
      <c r="O114" s="9">
        <f>'1.4.Fwd TIV-Field Inputs'!R114</f>
        <v>0</v>
      </c>
      <c r="P114" s="9">
        <f>'1.4.Fwd TIV-Field Inputs'!S114</f>
        <v>0</v>
      </c>
      <c r="Q114" s="9">
        <f>'1.4.Fwd TIV-Field Inputs'!T114</f>
        <v>0</v>
      </c>
      <c r="R114" s="96"/>
      <c r="S114" s="9">
        <f>'1.4.Fwd TIV-Field Inputs'!V114</f>
        <v>0</v>
      </c>
      <c r="T114" s="9">
        <f>'1.4.Fwd TIV-Field Inputs'!Y114</f>
        <v>0</v>
      </c>
      <c r="U114" s="9">
        <f>'1.4.Fwd TIV-Field Inputs'!Z114</f>
        <v>0</v>
      </c>
      <c r="V114" s="9">
        <f>'1.4.Fwd TIV-Field Inputs'!AA114</f>
        <v>0</v>
      </c>
      <c r="W114"/>
      <c r="X114" s="9">
        <f>'1.4.Fwd TIV-Field Inputs'!AC114</f>
        <v>0</v>
      </c>
      <c r="Y114" s="9">
        <f>'1.4.Fwd TIV-Field Inputs'!AF114</f>
        <v>0</v>
      </c>
      <c r="Z114" s="9">
        <f>'1.4.Fwd TIV-Field Inputs'!AG114</f>
        <v>0</v>
      </c>
      <c r="AA114" s="9">
        <f>'1.4.Fwd TIV-Field Inputs'!AH114</f>
        <v>0</v>
      </c>
      <c r="AB114" s="96"/>
      <c r="AC114" s="9">
        <f>'1.4.Fwd TIV-Field Inputs'!AJ114</f>
        <v>0</v>
      </c>
      <c r="AD114" s="9">
        <f>'1.4.Fwd TIV-Field Inputs'!AM114</f>
        <v>0</v>
      </c>
      <c r="AE114" s="9">
        <f>'1.4.Fwd TIV-Field Inputs'!AN114</f>
        <v>0</v>
      </c>
      <c r="AF114" s="9">
        <f>'1.4.Fwd TIV-Field Inputs'!AO114</f>
        <v>0</v>
      </c>
      <c r="AH114" s="72">
        <f>IFERROR(VLOOKUP(D114,Masters!$D$3:$E$17,2,FALSE),0)</f>
        <v>0</v>
      </c>
    </row>
    <row r="115" spans="1:34" s="3" customFormat="1" ht="16.5" customHeight="1" x14ac:dyDescent="0.25">
      <c r="A115" s="53">
        <f>'1.4.Fwd TIV-Field Inputs'!A115</f>
        <v>0</v>
      </c>
      <c r="B115" s="53">
        <f>'1.4.Fwd TIV-Field Inputs'!B115</f>
        <v>0</v>
      </c>
      <c r="C115" s="53">
        <f>'1.4.Fwd TIV-Field Inputs'!C115</f>
        <v>0</v>
      </c>
      <c r="D115" s="53">
        <f>'1.4.Fwd TIV-Field Inputs'!D115</f>
        <v>0</v>
      </c>
      <c r="E115" s="84" t="str">
        <f t="shared" si="7"/>
        <v>0-0 (0)</v>
      </c>
      <c r="G115" s="10">
        <f>'3.1.MTS A'!M116</f>
        <v>0</v>
      </c>
      <c r="H115" s="10">
        <f>'3.1.MTS A'!O116</f>
        <v>0</v>
      </c>
      <c r="I115" s="96"/>
      <c r="J115" s="10">
        <f>'3.1.MTS A'!G116</f>
        <v>0</v>
      </c>
      <c r="K115" s="10">
        <f>'3.1.MTS A'!L116</f>
        <v>0</v>
      </c>
      <c r="L115" s="10">
        <f>'3.1.MTS A'!N116</f>
        <v>0</v>
      </c>
      <c r="N115" s="9">
        <f>'1.4.Fwd TIV-Field Inputs'!O115</f>
        <v>0</v>
      </c>
      <c r="O115" s="9">
        <f>'1.4.Fwd TIV-Field Inputs'!R115</f>
        <v>0</v>
      </c>
      <c r="P115" s="9">
        <f>'1.4.Fwd TIV-Field Inputs'!S115</f>
        <v>0</v>
      </c>
      <c r="Q115" s="9">
        <f>'1.4.Fwd TIV-Field Inputs'!T115</f>
        <v>0</v>
      </c>
      <c r="R115" s="96"/>
      <c r="S115" s="9">
        <f>'1.4.Fwd TIV-Field Inputs'!V115</f>
        <v>0</v>
      </c>
      <c r="T115" s="9">
        <f>'1.4.Fwd TIV-Field Inputs'!Y115</f>
        <v>0</v>
      </c>
      <c r="U115" s="9">
        <f>'1.4.Fwd TIV-Field Inputs'!Z115</f>
        <v>0</v>
      </c>
      <c r="V115" s="9">
        <f>'1.4.Fwd TIV-Field Inputs'!AA115</f>
        <v>0</v>
      </c>
      <c r="W115"/>
      <c r="X115" s="9">
        <f>'1.4.Fwd TIV-Field Inputs'!AC115</f>
        <v>0</v>
      </c>
      <c r="Y115" s="9">
        <f>'1.4.Fwd TIV-Field Inputs'!AF115</f>
        <v>0</v>
      </c>
      <c r="Z115" s="9">
        <f>'1.4.Fwd TIV-Field Inputs'!AG115</f>
        <v>0</v>
      </c>
      <c r="AA115" s="9">
        <f>'1.4.Fwd TIV-Field Inputs'!AH115</f>
        <v>0</v>
      </c>
      <c r="AB115" s="96"/>
      <c r="AC115" s="9">
        <f>'1.4.Fwd TIV-Field Inputs'!AJ115</f>
        <v>0</v>
      </c>
      <c r="AD115" s="9">
        <f>'1.4.Fwd TIV-Field Inputs'!AM115</f>
        <v>0</v>
      </c>
      <c r="AE115" s="9">
        <f>'1.4.Fwd TIV-Field Inputs'!AN115</f>
        <v>0</v>
      </c>
      <c r="AF115" s="9">
        <f>'1.4.Fwd TIV-Field Inputs'!AO115</f>
        <v>0</v>
      </c>
      <c r="AH115" s="72">
        <f>IFERROR(VLOOKUP(D115,Masters!$D$3:$E$17,2,FALSE),0)</f>
        <v>0</v>
      </c>
    </row>
    <row r="116" spans="1:34" s="3" customFormat="1" ht="16.5" customHeight="1" x14ac:dyDescent="0.25">
      <c r="A116" s="53">
        <f>'1.4.Fwd TIV-Field Inputs'!A116</f>
        <v>0</v>
      </c>
      <c r="B116" s="53">
        <f>'1.4.Fwd TIV-Field Inputs'!B116</f>
        <v>0</v>
      </c>
      <c r="C116" s="53">
        <f>'1.4.Fwd TIV-Field Inputs'!C116</f>
        <v>0</v>
      </c>
      <c r="D116" s="53">
        <f>'1.4.Fwd TIV-Field Inputs'!D116</f>
        <v>0</v>
      </c>
      <c r="E116" s="84" t="str">
        <f t="shared" si="7"/>
        <v>0-0 (0)</v>
      </c>
      <c r="G116" s="10">
        <f>'3.1.MTS A'!M117</f>
        <v>0</v>
      </c>
      <c r="H116" s="10">
        <f>'3.1.MTS A'!O117</f>
        <v>0</v>
      </c>
      <c r="I116" s="96"/>
      <c r="J116" s="10">
        <f>'3.1.MTS A'!G117</f>
        <v>0</v>
      </c>
      <c r="K116" s="10">
        <f>'3.1.MTS A'!L117</f>
        <v>0</v>
      </c>
      <c r="L116" s="10">
        <f>'3.1.MTS A'!N117</f>
        <v>0</v>
      </c>
      <c r="N116" s="9">
        <f>'1.4.Fwd TIV-Field Inputs'!O116</f>
        <v>0</v>
      </c>
      <c r="O116" s="9">
        <f>'1.4.Fwd TIV-Field Inputs'!R116</f>
        <v>0</v>
      </c>
      <c r="P116" s="9">
        <f>'1.4.Fwd TIV-Field Inputs'!S116</f>
        <v>0</v>
      </c>
      <c r="Q116" s="9">
        <f>'1.4.Fwd TIV-Field Inputs'!T116</f>
        <v>0</v>
      </c>
      <c r="R116" s="96"/>
      <c r="S116" s="9">
        <f>'1.4.Fwd TIV-Field Inputs'!V116</f>
        <v>0</v>
      </c>
      <c r="T116" s="9">
        <f>'1.4.Fwd TIV-Field Inputs'!Y116</f>
        <v>0</v>
      </c>
      <c r="U116" s="9">
        <f>'1.4.Fwd TIV-Field Inputs'!Z116</f>
        <v>0</v>
      </c>
      <c r="V116" s="9">
        <f>'1.4.Fwd TIV-Field Inputs'!AA116</f>
        <v>0</v>
      </c>
      <c r="W116"/>
      <c r="X116" s="9">
        <f>'1.4.Fwd TIV-Field Inputs'!AC116</f>
        <v>0</v>
      </c>
      <c r="Y116" s="9">
        <f>'1.4.Fwd TIV-Field Inputs'!AF116</f>
        <v>0</v>
      </c>
      <c r="Z116" s="9">
        <f>'1.4.Fwd TIV-Field Inputs'!AG116</f>
        <v>0</v>
      </c>
      <c r="AA116" s="9">
        <f>'1.4.Fwd TIV-Field Inputs'!AH116</f>
        <v>0</v>
      </c>
      <c r="AB116" s="96"/>
      <c r="AC116" s="9">
        <f>'1.4.Fwd TIV-Field Inputs'!AJ116</f>
        <v>0</v>
      </c>
      <c r="AD116" s="9">
        <f>'1.4.Fwd TIV-Field Inputs'!AM116</f>
        <v>0</v>
      </c>
      <c r="AE116" s="9">
        <f>'1.4.Fwd TIV-Field Inputs'!AN116</f>
        <v>0</v>
      </c>
      <c r="AF116" s="9">
        <f>'1.4.Fwd TIV-Field Inputs'!AO116</f>
        <v>0</v>
      </c>
      <c r="AH116" s="72">
        <f>IFERROR(VLOOKUP(D116,Masters!$D$3:$E$17,2,FALSE),0)</f>
        <v>0</v>
      </c>
    </row>
    <row r="117" spans="1:34" s="3" customFormat="1" ht="16.5" customHeight="1" x14ac:dyDescent="0.25">
      <c r="A117" s="53">
        <f>'1.4.Fwd TIV-Field Inputs'!A117</f>
        <v>0</v>
      </c>
      <c r="B117" s="53">
        <f>'1.4.Fwd TIV-Field Inputs'!B117</f>
        <v>0</v>
      </c>
      <c r="C117" s="53">
        <f>'1.4.Fwd TIV-Field Inputs'!C117</f>
        <v>0</v>
      </c>
      <c r="D117" s="53">
        <f>'1.4.Fwd TIV-Field Inputs'!D117</f>
        <v>0</v>
      </c>
      <c r="E117" s="84" t="str">
        <f t="shared" si="7"/>
        <v>0-0 (0)</v>
      </c>
      <c r="G117" s="10">
        <f>'3.1.MTS A'!M118</f>
        <v>0</v>
      </c>
      <c r="H117" s="10">
        <f>'3.1.MTS A'!O118</f>
        <v>0</v>
      </c>
      <c r="I117" s="96"/>
      <c r="J117" s="10">
        <f>'3.1.MTS A'!G118</f>
        <v>0</v>
      </c>
      <c r="K117" s="10">
        <f>'3.1.MTS A'!L118</f>
        <v>0</v>
      </c>
      <c r="L117" s="10">
        <f>'3.1.MTS A'!N118</f>
        <v>0</v>
      </c>
      <c r="N117" s="9">
        <f>'1.4.Fwd TIV-Field Inputs'!O117</f>
        <v>0</v>
      </c>
      <c r="O117" s="9">
        <f>'1.4.Fwd TIV-Field Inputs'!R117</f>
        <v>0</v>
      </c>
      <c r="P117" s="9">
        <f>'1.4.Fwd TIV-Field Inputs'!S117</f>
        <v>0</v>
      </c>
      <c r="Q117" s="9">
        <f>'1.4.Fwd TIV-Field Inputs'!T117</f>
        <v>0</v>
      </c>
      <c r="R117" s="96"/>
      <c r="S117" s="9">
        <f>'1.4.Fwd TIV-Field Inputs'!V117</f>
        <v>0</v>
      </c>
      <c r="T117" s="9">
        <f>'1.4.Fwd TIV-Field Inputs'!Y117</f>
        <v>0</v>
      </c>
      <c r="U117" s="9">
        <f>'1.4.Fwd TIV-Field Inputs'!Z117</f>
        <v>0</v>
      </c>
      <c r="V117" s="9">
        <f>'1.4.Fwd TIV-Field Inputs'!AA117</f>
        <v>0</v>
      </c>
      <c r="W117"/>
      <c r="X117" s="9">
        <f>'1.4.Fwd TIV-Field Inputs'!AC117</f>
        <v>0</v>
      </c>
      <c r="Y117" s="9">
        <f>'1.4.Fwd TIV-Field Inputs'!AF117</f>
        <v>0</v>
      </c>
      <c r="Z117" s="9">
        <f>'1.4.Fwd TIV-Field Inputs'!AG117</f>
        <v>0</v>
      </c>
      <c r="AA117" s="9">
        <f>'1.4.Fwd TIV-Field Inputs'!AH117</f>
        <v>0</v>
      </c>
      <c r="AB117" s="96"/>
      <c r="AC117" s="9">
        <f>'1.4.Fwd TIV-Field Inputs'!AJ117</f>
        <v>0</v>
      </c>
      <c r="AD117" s="9">
        <f>'1.4.Fwd TIV-Field Inputs'!AM117</f>
        <v>0</v>
      </c>
      <c r="AE117" s="9">
        <f>'1.4.Fwd TIV-Field Inputs'!AN117</f>
        <v>0</v>
      </c>
      <c r="AF117" s="9">
        <f>'1.4.Fwd TIV-Field Inputs'!AO117</f>
        <v>0</v>
      </c>
      <c r="AH117" s="72">
        <f>IFERROR(VLOOKUP(D117,Masters!$D$3:$E$17,2,FALSE),0)</f>
        <v>0</v>
      </c>
    </row>
    <row r="118" spans="1:34" s="3" customFormat="1" ht="16.5" customHeight="1" x14ac:dyDescent="0.25">
      <c r="A118" s="53">
        <f>'1.4.Fwd TIV-Field Inputs'!A118</f>
        <v>0</v>
      </c>
      <c r="B118" s="53">
        <f>'1.4.Fwd TIV-Field Inputs'!B118</f>
        <v>0</v>
      </c>
      <c r="C118" s="53">
        <f>'1.4.Fwd TIV-Field Inputs'!C118</f>
        <v>0</v>
      </c>
      <c r="D118" s="53">
        <f>'1.4.Fwd TIV-Field Inputs'!D118</f>
        <v>0</v>
      </c>
      <c r="E118" s="84" t="str">
        <f t="shared" si="7"/>
        <v>0-0 (0)</v>
      </c>
      <c r="G118" s="10">
        <f>'3.1.MTS A'!M119</f>
        <v>0</v>
      </c>
      <c r="H118" s="10">
        <f>'3.1.MTS A'!O119</f>
        <v>0</v>
      </c>
      <c r="I118" s="96"/>
      <c r="J118" s="10">
        <f>'3.1.MTS A'!G119</f>
        <v>0</v>
      </c>
      <c r="K118" s="10">
        <f>'3.1.MTS A'!L119</f>
        <v>0</v>
      </c>
      <c r="L118" s="10">
        <f>'3.1.MTS A'!N119</f>
        <v>0</v>
      </c>
      <c r="N118" s="9">
        <f>'1.4.Fwd TIV-Field Inputs'!O118</f>
        <v>0</v>
      </c>
      <c r="O118" s="9">
        <f>'1.4.Fwd TIV-Field Inputs'!R118</f>
        <v>0</v>
      </c>
      <c r="P118" s="9">
        <f>'1.4.Fwd TIV-Field Inputs'!S118</f>
        <v>0</v>
      </c>
      <c r="Q118" s="9">
        <f>'1.4.Fwd TIV-Field Inputs'!T118</f>
        <v>0</v>
      </c>
      <c r="R118" s="96"/>
      <c r="S118" s="9">
        <f>'1.4.Fwd TIV-Field Inputs'!V118</f>
        <v>0</v>
      </c>
      <c r="T118" s="9">
        <f>'1.4.Fwd TIV-Field Inputs'!Y118</f>
        <v>0</v>
      </c>
      <c r="U118" s="9">
        <f>'1.4.Fwd TIV-Field Inputs'!Z118</f>
        <v>0</v>
      </c>
      <c r="V118" s="9">
        <f>'1.4.Fwd TIV-Field Inputs'!AA118</f>
        <v>0</v>
      </c>
      <c r="W118"/>
      <c r="X118" s="9">
        <f>'1.4.Fwd TIV-Field Inputs'!AC118</f>
        <v>0</v>
      </c>
      <c r="Y118" s="9">
        <f>'1.4.Fwd TIV-Field Inputs'!AF118</f>
        <v>0</v>
      </c>
      <c r="Z118" s="9">
        <f>'1.4.Fwd TIV-Field Inputs'!AG118</f>
        <v>0</v>
      </c>
      <c r="AA118" s="9">
        <f>'1.4.Fwd TIV-Field Inputs'!AH118</f>
        <v>0</v>
      </c>
      <c r="AB118" s="96"/>
      <c r="AC118" s="9">
        <f>'1.4.Fwd TIV-Field Inputs'!AJ118</f>
        <v>0</v>
      </c>
      <c r="AD118" s="9">
        <f>'1.4.Fwd TIV-Field Inputs'!AM118</f>
        <v>0</v>
      </c>
      <c r="AE118" s="9">
        <f>'1.4.Fwd TIV-Field Inputs'!AN118</f>
        <v>0</v>
      </c>
      <c r="AF118" s="9">
        <f>'1.4.Fwd TIV-Field Inputs'!AO118</f>
        <v>0</v>
      </c>
      <c r="AH118" s="72">
        <f>IFERROR(VLOOKUP(D118,Masters!$D$3:$E$17,2,FALSE),0)</f>
        <v>0</v>
      </c>
    </row>
    <row r="119" spans="1:34" s="3" customFormat="1" ht="16.5" customHeight="1" x14ac:dyDescent="0.25">
      <c r="A119" s="53">
        <f>'1.4.Fwd TIV-Field Inputs'!A119</f>
        <v>0</v>
      </c>
      <c r="B119" s="53">
        <f>'1.4.Fwd TIV-Field Inputs'!B119</f>
        <v>0</v>
      </c>
      <c r="C119" s="53">
        <f>'1.4.Fwd TIV-Field Inputs'!C119</f>
        <v>0</v>
      </c>
      <c r="D119" s="53">
        <f>'1.4.Fwd TIV-Field Inputs'!D119</f>
        <v>0</v>
      </c>
      <c r="E119" s="84" t="str">
        <f t="shared" si="7"/>
        <v>0-0 (0)</v>
      </c>
      <c r="G119" s="10">
        <f>'3.1.MTS A'!M120</f>
        <v>0</v>
      </c>
      <c r="H119" s="10">
        <f>'3.1.MTS A'!O120</f>
        <v>0</v>
      </c>
      <c r="I119" s="96"/>
      <c r="J119" s="10">
        <f>'3.1.MTS A'!G120</f>
        <v>0</v>
      </c>
      <c r="K119" s="10">
        <f>'3.1.MTS A'!L120</f>
        <v>0</v>
      </c>
      <c r="L119" s="10">
        <f>'3.1.MTS A'!N120</f>
        <v>0</v>
      </c>
      <c r="N119" s="9">
        <f>'1.4.Fwd TIV-Field Inputs'!O119</f>
        <v>0</v>
      </c>
      <c r="O119" s="9">
        <f>'1.4.Fwd TIV-Field Inputs'!R119</f>
        <v>0</v>
      </c>
      <c r="P119" s="9">
        <f>'1.4.Fwd TIV-Field Inputs'!S119</f>
        <v>0</v>
      </c>
      <c r="Q119" s="9">
        <f>'1.4.Fwd TIV-Field Inputs'!T119</f>
        <v>0</v>
      </c>
      <c r="R119" s="96"/>
      <c r="S119" s="9">
        <f>'1.4.Fwd TIV-Field Inputs'!V119</f>
        <v>0</v>
      </c>
      <c r="T119" s="9">
        <f>'1.4.Fwd TIV-Field Inputs'!Y119</f>
        <v>0</v>
      </c>
      <c r="U119" s="9">
        <f>'1.4.Fwd TIV-Field Inputs'!Z119</f>
        <v>0</v>
      </c>
      <c r="V119" s="9">
        <f>'1.4.Fwd TIV-Field Inputs'!AA119</f>
        <v>0</v>
      </c>
      <c r="W119"/>
      <c r="X119" s="9">
        <f>'1.4.Fwd TIV-Field Inputs'!AC119</f>
        <v>0</v>
      </c>
      <c r="Y119" s="9">
        <f>'1.4.Fwd TIV-Field Inputs'!AF119</f>
        <v>0</v>
      </c>
      <c r="Z119" s="9">
        <f>'1.4.Fwd TIV-Field Inputs'!AG119</f>
        <v>0</v>
      </c>
      <c r="AA119" s="9">
        <f>'1.4.Fwd TIV-Field Inputs'!AH119</f>
        <v>0</v>
      </c>
      <c r="AB119" s="96"/>
      <c r="AC119" s="9">
        <f>'1.4.Fwd TIV-Field Inputs'!AJ119</f>
        <v>0</v>
      </c>
      <c r="AD119" s="9">
        <f>'1.4.Fwd TIV-Field Inputs'!AM119</f>
        <v>0</v>
      </c>
      <c r="AE119" s="9">
        <f>'1.4.Fwd TIV-Field Inputs'!AN119</f>
        <v>0</v>
      </c>
      <c r="AF119" s="9">
        <f>'1.4.Fwd TIV-Field Inputs'!AO119</f>
        <v>0</v>
      </c>
      <c r="AH119" s="72">
        <f>IFERROR(VLOOKUP(D119,Masters!$D$3:$E$17,2,FALSE),0)</f>
        <v>0</v>
      </c>
    </row>
    <row r="120" spans="1:34" s="3" customFormat="1" ht="16.5" customHeight="1" x14ac:dyDescent="0.25">
      <c r="A120" s="53">
        <f>'1.4.Fwd TIV-Field Inputs'!A120</f>
        <v>0</v>
      </c>
      <c r="B120" s="53">
        <f>'1.4.Fwd TIV-Field Inputs'!B120</f>
        <v>0</v>
      </c>
      <c r="C120" s="53">
        <f>'1.4.Fwd TIV-Field Inputs'!C120</f>
        <v>0</v>
      </c>
      <c r="D120" s="53">
        <f>'1.4.Fwd TIV-Field Inputs'!D120</f>
        <v>0</v>
      </c>
      <c r="E120" s="84" t="str">
        <f t="shared" si="7"/>
        <v>0-0 (0)</v>
      </c>
      <c r="G120" s="10">
        <f>'3.1.MTS A'!M121</f>
        <v>0</v>
      </c>
      <c r="H120" s="10">
        <f>'3.1.MTS A'!O121</f>
        <v>0</v>
      </c>
      <c r="I120" s="96"/>
      <c r="J120" s="10">
        <f>'3.1.MTS A'!G121</f>
        <v>0</v>
      </c>
      <c r="K120" s="10">
        <f>'3.1.MTS A'!L121</f>
        <v>0</v>
      </c>
      <c r="L120" s="10">
        <f>'3.1.MTS A'!N121</f>
        <v>0</v>
      </c>
      <c r="N120" s="9">
        <f>'1.4.Fwd TIV-Field Inputs'!O120</f>
        <v>0</v>
      </c>
      <c r="O120" s="9">
        <f>'1.4.Fwd TIV-Field Inputs'!R120</f>
        <v>0</v>
      </c>
      <c r="P120" s="9">
        <f>'1.4.Fwd TIV-Field Inputs'!S120</f>
        <v>0</v>
      </c>
      <c r="Q120" s="9">
        <f>'1.4.Fwd TIV-Field Inputs'!T120</f>
        <v>0</v>
      </c>
      <c r="R120" s="96"/>
      <c r="S120" s="9">
        <f>'1.4.Fwd TIV-Field Inputs'!V120</f>
        <v>0</v>
      </c>
      <c r="T120" s="9">
        <f>'1.4.Fwd TIV-Field Inputs'!Y120</f>
        <v>0</v>
      </c>
      <c r="U120" s="9">
        <f>'1.4.Fwd TIV-Field Inputs'!Z120</f>
        <v>0</v>
      </c>
      <c r="V120" s="9">
        <f>'1.4.Fwd TIV-Field Inputs'!AA120</f>
        <v>0</v>
      </c>
      <c r="W120"/>
      <c r="X120" s="9">
        <f>'1.4.Fwd TIV-Field Inputs'!AC120</f>
        <v>0</v>
      </c>
      <c r="Y120" s="9">
        <f>'1.4.Fwd TIV-Field Inputs'!AF120</f>
        <v>0</v>
      </c>
      <c r="Z120" s="9">
        <f>'1.4.Fwd TIV-Field Inputs'!AG120</f>
        <v>0</v>
      </c>
      <c r="AA120" s="9">
        <f>'1.4.Fwd TIV-Field Inputs'!AH120</f>
        <v>0</v>
      </c>
      <c r="AB120" s="96"/>
      <c r="AC120" s="9">
        <f>'1.4.Fwd TIV-Field Inputs'!AJ120</f>
        <v>0</v>
      </c>
      <c r="AD120" s="9">
        <f>'1.4.Fwd TIV-Field Inputs'!AM120</f>
        <v>0</v>
      </c>
      <c r="AE120" s="9">
        <f>'1.4.Fwd TIV-Field Inputs'!AN120</f>
        <v>0</v>
      </c>
      <c r="AF120" s="9">
        <f>'1.4.Fwd TIV-Field Inputs'!AO120</f>
        <v>0</v>
      </c>
      <c r="AH120" s="72">
        <f>IFERROR(VLOOKUP(D120,Masters!$D$3:$E$17,2,FALSE),0)</f>
        <v>0</v>
      </c>
    </row>
    <row r="121" spans="1:34" s="3" customFormat="1" ht="16.5" customHeight="1" x14ac:dyDescent="0.25">
      <c r="A121" s="53">
        <f>'1.4.Fwd TIV-Field Inputs'!A121</f>
        <v>0</v>
      </c>
      <c r="B121" s="53">
        <f>'1.4.Fwd TIV-Field Inputs'!B121</f>
        <v>0</v>
      </c>
      <c r="C121" s="53">
        <f>'1.4.Fwd TIV-Field Inputs'!C121</f>
        <v>0</v>
      </c>
      <c r="D121" s="53">
        <f>'1.4.Fwd TIV-Field Inputs'!D121</f>
        <v>0</v>
      </c>
      <c r="E121" s="84" t="str">
        <f t="shared" si="7"/>
        <v>0-0 (0)</v>
      </c>
      <c r="G121" s="10">
        <f>'3.1.MTS A'!M122</f>
        <v>0</v>
      </c>
      <c r="H121" s="10">
        <f>'3.1.MTS A'!O122</f>
        <v>0</v>
      </c>
      <c r="I121" s="96"/>
      <c r="J121" s="10">
        <f>'3.1.MTS A'!G122</f>
        <v>0</v>
      </c>
      <c r="K121" s="10">
        <f>'3.1.MTS A'!L122</f>
        <v>0</v>
      </c>
      <c r="L121" s="10">
        <f>'3.1.MTS A'!N122</f>
        <v>0</v>
      </c>
      <c r="N121" s="9">
        <f>'1.4.Fwd TIV-Field Inputs'!O121</f>
        <v>0</v>
      </c>
      <c r="O121" s="9">
        <f>'1.4.Fwd TIV-Field Inputs'!R121</f>
        <v>0</v>
      </c>
      <c r="P121" s="9">
        <f>'1.4.Fwd TIV-Field Inputs'!S121</f>
        <v>0</v>
      </c>
      <c r="Q121" s="9">
        <f>'1.4.Fwd TIV-Field Inputs'!T121</f>
        <v>0</v>
      </c>
      <c r="R121" s="96"/>
      <c r="S121" s="9">
        <f>'1.4.Fwd TIV-Field Inputs'!V121</f>
        <v>0</v>
      </c>
      <c r="T121" s="9">
        <f>'1.4.Fwd TIV-Field Inputs'!Y121</f>
        <v>0</v>
      </c>
      <c r="U121" s="9">
        <f>'1.4.Fwd TIV-Field Inputs'!Z121</f>
        <v>0</v>
      </c>
      <c r="V121" s="9">
        <f>'1.4.Fwd TIV-Field Inputs'!AA121</f>
        <v>0</v>
      </c>
      <c r="W121"/>
      <c r="X121" s="9">
        <f>'1.4.Fwd TIV-Field Inputs'!AC121</f>
        <v>0</v>
      </c>
      <c r="Y121" s="9">
        <f>'1.4.Fwd TIV-Field Inputs'!AF121</f>
        <v>0</v>
      </c>
      <c r="Z121" s="9">
        <f>'1.4.Fwd TIV-Field Inputs'!AG121</f>
        <v>0</v>
      </c>
      <c r="AA121" s="9">
        <f>'1.4.Fwd TIV-Field Inputs'!AH121</f>
        <v>0</v>
      </c>
      <c r="AB121" s="96"/>
      <c r="AC121" s="9">
        <f>'1.4.Fwd TIV-Field Inputs'!AJ121</f>
        <v>0</v>
      </c>
      <c r="AD121" s="9">
        <f>'1.4.Fwd TIV-Field Inputs'!AM121</f>
        <v>0</v>
      </c>
      <c r="AE121" s="9">
        <f>'1.4.Fwd TIV-Field Inputs'!AN121</f>
        <v>0</v>
      </c>
      <c r="AF121" s="9">
        <f>'1.4.Fwd TIV-Field Inputs'!AO121</f>
        <v>0</v>
      </c>
      <c r="AH121" s="72">
        <f>IFERROR(VLOOKUP(D121,Masters!$D$3:$E$17,2,FALSE),0)</f>
        <v>0</v>
      </c>
    </row>
    <row r="122" spans="1:34" s="3" customFormat="1" ht="16.5" customHeight="1" x14ac:dyDescent="0.25">
      <c r="A122" s="53">
        <f>'1.4.Fwd TIV-Field Inputs'!A122</f>
        <v>0</v>
      </c>
      <c r="B122" s="53">
        <f>'1.4.Fwd TIV-Field Inputs'!B122</f>
        <v>0</v>
      </c>
      <c r="C122" s="53">
        <f>'1.4.Fwd TIV-Field Inputs'!C122</f>
        <v>0</v>
      </c>
      <c r="D122" s="53">
        <f>'1.4.Fwd TIV-Field Inputs'!D122</f>
        <v>0</v>
      </c>
      <c r="E122" s="84" t="str">
        <f t="shared" si="7"/>
        <v>0-0 (0)</v>
      </c>
      <c r="G122" s="10">
        <f>'3.1.MTS A'!M123</f>
        <v>0</v>
      </c>
      <c r="H122" s="10">
        <f>'3.1.MTS A'!O123</f>
        <v>0</v>
      </c>
      <c r="I122" s="96"/>
      <c r="J122" s="10">
        <f>'3.1.MTS A'!G123</f>
        <v>0</v>
      </c>
      <c r="K122" s="10">
        <f>'3.1.MTS A'!L123</f>
        <v>0</v>
      </c>
      <c r="L122" s="10">
        <f>'3.1.MTS A'!N123</f>
        <v>0</v>
      </c>
      <c r="N122" s="9">
        <f>'1.4.Fwd TIV-Field Inputs'!O122</f>
        <v>0</v>
      </c>
      <c r="O122" s="9">
        <f>'1.4.Fwd TIV-Field Inputs'!R122</f>
        <v>0</v>
      </c>
      <c r="P122" s="9">
        <f>'1.4.Fwd TIV-Field Inputs'!S122</f>
        <v>0</v>
      </c>
      <c r="Q122" s="9">
        <f>'1.4.Fwd TIV-Field Inputs'!T122</f>
        <v>0</v>
      </c>
      <c r="R122" s="96"/>
      <c r="S122" s="9">
        <f>'1.4.Fwd TIV-Field Inputs'!V122</f>
        <v>0</v>
      </c>
      <c r="T122" s="9">
        <f>'1.4.Fwd TIV-Field Inputs'!Y122</f>
        <v>0</v>
      </c>
      <c r="U122" s="9">
        <f>'1.4.Fwd TIV-Field Inputs'!Z122</f>
        <v>0</v>
      </c>
      <c r="V122" s="9">
        <f>'1.4.Fwd TIV-Field Inputs'!AA122</f>
        <v>0</v>
      </c>
      <c r="W122"/>
      <c r="X122" s="9">
        <f>'1.4.Fwd TIV-Field Inputs'!AC122</f>
        <v>0</v>
      </c>
      <c r="Y122" s="9">
        <f>'1.4.Fwd TIV-Field Inputs'!AF122</f>
        <v>0</v>
      </c>
      <c r="Z122" s="9">
        <f>'1.4.Fwd TIV-Field Inputs'!AG122</f>
        <v>0</v>
      </c>
      <c r="AA122" s="9">
        <f>'1.4.Fwd TIV-Field Inputs'!AH122</f>
        <v>0</v>
      </c>
      <c r="AB122" s="96"/>
      <c r="AC122" s="9">
        <f>'1.4.Fwd TIV-Field Inputs'!AJ122</f>
        <v>0</v>
      </c>
      <c r="AD122" s="9">
        <f>'1.4.Fwd TIV-Field Inputs'!AM122</f>
        <v>0</v>
      </c>
      <c r="AE122" s="9">
        <f>'1.4.Fwd TIV-Field Inputs'!AN122</f>
        <v>0</v>
      </c>
      <c r="AF122" s="9">
        <f>'1.4.Fwd TIV-Field Inputs'!AO122</f>
        <v>0</v>
      </c>
      <c r="AH122" s="72">
        <f>IFERROR(VLOOKUP(D122,Masters!$D$3:$E$17,2,FALSE),0)</f>
        <v>0</v>
      </c>
    </row>
    <row r="123" spans="1:34" s="3" customFormat="1" ht="16.5" customHeight="1" x14ac:dyDescent="0.25">
      <c r="A123" s="53">
        <f>'1.4.Fwd TIV-Field Inputs'!A123</f>
        <v>0</v>
      </c>
      <c r="B123" s="53">
        <f>'1.4.Fwd TIV-Field Inputs'!B123</f>
        <v>0</v>
      </c>
      <c r="C123" s="53">
        <f>'1.4.Fwd TIV-Field Inputs'!C123</f>
        <v>0</v>
      </c>
      <c r="D123" s="53">
        <f>'1.4.Fwd TIV-Field Inputs'!D123</f>
        <v>0</v>
      </c>
      <c r="E123" s="84" t="str">
        <f t="shared" si="7"/>
        <v>0-0 (0)</v>
      </c>
      <c r="G123" s="10">
        <f>'3.1.MTS A'!M124</f>
        <v>0</v>
      </c>
      <c r="H123" s="10">
        <f>'3.1.MTS A'!O124</f>
        <v>0</v>
      </c>
      <c r="I123" s="96"/>
      <c r="J123" s="10">
        <f>'3.1.MTS A'!G124</f>
        <v>0</v>
      </c>
      <c r="K123" s="10">
        <f>'3.1.MTS A'!L124</f>
        <v>0</v>
      </c>
      <c r="L123" s="10">
        <f>'3.1.MTS A'!N124</f>
        <v>0</v>
      </c>
      <c r="N123" s="9">
        <f>'1.4.Fwd TIV-Field Inputs'!O123</f>
        <v>0</v>
      </c>
      <c r="O123" s="9">
        <f>'1.4.Fwd TIV-Field Inputs'!R123</f>
        <v>0</v>
      </c>
      <c r="P123" s="9">
        <f>'1.4.Fwd TIV-Field Inputs'!S123</f>
        <v>0</v>
      </c>
      <c r="Q123" s="9">
        <f>'1.4.Fwd TIV-Field Inputs'!T123</f>
        <v>0</v>
      </c>
      <c r="R123" s="96"/>
      <c r="S123" s="9">
        <f>'1.4.Fwd TIV-Field Inputs'!V123</f>
        <v>0</v>
      </c>
      <c r="T123" s="9">
        <f>'1.4.Fwd TIV-Field Inputs'!Y123</f>
        <v>0</v>
      </c>
      <c r="U123" s="9">
        <f>'1.4.Fwd TIV-Field Inputs'!Z123</f>
        <v>0</v>
      </c>
      <c r="V123" s="9">
        <f>'1.4.Fwd TIV-Field Inputs'!AA123</f>
        <v>0</v>
      </c>
      <c r="W123"/>
      <c r="X123" s="9">
        <f>'1.4.Fwd TIV-Field Inputs'!AC123</f>
        <v>0</v>
      </c>
      <c r="Y123" s="9">
        <f>'1.4.Fwd TIV-Field Inputs'!AF123</f>
        <v>0</v>
      </c>
      <c r="Z123" s="9">
        <f>'1.4.Fwd TIV-Field Inputs'!AG123</f>
        <v>0</v>
      </c>
      <c r="AA123" s="9">
        <f>'1.4.Fwd TIV-Field Inputs'!AH123</f>
        <v>0</v>
      </c>
      <c r="AB123" s="96"/>
      <c r="AC123" s="9">
        <f>'1.4.Fwd TIV-Field Inputs'!AJ123</f>
        <v>0</v>
      </c>
      <c r="AD123" s="9">
        <f>'1.4.Fwd TIV-Field Inputs'!AM123</f>
        <v>0</v>
      </c>
      <c r="AE123" s="9">
        <f>'1.4.Fwd TIV-Field Inputs'!AN123</f>
        <v>0</v>
      </c>
      <c r="AF123" s="9">
        <f>'1.4.Fwd TIV-Field Inputs'!AO123</f>
        <v>0</v>
      </c>
      <c r="AH123" s="72">
        <f>IFERROR(VLOOKUP(D123,Masters!$D$3:$E$17,2,FALSE),0)</f>
        <v>0</v>
      </c>
    </row>
    <row r="124" spans="1:34" s="3" customFormat="1" ht="16.5" customHeight="1" x14ac:dyDescent="0.25">
      <c r="A124" s="53">
        <f>'1.4.Fwd TIV-Field Inputs'!A124</f>
        <v>0</v>
      </c>
      <c r="B124" s="53">
        <f>'1.4.Fwd TIV-Field Inputs'!B124</f>
        <v>0</v>
      </c>
      <c r="C124" s="53">
        <f>'1.4.Fwd TIV-Field Inputs'!C124</f>
        <v>0</v>
      </c>
      <c r="D124" s="53">
        <f>'1.4.Fwd TIV-Field Inputs'!D124</f>
        <v>0</v>
      </c>
      <c r="E124" s="84" t="str">
        <f t="shared" si="7"/>
        <v>0-0 (0)</v>
      </c>
      <c r="G124" s="10">
        <f>'3.1.MTS A'!M125</f>
        <v>0</v>
      </c>
      <c r="H124" s="10">
        <f>'3.1.MTS A'!O125</f>
        <v>0</v>
      </c>
      <c r="I124" s="96"/>
      <c r="J124" s="10">
        <f>'3.1.MTS A'!G125</f>
        <v>0</v>
      </c>
      <c r="K124" s="10">
        <f>'3.1.MTS A'!L125</f>
        <v>0</v>
      </c>
      <c r="L124" s="10">
        <f>'3.1.MTS A'!N125</f>
        <v>0</v>
      </c>
      <c r="N124" s="9">
        <f>'1.4.Fwd TIV-Field Inputs'!O124</f>
        <v>0</v>
      </c>
      <c r="O124" s="9">
        <f>'1.4.Fwd TIV-Field Inputs'!R124</f>
        <v>0</v>
      </c>
      <c r="P124" s="9">
        <f>'1.4.Fwd TIV-Field Inputs'!S124</f>
        <v>0</v>
      </c>
      <c r="Q124" s="9">
        <f>'1.4.Fwd TIV-Field Inputs'!T124</f>
        <v>0</v>
      </c>
      <c r="R124" s="96"/>
      <c r="S124" s="9">
        <f>'1.4.Fwd TIV-Field Inputs'!V124</f>
        <v>0</v>
      </c>
      <c r="T124" s="9">
        <f>'1.4.Fwd TIV-Field Inputs'!Y124</f>
        <v>0</v>
      </c>
      <c r="U124" s="9">
        <f>'1.4.Fwd TIV-Field Inputs'!Z124</f>
        <v>0</v>
      </c>
      <c r="V124" s="9">
        <f>'1.4.Fwd TIV-Field Inputs'!AA124</f>
        <v>0</v>
      </c>
      <c r="W124"/>
      <c r="X124" s="9">
        <f>'1.4.Fwd TIV-Field Inputs'!AC124</f>
        <v>0</v>
      </c>
      <c r="Y124" s="9">
        <f>'1.4.Fwd TIV-Field Inputs'!AF124</f>
        <v>0</v>
      </c>
      <c r="Z124" s="9">
        <f>'1.4.Fwd TIV-Field Inputs'!AG124</f>
        <v>0</v>
      </c>
      <c r="AA124" s="9">
        <f>'1.4.Fwd TIV-Field Inputs'!AH124</f>
        <v>0</v>
      </c>
      <c r="AB124" s="96"/>
      <c r="AC124" s="9">
        <f>'1.4.Fwd TIV-Field Inputs'!AJ124</f>
        <v>0</v>
      </c>
      <c r="AD124" s="9">
        <f>'1.4.Fwd TIV-Field Inputs'!AM124</f>
        <v>0</v>
      </c>
      <c r="AE124" s="9">
        <f>'1.4.Fwd TIV-Field Inputs'!AN124</f>
        <v>0</v>
      </c>
      <c r="AF124" s="9">
        <f>'1.4.Fwd TIV-Field Inputs'!AO124</f>
        <v>0</v>
      </c>
      <c r="AH124" s="72">
        <f>IFERROR(VLOOKUP(D124,Masters!$D$3:$E$17,2,FALSE),0)</f>
        <v>0</v>
      </c>
    </row>
    <row r="125" spans="1:34" s="3" customFormat="1" ht="16.5" customHeight="1" x14ac:dyDescent="0.25">
      <c r="A125" s="53">
        <f>'1.4.Fwd TIV-Field Inputs'!A125</f>
        <v>0</v>
      </c>
      <c r="B125" s="53">
        <f>'1.4.Fwd TIV-Field Inputs'!B125</f>
        <v>0</v>
      </c>
      <c r="C125" s="53">
        <f>'1.4.Fwd TIV-Field Inputs'!C125</f>
        <v>0</v>
      </c>
      <c r="D125" s="53">
        <f>'1.4.Fwd TIV-Field Inputs'!D125</f>
        <v>0</v>
      </c>
      <c r="E125" s="84" t="str">
        <f t="shared" si="7"/>
        <v>0-0 (0)</v>
      </c>
      <c r="G125" s="10">
        <f>'3.1.MTS A'!M126</f>
        <v>0</v>
      </c>
      <c r="H125" s="10">
        <f>'3.1.MTS A'!O126</f>
        <v>0</v>
      </c>
      <c r="I125" s="96"/>
      <c r="J125" s="10">
        <f>'3.1.MTS A'!G126</f>
        <v>0</v>
      </c>
      <c r="K125" s="10">
        <f>'3.1.MTS A'!L126</f>
        <v>0</v>
      </c>
      <c r="L125" s="10">
        <f>'3.1.MTS A'!N126</f>
        <v>0</v>
      </c>
      <c r="N125" s="9">
        <f>'1.4.Fwd TIV-Field Inputs'!O125</f>
        <v>0</v>
      </c>
      <c r="O125" s="9">
        <f>'1.4.Fwd TIV-Field Inputs'!R125</f>
        <v>0</v>
      </c>
      <c r="P125" s="9">
        <f>'1.4.Fwd TIV-Field Inputs'!S125</f>
        <v>0</v>
      </c>
      <c r="Q125" s="9">
        <f>'1.4.Fwd TIV-Field Inputs'!T125</f>
        <v>0</v>
      </c>
      <c r="R125" s="96"/>
      <c r="S125" s="9">
        <f>'1.4.Fwd TIV-Field Inputs'!V125</f>
        <v>0</v>
      </c>
      <c r="T125" s="9">
        <f>'1.4.Fwd TIV-Field Inputs'!Y125</f>
        <v>0</v>
      </c>
      <c r="U125" s="9">
        <f>'1.4.Fwd TIV-Field Inputs'!Z125</f>
        <v>0</v>
      </c>
      <c r="V125" s="9">
        <f>'1.4.Fwd TIV-Field Inputs'!AA125</f>
        <v>0</v>
      </c>
      <c r="W125"/>
      <c r="X125" s="9">
        <f>'1.4.Fwd TIV-Field Inputs'!AC125</f>
        <v>0</v>
      </c>
      <c r="Y125" s="9">
        <f>'1.4.Fwd TIV-Field Inputs'!AF125</f>
        <v>0</v>
      </c>
      <c r="Z125" s="9">
        <f>'1.4.Fwd TIV-Field Inputs'!AG125</f>
        <v>0</v>
      </c>
      <c r="AA125" s="9">
        <f>'1.4.Fwd TIV-Field Inputs'!AH125</f>
        <v>0</v>
      </c>
      <c r="AB125" s="96"/>
      <c r="AC125" s="9">
        <f>'1.4.Fwd TIV-Field Inputs'!AJ125</f>
        <v>0</v>
      </c>
      <c r="AD125" s="9">
        <f>'1.4.Fwd TIV-Field Inputs'!AM125</f>
        <v>0</v>
      </c>
      <c r="AE125" s="9">
        <f>'1.4.Fwd TIV-Field Inputs'!AN125</f>
        <v>0</v>
      </c>
      <c r="AF125" s="9">
        <f>'1.4.Fwd TIV-Field Inputs'!AO125</f>
        <v>0</v>
      </c>
      <c r="AH125" s="72">
        <f>IFERROR(VLOOKUP(D125,Masters!$D$3:$E$17,2,FALSE),0)</f>
        <v>0</v>
      </c>
    </row>
    <row r="126" spans="1:34" s="3" customFormat="1" ht="16.5" customHeight="1" x14ac:dyDescent="0.25">
      <c r="A126" s="53">
        <f>'1.4.Fwd TIV-Field Inputs'!A126</f>
        <v>0</v>
      </c>
      <c r="B126" s="53">
        <f>'1.4.Fwd TIV-Field Inputs'!B126</f>
        <v>0</v>
      </c>
      <c r="C126" s="53">
        <f>'1.4.Fwd TIV-Field Inputs'!C126</f>
        <v>0</v>
      </c>
      <c r="D126" s="53">
        <f>'1.4.Fwd TIV-Field Inputs'!D126</f>
        <v>0</v>
      </c>
      <c r="E126" s="84" t="str">
        <f t="shared" si="7"/>
        <v>0-0 (0)</v>
      </c>
      <c r="G126" s="10">
        <f>'3.1.MTS A'!M127</f>
        <v>0</v>
      </c>
      <c r="H126" s="10">
        <f>'3.1.MTS A'!O127</f>
        <v>0</v>
      </c>
      <c r="I126" s="96"/>
      <c r="J126" s="10">
        <f>'3.1.MTS A'!G127</f>
        <v>0</v>
      </c>
      <c r="K126" s="10">
        <f>'3.1.MTS A'!L127</f>
        <v>0</v>
      </c>
      <c r="L126" s="10">
        <f>'3.1.MTS A'!N127</f>
        <v>0</v>
      </c>
      <c r="N126" s="9">
        <f>'1.4.Fwd TIV-Field Inputs'!O126</f>
        <v>0</v>
      </c>
      <c r="O126" s="9">
        <f>'1.4.Fwd TIV-Field Inputs'!R126</f>
        <v>0</v>
      </c>
      <c r="P126" s="9">
        <f>'1.4.Fwd TIV-Field Inputs'!S126</f>
        <v>0</v>
      </c>
      <c r="Q126" s="9">
        <f>'1.4.Fwd TIV-Field Inputs'!T126</f>
        <v>0</v>
      </c>
      <c r="R126" s="96"/>
      <c r="S126" s="9">
        <f>'1.4.Fwd TIV-Field Inputs'!V126</f>
        <v>0</v>
      </c>
      <c r="T126" s="9">
        <f>'1.4.Fwd TIV-Field Inputs'!Y126</f>
        <v>0</v>
      </c>
      <c r="U126" s="9">
        <f>'1.4.Fwd TIV-Field Inputs'!Z126</f>
        <v>0</v>
      </c>
      <c r="V126" s="9">
        <f>'1.4.Fwd TIV-Field Inputs'!AA126</f>
        <v>0</v>
      </c>
      <c r="W126"/>
      <c r="X126" s="9">
        <f>'1.4.Fwd TIV-Field Inputs'!AC126</f>
        <v>0</v>
      </c>
      <c r="Y126" s="9">
        <f>'1.4.Fwd TIV-Field Inputs'!AF126</f>
        <v>0</v>
      </c>
      <c r="Z126" s="9">
        <f>'1.4.Fwd TIV-Field Inputs'!AG126</f>
        <v>0</v>
      </c>
      <c r="AA126" s="9">
        <f>'1.4.Fwd TIV-Field Inputs'!AH126</f>
        <v>0</v>
      </c>
      <c r="AB126" s="96"/>
      <c r="AC126" s="9">
        <f>'1.4.Fwd TIV-Field Inputs'!AJ126</f>
        <v>0</v>
      </c>
      <c r="AD126" s="9">
        <f>'1.4.Fwd TIV-Field Inputs'!AM126</f>
        <v>0</v>
      </c>
      <c r="AE126" s="9">
        <f>'1.4.Fwd TIV-Field Inputs'!AN126</f>
        <v>0</v>
      </c>
      <c r="AF126" s="9">
        <f>'1.4.Fwd TIV-Field Inputs'!AO126</f>
        <v>0</v>
      </c>
      <c r="AH126" s="72">
        <f>IFERROR(VLOOKUP(D126,Masters!$D$3:$E$17,2,FALSE),0)</f>
        <v>0</v>
      </c>
    </row>
    <row r="127" spans="1:34" s="3" customFormat="1" ht="16.5" customHeight="1" x14ac:dyDescent="0.25">
      <c r="A127" s="53">
        <f>'1.4.Fwd TIV-Field Inputs'!A127</f>
        <v>0</v>
      </c>
      <c r="B127" s="53">
        <f>'1.4.Fwd TIV-Field Inputs'!B127</f>
        <v>0</v>
      </c>
      <c r="C127" s="53">
        <f>'1.4.Fwd TIV-Field Inputs'!C127</f>
        <v>0</v>
      </c>
      <c r="D127" s="53">
        <f>'1.4.Fwd TIV-Field Inputs'!D127</f>
        <v>0</v>
      </c>
      <c r="E127" s="84" t="str">
        <f t="shared" si="7"/>
        <v>0-0 (0)</v>
      </c>
      <c r="G127" s="10">
        <f>'3.1.MTS A'!M128</f>
        <v>0</v>
      </c>
      <c r="H127" s="10">
        <f>'3.1.MTS A'!O128</f>
        <v>0</v>
      </c>
      <c r="I127" s="96"/>
      <c r="J127" s="10">
        <f>'3.1.MTS A'!G128</f>
        <v>0</v>
      </c>
      <c r="K127" s="10">
        <f>'3.1.MTS A'!L128</f>
        <v>0</v>
      </c>
      <c r="L127" s="10">
        <f>'3.1.MTS A'!N128</f>
        <v>0</v>
      </c>
      <c r="N127" s="9">
        <f>'1.4.Fwd TIV-Field Inputs'!O127</f>
        <v>0</v>
      </c>
      <c r="O127" s="9">
        <f>'1.4.Fwd TIV-Field Inputs'!R127</f>
        <v>0</v>
      </c>
      <c r="P127" s="9">
        <f>'1.4.Fwd TIV-Field Inputs'!S127</f>
        <v>0</v>
      </c>
      <c r="Q127" s="9">
        <f>'1.4.Fwd TIV-Field Inputs'!T127</f>
        <v>0</v>
      </c>
      <c r="R127" s="96"/>
      <c r="S127" s="9">
        <f>'1.4.Fwd TIV-Field Inputs'!V127</f>
        <v>0</v>
      </c>
      <c r="T127" s="9">
        <f>'1.4.Fwd TIV-Field Inputs'!Y127</f>
        <v>0</v>
      </c>
      <c r="U127" s="9">
        <f>'1.4.Fwd TIV-Field Inputs'!Z127</f>
        <v>0</v>
      </c>
      <c r="V127" s="9">
        <f>'1.4.Fwd TIV-Field Inputs'!AA127</f>
        <v>0</v>
      </c>
      <c r="W127"/>
      <c r="X127" s="9">
        <f>'1.4.Fwd TIV-Field Inputs'!AC127</f>
        <v>0</v>
      </c>
      <c r="Y127" s="9">
        <f>'1.4.Fwd TIV-Field Inputs'!AF127</f>
        <v>0</v>
      </c>
      <c r="Z127" s="9">
        <f>'1.4.Fwd TIV-Field Inputs'!AG127</f>
        <v>0</v>
      </c>
      <c r="AA127" s="9">
        <f>'1.4.Fwd TIV-Field Inputs'!AH127</f>
        <v>0</v>
      </c>
      <c r="AB127" s="96"/>
      <c r="AC127" s="9">
        <f>'1.4.Fwd TIV-Field Inputs'!AJ127</f>
        <v>0</v>
      </c>
      <c r="AD127" s="9">
        <f>'1.4.Fwd TIV-Field Inputs'!AM127</f>
        <v>0</v>
      </c>
      <c r="AE127" s="9">
        <f>'1.4.Fwd TIV-Field Inputs'!AN127</f>
        <v>0</v>
      </c>
      <c r="AF127" s="9">
        <f>'1.4.Fwd TIV-Field Inputs'!AO127</f>
        <v>0</v>
      </c>
      <c r="AH127" s="72">
        <f>IFERROR(VLOOKUP(D127,Masters!$D$3:$E$17,2,FALSE),0)</f>
        <v>0</v>
      </c>
    </row>
    <row r="128" spans="1:34" s="3" customFormat="1" ht="16.5" customHeight="1" x14ac:dyDescent="0.25">
      <c r="A128" s="53">
        <f>'1.4.Fwd TIV-Field Inputs'!A128</f>
        <v>0</v>
      </c>
      <c r="B128" s="53">
        <f>'1.4.Fwd TIV-Field Inputs'!B128</f>
        <v>0</v>
      </c>
      <c r="C128" s="53">
        <f>'1.4.Fwd TIV-Field Inputs'!C128</f>
        <v>0</v>
      </c>
      <c r="D128" s="53">
        <f>'1.4.Fwd TIV-Field Inputs'!D128</f>
        <v>0</v>
      </c>
      <c r="E128" s="84" t="str">
        <f t="shared" si="7"/>
        <v>0-0 (0)</v>
      </c>
      <c r="G128" s="10">
        <f>'3.1.MTS A'!M129</f>
        <v>0</v>
      </c>
      <c r="H128" s="10">
        <f>'3.1.MTS A'!O129</f>
        <v>0</v>
      </c>
      <c r="I128" s="96"/>
      <c r="J128" s="10">
        <f>'3.1.MTS A'!G129</f>
        <v>0</v>
      </c>
      <c r="K128" s="10">
        <f>'3.1.MTS A'!L129</f>
        <v>0</v>
      </c>
      <c r="L128" s="10">
        <f>'3.1.MTS A'!N129</f>
        <v>0</v>
      </c>
      <c r="N128" s="9">
        <f>'1.4.Fwd TIV-Field Inputs'!O128</f>
        <v>0</v>
      </c>
      <c r="O128" s="9">
        <f>'1.4.Fwd TIV-Field Inputs'!R128</f>
        <v>0</v>
      </c>
      <c r="P128" s="9">
        <f>'1.4.Fwd TIV-Field Inputs'!S128</f>
        <v>0</v>
      </c>
      <c r="Q128" s="9">
        <f>'1.4.Fwd TIV-Field Inputs'!T128</f>
        <v>0</v>
      </c>
      <c r="R128" s="96"/>
      <c r="S128" s="9">
        <f>'1.4.Fwd TIV-Field Inputs'!V128</f>
        <v>0</v>
      </c>
      <c r="T128" s="9">
        <f>'1.4.Fwd TIV-Field Inputs'!Y128</f>
        <v>0</v>
      </c>
      <c r="U128" s="9">
        <f>'1.4.Fwd TIV-Field Inputs'!Z128</f>
        <v>0</v>
      </c>
      <c r="V128" s="9">
        <f>'1.4.Fwd TIV-Field Inputs'!AA128</f>
        <v>0</v>
      </c>
      <c r="W128"/>
      <c r="X128" s="9">
        <f>'1.4.Fwd TIV-Field Inputs'!AC128</f>
        <v>0</v>
      </c>
      <c r="Y128" s="9">
        <f>'1.4.Fwd TIV-Field Inputs'!AF128</f>
        <v>0</v>
      </c>
      <c r="Z128" s="9">
        <f>'1.4.Fwd TIV-Field Inputs'!AG128</f>
        <v>0</v>
      </c>
      <c r="AA128" s="9">
        <f>'1.4.Fwd TIV-Field Inputs'!AH128</f>
        <v>0</v>
      </c>
      <c r="AB128" s="96"/>
      <c r="AC128" s="9">
        <f>'1.4.Fwd TIV-Field Inputs'!AJ128</f>
        <v>0</v>
      </c>
      <c r="AD128" s="9">
        <f>'1.4.Fwd TIV-Field Inputs'!AM128</f>
        <v>0</v>
      </c>
      <c r="AE128" s="9">
        <f>'1.4.Fwd TIV-Field Inputs'!AN128</f>
        <v>0</v>
      </c>
      <c r="AF128" s="9">
        <f>'1.4.Fwd TIV-Field Inputs'!AO128</f>
        <v>0</v>
      </c>
      <c r="AH128" s="72">
        <f>IFERROR(VLOOKUP(D128,Masters!$D$3:$E$17,2,FALSE),0)</f>
        <v>0</v>
      </c>
    </row>
    <row r="129" spans="1:34" s="3" customFormat="1" ht="16.5" customHeight="1" x14ac:dyDescent="0.25">
      <c r="A129" s="53">
        <f>'1.4.Fwd TIV-Field Inputs'!A129</f>
        <v>0</v>
      </c>
      <c r="B129" s="53">
        <f>'1.4.Fwd TIV-Field Inputs'!B129</f>
        <v>0</v>
      </c>
      <c r="C129" s="53">
        <f>'1.4.Fwd TIV-Field Inputs'!C129</f>
        <v>0</v>
      </c>
      <c r="D129" s="53">
        <f>'1.4.Fwd TIV-Field Inputs'!D129</f>
        <v>0</v>
      </c>
      <c r="E129" s="84" t="str">
        <f t="shared" si="7"/>
        <v>0-0 (0)</v>
      </c>
      <c r="G129" s="10">
        <f>'3.1.MTS A'!M130</f>
        <v>0</v>
      </c>
      <c r="H129" s="10">
        <f>'3.1.MTS A'!O130</f>
        <v>0</v>
      </c>
      <c r="I129" s="96"/>
      <c r="J129" s="10">
        <f>'3.1.MTS A'!G130</f>
        <v>0</v>
      </c>
      <c r="K129" s="10">
        <f>'3.1.MTS A'!L130</f>
        <v>0</v>
      </c>
      <c r="L129" s="10">
        <f>'3.1.MTS A'!N130</f>
        <v>0</v>
      </c>
      <c r="N129" s="9">
        <f>'1.4.Fwd TIV-Field Inputs'!O129</f>
        <v>0</v>
      </c>
      <c r="O129" s="9">
        <f>'1.4.Fwd TIV-Field Inputs'!R129</f>
        <v>0</v>
      </c>
      <c r="P129" s="9">
        <f>'1.4.Fwd TIV-Field Inputs'!S129</f>
        <v>0</v>
      </c>
      <c r="Q129" s="9">
        <f>'1.4.Fwd TIV-Field Inputs'!T129</f>
        <v>0</v>
      </c>
      <c r="R129" s="96"/>
      <c r="S129" s="9">
        <f>'1.4.Fwd TIV-Field Inputs'!V129</f>
        <v>0</v>
      </c>
      <c r="T129" s="9">
        <f>'1.4.Fwd TIV-Field Inputs'!Y129</f>
        <v>0</v>
      </c>
      <c r="U129" s="9">
        <f>'1.4.Fwd TIV-Field Inputs'!Z129</f>
        <v>0</v>
      </c>
      <c r="V129" s="9">
        <f>'1.4.Fwd TIV-Field Inputs'!AA129</f>
        <v>0</v>
      </c>
      <c r="W129"/>
      <c r="X129" s="9">
        <f>'1.4.Fwd TIV-Field Inputs'!AC129</f>
        <v>0</v>
      </c>
      <c r="Y129" s="9">
        <f>'1.4.Fwd TIV-Field Inputs'!AF129</f>
        <v>0</v>
      </c>
      <c r="Z129" s="9">
        <f>'1.4.Fwd TIV-Field Inputs'!AG129</f>
        <v>0</v>
      </c>
      <c r="AA129" s="9">
        <f>'1.4.Fwd TIV-Field Inputs'!AH129</f>
        <v>0</v>
      </c>
      <c r="AB129" s="96"/>
      <c r="AC129" s="9">
        <f>'1.4.Fwd TIV-Field Inputs'!AJ129</f>
        <v>0</v>
      </c>
      <c r="AD129" s="9">
        <f>'1.4.Fwd TIV-Field Inputs'!AM129</f>
        <v>0</v>
      </c>
      <c r="AE129" s="9">
        <f>'1.4.Fwd TIV-Field Inputs'!AN129</f>
        <v>0</v>
      </c>
      <c r="AF129" s="9">
        <f>'1.4.Fwd TIV-Field Inputs'!AO129</f>
        <v>0</v>
      </c>
      <c r="AH129" s="72">
        <f>IFERROR(VLOOKUP(D129,Masters!$D$3:$E$17,2,FALSE),0)</f>
        <v>0</v>
      </c>
    </row>
    <row r="130" spans="1:34" s="3" customFormat="1" ht="16.5" customHeight="1" x14ac:dyDescent="0.25">
      <c r="A130" s="53">
        <f>'1.4.Fwd TIV-Field Inputs'!A130</f>
        <v>0</v>
      </c>
      <c r="B130" s="53">
        <f>'1.4.Fwd TIV-Field Inputs'!B130</f>
        <v>0</v>
      </c>
      <c r="C130" s="53">
        <f>'1.4.Fwd TIV-Field Inputs'!C130</f>
        <v>0</v>
      </c>
      <c r="D130" s="53">
        <f>'1.4.Fwd TIV-Field Inputs'!D130</f>
        <v>0</v>
      </c>
      <c r="E130" s="84" t="str">
        <f t="shared" si="7"/>
        <v>0-0 (0)</v>
      </c>
      <c r="G130" s="10">
        <f>'3.1.MTS A'!M131</f>
        <v>0</v>
      </c>
      <c r="H130" s="10">
        <f>'3.1.MTS A'!O131</f>
        <v>0</v>
      </c>
      <c r="I130" s="96"/>
      <c r="J130" s="10">
        <f>'3.1.MTS A'!G131</f>
        <v>0</v>
      </c>
      <c r="K130" s="10">
        <f>'3.1.MTS A'!L131</f>
        <v>0</v>
      </c>
      <c r="L130" s="10">
        <f>'3.1.MTS A'!N131</f>
        <v>0</v>
      </c>
      <c r="N130" s="9">
        <f>'1.4.Fwd TIV-Field Inputs'!O130</f>
        <v>0</v>
      </c>
      <c r="O130" s="9">
        <f>'1.4.Fwd TIV-Field Inputs'!R130</f>
        <v>0</v>
      </c>
      <c r="P130" s="9">
        <f>'1.4.Fwd TIV-Field Inputs'!S130</f>
        <v>0</v>
      </c>
      <c r="Q130" s="9">
        <f>'1.4.Fwd TIV-Field Inputs'!T130</f>
        <v>0</v>
      </c>
      <c r="R130" s="96"/>
      <c r="S130" s="9">
        <f>'1.4.Fwd TIV-Field Inputs'!V130</f>
        <v>0</v>
      </c>
      <c r="T130" s="9">
        <f>'1.4.Fwd TIV-Field Inputs'!Y130</f>
        <v>0</v>
      </c>
      <c r="U130" s="9">
        <f>'1.4.Fwd TIV-Field Inputs'!Z130</f>
        <v>0</v>
      </c>
      <c r="V130" s="9">
        <f>'1.4.Fwd TIV-Field Inputs'!AA130</f>
        <v>0</v>
      </c>
      <c r="W130"/>
      <c r="X130" s="9">
        <f>'1.4.Fwd TIV-Field Inputs'!AC130</f>
        <v>0</v>
      </c>
      <c r="Y130" s="9">
        <f>'1.4.Fwd TIV-Field Inputs'!AF130</f>
        <v>0</v>
      </c>
      <c r="Z130" s="9">
        <f>'1.4.Fwd TIV-Field Inputs'!AG130</f>
        <v>0</v>
      </c>
      <c r="AA130" s="9">
        <f>'1.4.Fwd TIV-Field Inputs'!AH130</f>
        <v>0</v>
      </c>
      <c r="AB130" s="96"/>
      <c r="AC130" s="9">
        <f>'1.4.Fwd TIV-Field Inputs'!AJ130</f>
        <v>0</v>
      </c>
      <c r="AD130" s="9">
        <f>'1.4.Fwd TIV-Field Inputs'!AM130</f>
        <v>0</v>
      </c>
      <c r="AE130" s="9">
        <f>'1.4.Fwd TIV-Field Inputs'!AN130</f>
        <v>0</v>
      </c>
      <c r="AF130" s="9">
        <f>'1.4.Fwd TIV-Field Inputs'!AO130</f>
        <v>0</v>
      </c>
      <c r="AH130" s="72">
        <f>IFERROR(VLOOKUP(D130,Masters!$D$3:$E$17,2,FALSE),0)</f>
        <v>0</v>
      </c>
    </row>
    <row r="131" spans="1:34" s="3" customFormat="1" ht="16.5" customHeight="1" x14ac:dyDescent="0.25">
      <c r="A131" s="53">
        <f>'1.4.Fwd TIV-Field Inputs'!A131</f>
        <v>0</v>
      </c>
      <c r="B131" s="53">
        <f>'1.4.Fwd TIV-Field Inputs'!B131</f>
        <v>0</v>
      </c>
      <c r="C131" s="53">
        <f>'1.4.Fwd TIV-Field Inputs'!C131</f>
        <v>0</v>
      </c>
      <c r="D131" s="53">
        <f>'1.4.Fwd TIV-Field Inputs'!D131</f>
        <v>0</v>
      </c>
      <c r="E131" s="84" t="str">
        <f t="shared" si="7"/>
        <v>0-0 (0)</v>
      </c>
      <c r="G131" s="10">
        <f>'3.1.MTS A'!M132</f>
        <v>0</v>
      </c>
      <c r="H131" s="10">
        <f>'3.1.MTS A'!O132</f>
        <v>0</v>
      </c>
      <c r="I131" s="96"/>
      <c r="J131" s="10">
        <f>'3.1.MTS A'!G132</f>
        <v>0</v>
      </c>
      <c r="K131" s="10">
        <f>'3.1.MTS A'!L132</f>
        <v>0</v>
      </c>
      <c r="L131" s="10">
        <f>'3.1.MTS A'!N132</f>
        <v>0</v>
      </c>
      <c r="N131" s="9">
        <f>'1.4.Fwd TIV-Field Inputs'!O131</f>
        <v>0</v>
      </c>
      <c r="O131" s="9">
        <f>'1.4.Fwd TIV-Field Inputs'!R131</f>
        <v>0</v>
      </c>
      <c r="P131" s="9">
        <f>'1.4.Fwd TIV-Field Inputs'!S131</f>
        <v>0</v>
      </c>
      <c r="Q131" s="9">
        <f>'1.4.Fwd TIV-Field Inputs'!T131</f>
        <v>0</v>
      </c>
      <c r="R131" s="96"/>
      <c r="S131" s="9">
        <f>'1.4.Fwd TIV-Field Inputs'!V131</f>
        <v>0</v>
      </c>
      <c r="T131" s="9">
        <f>'1.4.Fwd TIV-Field Inputs'!Y131</f>
        <v>0</v>
      </c>
      <c r="U131" s="9">
        <f>'1.4.Fwd TIV-Field Inputs'!Z131</f>
        <v>0</v>
      </c>
      <c r="V131" s="9">
        <f>'1.4.Fwd TIV-Field Inputs'!AA131</f>
        <v>0</v>
      </c>
      <c r="W131"/>
      <c r="X131" s="9">
        <f>'1.4.Fwd TIV-Field Inputs'!AC131</f>
        <v>0</v>
      </c>
      <c r="Y131" s="9">
        <f>'1.4.Fwd TIV-Field Inputs'!AF131</f>
        <v>0</v>
      </c>
      <c r="Z131" s="9">
        <f>'1.4.Fwd TIV-Field Inputs'!AG131</f>
        <v>0</v>
      </c>
      <c r="AA131" s="9">
        <f>'1.4.Fwd TIV-Field Inputs'!AH131</f>
        <v>0</v>
      </c>
      <c r="AB131" s="96"/>
      <c r="AC131" s="9">
        <f>'1.4.Fwd TIV-Field Inputs'!AJ131</f>
        <v>0</v>
      </c>
      <c r="AD131" s="9">
        <f>'1.4.Fwd TIV-Field Inputs'!AM131</f>
        <v>0</v>
      </c>
      <c r="AE131" s="9">
        <f>'1.4.Fwd TIV-Field Inputs'!AN131</f>
        <v>0</v>
      </c>
      <c r="AF131" s="9">
        <f>'1.4.Fwd TIV-Field Inputs'!AO131</f>
        <v>0</v>
      </c>
      <c r="AH131" s="72">
        <f>IFERROR(VLOOKUP(D131,Masters!$D$3:$E$17,2,FALSE),0)</f>
        <v>0</v>
      </c>
    </row>
    <row r="132" spans="1:34" s="3" customFormat="1" ht="16.5" customHeight="1" x14ac:dyDescent="0.25">
      <c r="A132" s="53">
        <f>'1.4.Fwd TIV-Field Inputs'!A132</f>
        <v>0</v>
      </c>
      <c r="B132" s="53">
        <f>'1.4.Fwd TIV-Field Inputs'!B132</f>
        <v>0</v>
      </c>
      <c r="C132" s="53">
        <f>'1.4.Fwd TIV-Field Inputs'!C132</f>
        <v>0</v>
      </c>
      <c r="D132" s="53">
        <f>'1.4.Fwd TIV-Field Inputs'!D132</f>
        <v>0</v>
      </c>
      <c r="E132" s="84" t="str">
        <f t="shared" si="7"/>
        <v>0-0 (0)</v>
      </c>
      <c r="G132" s="10">
        <f>'3.1.MTS A'!M133</f>
        <v>0</v>
      </c>
      <c r="H132" s="10">
        <f>'3.1.MTS A'!O133</f>
        <v>0</v>
      </c>
      <c r="I132" s="96"/>
      <c r="J132" s="10">
        <f>'3.1.MTS A'!G133</f>
        <v>0</v>
      </c>
      <c r="K132" s="10">
        <f>'3.1.MTS A'!L133</f>
        <v>0</v>
      </c>
      <c r="L132" s="10">
        <f>'3.1.MTS A'!N133</f>
        <v>0</v>
      </c>
      <c r="N132" s="9">
        <f>'1.4.Fwd TIV-Field Inputs'!O132</f>
        <v>0</v>
      </c>
      <c r="O132" s="9">
        <f>'1.4.Fwd TIV-Field Inputs'!R132</f>
        <v>0</v>
      </c>
      <c r="P132" s="9">
        <f>'1.4.Fwd TIV-Field Inputs'!S132</f>
        <v>0</v>
      </c>
      <c r="Q132" s="9">
        <f>'1.4.Fwd TIV-Field Inputs'!T132</f>
        <v>0</v>
      </c>
      <c r="R132" s="96"/>
      <c r="S132" s="9">
        <f>'1.4.Fwd TIV-Field Inputs'!V132</f>
        <v>0</v>
      </c>
      <c r="T132" s="9">
        <f>'1.4.Fwd TIV-Field Inputs'!Y132</f>
        <v>0</v>
      </c>
      <c r="U132" s="9">
        <f>'1.4.Fwd TIV-Field Inputs'!Z132</f>
        <v>0</v>
      </c>
      <c r="V132" s="9">
        <f>'1.4.Fwd TIV-Field Inputs'!AA132</f>
        <v>0</v>
      </c>
      <c r="W132"/>
      <c r="X132" s="9">
        <f>'1.4.Fwd TIV-Field Inputs'!AC132</f>
        <v>0</v>
      </c>
      <c r="Y132" s="9">
        <f>'1.4.Fwd TIV-Field Inputs'!AF132</f>
        <v>0</v>
      </c>
      <c r="Z132" s="9">
        <f>'1.4.Fwd TIV-Field Inputs'!AG132</f>
        <v>0</v>
      </c>
      <c r="AA132" s="9">
        <f>'1.4.Fwd TIV-Field Inputs'!AH132</f>
        <v>0</v>
      </c>
      <c r="AB132" s="96"/>
      <c r="AC132" s="9">
        <f>'1.4.Fwd TIV-Field Inputs'!AJ132</f>
        <v>0</v>
      </c>
      <c r="AD132" s="9">
        <f>'1.4.Fwd TIV-Field Inputs'!AM132</f>
        <v>0</v>
      </c>
      <c r="AE132" s="9">
        <f>'1.4.Fwd TIV-Field Inputs'!AN132</f>
        <v>0</v>
      </c>
      <c r="AF132" s="9">
        <f>'1.4.Fwd TIV-Field Inputs'!AO132</f>
        <v>0</v>
      </c>
      <c r="AH132" s="72">
        <f>IFERROR(VLOOKUP(D132,Masters!$D$3:$E$17,2,FALSE),0)</f>
        <v>0</v>
      </c>
    </row>
    <row r="133" spans="1:34" s="3" customFormat="1" ht="16.5" customHeight="1" x14ac:dyDescent="0.25">
      <c r="A133" s="53">
        <f>'1.4.Fwd TIV-Field Inputs'!A133</f>
        <v>0</v>
      </c>
      <c r="B133" s="53">
        <f>'1.4.Fwd TIV-Field Inputs'!B133</f>
        <v>0</v>
      </c>
      <c r="C133" s="53">
        <f>'1.4.Fwd TIV-Field Inputs'!C133</f>
        <v>0</v>
      </c>
      <c r="D133" s="53">
        <f>'1.4.Fwd TIV-Field Inputs'!D133</f>
        <v>0</v>
      </c>
      <c r="E133" s="84" t="str">
        <f t="shared" si="7"/>
        <v>0-0 (0)</v>
      </c>
      <c r="G133" s="10">
        <f>'3.1.MTS A'!M134</f>
        <v>0</v>
      </c>
      <c r="H133" s="10">
        <f>'3.1.MTS A'!O134</f>
        <v>0</v>
      </c>
      <c r="I133" s="96"/>
      <c r="J133" s="10">
        <f>'3.1.MTS A'!G134</f>
        <v>0</v>
      </c>
      <c r="K133" s="10">
        <f>'3.1.MTS A'!L134</f>
        <v>0</v>
      </c>
      <c r="L133" s="10">
        <f>'3.1.MTS A'!N134</f>
        <v>0</v>
      </c>
      <c r="N133" s="9">
        <f>'1.4.Fwd TIV-Field Inputs'!O133</f>
        <v>0</v>
      </c>
      <c r="O133" s="9">
        <f>'1.4.Fwd TIV-Field Inputs'!R133</f>
        <v>0</v>
      </c>
      <c r="P133" s="9">
        <f>'1.4.Fwd TIV-Field Inputs'!S133</f>
        <v>0</v>
      </c>
      <c r="Q133" s="9">
        <f>'1.4.Fwd TIV-Field Inputs'!T133</f>
        <v>0</v>
      </c>
      <c r="R133" s="96"/>
      <c r="S133" s="9">
        <f>'1.4.Fwd TIV-Field Inputs'!V133</f>
        <v>0</v>
      </c>
      <c r="T133" s="9">
        <f>'1.4.Fwd TIV-Field Inputs'!Y133</f>
        <v>0</v>
      </c>
      <c r="U133" s="9">
        <f>'1.4.Fwd TIV-Field Inputs'!Z133</f>
        <v>0</v>
      </c>
      <c r="V133" s="9">
        <f>'1.4.Fwd TIV-Field Inputs'!AA133</f>
        <v>0</v>
      </c>
      <c r="W133"/>
      <c r="X133" s="9">
        <f>'1.4.Fwd TIV-Field Inputs'!AC133</f>
        <v>0</v>
      </c>
      <c r="Y133" s="9">
        <f>'1.4.Fwd TIV-Field Inputs'!AF133</f>
        <v>0</v>
      </c>
      <c r="Z133" s="9">
        <f>'1.4.Fwd TIV-Field Inputs'!AG133</f>
        <v>0</v>
      </c>
      <c r="AA133" s="9">
        <f>'1.4.Fwd TIV-Field Inputs'!AH133</f>
        <v>0</v>
      </c>
      <c r="AB133" s="96"/>
      <c r="AC133" s="9">
        <f>'1.4.Fwd TIV-Field Inputs'!AJ133</f>
        <v>0</v>
      </c>
      <c r="AD133" s="9">
        <f>'1.4.Fwd TIV-Field Inputs'!AM133</f>
        <v>0</v>
      </c>
      <c r="AE133" s="9">
        <f>'1.4.Fwd TIV-Field Inputs'!AN133</f>
        <v>0</v>
      </c>
      <c r="AF133" s="9">
        <f>'1.4.Fwd TIV-Field Inputs'!AO133</f>
        <v>0</v>
      </c>
      <c r="AH133" s="72">
        <f>IFERROR(VLOOKUP(D133,Masters!$D$3:$E$17,2,FALSE),0)</f>
        <v>0</v>
      </c>
    </row>
    <row r="134" spans="1:34" s="3" customFormat="1" ht="16.5" customHeight="1" x14ac:dyDescent="0.25">
      <c r="A134" s="53">
        <f>'1.4.Fwd TIV-Field Inputs'!A134</f>
        <v>0</v>
      </c>
      <c r="B134" s="53">
        <f>'1.4.Fwd TIV-Field Inputs'!B134</f>
        <v>0</v>
      </c>
      <c r="C134" s="53">
        <f>'1.4.Fwd TIV-Field Inputs'!C134</f>
        <v>0</v>
      </c>
      <c r="D134" s="53">
        <f>'1.4.Fwd TIV-Field Inputs'!D134</f>
        <v>0</v>
      </c>
      <c r="E134" s="84" t="str">
        <f t="shared" si="7"/>
        <v>0-0 (0)</v>
      </c>
      <c r="G134" s="10">
        <f>'3.1.MTS A'!M135</f>
        <v>0</v>
      </c>
      <c r="H134" s="10">
        <f>'3.1.MTS A'!O135</f>
        <v>0</v>
      </c>
      <c r="I134" s="96"/>
      <c r="J134" s="10">
        <f>'3.1.MTS A'!G135</f>
        <v>0</v>
      </c>
      <c r="K134" s="10">
        <f>'3.1.MTS A'!L135</f>
        <v>0</v>
      </c>
      <c r="L134" s="10">
        <f>'3.1.MTS A'!N135</f>
        <v>0</v>
      </c>
      <c r="N134" s="9">
        <f>'1.4.Fwd TIV-Field Inputs'!O134</f>
        <v>0</v>
      </c>
      <c r="O134" s="9">
        <f>'1.4.Fwd TIV-Field Inputs'!R134</f>
        <v>0</v>
      </c>
      <c r="P134" s="9">
        <f>'1.4.Fwd TIV-Field Inputs'!S134</f>
        <v>0</v>
      </c>
      <c r="Q134" s="9">
        <f>'1.4.Fwd TIV-Field Inputs'!T134</f>
        <v>0</v>
      </c>
      <c r="R134" s="96"/>
      <c r="S134" s="9">
        <f>'1.4.Fwd TIV-Field Inputs'!V134</f>
        <v>0</v>
      </c>
      <c r="T134" s="9">
        <f>'1.4.Fwd TIV-Field Inputs'!Y134</f>
        <v>0</v>
      </c>
      <c r="U134" s="9">
        <f>'1.4.Fwd TIV-Field Inputs'!Z134</f>
        <v>0</v>
      </c>
      <c r="V134" s="9">
        <f>'1.4.Fwd TIV-Field Inputs'!AA134</f>
        <v>0</v>
      </c>
      <c r="W134"/>
      <c r="X134" s="9">
        <f>'1.4.Fwd TIV-Field Inputs'!AC134</f>
        <v>0</v>
      </c>
      <c r="Y134" s="9">
        <f>'1.4.Fwd TIV-Field Inputs'!AF134</f>
        <v>0</v>
      </c>
      <c r="Z134" s="9">
        <f>'1.4.Fwd TIV-Field Inputs'!AG134</f>
        <v>0</v>
      </c>
      <c r="AA134" s="9">
        <f>'1.4.Fwd TIV-Field Inputs'!AH134</f>
        <v>0</v>
      </c>
      <c r="AB134" s="96"/>
      <c r="AC134" s="9">
        <f>'1.4.Fwd TIV-Field Inputs'!AJ134</f>
        <v>0</v>
      </c>
      <c r="AD134" s="9">
        <f>'1.4.Fwd TIV-Field Inputs'!AM134</f>
        <v>0</v>
      </c>
      <c r="AE134" s="9">
        <f>'1.4.Fwd TIV-Field Inputs'!AN134</f>
        <v>0</v>
      </c>
      <c r="AF134" s="9">
        <f>'1.4.Fwd TIV-Field Inputs'!AO134</f>
        <v>0</v>
      </c>
      <c r="AH134" s="72">
        <f>IFERROR(VLOOKUP(D134,Masters!$D$3:$E$17,2,FALSE),0)</f>
        <v>0</v>
      </c>
    </row>
    <row r="135" spans="1:34" s="3" customFormat="1" ht="16.5" customHeight="1" x14ac:dyDescent="0.25">
      <c r="A135" s="53">
        <f>'1.4.Fwd TIV-Field Inputs'!A135</f>
        <v>0</v>
      </c>
      <c r="B135" s="53">
        <f>'1.4.Fwd TIV-Field Inputs'!B135</f>
        <v>0</v>
      </c>
      <c r="C135" s="53">
        <f>'1.4.Fwd TIV-Field Inputs'!C135</f>
        <v>0</v>
      </c>
      <c r="D135" s="53">
        <f>'1.4.Fwd TIV-Field Inputs'!D135</f>
        <v>0</v>
      </c>
      <c r="E135" s="84" t="str">
        <f t="shared" ref="E135:E199" si="8">B135&amp;"-"&amp;C135&amp;" ("&amp;D135&amp;")"</f>
        <v>0-0 (0)</v>
      </c>
      <c r="G135" s="10">
        <f>'3.1.MTS A'!M136</f>
        <v>0</v>
      </c>
      <c r="H135" s="10">
        <f>'3.1.MTS A'!O136</f>
        <v>0</v>
      </c>
      <c r="I135" s="96"/>
      <c r="J135" s="10">
        <f>'3.1.MTS A'!G136</f>
        <v>0</v>
      </c>
      <c r="K135" s="10">
        <f>'3.1.MTS A'!L136</f>
        <v>0</v>
      </c>
      <c r="L135" s="10">
        <f>'3.1.MTS A'!N136</f>
        <v>0</v>
      </c>
      <c r="N135" s="9">
        <f>'1.4.Fwd TIV-Field Inputs'!O135</f>
        <v>0</v>
      </c>
      <c r="O135" s="9">
        <f>'1.4.Fwd TIV-Field Inputs'!R135</f>
        <v>0</v>
      </c>
      <c r="P135" s="9">
        <f>'1.4.Fwd TIV-Field Inputs'!S135</f>
        <v>0</v>
      </c>
      <c r="Q135" s="9">
        <f>'1.4.Fwd TIV-Field Inputs'!T135</f>
        <v>0</v>
      </c>
      <c r="R135" s="96"/>
      <c r="S135" s="9">
        <f>'1.4.Fwd TIV-Field Inputs'!V135</f>
        <v>0</v>
      </c>
      <c r="T135" s="9">
        <f>'1.4.Fwd TIV-Field Inputs'!Y135</f>
        <v>0</v>
      </c>
      <c r="U135" s="9">
        <f>'1.4.Fwd TIV-Field Inputs'!Z135</f>
        <v>0</v>
      </c>
      <c r="V135" s="9">
        <f>'1.4.Fwd TIV-Field Inputs'!AA135</f>
        <v>0</v>
      </c>
      <c r="W135"/>
      <c r="X135" s="9">
        <f>'1.4.Fwd TIV-Field Inputs'!AC135</f>
        <v>0</v>
      </c>
      <c r="Y135" s="9">
        <f>'1.4.Fwd TIV-Field Inputs'!AF135</f>
        <v>0</v>
      </c>
      <c r="Z135" s="9">
        <f>'1.4.Fwd TIV-Field Inputs'!AG135</f>
        <v>0</v>
      </c>
      <c r="AA135" s="9">
        <f>'1.4.Fwd TIV-Field Inputs'!AH135</f>
        <v>0</v>
      </c>
      <c r="AB135" s="96"/>
      <c r="AC135" s="9">
        <f>'1.4.Fwd TIV-Field Inputs'!AJ135</f>
        <v>0</v>
      </c>
      <c r="AD135" s="9">
        <f>'1.4.Fwd TIV-Field Inputs'!AM135</f>
        <v>0</v>
      </c>
      <c r="AE135" s="9">
        <f>'1.4.Fwd TIV-Field Inputs'!AN135</f>
        <v>0</v>
      </c>
      <c r="AF135" s="9">
        <f>'1.4.Fwd TIV-Field Inputs'!AO135</f>
        <v>0</v>
      </c>
      <c r="AH135" s="72">
        <f>IFERROR(VLOOKUP(D135,Masters!$D$3:$E$17,2,FALSE),0)</f>
        <v>0</v>
      </c>
    </row>
    <row r="136" spans="1:34" s="3" customFormat="1" ht="16.5" customHeight="1" x14ac:dyDescent="0.25">
      <c r="A136" s="53">
        <f>'1.4.Fwd TIV-Field Inputs'!A136</f>
        <v>0</v>
      </c>
      <c r="B136" s="53">
        <f>'1.4.Fwd TIV-Field Inputs'!B136</f>
        <v>0</v>
      </c>
      <c r="C136" s="53">
        <f>'1.4.Fwd TIV-Field Inputs'!C136</f>
        <v>0</v>
      </c>
      <c r="D136" s="53">
        <f>'1.4.Fwd TIV-Field Inputs'!D136</f>
        <v>0</v>
      </c>
      <c r="E136" s="84" t="str">
        <f t="shared" si="8"/>
        <v>0-0 (0)</v>
      </c>
      <c r="G136" s="10">
        <f>'3.1.MTS A'!M137</f>
        <v>0</v>
      </c>
      <c r="H136" s="10">
        <f>'3.1.MTS A'!O137</f>
        <v>0</v>
      </c>
      <c r="I136" s="96"/>
      <c r="J136" s="10">
        <f>'3.1.MTS A'!G137</f>
        <v>0</v>
      </c>
      <c r="K136" s="10">
        <f>'3.1.MTS A'!L137</f>
        <v>0</v>
      </c>
      <c r="L136" s="10">
        <f>'3.1.MTS A'!N137</f>
        <v>0</v>
      </c>
      <c r="N136" s="9">
        <f>'1.4.Fwd TIV-Field Inputs'!O136</f>
        <v>0</v>
      </c>
      <c r="O136" s="9">
        <f>'1.4.Fwd TIV-Field Inputs'!R136</f>
        <v>0</v>
      </c>
      <c r="P136" s="9">
        <f>'1.4.Fwd TIV-Field Inputs'!S136</f>
        <v>0</v>
      </c>
      <c r="Q136" s="9">
        <f>'1.4.Fwd TIV-Field Inputs'!T136</f>
        <v>0</v>
      </c>
      <c r="R136" s="96"/>
      <c r="S136" s="9">
        <f>'1.4.Fwd TIV-Field Inputs'!V136</f>
        <v>0</v>
      </c>
      <c r="T136" s="9">
        <f>'1.4.Fwd TIV-Field Inputs'!Y136</f>
        <v>0</v>
      </c>
      <c r="U136" s="9">
        <f>'1.4.Fwd TIV-Field Inputs'!Z136</f>
        <v>0</v>
      </c>
      <c r="V136" s="9">
        <f>'1.4.Fwd TIV-Field Inputs'!AA136</f>
        <v>0</v>
      </c>
      <c r="W136"/>
      <c r="X136" s="9">
        <f>'1.4.Fwd TIV-Field Inputs'!AC136</f>
        <v>0</v>
      </c>
      <c r="Y136" s="9">
        <f>'1.4.Fwd TIV-Field Inputs'!AF136</f>
        <v>0</v>
      </c>
      <c r="Z136" s="9">
        <f>'1.4.Fwd TIV-Field Inputs'!AG136</f>
        <v>0</v>
      </c>
      <c r="AA136" s="9">
        <f>'1.4.Fwd TIV-Field Inputs'!AH136</f>
        <v>0</v>
      </c>
      <c r="AB136" s="96"/>
      <c r="AC136" s="9">
        <f>'1.4.Fwd TIV-Field Inputs'!AJ136</f>
        <v>0</v>
      </c>
      <c r="AD136" s="9">
        <f>'1.4.Fwd TIV-Field Inputs'!AM136</f>
        <v>0</v>
      </c>
      <c r="AE136" s="9">
        <f>'1.4.Fwd TIV-Field Inputs'!AN136</f>
        <v>0</v>
      </c>
      <c r="AF136" s="9">
        <f>'1.4.Fwd TIV-Field Inputs'!AO136</f>
        <v>0</v>
      </c>
      <c r="AH136" s="72">
        <f>IFERROR(VLOOKUP(D136,Masters!$D$3:$E$17,2,FALSE),0)</f>
        <v>0</v>
      </c>
    </row>
    <row r="137" spans="1:34" s="3" customFormat="1" ht="16.5" customHeight="1" x14ac:dyDescent="0.25">
      <c r="A137" s="53">
        <f>'1.4.Fwd TIV-Field Inputs'!A137</f>
        <v>0</v>
      </c>
      <c r="B137" s="53">
        <f>'1.4.Fwd TIV-Field Inputs'!B137</f>
        <v>0</v>
      </c>
      <c r="C137" s="53">
        <f>'1.4.Fwd TIV-Field Inputs'!C137</f>
        <v>0</v>
      </c>
      <c r="D137" s="53">
        <f>'1.4.Fwd TIV-Field Inputs'!D137</f>
        <v>0</v>
      </c>
      <c r="E137" s="84" t="str">
        <f t="shared" si="8"/>
        <v>0-0 (0)</v>
      </c>
      <c r="G137" s="10">
        <f>'3.1.MTS A'!M138</f>
        <v>0</v>
      </c>
      <c r="H137" s="10">
        <f>'3.1.MTS A'!O138</f>
        <v>0</v>
      </c>
      <c r="I137" s="96"/>
      <c r="J137" s="10">
        <f>'3.1.MTS A'!G138</f>
        <v>0</v>
      </c>
      <c r="K137" s="10">
        <f>'3.1.MTS A'!L138</f>
        <v>0</v>
      </c>
      <c r="L137" s="10">
        <f>'3.1.MTS A'!N138</f>
        <v>0</v>
      </c>
      <c r="N137" s="9">
        <f>'1.4.Fwd TIV-Field Inputs'!O137</f>
        <v>0</v>
      </c>
      <c r="O137" s="9">
        <f>'1.4.Fwd TIV-Field Inputs'!R137</f>
        <v>0</v>
      </c>
      <c r="P137" s="9">
        <f>'1.4.Fwd TIV-Field Inputs'!S137</f>
        <v>0</v>
      </c>
      <c r="Q137" s="9">
        <f>'1.4.Fwd TIV-Field Inputs'!T137</f>
        <v>0</v>
      </c>
      <c r="R137" s="96"/>
      <c r="S137" s="9">
        <f>'1.4.Fwd TIV-Field Inputs'!V137</f>
        <v>0</v>
      </c>
      <c r="T137" s="9">
        <f>'1.4.Fwd TIV-Field Inputs'!Y137</f>
        <v>0</v>
      </c>
      <c r="U137" s="9">
        <f>'1.4.Fwd TIV-Field Inputs'!Z137</f>
        <v>0</v>
      </c>
      <c r="V137" s="9">
        <f>'1.4.Fwd TIV-Field Inputs'!AA137</f>
        <v>0</v>
      </c>
      <c r="W137"/>
      <c r="X137" s="9">
        <f>'1.4.Fwd TIV-Field Inputs'!AC137</f>
        <v>0</v>
      </c>
      <c r="Y137" s="9">
        <f>'1.4.Fwd TIV-Field Inputs'!AF137</f>
        <v>0</v>
      </c>
      <c r="Z137" s="9">
        <f>'1.4.Fwd TIV-Field Inputs'!AG137</f>
        <v>0</v>
      </c>
      <c r="AA137" s="9">
        <f>'1.4.Fwd TIV-Field Inputs'!AH137</f>
        <v>0</v>
      </c>
      <c r="AB137" s="96"/>
      <c r="AC137" s="9">
        <f>'1.4.Fwd TIV-Field Inputs'!AJ137</f>
        <v>0</v>
      </c>
      <c r="AD137" s="9">
        <f>'1.4.Fwd TIV-Field Inputs'!AM137</f>
        <v>0</v>
      </c>
      <c r="AE137" s="9">
        <f>'1.4.Fwd TIV-Field Inputs'!AN137</f>
        <v>0</v>
      </c>
      <c r="AF137" s="9">
        <f>'1.4.Fwd TIV-Field Inputs'!AO137</f>
        <v>0</v>
      </c>
      <c r="AH137" s="72">
        <f>IFERROR(VLOOKUP(D137,Masters!$D$3:$E$17,2,FALSE),0)</f>
        <v>0</v>
      </c>
    </row>
    <row r="138" spans="1:34" s="3" customFormat="1" ht="16.5" customHeight="1" x14ac:dyDescent="0.25">
      <c r="A138" s="53">
        <f>'1.4.Fwd TIV-Field Inputs'!A138</f>
        <v>0</v>
      </c>
      <c r="B138" s="53">
        <f>'1.4.Fwd TIV-Field Inputs'!B138</f>
        <v>0</v>
      </c>
      <c r="C138" s="53">
        <f>'1.4.Fwd TIV-Field Inputs'!C138</f>
        <v>0</v>
      </c>
      <c r="D138" s="53">
        <f>'1.4.Fwd TIV-Field Inputs'!D138</f>
        <v>0</v>
      </c>
      <c r="E138" s="84" t="str">
        <f t="shared" si="8"/>
        <v>0-0 (0)</v>
      </c>
      <c r="G138" s="10">
        <f>'3.1.MTS A'!M139</f>
        <v>0</v>
      </c>
      <c r="H138" s="10">
        <f>'3.1.MTS A'!O139</f>
        <v>0</v>
      </c>
      <c r="I138" s="96"/>
      <c r="J138" s="10">
        <f>'3.1.MTS A'!G139</f>
        <v>0</v>
      </c>
      <c r="K138" s="10">
        <f>'3.1.MTS A'!L139</f>
        <v>0</v>
      </c>
      <c r="L138" s="10">
        <f>'3.1.MTS A'!N139</f>
        <v>0</v>
      </c>
      <c r="N138" s="9">
        <f>'1.4.Fwd TIV-Field Inputs'!O138</f>
        <v>0</v>
      </c>
      <c r="O138" s="9">
        <f>'1.4.Fwd TIV-Field Inputs'!R138</f>
        <v>0</v>
      </c>
      <c r="P138" s="9">
        <f>'1.4.Fwd TIV-Field Inputs'!S138</f>
        <v>0</v>
      </c>
      <c r="Q138" s="9">
        <f>'1.4.Fwd TIV-Field Inputs'!T138</f>
        <v>0</v>
      </c>
      <c r="R138" s="96"/>
      <c r="S138" s="9">
        <f>'1.4.Fwd TIV-Field Inputs'!V138</f>
        <v>0</v>
      </c>
      <c r="T138" s="9">
        <f>'1.4.Fwd TIV-Field Inputs'!Y138</f>
        <v>0</v>
      </c>
      <c r="U138" s="9">
        <f>'1.4.Fwd TIV-Field Inputs'!Z138</f>
        <v>0</v>
      </c>
      <c r="V138" s="9">
        <f>'1.4.Fwd TIV-Field Inputs'!AA138</f>
        <v>0</v>
      </c>
      <c r="W138"/>
      <c r="X138" s="9">
        <f>'1.4.Fwd TIV-Field Inputs'!AC138</f>
        <v>0</v>
      </c>
      <c r="Y138" s="9">
        <f>'1.4.Fwd TIV-Field Inputs'!AF138</f>
        <v>0</v>
      </c>
      <c r="Z138" s="9">
        <f>'1.4.Fwd TIV-Field Inputs'!AG138</f>
        <v>0</v>
      </c>
      <c r="AA138" s="9">
        <f>'1.4.Fwd TIV-Field Inputs'!AH138</f>
        <v>0</v>
      </c>
      <c r="AB138" s="96"/>
      <c r="AC138" s="9">
        <f>'1.4.Fwd TIV-Field Inputs'!AJ138</f>
        <v>0</v>
      </c>
      <c r="AD138" s="9">
        <f>'1.4.Fwd TIV-Field Inputs'!AM138</f>
        <v>0</v>
      </c>
      <c r="AE138" s="9">
        <f>'1.4.Fwd TIV-Field Inputs'!AN138</f>
        <v>0</v>
      </c>
      <c r="AF138" s="9">
        <f>'1.4.Fwd TIV-Field Inputs'!AO138</f>
        <v>0</v>
      </c>
      <c r="AH138" s="72">
        <f>IFERROR(VLOOKUP(D138,Masters!$D$3:$E$17,2,FALSE),0)</f>
        <v>0</v>
      </c>
    </row>
    <row r="139" spans="1:34" s="3" customFormat="1" ht="16.5" customHeight="1" x14ac:dyDescent="0.25">
      <c r="A139" s="53">
        <f>'1.4.Fwd TIV-Field Inputs'!A139</f>
        <v>0</v>
      </c>
      <c r="B139" s="53">
        <f>'1.4.Fwd TIV-Field Inputs'!B139</f>
        <v>0</v>
      </c>
      <c r="C139" s="53">
        <f>'1.4.Fwd TIV-Field Inputs'!C139</f>
        <v>0</v>
      </c>
      <c r="D139" s="53">
        <f>'1.4.Fwd TIV-Field Inputs'!D139</f>
        <v>0</v>
      </c>
      <c r="E139" s="84" t="str">
        <f t="shared" si="8"/>
        <v>0-0 (0)</v>
      </c>
      <c r="G139" s="10">
        <f>'3.1.MTS A'!M140</f>
        <v>0</v>
      </c>
      <c r="H139" s="10">
        <f>'3.1.MTS A'!O140</f>
        <v>0</v>
      </c>
      <c r="I139" s="96"/>
      <c r="J139" s="10">
        <f>'3.1.MTS A'!G140</f>
        <v>0</v>
      </c>
      <c r="K139" s="10">
        <f>'3.1.MTS A'!L140</f>
        <v>0</v>
      </c>
      <c r="L139" s="10">
        <f>'3.1.MTS A'!N140</f>
        <v>0</v>
      </c>
      <c r="N139" s="9">
        <f>'1.4.Fwd TIV-Field Inputs'!O139</f>
        <v>0</v>
      </c>
      <c r="O139" s="9">
        <f>'1.4.Fwd TIV-Field Inputs'!R139</f>
        <v>0</v>
      </c>
      <c r="P139" s="9">
        <f>'1.4.Fwd TIV-Field Inputs'!S139</f>
        <v>0</v>
      </c>
      <c r="Q139" s="9">
        <f>'1.4.Fwd TIV-Field Inputs'!T139</f>
        <v>0</v>
      </c>
      <c r="R139" s="96"/>
      <c r="S139" s="9">
        <f>'1.4.Fwd TIV-Field Inputs'!V139</f>
        <v>0</v>
      </c>
      <c r="T139" s="9">
        <f>'1.4.Fwd TIV-Field Inputs'!Y139</f>
        <v>0</v>
      </c>
      <c r="U139" s="9">
        <f>'1.4.Fwd TIV-Field Inputs'!Z139</f>
        <v>0</v>
      </c>
      <c r="V139" s="9">
        <f>'1.4.Fwd TIV-Field Inputs'!AA139</f>
        <v>0</v>
      </c>
      <c r="W139"/>
      <c r="X139" s="9">
        <f>'1.4.Fwd TIV-Field Inputs'!AC139</f>
        <v>0</v>
      </c>
      <c r="Y139" s="9">
        <f>'1.4.Fwd TIV-Field Inputs'!AF139</f>
        <v>0</v>
      </c>
      <c r="Z139" s="9">
        <f>'1.4.Fwd TIV-Field Inputs'!AG139</f>
        <v>0</v>
      </c>
      <c r="AA139" s="9">
        <f>'1.4.Fwd TIV-Field Inputs'!AH139</f>
        <v>0</v>
      </c>
      <c r="AB139" s="96"/>
      <c r="AC139" s="9">
        <f>'1.4.Fwd TIV-Field Inputs'!AJ139</f>
        <v>0</v>
      </c>
      <c r="AD139" s="9">
        <f>'1.4.Fwd TIV-Field Inputs'!AM139</f>
        <v>0</v>
      </c>
      <c r="AE139" s="9">
        <f>'1.4.Fwd TIV-Field Inputs'!AN139</f>
        <v>0</v>
      </c>
      <c r="AF139" s="9">
        <f>'1.4.Fwd TIV-Field Inputs'!AO139</f>
        <v>0</v>
      </c>
      <c r="AH139" s="72">
        <f>IFERROR(VLOOKUP(D139,Masters!$D$3:$E$17,2,FALSE),0)</f>
        <v>0</v>
      </c>
    </row>
    <row r="140" spans="1:34" s="3" customFormat="1" ht="16.5" customHeight="1" x14ac:dyDescent="0.25">
      <c r="A140" s="53">
        <f>'1.4.Fwd TIV-Field Inputs'!A140</f>
        <v>0</v>
      </c>
      <c r="B140" s="53">
        <f>'1.4.Fwd TIV-Field Inputs'!B140</f>
        <v>0</v>
      </c>
      <c r="C140" s="53">
        <f>'1.4.Fwd TIV-Field Inputs'!C140</f>
        <v>0</v>
      </c>
      <c r="D140" s="53">
        <f>'1.4.Fwd TIV-Field Inputs'!D140</f>
        <v>0</v>
      </c>
      <c r="E140" s="84" t="str">
        <f t="shared" si="8"/>
        <v>0-0 (0)</v>
      </c>
      <c r="G140" s="10">
        <f>'3.1.MTS A'!M141</f>
        <v>0</v>
      </c>
      <c r="H140" s="10">
        <f>'3.1.MTS A'!O141</f>
        <v>0</v>
      </c>
      <c r="I140" s="96"/>
      <c r="J140" s="10">
        <f>'3.1.MTS A'!G141</f>
        <v>0</v>
      </c>
      <c r="K140" s="10">
        <f>'3.1.MTS A'!L141</f>
        <v>0</v>
      </c>
      <c r="L140" s="10">
        <f>'3.1.MTS A'!N141</f>
        <v>0</v>
      </c>
      <c r="N140" s="9">
        <f>'1.4.Fwd TIV-Field Inputs'!O140</f>
        <v>0</v>
      </c>
      <c r="O140" s="9">
        <f>'1.4.Fwd TIV-Field Inputs'!R140</f>
        <v>0</v>
      </c>
      <c r="P140" s="9">
        <f>'1.4.Fwd TIV-Field Inputs'!S140</f>
        <v>0</v>
      </c>
      <c r="Q140" s="9">
        <f>'1.4.Fwd TIV-Field Inputs'!T140</f>
        <v>0</v>
      </c>
      <c r="R140" s="96"/>
      <c r="S140" s="9">
        <f>'1.4.Fwd TIV-Field Inputs'!V140</f>
        <v>0</v>
      </c>
      <c r="T140" s="9">
        <f>'1.4.Fwd TIV-Field Inputs'!Y140</f>
        <v>0</v>
      </c>
      <c r="U140" s="9">
        <f>'1.4.Fwd TIV-Field Inputs'!Z140</f>
        <v>0</v>
      </c>
      <c r="V140" s="9">
        <f>'1.4.Fwd TIV-Field Inputs'!AA140</f>
        <v>0</v>
      </c>
      <c r="W140"/>
      <c r="X140" s="9">
        <f>'1.4.Fwd TIV-Field Inputs'!AC140</f>
        <v>0</v>
      </c>
      <c r="Y140" s="9">
        <f>'1.4.Fwd TIV-Field Inputs'!AF140</f>
        <v>0</v>
      </c>
      <c r="Z140" s="9">
        <f>'1.4.Fwd TIV-Field Inputs'!AG140</f>
        <v>0</v>
      </c>
      <c r="AA140" s="9">
        <f>'1.4.Fwd TIV-Field Inputs'!AH140</f>
        <v>0</v>
      </c>
      <c r="AB140" s="96"/>
      <c r="AC140" s="9">
        <f>'1.4.Fwd TIV-Field Inputs'!AJ140</f>
        <v>0</v>
      </c>
      <c r="AD140" s="9">
        <f>'1.4.Fwd TIV-Field Inputs'!AM140</f>
        <v>0</v>
      </c>
      <c r="AE140" s="9">
        <f>'1.4.Fwd TIV-Field Inputs'!AN140</f>
        <v>0</v>
      </c>
      <c r="AF140" s="9">
        <f>'1.4.Fwd TIV-Field Inputs'!AO140</f>
        <v>0</v>
      </c>
      <c r="AH140" s="72">
        <f>IFERROR(VLOOKUP(D140,Masters!$D$3:$E$17,2,FALSE),0)</f>
        <v>0</v>
      </c>
    </row>
    <row r="141" spans="1:34" s="3" customFormat="1" ht="16.5" customHeight="1" x14ac:dyDescent="0.25">
      <c r="A141" s="53">
        <f>'1.4.Fwd TIV-Field Inputs'!A141</f>
        <v>0</v>
      </c>
      <c r="B141" s="53">
        <f>'1.4.Fwd TIV-Field Inputs'!B141</f>
        <v>0</v>
      </c>
      <c r="C141" s="53">
        <f>'1.4.Fwd TIV-Field Inputs'!C141</f>
        <v>0</v>
      </c>
      <c r="D141" s="53">
        <f>'1.4.Fwd TIV-Field Inputs'!D141</f>
        <v>0</v>
      </c>
      <c r="E141" s="84" t="str">
        <f t="shared" si="8"/>
        <v>0-0 (0)</v>
      </c>
      <c r="G141" s="10">
        <f>'3.1.MTS A'!M142</f>
        <v>0</v>
      </c>
      <c r="H141" s="10">
        <f>'3.1.MTS A'!O142</f>
        <v>0</v>
      </c>
      <c r="I141" s="96"/>
      <c r="J141" s="10">
        <f>'3.1.MTS A'!G142</f>
        <v>0</v>
      </c>
      <c r="K141" s="10">
        <f>'3.1.MTS A'!L142</f>
        <v>0</v>
      </c>
      <c r="L141" s="10">
        <f>'3.1.MTS A'!N142</f>
        <v>0</v>
      </c>
      <c r="N141" s="9">
        <f>'1.4.Fwd TIV-Field Inputs'!O141</f>
        <v>0</v>
      </c>
      <c r="O141" s="9">
        <f>'1.4.Fwd TIV-Field Inputs'!R141</f>
        <v>0</v>
      </c>
      <c r="P141" s="9">
        <f>'1.4.Fwd TIV-Field Inputs'!S141</f>
        <v>0</v>
      </c>
      <c r="Q141" s="9">
        <f>'1.4.Fwd TIV-Field Inputs'!T141</f>
        <v>0</v>
      </c>
      <c r="R141" s="96"/>
      <c r="S141" s="9">
        <f>'1.4.Fwd TIV-Field Inputs'!V141</f>
        <v>0</v>
      </c>
      <c r="T141" s="9">
        <f>'1.4.Fwd TIV-Field Inputs'!Y141</f>
        <v>0</v>
      </c>
      <c r="U141" s="9">
        <f>'1.4.Fwd TIV-Field Inputs'!Z141</f>
        <v>0</v>
      </c>
      <c r="V141" s="9">
        <f>'1.4.Fwd TIV-Field Inputs'!AA141</f>
        <v>0</v>
      </c>
      <c r="W141"/>
      <c r="X141" s="9">
        <f>'1.4.Fwd TIV-Field Inputs'!AC141</f>
        <v>0</v>
      </c>
      <c r="Y141" s="9">
        <f>'1.4.Fwd TIV-Field Inputs'!AF141</f>
        <v>0</v>
      </c>
      <c r="Z141" s="9">
        <f>'1.4.Fwd TIV-Field Inputs'!AG141</f>
        <v>0</v>
      </c>
      <c r="AA141" s="9">
        <f>'1.4.Fwd TIV-Field Inputs'!AH141</f>
        <v>0</v>
      </c>
      <c r="AB141" s="96"/>
      <c r="AC141" s="9">
        <f>'1.4.Fwd TIV-Field Inputs'!AJ141</f>
        <v>0</v>
      </c>
      <c r="AD141" s="9">
        <f>'1.4.Fwd TIV-Field Inputs'!AM141</f>
        <v>0</v>
      </c>
      <c r="AE141" s="9">
        <f>'1.4.Fwd TIV-Field Inputs'!AN141</f>
        <v>0</v>
      </c>
      <c r="AF141" s="9">
        <f>'1.4.Fwd TIV-Field Inputs'!AO141</f>
        <v>0</v>
      </c>
      <c r="AH141" s="72">
        <f>IFERROR(VLOOKUP(D141,Masters!$D$3:$E$17,2,FALSE),0)</f>
        <v>0</v>
      </c>
    </row>
    <row r="142" spans="1:34" s="3" customFormat="1" ht="16.5" customHeight="1" x14ac:dyDescent="0.25">
      <c r="A142" s="53">
        <f>'1.4.Fwd TIV-Field Inputs'!A142</f>
        <v>0</v>
      </c>
      <c r="B142" s="53">
        <f>'1.4.Fwd TIV-Field Inputs'!B142</f>
        <v>0</v>
      </c>
      <c r="C142" s="53">
        <f>'1.4.Fwd TIV-Field Inputs'!C142</f>
        <v>0</v>
      </c>
      <c r="D142" s="53">
        <f>'1.4.Fwd TIV-Field Inputs'!D142</f>
        <v>0</v>
      </c>
      <c r="E142" s="84" t="str">
        <f t="shared" si="8"/>
        <v>0-0 (0)</v>
      </c>
      <c r="G142" s="10">
        <f>'3.1.MTS A'!M143</f>
        <v>0</v>
      </c>
      <c r="H142" s="10">
        <f>'3.1.MTS A'!O143</f>
        <v>0</v>
      </c>
      <c r="I142" s="96"/>
      <c r="J142" s="10">
        <f>'3.1.MTS A'!G143</f>
        <v>0</v>
      </c>
      <c r="K142" s="10">
        <f>'3.1.MTS A'!L143</f>
        <v>0</v>
      </c>
      <c r="L142" s="10">
        <f>'3.1.MTS A'!N143</f>
        <v>0</v>
      </c>
      <c r="N142" s="9">
        <f>'1.4.Fwd TIV-Field Inputs'!O142</f>
        <v>0</v>
      </c>
      <c r="O142" s="9">
        <f>'1.4.Fwd TIV-Field Inputs'!R142</f>
        <v>0</v>
      </c>
      <c r="P142" s="9">
        <f>'1.4.Fwd TIV-Field Inputs'!S142</f>
        <v>0</v>
      </c>
      <c r="Q142" s="9">
        <f>'1.4.Fwd TIV-Field Inputs'!T142</f>
        <v>0</v>
      </c>
      <c r="R142" s="96"/>
      <c r="S142" s="9">
        <f>'1.4.Fwd TIV-Field Inputs'!V142</f>
        <v>0</v>
      </c>
      <c r="T142" s="9">
        <f>'1.4.Fwd TIV-Field Inputs'!Y142</f>
        <v>0</v>
      </c>
      <c r="U142" s="9">
        <f>'1.4.Fwd TIV-Field Inputs'!Z142</f>
        <v>0</v>
      </c>
      <c r="V142" s="9">
        <f>'1.4.Fwd TIV-Field Inputs'!AA142</f>
        <v>0</v>
      </c>
      <c r="W142"/>
      <c r="X142" s="9">
        <f>'1.4.Fwd TIV-Field Inputs'!AC142</f>
        <v>0</v>
      </c>
      <c r="Y142" s="9">
        <f>'1.4.Fwd TIV-Field Inputs'!AF142</f>
        <v>0</v>
      </c>
      <c r="Z142" s="9">
        <f>'1.4.Fwd TIV-Field Inputs'!AG142</f>
        <v>0</v>
      </c>
      <c r="AA142" s="9">
        <f>'1.4.Fwd TIV-Field Inputs'!AH142</f>
        <v>0</v>
      </c>
      <c r="AB142" s="96"/>
      <c r="AC142" s="9">
        <f>'1.4.Fwd TIV-Field Inputs'!AJ142</f>
        <v>0</v>
      </c>
      <c r="AD142" s="9">
        <f>'1.4.Fwd TIV-Field Inputs'!AM142</f>
        <v>0</v>
      </c>
      <c r="AE142" s="9">
        <f>'1.4.Fwd TIV-Field Inputs'!AN142</f>
        <v>0</v>
      </c>
      <c r="AF142" s="9">
        <f>'1.4.Fwd TIV-Field Inputs'!AO142</f>
        <v>0</v>
      </c>
      <c r="AH142" s="72">
        <f>IFERROR(VLOOKUP(D142,Masters!$D$3:$E$17,2,FALSE),0)</f>
        <v>0</v>
      </c>
    </row>
    <row r="143" spans="1:34" s="3" customFormat="1" ht="16.5" customHeight="1" x14ac:dyDescent="0.25">
      <c r="A143" s="53">
        <f>'1.4.Fwd TIV-Field Inputs'!A143</f>
        <v>0</v>
      </c>
      <c r="B143" s="53">
        <f>'1.4.Fwd TIV-Field Inputs'!B143</f>
        <v>0</v>
      </c>
      <c r="C143" s="53">
        <f>'1.4.Fwd TIV-Field Inputs'!C143</f>
        <v>0</v>
      </c>
      <c r="D143" s="53">
        <f>'1.4.Fwd TIV-Field Inputs'!D143</f>
        <v>0</v>
      </c>
      <c r="E143" s="84" t="str">
        <f t="shared" si="8"/>
        <v>0-0 (0)</v>
      </c>
      <c r="G143" s="10">
        <f>'3.1.MTS A'!M144</f>
        <v>0</v>
      </c>
      <c r="H143" s="10">
        <f>'3.1.MTS A'!O144</f>
        <v>0</v>
      </c>
      <c r="I143" s="96"/>
      <c r="J143" s="10">
        <f>'3.1.MTS A'!G144</f>
        <v>0</v>
      </c>
      <c r="K143" s="10">
        <f>'3.1.MTS A'!L144</f>
        <v>0</v>
      </c>
      <c r="L143" s="10">
        <f>'3.1.MTS A'!N144</f>
        <v>0</v>
      </c>
      <c r="N143" s="9">
        <f>'1.4.Fwd TIV-Field Inputs'!O143</f>
        <v>0</v>
      </c>
      <c r="O143" s="9">
        <f>'1.4.Fwd TIV-Field Inputs'!R143</f>
        <v>0</v>
      </c>
      <c r="P143" s="9">
        <f>'1.4.Fwd TIV-Field Inputs'!S143</f>
        <v>0</v>
      </c>
      <c r="Q143" s="9">
        <f>'1.4.Fwd TIV-Field Inputs'!T143</f>
        <v>0</v>
      </c>
      <c r="R143" s="96"/>
      <c r="S143" s="9">
        <f>'1.4.Fwd TIV-Field Inputs'!V143</f>
        <v>0</v>
      </c>
      <c r="T143" s="9">
        <f>'1.4.Fwd TIV-Field Inputs'!Y143</f>
        <v>0</v>
      </c>
      <c r="U143" s="9">
        <f>'1.4.Fwd TIV-Field Inputs'!Z143</f>
        <v>0</v>
      </c>
      <c r="V143" s="9">
        <f>'1.4.Fwd TIV-Field Inputs'!AA143</f>
        <v>0</v>
      </c>
      <c r="W143"/>
      <c r="X143" s="9">
        <f>'1.4.Fwd TIV-Field Inputs'!AC143</f>
        <v>0</v>
      </c>
      <c r="Y143" s="9">
        <f>'1.4.Fwd TIV-Field Inputs'!AF143</f>
        <v>0</v>
      </c>
      <c r="Z143" s="9">
        <f>'1.4.Fwd TIV-Field Inputs'!AG143</f>
        <v>0</v>
      </c>
      <c r="AA143" s="9">
        <f>'1.4.Fwd TIV-Field Inputs'!AH143</f>
        <v>0</v>
      </c>
      <c r="AB143" s="96"/>
      <c r="AC143" s="9">
        <f>'1.4.Fwd TIV-Field Inputs'!AJ143</f>
        <v>0</v>
      </c>
      <c r="AD143" s="9">
        <f>'1.4.Fwd TIV-Field Inputs'!AM143</f>
        <v>0</v>
      </c>
      <c r="AE143" s="9">
        <f>'1.4.Fwd TIV-Field Inputs'!AN143</f>
        <v>0</v>
      </c>
      <c r="AF143" s="9">
        <f>'1.4.Fwd TIV-Field Inputs'!AO143</f>
        <v>0</v>
      </c>
      <c r="AH143" s="72">
        <f>IFERROR(VLOOKUP(D143,Masters!$D$3:$E$17,2,FALSE),0)</f>
        <v>0</v>
      </c>
    </row>
    <row r="144" spans="1:34" s="3" customFormat="1" ht="16.5" customHeight="1" x14ac:dyDescent="0.25">
      <c r="A144" s="53">
        <f>'1.4.Fwd TIV-Field Inputs'!A144</f>
        <v>0</v>
      </c>
      <c r="B144" s="53">
        <f>'1.4.Fwd TIV-Field Inputs'!B144</f>
        <v>0</v>
      </c>
      <c r="C144" s="53">
        <f>'1.4.Fwd TIV-Field Inputs'!C144</f>
        <v>0</v>
      </c>
      <c r="D144" s="53">
        <f>'1.4.Fwd TIV-Field Inputs'!D144</f>
        <v>0</v>
      </c>
      <c r="E144" s="84" t="str">
        <f t="shared" si="8"/>
        <v>0-0 (0)</v>
      </c>
      <c r="G144" s="10">
        <f>'3.1.MTS A'!M145</f>
        <v>0</v>
      </c>
      <c r="H144" s="10">
        <f>'3.1.MTS A'!O145</f>
        <v>0</v>
      </c>
      <c r="I144" s="96"/>
      <c r="J144" s="10">
        <f>'3.1.MTS A'!G145</f>
        <v>0</v>
      </c>
      <c r="K144" s="10">
        <f>'3.1.MTS A'!L145</f>
        <v>0</v>
      </c>
      <c r="L144" s="10">
        <f>'3.1.MTS A'!N145</f>
        <v>0</v>
      </c>
      <c r="N144" s="9">
        <f>'1.4.Fwd TIV-Field Inputs'!O144</f>
        <v>0</v>
      </c>
      <c r="O144" s="9">
        <f>'1.4.Fwd TIV-Field Inputs'!R144</f>
        <v>0</v>
      </c>
      <c r="P144" s="9">
        <f>'1.4.Fwd TIV-Field Inputs'!S144</f>
        <v>0</v>
      </c>
      <c r="Q144" s="9">
        <f>'1.4.Fwd TIV-Field Inputs'!T144</f>
        <v>0</v>
      </c>
      <c r="R144" s="96"/>
      <c r="S144" s="9">
        <f>'1.4.Fwd TIV-Field Inputs'!V144</f>
        <v>0</v>
      </c>
      <c r="T144" s="9">
        <f>'1.4.Fwd TIV-Field Inputs'!Y144</f>
        <v>0</v>
      </c>
      <c r="U144" s="9">
        <f>'1.4.Fwd TIV-Field Inputs'!Z144</f>
        <v>0</v>
      </c>
      <c r="V144" s="9">
        <f>'1.4.Fwd TIV-Field Inputs'!AA144</f>
        <v>0</v>
      </c>
      <c r="W144"/>
      <c r="X144" s="9">
        <f>'1.4.Fwd TIV-Field Inputs'!AC144</f>
        <v>0</v>
      </c>
      <c r="Y144" s="9">
        <f>'1.4.Fwd TIV-Field Inputs'!AF144</f>
        <v>0</v>
      </c>
      <c r="Z144" s="9">
        <f>'1.4.Fwd TIV-Field Inputs'!AG144</f>
        <v>0</v>
      </c>
      <c r="AA144" s="9">
        <f>'1.4.Fwd TIV-Field Inputs'!AH144</f>
        <v>0</v>
      </c>
      <c r="AB144" s="96"/>
      <c r="AC144" s="9">
        <f>'1.4.Fwd TIV-Field Inputs'!AJ144</f>
        <v>0</v>
      </c>
      <c r="AD144" s="9">
        <f>'1.4.Fwd TIV-Field Inputs'!AM144</f>
        <v>0</v>
      </c>
      <c r="AE144" s="9">
        <f>'1.4.Fwd TIV-Field Inputs'!AN144</f>
        <v>0</v>
      </c>
      <c r="AF144" s="9">
        <f>'1.4.Fwd TIV-Field Inputs'!AO144</f>
        <v>0</v>
      </c>
      <c r="AH144" s="72">
        <f>IFERROR(VLOOKUP(D144,Masters!$D$3:$E$17,2,FALSE),0)</f>
        <v>0</v>
      </c>
    </row>
    <row r="145" spans="1:34" s="3" customFormat="1" ht="16.5" customHeight="1" x14ac:dyDescent="0.25">
      <c r="A145" s="53">
        <f>'1.4.Fwd TIV-Field Inputs'!A145</f>
        <v>0</v>
      </c>
      <c r="B145" s="53">
        <f>'1.4.Fwd TIV-Field Inputs'!B145</f>
        <v>0</v>
      </c>
      <c r="C145" s="53">
        <f>'1.4.Fwd TIV-Field Inputs'!C145</f>
        <v>0</v>
      </c>
      <c r="D145" s="53">
        <f>'1.4.Fwd TIV-Field Inputs'!D145</f>
        <v>0</v>
      </c>
      <c r="E145" s="84" t="str">
        <f t="shared" si="8"/>
        <v>0-0 (0)</v>
      </c>
      <c r="G145" s="10">
        <f>'3.1.MTS A'!M146</f>
        <v>0</v>
      </c>
      <c r="H145" s="10">
        <f>'3.1.MTS A'!O146</f>
        <v>0</v>
      </c>
      <c r="I145" s="96"/>
      <c r="J145" s="10">
        <f>'3.1.MTS A'!G146</f>
        <v>0</v>
      </c>
      <c r="K145" s="10">
        <f>'3.1.MTS A'!L146</f>
        <v>0</v>
      </c>
      <c r="L145" s="10">
        <f>'3.1.MTS A'!N146</f>
        <v>0</v>
      </c>
      <c r="N145" s="9">
        <f>'1.4.Fwd TIV-Field Inputs'!O145</f>
        <v>0</v>
      </c>
      <c r="O145" s="9">
        <f>'1.4.Fwd TIV-Field Inputs'!R145</f>
        <v>0</v>
      </c>
      <c r="P145" s="9">
        <f>'1.4.Fwd TIV-Field Inputs'!S145</f>
        <v>0</v>
      </c>
      <c r="Q145" s="9">
        <f>'1.4.Fwd TIV-Field Inputs'!T145</f>
        <v>0</v>
      </c>
      <c r="R145" s="96"/>
      <c r="S145" s="9">
        <f>'1.4.Fwd TIV-Field Inputs'!V145</f>
        <v>0</v>
      </c>
      <c r="T145" s="9">
        <f>'1.4.Fwd TIV-Field Inputs'!Y145</f>
        <v>0</v>
      </c>
      <c r="U145" s="9">
        <f>'1.4.Fwd TIV-Field Inputs'!Z145</f>
        <v>0</v>
      </c>
      <c r="V145" s="9">
        <f>'1.4.Fwd TIV-Field Inputs'!AA145</f>
        <v>0</v>
      </c>
      <c r="W145"/>
      <c r="X145" s="9">
        <f>'1.4.Fwd TIV-Field Inputs'!AC145</f>
        <v>0</v>
      </c>
      <c r="Y145" s="9">
        <f>'1.4.Fwd TIV-Field Inputs'!AF145</f>
        <v>0</v>
      </c>
      <c r="Z145" s="9">
        <f>'1.4.Fwd TIV-Field Inputs'!AG145</f>
        <v>0</v>
      </c>
      <c r="AA145" s="9">
        <f>'1.4.Fwd TIV-Field Inputs'!AH145</f>
        <v>0</v>
      </c>
      <c r="AB145" s="96"/>
      <c r="AC145" s="9">
        <f>'1.4.Fwd TIV-Field Inputs'!AJ145</f>
        <v>0</v>
      </c>
      <c r="AD145" s="9">
        <f>'1.4.Fwd TIV-Field Inputs'!AM145</f>
        <v>0</v>
      </c>
      <c r="AE145" s="9">
        <f>'1.4.Fwd TIV-Field Inputs'!AN145</f>
        <v>0</v>
      </c>
      <c r="AF145" s="9">
        <f>'1.4.Fwd TIV-Field Inputs'!AO145</f>
        <v>0</v>
      </c>
      <c r="AH145" s="72">
        <f>IFERROR(VLOOKUP(D145,Masters!$D$3:$E$17,2,FALSE),0)</f>
        <v>0</v>
      </c>
    </row>
    <row r="146" spans="1:34" s="3" customFormat="1" ht="16.5" customHeight="1" x14ac:dyDescent="0.25">
      <c r="A146" s="53">
        <f>'1.4.Fwd TIV-Field Inputs'!A146</f>
        <v>0</v>
      </c>
      <c r="B146" s="53">
        <f>'1.4.Fwd TIV-Field Inputs'!B146</f>
        <v>0</v>
      </c>
      <c r="C146" s="53">
        <f>'1.4.Fwd TIV-Field Inputs'!C146</f>
        <v>0</v>
      </c>
      <c r="D146" s="53">
        <f>'1.4.Fwd TIV-Field Inputs'!D146</f>
        <v>0</v>
      </c>
      <c r="E146" s="84" t="str">
        <f t="shared" si="8"/>
        <v>0-0 (0)</v>
      </c>
      <c r="G146" s="10">
        <f>'3.1.MTS A'!M147</f>
        <v>0</v>
      </c>
      <c r="H146" s="10">
        <f>'3.1.MTS A'!O147</f>
        <v>0</v>
      </c>
      <c r="I146" s="96"/>
      <c r="J146" s="10">
        <f>'3.1.MTS A'!G147</f>
        <v>0</v>
      </c>
      <c r="K146" s="10">
        <f>'3.1.MTS A'!L147</f>
        <v>0</v>
      </c>
      <c r="L146" s="10">
        <f>'3.1.MTS A'!N147</f>
        <v>0</v>
      </c>
      <c r="N146" s="9">
        <f>'1.4.Fwd TIV-Field Inputs'!O146</f>
        <v>0</v>
      </c>
      <c r="O146" s="9">
        <f>'1.4.Fwd TIV-Field Inputs'!R146</f>
        <v>0</v>
      </c>
      <c r="P146" s="9">
        <f>'1.4.Fwd TIV-Field Inputs'!S146</f>
        <v>0</v>
      </c>
      <c r="Q146" s="9">
        <f>'1.4.Fwd TIV-Field Inputs'!T146</f>
        <v>0</v>
      </c>
      <c r="R146" s="96"/>
      <c r="S146" s="9">
        <f>'1.4.Fwd TIV-Field Inputs'!V146</f>
        <v>0</v>
      </c>
      <c r="T146" s="9">
        <f>'1.4.Fwd TIV-Field Inputs'!Y146</f>
        <v>0</v>
      </c>
      <c r="U146" s="9">
        <f>'1.4.Fwd TIV-Field Inputs'!Z146</f>
        <v>0</v>
      </c>
      <c r="V146" s="9">
        <f>'1.4.Fwd TIV-Field Inputs'!AA146</f>
        <v>0</v>
      </c>
      <c r="W146"/>
      <c r="X146" s="9">
        <f>'1.4.Fwd TIV-Field Inputs'!AC146</f>
        <v>0</v>
      </c>
      <c r="Y146" s="9">
        <f>'1.4.Fwd TIV-Field Inputs'!AF146</f>
        <v>0</v>
      </c>
      <c r="Z146" s="9">
        <f>'1.4.Fwd TIV-Field Inputs'!AG146</f>
        <v>0</v>
      </c>
      <c r="AA146" s="9">
        <f>'1.4.Fwd TIV-Field Inputs'!AH146</f>
        <v>0</v>
      </c>
      <c r="AB146" s="96"/>
      <c r="AC146" s="9">
        <f>'1.4.Fwd TIV-Field Inputs'!AJ146</f>
        <v>0</v>
      </c>
      <c r="AD146" s="9">
        <f>'1.4.Fwd TIV-Field Inputs'!AM146</f>
        <v>0</v>
      </c>
      <c r="AE146" s="9">
        <f>'1.4.Fwd TIV-Field Inputs'!AN146</f>
        <v>0</v>
      </c>
      <c r="AF146" s="9">
        <f>'1.4.Fwd TIV-Field Inputs'!AO146</f>
        <v>0</v>
      </c>
      <c r="AH146" s="72">
        <f>IFERROR(VLOOKUP(D146,Masters!$D$3:$E$17,2,FALSE),0)</f>
        <v>0</v>
      </c>
    </row>
    <row r="147" spans="1:34" s="3" customFormat="1" ht="16.5" customHeight="1" x14ac:dyDescent="0.25">
      <c r="A147" s="53">
        <f>'1.4.Fwd TIV-Field Inputs'!A147</f>
        <v>0</v>
      </c>
      <c r="B147" s="53">
        <f>'1.4.Fwd TIV-Field Inputs'!B147</f>
        <v>0</v>
      </c>
      <c r="C147" s="53">
        <f>'1.4.Fwd TIV-Field Inputs'!C147</f>
        <v>0</v>
      </c>
      <c r="D147" s="53">
        <f>'1.4.Fwd TIV-Field Inputs'!D147</f>
        <v>0</v>
      </c>
      <c r="E147" s="84" t="str">
        <f t="shared" si="8"/>
        <v>0-0 (0)</v>
      </c>
      <c r="G147" s="10">
        <f>'3.1.MTS A'!M148</f>
        <v>0</v>
      </c>
      <c r="H147" s="10">
        <f>'3.1.MTS A'!O148</f>
        <v>0</v>
      </c>
      <c r="I147" s="96"/>
      <c r="J147" s="10">
        <f>'3.1.MTS A'!G148</f>
        <v>0</v>
      </c>
      <c r="K147" s="10">
        <f>'3.1.MTS A'!L148</f>
        <v>0</v>
      </c>
      <c r="L147" s="10">
        <f>'3.1.MTS A'!N148</f>
        <v>0</v>
      </c>
      <c r="N147" s="9">
        <f>'1.4.Fwd TIV-Field Inputs'!O147</f>
        <v>0</v>
      </c>
      <c r="O147" s="9">
        <f>'1.4.Fwd TIV-Field Inputs'!R147</f>
        <v>0</v>
      </c>
      <c r="P147" s="9">
        <f>'1.4.Fwd TIV-Field Inputs'!S147</f>
        <v>0</v>
      </c>
      <c r="Q147" s="9">
        <f>'1.4.Fwd TIV-Field Inputs'!T147</f>
        <v>0</v>
      </c>
      <c r="R147" s="96"/>
      <c r="S147" s="9">
        <f>'1.4.Fwd TIV-Field Inputs'!V147</f>
        <v>0</v>
      </c>
      <c r="T147" s="9">
        <f>'1.4.Fwd TIV-Field Inputs'!Y147</f>
        <v>0</v>
      </c>
      <c r="U147" s="9">
        <f>'1.4.Fwd TIV-Field Inputs'!Z147</f>
        <v>0</v>
      </c>
      <c r="V147" s="9">
        <f>'1.4.Fwd TIV-Field Inputs'!AA147</f>
        <v>0</v>
      </c>
      <c r="W147"/>
      <c r="X147" s="9">
        <f>'1.4.Fwd TIV-Field Inputs'!AC147</f>
        <v>0</v>
      </c>
      <c r="Y147" s="9">
        <f>'1.4.Fwd TIV-Field Inputs'!AF147</f>
        <v>0</v>
      </c>
      <c r="Z147" s="9">
        <f>'1.4.Fwd TIV-Field Inputs'!AG147</f>
        <v>0</v>
      </c>
      <c r="AA147" s="9">
        <f>'1.4.Fwd TIV-Field Inputs'!AH147</f>
        <v>0</v>
      </c>
      <c r="AB147" s="96"/>
      <c r="AC147" s="9">
        <f>'1.4.Fwd TIV-Field Inputs'!AJ147</f>
        <v>0</v>
      </c>
      <c r="AD147" s="9">
        <f>'1.4.Fwd TIV-Field Inputs'!AM147</f>
        <v>0</v>
      </c>
      <c r="AE147" s="9">
        <f>'1.4.Fwd TIV-Field Inputs'!AN147</f>
        <v>0</v>
      </c>
      <c r="AF147" s="9">
        <f>'1.4.Fwd TIV-Field Inputs'!AO147</f>
        <v>0</v>
      </c>
      <c r="AH147" s="72">
        <f>IFERROR(VLOOKUP(D147,Masters!$D$3:$E$17,2,FALSE),0)</f>
        <v>0</v>
      </c>
    </row>
    <row r="148" spans="1:34" s="3" customFormat="1" ht="16.5" customHeight="1" x14ac:dyDescent="0.25">
      <c r="A148" s="53">
        <f>'1.4.Fwd TIV-Field Inputs'!A148</f>
        <v>0</v>
      </c>
      <c r="B148" s="53">
        <f>'1.4.Fwd TIV-Field Inputs'!B148</f>
        <v>0</v>
      </c>
      <c r="C148" s="53">
        <f>'1.4.Fwd TIV-Field Inputs'!C148</f>
        <v>0</v>
      </c>
      <c r="D148" s="53">
        <f>'1.4.Fwd TIV-Field Inputs'!D148</f>
        <v>0</v>
      </c>
      <c r="E148" s="84" t="str">
        <f t="shared" si="8"/>
        <v>0-0 (0)</v>
      </c>
      <c r="G148" s="10">
        <f>'3.1.MTS A'!M149</f>
        <v>0</v>
      </c>
      <c r="H148" s="10">
        <f>'3.1.MTS A'!O149</f>
        <v>0</v>
      </c>
      <c r="I148" s="96"/>
      <c r="J148" s="10">
        <f>'3.1.MTS A'!G149</f>
        <v>0</v>
      </c>
      <c r="K148" s="10">
        <f>'3.1.MTS A'!L149</f>
        <v>0</v>
      </c>
      <c r="L148" s="10">
        <f>'3.1.MTS A'!N149</f>
        <v>0</v>
      </c>
      <c r="N148" s="9">
        <f>'1.4.Fwd TIV-Field Inputs'!O148</f>
        <v>0</v>
      </c>
      <c r="O148" s="9">
        <f>'1.4.Fwd TIV-Field Inputs'!R148</f>
        <v>0</v>
      </c>
      <c r="P148" s="9">
        <f>'1.4.Fwd TIV-Field Inputs'!S148</f>
        <v>0</v>
      </c>
      <c r="Q148" s="9">
        <f>'1.4.Fwd TIV-Field Inputs'!T148</f>
        <v>0</v>
      </c>
      <c r="R148" s="96"/>
      <c r="S148" s="9">
        <f>'1.4.Fwd TIV-Field Inputs'!V148</f>
        <v>0</v>
      </c>
      <c r="T148" s="9">
        <f>'1.4.Fwd TIV-Field Inputs'!Y148</f>
        <v>0</v>
      </c>
      <c r="U148" s="9">
        <f>'1.4.Fwd TIV-Field Inputs'!Z148</f>
        <v>0</v>
      </c>
      <c r="V148" s="9">
        <f>'1.4.Fwd TIV-Field Inputs'!AA148</f>
        <v>0</v>
      </c>
      <c r="W148"/>
      <c r="X148" s="9">
        <f>'1.4.Fwd TIV-Field Inputs'!AC148</f>
        <v>0</v>
      </c>
      <c r="Y148" s="9">
        <f>'1.4.Fwd TIV-Field Inputs'!AF148</f>
        <v>0</v>
      </c>
      <c r="Z148" s="9">
        <f>'1.4.Fwd TIV-Field Inputs'!AG148</f>
        <v>0</v>
      </c>
      <c r="AA148" s="9">
        <f>'1.4.Fwd TIV-Field Inputs'!AH148</f>
        <v>0</v>
      </c>
      <c r="AB148" s="96"/>
      <c r="AC148" s="9">
        <f>'1.4.Fwd TIV-Field Inputs'!AJ148</f>
        <v>0</v>
      </c>
      <c r="AD148" s="9">
        <f>'1.4.Fwd TIV-Field Inputs'!AM148</f>
        <v>0</v>
      </c>
      <c r="AE148" s="9">
        <f>'1.4.Fwd TIV-Field Inputs'!AN148</f>
        <v>0</v>
      </c>
      <c r="AF148" s="9">
        <f>'1.4.Fwd TIV-Field Inputs'!AO148</f>
        <v>0</v>
      </c>
      <c r="AH148" s="72">
        <f>IFERROR(VLOOKUP(D148,Masters!$D$3:$E$17,2,FALSE),0)</f>
        <v>0</v>
      </c>
    </row>
    <row r="149" spans="1:34" s="3" customFormat="1" ht="16.5" customHeight="1" x14ac:dyDescent="0.25">
      <c r="A149" s="53">
        <f>'1.4.Fwd TIV-Field Inputs'!A149</f>
        <v>0</v>
      </c>
      <c r="B149" s="53">
        <f>'1.4.Fwd TIV-Field Inputs'!B149</f>
        <v>0</v>
      </c>
      <c r="C149" s="53">
        <f>'1.4.Fwd TIV-Field Inputs'!C149</f>
        <v>0</v>
      </c>
      <c r="D149" s="53">
        <f>'1.4.Fwd TIV-Field Inputs'!D149</f>
        <v>0</v>
      </c>
      <c r="E149" s="84" t="str">
        <f t="shared" si="8"/>
        <v>0-0 (0)</v>
      </c>
      <c r="G149" s="10">
        <f>'3.1.MTS A'!M150</f>
        <v>0</v>
      </c>
      <c r="H149" s="10">
        <f>'3.1.MTS A'!O150</f>
        <v>0</v>
      </c>
      <c r="I149" s="96"/>
      <c r="J149" s="10">
        <f>'3.1.MTS A'!G150</f>
        <v>0</v>
      </c>
      <c r="K149" s="10">
        <f>'3.1.MTS A'!L150</f>
        <v>0</v>
      </c>
      <c r="L149" s="10">
        <f>'3.1.MTS A'!N150</f>
        <v>0</v>
      </c>
      <c r="N149" s="9">
        <f>'1.4.Fwd TIV-Field Inputs'!O149</f>
        <v>0</v>
      </c>
      <c r="O149" s="9">
        <f>'1.4.Fwd TIV-Field Inputs'!R149</f>
        <v>0</v>
      </c>
      <c r="P149" s="9">
        <f>'1.4.Fwd TIV-Field Inputs'!S149</f>
        <v>0</v>
      </c>
      <c r="Q149" s="9">
        <f>'1.4.Fwd TIV-Field Inputs'!T149</f>
        <v>0</v>
      </c>
      <c r="R149" s="96"/>
      <c r="S149" s="9">
        <f>'1.4.Fwd TIV-Field Inputs'!V149</f>
        <v>0</v>
      </c>
      <c r="T149" s="9">
        <f>'1.4.Fwd TIV-Field Inputs'!Y149</f>
        <v>0</v>
      </c>
      <c r="U149" s="9">
        <f>'1.4.Fwd TIV-Field Inputs'!Z149</f>
        <v>0</v>
      </c>
      <c r="V149" s="9">
        <f>'1.4.Fwd TIV-Field Inputs'!AA149</f>
        <v>0</v>
      </c>
      <c r="W149"/>
      <c r="X149" s="9">
        <f>'1.4.Fwd TIV-Field Inputs'!AC149</f>
        <v>0</v>
      </c>
      <c r="Y149" s="9">
        <f>'1.4.Fwd TIV-Field Inputs'!AF149</f>
        <v>0</v>
      </c>
      <c r="Z149" s="9">
        <f>'1.4.Fwd TIV-Field Inputs'!AG149</f>
        <v>0</v>
      </c>
      <c r="AA149" s="9">
        <f>'1.4.Fwd TIV-Field Inputs'!AH149</f>
        <v>0</v>
      </c>
      <c r="AB149" s="96"/>
      <c r="AC149" s="9">
        <f>'1.4.Fwd TIV-Field Inputs'!AJ149</f>
        <v>0</v>
      </c>
      <c r="AD149" s="9">
        <f>'1.4.Fwd TIV-Field Inputs'!AM149</f>
        <v>0</v>
      </c>
      <c r="AE149" s="9">
        <f>'1.4.Fwd TIV-Field Inputs'!AN149</f>
        <v>0</v>
      </c>
      <c r="AF149" s="9">
        <f>'1.4.Fwd TIV-Field Inputs'!AO149</f>
        <v>0</v>
      </c>
      <c r="AH149" s="72">
        <f>IFERROR(VLOOKUP(D149,Masters!$D$3:$E$17,2,FALSE),0)</f>
        <v>0</v>
      </c>
    </row>
    <row r="150" spans="1:34" s="3" customFormat="1" ht="16.5" customHeight="1" x14ac:dyDescent="0.25">
      <c r="A150" s="53">
        <f>'1.4.Fwd TIV-Field Inputs'!A150</f>
        <v>0</v>
      </c>
      <c r="B150" s="53">
        <f>'1.4.Fwd TIV-Field Inputs'!B150</f>
        <v>0</v>
      </c>
      <c r="C150" s="53">
        <f>'1.4.Fwd TIV-Field Inputs'!C150</f>
        <v>0</v>
      </c>
      <c r="D150" s="53">
        <f>'1.4.Fwd TIV-Field Inputs'!D150</f>
        <v>0</v>
      </c>
      <c r="E150" s="84" t="str">
        <f t="shared" si="8"/>
        <v>0-0 (0)</v>
      </c>
      <c r="G150" s="10">
        <f>'3.1.MTS A'!M151</f>
        <v>0</v>
      </c>
      <c r="H150" s="10">
        <f>'3.1.MTS A'!O151</f>
        <v>0</v>
      </c>
      <c r="I150" s="96"/>
      <c r="J150" s="10">
        <f>'3.1.MTS A'!G151</f>
        <v>0</v>
      </c>
      <c r="K150" s="10">
        <f>'3.1.MTS A'!L151</f>
        <v>0</v>
      </c>
      <c r="L150" s="10">
        <f>'3.1.MTS A'!N151</f>
        <v>0</v>
      </c>
      <c r="N150" s="9">
        <f>'1.4.Fwd TIV-Field Inputs'!O150</f>
        <v>0</v>
      </c>
      <c r="O150" s="9">
        <f>'1.4.Fwd TIV-Field Inputs'!R150</f>
        <v>0</v>
      </c>
      <c r="P150" s="9">
        <f>'1.4.Fwd TIV-Field Inputs'!S150</f>
        <v>0</v>
      </c>
      <c r="Q150" s="9">
        <f>'1.4.Fwd TIV-Field Inputs'!T150</f>
        <v>0</v>
      </c>
      <c r="R150" s="96"/>
      <c r="S150" s="9">
        <f>'1.4.Fwd TIV-Field Inputs'!V150</f>
        <v>0</v>
      </c>
      <c r="T150" s="9">
        <f>'1.4.Fwd TIV-Field Inputs'!Y150</f>
        <v>0</v>
      </c>
      <c r="U150" s="9">
        <f>'1.4.Fwd TIV-Field Inputs'!Z150</f>
        <v>0</v>
      </c>
      <c r="V150" s="9">
        <f>'1.4.Fwd TIV-Field Inputs'!AA150</f>
        <v>0</v>
      </c>
      <c r="W150"/>
      <c r="X150" s="9">
        <f>'1.4.Fwd TIV-Field Inputs'!AC150</f>
        <v>0</v>
      </c>
      <c r="Y150" s="9">
        <f>'1.4.Fwd TIV-Field Inputs'!AF150</f>
        <v>0</v>
      </c>
      <c r="Z150" s="9">
        <f>'1.4.Fwd TIV-Field Inputs'!AG150</f>
        <v>0</v>
      </c>
      <c r="AA150" s="9">
        <f>'1.4.Fwd TIV-Field Inputs'!AH150</f>
        <v>0</v>
      </c>
      <c r="AB150" s="96"/>
      <c r="AC150" s="9">
        <f>'1.4.Fwd TIV-Field Inputs'!AJ150</f>
        <v>0</v>
      </c>
      <c r="AD150" s="9">
        <f>'1.4.Fwd TIV-Field Inputs'!AM150</f>
        <v>0</v>
      </c>
      <c r="AE150" s="9">
        <f>'1.4.Fwd TIV-Field Inputs'!AN150</f>
        <v>0</v>
      </c>
      <c r="AF150" s="9">
        <f>'1.4.Fwd TIV-Field Inputs'!AO150</f>
        <v>0</v>
      </c>
      <c r="AH150" s="72">
        <f>IFERROR(VLOOKUP(D150,Masters!$D$3:$E$17,2,FALSE),0)</f>
        <v>0</v>
      </c>
    </row>
    <row r="151" spans="1:34" s="3" customFormat="1" ht="16.5" customHeight="1" x14ac:dyDescent="0.25">
      <c r="A151" s="53">
        <f>'1.4.Fwd TIV-Field Inputs'!A151</f>
        <v>0</v>
      </c>
      <c r="B151" s="53">
        <f>'1.4.Fwd TIV-Field Inputs'!B151</f>
        <v>0</v>
      </c>
      <c r="C151" s="53">
        <f>'1.4.Fwd TIV-Field Inputs'!C151</f>
        <v>0</v>
      </c>
      <c r="D151" s="53">
        <f>'1.4.Fwd TIV-Field Inputs'!D151</f>
        <v>0</v>
      </c>
      <c r="E151" s="84" t="str">
        <f t="shared" si="8"/>
        <v>0-0 (0)</v>
      </c>
      <c r="G151" s="10">
        <f>'3.1.MTS A'!M152</f>
        <v>0</v>
      </c>
      <c r="H151" s="10">
        <f>'3.1.MTS A'!O152</f>
        <v>0</v>
      </c>
      <c r="I151" s="96"/>
      <c r="J151" s="10">
        <f>'3.1.MTS A'!G152</f>
        <v>0</v>
      </c>
      <c r="K151" s="10">
        <f>'3.1.MTS A'!L152</f>
        <v>0</v>
      </c>
      <c r="L151" s="10">
        <f>'3.1.MTS A'!N152</f>
        <v>0</v>
      </c>
      <c r="N151" s="9">
        <f>'1.4.Fwd TIV-Field Inputs'!O151</f>
        <v>0</v>
      </c>
      <c r="O151" s="9">
        <f>'1.4.Fwd TIV-Field Inputs'!R151</f>
        <v>0</v>
      </c>
      <c r="P151" s="9">
        <f>'1.4.Fwd TIV-Field Inputs'!S151</f>
        <v>0</v>
      </c>
      <c r="Q151" s="9">
        <f>'1.4.Fwd TIV-Field Inputs'!T151</f>
        <v>0</v>
      </c>
      <c r="R151" s="96"/>
      <c r="S151" s="9">
        <f>'1.4.Fwd TIV-Field Inputs'!V151</f>
        <v>0</v>
      </c>
      <c r="T151" s="9">
        <f>'1.4.Fwd TIV-Field Inputs'!Y151</f>
        <v>0</v>
      </c>
      <c r="U151" s="9">
        <f>'1.4.Fwd TIV-Field Inputs'!Z151</f>
        <v>0</v>
      </c>
      <c r="V151" s="9">
        <f>'1.4.Fwd TIV-Field Inputs'!AA151</f>
        <v>0</v>
      </c>
      <c r="W151"/>
      <c r="X151" s="9">
        <f>'1.4.Fwd TIV-Field Inputs'!AC151</f>
        <v>0</v>
      </c>
      <c r="Y151" s="9">
        <f>'1.4.Fwd TIV-Field Inputs'!AF151</f>
        <v>0</v>
      </c>
      <c r="Z151" s="9">
        <f>'1.4.Fwd TIV-Field Inputs'!AG151</f>
        <v>0</v>
      </c>
      <c r="AA151" s="9">
        <f>'1.4.Fwd TIV-Field Inputs'!AH151</f>
        <v>0</v>
      </c>
      <c r="AB151" s="96"/>
      <c r="AC151" s="9">
        <f>'1.4.Fwd TIV-Field Inputs'!AJ151</f>
        <v>0</v>
      </c>
      <c r="AD151" s="9">
        <f>'1.4.Fwd TIV-Field Inputs'!AM151</f>
        <v>0</v>
      </c>
      <c r="AE151" s="9">
        <f>'1.4.Fwd TIV-Field Inputs'!AN151</f>
        <v>0</v>
      </c>
      <c r="AF151" s="9">
        <f>'1.4.Fwd TIV-Field Inputs'!AO151</f>
        <v>0</v>
      </c>
      <c r="AH151" s="72">
        <f>IFERROR(VLOOKUP(D151,Masters!$D$3:$E$17,2,FALSE),0)</f>
        <v>0</v>
      </c>
    </row>
    <row r="152" spans="1:34" s="3" customFormat="1" ht="16.5" customHeight="1" x14ac:dyDescent="0.25">
      <c r="A152" s="53">
        <f>'1.4.Fwd TIV-Field Inputs'!A152</f>
        <v>0</v>
      </c>
      <c r="B152" s="53">
        <f>'1.4.Fwd TIV-Field Inputs'!B152</f>
        <v>0</v>
      </c>
      <c r="C152" s="53">
        <f>'1.4.Fwd TIV-Field Inputs'!C152</f>
        <v>0</v>
      </c>
      <c r="D152" s="53">
        <f>'1.4.Fwd TIV-Field Inputs'!D152</f>
        <v>0</v>
      </c>
      <c r="E152" s="84" t="str">
        <f t="shared" si="8"/>
        <v>0-0 (0)</v>
      </c>
      <c r="G152" s="10">
        <f>'3.1.MTS A'!M153</f>
        <v>0</v>
      </c>
      <c r="H152" s="10">
        <f>'3.1.MTS A'!O153</f>
        <v>0</v>
      </c>
      <c r="I152" s="96"/>
      <c r="J152" s="10">
        <f>'3.1.MTS A'!G153</f>
        <v>0</v>
      </c>
      <c r="K152" s="10">
        <f>'3.1.MTS A'!L153</f>
        <v>0</v>
      </c>
      <c r="L152" s="10">
        <f>'3.1.MTS A'!N153</f>
        <v>0</v>
      </c>
      <c r="N152" s="9">
        <f>'1.4.Fwd TIV-Field Inputs'!O152</f>
        <v>0</v>
      </c>
      <c r="O152" s="9">
        <f>'1.4.Fwd TIV-Field Inputs'!R152</f>
        <v>0</v>
      </c>
      <c r="P152" s="9">
        <f>'1.4.Fwd TIV-Field Inputs'!S152</f>
        <v>0</v>
      </c>
      <c r="Q152" s="9">
        <f>'1.4.Fwd TIV-Field Inputs'!T152</f>
        <v>0</v>
      </c>
      <c r="R152" s="96"/>
      <c r="S152" s="9">
        <f>'1.4.Fwd TIV-Field Inputs'!V152</f>
        <v>0</v>
      </c>
      <c r="T152" s="9">
        <f>'1.4.Fwd TIV-Field Inputs'!Y152</f>
        <v>0</v>
      </c>
      <c r="U152" s="9">
        <f>'1.4.Fwd TIV-Field Inputs'!Z152</f>
        <v>0</v>
      </c>
      <c r="V152" s="9">
        <f>'1.4.Fwd TIV-Field Inputs'!AA152</f>
        <v>0</v>
      </c>
      <c r="W152"/>
      <c r="X152" s="9">
        <f>'1.4.Fwd TIV-Field Inputs'!AC152</f>
        <v>0</v>
      </c>
      <c r="Y152" s="9">
        <f>'1.4.Fwd TIV-Field Inputs'!AF152</f>
        <v>0</v>
      </c>
      <c r="Z152" s="9">
        <f>'1.4.Fwd TIV-Field Inputs'!AG152</f>
        <v>0</v>
      </c>
      <c r="AA152" s="9">
        <f>'1.4.Fwd TIV-Field Inputs'!AH152</f>
        <v>0</v>
      </c>
      <c r="AB152" s="96"/>
      <c r="AC152" s="9">
        <f>'1.4.Fwd TIV-Field Inputs'!AJ152</f>
        <v>0</v>
      </c>
      <c r="AD152" s="9">
        <f>'1.4.Fwd TIV-Field Inputs'!AM152</f>
        <v>0</v>
      </c>
      <c r="AE152" s="9">
        <f>'1.4.Fwd TIV-Field Inputs'!AN152</f>
        <v>0</v>
      </c>
      <c r="AF152" s="9">
        <f>'1.4.Fwd TIV-Field Inputs'!AO152</f>
        <v>0</v>
      </c>
      <c r="AH152" s="72">
        <f>IFERROR(VLOOKUP(D152,Masters!$D$3:$E$17,2,FALSE),0)</f>
        <v>0</v>
      </c>
    </row>
    <row r="153" spans="1:34" s="3" customFormat="1" ht="16.5" customHeight="1" x14ac:dyDescent="0.25">
      <c r="A153" s="53">
        <f>'1.4.Fwd TIV-Field Inputs'!A153</f>
        <v>0</v>
      </c>
      <c r="B153" s="53">
        <f>'1.4.Fwd TIV-Field Inputs'!B153</f>
        <v>0</v>
      </c>
      <c r="C153" s="53">
        <f>'1.4.Fwd TIV-Field Inputs'!C153</f>
        <v>0</v>
      </c>
      <c r="D153" s="53">
        <f>'1.4.Fwd TIV-Field Inputs'!D153</f>
        <v>0</v>
      </c>
      <c r="E153" s="84" t="str">
        <f t="shared" si="8"/>
        <v>0-0 (0)</v>
      </c>
      <c r="G153" s="10">
        <f>'3.1.MTS A'!M154</f>
        <v>0</v>
      </c>
      <c r="H153" s="10">
        <f>'3.1.MTS A'!O154</f>
        <v>0</v>
      </c>
      <c r="I153" s="96"/>
      <c r="J153" s="10">
        <f>'3.1.MTS A'!G154</f>
        <v>0</v>
      </c>
      <c r="K153" s="10">
        <f>'3.1.MTS A'!L154</f>
        <v>0</v>
      </c>
      <c r="L153" s="10">
        <f>'3.1.MTS A'!N154</f>
        <v>0</v>
      </c>
      <c r="N153" s="9">
        <f>'1.4.Fwd TIV-Field Inputs'!O153</f>
        <v>0</v>
      </c>
      <c r="O153" s="9">
        <f>'1.4.Fwd TIV-Field Inputs'!R153</f>
        <v>0</v>
      </c>
      <c r="P153" s="9">
        <f>'1.4.Fwd TIV-Field Inputs'!S153</f>
        <v>0</v>
      </c>
      <c r="Q153" s="9">
        <f>'1.4.Fwd TIV-Field Inputs'!T153</f>
        <v>0</v>
      </c>
      <c r="R153" s="96"/>
      <c r="S153" s="9">
        <f>'1.4.Fwd TIV-Field Inputs'!V153</f>
        <v>0</v>
      </c>
      <c r="T153" s="9">
        <f>'1.4.Fwd TIV-Field Inputs'!Y153</f>
        <v>0</v>
      </c>
      <c r="U153" s="9">
        <f>'1.4.Fwd TIV-Field Inputs'!Z153</f>
        <v>0</v>
      </c>
      <c r="V153" s="9">
        <f>'1.4.Fwd TIV-Field Inputs'!AA153</f>
        <v>0</v>
      </c>
      <c r="W153"/>
      <c r="X153" s="9">
        <f>'1.4.Fwd TIV-Field Inputs'!AC153</f>
        <v>0</v>
      </c>
      <c r="Y153" s="9">
        <f>'1.4.Fwd TIV-Field Inputs'!AF153</f>
        <v>0</v>
      </c>
      <c r="Z153" s="9">
        <f>'1.4.Fwd TIV-Field Inputs'!AG153</f>
        <v>0</v>
      </c>
      <c r="AA153" s="9">
        <f>'1.4.Fwd TIV-Field Inputs'!AH153</f>
        <v>0</v>
      </c>
      <c r="AB153" s="96"/>
      <c r="AC153" s="9">
        <f>'1.4.Fwd TIV-Field Inputs'!AJ153</f>
        <v>0</v>
      </c>
      <c r="AD153" s="9">
        <f>'1.4.Fwd TIV-Field Inputs'!AM153</f>
        <v>0</v>
      </c>
      <c r="AE153" s="9">
        <f>'1.4.Fwd TIV-Field Inputs'!AN153</f>
        <v>0</v>
      </c>
      <c r="AF153" s="9">
        <f>'1.4.Fwd TIV-Field Inputs'!AO153</f>
        <v>0</v>
      </c>
      <c r="AH153" s="72">
        <f>IFERROR(VLOOKUP(D153,Masters!$D$3:$E$17,2,FALSE),0)</f>
        <v>0</v>
      </c>
    </row>
    <row r="154" spans="1:34" s="3" customFormat="1" ht="16.5" customHeight="1" x14ac:dyDescent="0.25">
      <c r="A154" s="53">
        <f>'1.4.Fwd TIV-Field Inputs'!A154</f>
        <v>0</v>
      </c>
      <c r="B154" s="53">
        <f>'1.4.Fwd TIV-Field Inputs'!B154</f>
        <v>0</v>
      </c>
      <c r="C154" s="53">
        <f>'1.4.Fwd TIV-Field Inputs'!C154</f>
        <v>0</v>
      </c>
      <c r="D154" s="53">
        <f>'1.4.Fwd TIV-Field Inputs'!D154</f>
        <v>0</v>
      </c>
      <c r="E154" s="84" t="str">
        <f t="shared" si="8"/>
        <v>0-0 (0)</v>
      </c>
      <c r="G154" s="10">
        <f>'3.1.MTS A'!M155</f>
        <v>0</v>
      </c>
      <c r="H154" s="10">
        <f>'3.1.MTS A'!O155</f>
        <v>0</v>
      </c>
      <c r="I154" s="96"/>
      <c r="J154" s="10">
        <f>'3.1.MTS A'!G155</f>
        <v>0</v>
      </c>
      <c r="K154" s="10">
        <f>'3.1.MTS A'!L155</f>
        <v>0</v>
      </c>
      <c r="L154" s="10">
        <f>'3.1.MTS A'!N155</f>
        <v>0</v>
      </c>
      <c r="N154" s="9">
        <f>'1.4.Fwd TIV-Field Inputs'!O154</f>
        <v>0</v>
      </c>
      <c r="O154" s="9">
        <f>'1.4.Fwd TIV-Field Inputs'!R154</f>
        <v>0</v>
      </c>
      <c r="P154" s="9">
        <f>'1.4.Fwd TIV-Field Inputs'!S154</f>
        <v>0</v>
      </c>
      <c r="Q154" s="9">
        <f>'1.4.Fwd TIV-Field Inputs'!T154</f>
        <v>0</v>
      </c>
      <c r="R154" s="96"/>
      <c r="S154" s="9">
        <f>'1.4.Fwd TIV-Field Inputs'!V154</f>
        <v>0</v>
      </c>
      <c r="T154" s="9">
        <f>'1.4.Fwd TIV-Field Inputs'!Y154</f>
        <v>0</v>
      </c>
      <c r="U154" s="9">
        <f>'1.4.Fwd TIV-Field Inputs'!Z154</f>
        <v>0</v>
      </c>
      <c r="V154" s="9">
        <f>'1.4.Fwd TIV-Field Inputs'!AA154</f>
        <v>0</v>
      </c>
      <c r="W154"/>
      <c r="X154" s="9">
        <f>'1.4.Fwd TIV-Field Inputs'!AC154</f>
        <v>0</v>
      </c>
      <c r="Y154" s="9">
        <f>'1.4.Fwd TIV-Field Inputs'!AF154</f>
        <v>0</v>
      </c>
      <c r="Z154" s="9">
        <f>'1.4.Fwd TIV-Field Inputs'!AG154</f>
        <v>0</v>
      </c>
      <c r="AA154" s="9">
        <f>'1.4.Fwd TIV-Field Inputs'!AH154</f>
        <v>0</v>
      </c>
      <c r="AB154" s="96"/>
      <c r="AC154" s="9">
        <f>'1.4.Fwd TIV-Field Inputs'!AJ154</f>
        <v>0</v>
      </c>
      <c r="AD154" s="9">
        <f>'1.4.Fwd TIV-Field Inputs'!AM154</f>
        <v>0</v>
      </c>
      <c r="AE154" s="9">
        <f>'1.4.Fwd TIV-Field Inputs'!AN154</f>
        <v>0</v>
      </c>
      <c r="AF154" s="9">
        <f>'1.4.Fwd TIV-Field Inputs'!AO154</f>
        <v>0</v>
      </c>
      <c r="AH154" s="72">
        <f>IFERROR(VLOOKUP(D154,Masters!$D$3:$E$17,2,FALSE),0)</f>
        <v>0</v>
      </c>
    </row>
    <row r="155" spans="1:34" s="3" customFormat="1" ht="16.5" customHeight="1" x14ac:dyDescent="0.25">
      <c r="A155" s="53">
        <f>'1.4.Fwd TIV-Field Inputs'!A155</f>
        <v>0</v>
      </c>
      <c r="B155" s="53">
        <f>'1.4.Fwd TIV-Field Inputs'!B155</f>
        <v>0</v>
      </c>
      <c r="C155" s="53">
        <f>'1.4.Fwd TIV-Field Inputs'!C155</f>
        <v>0</v>
      </c>
      <c r="D155" s="53">
        <f>'1.4.Fwd TIV-Field Inputs'!D155</f>
        <v>0</v>
      </c>
      <c r="E155" s="84" t="str">
        <f t="shared" si="8"/>
        <v>0-0 (0)</v>
      </c>
      <c r="G155" s="10">
        <f>'3.1.MTS A'!M156</f>
        <v>0</v>
      </c>
      <c r="H155" s="10">
        <f>'3.1.MTS A'!O156</f>
        <v>0</v>
      </c>
      <c r="I155" s="96"/>
      <c r="J155" s="10">
        <f>'3.1.MTS A'!G156</f>
        <v>0</v>
      </c>
      <c r="K155" s="10">
        <f>'3.1.MTS A'!L156</f>
        <v>0</v>
      </c>
      <c r="L155" s="10">
        <f>'3.1.MTS A'!N156</f>
        <v>0</v>
      </c>
      <c r="N155" s="9">
        <f>'1.4.Fwd TIV-Field Inputs'!O155</f>
        <v>0</v>
      </c>
      <c r="O155" s="9">
        <f>'1.4.Fwd TIV-Field Inputs'!R155</f>
        <v>0</v>
      </c>
      <c r="P155" s="9">
        <f>'1.4.Fwd TIV-Field Inputs'!S155</f>
        <v>0</v>
      </c>
      <c r="Q155" s="9">
        <f>'1.4.Fwd TIV-Field Inputs'!T155</f>
        <v>0</v>
      </c>
      <c r="R155" s="96"/>
      <c r="S155" s="9">
        <f>'1.4.Fwd TIV-Field Inputs'!V155</f>
        <v>0</v>
      </c>
      <c r="T155" s="9">
        <f>'1.4.Fwd TIV-Field Inputs'!Y155</f>
        <v>0</v>
      </c>
      <c r="U155" s="9">
        <f>'1.4.Fwd TIV-Field Inputs'!Z155</f>
        <v>0</v>
      </c>
      <c r="V155" s="9">
        <f>'1.4.Fwd TIV-Field Inputs'!AA155</f>
        <v>0</v>
      </c>
      <c r="W155"/>
      <c r="X155" s="9">
        <f>'1.4.Fwd TIV-Field Inputs'!AC155</f>
        <v>0</v>
      </c>
      <c r="Y155" s="9">
        <f>'1.4.Fwd TIV-Field Inputs'!AF155</f>
        <v>0</v>
      </c>
      <c r="Z155" s="9">
        <f>'1.4.Fwd TIV-Field Inputs'!AG155</f>
        <v>0</v>
      </c>
      <c r="AA155" s="9">
        <f>'1.4.Fwd TIV-Field Inputs'!AH155</f>
        <v>0</v>
      </c>
      <c r="AB155" s="96"/>
      <c r="AC155" s="9">
        <f>'1.4.Fwd TIV-Field Inputs'!AJ155</f>
        <v>0</v>
      </c>
      <c r="AD155" s="9">
        <f>'1.4.Fwd TIV-Field Inputs'!AM155</f>
        <v>0</v>
      </c>
      <c r="AE155" s="9">
        <f>'1.4.Fwd TIV-Field Inputs'!AN155</f>
        <v>0</v>
      </c>
      <c r="AF155" s="9">
        <f>'1.4.Fwd TIV-Field Inputs'!AO155</f>
        <v>0</v>
      </c>
      <c r="AH155" s="72">
        <f>IFERROR(VLOOKUP(D155,Masters!$D$3:$E$17,2,FALSE),0)</f>
        <v>0</v>
      </c>
    </row>
    <row r="156" spans="1:34" s="3" customFormat="1" ht="16.5" customHeight="1" x14ac:dyDescent="0.25">
      <c r="A156" s="53">
        <f>'1.4.Fwd TIV-Field Inputs'!A156</f>
        <v>0</v>
      </c>
      <c r="B156" s="53">
        <f>'1.4.Fwd TIV-Field Inputs'!B156</f>
        <v>0</v>
      </c>
      <c r="C156" s="53">
        <f>'1.4.Fwd TIV-Field Inputs'!C156</f>
        <v>0</v>
      </c>
      <c r="D156" s="53">
        <f>'1.4.Fwd TIV-Field Inputs'!D156</f>
        <v>0</v>
      </c>
      <c r="E156" s="84" t="str">
        <f t="shared" si="8"/>
        <v>0-0 (0)</v>
      </c>
      <c r="G156" s="10">
        <f>'3.1.MTS A'!M157</f>
        <v>0</v>
      </c>
      <c r="H156" s="10">
        <f>'3.1.MTS A'!O157</f>
        <v>0</v>
      </c>
      <c r="I156" s="96"/>
      <c r="J156" s="10">
        <f>'3.1.MTS A'!G157</f>
        <v>0</v>
      </c>
      <c r="K156" s="10">
        <f>'3.1.MTS A'!L157</f>
        <v>0</v>
      </c>
      <c r="L156" s="10">
        <f>'3.1.MTS A'!N157</f>
        <v>0</v>
      </c>
      <c r="N156" s="9">
        <f>'1.4.Fwd TIV-Field Inputs'!O156</f>
        <v>0</v>
      </c>
      <c r="O156" s="9">
        <f>'1.4.Fwd TIV-Field Inputs'!R156</f>
        <v>0</v>
      </c>
      <c r="P156" s="9">
        <f>'1.4.Fwd TIV-Field Inputs'!S156</f>
        <v>0</v>
      </c>
      <c r="Q156" s="9">
        <f>'1.4.Fwd TIV-Field Inputs'!T156</f>
        <v>0</v>
      </c>
      <c r="R156" s="96"/>
      <c r="S156" s="9">
        <f>'1.4.Fwd TIV-Field Inputs'!V156</f>
        <v>0</v>
      </c>
      <c r="T156" s="9">
        <f>'1.4.Fwd TIV-Field Inputs'!Y156</f>
        <v>0</v>
      </c>
      <c r="U156" s="9">
        <f>'1.4.Fwd TIV-Field Inputs'!Z156</f>
        <v>0</v>
      </c>
      <c r="V156" s="9">
        <f>'1.4.Fwd TIV-Field Inputs'!AA156</f>
        <v>0</v>
      </c>
      <c r="W156"/>
      <c r="X156" s="9">
        <f>'1.4.Fwd TIV-Field Inputs'!AC156</f>
        <v>0</v>
      </c>
      <c r="Y156" s="9">
        <f>'1.4.Fwd TIV-Field Inputs'!AF156</f>
        <v>0</v>
      </c>
      <c r="Z156" s="9">
        <f>'1.4.Fwd TIV-Field Inputs'!AG156</f>
        <v>0</v>
      </c>
      <c r="AA156" s="9">
        <f>'1.4.Fwd TIV-Field Inputs'!AH156</f>
        <v>0</v>
      </c>
      <c r="AB156" s="96"/>
      <c r="AC156" s="9">
        <f>'1.4.Fwd TIV-Field Inputs'!AJ156</f>
        <v>0</v>
      </c>
      <c r="AD156" s="9">
        <f>'1.4.Fwd TIV-Field Inputs'!AM156</f>
        <v>0</v>
      </c>
      <c r="AE156" s="9">
        <f>'1.4.Fwd TIV-Field Inputs'!AN156</f>
        <v>0</v>
      </c>
      <c r="AF156" s="9">
        <f>'1.4.Fwd TIV-Field Inputs'!AO156</f>
        <v>0</v>
      </c>
      <c r="AH156" s="72">
        <f>IFERROR(VLOOKUP(D156,Masters!$D$3:$E$17,2,FALSE),0)</f>
        <v>0</v>
      </c>
    </row>
    <row r="157" spans="1:34" s="3" customFormat="1" ht="16.5" customHeight="1" x14ac:dyDescent="0.25">
      <c r="A157" s="53">
        <f>'1.4.Fwd TIV-Field Inputs'!A157</f>
        <v>0</v>
      </c>
      <c r="B157" s="53">
        <f>'1.4.Fwd TIV-Field Inputs'!B157</f>
        <v>0</v>
      </c>
      <c r="C157" s="53">
        <f>'1.4.Fwd TIV-Field Inputs'!C157</f>
        <v>0</v>
      </c>
      <c r="D157" s="53">
        <f>'1.4.Fwd TIV-Field Inputs'!D157</f>
        <v>0</v>
      </c>
      <c r="E157" s="84" t="str">
        <f t="shared" si="8"/>
        <v>0-0 (0)</v>
      </c>
      <c r="G157" s="10">
        <f>'3.1.MTS A'!M158</f>
        <v>0</v>
      </c>
      <c r="H157" s="10">
        <f>'3.1.MTS A'!O158</f>
        <v>0</v>
      </c>
      <c r="I157" s="96"/>
      <c r="J157" s="10">
        <f>'3.1.MTS A'!G158</f>
        <v>0</v>
      </c>
      <c r="K157" s="10">
        <f>'3.1.MTS A'!L158</f>
        <v>0</v>
      </c>
      <c r="L157" s="10">
        <f>'3.1.MTS A'!N158</f>
        <v>0</v>
      </c>
      <c r="N157" s="9">
        <f>'1.4.Fwd TIV-Field Inputs'!O157</f>
        <v>0</v>
      </c>
      <c r="O157" s="9">
        <f>'1.4.Fwd TIV-Field Inputs'!R157</f>
        <v>0</v>
      </c>
      <c r="P157" s="9">
        <f>'1.4.Fwd TIV-Field Inputs'!S157</f>
        <v>0</v>
      </c>
      <c r="Q157" s="9">
        <f>'1.4.Fwd TIV-Field Inputs'!T157</f>
        <v>0</v>
      </c>
      <c r="R157" s="96"/>
      <c r="S157" s="9">
        <f>'1.4.Fwd TIV-Field Inputs'!V157</f>
        <v>0</v>
      </c>
      <c r="T157" s="9">
        <f>'1.4.Fwd TIV-Field Inputs'!Y157</f>
        <v>0</v>
      </c>
      <c r="U157" s="9">
        <f>'1.4.Fwd TIV-Field Inputs'!Z157</f>
        <v>0</v>
      </c>
      <c r="V157" s="9">
        <f>'1.4.Fwd TIV-Field Inputs'!AA157</f>
        <v>0</v>
      </c>
      <c r="W157"/>
      <c r="X157" s="9">
        <f>'1.4.Fwd TIV-Field Inputs'!AC157</f>
        <v>0</v>
      </c>
      <c r="Y157" s="9">
        <f>'1.4.Fwd TIV-Field Inputs'!AF157</f>
        <v>0</v>
      </c>
      <c r="Z157" s="9">
        <f>'1.4.Fwd TIV-Field Inputs'!AG157</f>
        <v>0</v>
      </c>
      <c r="AA157" s="9">
        <f>'1.4.Fwd TIV-Field Inputs'!AH157</f>
        <v>0</v>
      </c>
      <c r="AB157" s="96"/>
      <c r="AC157" s="9">
        <f>'1.4.Fwd TIV-Field Inputs'!AJ157</f>
        <v>0</v>
      </c>
      <c r="AD157" s="9">
        <f>'1.4.Fwd TIV-Field Inputs'!AM157</f>
        <v>0</v>
      </c>
      <c r="AE157" s="9">
        <f>'1.4.Fwd TIV-Field Inputs'!AN157</f>
        <v>0</v>
      </c>
      <c r="AF157" s="9">
        <f>'1.4.Fwd TIV-Field Inputs'!AO157</f>
        <v>0</v>
      </c>
      <c r="AH157" s="72">
        <f>IFERROR(VLOOKUP(D157,Masters!$D$3:$E$17,2,FALSE),0)</f>
        <v>0</v>
      </c>
    </row>
    <row r="158" spans="1:34" s="3" customFormat="1" ht="16.5" customHeight="1" x14ac:dyDescent="0.25">
      <c r="A158" s="53">
        <f>'1.4.Fwd TIV-Field Inputs'!A158</f>
        <v>0</v>
      </c>
      <c r="B158" s="53">
        <f>'1.4.Fwd TIV-Field Inputs'!B158</f>
        <v>0</v>
      </c>
      <c r="C158" s="53">
        <f>'1.4.Fwd TIV-Field Inputs'!C158</f>
        <v>0</v>
      </c>
      <c r="D158" s="53">
        <f>'1.4.Fwd TIV-Field Inputs'!D158</f>
        <v>0</v>
      </c>
      <c r="E158" s="84" t="str">
        <f t="shared" si="8"/>
        <v>0-0 (0)</v>
      </c>
      <c r="G158" s="10">
        <f>'3.1.MTS A'!M159</f>
        <v>0</v>
      </c>
      <c r="H158" s="10">
        <f>'3.1.MTS A'!O159</f>
        <v>0</v>
      </c>
      <c r="I158" s="96"/>
      <c r="J158" s="10">
        <f>'3.1.MTS A'!G159</f>
        <v>0</v>
      </c>
      <c r="K158" s="10">
        <f>'3.1.MTS A'!L159</f>
        <v>0</v>
      </c>
      <c r="L158" s="10">
        <f>'3.1.MTS A'!N159</f>
        <v>0</v>
      </c>
      <c r="N158" s="9">
        <f>'1.4.Fwd TIV-Field Inputs'!O158</f>
        <v>0</v>
      </c>
      <c r="O158" s="9">
        <f>'1.4.Fwd TIV-Field Inputs'!R158</f>
        <v>0</v>
      </c>
      <c r="P158" s="9">
        <f>'1.4.Fwd TIV-Field Inputs'!S158</f>
        <v>0</v>
      </c>
      <c r="Q158" s="9">
        <f>'1.4.Fwd TIV-Field Inputs'!T158</f>
        <v>0</v>
      </c>
      <c r="R158" s="96"/>
      <c r="S158" s="9">
        <f>'1.4.Fwd TIV-Field Inputs'!V158</f>
        <v>0</v>
      </c>
      <c r="T158" s="9">
        <f>'1.4.Fwd TIV-Field Inputs'!Y158</f>
        <v>0</v>
      </c>
      <c r="U158" s="9">
        <f>'1.4.Fwd TIV-Field Inputs'!Z158</f>
        <v>0</v>
      </c>
      <c r="V158" s="9">
        <f>'1.4.Fwd TIV-Field Inputs'!AA158</f>
        <v>0</v>
      </c>
      <c r="W158"/>
      <c r="X158" s="9">
        <f>'1.4.Fwd TIV-Field Inputs'!AC158</f>
        <v>0</v>
      </c>
      <c r="Y158" s="9">
        <f>'1.4.Fwd TIV-Field Inputs'!AF158</f>
        <v>0</v>
      </c>
      <c r="Z158" s="9">
        <f>'1.4.Fwd TIV-Field Inputs'!AG158</f>
        <v>0</v>
      </c>
      <c r="AA158" s="9">
        <f>'1.4.Fwd TIV-Field Inputs'!AH158</f>
        <v>0</v>
      </c>
      <c r="AB158" s="96"/>
      <c r="AC158" s="9">
        <f>'1.4.Fwd TIV-Field Inputs'!AJ158</f>
        <v>0</v>
      </c>
      <c r="AD158" s="9">
        <f>'1.4.Fwd TIV-Field Inputs'!AM158</f>
        <v>0</v>
      </c>
      <c r="AE158" s="9">
        <f>'1.4.Fwd TIV-Field Inputs'!AN158</f>
        <v>0</v>
      </c>
      <c r="AF158" s="9">
        <f>'1.4.Fwd TIV-Field Inputs'!AO158</f>
        <v>0</v>
      </c>
      <c r="AH158" s="72">
        <f>IFERROR(VLOOKUP(D158,Masters!$D$3:$E$17,2,FALSE),0)</f>
        <v>0</v>
      </c>
    </row>
    <row r="159" spans="1:34" s="3" customFormat="1" ht="16.5" customHeight="1" x14ac:dyDescent="0.25">
      <c r="A159" s="53">
        <f>'1.4.Fwd TIV-Field Inputs'!A159</f>
        <v>0</v>
      </c>
      <c r="B159" s="53">
        <f>'1.4.Fwd TIV-Field Inputs'!B159</f>
        <v>0</v>
      </c>
      <c r="C159" s="53">
        <f>'1.4.Fwd TIV-Field Inputs'!C159</f>
        <v>0</v>
      </c>
      <c r="D159" s="53">
        <f>'1.4.Fwd TIV-Field Inputs'!D159</f>
        <v>0</v>
      </c>
      <c r="E159" s="84" t="str">
        <f t="shared" si="8"/>
        <v>0-0 (0)</v>
      </c>
      <c r="G159" s="10">
        <f>'3.1.MTS A'!M160</f>
        <v>0</v>
      </c>
      <c r="H159" s="10">
        <f>'3.1.MTS A'!O160</f>
        <v>0</v>
      </c>
      <c r="I159" s="96"/>
      <c r="J159" s="10">
        <f>'3.1.MTS A'!G160</f>
        <v>0</v>
      </c>
      <c r="K159" s="10">
        <f>'3.1.MTS A'!L160</f>
        <v>0</v>
      </c>
      <c r="L159" s="10">
        <f>'3.1.MTS A'!N160</f>
        <v>0</v>
      </c>
      <c r="N159" s="9">
        <f>'1.4.Fwd TIV-Field Inputs'!O159</f>
        <v>0</v>
      </c>
      <c r="O159" s="9">
        <f>'1.4.Fwd TIV-Field Inputs'!R159</f>
        <v>0</v>
      </c>
      <c r="P159" s="9">
        <f>'1.4.Fwd TIV-Field Inputs'!S159</f>
        <v>0</v>
      </c>
      <c r="Q159" s="9">
        <f>'1.4.Fwd TIV-Field Inputs'!T159</f>
        <v>0</v>
      </c>
      <c r="R159" s="96"/>
      <c r="S159" s="9">
        <f>'1.4.Fwd TIV-Field Inputs'!V159</f>
        <v>0</v>
      </c>
      <c r="T159" s="9">
        <f>'1.4.Fwd TIV-Field Inputs'!Y159</f>
        <v>0</v>
      </c>
      <c r="U159" s="9">
        <f>'1.4.Fwd TIV-Field Inputs'!Z159</f>
        <v>0</v>
      </c>
      <c r="V159" s="9">
        <f>'1.4.Fwd TIV-Field Inputs'!AA159</f>
        <v>0</v>
      </c>
      <c r="W159"/>
      <c r="X159" s="9">
        <f>'1.4.Fwd TIV-Field Inputs'!AC159</f>
        <v>0</v>
      </c>
      <c r="Y159" s="9">
        <f>'1.4.Fwd TIV-Field Inputs'!AF159</f>
        <v>0</v>
      </c>
      <c r="Z159" s="9">
        <f>'1.4.Fwd TIV-Field Inputs'!AG159</f>
        <v>0</v>
      </c>
      <c r="AA159" s="9">
        <f>'1.4.Fwd TIV-Field Inputs'!AH159</f>
        <v>0</v>
      </c>
      <c r="AB159" s="96"/>
      <c r="AC159" s="9">
        <f>'1.4.Fwd TIV-Field Inputs'!AJ159</f>
        <v>0</v>
      </c>
      <c r="AD159" s="9">
        <f>'1.4.Fwd TIV-Field Inputs'!AM159</f>
        <v>0</v>
      </c>
      <c r="AE159" s="9">
        <f>'1.4.Fwd TIV-Field Inputs'!AN159</f>
        <v>0</v>
      </c>
      <c r="AF159" s="9">
        <f>'1.4.Fwd TIV-Field Inputs'!AO159</f>
        <v>0</v>
      </c>
      <c r="AH159" s="72">
        <f>IFERROR(VLOOKUP(D159,Masters!$D$3:$E$17,2,FALSE),0)</f>
        <v>0</v>
      </c>
    </row>
    <row r="160" spans="1:34" s="3" customFormat="1" ht="16.5" customHeight="1" x14ac:dyDescent="0.25">
      <c r="A160" s="53">
        <f>'1.4.Fwd TIV-Field Inputs'!A160</f>
        <v>0</v>
      </c>
      <c r="B160" s="53">
        <f>'1.4.Fwd TIV-Field Inputs'!B160</f>
        <v>0</v>
      </c>
      <c r="C160" s="53">
        <f>'1.4.Fwd TIV-Field Inputs'!C160</f>
        <v>0</v>
      </c>
      <c r="D160" s="53">
        <f>'1.4.Fwd TIV-Field Inputs'!D160</f>
        <v>0</v>
      </c>
      <c r="E160" s="84" t="str">
        <f t="shared" si="8"/>
        <v>0-0 (0)</v>
      </c>
      <c r="G160" s="10">
        <f>'3.1.MTS A'!M161</f>
        <v>0</v>
      </c>
      <c r="H160" s="10">
        <f>'3.1.MTS A'!O161</f>
        <v>0</v>
      </c>
      <c r="I160" s="96"/>
      <c r="J160" s="10">
        <f>'3.1.MTS A'!G161</f>
        <v>0</v>
      </c>
      <c r="K160" s="10">
        <f>'3.1.MTS A'!L161</f>
        <v>0</v>
      </c>
      <c r="L160" s="10">
        <f>'3.1.MTS A'!N161</f>
        <v>0</v>
      </c>
      <c r="N160" s="9">
        <f>'1.4.Fwd TIV-Field Inputs'!O160</f>
        <v>0</v>
      </c>
      <c r="O160" s="9">
        <f>'1.4.Fwd TIV-Field Inputs'!R160</f>
        <v>0</v>
      </c>
      <c r="P160" s="9">
        <f>'1.4.Fwd TIV-Field Inputs'!S160</f>
        <v>0</v>
      </c>
      <c r="Q160" s="9">
        <f>'1.4.Fwd TIV-Field Inputs'!T160</f>
        <v>0</v>
      </c>
      <c r="R160" s="96"/>
      <c r="S160" s="9">
        <f>'1.4.Fwd TIV-Field Inputs'!V160</f>
        <v>0</v>
      </c>
      <c r="T160" s="9">
        <f>'1.4.Fwd TIV-Field Inputs'!Y160</f>
        <v>0</v>
      </c>
      <c r="U160" s="9">
        <f>'1.4.Fwd TIV-Field Inputs'!Z160</f>
        <v>0</v>
      </c>
      <c r="V160" s="9">
        <f>'1.4.Fwd TIV-Field Inputs'!AA160</f>
        <v>0</v>
      </c>
      <c r="W160"/>
      <c r="X160" s="9">
        <f>'1.4.Fwd TIV-Field Inputs'!AC160</f>
        <v>0</v>
      </c>
      <c r="Y160" s="9">
        <f>'1.4.Fwd TIV-Field Inputs'!AF160</f>
        <v>0</v>
      </c>
      <c r="Z160" s="9">
        <f>'1.4.Fwd TIV-Field Inputs'!AG160</f>
        <v>0</v>
      </c>
      <c r="AA160" s="9">
        <f>'1.4.Fwd TIV-Field Inputs'!AH160</f>
        <v>0</v>
      </c>
      <c r="AB160" s="96"/>
      <c r="AC160" s="9">
        <f>'1.4.Fwd TIV-Field Inputs'!AJ160</f>
        <v>0</v>
      </c>
      <c r="AD160" s="9">
        <f>'1.4.Fwd TIV-Field Inputs'!AM160</f>
        <v>0</v>
      </c>
      <c r="AE160" s="9">
        <f>'1.4.Fwd TIV-Field Inputs'!AN160</f>
        <v>0</v>
      </c>
      <c r="AF160" s="9">
        <f>'1.4.Fwd TIV-Field Inputs'!AO160</f>
        <v>0</v>
      </c>
      <c r="AH160" s="72">
        <f>IFERROR(VLOOKUP(D160,Masters!$D$3:$E$17,2,FALSE),0)</f>
        <v>0</v>
      </c>
    </row>
    <row r="161" spans="1:34" s="3" customFormat="1" ht="16.5" customHeight="1" x14ac:dyDescent="0.25">
      <c r="A161" s="53">
        <f>'1.4.Fwd TIV-Field Inputs'!A161</f>
        <v>0</v>
      </c>
      <c r="B161" s="53">
        <f>'1.4.Fwd TIV-Field Inputs'!B161</f>
        <v>0</v>
      </c>
      <c r="C161" s="53">
        <f>'1.4.Fwd TIV-Field Inputs'!C161</f>
        <v>0</v>
      </c>
      <c r="D161" s="53">
        <f>'1.4.Fwd TIV-Field Inputs'!D161</f>
        <v>0</v>
      </c>
      <c r="E161" s="84" t="str">
        <f t="shared" si="8"/>
        <v>0-0 (0)</v>
      </c>
      <c r="G161" s="10">
        <f>'3.1.MTS A'!M162</f>
        <v>0</v>
      </c>
      <c r="H161" s="10">
        <f>'3.1.MTS A'!O162</f>
        <v>0</v>
      </c>
      <c r="I161" s="96"/>
      <c r="J161" s="10">
        <f>'3.1.MTS A'!G162</f>
        <v>0</v>
      </c>
      <c r="K161" s="10">
        <f>'3.1.MTS A'!L162</f>
        <v>0</v>
      </c>
      <c r="L161" s="10">
        <f>'3.1.MTS A'!N162</f>
        <v>0</v>
      </c>
      <c r="N161" s="9">
        <f>'1.4.Fwd TIV-Field Inputs'!O161</f>
        <v>0</v>
      </c>
      <c r="O161" s="9">
        <f>'1.4.Fwd TIV-Field Inputs'!R161</f>
        <v>0</v>
      </c>
      <c r="P161" s="9">
        <f>'1.4.Fwd TIV-Field Inputs'!S161</f>
        <v>0</v>
      </c>
      <c r="Q161" s="9">
        <f>'1.4.Fwd TIV-Field Inputs'!T161</f>
        <v>0</v>
      </c>
      <c r="R161" s="96"/>
      <c r="S161" s="9">
        <f>'1.4.Fwd TIV-Field Inputs'!V161</f>
        <v>0</v>
      </c>
      <c r="T161" s="9">
        <f>'1.4.Fwd TIV-Field Inputs'!Y161</f>
        <v>0</v>
      </c>
      <c r="U161" s="9">
        <f>'1.4.Fwd TIV-Field Inputs'!Z161</f>
        <v>0</v>
      </c>
      <c r="V161" s="9">
        <f>'1.4.Fwd TIV-Field Inputs'!AA161</f>
        <v>0</v>
      </c>
      <c r="W161"/>
      <c r="X161" s="9">
        <f>'1.4.Fwd TIV-Field Inputs'!AC161</f>
        <v>0</v>
      </c>
      <c r="Y161" s="9">
        <f>'1.4.Fwd TIV-Field Inputs'!AF161</f>
        <v>0</v>
      </c>
      <c r="Z161" s="9">
        <f>'1.4.Fwd TIV-Field Inputs'!AG161</f>
        <v>0</v>
      </c>
      <c r="AA161" s="9">
        <f>'1.4.Fwd TIV-Field Inputs'!AH161</f>
        <v>0</v>
      </c>
      <c r="AB161" s="96"/>
      <c r="AC161" s="9">
        <f>'1.4.Fwd TIV-Field Inputs'!AJ161</f>
        <v>0</v>
      </c>
      <c r="AD161" s="9">
        <f>'1.4.Fwd TIV-Field Inputs'!AM161</f>
        <v>0</v>
      </c>
      <c r="AE161" s="9">
        <f>'1.4.Fwd TIV-Field Inputs'!AN161</f>
        <v>0</v>
      </c>
      <c r="AF161" s="9">
        <f>'1.4.Fwd TIV-Field Inputs'!AO161</f>
        <v>0</v>
      </c>
      <c r="AH161" s="72">
        <f>IFERROR(VLOOKUP(D161,Masters!$D$3:$E$17,2,FALSE),0)</f>
        <v>0</v>
      </c>
    </row>
    <row r="162" spans="1:34" s="3" customFormat="1" ht="16.5" customHeight="1" x14ac:dyDescent="0.25">
      <c r="A162" s="53">
        <f>'1.4.Fwd TIV-Field Inputs'!A162</f>
        <v>0</v>
      </c>
      <c r="B162" s="53">
        <f>'1.4.Fwd TIV-Field Inputs'!B162</f>
        <v>0</v>
      </c>
      <c r="C162" s="53">
        <f>'1.4.Fwd TIV-Field Inputs'!C162</f>
        <v>0</v>
      </c>
      <c r="D162" s="53">
        <f>'1.4.Fwd TIV-Field Inputs'!D162</f>
        <v>0</v>
      </c>
      <c r="E162" s="84" t="str">
        <f t="shared" si="8"/>
        <v>0-0 (0)</v>
      </c>
      <c r="G162" s="10">
        <f>'3.1.MTS A'!M163</f>
        <v>0</v>
      </c>
      <c r="H162" s="10">
        <f>'3.1.MTS A'!O163</f>
        <v>0</v>
      </c>
      <c r="I162" s="96"/>
      <c r="J162" s="10">
        <f>'3.1.MTS A'!G163</f>
        <v>0</v>
      </c>
      <c r="K162" s="10">
        <f>'3.1.MTS A'!L163</f>
        <v>0</v>
      </c>
      <c r="L162" s="10">
        <f>'3.1.MTS A'!N163</f>
        <v>0</v>
      </c>
      <c r="N162" s="9">
        <f>'1.4.Fwd TIV-Field Inputs'!O162</f>
        <v>0</v>
      </c>
      <c r="O162" s="9">
        <f>'1.4.Fwd TIV-Field Inputs'!R162</f>
        <v>0</v>
      </c>
      <c r="P162" s="9">
        <f>'1.4.Fwd TIV-Field Inputs'!S162</f>
        <v>0</v>
      </c>
      <c r="Q162" s="9">
        <f>'1.4.Fwd TIV-Field Inputs'!T162</f>
        <v>0</v>
      </c>
      <c r="R162" s="96"/>
      <c r="S162" s="9">
        <f>'1.4.Fwd TIV-Field Inputs'!V162</f>
        <v>0</v>
      </c>
      <c r="T162" s="9">
        <f>'1.4.Fwd TIV-Field Inputs'!Y162</f>
        <v>0</v>
      </c>
      <c r="U162" s="9">
        <f>'1.4.Fwd TIV-Field Inputs'!Z162</f>
        <v>0</v>
      </c>
      <c r="V162" s="9">
        <f>'1.4.Fwd TIV-Field Inputs'!AA162</f>
        <v>0</v>
      </c>
      <c r="W162"/>
      <c r="X162" s="9">
        <f>'1.4.Fwd TIV-Field Inputs'!AC162</f>
        <v>0</v>
      </c>
      <c r="Y162" s="9">
        <f>'1.4.Fwd TIV-Field Inputs'!AF162</f>
        <v>0</v>
      </c>
      <c r="Z162" s="9">
        <f>'1.4.Fwd TIV-Field Inputs'!AG162</f>
        <v>0</v>
      </c>
      <c r="AA162" s="9">
        <f>'1.4.Fwd TIV-Field Inputs'!AH162</f>
        <v>0</v>
      </c>
      <c r="AB162" s="96"/>
      <c r="AC162" s="9">
        <f>'1.4.Fwd TIV-Field Inputs'!AJ162</f>
        <v>0</v>
      </c>
      <c r="AD162" s="9">
        <f>'1.4.Fwd TIV-Field Inputs'!AM162</f>
        <v>0</v>
      </c>
      <c r="AE162" s="9">
        <f>'1.4.Fwd TIV-Field Inputs'!AN162</f>
        <v>0</v>
      </c>
      <c r="AF162" s="9">
        <f>'1.4.Fwd TIV-Field Inputs'!AO162</f>
        <v>0</v>
      </c>
      <c r="AH162" s="72">
        <f>IFERROR(VLOOKUP(D162,Masters!$D$3:$E$17,2,FALSE),0)</f>
        <v>0</v>
      </c>
    </row>
    <row r="163" spans="1:34" s="3" customFormat="1" ht="16.5" customHeight="1" x14ac:dyDescent="0.25">
      <c r="A163" s="53">
        <f>'1.4.Fwd TIV-Field Inputs'!A163</f>
        <v>0</v>
      </c>
      <c r="B163" s="53">
        <f>'1.4.Fwd TIV-Field Inputs'!B163</f>
        <v>0</v>
      </c>
      <c r="C163" s="53">
        <f>'1.4.Fwd TIV-Field Inputs'!C163</f>
        <v>0</v>
      </c>
      <c r="D163" s="53">
        <f>'1.4.Fwd TIV-Field Inputs'!D163</f>
        <v>0</v>
      </c>
      <c r="E163" s="84" t="str">
        <f t="shared" si="8"/>
        <v>0-0 (0)</v>
      </c>
      <c r="G163" s="10">
        <f>'3.1.MTS A'!M164</f>
        <v>0</v>
      </c>
      <c r="H163" s="10">
        <f>'3.1.MTS A'!O164</f>
        <v>0</v>
      </c>
      <c r="I163" s="96"/>
      <c r="J163" s="10">
        <f>'3.1.MTS A'!G164</f>
        <v>0</v>
      </c>
      <c r="K163" s="10">
        <f>'3.1.MTS A'!L164</f>
        <v>0</v>
      </c>
      <c r="L163" s="10">
        <f>'3.1.MTS A'!N164</f>
        <v>0</v>
      </c>
      <c r="N163" s="9">
        <f>'1.4.Fwd TIV-Field Inputs'!O163</f>
        <v>0</v>
      </c>
      <c r="O163" s="9">
        <f>'1.4.Fwd TIV-Field Inputs'!R163</f>
        <v>0</v>
      </c>
      <c r="P163" s="9">
        <f>'1.4.Fwd TIV-Field Inputs'!S163</f>
        <v>0</v>
      </c>
      <c r="Q163" s="9">
        <f>'1.4.Fwd TIV-Field Inputs'!T163</f>
        <v>0</v>
      </c>
      <c r="R163" s="96"/>
      <c r="S163" s="9">
        <f>'1.4.Fwd TIV-Field Inputs'!V163</f>
        <v>0</v>
      </c>
      <c r="T163" s="9">
        <f>'1.4.Fwd TIV-Field Inputs'!Y163</f>
        <v>0</v>
      </c>
      <c r="U163" s="9">
        <f>'1.4.Fwd TIV-Field Inputs'!Z163</f>
        <v>0</v>
      </c>
      <c r="V163" s="9">
        <f>'1.4.Fwd TIV-Field Inputs'!AA163</f>
        <v>0</v>
      </c>
      <c r="W163"/>
      <c r="X163" s="9">
        <f>'1.4.Fwd TIV-Field Inputs'!AC163</f>
        <v>0</v>
      </c>
      <c r="Y163" s="9">
        <f>'1.4.Fwd TIV-Field Inputs'!AF163</f>
        <v>0</v>
      </c>
      <c r="Z163" s="9">
        <f>'1.4.Fwd TIV-Field Inputs'!AG163</f>
        <v>0</v>
      </c>
      <c r="AA163" s="9">
        <f>'1.4.Fwd TIV-Field Inputs'!AH163</f>
        <v>0</v>
      </c>
      <c r="AB163" s="96"/>
      <c r="AC163" s="9">
        <f>'1.4.Fwd TIV-Field Inputs'!AJ163</f>
        <v>0</v>
      </c>
      <c r="AD163" s="9">
        <f>'1.4.Fwd TIV-Field Inputs'!AM163</f>
        <v>0</v>
      </c>
      <c r="AE163" s="9">
        <f>'1.4.Fwd TIV-Field Inputs'!AN163</f>
        <v>0</v>
      </c>
      <c r="AF163" s="9">
        <f>'1.4.Fwd TIV-Field Inputs'!AO163</f>
        <v>0</v>
      </c>
      <c r="AH163" s="72">
        <f>IFERROR(VLOOKUP(D163,Masters!$D$3:$E$17,2,FALSE),0)</f>
        <v>0</v>
      </c>
    </row>
    <row r="164" spans="1:34" s="3" customFormat="1" ht="16.5" customHeight="1" x14ac:dyDescent="0.25">
      <c r="A164" s="53">
        <f>'1.4.Fwd TIV-Field Inputs'!A164</f>
        <v>0</v>
      </c>
      <c r="B164" s="53">
        <f>'1.4.Fwd TIV-Field Inputs'!B164</f>
        <v>0</v>
      </c>
      <c r="C164" s="53">
        <f>'1.4.Fwd TIV-Field Inputs'!C164</f>
        <v>0</v>
      </c>
      <c r="D164" s="53">
        <f>'1.4.Fwd TIV-Field Inputs'!D164</f>
        <v>0</v>
      </c>
      <c r="E164" s="84" t="str">
        <f t="shared" si="8"/>
        <v>0-0 (0)</v>
      </c>
      <c r="G164" s="10">
        <f>'3.1.MTS A'!M165</f>
        <v>0</v>
      </c>
      <c r="H164" s="10">
        <f>'3.1.MTS A'!O165</f>
        <v>0</v>
      </c>
      <c r="I164" s="96"/>
      <c r="J164" s="10">
        <f>'3.1.MTS A'!G165</f>
        <v>0</v>
      </c>
      <c r="K164" s="10">
        <f>'3.1.MTS A'!L165</f>
        <v>0</v>
      </c>
      <c r="L164" s="10">
        <f>'3.1.MTS A'!N165</f>
        <v>0</v>
      </c>
      <c r="N164" s="9">
        <f>'1.4.Fwd TIV-Field Inputs'!O164</f>
        <v>0</v>
      </c>
      <c r="O164" s="9">
        <f>'1.4.Fwd TIV-Field Inputs'!R164</f>
        <v>0</v>
      </c>
      <c r="P164" s="9">
        <f>'1.4.Fwd TIV-Field Inputs'!S164</f>
        <v>0</v>
      </c>
      <c r="Q164" s="9">
        <f>'1.4.Fwd TIV-Field Inputs'!T164</f>
        <v>0</v>
      </c>
      <c r="R164" s="96"/>
      <c r="S164" s="9">
        <f>'1.4.Fwd TIV-Field Inputs'!V164</f>
        <v>0</v>
      </c>
      <c r="T164" s="9">
        <f>'1.4.Fwd TIV-Field Inputs'!Y164</f>
        <v>0</v>
      </c>
      <c r="U164" s="9">
        <f>'1.4.Fwd TIV-Field Inputs'!Z164</f>
        <v>0</v>
      </c>
      <c r="V164" s="9">
        <f>'1.4.Fwd TIV-Field Inputs'!AA164</f>
        <v>0</v>
      </c>
      <c r="W164"/>
      <c r="X164" s="9">
        <f>'1.4.Fwd TIV-Field Inputs'!AC164</f>
        <v>0</v>
      </c>
      <c r="Y164" s="9">
        <f>'1.4.Fwd TIV-Field Inputs'!AF164</f>
        <v>0</v>
      </c>
      <c r="Z164" s="9">
        <f>'1.4.Fwd TIV-Field Inputs'!AG164</f>
        <v>0</v>
      </c>
      <c r="AA164" s="9">
        <f>'1.4.Fwd TIV-Field Inputs'!AH164</f>
        <v>0</v>
      </c>
      <c r="AB164" s="96"/>
      <c r="AC164" s="9">
        <f>'1.4.Fwd TIV-Field Inputs'!AJ164</f>
        <v>0</v>
      </c>
      <c r="AD164" s="9">
        <f>'1.4.Fwd TIV-Field Inputs'!AM164</f>
        <v>0</v>
      </c>
      <c r="AE164" s="9">
        <f>'1.4.Fwd TIV-Field Inputs'!AN164</f>
        <v>0</v>
      </c>
      <c r="AF164" s="9">
        <f>'1.4.Fwd TIV-Field Inputs'!AO164</f>
        <v>0</v>
      </c>
      <c r="AH164" s="72">
        <f>IFERROR(VLOOKUP(D164,Masters!$D$3:$E$17,2,FALSE),0)</f>
        <v>0</v>
      </c>
    </row>
    <row r="165" spans="1:34" s="3" customFormat="1" ht="16.5" customHeight="1" x14ac:dyDescent="0.25">
      <c r="A165" s="53">
        <f>'1.4.Fwd TIV-Field Inputs'!A165</f>
        <v>0</v>
      </c>
      <c r="B165" s="53">
        <f>'1.4.Fwd TIV-Field Inputs'!B165</f>
        <v>0</v>
      </c>
      <c r="C165" s="53">
        <f>'1.4.Fwd TIV-Field Inputs'!C165</f>
        <v>0</v>
      </c>
      <c r="D165" s="53">
        <f>'1.4.Fwd TIV-Field Inputs'!D165</f>
        <v>0</v>
      </c>
      <c r="E165" s="84" t="str">
        <f t="shared" si="8"/>
        <v>0-0 (0)</v>
      </c>
      <c r="G165" s="10">
        <f>'3.1.MTS A'!M166</f>
        <v>0</v>
      </c>
      <c r="H165" s="10">
        <f>'3.1.MTS A'!O166</f>
        <v>0</v>
      </c>
      <c r="I165" s="96"/>
      <c r="J165" s="10">
        <f>'3.1.MTS A'!G166</f>
        <v>0</v>
      </c>
      <c r="K165" s="10">
        <f>'3.1.MTS A'!L166</f>
        <v>0</v>
      </c>
      <c r="L165" s="10">
        <f>'3.1.MTS A'!N166</f>
        <v>0</v>
      </c>
      <c r="N165" s="9">
        <f>'1.4.Fwd TIV-Field Inputs'!O165</f>
        <v>0</v>
      </c>
      <c r="O165" s="9">
        <f>'1.4.Fwd TIV-Field Inputs'!R165</f>
        <v>0</v>
      </c>
      <c r="P165" s="9">
        <f>'1.4.Fwd TIV-Field Inputs'!S165</f>
        <v>0</v>
      </c>
      <c r="Q165" s="9">
        <f>'1.4.Fwd TIV-Field Inputs'!T165</f>
        <v>0</v>
      </c>
      <c r="R165" s="96"/>
      <c r="S165" s="9">
        <f>'1.4.Fwd TIV-Field Inputs'!V165</f>
        <v>0</v>
      </c>
      <c r="T165" s="9">
        <f>'1.4.Fwd TIV-Field Inputs'!Y165</f>
        <v>0</v>
      </c>
      <c r="U165" s="9">
        <f>'1.4.Fwd TIV-Field Inputs'!Z165</f>
        <v>0</v>
      </c>
      <c r="V165" s="9">
        <f>'1.4.Fwd TIV-Field Inputs'!AA165</f>
        <v>0</v>
      </c>
      <c r="W165"/>
      <c r="X165" s="9">
        <f>'1.4.Fwd TIV-Field Inputs'!AC165</f>
        <v>0</v>
      </c>
      <c r="Y165" s="9">
        <f>'1.4.Fwd TIV-Field Inputs'!AF165</f>
        <v>0</v>
      </c>
      <c r="Z165" s="9">
        <f>'1.4.Fwd TIV-Field Inputs'!AG165</f>
        <v>0</v>
      </c>
      <c r="AA165" s="9">
        <f>'1.4.Fwd TIV-Field Inputs'!AH165</f>
        <v>0</v>
      </c>
      <c r="AB165" s="96"/>
      <c r="AC165" s="9">
        <f>'1.4.Fwd TIV-Field Inputs'!AJ165</f>
        <v>0</v>
      </c>
      <c r="AD165" s="9">
        <f>'1.4.Fwd TIV-Field Inputs'!AM165</f>
        <v>0</v>
      </c>
      <c r="AE165" s="9">
        <f>'1.4.Fwd TIV-Field Inputs'!AN165</f>
        <v>0</v>
      </c>
      <c r="AF165" s="9">
        <f>'1.4.Fwd TIV-Field Inputs'!AO165</f>
        <v>0</v>
      </c>
      <c r="AH165" s="72">
        <f>IFERROR(VLOOKUP(D165,Masters!$D$3:$E$17,2,FALSE),0)</f>
        <v>0</v>
      </c>
    </row>
    <row r="166" spans="1:34" s="3" customFormat="1" ht="16.5" customHeight="1" x14ac:dyDescent="0.25">
      <c r="A166" s="53">
        <f>'1.4.Fwd TIV-Field Inputs'!A166</f>
        <v>0</v>
      </c>
      <c r="B166" s="53">
        <f>'1.4.Fwd TIV-Field Inputs'!B166</f>
        <v>0</v>
      </c>
      <c r="C166" s="53">
        <f>'1.4.Fwd TIV-Field Inputs'!C166</f>
        <v>0</v>
      </c>
      <c r="D166" s="53">
        <f>'1.4.Fwd TIV-Field Inputs'!D166</f>
        <v>0</v>
      </c>
      <c r="E166" s="84" t="str">
        <f t="shared" si="8"/>
        <v>0-0 (0)</v>
      </c>
      <c r="G166" s="10">
        <f>'3.1.MTS A'!M167</f>
        <v>0</v>
      </c>
      <c r="H166" s="10">
        <f>'3.1.MTS A'!O167</f>
        <v>0</v>
      </c>
      <c r="I166" s="96"/>
      <c r="J166" s="10">
        <f>'3.1.MTS A'!G167</f>
        <v>0</v>
      </c>
      <c r="K166" s="10">
        <f>'3.1.MTS A'!L167</f>
        <v>0</v>
      </c>
      <c r="L166" s="10">
        <f>'3.1.MTS A'!N167</f>
        <v>0</v>
      </c>
      <c r="N166" s="9">
        <f>'1.4.Fwd TIV-Field Inputs'!O166</f>
        <v>0</v>
      </c>
      <c r="O166" s="9">
        <f>'1.4.Fwd TIV-Field Inputs'!R166</f>
        <v>0</v>
      </c>
      <c r="P166" s="9">
        <f>'1.4.Fwd TIV-Field Inputs'!S166</f>
        <v>0</v>
      </c>
      <c r="Q166" s="9">
        <f>'1.4.Fwd TIV-Field Inputs'!T166</f>
        <v>0</v>
      </c>
      <c r="R166" s="96"/>
      <c r="S166" s="9">
        <f>'1.4.Fwd TIV-Field Inputs'!V166</f>
        <v>0</v>
      </c>
      <c r="T166" s="9">
        <f>'1.4.Fwd TIV-Field Inputs'!Y166</f>
        <v>0</v>
      </c>
      <c r="U166" s="9">
        <f>'1.4.Fwd TIV-Field Inputs'!Z166</f>
        <v>0</v>
      </c>
      <c r="V166" s="9">
        <f>'1.4.Fwd TIV-Field Inputs'!AA166</f>
        <v>0</v>
      </c>
      <c r="W166"/>
      <c r="X166" s="9">
        <f>'1.4.Fwd TIV-Field Inputs'!AC166</f>
        <v>0</v>
      </c>
      <c r="Y166" s="9">
        <f>'1.4.Fwd TIV-Field Inputs'!AF166</f>
        <v>0</v>
      </c>
      <c r="Z166" s="9">
        <f>'1.4.Fwd TIV-Field Inputs'!AG166</f>
        <v>0</v>
      </c>
      <c r="AA166" s="9">
        <f>'1.4.Fwd TIV-Field Inputs'!AH166</f>
        <v>0</v>
      </c>
      <c r="AB166" s="96"/>
      <c r="AC166" s="9">
        <f>'1.4.Fwd TIV-Field Inputs'!AJ166</f>
        <v>0</v>
      </c>
      <c r="AD166" s="9">
        <f>'1.4.Fwd TIV-Field Inputs'!AM166</f>
        <v>0</v>
      </c>
      <c r="AE166" s="9">
        <f>'1.4.Fwd TIV-Field Inputs'!AN166</f>
        <v>0</v>
      </c>
      <c r="AF166" s="9">
        <f>'1.4.Fwd TIV-Field Inputs'!AO166</f>
        <v>0</v>
      </c>
      <c r="AH166" s="72">
        <f>IFERROR(VLOOKUP(D166,Masters!$D$3:$E$17,2,FALSE),0)</f>
        <v>0</v>
      </c>
    </row>
    <row r="167" spans="1:34" s="3" customFormat="1" ht="16.5" customHeight="1" x14ac:dyDescent="0.25">
      <c r="A167" s="53">
        <f>'1.4.Fwd TIV-Field Inputs'!A167</f>
        <v>0</v>
      </c>
      <c r="B167" s="53">
        <f>'1.4.Fwd TIV-Field Inputs'!B167</f>
        <v>0</v>
      </c>
      <c r="C167" s="53">
        <f>'1.4.Fwd TIV-Field Inputs'!C167</f>
        <v>0</v>
      </c>
      <c r="D167" s="53">
        <f>'1.4.Fwd TIV-Field Inputs'!D167</f>
        <v>0</v>
      </c>
      <c r="E167" s="84" t="str">
        <f t="shared" si="8"/>
        <v>0-0 (0)</v>
      </c>
      <c r="G167" s="10">
        <f>'3.1.MTS A'!M168</f>
        <v>0</v>
      </c>
      <c r="H167" s="10">
        <f>'3.1.MTS A'!O168</f>
        <v>0</v>
      </c>
      <c r="I167" s="96"/>
      <c r="J167" s="10">
        <f>'3.1.MTS A'!G168</f>
        <v>0</v>
      </c>
      <c r="K167" s="10">
        <f>'3.1.MTS A'!L168</f>
        <v>0</v>
      </c>
      <c r="L167" s="10">
        <f>'3.1.MTS A'!N168</f>
        <v>0</v>
      </c>
      <c r="N167" s="9">
        <f>'1.4.Fwd TIV-Field Inputs'!O167</f>
        <v>0</v>
      </c>
      <c r="O167" s="9">
        <f>'1.4.Fwd TIV-Field Inputs'!R167</f>
        <v>0</v>
      </c>
      <c r="P167" s="9">
        <f>'1.4.Fwd TIV-Field Inputs'!S167</f>
        <v>0</v>
      </c>
      <c r="Q167" s="9">
        <f>'1.4.Fwd TIV-Field Inputs'!T167</f>
        <v>0</v>
      </c>
      <c r="R167" s="96"/>
      <c r="S167" s="9">
        <f>'1.4.Fwd TIV-Field Inputs'!V167</f>
        <v>0</v>
      </c>
      <c r="T167" s="9">
        <f>'1.4.Fwd TIV-Field Inputs'!Y167</f>
        <v>0</v>
      </c>
      <c r="U167" s="9">
        <f>'1.4.Fwd TIV-Field Inputs'!Z167</f>
        <v>0</v>
      </c>
      <c r="V167" s="9">
        <f>'1.4.Fwd TIV-Field Inputs'!AA167</f>
        <v>0</v>
      </c>
      <c r="W167"/>
      <c r="X167" s="9">
        <f>'1.4.Fwd TIV-Field Inputs'!AC167</f>
        <v>0</v>
      </c>
      <c r="Y167" s="9">
        <f>'1.4.Fwd TIV-Field Inputs'!AF167</f>
        <v>0</v>
      </c>
      <c r="Z167" s="9">
        <f>'1.4.Fwd TIV-Field Inputs'!AG167</f>
        <v>0</v>
      </c>
      <c r="AA167" s="9">
        <f>'1.4.Fwd TIV-Field Inputs'!AH167</f>
        <v>0</v>
      </c>
      <c r="AB167" s="96"/>
      <c r="AC167" s="9">
        <f>'1.4.Fwd TIV-Field Inputs'!AJ167</f>
        <v>0</v>
      </c>
      <c r="AD167" s="9">
        <f>'1.4.Fwd TIV-Field Inputs'!AM167</f>
        <v>0</v>
      </c>
      <c r="AE167" s="9">
        <f>'1.4.Fwd TIV-Field Inputs'!AN167</f>
        <v>0</v>
      </c>
      <c r="AF167" s="9">
        <f>'1.4.Fwd TIV-Field Inputs'!AO167</f>
        <v>0</v>
      </c>
      <c r="AH167" s="72">
        <f>IFERROR(VLOOKUP(D167,Masters!$D$3:$E$17,2,FALSE),0)</f>
        <v>0</v>
      </c>
    </row>
    <row r="168" spans="1:34" s="3" customFormat="1" ht="16.5" customHeight="1" x14ac:dyDescent="0.25">
      <c r="A168" s="53">
        <f>'1.4.Fwd TIV-Field Inputs'!A168</f>
        <v>0</v>
      </c>
      <c r="B168" s="53">
        <f>'1.4.Fwd TIV-Field Inputs'!B168</f>
        <v>0</v>
      </c>
      <c r="C168" s="53">
        <f>'1.4.Fwd TIV-Field Inputs'!C168</f>
        <v>0</v>
      </c>
      <c r="D168" s="53">
        <f>'1.4.Fwd TIV-Field Inputs'!D168</f>
        <v>0</v>
      </c>
      <c r="E168" s="84" t="str">
        <f t="shared" si="8"/>
        <v>0-0 (0)</v>
      </c>
      <c r="G168" s="10">
        <f>'3.1.MTS A'!M169</f>
        <v>0</v>
      </c>
      <c r="H168" s="10">
        <f>'3.1.MTS A'!O169</f>
        <v>0</v>
      </c>
      <c r="I168" s="96"/>
      <c r="J168" s="10">
        <f>'3.1.MTS A'!G169</f>
        <v>0</v>
      </c>
      <c r="K168" s="10">
        <f>'3.1.MTS A'!L169</f>
        <v>0</v>
      </c>
      <c r="L168" s="10">
        <f>'3.1.MTS A'!N169</f>
        <v>0</v>
      </c>
      <c r="N168" s="9">
        <f>'1.4.Fwd TIV-Field Inputs'!O168</f>
        <v>0</v>
      </c>
      <c r="O168" s="9">
        <f>'1.4.Fwd TIV-Field Inputs'!R168</f>
        <v>0</v>
      </c>
      <c r="P168" s="9">
        <f>'1.4.Fwd TIV-Field Inputs'!S168</f>
        <v>0</v>
      </c>
      <c r="Q168" s="9">
        <f>'1.4.Fwd TIV-Field Inputs'!T168</f>
        <v>0</v>
      </c>
      <c r="R168" s="96"/>
      <c r="S168" s="9">
        <f>'1.4.Fwd TIV-Field Inputs'!V168</f>
        <v>0</v>
      </c>
      <c r="T168" s="9">
        <f>'1.4.Fwd TIV-Field Inputs'!Y168</f>
        <v>0</v>
      </c>
      <c r="U168" s="9">
        <f>'1.4.Fwd TIV-Field Inputs'!Z168</f>
        <v>0</v>
      </c>
      <c r="V168" s="9">
        <f>'1.4.Fwd TIV-Field Inputs'!AA168</f>
        <v>0</v>
      </c>
      <c r="W168"/>
      <c r="X168" s="9">
        <f>'1.4.Fwd TIV-Field Inputs'!AC168</f>
        <v>0</v>
      </c>
      <c r="Y168" s="9">
        <f>'1.4.Fwd TIV-Field Inputs'!AF168</f>
        <v>0</v>
      </c>
      <c r="Z168" s="9">
        <f>'1.4.Fwd TIV-Field Inputs'!AG168</f>
        <v>0</v>
      </c>
      <c r="AA168" s="9">
        <f>'1.4.Fwd TIV-Field Inputs'!AH168</f>
        <v>0</v>
      </c>
      <c r="AB168" s="96"/>
      <c r="AC168" s="9">
        <f>'1.4.Fwd TIV-Field Inputs'!AJ168</f>
        <v>0</v>
      </c>
      <c r="AD168" s="9">
        <f>'1.4.Fwd TIV-Field Inputs'!AM168</f>
        <v>0</v>
      </c>
      <c r="AE168" s="9">
        <f>'1.4.Fwd TIV-Field Inputs'!AN168</f>
        <v>0</v>
      </c>
      <c r="AF168" s="9">
        <f>'1.4.Fwd TIV-Field Inputs'!AO168</f>
        <v>0</v>
      </c>
      <c r="AH168" s="72">
        <f>IFERROR(VLOOKUP(D168,Masters!$D$3:$E$17,2,FALSE),0)</f>
        <v>0</v>
      </c>
    </row>
    <row r="169" spans="1:34" s="3" customFormat="1" ht="16.5" customHeight="1" x14ac:dyDescent="0.25">
      <c r="A169" s="53">
        <f>'1.4.Fwd TIV-Field Inputs'!A169</f>
        <v>0</v>
      </c>
      <c r="B169" s="53">
        <f>'1.4.Fwd TIV-Field Inputs'!B169</f>
        <v>0</v>
      </c>
      <c r="C169" s="53">
        <f>'1.4.Fwd TIV-Field Inputs'!C169</f>
        <v>0</v>
      </c>
      <c r="D169" s="53">
        <f>'1.4.Fwd TIV-Field Inputs'!D169</f>
        <v>0</v>
      </c>
      <c r="E169" s="84" t="str">
        <f t="shared" si="8"/>
        <v>0-0 (0)</v>
      </c>
      <c r="G169" s="10">
        <f>'3.1.MTS A'!M170</f>
        <v>0</v>
      </c>
      <c r="H169" s="10">
        <f>'3.1.MTS A'!O170</f>
        <v>0</v>
      </c>
      <c r="I169" s="96"/>
      <c r="J169" s="10">
        <f>'3.1.MTS A'!G170</f>
        <v>0</v>
      </c>
      <c r="K169" s="10">
        <f>'3.1.MTS A'!L170</f>
        <v>0</v>
      </c>
      <c r="L169" s="10">
        <f>'3.1.MTS A'!N170</f>
        <v>0</v>
      </c>
      <c r="N169" s="9">
        <f>'1.4.Fwd TIV-Field Inputs'!O169</f>
        <v>0</v>
      </c>
      <c r="O169" s="9">
        <f>'1.4.Fwd TIV-Field Inputs'!R169</f>
        <v>0</v>
      </c>
      <c r="P169" s="9">
        <f>'1.4.Fwd TIV-Field Inputs'!S169</f>
        <v>0</v>
      </c>
      <c r="Q169" s="9">
        <f>'1.4.Fwd TIV-Field Inputs'!T169</f>
        <v>0</v>
      </c>
      <c r="R169" s="96"/>
      <c r="S169" s="9">
        <f>'1.4.Fwd TIV-Field Inputs'!V169</f>
        <v>0</v>
      </c>
      <c r="T169" s="9">
        <f>'1.4.Fwd TIV-Field Inputs'!Y169</f>
        <v>0</v>
      </c>
      <c r="U169" s="9">
        <f>'1.4.Fwd TIV-Field Inputs'!Z169</f>
        <v>0</v>
      </c>
      <c r="V169" s="9">
        <f>'1.4.Fwd TIV-Field Inputs'!AA169</f>
        <v>0</v>
      </c>
      <c r="W169"/>
      <c r="X169" s="9">
        <f>'1.4.Fwd TIV-Field Inputs'!AC169</f>
        <v>0</v>
      </c>
      <c r="Y169" s="9">
        <f>'1.4.Fwd TIV-Field Inputs'!AF169</f>
        <v>0</v>
      </c>
      <c r="Z169" s="9">
        <f>'1.4.Fwd TIV-Field Inputs'!AG169</f>
        <v>0</v>
      </c>
      <c r="AA169" s="9">
        <f>'1.4.Fwd TIV-Field Inputs'!AH169</f>
        <v>0</v>
      </c>
      <c r="AB169" s="96"/>
      <c r="AC169" s="9">
        <f>'1.4.Fwd TIV-Field Inputs'!AJ169</f>
        <v>0</v>
      </c>
      <c r="AD169" s="9">
        <f>'1.4.Fwd TIV-Field Inputs'!AM169</f>
        <v>0</v>
      </c>
      <c r="AE169" s="9">
        <f>'1.4.Fwd TIV-Field Inputs'!AN169</f>
        <v>0</v>
      </c>
      <c r="AF169" s="9">
        <f>'1.4.Fwd TIV-Field Inputs'!AO169</f>
        <v>0</v>
      </c>
      <c r="AH169" s="72">
        <f>IFERROR(VLOOKUP(D169,Masters!$D$3:$E$17,2,FALSE),0)</f>
        <v>0</v>
      </c>
    </row>
    <row r="170" spans="1:34" s="3" customFormat="1" ht="16.5" customHeight="1" x14ac:dyDescent="0.25">
      <c r="A170" s="53">
        <f>'1.4.Fwd TIV-Field Inputs'!A170</f>
        <v>0</v>
      </c>
      <c r="B170" s="53">
        <f>'1.4.Fwd TIV-Field Inputs'!B170</f>
        <v>0</v>
      </c>
      <c r="C170" s="53">
        <f>'1.4.Fwd TIV-Field Inputs'!C170</f>
        <v>0</v>
      </c>
      <c r="D170" s="53">
        <f>'1.4.Fwd TIV-Field Inputs'!D170</f>
        <v>0</v>
      </c>
      <c r="E170" s="84" t="str">
        <f t="shared" si="8"/>
        <v>0-0 (0)</v>
      </c>
      <c r="G170" s="10">
        <f>'3.1.MTS A'!M171</f>
        <v>0</v>
      </c>
      <c r="H170" s="10">
        <f>'3.1.MTS A'!O171</f>
        <v>0</v>
      </c>
      <c r="I170" s="96"/>
      <c r="J170" s="10">
        <f>'3.1.MTS A'!G171</f>
        <v>0</v>
      </c>
      <c r="K170" s="10">
        <f>'3.1.MTS A'!L171</f>
        <v>0</v>
      </c>
      <c r="L170" s="10">
        <f>'3.1.MTS A'!N171</f>
        <v>0</v>
      </c>
      <c r="N170" s="9">
        <f>'1.4.Fwd TIV-Field Inputs'!O170</f>
        <v>0</v>
      </c>
      <c r="O170" s="9">
        <f>'1.4.Fwd TIV-Field Inputs'!R170</f>
        <v>0</v>
      </c>
      <c r="P170" s="9">
        <f>'1.4.Fwd TIV-Field Inputs'!S170</f>
        <v>0</v>
      </c>
      <c r="Q170" s="9">
        <f>'1.4.Fwd TIV-Field Inputs'!T170</f>
        <v>0</v>
      </c>
      <c r="R170" s="96"/>
      <c r="S170" s="9">
        <f>'1.4.Fwd TIV-Field Inputs'!V170</f>
        <v>0</v>
      </c>
      <c r="T170" s="9">
        <f>'1.4.Fwd TIV-Field Inputs'!Y170</f>
        <v>0</v>
      </c>
      <c r="U170" s="9">
        <f>'1.4.Fwd TIV-Field Inputs'!Z170</f>
        <v>0</v>
      </c>
      <c r="V170" s="9">
        <f>'1.4.Fwd TIV-Field Inputs'!AA170</f>
        <v>0</v>
      </c>
      <c r="W170"/>
      <c r="X170" s="9">
        <f>'1.4.Fwd TIV-Field Inputs'!AC170</f>
        <v>0</v>
      </c>
      <c r="Y170" s="9">
        <f>'1.4.Fwd TIV-Field Inputs'!AF170</f>
        <v>0</v>
      </c>
      <c r="Z170" s="9">
        <f>'1.4.Fwd TIV-Field Inputs'!AG170</f>
        <v>0</v>
      </c>
      <c r="AA170" s="9">
        <f>'1.4.Fwd TIV-Field Inputs'!AH170</f>
        <v>0</v>
      </c>
      <c r="AB170" s="96"/>
      <c r="AC170" s="9">
        <f>'1.4.Fwd TIV-Field Inputs'!AJ170</f>
        <v>0</v>
      </c>
      <c r="AD170" s="9">
        <f>'1.4.Fwd TIV-Field Inputs'!AM170</f>
        <v>0</v>
      </c>
      <c r="AE170" s="9">
        <f>'1.4.Fwd TIV-Field Inputs'!AN170</f>
        <v>0</v>
      </c>
      <c r="AF170" s="9">
        <f>'1.4.Fwd TIV-Field Inputs'!AO170</f>
        <v>0</v>
      </c>
      <c r="AH170" s="72">
        <f>IFERROR(VLOOKUP(D170,Masters!$D$3:$E$17,2,FALSE),0)</f>
        <v>0</v>
      </c>
    </row>
    <row r="171" spans="1:34" s="3" customFormat="1" ht="16.5" customHeight="1" x14ac:dyDescent="0.25">
      <c r="A171" s="53">
        <f>'1.4.Fwd TIV-Field Inputs'!A171</f>
        <v>0</v>
      </c>
      <c r="B171" s="53">
        <f>'1.4.Fwd TIV-Field Inputs'!B171</f>
        <v>0</v>
      </c>
      <c r="C171" s="53">
        <f>'1.4.Fwd TIV-Field Inputs'!C171</f>
        <v>0</v>
      </c>
      <c r="D171" s="53">
        <f>'1.4.Fwd TIV-Field Inputs'!D171</f>
        <v>0</v>
      </c>
      <c r="E171" s="84" t="str">
        <f t="shared" si="8"/>
        <v>0-0 (0)</v>
      </c>
      <c r="G171" s="10">
        <f>'3.1.MTS A'!M172</f>
        <v>0</v>
      </c>
      <c r="H171" s="10">
        <f>'3.1.MTS A'!O172</f>
        <v>0</v>
      </c>
      <c r="I171" s="96"/>
      <c r="J171" s="10">
        <f>'3.1.MTS A'!G172</f>
        <v>0</v>
      </c>
      <c r="K171" s="10">
        <f>'3.1.MTS A'!L172</f>
        <v>0</v>
      </c>
      <c r="L171" s="10">
        <f>'3.1.MTS A'!N172</f>
        <v>0</v>
      </c>
      <c r="N171" s="9">
        <f>'1.4.Fwd TIV-Field Inputs'!O171</f>
        <v>0</v>
      </c>
      <c r="O171" s="9">
        <f>'1.4.Fwd TIV-Field Inputs'!R171</f>
        <v>0</v>
      </c>
      <c r="P171" s="9">
        <f>'1.4.Fwd TIV-Field Inputs'!S171</f>
        <v>0</v>
      </c>
      <c r="Q171" s="9">
        <f>'1.4.Fwd TIV-Field Inputs'!T171</f>
        <v>0</v>
      </c>
      <c r="R171" s="96"/>
      <c r="S171" s="9">
        <f>'1.4.Fwd TIV-Field Inputs'!V171</f>
        <v>0</v>
      </c>
      <c r="T171" s="9">
        <f>'1.4.Fwd TIV-Field Inputs'!Y171</f>
        <v>0</v>
      </c>
      <c r="U171" s="9">
        <f>'1.4.Fwd TIV-Field Inputs'!Z171</f>
        <v>0</v>
      </c>
      <c r="V171" s="9">
        <f>'1.4.Fwd TIV-Field Inputs'!AA171</f>
        <v>0</v>
      </c>
      <c r="W171"/>
      <c r="X171" s="9">
        <f>'1.4.Fwd TIV-Field Inputs'!AC171</f>
        <v>0</v>
      </c>
      <c r="Y171" s="9">
        <f>'1.4.Fwd TIV-Field Inputs'!AF171</f>
        <v>0</v>
      </c>
      <c r="Z171" s="9">
        <f>'1.4.Fwd TIV-Field Inputs'!AG171</f>
        <v>0</v>
      </c>
      <c r="AA171" s="9">
        <f>'1.4.Fwd TIV-Field Inputs'!AH171</f>
        <v>0</v>
      </c>
      <c r="AB171" s="96"/>
      <c r="AC171" s="9">
        <f>'1.4.Fwd TIV-Field Inputs'!AJ171</f>
        <v>0</v>
      </c>
      <c r="AD171" s="9">
        <f>'1.4.Fwd TIV-Field Inputs'!AM171</f>
        <v>0</v>
      </c>
      <c r="AE171" s="9">
        <f>'1.4.Fwd TIV-Field Inputs'!AN171</f>
        <v>0</v>
      </c>
      <c r="AF171" s="9">
        <f>'1.4.Fwd TIV-Field Inputs'!AO171</f>
        <v>0</v>
      </c>
      <c r="AH171" s="72">
        <f>IFERROR(VLOOKUP(D171,Masters!$D$3:$E$17,2,FALSE),0)</f>
        <v>0</v>
      </c>
    </row>
    <row r="172" spans="1:34" s="3" customFormat="1" ht="16.5" customHeight="1" x14ac:dyDescent="0.25">
      <c r="A172" s="53">
        <f>'1.4.Fwd TIV-Field Inputs'!A172</f>
        <v>0</v>
      </c>
      <c r="B172" s="53">
        <f>'1.4.Fwd TIV-Field Inputs'!B172</f>
        <v>0</v>
      </c>
      <c r="C172" s="53">
        <f>'1.4.Fwd TIV-Field Inputs'!C172</f>
        <v>0</v>
      </c>
      <c r="D172" s="53">
        <f>'1.4.Fwd TIV-Field Inputs'!D172</f>
        <v>0</v>
      </c>
      <c r="E172" s="84" t="str">
        <f t="shared" si="8"/>
        <v>0-0 (0)</v>
      </c>
      <c r="G172" s="10">
        <f>'3.1.MTS A'!M173</f>
        <v>0</v>
      </c>
      <c r="H172" s="10">
        <f>'3.1.MTS A'!O173</f>
        <v>0</v>
      </c>
      <c r="I172" s="96"/>
      <c r="J172" s="10">
        <f>'3.1.MTS A'!G173</f>
        <v>0</v>
      </c>
      <c r="K172" s="10">
        <f>'3.1.MTS A'!L173</f>
        <v>0</v>
      </c>
      <c r="L172" s="10">
        <f>'3.1.MTS A'!N173</f>
        <v>0</v>
      </c>
      <c r="N172" s="9">
        <f>'1.4.Fwd TIV-Field Inputs'!O172</f>
        <v>0</v>
      </c>
      <c r="O172" s="9">
        <f>'1.4.Fwd TIV-Field Inputs'!R172</f>
        <v>0</v>
      </c>
      <c r="P172" s="9">
        <f>'1.4.Fwd TIV-Field Inputs'!S172</f>
        <v>0</v>
      </c>
      <c r="Q172" s="9">
        <f>'1.4.Fwd TIV-Field Inputs'!T172</f>
        <v>0</v>
      </c>
      <c r="R172" s="96"/>
      <c r="S172" s="9">
        <f>'1.4.Fwd TIV-Field Inputs'!V172</f>
        <v>0</v>
      </c>
      <c r="T172" s="9">
        <f>'1.4.Fwd TIV-Field Inputs'!Y172</f>
        <v>0</v>
      </c>
      <c r="U172" s="9">
        <f>'1.4.Fwd TIV-Field Inputs'!Z172</f>
        <v>0</v>
      </c>
      <c r="V172" s="9">
        <f>'1.4.Fwd TIV-Field Inputs'!AA172</f>
        <v>0</v>
      </c>
      <c r="W172"/>
      <c r="X172" s="9">
        <f>'1.4.Fwd TIV-Field Inputs'!AC172</f>
        <v>0</v>
      </c>
      <c r="Y172" s="9">
        <f>'1.4.Fwd TIV-Field Inputs'!AF172</f>
        <v>0</v>
      </c>
      <c r="Z172" s="9">
        <f>'1.4.Fwd TIV-Field Inputs'!AG172</f>
        <v>0</v>
      </c>
      <c r="AA172" s="9">
        <f>'1.4.Fwd TIV-Field Inputs'!AH172</f>
        <v>0</v>
      </c>
      <c r="AB172" s="96"/>
      <c r="AC172" s="9">
        <f>'1.4.Fwd TIV-Field Inputs'!AJ172</f>
        <v>0</v>
      </c>
      <c r="AD172" s="9">
        <f>'1.4.Fwd TIV-Field Inputs'!AM172</f>
        <v>0</v>
      </c>
      <c r="AE172" s="9">
        <f>'1.4.Fwd TIV-Field Inputs'!AN172</f>
        <v>0</v>
      </c>
      <c r="AF172" s="9">
        <f>'1.4.Fwd TIV-Field Inputs'!AO172</f>
        <v>0</v>
      </c>
      <c r="AH172" s="72">
        <f>IFERROR(VLOOKUP(D172,Masters!$D$3:$E$17,2,FALSE),0)</f>
        <v>0</v>
      </c>
    </row>
    <row r="173" spans="1:34" s="3" customFormat="1" ht="16.5" customHeight="1" x14ac:dyDescent="0.25">
      <c r="A173" s="53">
        <f>'1.4.Fwd TIV-Field Inputs'!A173</f>
        <v>0</v>
      </c>
      <c r="B173" s="53">
        <f>'1.4.Fwd TIV-Field Inputs'!B173</f>
        <v>0</v>
      </c>
      <c r="C173" s="53">
        <f>'1.4.Fwd TIV-Field Inputs'!C173</f>
        <v>0</v>
      </c>
      <c r="D173" s="53">
        <f>'1.4.Fwd TIV-Field Inputs'!D173</f>
        <v>0</v>
      </c>
      <c r="E173" s="84" t="str">
        <f t="shared" si="8"/>
        <v>0-0 (0)</v>
      </c>
      <c r="G173" s="10">
        <f>'3.1.MTS A'!M174</f>
        <v>0</v>
      </c>
      <c r="H173" s="10">
        <f>'3.1.MTS A'!O174</f>
        <v>0</v>
      </c>
      <c r="I173" s="96"/>
      <c r="J173" s="10">
        <f>'3.1.MTS A'!G174</f>
        <v>0</v>
      </c>
      <c r="K173" s="10">
        <f>'3.1.MTS A'!L174</f>
        <v>0</v>
      </c>
      <c r="L173" s="10">
        <f>'3.1.MTS A'!N174</f>
        <v>0</v>
      </c>
      <c r="N173" s="9">
        <f>'1.4.Fwd TIV-Field Inputs'!O173</f>
        <v>0</v>
      </c>
      <c r="O173" s="9">
        <f>'1.4.Fwd TIV-Field Inputs'!R173</f>
        <v>0</v>
      </c>
      <c r="P173" s="9">
        <f>'1.4.Fwd TIV-Field Inputs'!S173</f>
        <v>0</v>
      </c>
      <c r="Q173" s="9">
        <f>'1.4.Fwd TIV-Field Inputs'!T173</f>
        <v>0</v>
      </c>
      <c r="R173" s="96"/>
      <c r="S173" s="9">
        <f>'1.4.Fwd TIV-Field Inputs'!V173</f>
        <v>0</v>
      </c>
      <c r="T173" s="9">
        <f>'1.4.Fwd TIV-Field Inputs'!Y173</f>
        <v>0</v>
      </c>
      <c r="U173" s="9">
        <f>'1.4.Fwd TIV-Field Inputs'!Z173</f>
        <v>0</v>
      </c>
      <c r="V173" s="9">
        <f>'1.4.Fwd TIV-Field Inputs'!AA173</f>
        <v>0</v>
      </c>
      <c r="W173"/>
      <c r="X173" s="9">
        <f>'1.4.Fwd TIV-Field Inputs'!AC173</f>
        <v>0</v>
      </c>
      <c r="Y173" s="9">
        <f>'1.4.Fwd TIV-Field Inputs'!AF173</f>
        <v>0</v>
      </c>
      <c r="Z173" s="9">
        <f>'1.4.Fwd TIV-Field Inputs'!AG173</f>
        <v>0</v>
      </c>
      <c r="AA173" s="9">
        <f>'1.4.Fwd TIV-Field Inputs'!AH173</f>
        <v>0</v>
      </c>
      <c r="AB173" s="96"/>
      <c r="AC173" s="9">
        <f>'1.4.Fwd TIV-Field Inputs'!AJ173</f>
        <v>0</v>
      </c>
      <c r="AD173" s="9">
        <f>'1.4.Fwd TIV-Field Inputs'!AM173</f>
        <v>0</v>
      </c>
      <c r="AE173" s="9">
        <f>'1.4.Fwd TIV-Field Inputs'!AN173</f>
        <v>0</v>
      </c>
      <c r="AF173" s="9">
        <f>'1.4.Fwd TIV-Field Inputs'!AO173</f>
        <v>0</v>
      </c>
      <c r="AH173" s="72">
        <f>IFERROR(VLOOKUP(D173,Masters!$D$3:$E$17,2,FALSE),0)</f>
        <v>0</v>
      </c>
    </row>
    <row r="174" spans="1:34" s="3" customFormat="1" ht="16.5" customHeight="1" x14ac:dyDescent="0.25">
      <c r="A174" s="53">
        <f>'1.4.Fwd TIV-Field Inputs'!A174</f>
        <v>0</v>
      </c>
      <c r="B174" s="53">
        <f>'1.4.Fwd TIV-Field Inputs'!B174</f>
        <v>0</v>
      </c>
      <c r="C174" s="53">
        <f>'1.4.Fwd TIV-Field Inputs'!C174</f>
        <v>0</v>
      </c>
      <c r="D174" s="53">
        <f>'1.4.Fwd TIV-Field Inputs'!D174</f>
        <v>0</v>
      </c>
      <c r="E174" s="84" t="str">
        <f t="shared" si="8"/>
        <v>0-0 (0)</v>
      </c>
      <c r="G174" s="10">
        <f>'3.1.MTS A'!M175</f>
        <v>0</v>
      </c>
      <c r="H174" s="10">
        <f>'3.1.MTS A'!O175</f>
        <v>0</v>
      </c>
      <c r="I174" s="96"/>
      <c r="J174" s="10">
        <f>'3.1.MTS A'!G175</f>
        <v>0</v>
      </c>
      <c r="K174" s="10">
        <f>'3.1.MTS A'!L175</f>
        <v>0</v>
      </c>
      <c r="L174" s="10">
        <f>'3.1.MTS A'!N175</f>
        <v>0</v>
      </c>
      <c r="N174" s="9">
        <f>'1.4.Fwd TIV-Field Inputs'!O174</f>
        <v>0</v>
      </c>
      <c r="O174" s="9">
        <f>'1.4.Fwd TIV-Field Inputs'!R174</f>
        <v>0</v>
      </c>
      <c r="P174" s="9">
        <f>'1.4.Fwd TIV-Field Inputs'!S174</f>
        <v>0</v>
      </c>
      <c r="Q174" s="9">
        <f>'1.4.Fwd TIV-Field Inputs'!T174</f>
        <v>0</v>
      </c>
      <c r="R174" s="96"/>
      <c r="S174" s="9">
        <f>'1.4.Fwd TIV-Field Inputs'!V174</f>
        <v>0</v>
      </c>
      <c r="T174" s="9">
        <f>'1.4.Fwd TIV-Field Inputs'!Y174</f>
        <v>0</v>
      </c>
      <c r="U174" s="9">
        <f>'1.4.Fwd TIV-Field Inputs'!Z174</f>
        <v>0</v>
      </c>
      <c r="V174" s="9">
        <f>'1.4.Fwd TIV-Field Inputs'!AA174</f>
        <v>0</v>
      </c>
      <c r="W174"/>
      <c r="X174" s="9">
        <f>'1.4.Fwd TIV-Field Inputs'!AC174</f>
        <v>0</v>
      </c>
      <c r="Y174" s="9">
        <f>'1.4.Fwd TIV-Field Inputs'!AF174</f>
        <v>0</v>
      </c>
      <c r="Z174" s="9">
        <f>'1.4.Fwd TIV-Field Inputs'!AG174</f>
        <v>0</v>
      </c>
      <c r="AA174" s="9">
        <f>'1.4.Fwd TIV-Field Inputs'!AH174</f>
        <v>0</v>
      </c>
      <c r="AB174" s="96"/>
      <c r="AC174" s="9">
        <f>'1.4.Fwd TIV-Field Inputs'!AJ174</f>
        <v>0</v>
      </c>
      <c r="AD174" s="9">
        <f>'1.4.Fwd TIV-Field Inputs'!AM174</f>
        <v>0</v>
      </c>
      <c r="AE174" s="9">
        <f>'1.4.Fwd TIV-Field Inputs'!AN174</f>
        <v>0</v>
      </c>
      <c r="AF174" s="9">
        <f>'1.4.Fwd TIV-Field Inputs'!AO174</f>
        <v>0</v>
      </c>
      <c r="AH174" s="72">
        <f>IFERROR(VLOOKUP(D174,Masters!$D$3:$E$17,2,FALSE),0)</f>
        <v>0</v>
      </c>
    </row>
    <row r="175" spans="1:34" s="3" customFormat="1" ht="16.5" customHeight="1" x14ac:dyDescent="0.25">
      <c r="A175" s="53">
        <f>'1.4.Fwd TIV-Field Inputs'!A175</f>
        <v>0</v>
      </c>
      <c r="B175" s="53">
        <f>'1.4.Fwd TIV-Field Inputs'!B175</f>
        <v>0</v>
      </c>
      <c r="C175" s="53">
        <f>'1.4.Fwd TIV-Field Inputs'!C175</f>
        <v>0</v>
      </c>
      <c r="D175" s="53">
        <f>'1.4.Fwd TIV-Field Inputs'!D175</f>
        <v>0</v>
      </c>
      <c r="E175" s="84" t="str">
        <f t="shared" si="8"/>
        <v>0-0 (0)</v>
      </c>
      <c r="G175" s="10">
        <f>'3.1.MTS A'!M176</f>
        <v>0</v>
      </c>
      <c r="H175" s="10">
        <f>'3.1.MTS A'!O176</f>
        <v>0</v>
      </c>
      <c r="I175" s="96"/>
      <c r="J175" s="10">
        <f>'3.1.MTS A'!G176</f>
        <v>0</v>
      </c>
      <c r="K175" s="10">
        <f>'3.1.MTS A'!L176</f>
        <v>0</v>
      </c>
      <c r="L175" s="10">
        <f>'3.1.MTS A'!N176</f>
        <v>0</v>
      </c>
      <c r="N175" s="9">
        <f>'1.4.Fwd TIV-Field Inputs'!O175</f>
        <v>0</v>
      </c>
      <c r="O175" s="9">
        <f>'1.4.Fwd TIV-Field Inputs'!R175</f>
        <v>0</v>
      </c>
      <c r="P175" s="9">
        <f>'1.4.Fwd TIV-Field Inputs'!S175</f>
        <v>0</v>
      </c>
      <c r="Q175" s="9">
        <f>'1.4.Fwd TIV-Field Inputs'!T175</f>
        <v>0</v>
      </c>
      <c r="R175" s="96"/>
      <c r="S175" s="9">
        <f>'1.4.Fwd TIV-Field Inputs'!V175</f>
        <v>0</v>
      </c>
      <c r="T175" s="9">
        <f>'1.4.Fwd TIV-Field Inputs'!Y175</f>
        <v>0</v>
      </c>
      <c r="U175" s="9">
        <f>'1.4.Fwd TIV-Field Inputs'!Z175</f>
        <v>0</v>
      </c>
      <c r="V175" s="9">
        <f>'1.4.Fwd TIV-Field Inputs'!AA175</f>
        <v>0</v>
      </c>
      <c r="W175"/>
      <c r="X175" s="9">
        <f>'1.4.Fwd TIV-Field Inputs'!AC175</f>
        <v>0</v>
      </c>
      <c r="Y175" s="9">
        <f>'1.4.Fwd TIV-Field Inputs'!AF175</f>
        <v>0</v>
      </c>
      <c r="Z175" s="9">
        <f>'1.4.Fwd TIV-Field Inputs'!AG175</f>
        <v>0</v>
      </c>
      <c r="AA175" s="9">
        <f>'1.4.Fwd TIV-Field Inputs'!AH175</f>
        <v>0</v>
      </c>
      <c r="AB175" s="96"/>
      <c r="AC175" s="9">
        <f>'1.4.Fwd TIV-Field Inputs'!AJ175</f>
        <v>0</v>
      </c>
      <c r="AD175" s="9">
        <f>'1.4.Fwd TIV-Field Inputs'!AM175</f>
        <v>0</v>
      </c>
      <c r="AE175" s="9">
        <f>'1.4.Fwd TIV-Field Inputs'!AN175</f>
        <v>0</v>
      </c>
      <c r="AF175" s="9">
        <f>'1.4.Fwd TIV-Field Inputs'!AO175</f>
        <v>0</v>
      </c>
      <c r="AH175" s="72">
        <f>IFERROR(VLOOKUP(D175,Masters!$D$3:$E$17,2,FALSE),0)</f>
        <v>0</v>
      </c>
    </row>
    <row r="176" spans="1:34" s="3" customFormat="1" ht="16.5" customHeight="1" x14ac:dyDescent="0.25">
      <c r="A176" s="53">
        <f>'1.4.Fwd TIV-Field Inputs'!A176</f>
        <v>0</v>
      </c>
      <c r="B176" s="53">
        <f>'1.4.Fwd TIV-Field Inputs'!B176</f>
        <v>0</v>
      </c>
      <c r="C176" s="53">
        <f>'1.4.Fwd TIV-Field Inputs'!C176</f>
        <v>0</v>
      </c>
      <c r="D176" s="53">
        <f>'1.4.Fwd TIV-Field Inputs'!D176</f>
        <v>0</v>
      </c>
      <c r="E176" s="84" t="str">
        <f t="shared" si="8"/>
        <v>0-0 (0)</v>
      </c>
      <c r="G176" s="10">
        <f>'3.1.MTS A'!M177</f>
        <v>0</v>
      </c>
      <c r="H176" s="10">
        <f>'3.1.MTS A'!O177</f>
        <v>0</v>
      </c>
      <c r="I176" s="96"/>
      <c r="J176" s="10">
        <f>'3.1.MTS A'!G177</f>
        <v>0</v>
      </c>
      <c r="K176" s="10">
        <f>'3.1.MTS A'!L177</f>
        <v>0</v>
      </c>
      <c r="L176" s="10">
        <f>'3.1.MTS A'!N177</f>
        <v>0</v>
      </c>
      <c r="N176" s="9">
        <f>'1.4.Fwd TIV-Field Inputs'!O176</f>
        <v>0</v>
      </c>
      <c r="O176" s="9">
        <f>'1.4.Fwd TIV-Field Inputs'!R176</f>
        <v>0</v>
      </c>
      <c r="P176" s="9">
        <f>'1.4.Fwd TIV-Field Inputs'!S176</f>
        <v>0</v>
      </c>
      <c r="Q176" s="9">
        <f>'1.4.Fwd TIV-Field Inputs'!T176</f>
        <v>0</v>
      </c>
      <c r="R176" s="96"/>
      <c r="S176" s="9">
        <f>'1.4.Fwd TIV-Field Inputs'!V176</f>
        <v>0</v>
      </c>
      <c r="T176" s="9">
        <f>'1.4.Fwd TIV-Field Inputs'!Y176</f>
        <v>0</v>
      </c>
      <c r="U176" s="9">
        <f>'1.4.Fwd TIV-Field Inputs'!Z176</f>
        <v>0</v>
      </c>
      <c r="V176" s="9">
        <f>'1.4.Fwd TIV-Field Inputs'!AA176</f>
        <v>0</v>
      </c>
      <c r="W176"/>
      <c r="X176" s="9">
        <f>'1.4.Fwd TIV-Field Inputs'!AC176</f>
        <v>0</v>
      </c>
      <c r="Y176" s="9">
        <f>'1.4.Fwd TIV-Field Inputs'!AF176</f>
        <v>0</v>
      </c>
      <c r="Z176" s="9">
        <f>'1.4.Fwd TIV-Field Inputs'!AG176</f>
        <v>0</v>
      </c>
      <c r="AA176" s="9">
        <f>'1.4.Fwd TIV-Field Inputs'!AH176</f>
        <v>0</v>
      </c>
      <c r="AB176" s="96"/>
      <c r="AC176" s="9">
        <f>'1.4.Fwd TIV-Field Inputs'!AJ176</f>
        <v>0</v>
      </c>
      <c r="AD176" s="9">
        <f>'1.4.Fwd TIV-Field Inputs'!AM176</f>
        <v>0</v>
      </c>
      <c r="AE176" s="9">
        <f>'1.4.Fwd TIV-Field Inputs'!AN176</f>
        <v>0</v>
      </c>
      <c r="AF176" s="9">
        <f>'1.4.Fwd TIV-Field Inputs'!AO176</f>
        <v>0</v>
      </c>
      <c r="AH176" s="72">
        <f>IFERROR(VLOOKUP(D176,Masters!$D$3:$E$17,2,FALSE),0)</f>
        <v>0</v>
      </c>
    </row>
    <row r="177" spans="1:34" s="3" customFormat="1" ht="16.5" customHeight="1" x14ac:dyDescent="0.25">
      <c r="A177" s="53">
        <f>'1.4.Fwd TIV-Field Inputs'!A177</f>
        <v>0</v>
      </c>
      <c r="B177" s="53">
        <f>'1.4.Fwd TIV-Field Inputs'!B177</f>
        <v>0</v>
      </c>
      <c r="C177" s="53">
        <f>'1.4.Fwd TIV-Field Inputs'!C177</f>
        <v>0</v>
      </c>
      <c r="D177" s="53">
        <f>'1.4.Fwd TIV-Field Inputs'!D177</f>
        <v>0</v>
      </c>
      <c r="E177" s="84" t="str">
        <f t="shared" si="8"/>
        <v>0-0 (0)</v>
      </c>
      <c r="G177" s="10">
        <f>'3.1.MTS A'!M178</f>
        <v>0</v>
      </c>
      <c r="H177" s="10">
        <f>'3.1.MTS A'!O178</f>
        <v>0</v>
      </c>
      <c r="I177" s="96"/>
      <c r="J177" s="10">
        <f>'3.1.MTS A'!G178</f>
        <v>0</v>
      </c>
      <c r="K177" s="10">
        <f>'3.1.MTS A'!L178</f>
        <v>0</v>
      </c>
      <c r="L177" s="10">
        <f>'3.1.MTS A'!N178</f>
        <v>0</v>
      </c>
      <c r="N177" s="9">
        <f>'1.4.Fwd TIV-Field Inputs'!O177</f>
        <v>0</v>
      </c>
      <c r="O177" s="9">
        <f>'1.4.Fwd TIV-Field Inputs'!R177</f>
        <v>0</v>
      </c>
      <c r="P177" s="9">
        <f>'1.4.Fwd TIV-Field Inputs'!S177</f>
        <v>0</v>
      </c>
      <c r="Q177" s="9">
        <f>'1.4.Fwd TIV-Field Inputs'!T177</f>
        <v>0</v>
      </c>
      <c r="R177" s="96"/>
      <c r="S177" s="9">
        <f>'1.4.Fwd TIV-Field Inputs'!V177</f>
        <v>0</v>
      </c>
      <c r="T177" s="9">
        <f>'1.4.Fwd TIV-Field Inputs'!Y177</f>
        <v>0</v>
      </c>
      <c r="U177" s="9">
        <f>'1.4.Fwd TIV-Field Inputs'!Z177</f>
        <v>0</v>
      </c>
      <c r="V177" s="9">
        <f>'1.4.Fwd TIV-Field Inputs'!AA177</f>
        <v>0</v>
      </c>
      <c r="W177"/>
      <c r="X177" s="9">
        <f>'1.4.Fwd TIV-Field Inputs'!AC177</f>
        <v>0</v>
      </c>
      <c r="Y177" s="9">
        <f>'1.4.Fwd TIV-Field Inputs'!AF177</f>
        <v>0</v>
      </c>
      <c r="Z177" s="9">
        <f>'1.4.Fwd TIV-Field Inputs'!AG177</f>
        <v>0</v>
      </c>
      <c r="AA177" s="9">
        <f>'1.4.Fwd TIV-Field Inputs'!AH177</f>
        <v>0</v>
      </c>
      <c r="AB177" s="96"/>
      <c r="AC177" s="9">
        <f>'1.4.Fwd TIV-Field Inputs'!AJ177</f>
        <v>0</v>
      </c>
      <c r="AD177" s="9">
        <f>'1.4.Fwd TIV-Field Inputs'!AM177</f>
        <v>0</v>
      </c>
      <c r="AE177" s="9">
        <f>'1.4.Fwd TIV-Field Inputs'!AN177</f>
        <v>0</v>
      </c>
      <c r="AF177" s="9">
        <f>'1.4.Fwd TIV-Field Inputs'!AO177</f>
        <v>0</v>
      </c>
      <c r="AH177" s="72">
        <f>IFERROR(VLOOKUP(D177,Masters!$D$3:$E$17,2,FALSE),0)</f>
        <v>0</v>
      </c>
    </row>
    <row r="178" spans="1:34" s="3" customFormat="1" ht="16.5" customHeight="1" x14ac:dyDescent="0.25">
      <c r="A178" s="53">
        <f>'1.4.Fwd TIV-Field Inputs'!A178</f>
        <v>0</v>
      </c>
      <c r="B178" s="53">
        <f>'1.4.Fwd TIV-Field Inputs'!B178</f>
        <v>0</v>
      </c>
      <c r="C178" s="53">
        <f>'1.4.Fwd TIV-Field Inputs'!C178</f>
        <v>0</v>
      </c>
      <c r="D178" s="53">
        <f>'1.4.Fwd TIV-Field Inputs'!D178</f>
        <v>0</v>
      </c>
      <c r="E178" s="84" t="str">
        <f t="shared" si="8"/>
        <v>0-0 (0)</v>
      </c>
      <c r="G178" s="10">
        <f>'3.1.MTS A'!M179</f>
        <v>0</v>
      </c>
      <c r="H178" s="10">
        <f>'3.1.MTS A'!O179</f>
        <v>0</v>
      </c>
      <c r="I178" s="96"/>
      <c r="J178" s="10">
        <f>'3.1.MTS A'!G179</f>
        <v>0</v>
      </c>
      <c r="K178" s="10">
        <f>'3.1.MTS A'!L179</f>
        <v>0</v>
      </c>
      <c r="L178" s="10">
        <f>'3.1.MTS A'!N179</f>
        <v>0</v>
      </c>
      <c r="N178" s="9">
        <f>'1.4.Fwd TIV-Field Inputs'!O178</f>
        <v>0</v>
      </c>
      <c r="O178" s="9">
        <f>'1.4.Fwd TIV-Field Inputs'!R178</f>
        <v>0</v>
      </c>
      <c r="P178" s="9">
        <f>'1.4.Fwd TIV-Field Inputs'!S178</f>
        <v>0</v>
      </c>
      <c r="Q178" s="9">
        <f>'1.4.Fwd TIV-Field Inputs'!T178</f>
        <v>0</v>
      </c>
      <c r="R178" s="96"/>
      <c r="S178" s="9">
        <f>'1.4.Fwd TIV-Field Inputs'!V178</f>
        <v>0</v>
      </c>
      <c r="T178" s="9">
        <f>'1.4.Fwd TIV-Field Inputs'!Y178</f>
        <v>0</v>
      </c>
      <c r="U178" s="9">
        <f>'1.4.Fwd TIV-Field Inputs'!Z178</f>
        <v>0</v>
      </c>
      <c r="V178" s="9">
        <f>'1.4.Fwd TIV-Field Inputs'!AA178</f>
        <v>0</v>
      </c>
      <c r="W178"/>
      <c r="X178" s="9">
        <f>'1.4.Fwd TIV-Field Inputs'!AC178</f>
        <v>0</v>
      </c>
      <c r="Y178" s="9">
        <f>'1.4.Fwd TIV-Field Inputs'!AF178</f>
        <v>0</v>
      </c>
      <c r="Z178" s="9">
        <f>'1.4.Fwd TIV-Field Inputs'!AG178</f>
        <v>0</v>
      </c>
      <c r="AA178" s="9">
        <f>'1.4.Fwd TIV-Field Inputs'!AH178</f>
        <v>0</v>
      </c>
      <c r="AB178" s="96"/>
      <c r="AC178" s="9">
        <f>'1.4.Fwd TIV-Field Inputs'!AJ178</f>
        <v>0</v>
      </c>
      <c r="AD178" s="9">
        <f>'1.4.Fwd TIV-Field Inputs'!AM178</f>
        <v>0</v>
      </c>
      <c r="AE178" s="9">
        <f>'1.4.Fwd TIV-Field Inputs'!AN178</f>
        <v>0</v>
      </c>
      <c r="AF178" s="9">
        <f>'1.4.Fwd TIV-Field Inputs'!AO178</f>
        <v>0</v>
      </c>
      <c r="AH178" s="72">
        <f>IFERROR(VLOOKUP(D178,Masters!$D$3:$E$17,2,FALSE),0)</f>
        <v>0</v>
      </c>
    </row>
    <row r="179" spans="1:34" s="3" customFormat="1" ht="16.5" customHeight="1" x14ac:dyDescent="0.25">
      <c r="A179" s="53">
        <f>'1.4.Fwd TIV-Field Inputs'!A179</f>
        <v>0</v>
      </c>
      <c r="B179" s="53">
        <f>'1.4.Fwd TIV-Field Inputs'!B179</f>
        <v>0</v>
      </c>
      <c r="C179" s="53">
        <f>'1.4.Fwd TIV-Field Inputs'!C179</f>
        <v>0</v>
      </c>
      <c r="D179" s="53">
        <f>'1.4.Fwd TIV-Field Inputs'!D179</f>
        <v>0</v>
      </c>
      <c r="E179" s="84" t="str">
        <f t="shared" si="8"/>
        <v>0-0 (0)</v>
      </c>
      <c r="G179" s="10">
        <f>'3.1.MTS A'!M180</f>
        <v>0</v>
      </c>
      <c r="H179" s="10">
        <f>'3.1.MTS A'!O180</f>
        <v>0</v>
      </c>
      <c r="I179" s="96"/>
      <c r="J179" s="10">
        <f>'3.1.MTS A'!G180</f>
        <v>0</v>
      </c>
      <c r="K179" s="10">
        <f>'3.1.MTS A'!L180</f>
        <v>0</v>
      </c>
      <c r="L179" s="10">
        <f>'3.1.MTS A'!N180</f>
        <v>0</v>
      </c>
      <c r="N179" s="9">
        <f>'1.4.Fwd TIV-Field Inputs'!O179</f>
        <v>0</v>
      </c>
      <c r="O179" s="9">
        <f>'1.4.Fwd TIV-Field Inputs'!R179</f>
        <v>0</v>
      </c>
      <c r="P179" s="9">
        <f>'1.4.Fwd TIV-Field Inputs'!S179</f>
        <v>0</v>
      </c>
      <c r="Q179" s="9">
        <f>'1.4.Fwd TIV-Field Inputs'!T179</f>
        <v>0</v>
      </c>
      <c r="R179" s="96"/>
      <c r="S179" s="9">
        <f>'1.4.Fwd TIV-Field Inputs'!V179</f>
        <v>0</v>
      </c>
      <c r="T179" s="9">
        <f>'1.4.Fwd TIV-Field Inputs'!Y179</f>
        <v>0</v>
      </c>
      <c r="U179" s="9">
        <f>'1.4.Fwd TIV-Field Inputs'!Z179</f>
        <v>0</v>
      </c>
      <c r="V179" s="9">
        <f>'1.4.Fwd TIV-Field Inputs'!AA179</f>
        <v>0</v>
      </c>
      <c r="W179"/>
      <c r="X179" s="9">
        <f>'1.4.Fwd TIV-Field Inputs'!AC179</f>
        <v>0</v>
      </c>
      <c r="Y179" s="9">
        <f>'1.4.Fwd TIV-Field Inputs'!AF179</f>
        <v>0</v>
      </c>
      <c r="Z179" s="9">
        <f>'1.4.Fwd TIV-Field Inputs'!AG179</f>
        <v>0</v>
      </c>
      <c r="AA179" s="9">
        <f>'1.4.Fwd TIV-Field Inputs'!AH179</f>
        <v>0</v>
      </c>
      <c r="AB179" s="96"/>
      <c r="AC179" s="9">
        <f>'1.4.Fwd TIV-Field Inputs'!AJ179</f>
        <v>0</v>
      </c>
      <c r="AD179" s="9">
        <f>'1.4.Fwd TIV-Field Inputs'!AM179</f>
        <v>0</v>
      </c>
      <c r="AE179" s="9">
        <f>'1.4.Fwd TIV-Field Inputs'!AN179</f>
        <v>0</v>
      </c>
      <c r="AF179" s="9">
        <f>'1.4.Fwd TIV-Field Inputs'!AO179</f>
        <v>0</v>
      </c>
      <c r="AH179" s="72">
        <f>IFERROR(VLOOKUP(D179,Masters!$D$3:$E$17,2,FALSE),0)</f>
        <v>0</v>
      </c>
    </row>
    <row r="180" spans="1:34" s="3" customFormat="1" ht="16.5" customHeight="1" x14ac:dyDescent="0.25">
      <c r="A180" s="53">
        <f>'1.4.Fwd TIV-Field Inputs'!A180</f>
        <v>0</v>
      </c>
      <c r="B180" s="53">
        <f>'1.4.Fwd TIV-Field Inputs'!B180</f>
        <v>0</v>
      </c>
      <c r="C180" s="53">
        <f>'1.4.Fwd TIV-Field Inputs'!C180</f>
        <v>0</v>
      </c>
      <c r="D180" s="53">
        <f>'1.4.Fwd TIV-Field Inputs'!D180</f>
        <v>0</v>
      </c>
      <c r="E180" s="84" t="str">
        <f t="shared" si="8"/>
        <v>0-0 (0)</v>
      </c>
      <c r="G180" s="10">
        <f>'3.1.MTS A'!M181</f>
        <v>0</v>
      </c>
      <c r="H180" s="10">
        <f>'3.1.MTS A'!O181</f>
        <v>0</v>
      </c>
      <c r="I180" s="96"/>
      <c r="J180" s="10">
        <f>'3.1.MTS A'!G181</f>
        <v>0</v>
      </c>
      <c r="K180" s="10">
        <f>'3.1.MTS A'!L181</f>
        <v>0</v>
      </c>
      <c r="L180" s="10">
        <f>'3.1.MTS A'!N181</f>
        <v>0</v>
      </c>
      <c r="N180" s="9">
        <f>'1.4.Fwd TIV-Field Inputs'!O180</f>
        <v>0</v>
      </c>
      <c r="O180" s="9">
        <f>'1.4.Fwd TIV-Field Inputs'!R180</f>
        <v>0</v>
      </c>
      <c r="P180" s="9">
        <f>'1.4.Fwd TIV-Field Inputs'!S180</f>
        <v>0</v>
      </c>
      <c r="Q180" s="9">
        <f>'1.4.Fwd TIV-Field Inputs'!T180</f>
        <v>0</v>
      </c>
      <c r="R180" s="96"/>
      <c r="S180" s="9">
        <f>'1.4.Fwd TIV-Field Inputs'!V180</f>
        <v>0</v>
      </c>
      <c r="T180" s="9">
        <f>'1.4.Fwd TIV-Field Inputs'!Y180</f>
        <v>0</v>
      </c>
      <c r="U180" s="9">
        <f>'1.4.Fwd TIV-Field Inputs'!Z180</f>
        <v>0</v>
      </c>
      <c r="V180" s="9">
        <f>'1.4.Fwd TIV-Field Inputs'!AA180</f>
        <v>0</v>
      </c>
      <c r="W180"/>
      <c r="X180" s="9">
        <f>'1.4.Fwd TIV-Field Inputs'!AC180</f>
        <v>0</v>
      </c>
      <c r="Y180" s="9">
        <f>'1.4.Fwd TIV-Field Inputs'!AF180</f>
        <v>0</v>
      </c>
      <c r="Z180" s="9">
        <f>'1.4.Fwd TIV-Field Inputs'!AG180</f>
        <v>0</v>
      </c>
      <c r="AA180" s="9">
        <f>'1.4.Fwd TIV-Field Inputs'!AH180</f>
        <v>0</v>
      </c>
      <c r="AB180" s="96"/>
      <c r="AC180" s="9">
        <f>'1.4.Fwd TIV-Field Inputs'!AJ180</f>
        <v>0</v>
      </c>
      <c r="AD180" s="9">
        <f>'1.4.Fwd TIV-Field Inputs'!AM180</f>
        <v>0</v>
      </c>
      <c r="AE180" s="9">
        <f>'1.4.Fwd TIV-Field Inputs'!AN180</f>
        <v>0</v>
      </c>
      <c r="AF180" s="9">
        <f>'1.4.Fwd TIV-Field Inputs'!AO180</f>
        <v>0</v>
      </c>
      <c r="AH180" s="72">
        <f>IFERROR(VLOOKUP(D180,Masters!$D$3:$E$17,2,FALSE),0)</f>
        <v>0</v>
      </c>
    </row>
    <row r="181" spans="1:34" s="3" customFormat="1" ht="16.5" customHeight="1" x14ac:dyDescent="0.25">
      <c r="A181" s="53">
        <f>'1.4.Fwd TIV-Field Inputs'!A181</f>
        <v>0</v>
      </c>
      <c r="B181" s="53">
        <f>'1.4.Fwd TIV-Field Inputs'!B181</f>
        <v>0</v>
      </c>
      <c r="C181" s="53">
        <f>'1.4.Fwd TIV-Field Inputs'!C181</f>
        <v>0</v>
      </c>
      <c r="D181" s="53">
        <f>'1.4.Fwd TIV-Field Inputs'!D181</f>
        <v>0</v>
      </c>
      <c r="E181" s="84" t="str">
        <f t="shared" si="8"/>
        <v>0-0 (0)</v>
      </c>
      <c r="G181" s="10">
        <f>'3.1.MTS A'!M182</f>
        <v>0</v>
      </c>
      <c r="H181" s="10">
        <f>'3.1.MTS A'!O182</f>
        <v>0</v>
      </c>
      <c r="I181" s="96"/>
      <c r="J181" s="10">
        <f>'3.1.MTS A'!G182</f>
        <v>0</v>
      </c>
      <c r="K181" s="10">
        <f>'3.1.MTS A'!L182</f>
        <v>0</v>
      </c>
      <c r="L181" s="10">
        <f>'3.1.MTS A'!N182</f>
        <v>0</v>
      </c>
      <c r="N181" s="9">
        <f>'1.4.Fwd TIV-Field Inputs'!O181</f>
        <v>0</v>
      </c>
      <c r="O181" s="9">
        <f>'1.4.Fwd TIV-Field Inputs'!R181</f>
        <v>0</v>
      </c>
      <c r="P181" s="9">
        <f>'1.4.Fwd TIV-Field Inputs'!S181</f>
        <v>0</v>
      </c>
      <c r="Q181" s="9">
        <f>'1.4.Fwd TIV-Field Inputs'!T181</f>
        <v>0</v>
      </c>
      <c r="R181" s="96"/>
      <c r="S181" s="9">
        <f>'1.4.Fwd TIV-Field Inputs'!V181</f>
        <v>0</v>
      </c>
      <c r="T181" s="9">
        <f>'1.4.Fwd TIV-Field Inputs'!Y181</f>
        <v>0</v>
      </c>
      <c r="U181" s="9">
        <f>'1.4.Fwd TIV-Field Inputs'!Z181</f>
        <v>0</v>
      </c>
      <c r="V181" s="9">
        <f>'1.4.Fwd TIV-Field Inputs'!AA181</f>
        <v>0</v>
      </c>
      <c r="W181"/>
      <c r="X181" s="9">
        <f>'1.4.Fwd TIV-Field Inputs'!AC181</f>
        <v>0</v>
      </c>
      <c r="Y181" s="9">
        <f>'1.4.Fwd TIV-Field Inputs'!AF181</f>
        <v>0</v>
      </c>
      <c r="Z181" s="9">
        <f>'1.4.Fwd TIV-Field Inputs'!AG181</f>
        <v>0</v>
      </c>
      <c r="AA181" s="9">
        <f>'1.4.Fwd TIV-Field Inputs'!AH181</f>
        <v>0</v>
      </c>
      <c r="AB181" s="96"/>
      <c r="AC181" s="9">
        <f>'1.4.Fwd TIV-Field Inputs'!AJ181</f>
        <v>0</v>
      </c>
      <c r="AD181" s="9">
        <f>'1.4.Fwd TIV-Field Inputs'!AM181</f>
        <v>0</v>
      </c>
      <c r="AE181" s="9">
        <f>'1.4.Fwd TIV-Field Inputs'!AN181</f>
        <v>0</v>
      </c>
      <c r="AF181" s="9">
        <f>'1.4.Fwd TIV-Field Inputs'!AO181</f>
        <v>0</v>
      </c>
      <c r="AH181" s="72">
        <f>IFERROR(VLOOKUP(D181,Masters!$D$3:$E$17,2,FALSE),0)</f>
        <v>0</v>
      </c>
    </row>
    <row r="182" spans="1:34" s="3" customFormat="1" ht="16.5" customHeight="1" x14ac:dyDescent="0.25">
      <c r="A182" s="53">
        <f>'1.4.Fwd TIV-Field Inputs'!A182</f>
        <v>0</v>
      </c>
      <c r="B182" s="53">
        <f>'1.4.Fwd TIV-Field Inputs'!B182</f>
        <v>0</v>
      </c>
      <c r="C182" s="53">
        <f>'1.4.Fwd TIV-Field Inputs'!C182</f>
        <v>0</v>
      </c>
      <c r="D182" s="53">
        <f>'1.4.Fwd TIV-Field Inputs'!D182</f>
        <v>0</v>
      </c>
      <c r="E182" s="84" t="str">
        <f t="shared" si="8"/>
        <v>0-0 (0)</v>
      </c>
      <c r="G182" s="10">
        <f>'3.1.MTS A'!M183</f>
        <v>0</v>
      </c>
      <c r="H182" s="10">
        <f>'3.1.MTS A'!O183</f>
        <v>0</v>
      </c>
      <c r="I182" s="96"/>
      <c r="J182" s="10">
        <f>'3.1.MTS A'!G183</f>
        <v>0</v>
      </c>
      <c r="K182" s="10">
        <f>'3.1.MTS A'!L183</f>
        <v>0</v>
      </c>
      <c r="L182" s="10">
        <f>'3.1.MTS A'!N183</f>
        <v>0</v>
      </c>
      <c r="N182" s="9">
        <f>'1.4.Fwd TIV-Field Inputs'!O182</f>
        <v>0</v>
      </c>
      <c r="O182" s="9">
        <f>'1.4.Fwd TIV-Field Inputs'!R182</f>
        <v>0</v>
      </c>
      <c r="P182" s="9">
        <f>'1.4.Fwd TIV-Field Inputs'!S182</f>
        <v>0</v>
      </c>
      <c r="Q182" s="9">
        <f>'1.4.Fwd TIV-Field Inputs'!T182</f>
        <v>0</v>
      </c>
      <c r="R182" s="96"/>
      <c r="S182" s="9">
        <f>'1.4.Fwd TIV-Field Inputs'!V182</f>
        <v>0</v>
      </c>
      <c r="T182" s="9">
        <f>'1.4.Fwd TIV-Field Inputs'!Y182</f>
        <v>0</v>
      </c>
      <c r="U182" s="9">
        <f>'1.4.Fwd TIV-Field Inputs'!Z182</f>
        <v>0</v>
      </c>
      <c r="V182" s="9">
        <f>'1.4.Fwd TIV-Field Inputs'!AA182</f>
        <v>0</v>
      </c>
      <c r="W182"/>
      <c r="X182" s="9">
        <f>'1.4.Fwd TIV-Field Inputs'!AC182</f>
        <v>0</v>
      </c>
      <c r="Y182" s="9">
        <f>'1.4.Fwd TIV-Field Inputs'!AF182</f>
        <v>0</v>
      </c>
      <c r="Z182" s="9">
        <f>'1.4.Fwd TIV-Field Inputs'!AG182</f>
        <v>0</v>
      </c>
      <c r="AA182" s="9">
        <f>'1.4.Fwd TIV-Field Inputs'!AH182</f>
        <v>0</v>
      </c>
      <c r="AB182" s="96"/>
      <c r="AC182" s="9">
        <f>'1.4.Fwd TIV-Field Inputs'!AJ182</f>
        <v>0</v>
      </c>
      <c r="AD182" s="9">
        <f>'1.4.Fwd TIV-Field Inputs'!AM182</f>
        <v>0</v>
      </c>
      <c r="AE182" s="9">
        <f>'1.4.Fwd TIV-Field Inputs'!AN182</f>
        <v>0</v>
      </c>
      <c r="AF182" s="9">
        <f>'1.4.Fwd TIV-Field Inputs'!AO182</f>
        <v>0</v>
      </c>
      <c r="AH182" s="72">
        <f>IFERROR(VLOOKUP(D182,Masters!$D$3:$E$17,2,FALSE),0)</f>
        <v>0</v>
      </c>
    </row>
    <row r="183" spans="1:34" s="3" customFormat="1" ht="16.5" customHeight="1" x14ac:dyDescent="0.25">
      <c r="A183" s="53">
        <f>'1.4.Fwd TIV-Field Inputs'!A183</f>
        <v>0</v>
      </c>
      <c r="B183" s="53">
        <f>'1.4.Fwd TIV-Field Inputs'!B183</f>
        <v>0</v>
      </c>
      <c r="C183" s="53">
        <f>'1.4.Fwd TIV-Field Inputs'!C183</f>
        <v>0</v>
      </c>
      <c r="D183" s="53">
        <f>'1.4.Fwd TIV-Field Inputs'!D183</f>
        <v>0</v>
      </c>
      <c r="E183" s="84" t="str">
        <f t="shared" si="8"/>
        <v>0-0 (0)</v>
      </c>
      <c r="G183" s="10">
        <f>'3.1.MTS A'!M184</f>
        <v>0</v>
      </c>
      <c r="H183" s="10">
        <f>'3.1.MTS A'!O184</f>
        <v>0</v>
      </c>
      <c r="I183" s="96"/>
      <c r="J183" s="10">
        <f>'3.1.MTS A'!G184</f>
        <v>0</v>
      </c>
      <c r="K183" s="10">
        <f>'3.1.MTS A'!L184</f>
        <v>0</v>
      </c>
      <c r="L183" s="10">
        <f>'3.1.MTS A'!N184</f>
        <v>0</v>
      </c>
      <c r="N183" s="9">
        <f>'1.4.Fwd TIV-Field Inputs'!O183</f>
        <v>0</v>
      </c>
      <c r="O183" s="9">
        <f>'1.4.Fwd TIV-Field Inputs'!R183</f>
        <v>0</v>
      </c>
      <c r="P183" s="9">
        <f>'1.4.Fwd TIV-Field Inputs'!S183</f>
        <v>0</v>
      </c>
      <c r="Q183" s="9">
        <f>'1.4.Fwd TIV-Field Inputs'!T183</f>
        <v>0</v>
      </c>
      <c r="R183" s="96"/>
      <c r="S183" s="9">
        <f>'1.4.Fwd TIV-Field Inputs'!V183</f>
        <v>0</v>
      </c>
      <c r="T183" s="9">
        <f>'1.4.Fwd TIV-Field Inputs'!Y183</f>
        <v>0</v>
      </c>
      <c r="U183" s="9">
        <f>'1.4.Fwd TIV-Field Inputs'!Z183</f>
        <v>0</v>
      </c>
      <c r="V183" s="9">
        <f>'1.4.Fwd TIV-Field Inputs'!AA183</f>
        <v>0</v>
      </c>
      <c r="W183"/>
      <c r="X183" s="9">
        <f>'1.4.Fwd TIV-Field Inputs'!AC183</f>
        <v>0</v>
      </c>
      <c r="Y183" s="9">
        <f>'1.4.Fwd TIV-Field Inputs'!AF183</f>
        <v>0</v>
      </c>
      <c r="Z183" s="9">
        <f>'1.4.Fwd TIV-Field Inputs'!AG183</f>
        <v>0</v>
      </c>
      <c r="AA183" s="9">
        <f>'1.4.Fwd TIV-Field Inputs'!AH183</f>
        <v>0</v>
      </c>
      <c r="AB183" s="96"/>
      <c r="AC183" s="9">
        <f>'1.4.Fwd TIV-Field Inputs'!AJ183</f>
        <v>0</v>
      </c>
      <c r="AD183" s="9">
        <f>'1.4.Fwd TIV-Field Inputs'!AM183</f>
        <v>0</v>
      </c>
      <c r="AE183" s="9">
        <f>'1.4.Fwd TIV-Field Inputs'!AN183</f>
        <v>0</v>
      </c>
      <c r="AF183" s="9">
        <f>'1.4.Fwd TIV-Field Inputs'!AO183</f>
        <v>0</v>
      </c>
      <c r="AH183" s="72">
        <f>IFERROR(VLOOKUP(D183,Masters!$D$3:$E$17,2,FALSE),0)</f>
        <v>0</v>
      </c>
    </row>
    <row r="184" spans="1:34" s="3" customFormat="1" ht="16.5" customHeight="1" x14ac:dyDescent="0.25">
      <c r="A184" s="53">
        <f>'1.4.Fwd TIV-Field Inputs'!A184</f>
        <v>0</v>
      </c>
      <c r="B184" s="53">
        <f>'1.4.Fwd TIV-Field Inputs'!B184</f>
        <v>0</v>
      </c>
      <c r="C184" s="53">
        <f>'1.4.Fwd TIV-Field Inputs'!C184</f>
        <v>0</v>
      </c>
      <c r="D184" s="53">
        <f>'1.4.Fwd TIV-Field Inputs'!D184</f>
        <v>0</v>
      </c>
      <c r="E184" s="84" t="str">
        <f t="shared" si="8"/>
        <v>0-0 (0)</v>
      </c>
      <c r="G184" s="10">
        <f>'3.1.MTS A'!M185</f>
        <v>0</v>
      </c>
      <c r="H184" s="10">
        <f>'3.1.MTS A'!O185</f>
        <v>0</v>
      </c>
      <c r="I184" s="96"/>
      <c r="J184" s="10">
        <f>'3.1.MTS A'!G185</f>
        <v>0</v>
      </c>
      <c r="K184" s="10">
        <f>'3.1.MTS A'!L185</f>
        <v>0</v>
      </c>
      <c r="L184" s="10">
        <f>'3.1.MTS A'!N185</f>
        <v>0</v>
      </c>
      <c r="N184" s="9">
        <f>'1.4.Fwd TIV-Field Inputs'!O184</f>
        <v>0</v>
      </c>
      <c r="O184" s="9">
        <f>'1.4.Fwd TIV-Field Inputs'!R184</f>
        <v>0</v>
      </c>
      <c r="P184" s="9">
        <f>'1.4.Fwd TIV-Field Inputs'!S184</f>
        <v>0</v>
      </c>
      <c r="Q184" s="9">
        <f>'1.4.Fwd TIV-Field Inputs'!T184</f>
        <v>0</v>
      </c>
      <c r="R184" s="96"/>
      <c r="S184" s="9">
        <f>'1.4.Fwd TIV-Field Inputs'!V184</f>
        <v>0</v>
      </c>
      <c r="T184" s="9">
        <f>'1.4.Fwd TIV-Field Inputs'!Y184</f>
        <v>0</v>
      </c>
      <c r="U184" s="9">
        <f>'1.4.Fwd TIV-Field Inputs'!Z184</f>
        <v>0</v>
      </c>
      <c r="V184" s="9">
        <f>'1.4.Fwd TIV-Field Inputs'!AA184</f>
        <v>0</v>
      </c>
      <c r="W184"/>
      <c r="X184" s="9">
        <f>'1.4.Fwd TIV-Field Inputs'!AC184</f>
        <v>0</v>
      </c>
      <c r="Y184" s="9">
        <f>'1.4.Fwd TIV-Field Inputs'!AF184</f>
        <v>0</v>
      </c>
      <c r="Z184" s="9">
        <f>'1.4.Fwd TIV-Field Inputs'!AG184</f>
        <v>0</v>
      </c>
      <c r="AA184" s="9">
        <f>'1.4.Fwd TIV-Field Inputs'!AH184</f>
        <v>0</v>
      </c>
      <c r="AB184" s="96"/>
      <c r="AC184" s="9">
        <f>'1.4.Fwd TIV-Field Inputs'!AJ184</f>
        <v>0</v>
      </c>
      <c r="AD184" s="9">
        <f>'1.4.Fwd TIV-Field Inputs'!AM184</f>
        <v>0</v>
      </c>
      <c r="AE184" s="9">
        <f>'1.4.Fwd TIV-Field Inputs'!AN184</f>
        <v>0</v>
      </c>
      <c r="AF184" s="9">
        <f>'1.4.Fwd TIV-Field Inputs'!AO184</f>
        <v>0</v>
      </c>
      <c r="AH184" s="72">
        <f>IFERROR(VLOOKUP(D184,Masters!$D$3:$E$17,2,FALSE),0)</f>
        <v>0</v>
      </c>
    </row>
    <row r="185" spans="1:34" s="3" customFormat="1" ht="16.5" customHeight="1" x14ac:dyDescent="0.25">
      <c r="A185" s="53">
        <f>'1.4.Fwd TIV-Field Inputs'!A185</f>
        <v>0</v>
      </c>
      <c r="B185" s="53">
        <f>'1.4.Fwd TIV-Field Inputs'!B185</f>
        <v>0</v>
      </c>
      <c r="C185" s="53">
        <f>'1.4.Fwd TIV-Field Inputs'!C185</f>
        <v>0</v>
      </c>
      <c r="D185" s="53">
        <f>'1.4.Fwd TIV-Field Inputs'!D185</f>
        <v>0</v>
      </c>
      <c r="E185" s="84" t="str">
        <f t="shared" si="8"/>
        <v>0-0 (0)</v>
      </c>
      <c r="G185" s="10">
        <f>'3.1.MTS A'!M186</f>
        <v>0</v>
      </c>
      <c r="H185" s="10">
        <f>'3.1.MTS A'!O186</f>
        <v>0</v>
      </c>
      <c r="I185" s="96"/>
      <c r="J185" s="10">
        <f>'3.1.MTS A'!G186</f>
        <v>0</v>
      </c>
      <c r="K185" s="10">
        <f>'3.1.MTS A'!L186</f>
        <v>0</v>
      </c>
      <c r="L185" s="10">
        <f>'3.1.MTS A'!N186</f>
        <v>0</v>
      </c>
      <c r="N185" s="9">
        <f>'1.4.Fwd TIV-Field Inputs'!O185</f>
        <v>0</v>
      </c>
      <c r="O185" s="9">
        <f>'1.4.Fwd TIV-Field Inputs'!R185</f>
        <v>0</v>
      </c>
      <c r="P185" s="9">
        <f>'1.4.Fwd TIV-Field Inputs'!S185</f>
        <v>0</v>
      </c>
      <c r="Q185" s="9">
        <f>'1.4.Fwd TIV-Field Inputs'!T185</f>
        <v>0</v>
      </c>
      <c r="R185" s="96"/>
      <c r="S185" s="9">
        <f>'1.4.Fwd TIV-Field Inputs'!V185</f>
        <v>0</v>
      </c>
      <c r="T185" s="9">
        <f>'1.4.Fwd TIV-Field Inputs'!Y185</f>
        <v>0</v>
      </c>
      <c r="U185" s="9">
        <f>'1.4.Fwd TIV-Field Inputs'!Z185</f>
        <v>0</v>
      </c>
      <c r="V185" s="9">
        <f>'1.4.Fwd TIV-Field Inputs'!AA185</f>
        <v>0</v>
      </c>
      <c r="W185"/>
      <c r="X185" s="9">
        <f>'1.4.Fwd TIV-Field Inputs'!AC185</f>
        <v>0</v>
      </c>
      <c r="Y185" s="9">
        <f>'1.4.Fwd TIV-Field Inputs'!AF185</f>
        <v>0</v>
      </c>
      <c r="Z185" s="9">
        <f>'1.4.Fwd TIV-Field Inputs'!AG185</f>
        <v>0</v>
      </c>
      <c r="AA185" s="9">
        <f>'1.4.Fwd TIV-Field Inputs'!AH185</f>
        <v>0</v>
      </c>
      <c r="AB185" s="96"/>
      <c r="AC185" s="9">
        <f>'1.4.Fwd TIV-Field Inputs'!AJ185</f>
        <v>0</v>
      </c>
      <c r="AD185" s="9">
        <f>'1.4.Fwd TIV-Field Inputs'!AM185</f>
        <v>0</v>
      </c>
      <c r="AE185" s="9">
        <f>'1.4.Fwd TIV-Field Inputs'!AN185</f>
        <v>0</v>
      </c>
      <c r="AF185" s="9">
        <f>'1.4.Fwd TIV-Field Inputs'!AO185</f>
        <v>0</v>
      </c>
      <c r="AH185" s="72">
        <f>IFERROR(VLOOKUP(D185,Masters!$D$3:$E$17,2,FALSE),0)</f>
        <v>0</v>
      </c>
    </row>
    <row r="186" spans="1:34" s="3" customFormat="1" ht="16.5" customHeight="1" x14ac:dyDescent="0.25">
      <c r="A186" s="53">
        <f>'1.4.Fwd TIV-Field Inputs'!A186</f>
        <v>0</v>
      </c>
      <c r="B186" s="53">
        <f>'1.4.Fwd TIV-Field Inputs'!B186</f>
        <v>0</v>
      </c>
      <c r="C186" s="53">
        <f>'1.4.Fwd TIV-Field Inputs'!C186</f>
        <v>0</v>
      </c>
      <c r="D186" s="53">
        <f>'1.4.Fwd TIV-Field Inputs'!D186</f>
        <v>0</v>
      </c>
      <c r="E186" s="84" t="str">
        <f t="shared" si="8"/>
        <v>0-0 (0)</v>
      </c>
      <c r="G186" s="10">
        <f>'3.1.MTS A'!M187</f>
        <v>0</v>
      </c>
      <c r="H186" s="10">
        <f>'3.1.MTS A'!O187</f>
        <v>0</v>
      </c>
      <c r="I186" s="96"/>
      <c r="J186" s="10">
        <f>'3.1.MTS A'!G187</f>
        <v>0</v>
      </c>
      <c r="K186" s="10">
        <f>'3.1.MTS A'!L187</f>
        <v>0</v>
      </c>
      <c r="L186" s="10">
        <f>'3.1.MTS A'!N187</f>
        <v>0</v>
      </c>
      <c r="N186" s="9">
        <f>'1.4.Fwd TIV-Field Inputs'!O186</f>
        <v>0</v>
      </c>
      <c r="O186" s="9">
        <f>'1.4.Fwd TIV-Field Inputs'!R186</f>
        <v>0</v>
      </c>
      <c r="P186" s="9">
        <f>'1.4.Fwd TIV-Field Inputs'!S186</f>
        <v>0</v>
      </c>
      <c r="Q186" s="9">
        <f>'1.4.Fwd TIV-Field Inputs'!T186</f>
        <v>0</v>
      </c>
      <c r="R186" s="96"/>
      <c r="S186" s="9">
        <f>'1.4.Fwd TIV-Field Inputs'!V186</f>
        <v>0</v>
      </c>
      <c r="T186" s="9">
        <f>'1.4.Fwd TIV-Field Inputs'!Y186</f>
        <v>0</v>
      </c>
      <c r="U186" s="9">
        <f>'1.4.Fwd TIV-Field Inputs'!Z186</f>
        <v>0</v>
      </c>
      <c r="V186" s="9">
        <f>'1.4.Fwd TIV-Field Inputs'!AA186</f>
        <v>0</v>
      </c>
      <c r="W186"/>
      <c r="X186" s="9">
        <f>'1.4.Fwd TIV-Field Inputs'!AC186</f>
        <v>0</v>
      </c>
      <c r="Y186" s="9">
        <f>'1.4.Fwd TIV-Field Inputs'!AF186</f>
        <v>0</v>
      </c>
      <c r="Z186" s="9">
        <f>'1.4.Fwd TIV-Field Inputs'!AG186</f>
        <v>0</v>
      </c>
      <c r="AA186" s="9">
        <f>'1.4.Fwd TIV-Field Inputs'!AH186</f>
        <v>0</v>
      </c>
      <c r="AB186" s="96"/>
      <c r="AC186" s="9">
        <f>'1.4.Fwd TIV-Field Inputs'!AJ186</f>
        <v>0</v>
      </c>
      <c r="AD186" s="9">
        <f>'1.4.Fwd TIV-Field Inputs'!AM186</f>
        <v>0</v>
      </c>
      <c r="AE186" s="9">
        <f>'1.4.Fwd TIV-Field Inputs'!AN186</f>
        <v>0</v>
      </c>
      <c r="AF186" s="9">
        <f>'1.4.Fwd TIV-Field Inputs'!AO186</f>
        <v>0</v>
      </c>
      <c r="AH186" s="72">
        <f>IFERROR(VLOOKUP(D186,Masters!$D$3:$E$17,2,FALSE),0)</f>
        <v>0</v>
      </c>
    </row>
    <row r="187" spans="1:34" s="3" customFormat="1" ht="16.5" customHeight="1" x14ac:dyDescent="0.25">
      <c r="A187" s="53">
        <f>'1.4.Fwd TIV-Field Inputs'!A187</f>
        <v>0</v>
      </c>
      <c r="B187" s="53">
        <f>'1.4.Fwd TIV-Field Inputs'!B187</f>
        <v>0</v>
      </c>
      <c r="C187" s="53">
        <f>'1.4.Fwd TIV-Field Inputs'!C187</f>
        <v>0</v>
      </c>
      <c r="D187" s="53">
        <f>'1.4.Fwd TIV-Field Inputs'!D187</f>
        <v>0</v>
      </c>
      <c r="E187" s="84" t="str">
        <f t="shared" si="8"/>
        <v>0-0 (0)</v>
      </c>
      <c r="G187" s="10">
        <f>'3.1.MTS A'!M188</f>
        <v>0</v>
      </c>
      <c r="H187" s="10">
        <f>'3.1.MTS A'!O188</f>
        <v>0</v>
      </c>
      <c r="I187" s="96"/>
      <c r="J187" s="10">
        <f>'3.1.MTS A'!G188</f>
        <v>0</v>
      </c>
      <c r="K187" s="10">
        <f>'3.1.MTS A'!L188</f>
        <v>0</v>
      </c>
      <c r="L187" s="10">
        <f>'3.1.MTS A'!N188</f>
        <v>0</v>
      </c>
      <c r="N187" s="9">
        <f>'1.4.Fwd TIV-Field Inputs'!O187</f>
        <v>0</v>
      </c>
      <c r="O187" s="9">
        <f>'1.4.Fwd TIV-Field Inputs'!R187</f>
        <v>0</v>
      </c>
      <c r="P187" s="9">
        <f>'1.4.Fwd TIV-Field Inputs'!S187</f>
        <v>0</v>
      </c>
      <c r="Q187" s="9">
        <f>'1.4.Fwd TIV-Field Inputs'!T187</f>
        <v>0</v>
      </c>
      <c r="R187" s="96"/>
      <c r="S187" s="9">
        <f>'1.4.Fwd TIV-Field Inputs'!V187</f>
        <v>0</v>
      </c>
      <c r="T187" s="9">
        <f>'1.4.Fwd TIV-Field Inputs'!Y187</f>
        <v>0</v>
      </c>
      <c r="U187" s="9">
        <f>'1.4.Fwd TIV-Field Inputs'!Z187</f>
        <v>0</v>
      </c>
      <c r="V187" s="9">
        <f>'1.4.Fwd TIV-Field Inputs'!AA187</f>
        <v>0</v>
      </c>
      <c r="W187"/>
      <c r="X187" s="9">
        <f>'1.4.Fwd TIV-Field Inputs'!AC187</f>
        <v>0</v>
      </c>
      <c r="Y187" s="9">
        <f>'1.4.Fwd TIV-Field Inputs'!AF187</f>
        <v>0</v>
      </c>
      <c r="Z187" s="9">
        <f>'1.4.Fwd TIV-Field Inputs'!AG187</f>
        <v>0</v>
      </c>
      <c r="AA187" s="9">
        <f>'1.4.Fwd TIV-Field Inputs'!AH187</f>
        <v>0</v>
      </c>
      <c r="AB187" s="96"/>
      <c r="AC187" s="9">
        <f>'1.4.Fwd TIV-Field Inputs'!AJ187</f>
        <v>0</v>
      </c>
      <c r="AD187" s="9">
        <f>'1.4.Fwd TIV-Field Inputs'!AM187</f>
        <v>0</v>
      </c>
      <c r="AE187" s="9">
        <f>'1.4.Fwd TIV-Field Inputs'!AN187</f>
        <v>0</v>
      </c>
      <c r="AF187" s="9">
        <f>'1.4.Fwd TIV-Field Inputs'!AO187</f>
        <v>0</v>
      </c>
      <c r="AH187" s="72">
        <f>IFERROR(VLOOKUP(D187,Masters!$D$3:$E$17,2,FALSE),0)</f>
        <v>0</v>
      </c>
    </row>
    <row r="188" spans="1:34" s="3" customFormat="1" ht="16.5" customHeight="1" x14ac:dyDescent="0.25">
      <c r="A188" s="53">
        <f>'1.4.Fwd TIV-Field Inputs'!A188</f>
        <v>0</v>
      </c>
      <c r="B188" s="53">
        <f>'1.4.Fwd TIV-Field Inputs'!B188</f>
        <v>0</v>
      </c>
      <c r="C188" s="53">
        <f>'1.4.Fwd TIV-Field Inputs'!C188</f>
        <v>0</v>
      </c>
      <c r="D188" s="53">
        <f>'1.4.Fwd TIV-Field Inputs'!D188</f>
        <v>0</v>
      </c>
      <c r="E188" s="84" t="str">
        <f t="shared" si="8"/>
        <v>0-0 (0)</v>
      </c>
      <c r="G188" s="10">
        <f>'3.1.MTS A'!M189</f>
        <v>0</v>
      </c>
      <c r="H188" s="10">
        <f>'3.1.MTS A'!O189</f>
        <v>0</v>
      </c>
      <c r="I188" s="96"/>
      <c r="J188" s="10">
        <f>'3.1.MTS A'!G189</f>
        <v>0</v>
      </c>
      <c r="K188" s="10">
        <f>'3.1.MTS A'!L189</f>
        <v>0</v>
      </c>
      <c r="L188" s="10">
        <f>'3.1.MTS A'!N189</f>
        <v>0</v>
      </c>
      <c r="N188" s="9">
        <f>'1.4.Fwd TIV-Field Inputs'!O188</f>
        <v>0</v>
      </c>
      <c r="O188" s="9">
        <f>'1.4.Fwd TIV-Field Inputs'!R188</f>
        <v>0</v>
      </c>
      <c r="P188" s="9">
        <f>'1.4.Fwd TIV-Field Inputs'!S188</f>
        <v>0</v>
      </c>
      <c r="Q188" s="9">
        <f>'1.4.Fwd TIV-Field Inputs'!T188</f>
        <v>0</v>
      </c>
      <c r="R188" s="96"/>
      <c r="S188" s="9">
        <f>'1.4.Fwd TIV-Field Inputs'!V188</f>
        <v>0</v>
      </c>
      <c r="T188" s="9">
        <f>'1.4.Fwd TIV-Field Inputs'!Y188</f>
        <v>0</v>
      </c>
      <c r="U188" s="9">
        <f>'1.4.Fwd TIV-Field Inputs'!Z188</f>
        <v>0</v>
      </c>
      <c r="V188" s="9">
        <f>'1.4.Fwd TIV-Field Inputs'!AA188</f>
        <v>0</v>
      </c>
      <c r="W188"/>
      <c r="X188" s="9">
        <f>'1.4.Fwd TIV-Field Inputs'!AC188</f>
        <v>0</v>
      </c>
      <c r="Y188" s="9">
        <f>'1.4.Fwd TIV-Field Inputs'!AF188</f>
        <v>0</v>
      </c>
      <c r="Z188" s="9">
        <f>'1.4.Fwd TIV-Field Inputs'!AG188</f>
        <v>0</v>
      </c>
      <c r="AA188" s="9">
        <f>'1.4.Fwd TIV-Field Inputs'!AH188</f>
        <v>0</v>
      </c>
      <c r="AB188" s="96"/>
      <c r="AC188" s="9">
        <f>'1.4.Fwd TIV-Field Inputs'!AJ188</f>
        <v>0</v>
      </c>
      <c r="AD188" s="9">
        <f>'1.4.Fwd TIV-Field Inputs'!AM188</f>
        <v>0</v>
      </c>
      <c r="AE188" s="9">
        <f>'1.4.Fwd TIV-Field Inputs'!AN188</f>
        <v>0</v>
      </c>
      <c r="AF188" s="9">
        <f>'1.4.Fwd TIV-Field Inputs'!AO188</f>
        <v>0</v>
      </c>
      <c r="AH188" s="72">
        <f>IFERROR(VLOOKUP(D188,Masters!$D$3:$E$17,2,FALSE),0)</f>
        <v>0</v>
      </c>
    </row>
    <row r="189" spans="1:34" s="3" customFormat="1" ht="16.5" customHeight="1" x14ac:dyDescent="0.25">
      <c r="A189" s="53">
        <f>'1.4.Fwd TIV-Field Inputs'!A189</f>
        <v>0</v>
      </c>
      <c r="B189" s="53">
        <f>'1.4.Fwd TIV-Field Inputs'!B189</f>
        <v>0</v>
      </c>
      <c r="C189" s="53">
        <f>'1.4.Fwd TIV-Field Inputs'!C189</f>
        <v>0</v>
      </c>
      <c r="D189" s="53">
        <f>'1.4.Fwd TIV-Field Inputs'!D189</f>
        <v>0</v>
      </c>
      <c r="E189" s="84" t="str">
        <f t="shared" si="8"/>
        <v>0-0 (0)</v>
      </c>
      <c r="G189" s="10">
        <f>'3.1.MTS A'!M190</f>
        <v>0</v>
      </c>
      <c r="H189" s="10">
        <f>'3.1.MTS A'!O190</f>
        <v>0</v>
      </c>
      <c r="I189" s="96"/>
      <c r="J189" s="10">
        <f>'3.1.MTS A'!G190</f>
        <v>0</v>
      </c>
      <c r="K189" s="10">
        <f>'3.1.MTS A'!L190</f>
        <v>0</v>
      </c>
      <c r="L189" s="10">
        <f>'3.1.MTS A'!N190</f>
        <v>0</v>
      </c>
      <c r="N189" s="9">
        <f>'1.4.Fwd TIV-Field Inputs'!O189</f>
        <v>0</v>
      </c>
      <c r="O189" s="9">
        <f>'1.4.Fwd TIV-Field Inputs'!R189</f>
        <v>0</v>
      </c>
      <c r="P189" s="9">
        <f>'1.4.Fwd TIV-Field Inputs'!S189</f>
        <v>0</v>
      </c>
      <c r="Q189" s="9">
        <f>'1.4.Fwd TIV-Field Inputs'!T189</f>
        <v>0</v>
      </c>
      <c r="R189" s="96"/>
      <c r="S189" s="9">
        <f>'1.4.Fwd TIV-Field Inputs'!V189</f>
        <v>0</v>
      </c>
      <c r="T189" s="9">
        <f>'1.4.Fwd TIV-Field Inputs'!Y189</f>
        <v>0</v>
      </c>
      <c r="U189" s="9">
        <f>'1.4.Fwd TIV-Field Inputs'!Z189</f>
        <v>0</v>
      </c>
      <c r="V189" s="9">
        <f>'1.4.Fwd TIV-Field Inputs'!AA189</f>
        <v>0</v>
      </c>
      <c r="W189"/>
      <c r="X189" s="9">
        <f>'1.4.Fwd TIV-Field Inputs'!AC189</f>
        <v>0</v>
      </c>
      <c r="Y189" s="9">
        <f>'1.4.Fwd TIV-Field Inputs'!AF189</f>
        <v>0</v>
      </c>
      <c r="Z189" s="9">
        <f>'1.4.Fwd TIV-Field Inputs'!AG189</f>
        <v>0</v>
      </c>
      <c r="AA189" s="9">
        <f>'1.4.Fwd TIV-Field Inputs'!AH189</f>
        <v>0</v>
      </c>
      <c r="AB189" s="96"/>
      <c r="AC189" s="9">
        <f>'1.4.Fwd TIV-Field Inputs'!AJ189</f>
        <v>0</v>
      </c>
      <c r="AD189" s="9">
        <f>'1.4.Fwd TIV-Field Inputs'!AM189</f>
        <v>0</v>
      </c>
      <c r="AE189" s="9">
        <f>'1.4.Fwd TIV-Field Inputs'!AN189</f>
        <v>0</v>
      </c>
      <c r="AF189" s="9">
        <f>'1.4.Fwd TIV-Field Inputs'!AO189</f>
        <v>0</v>
      </c>
      <c r="AH189" s="72">
        <f>IFERROR(VLOOKUP(D189,Masters!$D$3:$E$17,2,FALSE),0)</f>
        <v>0</v>
      </c>
    </row>
    <row r="190" spans="1:34" s="3" customFormat="1" ht="16.5" customHeight="1" x14ac:dyDescent="0.25">
      <c r="A190" s="53">
        <f>'1.4.Fwd TIV-Field Inputs'!A190</f>
        <v>0</v>
      </c>
      <c r="B190" s="53">
        <f>'1.4.Fwd TIV-Field Inputs'!B190</f>
        <v>0</v>
      </c>
      <c r="C190" s="53">
        <f>'1.4.Fwd TIV-Field Inputs'!C190</f>
        <v>0</v>
      </c>
      <c r="D190" s="53">
        <f>'1.4.Fwd TIV-Field Inputs'!D190</f>
        <v>0</v>
      </c>
      <c r="E190" s="84" t="str">
        <f t="shared" si="8"/>
        <v>0-0 (0)</v>
      </c>
      <c r="G190" s="10">
        <f>'3.1.MTS A'!M191</f>
        <v>0</v>
      </c>
      <c r="H190" s="10">
        <f>'3.1.MTS A'!O191</f>
        <v>0</v>
      </c>
      <c r="I190" s="96"/>
      <c r="J190" s="10">
        <f>'3.1.MTS A'!G191</f>
        <v>0</v>
      </c>
      <c r="K190" s="10">
        <f>'3.1.MTS A'!L191</f>
        <v>0</v>
      </c>
      <c r="L190" s="10">
        <f>'3.1.MTS A'!N191</f>
        <v>0</v>
      </c>
      <c r="N190" s="9">
        <f>'1.4.Fwd TIV-Field Inputs'!O190</f>
        <v>0</v>
      </c>
      <c r="O190" s="9">
        <f>'1.4.Fwd TIV-Field Inputs'!R190</f>
        <v>0</v>
      </c>
      <c r="P190" s="9">
        <f>'1.4.Fwd TIV-Field Inputs'!S190</f>
        <v>0</v>
      </c>
      <c r="Q190" s="9">
        <f>'1.4.Fwd TIV-Field Inputs'!T190</f>
        <v>0</v>
      </c>
      <c r="R190" s="96"/>
      <c r="S190" s="9">
        <f>'1.4.Fwd TIV-Field Inputs'!V190</f>
        <v>0</v>
      </c>
      <c r="T190" s="9">
        <f>'1.4.Fwd TIV-Field Inputs'!Y190</f>
        <v>0</v>
      </c>
      <c r="U190" s="9">
        <f>'1.4.Fwd TIV-Field Inputs'!Z190</f>
        <v>0</v>
      </c>
      <c r="V190" s="9">
        <f>'1.4.Fwd TIV-Field Inputs'!AA190</f>
        <v>0</v>
      </c>
      <c r="W190"/>
      <c r="X190" s="9">
        <f>'1.4.Fwd TIV-Field Inputs'!AC190</f>
        <v>0</v>
      </c>
      <c r="Y190" s="9">
        <f>'1.4.Fwd TIV-Field Inputs'!AF190</f>
        <v>0</v>
      </c>
      <c r="Z190" s="9">
        <f>'1.4.Fwd TIV-Field Inputs'!AG190</f>
        <v>0</v>
      </c>
      <c r="AA190" s="9">
        <f>'1.4.Fwd TIV-Field Inputs'!AH190</f>
        <v>0</v>
      </c>
      <c r="AB190" s="96"/>
      <c r="AC190" s="9">
        <f>'1.4.Fwd TIV-Field Inputs'!AJ190</f>
        <v>0</v>
      </c>
      <c r="AD190" s="9">
        <f>'1.4.Fwd TIV-Field Inputs'!AM190</f>
        <v>0</v>
      </c>
      <c r="AE190" s="9">
        <f>'1.4.Fwd TIV-Field Inputs'!AN190</f>
        <v>0</v>
      </c>
      <c r="AF190" s="9">
        <f>'1.4.Fwd TIV-Field Inputs'!AO190</f>
        <v>0</v>
      </c>
      <c r="AH190" s="72">
        <f>IFERROR(VLOOKUP(D190,Masters!$D$3:$E$17,2,FALSE),0)</f>
        <v>0</v>
      </c>
    </row>
    <row r="191" spans="1:34" s="3" customFormat="1" ht="16.5" customHeight="1" x14ac:dyDescent="0.25">
      <c r="A191" s="53">
        <f>'1.4.Fwd TIV-Field Inputs'!A191</f>
        <v>0</v>
      </c>
      <c r="B191" s="53">
        <f>'1.4.Fwd TIV-Field Inputs'!B191</f>
        <v>0</v>
      </c>
      <c r="C191" s="53">
        <f>'1.4.Fwd TIV-Field Inputs'!C191</f>
        <v>0</v>
      </c>
      <c r="D191" s="53">
        <f>'1.4.Fwd TIV-Field Inputs'!D191</f>
        <v>0</v>
      </c>
      <c r="E191" s="84" t="str">
        <f t="shared" si="8"/>
        <v>0-0 (0)</v>
      </c>
      <c r="G191" s="10">
        <f>'3.1.MTS A'!M192</f>
        <v>0</v>
      </c>
      <c r="H191" s="10">
        <f>'3.1.MTS A'!O192</f>
        <v>0</v>
      </c>
      <c r="I191" s="96"/>
      <c r="J191" s="10">
        <f>'3.1.MTS A'!G192</f>
        <v>0</v>
      </c>
      <c r="K191" s="10">
        <f>'3.1.MTS A'!L192</f>
        <v>0</v>
      </c>
      <c r="L191" s="10">
        <f>'3.1.MTS A'!N192</f>
        <v>0</v>
      </c>
      <c r="N191" s="9">
        <f>'1.4.Fwd TIV-Field Inputs'!O191</f>
        <v>0</v>
      </c>
      <c r="O191" s="9">
        <f>'1.4.Fwd TIV-Field Inputs'!R191</f>
        <v>0</v>
      </c>
      <c r="P191" s="9">
        <f>'1.4.Fwd TIV-Field Inputs'!S191</f>
        <v>0</v>
      </c>
      <c r="Q191" s="9">
        <f>'1.4.Fwd TIV-Field Inputs'!T191</f>
        <v>0</v>
      </c>
      <c r="R191" s="96"/>
      <c r="S191" s="9">
        <f>'1.4.Fwd TIV-Field Inputs'!V191</f>
        <v>0</v>
      </c>
      <c r="T191" s="9">
        <f>'1.4.Fwd TIV-Field Inputs'!Y191</f>
        <v>0</v>
      </c>
      <c r="U191" s="9">
        <f>'1.4.Fwd TIV-Field Inputs'!Z191</f>
        <v>0</v>
      </c>
      <c r="V191" s="9">
        <f>'1.4.Fwd TIV-Field Inputs'!AA191</f>
        <v>0</v>
      </c>
      <c r="W191"/>
      <c r="X191" s="9">
        <f>'1.4.Fwd TIV-Field Inputs'!AC191</f>
        <v>0</v>
      </c>
      <c r="Y191" s="9">
        <f>'1.4.Fwd TIV-Field Inputs'!AF191</f>
        <v>0</v>
      </c>
      <c r="Z191" s="9">
        <f>'1.4.Fwd TIV-Field Inputs'!AG191</f>
        <v>0</v>
      </c>
      <c r="AA191" s="9">
        <f>'1.4.Fwd TIV-Field Inputs'!AH191</f>
        <v>0</v>
      </c>
      <c r="AB191" s="96"/>
      <c r="AC191" s="9">
        <f>'1.4.Fwd TIV-Field Inputs'!AJ191</f>
        <v>0</v>
      </c>
      <c r="AD191" s="9">
        <f>'1.4.Fwd TIV-Field Inputs'!AM191</f>
        <v>0</v>
      </c>
      <c r="AE191" s="9">
        <f>'1.4.Fwd TIV-Field Inputs'!AN191</f>
        <v>0</v>
      </c>
      <c r="AF191" s="9">
        <f>'1.4.Fwd TIV-Field Inputs'!AO191</f>
        <v>0</v>
      </c>
      <c r="AH191" s="72">
        <f>IFERROR(VLOOKUP(D191,Masters!$D$3:$E$17,2,FALSE),0)</f>
        <v>0</v>
      </c>
    </row>
    <row r="192" spans="1:34" s="3" customFormat="1" ht="16.5" customHeight="1" x14ac:dyDescent="0.25">
      <c r="A192" s="53">
        <f>'1.4.Fwd TIV-Field Inputs'!A192</f>
        <v>0</v>
      </c>
      <c r="B192" s="53">
        <f>'1.4.Fwd TIV-Field Inputs'!B192</f>
        <v>0</v>
      </c>
      <c r="C192" s="53">
        <f>'1.4.Fwd TIV-Field Inputs'!C192</f>
        <v>0</v>
      </c>
      <c r="D192" s="53">
        <f>'1.4.Fwd TIV-Field Inputs'!D192</f>
        <v>0</v>
      </c>
      <c r="E192" s="84" t="str">
        <f t="shared" si="8"/>
        <v>0-0 (0)</v>
      </c>
      <c r="G192" s="10">
        <f>'3.1.MTS A'!M193</f>
        <v>0</v>
      </c>
      <c r="H192" s="10">
        <f>'3.1.MTS A'!O193</f>
        <v>0</v>
      </c>
      <c r="I192" s="96"/>
      <c r="J192" s="10">
        <f>'3.1.MTS A'!G193</f>
        <v>0</v>
      </c>
      <c r="K192" s="10">
        <f>'3.1.MTS A'!L193</f>
        <v>0</v>
      </c>
      <c r="L192" s="10">
        <f>'3.1.MTS A'!N193</f>
        <v>0</v>
      </c>
      <c r="N192" s="9">
        <f>'1.4.Fwd TIV-Field Inputs'!O192</f>
        <v>0</v>
      </c>
      <c r="O192" s="9">
        <f>'1.4.Fwd TIV-Field Inputs'!R192</f>
        <v>0</v>
      </c>
      <c r="P192" s="9">
        <f>'1.4.Fwd TIV-Field Inputs'!S192</f>
        <v>0</v>
      </c>
      <c r="Q192" s="9">
        <f>'1.4.Fwd TIV-Field Inputs'!T192</f>
        <v>0</v>
      </c>
      <c r="R192" s="96"/>
      <c r="S192" s="9">
        <f>'1.4.Fwd TIV-Field Inputs'!V192</f>
        <v>0</v>
      </c>
      <c r="T192" s="9">
        <f>'1.4.Fwd TIV-Field Inputs'!Y192</f>
        <v>0</v>
      </c>
      <c r="U192" s="9">
        <f>'1.4.Fwd TIV-Field Inputs'!Z192</f>
        <v>0</v>
      </c>
      <c r="V192" s="9">
        <f>'1.4.Fwd TIV-Field Inputs'!AA192</f>
        <v>0</v>
      </c>
      <c r="W192"/>
      <c r="X192" s="9">
        <f>'1.4.Fwd TIV-Field Inputs'!AC192</f>
        <v>0</v>
      </c>
      <c r="Y192" s="9">
        <f>'1.4.Fwd TIV-Field Inputs'!AF192</f>
        <v>0</v>
      </c>
      <c r="Z192" s="9">
        <f>'1.4.Fwd TIV-Field Inputs'!AG192</f>
        <v>0</v>
      </c>
      <c r="AA192" s="9">
        <f>'1.4.Fwd TIV-Field Inputs'!AH192</f>
        <v>0</v>
      </c>
      <c r="AB192" s="96"/>
      <c r="AC192" s="9">
        <f>'1.4.Fwd TIV-Field Inputs'!AJ192</f>
        <v>0</v>
      </c>
      <c r="AD192" s="9">
        <f>'1.4.Fwd TIV-Field Inputs'!AM192</f>
        <v>0</v>
      </c>
      <c r="AE192" s="9">
        <f>'1.4.Fwd TIV-Field Inputs'!AN192</f>
        <v>0</v>
      </c>
      <c r="AF192" s="9">
        <f>'1.4.Fwd TIV-Field Inputs'!AO192</f>
        <v>0</v>
      </c>
      <c r="AH192" s="72">
        <f>IFERROR(VLOOKUP(D192,Masters!$D$3:$E$17,2,FALSE),0)</f>
        <v>0</v>
      </c>
    </row>
    <row r="193" spans="1:34" s="3" customFormat="1" ht="16.5" customHeight="1" x14ac:dyDescent="0.25">
      <c r="A193" s="53">
        <f>'1.4.Fwd TIV-Field Inputs'!A193</f>
        <v>0</v>
      </c>
      <c r="B193" s="53">
        <f>'1.4.Fwd TIV-Field Inputs'!B193</f>
        <v>0</v>
      </c>
      <c r="C193" s="53">
        <f>'1.4.Fwd TIV-Field Inputs'!C193</f>
        <v>0</v>
      </c>
      <c r="D193" s="53">
        <f>'1.4.Fwd TIV-Field Inputs'!D193</f>
        <v>0</v>
      </c>
      <c r="E193" s="84" t="str">
        <f t="shared" si="8"/>
        <v>0-0 (0)</v>
      </c>
      <c r="G193" s="10">
        <f>'3.1.MTS A'!M194</f>
        <v>0</v>
      </c>
      <c r="H193" s="10">
        <f>'3.1.MTS A'!O194</f>
        <v>0</v>
      </c>
      <c r="I193" s="96"/>
      <c r="J193" s="10">
        <f>'3.1.MTS A'!G194</f>
        <v>0</v>
      </c>
      <c r="K193" s="10">
        <f>'3.1.MTS A'!L194</f>
        <v>0</v>
      </c>
      <c r="L193" s="10">
        <f>'3.1.MTS A'!N194</f>
        <v>0</v>
      </c>
      <c r="N193" s="9">
        <f>'1.4.Fwd TIV-Field Inputs'!O193</f>
        <v>0</v>
      </c>
      <c r="O193" s="9">
        <f>'1.4.Fwd TIV-Field Inputs'!R193</f>
        <v>0</v>
      </c>
      <c r="P193" s="9">
        <f>'1.4.Fwd TIV-Field Inputs'!S193</f>
        <v>0</v>
      </c>
      <c r="Q193" s="9">
        <f>'1.4.Fwd TIV-Field Inputs'!T193</f>
        <v>0</v>
      </c>
      <c r="R193" s="96"/>
      <c r="S193" s="9">
        <f>'1.4.Fwd TIV-Field Inputs'!V193</f>
        <v>0</v>
      </c>
      <c r="T193" s="9">
        <f>'1.4.Fwd TIV-Field Inputs'!Y193</f>
        <v>0</v>
      </c>
      <c r="U193" s="9">
        <f>'1.4.Fwd TIV-Field Inputs'!Z193</f>
        <v>0</v>
      </c>
      <c r="V193" s="9">
        <f>'1.4.Fwd TIV-Field Inputs'!AA193</f>
        <v>0</v>
      </c>
      <c r="W193"/>
      <c r="X193" s="9">
        <f>'1.4.Fwd TIV-Field Inputs'!AC193</f>
        <v>0</v>
      </c>
      <c r="Y193" s="9">
        <f>'1.4.Fwd TIV-Field Inputs'!AF193</f>
        <v>0</v>
      </c>
      <c r="Z193" s="9">
        <f>'1.4.Fwd TIV-Field Inputs'!AG193</f>
        <v>0</v>
      </c>
      <c r="AA193" s="9">
        <f>'1.4.Fwd TIV-Field Inputs'!AH193</f>
        <v>0</v>
      </c>
      <c r="AB193" s="96"/>
      <c r="AC193" s="9">
        <f>'1.4.Fwd TIV-Field Inputs'!AJ193</f>
        <v>0</v>
      </c>
      <c r="AD193" s="9">
        <f>'1.4.Fwd TIV-Field Inputs'!AM193</f>
        <v>0</v>
      </c>
      <c r="AE193" s="9">
        <f>'1.4.Fwd TIV-Field Inputs'!AN193</f>
        <v>0</v>
      </c>
      <c r="AF193" s="9">
        <f>'1.4.Fwd TIV-Field Inputs'!AO193</f>
        <v>0</v>
      </c>
      <c r="AH193" s="72">
        <f>IFERROR(VLOOKUP(D193,Masters!$D$3:$E$17,2,FALSE),0)</f>
        <v>0</v>
      </c>
    </row>
    <row r="194" spans="1:34" s="3" customFormat="1" ht="16.5" customHeight="1" x14ac:dyDescent="0.25">
      <c r="A194" s="53">
        <f>'1.4.Fwd TIV-Field Inputs'!A194</f>
        <v>0</v>
      </c>
      <c r="B194" s="53">
        <f>'1.4.Fwd TIV-Field Inputs'!B194</f>
        <v>0</v>
      </c>
      <c r="C194" s="53">
        <f>'1.4.Fwd TIV-Field Inputs'!C194</f>
        <v>0</v>
      </c>
      <c r="D194" s="53">
        <f>'1.4.Fwd TIV-Field Inputs'!D194</f>
        <v>0</v>
      </c>
      <c r="E194" s="84" t="str">
        <f t="shared" si="8"/>
        <v>0-0 (0)</v>
      </c>
      <c r="G194" s="10">
        <f>'3.1.MTS A'!M195</f>
        <v>0</v>
      </c>
      <c r="H194" s="10">
        <f>'3.1.MTS A'!O195</f>
        <v>0</v>
      </c>
      <c r="I194" s="96"/>
      <c r="J194" s="10">
        <f>'3.1.MTS A'!G195</f>
        <v>0</v>
      </c>
      <c r="K194" s="10">
        <f>'3.1.MTS A'!L195</f>
        <v>0</v>
      </c>
      <c r="L194" s="10">
        <f>'3.1.MTS A'!N195</f>
        <v>0</v>
      </c>
      <c r="N194" s="9">
        <f>'1.4.Fwd TIV-Field Inputs'!O194</f>
        <v>0</v>
      </c>
      <c r="O194" s="9">
        <f>'1.4.Fwd TIV-Field Inputs'!R194</f>
        <v>0</v>
      </c>
      <c r="P194" s="9">
        <f>'1.4.Fwd TIV-Field Inputs'!S194</f>
        <v>0</v>
      </c>
      <c r="Q194" s="9">
        <f>'1.4.Fwd TIV-Field Inputs'!T194</f>
        <v>0</v>
      </c>
      <c r="R194" s="96"/>
      <c r="S194" s="9">
        <f>'1.4.Fwd TIV-Field Inputs'!V194</f>
        <v>0</v>
      </c>
      <c r="T194" s="9">
        <f>'1.4.Fwd TIV-Field Inputs'!Y194</f>
        <v>0</v>
      </c>
      <c r="U194" s="9">
        <f>'1.4.Fwd TIV-Field Inputs'!Z194</f>
        <v>0</v>
      </c>
      <c r="V194" s="9">
        <f>'1.4.Fwd TIV-Field Inputs'!AA194</f>
        <v>0</v>
      </c>
      <c r="W194"/>
      <c r="X194" s="9">
        <f>'1.4.Fwd TIV-Field Inputs'!AC194</f>
        <v>0</v>
      </c>
      <c r="Y194" s="9">
        <f>'1.4.Fwd TIV-Field Inputs'!AF194</f>
        <v>0</v>
      </c>
      <c r="Z194" s="9">
        <f>'1.4.Fwd TIV-Field Inputs'!AG194</f>
        <v>0</v>
      </c>
      <c r="AA194" s="9">
        <f>'1.4.Fwd TIV-Field Inputs'!AH194</f>
        <v>0</v>
      </c>
      <c r="AB194" s="96"/>
      <c r="AC194" s="9">
        <f>'1.4.Fwd TIV-Field Inputs'!AJ194</f>
        <v>0</v>
      </c>
      <c r="AD194" s="9">
        <f>'1.4.Fwd TIV-Field Inputs'!AM194</f>
        <v>0</v>
      </c>
      <c r="AE194" s="9">
        <f>'1.4.Fwd TIV-Field Inputs'!AN194</f>
        <v>0</v>
      </c>
      <c r="AF194" s="9">
        <f>'1.4.Fwd TIV-Field Inputs'!AO194</f>
        <v>0</v>
      </c>
      <c r="AH194" s="72">
        <f>IFERROR(VLOOKUP(D194,Masters!$D$3:$E$17,2,FALSE),0)</f>
        <v>0</v>
      </c>
    </row>
    <row r="195" spans="1:34" s="3" customFormat="1" ht="16.5" customHeight="1" x14ac:dyDescent="0.25">
      <c r="A195" s="53">
        <f>'1.4.Fwd TIV-Field Inputs'!A195</f>
        <v>0</v>
      </c>
      <c r="B195" s="53">
        <f>'1.4.Fwd TIV-Field Inputs'!B195</f>
        <v>0</v>
      </c>
      <c r="C195" s="53">
        <f>'1.4.Fwd TIV-Field Inputs'!C195</f>
        <v>0</v>
      </c>
      <c r="D195" s="53">
        <f>'1.4.Fwd TIV-Field Inputs'!D195</f>
        <v>0</v>
      </c>
      <c r="E195" s="84" t="str">
        <f t="shared" si="8"/>
        <v>0-0 (0)</v>
      </c>
      <c r="G195" s="10">
        <f>'3.1.MTS A'!M196</f>
        <v>0</v>
      </c>
      <c r="H195" s="10">
        <f>'3.1.MTS A'!O196</f>
        <v>0</v>
      </c>
      <c r="I195" s="96"/>
      <c r="J195" s="10">
        <f>'3.1.MTS A'!G196</f>
        <v>0</v>
      </c>
      <c r="K195" s="10">
        <f>'3.1.MTS A'!L196</f>
        <v>0</v>
      </c>
      <c r="L195" s="10">
        <f>'3.1.MTS A'!N196</f>
        <v>0</v>
      </c>
      <c r="N195" s="9">
        <f>'1.4.Fwd TIV-Field Inputs'!O195</f>
        <v>0</v>
      </c>
      <c r="O195" s="9">
        <f>'1.4.Fwd TIV-Field Inputs'!R195</f>
        <v>0</v>
      </c>
      <c r="P195" s="9">
        <f>'1.4.Fwd TIV-Field Inputs'!S195</f>
        <v>0</v>
      </c>
      <c r="Q195" s="9">
        <f>'1.4.Fwd TIV-Field Inputs'!T195</f>
        <v>0</v>
      </c>
      <c r="R195" s="96"/>
      <c r="S195" s="9">
        <f>'1.4.Fwd TIV-Field Inputs'!V195</f>
        <v>0</v>
      </c>
      <c r="T195" s="9">
        <f>'1.4.Fwd TIV-Field Inputs'!Y195</f>
        <v>0</v>
      </c>
      <c r="U195" s="9">
        <f>'1.4.Fwd TIV-Field Inputs'!Z195</f>
        <v>0</v>
      </c>
      <c r="V195" s="9">
        <f>'1.4.Fwd TIV-Field Inputs'!AA195</f>
        <v>0</v>
      </c>
      <c r="W195"/>
      <c r="X195" s="9">
        <f>'1.4.Fwd TIV-Field Inputs'!AC195</f>
        <v>0</v>
      </c>
      <c r="Y195" s="9">
        <f>'1.4.Fwd TIV-Field Inputs'!AF195</f>
        <v>0</v>
      </c>
      <c r="Z195" s="9">
        <f>'1.4.Fwd TIV-Field Inputs'!AG195</f>
        <v>0</v>
      </c>
      <c r="AA195" s="9">
        <f>'1.4.Fwd TIV-Field Inputs'!AH195</f>
        <v>0</v>
      </c>
      <c r="AB195" s="96"/>
      <c r="AC195" s="9">
        <f>'1.4.Fwd TIV-Field Inputs'!AJ195</f>
        <v>0</v>
      </c>
      <c r="AD195" s="9">
        <f>'1.4.Fwd TIV-Field Inputs'!AM195</f>
        <v>0</v>
      </c>
      <c r="AE195" s="9">
        <f>'1.4.Fwd TIV-Field Inputs'!AN195</f>
        <v>0</v>
      </c>
      <c r="AF195" s="9">
        <f>'1.4.Fwd TIV-Field Inputs'!AO195</f>
        <v>0</v>
      </c>
      <c r="AH195" s="72">
        <f>IFERROR(VLOOKUP(D195,Masters!$D$3:$E$17,2,FALSE),0)</f>
        <v>0</v>
      </c>
    </row>
    <row r="196" spans="1:34" s="3" customFormat="1" ht="16.5" customHeight="1" x14ac:dyDescent="0.25">
      <c r="A196" s="53">
        <f>'1.4.Fwd TIV-Field Inputs'!A196</f>
        <v>0</v>
      </c>
      <c r="B196" s="53">
        <f>'1.4.Fwd TIV-Field Inputs'!B196</f>
        <v>0</v>
      </c>
      <c r="C196" s="53">
        <f>'1.4.Fwd TIV-Field Inputs'!C196</f>
        <v>0</v>
      </c>
      <c r="D196" s="53">
        <f>'1.4.Fwd TIV-Field Inputs'!D196</f>
        <v>0</v>
      </c>
      <c r="E196" s="84" t="str">
        <f t="shared" si="8"/>
        <v>0-0 (0)</v>
      </c>
      <c r="G196" s="10">
        <f>'3.1.MTS A'!M197</f>
        <v>0</v>
      </c>
      <c r="H196" s="10">
        <f>'3.1.MTS A'!O197</f>
        <v>0</v>
      </c>
      <c r="I196" s="96"/>
      <c r="J196" s="10">
        <f>'3.1.MTS A'!G197</f>
        <v>0</v>
      </c>
      <c r="K196" s="10">
        <f>'3.1.MTS A'!L197</f>
        <v>0</v>
      </c>
      <c r="L196" s="10">
        <f>'3.1.MTS A'!N197</f>
        <v>0</v>
      </c>
      <c r="N196" s="9">
        <f>'1.4.Fwd TIV-Field Inputs'!O196</f>
        <v>0</v>
      </c>
      <c r="O196" s="9">
        <f>'1.4.Fwd TIV-Field Inputs'!R196</f>
        <v>0</v>
      </c>
      <c r="P196" s="9">
        <f>'1.4.Fwd TIV-Field Inputs'!S196</f>
        <v>0</v>
      </c>
      <c r="Q196" s="9">
        <f>'1.4.Fwd TIV-Field Inputs'!T196</f>
        <v>0</v>
      </c>
      <c r="R196" s="96"/>
      <c r="S196" s="9">
        <f>'1.4.Fwd TIV-Field Inputs'!V196</f>
        <v>0</v>
      </c>
      <c r="T196" s="9">
        <f>'1.4.Fwd TIV-Field Inputs'!Y196</f>
        <v>0</v>
      </c>
      <c r="U196" s="9">
        <f>'1.4.Fwd TIV-Field Inputs'!Z196</f>
        <v>0</v>
      </c>
      <c r="V196" s="9">
        <f>'1.4.Fwd TIV-Field Inputs'!AA196</f>
        <v>0</v>
      </c>
      <c r="W196"/>
      <c r="X196" s="9">
        <f>'1.4.Fwd TIV-Field Inputs'!AC196</f>
        <v>0</v>
      </c>
      <c r="Y196" s="9">
        <f>'1.4.Fwd TIV-Field Inputs'!AF196</f>
        <v>0</v>
      </c>
      <c r="Z196" s="9">
        <f>'1.4.Fwd TIV-Field Inputs'!AG196</f>
        <v>0</v>
      </c>
      <c r="AA196" s="9">
        <f>'1.4.Fwd TIV-Field Inputs'!AH196</f>
        <v>0</v>
      </c>
      <c r="AB196" s="96"/>
      <c r="AC196" s="9">
        <f>'1.4.Fwd TIV-Field Inputs'!AJ196</f>
        <v>0</v>
      </c>
      <c r="AD196" s="9">
        <f>'1.4.Fwd TIV-Field Inputs'!AM196</f>
        <v>0</v>
      </c>
      <c r="AE196" s="9">
        <f>'1.4.Fwd TIV-Field Inputs'!AN196</f>
        <v>0</v>
      </c>
      <c r="AF196" s="9">
        <f>'1.4.Fwd TIV-Field Inputs'!AO196</f>
        <v>0</v>
      </c>
      <c r="AH196" s="72">
        <f>IFERROR(VLOOKUP(D196,Masters!$D$3:$E$17,2,FALSE),0)</f>
        <v>0</v>
      </c>
    </row>
    <row r="197" spans="1:34" s="3" customFormat="1" ht="16.5" customHeight="1" x14ac:dyDescent="0.25">
      <c r="A197" s="53">
        <f>'1.4.Fwd TIV-Field Inputs'!A197</f>
        <v>0</v>
      </c>
      <c r="B197" s="53">
        <f>'1.4.Fwd TIV-Field Inputs'!B197</f>
        <v>0</v>
      </c>
      <c r="C197" s="53">
        <f>'1.4.Fwd TIV-Field Inputs'!C197</f>
        <v>0</v>
      </c>
      <c r="D197" s="53">
        <f>'1.4.Fwd TIV-Field Inputs'!D197</f>
        <v>0</v>
      </c>
      <c r="E197" s="84" t="str">
        <f t="shared" si="8"/>
        <v>0-0 (0)</v>
      </c>
      <c r="G197" s="10">
        <f>'3.1.MTS A'!M198</f>
        <v>0</v>
      </c>
      <c r="H197" s="10">
        <f>'3.1.MTS A'!O198</f>
        <v>0</v>
      </c>
      <c r="I197" s="96"/>
      <c r="J197" s="10">
        <f>'3.1.MTS A'!G198</f>
        <v>0</v>
      </c>
      <c r="K197" s="10">
        <f>'3.1.MTS A'!L198</f>
        <v>0</v>
      </c>
      <c r="L197" s="10">
        <f>'3.1.MTS A'!N198</f>
        <v>0</v>
      </c>
      <c r="N197" s="9">
        <f>'1.4.Fwd TIV-Field Inputs'!O197</f>
        <v>0</v>
      </c>
      <c r="O197" s="9">
        <f>'1.4.Fwd TIV-Field Inputs'!R197</f>
        <v>0</v>
      </c>
      <c r="P197" s="9">
        <f>'1.4.Fwd TIV-Field Inputs'!S197</f>
        <v>0</v>
      </c>
      <c r="Q197" s="9">
        <f>'1.4.Fwd TIV-Field Inputs'!T197</f>
        <v>0</v>
      </c>
      <c r="R197" s="96"/>
      <c r="S197" s="9">
        <f>'1.4.Fwd TIV-Field Inputs'!V197</f>
        <v>0</v>
      </c>
      <c r="T197" s="9">
        <f>'1.4.Fwd TIV-Field Inputs'!Y197</f>
        <v>0</v>
      </c>
      <c r="U197" s="9">
        <f>'1.4.Fwd TIV-Field Inputs'!Z197</f>
        <v>0</v>
      </c>
      <c r="V197" s="9">
        <f>'1.4.Fwd TIV-Field Inputs'!AA197</f>
        <v>0</v>
      </c>
      <c r="W197"/>
      <c r="X197" s="9">
        <f>'1.4.Fwd TIV-Field Inputs'!AC197</f>
        <v>0</v>
      </c>
      <c r="Y197" s="9">
        <f>'1.4.Fwd TIV-Field Inputs'!AF197</f>
        <v>0</v>
      </c>
      <c r="Z197" s="9">
        <f>'1.4.Fwd TIV-Field Inputs'!AG197</f>
        <v>0</v>
      </c>
      <c r="AA197" s="9">
        <f>'1.4.Fwd TIV-Field Inputs'!AH197</f>
        <v>0</v>
      </c>
      <c r="AB197" s="96"/>
      <c r="AC197" s="9">
        <f>'1.4.Fwd TIV-Field Inputs'!AJ197</f>
        <v>0</v>
      </c>
      <c r="AD197" s="9">
        <f>'1.4.Fwd TIV-Field Inputs'!AM197</f>
        <v>0</v>
      </c>
      <c r="AE197" s="9">
        <f>'1.4.Fwd TIV-Field Inputs'!AN197</f>
        <v>0</v>
      </c>
      <c r="AF197" s="9">
        <f>'1.4.Fwd TIV-Field Inputs'!AO197</f>
        <v>0</v>
      </c>
      <c r="AH197" s="72">
        <f>IFERROR(VLOOKUP(D197,Masters!$D$3:$E$17,2,FALSE),0)</f>
        <v>0</v>
      </c>
    </row>
    <row r="198" spans="1:34" s="3" customFormat="1" ht="16.5" customHeight="1" x14ac:dyDescent="0.25">
      <c r="A198" s="53">
        <f>'1.4.Fwd TIV-Field Inputs'!A198</f>
        <v>0</v>
      </c>
      <c r="B198" s="53">
        <f>'1.4.Fwd TIV-Field Inputs'!B198</f>
        <v>0</v>
      </c>
      <c r="C198" s="53">
        <f>'1.4.Fwd TIV-Field Inputs'!C198</f>
        <v>0</v>
      </c>
      <c r="D198" s="53">
        <f>'1.4.Fwd TIV-Field Inputs'!D198</f>
        <v>0</v>
      </c>
      <c r="E198" s="84" t="str">
        <f t="shared" si="8"/>
        <v>0-0 (0)</v>
      </c>
      <c r="G198" s="10">
        <f>'3.1.MTS A'!M199</f>
        <v>0</v>
      </c>
      <c r="H198" s="10">
        <f>'3.1.MTS A'!O199</f>
        <v>0</v>
      </c>
      <c r="I198" s="96"/>
      <c r="J198" s="10">
        <f>'3.1.MTS A'!G199</f>
        <v>0</v>
      </c>
      <c r="K198" s="10">
        <f>'3.1.MTS A'!L199</f>
        <v>0</v>
      </c>
      <c r="L198" s="10">
        <f>'3.1.MTS A'!N199</f>
        <v>0</v>
      </c>
      <c r="N198" s="9">
        <f>'1.4.Fwd TIV-Field Inputs'!O198</f>
        <v>0</v>
      </c>
      <c r="O198" s="9">
        <f>'1.4.Fwd TIV-Field Inputs'!R198</f>
        <v>0</v>
      </c>
      <c r="P198" s="9">
        <f>'1.4.Fwd TIV-Field Inputs'!S198</f>
        <v>0</v>
      </c>
      <c r="Q198" s="9">
        <f>'1.4.Fwd TIV-Field Inputs'!T198</f>
        <v>0</v>
      </c>
      <c r="R198" s="96"/>
      <c r="S198" s="9">
        <f>'1.4.Fwd TIV-Field Inputs'!V198</f>
        <v>0</v>
      </c>
      <c r="T198" s="9">
        <f>'1.4.Fwd TIV-Field Inputs'!Y198</f>
        <v>0</v>
      </c>
      <c r="U198" s="9">
        <f>'1.4.Fwd TIV-Field Inputs'!Z198</f>
        <v>0</v>
      </c>
      <c r="V198" s="9">
        <f>'1.4.Fwd TIV-Field Inputs'!AA198</f>
        <v>0</v>
      </c>
      <c r="W198"/>
      <c r="X198" s="9">
        <f>'1.4.Fwd TIV-Field Inputs'!AC198</f>
        <v>0</v>
      </c>
      <c r="Y198" s="9">
        <f>'1.4.Fwd TIV-Field Inputs'!AF198</f>
        <v>0</v>
      </c>
      <c r="Z198" s="9">
        <f>'1.4.Fwd TIV-Field Inputs'!AG198</f>
        <v>0</v>
      </c>
      <c r="AA198" s="9">
        <f>'1.4.Fwd TIV-Field Inputs'!AH198</f>
        <v>0</v>
      </c>
      <c r="AB198" s="96"/>
      <c r="AC198" s="9">
        <f>'1.4.Fwd TIV-Field Inputs'!AJ198</f>
        <v>0</v>
      </c>
      <c r="AD198" s="9">
        <f>'1.4.Fwd TIV-Field Inputs'!AM198</f>
        <v>0</v>
      </c>
      <c r="AE198" s="9">
        <f>'1.4.Fwd TIV-Field Inputs'!AN198</f>
        <v>0</v>
      </c>
      <c r="AF198" s="9">
        <f>'1.4.Fwd TIV-Field Inputs'!AO198</f>
        <v>0</v>
      </c>
      <c r="AH198" s="72">
        <f>IFERROR(VLOOKUP(D198,Masters!$D$3:$E$17,2,FALSE),0)</f>
        <v>0</v>
      </c>
    </row>
    <row r="199" spans="1:34" s="3" customFormat="1" ht="16.5" customHeight="1" x14ac:dyDescent="0.25">
      <c r="A199" s="53">
        <f>'1.4.Fwd TIV-Field Inputs'!A199</f>
        <v>0</v>
      </c>
      <c r="B199" s="53">
        <f>'1.4.Fwd TIV-Field Inputs'!B199</f>
        <v>0</v>
      </c>
      <c r="C199" s="53">
        <f>'1.4.Fwd TIV-Field Inputs'!C199</f>
        <v>0</v>
      </c>
      <c r="D199" s="53">
        <f>'1.4.Fwd TIV-Field Inputs'!D199</f>
        <v>0</v>
      </c>
      <c r="E199" s="84" t="str">
        <f t="shared" si="8"/>
        <v>0-0 (0)</v>
      </c>
      <c r="G199" s="10">
        <f>'3.1.MTS A'!M200</f>
        <v>0</v>
      </c>
      <c r="H199" s="10">
        <f>'3.1.MTS A'!O200</f>
        <v>0</v>
      </c>
      <c r="I199" s="96"/>
      <c r="J199" s="10">
        <f>'3.1.MTS A'!G200</f>
        <v>0</v>
      </c>
      <c r="K199" s="10">
        <f>'3.1.MTS A'!L200</f>
        <v>0</v>
      </c>
      <c r="L199" s="10">
        <f>'3.1.MTS A'!N200</f>
        <v>0</v>
      </c>
      <c r="N199" s="9">
        <f>'1.4.Fwd TIV-Field Inputs'!O199</f>
        <v>0</v>
      </c>
      <c r="O199" s="9">
        <f>'1.4.Fwd TIV-Field Inputs'!R199</f>
        <v>0</v>
      </c>
      <c r="P199" s="9">
        <f>'1.4.Fwd TIV-Field Inputs'!S199</f>
        <v>0</v>
      </c>
      <c r="Q199" s="9">
        <f>'1.4.Fwd TIV-Field Inputs'!T199</f>
        <v>0</v>
      </c>
      <c r="R199" s="96"/>
      <c r="S199" s="9">
        <f>'1.4.Fwd TIV-Field Inputs'!V199</f>
        <v>0</v>
      </c>
      <c r="T199" s="9">
        <f>'1.4.Fwd TIV-Field Inputs'!Y199</f>
        <v>0</v>
      </c>
      <c r="U199" s="9">
        <f>'1.4.Fwd TIV-Field Inputs'!Z199</f>
        <v>0</v>
      </c>
      <c r="V199" s="9">
        <f>'1.4.Fwd TIV-Field Inputs'!AA199</f>
        <v>0</v>
      </c>
      <c r="W199"/>
      <c r="X199" s="9">
        <f>'1.4.Fwd TIV-Field Inputs'!AC199</f>
        <v>0</v>
      </c>
      <c r="Y199" s="9">
        <f>'1.4.Fwd TIV-Field Inputs'!AF199</f>
        <v>0</v>
      </c>
      <c r="Z199" s="9">
        <f>'1.4.Fwd TIV-Field Inputs'!AG199</f>
        <v>0</v>
      </c>
      <c r="AA199" s="9">
        <f>'1.4.Fwd TIV-Field Inputs'!AH199</f>
        <v>0</v>
      </c>
      <c r="AB199" s="96"/>
      <c r="AC199" s="9">
        <f>'1.4.Fwd TIV-Field Inputs'!AJ199</f>
        <v>0</v>
      </c>
      <c r="AD199" s="9">
        <f>'1.4.Fwd TIV-Field Inputs'!AM199</f>
        <v>0</v>
      </c>
      <c r="AE199" s="9">
        <f>'1.4.Fwd TIV-Field Inputs'!AN199</f>
        <v>0</v>
      </c>
      <c r="AF199" s="9">
        <f>'1.4.Fwd TIV-Field Inputs'!AO199</f>
        <v>0</v>
      </c>
      <c r="AH199" s="72">
        <f>IFERROR(VLOOKUP(D199,Masters!$D$3:$E$17,2,FALSE),0)</f>
        <v>0</v>
      </c>
    </row>
    <row r="200" spans="1:34" s="3" customFormat="1" ht="16.5" customHeight="1" x14ac:dyDescent="0.25">
      <c r="A200" s="53">
        <f>'1.4.Fwd TIV-Field Inputs'!A200</f>
        <v>0</v>
      </c>
      <c r="B200" s="53">
        <f>'1.4.Fwd TIV-Field Inputs'!B200</f>
        <v>0</v>
      </c>
      <c r="C200" s="53">
        <f>'1.4.Fwd TIV-Field Inputs'!C200</f>
        <v>0</v>
      </c>
      <c r="D200" s="53">
        <f>'1.4.Fwd TIV-Field Inputs'!D200</f>
        <v>0</v>
      </c>
      <c r="E200" s="84" t="str">
        <f t="shared" ref="E200:E251" si="9">B200&amp;"-"&amp;C200&amp;" ("&amp;D200&amp;")"</f>
        <v>0-0 (0)</v>
      </c>
      <c r="G200" s="10">
        <f>'3.1.MTS A'!M201</f>
        <v>0</v>
      </c>
      <c r="H200" s="10">
        <f>'3.1.MTS A'!O201</f>
        <v>0</v>
      </c>
      <c r="I200" s="96"/>
      <c r="J200" s="10">
        <f>'3.1.MTS A'!G201</f>
        <v>0</v>
      </c>
      <c r="K200" s="10">
        <f>'3.1.MTS A'!L201</f>
        <v>0</v>
      </c>
      <c r="L200" s="10">
        <f>'3.1.MTS A'!N201</f>
        <v>0</v>
      </c>
      <c r="N200" s="9">
        <f>'1.4.Fwd TIV-Field Inputs'!O200</f>
        <v>0</v>
      </c>
      <c r="O200" s="9">
        <f>'1.4.Fwd TIV-Field Inputs'!R200</f>
        <v>0</v>
      </c>
      <c r="P200" s="9">
        <f>'1.4.Fwd TIV-Field Inputs'!S200</f>
        <v>0</v>
      </c>
      <c r="Q200" s="9">
        <f>'1.4.Fwd TIV-Field Inputs'!T200</f>
        <v>0</v>
      </c>
      <c r="R200" s="96"/>
      <c r="S200" s="9">
        <f>'1.4.Fwd TIV-Field Inputs'!V200</f>
        <v>0</v>
      </c>
      <c r="T200" s="9">
        <f>'1.4.Fwd TIV-Field Inputs'!Y200</f>
        <v>0</v>
      </c>
      <c r="U200" s="9">
        <f>'1.4.Fwd TIV-Field Inputs'!Z200</f>
        <v>0</v>
      </c>
      <c r="V200" s="9">
        <f>'1.4.Fwd TIV-Field Inputs'!AA200</f>
        <v>0</v>
      </c>
      <c r="W200"/>
      <c r="X200" s="9">
        <f>'1.4.Fwd TIV-Field Inputs'!AC200</f>
        <v>0</v>
      </c>
      <c r="Y200" s="9">
        <f>'1.4.Fwd TIV-Field Inputs'!AF200</f>
        <v>0</v>
      </c>
      <c r="Z200" s="9">
        <f>'1.4.Fwd TIV-Field Inputs'!AG200</f>
        <v>0</v>
      </c>
      <c r="AA200" s="9">
        <f>'1.4.Fwd TIV-Field Inputs'!AH200</f>
        <v>0</v>
      </c>
      <c r="AB200" s="96"/>
      <c r="AC200" s="9">
        <f>'1.4.Fwd TIV-Field Inputs'!AJ200</f>
        <v>0</v>
      </c>
      <c r="AD200" s="9">
        <f>'1.4.Fwd TIV-Field Inputs'!AM200</f>
        <v>0</v>
      </c>
      <c r="AE200" s="9">
        <f>'1.4.Fwd TIV-Field Inputs'!AN200</f>
        <v>0</v>
      </c>
      <c r="AF200" s="9">
        <f>'1.4.Fwd TIV-Field Inputs'!AO200</f>
        <v>0</v>
      </c>
      <c r="AH200" s="72">
        <f>IFERROR(VLOOKUP(D200,Masters!$D$3:$E$17,2,FALSE),0)</f>
        <v>0</v>
      </c>
    </row>
    <row r="201" spans="1:34" s="3" customFormat="1" ht="16.5" customHeight="1" x14ac:dyDescent="0.25">
      <c r="A201" s="53">
        <f>'1.4.Fwd TIV-Field Inputs'!A201</f>
        <v>0</v>
      </c>
      <c r="B201" s="53">
        <f>'1.4.Fwd TIV-Field Inputs'!B201</f>
        <v>0</v>
      </c>
      <c r="C201" s="53">
        <f>'1.4.Fwd TIV-Field Inputs'!C201</f>
        <v>0</v>
      </c>
      <c r="D201" s="53">
        <f>'1.4.Fwd TIV-Field Inputs'!D201</f>
        <v>0</v>
      </c>
      <c r="E201" s="84" t="str">
        <f t="shared" si="9"/>
        <v>0-0 (0)</v>
      </c>
      <c r="G201" s="10">
        <f>'3.1.MTS A'!M202</f>
        <v>0</v>
      </c>
      <c r="H201" s="10">
        <f>'3.1.MTS A'!O202</f>
        <v>0</v>
      </c>
      <c r="I201" s="96"/>
      <c r="J201" s="10">
        <f>'3.1.MTS A'!G202</f>
        <v>0</v>
      </c>
      <c r="K201" s="10">
        <f>'3.1.MTS A'!L202</f>
        <v>0</v>
      </c>
      <c r="L201" s="10">
        <f>'3.1.MTS A'!N202</f>
        <v>0</v>
      </c>
      <c r="N201" s="9">
        <f>'1.4.Fwd TIV-Field Inputs'!O201</f>
        <v>0</v>
      </c>
      <c r="O201" s="9">
        <f>'1.4.Fwd TIV-Field Inputs'!R201</f>
        <v>0</v>
      </c>
      <c r="P201" s="9">
        <f>'1.4.Fwd TIV-Field Inputs'!S201</f>
        <v>0</v>
      </c>
      <c r="Q201" s="9">
        <f>'1.4.Fwd TIV-Field Inputs'!T201</f>
        <v>0</v>
      </c>
      <c r="R201" s="96"/>
      <c r="S201" s="9">
        <f>'1.4.Fwd TIV-Field Inputs'!V201</f>
        <v>0</v>
      </c>
      <c r="T201" s="9">
        <f>'1.4.Fwd TIV-Field Inputs'!Y201</f>
        <v>0</v>
      </c>
      <c r="U201" s="9">
        <f>'1.4.Fwd TIV-Field Inputs'!Z201</f>
        <v>0</v>
      </c>
      <c r="V201" s="9">
        <f>'1.4.Fwd TIV-Field Inputs'!AA201</f>
        <v>0</v>
      </c>
      <c r="W201"/>
      <c r="X201" s="9">
        <f>'1.4.Fwd TIV-Field Inputs'!AC201</f>
        <v>0</v>
      </c>
      <c r="Y201" s="9">
        <f>'1.4.Fwd TIV-Field Inputs'!AF201</f>
        <v>0</v>
      </c>
      <c r="Z201" s="9">
        <f>'1.4.Fwd TIV-Field Inputs'!AG201</f>
        <v>0</v>
      </c>
      <c r="AA201" s="9">
        <f>'1.4.Fwd TIV-Field Inputs'!AH201</f>
        <v>0</v>
      </c>
      <c r="AB201" s="96"/>
      <c r="AC201" s="9">
        <f>'1.4.Fwd TIV-Field Inputs'!AJ201</f>
        <v>0</v>
      </c>
      <c r="AD201" s="9">
        <f>'1.4.Fwd TIV-Field Inputs'!AM201</f>
        <v>0</v>
      </c>
      <c r="AE201" s="9">
        <f>'1.4.Fwd TIV-Field Inputs'!AN201</f>
        <v>0</v>
      </c>
      <c r="AF201" s="9">
        <f>'1.4.Fwd TIV-Field Inputs'!AO201</f>
        <v>0</v>
      </c>
      <c r="AH201" s="72">
        <f>IFERROR(VLOOKUP(D201,Masters!$D$3:$E$17,2,FALSE),0)</f>
        <v>0</v>
      </c>
    </row>
    <row r="202" spans="1:34" s="3" customFormat="1" ht="16.5" customHeight="1" x14ac:dyDescent="0.25">
      <c r="A202" s="53">
        <f>'1.4.Fwd TIV-Field Inputs'!A202</f>
        <v>0</v>
      </c>
      <c r="B202" s="53">
        <f>'1.4.Fwd TIV-Field Inputs'!B202</f>
        <v>0</v>
      </c>
      <c r="C202" s="53">
        <f>'1.4.Fwd TIV-Field Inputs'!C202</f>
        <v>0</v>
      </c>
      <c r="D202" s="53">
        <f>'1.4.Fwd TIV-Field Inputs'!D202</f>
        <v>0</v>
      </c>
      <c r="E202" s="84" t="str">
        <f t="shared" si="9"/>
        <v>0-0 (0)</v>
      </c>
      <c r="G202" s="10">
        <f>'3.1.MTS A'!M203</f>
        <v>0</v>
      </c>
      <c r="H202" s="10">
        <f>'3.1.MTS A'!O203</f>
        <v>0</v>
      </c>
      <c r="I202" s="96"/>
      <c r="J202" s="10">
        <f>'3.1.MTS A'!G203</f>
        <v>0</v>
      </c>
      <c r="K202" s="10">
        <f>'3.1.MTS A'!L203</f>
        <v>0</v>
      </c>
      <c r="L202" s="10">
        <f>'3.1.MTS A'!N203</f>
        <v>0</v>
      </c>
      <c r="N202" s="9">
        <f>'1.4.Fwd TIV-Field Inputs'!O202</f>
        <v>0</v>
      </c>
      <c r="O202" s="9">
        <f>'1.4.Fwd TIV-Field Inputs'!R202</f>
        <v>0</v>
      </c>
      <c r="P202" s="9">
        <f>'1.4.Fwd TIV-Field Inputs'!S202</f>
        <v>0</v>
      </c>
      <c r="Q202" s="9">
        <f>'1.4.Fwd TIV-Field Inputs'!T202</f>
        <v>0</v>
      </c>
      <c r="R202" s="96"/>
      <c r="S202" s="9">
        <f>'1.4.Fwd TIV-Field Inputs'!V202</f>
        <v>0</v>
      </c>
      <c r="T202" s="9">
        <f>'1.4.Fwd TIV-Field Inputs'!Y202</f>
        <v>0</v>
      </c>
      <c r="U202" s="9">
        <f>'1.4.Fwd TIV-Field Inputs'!Z202</f>
        <v>0</v>
      </c>
      <c r="V202" s="9">
        <f>'1.4.Fwd TIV-Field Inputs'!AA202</f>
        <v>0</v>
      </c>
      <c r="W202"/>
      <c r="X202" s="9">
        <f>'1.4.Fwd TIV-Field Inputs'!AC202</f>
        <v>0</v>
      </c>
      <c r="Y202" s="9">
        <f>'1.4.Fwd TIV-Field Inputs'!AF202</f>
        <v>0</v>
      </c>
      <c r="Z202" s="9">
        <f>'1.4.Fwd TIV-Field Inputs'!AG202</f>
        <v>0</v>
      </c>
      <c r="AA202" s="9">
        <f>'1.4.Fwd TIV-Field Inputs'!AH202</f>
        <v>0</v>
      </c>
      <c r="AB202" s="96"/>
      <c r="AC202" s="9">
        <f>'1.4.Fwd TIV-Field Inputs'!AJ202</f>
        <v>0</v>
      </c>
      <c r="AD202" s="9">
        <f>'1.4.Fwd TIV-Field Inputs'!AM202</f>
        <v>0</v>
      </c>
      <c r="AE202" s="9">
        <f>'1.4.Fwd TIV-Field Inputs'!AN202</f>
        <v>0</v>
      </c>
      <c r="AF202" s="9">
        <f>'1.4.Fwd TIV-Field Inputs'!AO202</f>
        <v>0</v>
      </c>
      <c r="AH202" s="72">
        <f>IFERROR(VLOOKUP(D202,Masters!$D$3:$E$17,2,FALSE),0)</f>
        <v>0</v>
      </c>
    </row>
    <row r="203" spans="1:34" s="3" customFormat="1" ht="16.5" customHeight="1" x14ac:dyDescent="0.25">
      <c r="A203" s="53">
        <f>'1.4.Fwd TIV-Field Inputs'!A203</f>
        <v>0</v>
      </c>
      <c r="B203" s="53">
        <f>'1.4.Fwd TIV-Field Inputs'!B203</f>
        <v>0</v>
      </c>
      <c r="C203" s="53">
        <f>'1.4.Fwd TIV-Field Inputs'!C203</f>
        <v>0</v>
      </c>
      <c r="D203" s="53">
        <f>'1.4.Fwd TIV-Field Inputs'!D203</f>
        <v>0</v>
      </c>
      <c r="E203" s="84" t="str">
        <f t="shared" si="9"/>
        <v>0-0 (0)</v>
      </c>
      <c r="G203" s="10">
        <f>'3.1.MTS A'!M204</f>
        <v>0</v>
      </c>
      <c r="H203" s="10">
        <f>'3.1.MTS A'!O204</f>
        <v>0</v>
      </c>
      <c r="I203" s="96"/>
      <c r="J203" s="10">
        <f>'3.1.MTS A'!G204</f>
        <v>0</v>
      </c>
      <c r="K203" s="10">
        <f>'3.1.MTS A'!L204</f>
        <v>0</v>
      </c>
      <c r="L203" s="10">
        <f>'3.1.MTS A'!N204</f>
        <v>0</v>
      </c>
      <c r="N203" s="9">
        <f>'1.4.Fwd TIV-Field Inputs'!O203</f>
        <v>0</v>
      </c>
      <c r="O203" s="9">
        <f>'1.4.Fwd TIV-Field Inputs'!R203</f>
        <v>0</v>
      </c>
      <c r="P203" s="9">
        <f>'1.4.Fwd TIV-Field Inputs'!S203</f>
        <v>0</v>
      </c>
      <c r="Q203" s="9">
        <f>'1.4.Fwd TIV-Field Inputs'!T203</f>
        <v>0</v>
      </c>
      <c r="R203" s="96"/>
      <c r="S203" s="9">
        <f>'1.4.Fwd TIV-Field Inputs'!V203</f>
        <v>0</v>
      </c>
      <c r="T203" s="9">
        <f>'1.4.Fwd TIV-Field Inputs'!Y203</f>
        <v>0</v>
      </c>
      <c r="U203" s="9">
        <f>'1.4.Fwd TIV-Field Inputs'!Z203</f>
        <v>0</v>
      </c>
      <c r="V203" s="9">
        <f>'1.4.Fwd TIV-Field Inputs'!AA203</f>
        <v>0</v>
      </c>
      <c r="W203"/>
      <c r="X203" s="9">
        <f>'1.4.Fwd TIV-Field Inputs'!AC203</f>
        <v>0</v>
      </c>
      <c r="Y203" s="9">
        <f>'1.4.Fwd TIV-Field Inputs'!AF203</f>
        <v>0</v>
      </c>
      <c r="Z203" s="9">
        <f>'1.4.Fwd TIV-Field Inputs'!AG203</f>
        <v>0</v>
      </c>
      <c r="AA203" s="9">
        <f>'1.4.Fwd TIV-Field Inputs'!AH203</f>
        <v>0</v>
      </c>
      <c r="AB203" s="96"/>
      <c r="AC203" s="9">
        <f>'1.4.Fwd TIV-Field Inputs'!AJ203</f>
        <v>0</v>
      </c>
      <c r="AD203" s="9">
        <f>'1.4.Fwd TIV-Field Inputs'!AM203</f>
        <v>0</v>
      </c>
      <c r="AE203" s="9">
        <f>'1.4.Fwd TIV-Field Inputs'!AN203</f>
        <v>0</v>
      </c>
      <c r="AF203" s="9">
        <f>'1.4.Fwd TIV-Field Inputs'!AO203</f>
        <v>0</v>
      </c>
      <c r="AH203" s="72">
        <f>IFERROR(VLOOKUP(D203,Masters!$D$3:$E$17,2,FALSE),0)</f>
        <v>0</v>
      </c>
    </row>
    <row r="204" spans="1:34" s="3" customFormat="1" ht="16.5" customHeight="1" x14ac:dyDescent="0.25">
      <c r="A204" s="53">
        <f>'1.4.Fwd TIV-Field Inputs'!A204</f>
        <v>0</v>
      </c>
      <c r="B204" s="53">
        <f>'1.4.Fwd TIV-Field Inputs'!B204</f>
        <v>0</v>
      </c>
      <c r="C204" s="53">
        <f>'1.4.Fwd TIV-Field Inputs'!C204</f>
        <v>0</v>
      </c>
      <c r="D204" s="53">
        <f>'1.4.Fwd TIV-Field Inputs'!D204</f>
        <v>0</v>
      </c>
      <c r="E204" s="84" t="str">
        <f t="shared" si="9"/>
        <v>0-0 (0)</v>
      </c>
      <c r="G204" s="10">
        <f>'3.1.MTS A'!M205</f>
        <v>0</v>
      </c>
      <c r="H204" s="10">
        <f>'3.1.MTS A'!O205</f>
        <v>0</v>
      </c>
      <c r="I204" s="96"/>
      <c r="J204" s="10">
        <f>'3.1.MTS A'!G205</f>
        <v>0</v>
      </c>
      <c r="K204" s="10">
        <f>'3.1.MTS A'!L205</f>
        <v>0</v>
      </c>
      <c r="L204" s="10">
        <f>'3.1.MTS A'!N205</f>
        <v>0</v>
      </c>
      <c r="N204" s="9">
        <f>'1.4.Fwd TIV-Field Inputs'!O204</f>
        <v>0</v>
      </c>
      <c r="O204" s="9">
        <f>'1.4.Fwd TIV-Field Inputs'!R204</f>
        <v>0</v>
      </c>
      <c r="P204" s="9">
        <f>'1.4.Fwd TIV-Field Inputs'!S204</f>
        <v>0</v>
      </c>
      <c r="Q204" s="9">
        <f>'1.4.Fwd TIV-Field Inputs'!T204</f>
        <v>0</v>
      </c>
      <c r="R204" s="96"/>
      <c r="S204" s="9">
        <f>'1.4.Fwd TIV-Field Inputs'!V204</f>
        <v>0</v>
      </c>
      <c r="T204" s="9">
        <f>'1.4.Fwd TIV-Field Inputs'!Y204</f>
        <v>0</v>
      </c>
      <c r="U204" s="9">
        <f>'1.4.Fwd TIV-Field Inputs'!Z204</f>
        <v>0</v>
      </c>
      <c r="V204" s="9">
        <f>'1.4.Fwd TIV-Field Inputs'!AA204</f>
        <v>0</v>
      </c>
      <c r="W204"/>
      <c r="X204" s="9">
        <f>'1.4.Fwd TIV-Field Inputs'!AC204</f>
        <v>0</v>
      </c>
      <c r="Y204" s="9">
        <f>'1.4.Fwd TIV-Field Inputs'!AF204</f>
        <v>0</v>
      </c>
      <c r="Z204" s="9">
        <f>'1.4.Fwd TIV-Field Inputs'!AG204</f>
        <v>0</v>
      </c>
      <c r="AA204" s="9">
        <f>'1.4.Fwd TIV-Field Inputs'!AH204</f>
        <v>0</v>
      </c>
      <c r="AB204" s="96"/>
      <c r="AC204" s="9">
        <f>'1.4.Fwd TIV-Field Inputs'!AJ204</f>
        <v>0</v>
      </c>
      <c r="AD204" s="9">
        <f>'1.4.Fwd TIV-Field Inputs'!AM204</f>
        <v>0</v>
      </c>
      <c r="AE204" s="9">
        <f>'1.4.Fwd TIV-Field Inputs'!AN204</f>
        <v>0</v>
      </c>
      <c r="AF204" s="9">
        <f>'1.4.Fwd TIV-Field Inputs'!AO204</f>
        <v>0</v>
      </c>
      <c r="AH204" s="72">
        <f>IFERROR(VLOOKUP(D204,Masters!$D$3:$E$17,2,FALSE),0)</f>
        <v>0</v>
      </c>
    </row>
    <row r="205" spans="1:34" s="3" customFormat="1" ht="16.5" customHeight="1" x14ac:dyDescent="0.25">
      <c r="A205" s="53">
        <f>'1.4.Fwd TIV-Field Inputs'!A205</f>
        <v>0</v>
      </c>
      <c r="B205" s="53">
        <f>'1.4.Fwd TIV-Field Inputs'!B205</f>
        <v>0</v>
      </c>
      <c r="C205" s="53">
        <f>'1.4.Fwd TIV-Field Inputs'!C205</f>
        <v>0</v>
      </c>
      <c r="D205" s="53">
        <f>'1.4.Fwd TIV-Field Inputs'!D205</f>
        <v>0</v>
      </c>
      <c r="E205" s="84" t="str">
        <f t="shared" si="9"/>
        <v>0-0 (0)</v>
      </c>
      <c r="G205" s="10">
        <f>'3.1.MTS A'!M206</f>
        <v>0</v>
      </c>
      <c r="H205" s="10">
        <f>'3.1.MTS A'!O206</f>
        <v>0</v>
      </c>
      <c r="I205" s="96"/>
      <c r="J205" s="10">
        <f>'3.1.MTS A'!G206</f>
        <v>0</v>
      </c>
      <c r="K205" s="10">
        <f>'3.1.MTS A'!L206</f>
        <v>0</v>
      </c>
      <c r="L205" s="10">
        <f>'3.1.MTS A'!N206</f>
        <v>0</v>
      </c>
      <c r="N205" s="9">
        <f>'1.4.Fwd TIV-Field Inputs'!O205</f>
        <v>0</v>
      </c>
      <c r="O205" s="9">
        <f>'1.4.Fwd TIV-Field Inputs'!R205</f>
        <v>0</v>
      </c>
      <c r="P205" s="9">
        <f>'1.4.Fwd TIV-Field Inputs'!S205</f>
        <v>0</v>
      </c>
      <c r="Q205" s="9">
        <f>'1.4.Fwd TIV-Field Inputs'!T205</f>
        <v>0</v>
      </c>
      <c r="R205" s="96"/>
      <c r="S205" s="9">
        <f>'1.4.Fwd TIV-Field Inputs'!V205</f>
        <v>0</v>
      </c>
      <c r="T205" s="9">
        <f>'1.4.Fwd TIV-Field Inputs'!Y205</f>
        <v>0</v>
      </c>
      <c r="U205" s="9">
        <f>'1.4.Fwd TIV-Field Inputs'!Z205</f>
        <v>0</v>
      </c>
      <c r="V205" s="9">
        <f>'1.4.Fwd TIV-Field Inputs'!AA205</f>
        <v>0</v>
      </c>
      <c r="W205"/>
      <c r="X205" s="9">
        <f>'1.4.Fwd TIV-Field Inputs'!AC205</f>
        <v>0</v>
      </c>
      <c r="Y205" s="9">
        <f>'1.4.Fwd TIV-Field Inputs'!AF205</f>
        <v>0</v>
      </c>
      <c r="Z205" s="9">
        <f>'1.4.Fwd TIV-Field Inputs'!AG205</f>
        <v>0</v>
      </c>
      <c r="AA205" s="9">
        <f>'1.4.Fwd TIV-Field Inputs'!AH205</f>
        <v>0</v>
      </c>
      <c r="AB205" s="96"/>
      <c r="AC205" s="9">
        <f>'1.4.Fwd TIV-Field Inputs'!AJ205</f>
        <v>0</v>
      </c>
      <c r="AD205" s="9">
        <f>'1.4.Fwd TIV-Field Inputs'!AM205</f>
        <v>0</v>
      </c>
      <c r="AE205" s="9">
        <f>'1.4.Fwd TIV-Field Inputs'!AN205</f>
        <v>0</v>
      </c>
      <c r="AF205" s="9">
        <f>'1.4.Fwd TIV-Field Inputs'!AO205</f>
        <v>0</v>
      </c>
      <c r="AH205" s="72">
        <f>IFERROR(VLOOKUP(D205,Masters!$D$3:$E$17,2,FALSE),0)</f>
        <v>0</v>
      </c>
    </row>
    <row r="206" spans="1:34" s="3" customFormat="1" ht="16.5" customHeight="1" x14ac:dyDescent="0.25">
      <c r="A206" s="53">
        <f>'1.4.Fwd TIV-Field Inputs'!A206</f>
        <v>0</v>
      </c>
      <c r="B206" s="53">
        <f>'1.4.Fwd TIV-Field Inputs'!B206</f>
        <v>0</v>
      </c>
      <c r="C206" s="53">
        <f>'1.4.Fwd TIV-Field Inputs'!C206</f>
        <v>0</v>
      </c>
      <c r="D206" s="53">
        <f>'1.4.Fwd TIV-Field Inputs'!D206</f>
        <v>0</v>
      </c>
      <c r="E206" s="84" t="str">
        <f t="shared" si="9"/>
        <v>0-0 (0)</v>
      </c>
      <c r="G206" s="10">
        <f>'3.1.MTS A'!M207</f>
        <v>0</v>
      </c>
      <c r="H206" s="10">
        <f>'3.1.MTS A'!O207</f>
        <v>0</v>
      </c>
      <c r="I206" s="96"/>
      <c r="J206" s="10">
        <f>'3.1.MTS A'!G207</f>
        <v>0</v>
      </c>
      <c r="K206" s="10">
        <f>'3.1.MTS A'!L207</f>
        <v>0</v>
      </c>
      <c r="L206" s="10">
        <f>'3.1.MTS A'!N207</f>
        <v>0</v>
      </c>
      <c r="N206" s="9">
        <f>'1.4.Fwd TIV-Field Inputs'!O206</f>
        <v>0</v>
      </c>
      <c r="O206" s="9">
        <f>'1.4.Fwd TIV-Field Inputs'!R206</f>
        <v>0</v>
      </c>
      <c r="P206" s="9">
        <f>'1.4.Fwd TIV-Field Inputs'!S206</f>
        <v>0</v>
      </c>
      <c r="Q206" s="9">
        <f>'1.4.Fwd TIV-Field Inputs'!T206</f>
        <v>0</v>
      </c>
      <c r="R206" s="96"/>
      <c r="S206" s="9">
        <f>'1.4.Fwd TIV-Field Inputs'!V206</f>
        <v>0</v>
      </c>
      <c r="T206" s="9">
        <f>'1.4.Fwd TIV-Field Inputs'!Y206</f>
        <v>0</v>
      </c>
      <c r="U206" s="9">
        <f>'1.4.Fwd TIV-Field Inputs'!Z206</f>
        <v>0</v>
      </c>
      <c r="V206" s="9">
        <f>'1.4.Fwd TIV-Field Inputs'!AA206</f>
        <v>0</v>
      </c>
      <c r="W206"/>
      <c r="X206" s="9">
        <f>'1.4.Fwd TIV-Field Inputs'!AC206</f>
        <v>0</v>
      </c>
      <c r="Y206" s="9">
        <f>'1.4.Fwd TIV-Field Inputs'!AF206</f>
        <v>0</v>
      </c>
      <c r="Z206" s="9">
        <f>'1.4.Fwd TIV-Field Inputs'!AG206</f>
        <v>0</v>
      </c>
      <c r="AA206" s="9">
        <f>'1.4.Fwd TIV-Field Inputs'!AH206</f>
        <v>0</v>
      </c>
      <c r="AB206" s="96"/>
      <c r="AC206" s="9">
        <f>'1.4.Fwd TIV-Field Inputs'!AJ206</f>
        <v>0</v>
      </c>
      <c r="AD206" s="9">
        <f>'1.4.Fwd TIV-Field Inputs'!AM206</f>
        <v>0</v>
      </c>
      <c r="AE206" s="9">
        <f>'1.4.Fwd TIV-Field Inputs'!AN206</f>
        <v>0</v>
      </c>
      <c r="AF206" s="9">
        <f>'1.4.Fwd TIV-Field Inputs'!AO206</f>
        <v>0</v>
      </c>
      <c r="AH206" s="72">
        <f>IFERROR(VLOOKUP(D206,Masters!$D$3:$E$17,2,FALSE),0)</f>
        <v>0</v>
      </c>
    </row>
    <row r="207" spans="1:34" s="3" customFormat="1" ht="16.5" customHeight="1" x14ac:dyDescent="0.25">
      <c r="A207" s="53">
        <f>'1.4.Fwd TIV-Field Inputs'!A207</f>
        <v>0</v>
      </c>
      <c r="B207" s="53">
        <f>'1.4.Fwd TIV-Field Inputs'!B207</f>
        <v>0</v>
      </c>
      <c r="C207" s="53">
        <f>'1.4.Fwd TIV-Field Inputs'!C207</f>
        <v>0</v>
      </c>
      <c r="D207" s="53">
        <f>'1.4.Fwd TIV-Field Inputs'!D207</f>
        <v>0</v>
      </c>
      <c r="E207" s="84" t="str">
        <f t="shared" si="9"/>
        <v>0-0 (0)</v>
      </c>
      <c r="G207" s="10">
        <f>'3.1.MTS A'!M208</f>
        <v>0</v>
      </c>
      <c r="H207" s="10">
        <f>'3.1.MTS A'!O208</f>
        <v>0</v>
      </c>
      <c r="I207" s="96"/>
      <c r="J207" s="10">
        <f>'3.1.MTS A'!G208</f>
        <v>0</v>
      </c>
      <c r="K207" s="10">
        <f>'3.1.MTS A'!L208</f>
        <v>0</v>
      </c>
      <c r="L207" s="10">
        <f>'3.1.MTS A'!N208</f>
        <v>0</v>
      </c>
      <c r="N207" s="9">
        <f>'1.4.Fwd TIV-Field Inputs'!O207</f>
        <v>0</v>
      </c>
      <c r="O207" s="9">
        <f>'1.4.Fwd TIV-Field Inputs'!R207</f>
        <v>0</v>
      </c>
      <c r="P207" s="9">
        <f>'1.4.Fwd TIV-Field Inputs'!S207</f>
        <v>0</v>
      </c>
      <c r="Q207" s="9">
        <f>'1.4.Fwd TIV-Field Inputs'!T207</f>
        <v>0</v>
      </c>
      <c r="R207" s="96"/>
      <c r="S207" s="9">
        <f>'1.4.Fwd TIV-Field Inputs'!V207</f>
        <v>0</v>
      </c>
      <c r="T207" s="9">
        <f>'1.4.Fwd TIV-Field Inputs'!Y207</f>
        <v>0</v>
      </c>
      <c r="U207" s="9">
        <f>'1.4.Fwd TIV-Field Inputs'!Z207</f>
        <v>0</v>
      </c>
      <c r="V207" s="9">
        <f>'1.4.Fwd TIV-Field Inputs'!AA207</f>
        <v>0</v>
      </c>
      <c r="W207"/>
      <c r="X207" s="9">
        <f>'1.4.Fwd TIV-Field Inputs'!AC207</f>
        <v>0</v>
      </c>
      <c r="Y207" s="9">
        <f>'1.4.Fwd TIV-Field Inputs'!AF207</f>
        <v>0</v>
      </c>
      <c r="Z207" s="9">
        <f>'1.4.Fwd TIV-Field Inputs'!AG207</f>
        <v>0</v>
      </c>
      <c r="AA207" s="9">
        <f>'1.4.Fwd TIV-Field Inputs'!AH207</f>
        <v>0</v>
      </c>
      <c r="AB207" s="96"/>
      <c r="AC207" s="9">
        <f>'1.4.Fwd TIV-Field Inputs'!AJ207</f>
        <v>0</v>
      </c>
      <c r="AD207" s="9">
        <f>'1.4.Fwd TIV-Field Inputs'!AM207</f>
        <v>0</v>
      </c>
      <c r="AE207" s="9">
        <f>'1.4.Fwd TIV-Field Inputs'!AN207</f>
        <v>0</v>
      </c>
      <c r="AF207" s="9">
        <f>'1.4.Fwd TIV-Field Inputs'!AO207</f>
        <v>0</v>
      </c>
      <c r="AH207" s="72">
        <f>IFERROR(VLOOKUP(D207,Masters!$D$3:$E$17,2,FALSE),0)</f>
        <v>0</v>
      </c>
    </row>
    <row r="208" spans="1:34" s="3" customFormat="1" ht="16.5" customHeight="1" x14ac:dyDescent="0.25">
      <c r="A208" s="53">
        <f>'1.4.Fwd TIV-Field Inputs'!A208</f>
        <v>0</v>
      </c>
      <c r="B208" s="53">
        <f>'1.4.Fwd TIV-Field Inputs'!B208</f>
        <v>0</v>
      </c>
      <c r="C208" s="53">
        <f>'1.4.Fwd TIV-Field Inputs'!C208</f>
        <v>0</v>
      </c>
      <c r="D208" s="53">
        <f>'1.4.Fwd TIV-Field Inputs'!D208</f>
        <v>0</v>
      </c>
      <c r="E208" s="84" t="str">
        <f t="shared" si="9"/>
        <v>0-0 (0)</v>
      </c>
      <c r="G208" s="10">
        <f>'3.1.MTS A'!M209</f>
        <v>0</v>
      </c>
      <c r="H208" s="10">
        <f>'3.1.MTS A'!O209</f>
        <v>0</v>
      </c>
      <c r="I208" s="96"/>
      <c r="J208" s="10">
        <f>'3.1.MTS A'!G209</f>
        <v>0</v>
      </c>
      <c r="K208" s="10">
        <f>'3.1.MTS A'!L209</f>
        <v>0</v>
      </c>
      <c r="L208" s="10">
        <f>'3.1.MTS A'!N209</f>
        <v>0</v>
      </c>
      <c r="N208" s="9">
        <f>'1.4.Fwd TIV-Field Inputs'!O208</f>
        <v>0</v>
      </c>
      <c r="O208" s="9">
        <f>'1.4.Fwd TIV-Field Inputs'!R208</f>
        <v>0</v>
      </c>
      <c r="P208" s="9">
        <f>'1.4.Fwd TIV-Field Inputs'!S208</f>
        <v>0</v>
      </c>
      <c r="Q208" s="9">
        <f>'1.4.Fwd TIV-Field Inputs'!T208</f>
        <v>0</v>
      </c>
      <c r="R208" s="96"/>
      <c r="S208" s="9">
        <f>'1.4.Fwd TIV-Field Inputs'!V208</f>
        <v>0</v>
      </c>
      <c r="T208" s="9">
        <f>'1.4.Fwd TIV-Field Inputs'!Y208</f>
        <v>0</v>
      </c>
      <c r="U208" s="9">
        <f>'1.4.Fwd TIV-Field Inputs'!Z208</f>
        <v>0</v>
      </c>
      <c r="V208" s="9">
        <f>'1.4.Fwd TIV-Field Inputs'!AA208</f>
        <v>0</v>
      </c>
      <c r="W208"/>
      <c r="X208" s="9">
        <f>'1.4.Fwd TIV-Field Inputs'!AC208</f>
        <v>0</v>
      </c>
      <c r="Y208" s="9">
        <f>'1.4.Fwd TIV-Field Inputs'!AF208</f>
        <v>0</v>
      </c>
      <c r="Z208" s="9">
        <f>'1.4.Fwd TIV-Field Inputs'!AG208</f>
        <v>0</v>
      </c>
      <c r="AA208" s="9">
        <f>'1.4.Fwd TIV-Field Inputs'!AH208</f>
        <v>0</v>
      </c>
      <c r="AB208" s="96"/>
      <c r="AC208" s="9">
        <f>'1.4.Fwd TIV-Field Inputs'!AJ208</f>
        <v>0</v>
      </c>
      <c r="AD208" s="9">
        <f>'1.4.Fwd TIV-Field Inputs'!AM208</f>
        <v>0</v>
      </c>
      <c r="AE208" s="9">
        <f>'1.4.Fwd TIV-Field Inputs'!AN208</f>
        <v>0</v>
      </c>
      <c r="AF208" s="9">
        <f>'1.4.Fwd TIV-Field Inputs'!AO208</f>
        <v>0</v>
      </c>
      <c r="AH208" s="72">
        <f>IFERROR(VLOOKUP(D208,Masters!$D$3:$E$17,2,FALSE),0)</f>
        <v>0</v>
      </c>
    </row>
    <row r="209" spans="1:34" s="3" customFormat="1" ht="16.5" customHeight="1" x14ac:dyDescent="0.25">
      <c r="A209" s="53">
        <f>'1.4.Fwd TIV-Field Inputs'!A209</f>
        <v>0</v>
      </c>
      <c r="B209" s="53">
        <f>'1.4.Fwd TIV-Field Inputs'!B209</f>
        <v>0</v>
      </c>
      <c r="C209" s="53">
        <f>'1.4.Fwd TIV-Field Inputs'!C209</f>
        <v>0</v>
      </c>
      <c r="D209" s="53">
        <f>'1.4.Fwd TIV-Field Inputs'!D209</f>
        <v>0</v>
      </c>
      <c r="E209" s="84" t="str">
        <f t="shared" si="9"/>
        <v>0-0 (0)</v>
      </c>
      <c r="G209" s="10">
        <f>'3.1.MTS A'!M210</f>
        <v>0</v>
      </c>
      <c r="H209" s="10">
        <f>'3.1.MTS A'!O210</f>
        <v>0</v>
      </c>
      <c r="I209" s="96"/>
      <c r="J209" s="10">
        <f>'3.1.MTS A'!G210</f>
        <v>0</v>
      </c>
      <c r="K209" s="10">
        <f>'3.1.MTS A'!L210</f>
        <v>0</v>
      </c>
      <c r="L209" s="10">
        <f>'3.1.MTS A'!N210</f>
        <v>0</v>
      </c>
      <c r="N209" s="9">
        <f>'1.4.Fwd TIV-Field Inputs'!O209</f>
        <v>0</v>
      </c>
      <c r="O209" s="9">
        <f>'1.4.Fwd TIV-Field Inputs'!R209</f>
        <v>0</v>
      </c>
      <c r="P209" s="9">
        <f>'1.4.Fwd TIV-Field Inputs'!S209</f>
        <v>0</v>
      </c>
      <c r="Q209" s="9">
        <f>'1.4.Fwd TIV-Field Inputs'!T209</f>
        <v>0</v>
      </c>
      <c r="R209" s="96"/>
      <c r="S209" s="9">
        <f>'1.4.Fwd TIV-Field Inputs'!V209</f>
        <v>0</v>
      </c>
      <c r="T209" s="9">
        <f>'1.4.Fwd TIV-Field Inputs'!Y209</f>
        <v>0</v>
      </c>
      <c r="U209" s="9">
        <f>'1.4.Fwd TIV-Field Inputs'!Z209</f>
        <v>0</v>
      </c>
      <c r="V209" s="9">
        <f>'1.4.Fwd TIV-Field Inputs'!AA209</f>
        <v>0</v>
      </c>
      <c r="W209"/>
      <c r="X209" s="9">
        <f>'1.4.Fwd TIV-Field Inputs'!AC209</f>
        <v>0</v>
      </c>
      <c r="Y209" s="9">
        <f>'1.4.Fwd TIV-Field Inputs'!AF209</f>
        <v>0</v>
      </c>
      <c r="Z209" s="9">
        <f>'1.4.Fwd TIV-Field Inputs'!AG209</f>
        <v>0</v>
      </c>
      <c r="AA209" s="9">
        <f>'1.4.Fwd TIV-Field Inputs'!AH209</f>
        <v>0</v>
      </c>
      <c r="AB209" s="96"/>
      <c r="AC209" s="9">
        <f>'1.4.Fwd TIV-Field Inputs'!AJ209</f>
        <v>0</v>
      </c>
      <c r="AD209" s="9">
        <f>'1.4.Fwd TIV-Field Inputs'!AM209</f>
        <v>0</v>
      </c>
      <c r="AE209" s="9">
        <f>'1.4.Fwd TIV-Field Inputs'!AN209</f>
        <v>0</v>
      </c>
      <c r="AF209" s="9">
        <f>'1.4.Fwd TIV-Field Inputs'!AO209</f>
        <v>0</v>
      </c>
      <c r="AH209" s="72">
        <f>IFERROR(VLOOKUP(D209,Masters!$D$3:$E$17,2,FALSE),0)</f>
        <v>0</v>
      </c>
    </row>
    <row r="210" spans="1:34" ht="16.5" customHeight="1" x14ac:dyDescent="0.25">
      <c r="A210" s="53">
        <f>'1.4.Fwd TIV-Field Inputs'!A210</f>
        <v>0</v>
      </c>
      <c r="B210" s="53">
        <f>'1.4.Fwd TIV-Field Inputs'!B210</f>
        <v>0</v>
      </c>
      <c r="C210" s="53">
        <f>'1.4.Fwd TIV-Field Inputs'!C210</f>
        <v>0</v>
      </c>
      <c r="D210" s="53">
        <f>'1.4.Fwd TIV-Field Inputs'!D210</f>
        <v>0</v>
      </c>
      <c r="E210" s="84" t="str">
        <f t="shared" si="9"/>
        <v>0-0 (0)</v>
      </c>
      <c r="F210" s="3"/>
      <c r="G210" s="10">
        <f>'3.1.MTS A'!M211</f>
        <v>0</v>
      </c>
      <c r="H210" s="10">
        <f>'3.1.MTS A'!O211</f>
        <v>0</v>
      </c>
      <c r="I210" s="96"/>
      <c r="J210" s="10">
        <f>'3.1.MTS A'!G211</f>
        <v>0</v>
      </c>
      <c r="K210" s="10">
        <f>'3.1.MTS A'!L211</f>
        <v>0</v>
      </c>
      <c r="L210" s="10">
        <f>'3.1.MTS A'!N211</f>
        <v>0</v>
      </c>
      <c r="N210" s="9">
        <f>'1.4.Fwd TIV-Field Inputs'!O210</f>
        <v>0</v>
      </c>
      <c r="O210" s="9">
        <f>'1.4.Fwd TIV-Field Inputs'!R210</f>
        <v>0</v>
      </c>
      <c r="P210" s="9">
        <f>'1.4.Fwd TIV-Field Inputs'!S210</f>
        <v>0</v>
      </c>
      <c r="Q210" s="9">
        <f>'1.4.Fwd TIV-Field Inputs'!T210</f>
        <v>0</v>
      </c>
      <c r="R210" s="96"/>
      <c r="S210" s="9">
        <f>'1.4.Fwd TIV-Field Inputs'!V210</f>
        <v>0</v>
      </c>
      <c r="T210" s="9">
        <f>'1.4.Fwd TIV-Field Inputs'!Y210</f>
        <v>0</v>
      </c>
      <c r="U210" s="9">
        <f>'1.4.Fwd TIV-Field Inputs'!Z210</f>
        <v>0</v>
      </c>
      <c r="V210" s="9">
        <f>'1.4.Fwd TIV-Field Inputs'!AA210</f>
        <v>0</v>
      </c>
      <c r="X210" s="9">
        <f>'1.4.Fwd TIV-Field Inputs'!AC210</f>
        <v>0</v>
      </c>
      <c r="Y210" s="9">
        <f>'1.4.Fwd TIV-Field Inputs'!AF210</f>
        <v>0</v>
      </c>
      <c r="Z210" s="9">
        <f>'1.4.Fwd TIV-Field Inputs'!AG210</f>
        <v>0</v>
      </c>
      <c r="AA210" s="9">
        <f>'1.4.Fwd TIV-Field Inputs'!AH210</f>
        <v>0</v>
      </c>
      <c r="AB210" s="96"/>
      <c r="AC210" s="9">
        <f>'1.4.Fwd TIV-Field Inputs'!AJ210</f>
        <v>0</v>
      </c>
      <c r="AD210" s="9">
        <f>'1.4.Fwd TIV-Field Inputs'!AM210</f>
        <v>0</v>
      </c>
      <c r="AE210" s="9">
        <f>'1.4.Fwd TIV-Field Inputs'!AN210</f>
        <v>0</v>
      </c>
      <c r="AF210" s="9">
        <f>'1.4.Fwd TIV-Field Inputs'!AO210</f>
        <v>0</v>
      </c>
      <c r="AH210" s="72">
        <f>IFERROR(VLOOKUP(D210,Masters!$D$3:$E$17,2,FALSE),0)</f>
        <v>0</v>
      </c>
    </row>
    <row r="211" spans="1:34" ht="16.5" customHeight="1" x14ac:dyDescent="0.25">
      <c r="A211" s="53">
        <f>'1.4.Fwd TIV-Field Inputs'!A211</f>
        <v>0</v>
      </c>
      <c r="B211" s="53">
        <f>'1.4.Fwd TIV-Field Inputs'!B211</f>
        <v>0</v>
      </c>
      <c r="C211" s="53">
        <f>'1.4.Fwd TIV-Field Inputs'!C211</f>
        <v>0</v>
      </c>
      <c r="D211" s="53">
        <f>'1.4.Fwd TIV-Field Inputs'!D211</f>
        <v>0</v>
      </c>
      <c r="E211" s="84" t="str">
        <f t="shared" si="9"/>
        <v>0-0 (0)</v>
      </c>
      <c r="F211" s="3"/>
      <c r="G211" s="10">
        <f>'3.1.MTS A'!M212</f>
        <v>0</v>
      </c>
      <c r="H211" s="10">
        <f>'3.1.MTS A'!O212</f>
        <v>0</v>
      </c>
      <c r="I211" s="96"/>
      <c r="J211" s="10">
        <f>'3.1.MTS A'!G212</f>
        <v>0</v>
      </c>
      <c r="K211" s="10">
        <f>'3.1.MTS A'!L212</f>
        <v>0</v>
      </c>
      <c r="L211" s="10">
        <f>'3.1.MTS A'!N212</f>
        <v>0</v>
      </c>
      <c r="N211" s="9">
        <f>'1.4.Fwd TIV-Field Inputs'!O211</f>
        <v>0</v>
      </c>
      <c r="O211" s="9">
        <f>'1.4.Fwd TIV-Field Inputs'!R211</f>
        <v>0</v>
      </c>
      <c r="P211" s="9">
        <f>'1.4.Fwd TIV-Field Inputs'!S211</f>
        <v>0</v>
      </c>
      <c r="Q211" s="9">
        <f>'1.4.Fwd TIV-Field Inputs'!T211</f>
        <v>0</v>
      </c>
      <c r="R211" s="96"/>
      <c r="S211" s="9">
        <f>'1.4.Fwd TIV-Field Inputs'!V211</f>
        <v>0</v>
      </c>
      <c r="T211" s="9">
        <f>'1.4.Fwd TIV-Field Inputs'!Y211</f>
        <v>0</v>
      </c>
      <c r="U211" s="9">
        <f>'1.4.Fwd TIV-Field Inputs'!Z211</f>
        <v>0</v>
      </c>
      <c r="V211" s="9">
        <f>'1.4.Fwd TIV-Field Inputs'!AA211</f>
        <v>0</v>
      </c>
      <c r="X211" s="9">
        <f>'1.4.Fwd TIV-Field Inputs'!AC211</f>
        <v>0</v>
      </c>
      <c r="Y211" s="9">
        <f>'1.4.Fwd TIV-Field Inputs'!AF211</f>
        <v>0</v>
      </c>
      <c r="Z211" s="9">
        <f>'1.4.Fwd TIV-Field Inputs'!AG211</f>
        <v>0</v>
      </c>
      <c r="AA211" s="9">
        <f>'1.4.Fwd TIV-Field Inputs'!AH211</f>
        <v>0</v>
      </c>
      <c r="AB211" s="96"/>
      <c r="AC211" s="9">
        <f>'1.4.Fwd TIV-Field Inputs'!AJ211</f>
        <v>0</v>
      </c>
      <c r="AD211" s="9">
        <f>'1.4.Fwd TIV-Field Inputs'!AM211</f>
        <v>0</v>
      </c>
      <c r="AE211" s="9">
        <f>'1.4.Fwd TIV-Field Inputs'!AN211</f>
        <v>0</v>
      </c>
      <c r="AF211" s="9">
        <f>'1.4.Fwd TIV-Field Inputs'!AO211</f>
        <v>0</v>
      </c>
      <c r="AH211" s="72">
        <f>IFERROR(VLOOKUP(D211,Masters!$D$3:$E$17,2,FALSE),0)</f>
        <v>0</v>
      </c>
    </row>
    <row r="212" spans="1:34" ht="16.5" customHeight="1" x14ac:dyDescent="0.25">
      <c r="A212" s="53">
        <f>'1.4.Fwd TIV-Field Inputs'!A212</f>
        <v>0</v>
      </c>
      <c r="B212" s="53">
        <f>'1.4.Fwd TIV-Field Inputs'!B212</f>
        <v>0</v>
      </c>
      <c r="C212" s="53">
        <f>'1.4.Fwd TIV-Field Inputs'!C212</f>
        <v>0</v>
      </c>
      <c r="D212" s="53">
        <f>'1.4.Fwd TIV-Field Inputs'!D212</f>
        <v>0</v>
      </c>
      <c r="E212" s="84" t="str">
        <f t="shared" si="9"/>
        <v>0-0 (0)</v>
      </c>
      <c r="F212" s="3"/>
      <c r="G212" s="10">
        <f>'3.1.MTS A'!M213</f>
        <v>0</v>
      </c>
      <c r="H212" s="10">
        <f>'3.1.MTS A'!O213</f>
        <v>0</v>
      </c>
      <c r="I212" s="96"/>
      <c r="J212" s="10">
        <f>'3.1.MTS A'!G213</f>
        <v>0</v>
      </c>
      <c r="K212" s="10">
        <f>'3.1.MTS A'!L213</f>
        <v>0</v>
      </c>
      <c r="L212" s="10">
        <f>'3.1.MTS A'!N213</f>
        <v>0</v>
      </c>
      <c r="N212" s="9">
        <f>'1.4.Fwd TIV-Field Inputs'!O212</f>
        <v>0</v>
      </c>
      <c r="O212" s="9">
        <f>'1.4.Fwd TIV-Field Inputs'!R212</f>
        <v>0</v>
      </c>
      <c r="P212" s="9">
        <f>'1.4.Fwd TIV-Field Inputs'!S212</f>
        <v>0</v>
      </c>
      <c r="Q212" s="9">
        <f>'1.4.Fwd TIV-Field Inputs'!T212</f>
        <v>0</v>
      </c>
      <c r="R212" s="96"/>
      <c r="S212" s="9">
        <f>'1.4.Fwd TIV-Field Inputs'!V212</f>
        <v>0</v>
      </c>
      <c r="T212" s="9">
        <f>'1.4.Fwd TIV-Field Inputs'!Y212</f>
        <v>0</v>
      </c>
      <c r="U212" s="9">
        <f>'1.4.Fwd TIV-Field Inputs'!Z212</f>
        <v>0</v>
      </c>
      <c r="V212" s="9">
        <f>'1.4.Fwd TIV-Field Inputs'!AA212</f>
        <v>0</v>
      </c>
      <c r="X212" s="9">
        <f>'1.4.Fwd TIV-Field Inputs'!AC212</f>
        <v>0</v>
      </c>
      <c r="Y212" s="9">
        <f>'1.4.Fwd TIV-Field Inputs'!AF212</f>
        <v>0</v>
      </c>
      <c r="Z212" s="9">
        <f>'1.4.Fwd TIV-Field Inputs'!AG212</f>
        <v>0</v>
      </c>
      <c r="AA212" s="9">
        <f>'1.4.Fwd TIV-Field Inputs'!AH212</f>
        <v>0</v>
      </c>
      <c r="AB212" s="96"/>
      <c r="AC212" s="9">
        <f>'1.4.Fwd TIV-Field Inputs'!AJ212</f>
        <v>0</v>
      </c>
      <c r="AD212" s="9">
        <f>'1.4.Fwd TIV-Field Inputs'!AM212</f>
        <v>0</v>
      </c>
      <c r="AE212" s="9">
        <f>'1.4.Fwd TIV-Field Inputs'!AN212</f>
        <v>0</v>
      </c>
      <c r="AF212" s="9">
        <f>'1.4.Fwd TIV-Field Inputs'!AO212</f>
        <v>0</v>
      </c>
      <c r="AH212" s="72">
        <f>IFERROR(VLOOKUP(D212,Masters!$D$3:$E$17,2,FALSE),0)</f>
        <v>0</v>
      </c>
    </row>
    <row r="213" spans="1:34" ht="16.5" customHeight="1" x14ac:dyDescent="0.25">
      <c r="A213" s="53">
        <f>'1.4.Fwd TIV-Field Inputs'!A213</f>
        <v>0</v>
      </c>
      <c r="B213" s="53">
        <f>'1.4.Fwd TIV-Field Inputs'!B213</f>
        <v>0</v>
      </c>
      <c r="C213" s="53">
        <f>'1.4.Fwd TIV-Field Inputs'!C213</f>
        <v>0</v>
      </c>
      <c r="D213" s="53">
        <f>'1.4.Fwd TIV-Field Inputs'!D213</f>
        <v>0</v>
      </c>
      <c r="E213" s="84" t="str">
        <f t="shared" si="9"/>
        <v>0-0 (0)</v>
      </c>
      <c r="F213" s="3"/>
      <c r="G213" s="10">
        <f>'3.1.MTS A'!M214</f>
        <v>0</v>
      </c>
      <c r="H213" s="10">
        <f>'3.1.MTS A'!O214</f>
        <v>0</v>
      </c>
      <c r="I213" s="96"/>
      <c r="J213" s="10">
        <f>'3.1.MTS A'!G214</f>
        <v>0</v>
      </c>
      <c r="K213" s="10">
        <f>'3.1.MTS A'!L214</f>
        <v>0</v>
      </c>
      <c r="L213" s="10">
        <f>'3.1.MTS A'!N214</f>
        <v>0</v>
      </c>
      <c r="N213" s="9">
        <f>'1.4.Fwd TIV-Field Inputs'!O213</f>
        <v>0</v>
      </c>
      <c r="O213" s="9">
        <f>'1.4.Fwd TIV-Field Inputs'!R213</f>
        <v>0</v>
      </c>
      <c r="P213" s="9">
        <f>'1.4.Fwd TIV-Field Inputs'!S213</f>
        <v>0</v>
      </c>
      <c r="Q213" s="9">
        <f>'1.4.Fwd TIV-Field Inputs'!T213</f>
        <v>0</v>
      </c>
      <c r="R213" s="96"/>
      <c r="S213" s="9">
        <f>'1.4.Fwd TIV-Field Inputs'!V213</f>
        <v>0</v>
      </c>
      <c r="T213" s="9">
        <f>'1.4.Fwd TIV-Field Inputs'!Y213</f>
        <v>0</v>
      </c>
      <c r="U213" s="9">
        <f>'1.4.Fwd TIV-Field Inputs'!Z213</f>
        <v>0</v>
      </c>
      <c r="V213" s="9">
        <f>'1.4.Fwd TIV-Field Inputs'!AA213</f>
        <v>0</v>
      </c>
      <c r="X213" s="9">
        <f>'1.4.Fwd TIV-Field Inputs'!AC213</f>
        <v>0</v>
      </c>
      <c r="Y213" s="9">
        <f>'1.4.Fwd TIV-Field Inputs'!AF213</f>
        <v>0</v>
      </c>
      <c r="Z213" s="9">
        <f>'1.4.Fwd TIV-Field Inputs'!AG213</f>
        <v>0</v>
      </c>
      <c r="AA213" s="9">
        <f>'1.4.Fwd TIV-Field Inputs'!AH213</f>
        <v>0</v>
      </c>
      <c r="AB213" s="96"/>
      <c r="AC213" s="9">
        <f>'1.4.Fwd TIV-Field Inputs'!AJ213</f>
        <v>0</v>
      </c>
      <c r="AD213" s="9">
        <f>'1.4.Fwd TIV-Field Inputs'!AM213</f>
        <v>0</v>
      </c>
      <c r="AE213" s="9">
        <f>'1.4.Fwd TIV-Field Inputs'!AN213</f>
        <v>0</v>
      </c>
      <c r="AF213" s="9">
        <f>'1.4.Fwd TIV-Field Inputs'!AO213</f>
        <v>0</v>
      </c>
      <c r="AH213" s="72">
        <f>IFERROR(VLOOKUP(D213,Masters!$D$3:$E$17,2,FALSE),0)</f>
        <v>0</v>
      </c>
    </row>
    <row r="214" spans="1:34" ht="16.5" customHeight="1" x14ac:dyDescent="0.25">
      <c r="A214" s="53">
        <f>'1.4.Fwd TIV-Field Inputs'!A214</f>
        <v>0</v>
      </c>
      <c r="B214" s="53">
        <f>'1.4.Fwd TIV-Field Inputs'!B214</f>
        <v>0</v>
      </c>
      <c r="C214" s="53">
        <f>'1.4.Fwd TIV-Field Inputs'!C214</f>
        <v>0</v>
      </c>
      <c r="D214" s="53">
        <f>'1.4.Fwd TIV-Field Inputs'!D214</f>
        <v>0</v>
      </c>
      <c r="E214" s="84" t="str">
        <f t="shared" si="9"/>
        <v>0-0 (0)</v>
      </c>
      <c r="F214" s="3"/>
      <c r="G214" s="10">
        <f>'3.1.MTS A'!M215</f>
        <v>0</v>
      </c>
      <c r="H214" s="10">
        <f>'3.1.MTS A'!O215</f>
        <v>0</v>
      </c>
      <c r="I214" s="96"/>
      <c r="J214" s="10">
        <f>'3.1.MTS A'!G215</f>
        <v>0</v>
      </c>
      <c r="K214" s="10">
        <f>'3.1.MTS A'!L215</f>
        <v>0</v>
      </c>
      <c r="L214" s="10">
        <f>'3.1.MTS A'!N215</f>
        <v>0</v>
      </c>
      <c r="N214" s="9">
        <f>'1.4.Fwd TIV-Field Inputs'!O214</f>
        <v>0</v>
      </c>
      <c r="O214" s="9">
        <f>'1.4.Fwd TIV-Field Inputs'!R214</f>
        <v>0</v>
      </c>
      <c r="P214" s="9">
        <f>'1.4.Fwd TIV-Field Inputs'!S214</f>
        <v>0</v>
      </c>
      <c r="Q214" s="9">
        <f>'1.4.Fwd TIV-Field Inputs'!T214</f>
        <v>0</v>
      </c>
      <c r="R214" s="96"/>
      <c r="S214" s="9">
        <f>'1.4.Fwd TIV-Field Inputs'!V214</f>
        <v>0</v>
      </c>
      <c r="T214" s="9">
        <f>'1.4.Fwd TIV-Field Inputs'!Y214</f>
        <v>0</v>
      </c>
      <c r="U214" s="9">
        <f>'1.4.Fwd TIV-Field Inputs'!Z214</f>
        <v>0</v>
      </c>
      <c r="V214" s="9">
        <f>'1.4.Fwd TIV-Field Inputs'!AA214</f>
        <v>0</v>
      </c>
      <c r="X214" s="9">
        <f>'1.4.Fwd TIV-Field Inputs'!AC214</f>
        <v>0</v>
      </c>
      <c r="Y214" s="9">
        <f>'1.4.Fwd TIV-Field Inputs'!AF214</f>
        <v>0</v>
      </c>
      <c r="Z214" s="9">
        <f>'1.4.Fwd TIV-Field Inputs'!AG214</f>
        <v>0</v>
      </c>
      <c r="AA214" s="9">
        <f>'1.4.Fwd TIV-Field Inputs'!AH214</f>
        <v>0</v>
      </c>
      <c r="AB214" s="96"/>
      <c r="AC214" s="9">
        <f>'1.4.Fwd TIV-Field Inputs'!AJ214</f>
        <v>0</v>
      </c>
      <c r="AD214" s="9">
        <f>'1.4.Fwd TIV-Field Inputs'!AM214</f>
        <v>0</v>
      </c>
      <c r="AE214" s="9">
        <f>'1.4.Fwd TIV-Field Inputs'!AN214</f>
        <v>0</v>
      </c>
      <c r="AF214" s="9">
        <f>'1.4.Fwd TIV-Field Inputs'!AO214</f>
        <v>0</v>
      </c>
      <c r="AH214" s="72">
        <f>IFERROR(VLOOKUP(D214,Masters!$D$3:$E$17,2,FALSE),0)</f>
        <v>0</v>
      </c>
    </row>
    <row r="215" spans="1:34" ht="16.5" customHeight="1" x14ac:dyDescent="0.25">
      <c r="A215" s="53">
        <f>'1.4.Fwd TIV-Field Inputs'!A215</f>
        <v>0</v>
      </c>
      <c r="B215" s="53">
        <f>'1.4.Fwd TIV-Field Inputs'!B215</f>
        <v>0</v>
      </c>
      <c r="C215" s="53">
        <f>'1.4.Fwd TIV-Field Inputs'!C215</f>
        <v>0</v>
      </c>
      <c r="D215" s="53">
        <f>'1.4.Fwd TIV-Field Inputs'!D215</f>
        <v>0</v>
      </c>
      <c r="E215" s="84" t="str">
        <f t="shared" si="9"/>
        <v>0-0 (0)</v>
      </c>
      <c r="F215" s="3"/>
      <c r="G215" s="10">
        <f>'3.1.MTS A'!M216</f>
        <v>0</v>
      </c>
      <c r="H215" s="10">
        <f>'3.1.MTS A'!O216</f>
        <v>0</v>
      </c>
      <c r="I215" s="96"/>
      <c r="J215" s="10">
        <f>'3.1.MTS A'!G216</f>
        <v>0</v>
      </c>
      <c r="K215" s="10">
        <f>'3.1.MTS A'!L216</f>
        <v>0</v>
      </c>
      <c r="L215" s="10">
        <f>'3.1.MTS A'!N216</f>
        <v>0</v>
      </c>
      <c r="N215" s="9">
        <f>'1.4.Fwd TIV-Field Inputs'!O215</f>
        <v>0</v>
      </c>
      <c r="O215" s="9">
        <f>'1.4.Fwd TIV-Field Inputs'!R215</f>
        <v>0</v>
      </c>
      <c r="P215" s="9">
        <f>'1.4.Fwd TIV-Field Inputs'!S215</f>
        <v>0</v>
      </c>
      <c r="Q215" s="9">
        <f>'1.4.Fwd TIV-Field Inputs'!T215</f>
        <v>0</v>
      </c>
      <c r="R215" s="96"/>
      <c r="S215" s="9">
        <f>'1.4.Fwd TIV-Field Inputs'!V215</f>
        <v>0</v>
      </c>
      <c r="T215" s="9">
        <f>'1.4.Fwd TIV-Field Inputs'!Y215</f>
        <v>0</v>
      </c>
      <c r="U215" s="9">
        <f>'1.4.Fwd TIV-Field Inputs'!Z215</f>
        <v>0</v>
      </c>
      <c r="V215" s="9">
        <f>'1.4.Fwd TIV-Field Inputs'!AA215</f>
        <v>0</v>
      </c>
      <c r="X215" s="9">
        <f>'1.4.Fwd TIV-Field Inputs'!AC215</f>
        <v>0</v>
      </c>
      <c r="Y215" s="9">
        <f>'1.4.Fwd TIV-Field Inputs'!AF215</f>
        <v>0</v>
      </c>
      <c r="Z215" s="9">
        <f>'1.4.Fwd TIV-Field Inputs'!AG215</f>
        <v>0</v>
      </c>
      <c r="AA215" s="9">
        <f>'1.4.Fwd TIV-Field Inputs'!AH215</f>
        <v>0</v>
      </c>
      <c r="AB215" s="96"/>
      <c r="AC215" s="9">
        <f>'1.4.Fwd TIV-Field Inputs'!AJ215</f>
        <v>0</v>
      </c>
      <c r="AD215" s="9">
        <f>'1.4.Fwd TIV-Field Inputs'!AM215</f>
        <v>0</v>
      </c>
      <c r="AE215" s="9">
        <f>'1.4.Fwd TIV-Field Inputs'!AN215</f>
        <v>0</v>
      </c>
      <c r="AF215" s="9">
        <f>'1.4.Fwd TIV-Field Inputs'!AO215</f>
        <v>0</v>
      </c>
      <c r="AH215" s="72">
        <f>IFERROR(VLOOKUP(D215,Masters!$D$3:$E$17,2,FALSE),0)</f>
        <v>0</v>
      </c>
    </row>
    <row r="216" spans="1:34" ht="16.5" customHeight="1" x14ac:dyDescent="0.25">
      <c r="A216" s="53">
        <f>'1.4.Fwd TIV-Field Inputs'!A216</f>
        <v>0</v>
      </c>
      <c r="B216" s="53">
        <f>'1.4.Fwd TIV-Field Inputs'!B216</f>
        <v>0</v>
      </c>
      <c r="C216" s="53">
        <f>'1.4.Fwd TIV-Field Inputs'!C216</f>
        <v>0</v>
      </c>
      <c r="D216" s="53">
        <f>'1.4.Fwd TIV-Field Inputs'!D216</f>
        <v>0</v>
      </c>
      <c r="E216" s="84" t="str">
        <f t="shared" si="9"/>
        <v>0-0 (0)</v>
      </c>
      <c r="F216" s="3"/>
      <c r="G216" s="10">
        <f>'3.1.MTS A'!M217</f>
        <v>0</v>
      </c>
      <c r="H216" s="10">
        <f>'3.1.MTS A'!O217</f>
        <v>0</v>
      </c>
      <c r="I216" s="96"/>
      <c r="J216" s="10">
        <f>'3.1.MTS A'!G217</f>
        <v>0</v>
      </c>
      <c r="K216" s="10">
        <f>'3.1.MTS A'!L217</f>
        <v>0</v>
      </c>
      <c r="L216" s="10">
        <f>'3.1.MTS A'!N217</f>
        <v>0</v>
      </c>
      <c r="N216" s="9">
        <f>'1.4.Fwd TIV-Field Inputs'!O216</f>
        <v>0</v>
      </c>
      <c r="O216" s="9">
        <f>'1.4.Fwd TIV-Field Inputs'!R216</f>
        <v>0</v>
      </c>
      <c r="P216" s="9">
        <f>'1.4.Fwd TIV-Field Inputs'!S216</f>
        <v>0</v>
      </c>
      <c r="Q216" s="9">
        <f>'1.4.Fwd TIV-Field Inputs'!T216</f>
        <v>0</v>
      </c>
      <c r="R216" s="96"/>
      <c r="S216" s="9">
        <f>'1.4.Fwd TIV-Field Inputs'!V216</f>
        <v>0</v>
      </c>
      <c r="T216" s="9">
        <f>'1.4.Fwd TIV-Field Inputs'!Y216</f>
        <v>0</v>
      </c>
      <c r="U216" s="9">
        <f>'1.4.Fwd TIV-Field Inputs'!Z216</f>
        <v>0</v>
      </c>
      <c r="V216" s="9">
        <f>'1.4.Fwd TIV-Field Inputs'!AA216</f>
        <v>0</v>
      </c>
      <c r="X216" s="9">
        <f>'1.4.Fwd TIV-Field Inputs'!AC216</f>
        <v>0</v>
      </c>
      <c r="Y216" s="9">
        <f>'1.4.Fwd TIV-Field Inputs'!AF216</f>
        <v>0</v>
      </c>
      <c r="Z216" s="9">
        <f>'1.4.Fwd TIV-Field Inputs'!AG216</f>
        <v>0</v>
      </c>
      <c r="AA216" s="9">
        <f>'1.4.Fwd TIV-Field Inputs'!AH216</f>
        <v>0</v>
      </c>
      <c r="AB216" s="96"/>
      <c r="AC216" s="9">
        <f>'1.4.Fwd TIV-Field Inputs'!AJ216</f>
        <v>0</v>
      </c>
      <c r="AD216" s="9">
        <f>'1.4.Fwd TIV-Field Inputs'!AM216</f>
        <v>0</v>
      </c>
      <c r="AE216" s="9">
        <f>'1.4.Fwd TIV-Field Inputs'!AN216</f>
        <v>0</v>
      </c>
      <c r="AF216" s="9">
        <f>'1.4.Fwd TIV-Field Inputs'!AO216</f>
        <v>0</v>
      </c>
      <c r="AH216" s="72">
        <f>IFERROR(VLOOKUP(D216,Masters!$D$3:$E$17,2,FALSE),0)</f>
        <v>0</v>
      </c>
    </row>
    <row r="217" spans="1:34" ht="16.5" customHeight="1" x14ac:dyDescent="0.25">
      <c r="A217" s="53">
        <f>'1.4.Fwd TIV-Field Inputs'!A217</f>
        <v>0</v>
      </c>
      <c r="B217" s="53">
        <f>'1.4.Fwd TIV-Field Inputs'!B217</f>
        <v>0</v>
      </c>
      <c r="C217" s="53">
        <f>'1.4.Fwd TIV-Field Inputs'!C217</f>
        <v>0</v>
      </c>
      <c r="D217" s="53">
        <f>'1.4.Fwd TIV-Field Inputs'!D217</f>
        <v>0</v>
      </c>
      <c r="E217" s="84" t="str">
        <f t="shared" si="9"/>
        <v>0-0 (0)</v>
      </c>
      <c r="F217" s="3"/>
      <c r="G217" s="10">
        <f>'3.1.MTS A'!M218</f>
        <v>0</v>
      </c>
      <c r="H217" s="10">
        <f>'3.1.MTS A'!O218</f>
        <v>0</v>
      </c>
      <c r="I217" s="96"/>
      <c r="J217" s="10">
        <f>'3.1.MTS A'!G218</f>
        <v>0</v>
      </c>
      <c r="K217" s="10">
        <f>'3.1.MTS A'!L218</f>
        <v>0</v>
      </c>
      <c r="L217" s="10">
        <f>'3.1.MTS A'!N218</f>
        <v>0</v>
      </c>
      <c r="N217" s="9">
        <f>'1.4.Fwd TIV-Field Inputs'!O217</f>
        <v>0</v>
      </c>
      <c r="O217" s="9">
        <f>'1.4.Fwd TIV-Field Inputs'!R217</f>
        <v>0</v>
      </c>
      <c r="P217" s="9">
        <f>'1.4.Fwd TIV-Field Inputs'!S217</f>
        <v>0</v>
      </c>
      <c r="Q217" s="9">
        <f>'1.4.Fwd TIV-Field Inputs'!T217</f>
        <v>0</v>
      </c>
      <c r="R217" s="96"/>
      <c r="S217" s="9">
        <f>'1.4.Fwd TIV-Field Inputs'!V217</f>
        <v>0</v>
      </c>
      <c r="T217" s="9">
        <f>'1.4.Fwd TIV-Field Inputs'!Y217</f>
        <v>0</v>
      </c>
      <c r="U217" s="9">
        <f>'1.4.Fwd TIV-Field Inputs'!Z217</f>
        <v>0</v>
      </c>
      <c r="V217" s="9">
        <f>'1.4.Fwd TIV-Field Inputs'!AA217</f>
        <v>0</v>
      </c>
      <c r="X217" s="9">
        <f>'1.4.Fwd TIV-Field Inputs'!AC217</f>
        <v>0</v>
      </c>
      <c r="Y217" s="9">
        <f>'1.4.Fwd TIV-Field Inputs'!AF217</f>
        <v>0</v>
      </c>
      <c r="Z217" s="9">
        <f>'1.4.Fwd TIV-Field Inputs'!AG217</f>
        <v>0</v>
      </c>
      <c r="AA217" s="9">
        <f>'1.4.Fwd TIV-Field Inputs'!AH217</f>
        <v>0</v>
      </c>
      <c r="AB217" s="96"/>
      <c r="AC217" s="9">
        <f>'1.4.Fwd TIV-Field Inputs'!AJ217</f>
        <v>0</v>
      </c>
      <c r="AD217" s="9">
        <f>'1.4.Fwd TIV-Field Inputs'!AM217</f>
        <v>0</v>
      </c>
      <c r="AE217" s="9">
        <f>'1.4.Fwd TIV-Field Inputs'!AN217</f>
        <v>0</v>
      </c>
      <c r="AF217" s="9">
        <f>'1.4.Fwd TIV-Field Inputs'!AO217</f>
        <v>0</v>
      </c>
      <c r="AH217" s="72">
        <f>IFERROR(VLOOKUP(D217,Masters!$D$3:$E$17,2,FALSE),0)</f>
        <v>0</v>
      </c>
    </row>
    <row r="218" spans="1:34" ht="16.5" customHeight="1" x14ac:dyDescent="0.25">
      <c r="A218" s="53">
        <f>'1.4.Fwd TIV-Field Inputs'!A218</f>
        <v>0</v>
      </c>
      <c r="B218" s="53">
        <f>'1.4.Fwd TIV-Field Inputs'!B218</f>
        <v>0</v>
      </c>
      <c r="C218" s="53">
        <f>'1.4.Fwd TIV-Field Inputs'!C218</f>
        <v>0</v>
      </c>
      <c r="D218" s="53">
        <f>'1.4.Fwd TIV-Field Inputs'!D218</f>
        <v>0</v>
      </c>
      <c r="E218" s="84" t="str">
        <f t="shared" si="9"/>
        <v>0-0 (0)</v>
      </c>
      <c r="F218" s="3"/>
      <c r="G218" s="10">
        <f>'3.1.MTS A'!M219</f>
        <v>0</v>
      </c>
      <c r="H218" s="10">
        <f>'3.1.MTS A'!O219</f>
        <v>0</v>
      </c>
      <c r="I218" s="96"/>
      <c r="J218" s="10">
        <f>'3.1.MTS A'!G219</f>
        <v>0</v>
      </c>
      <c r="K218" s="10">
        <f>'3.1.MTS A'!L219</f>
        <v>0</v>
      </c>
      <c r="L218" s="10">
        <f>'3.1.MTS A'!N219</f>
        <v>0</v>
      </c>
      <c r="N218" s="9">
        <f>'1.4.Fwd TIV-Field Inputs'!O218</f>
        <v>0</v>
      </c>
      <c r="O218" s="9">
        <f>'1.4.Fwd TIV-Field Inputs'!R218</f>
        <v>0</v>
      </c>
      <c r="P218" s="9">
        <f>'1.4.Fwd TIV-Field Inputs'!S218</f>
        <v>0</v>
      </c>
      <c r="Q218" s="9">
        <f>'1.4.Fwd TIV-Field Inputs'!T218</f>
        <v>0</v>
      </c>
      <c r="R218" s="96"/>
      <c r="S218" s="9">
        <f>'1.4.Fwd TIV-Field Inputs'!V218</f>
        <v>0</v>
      </c>
      <c r="T218" s="9">
        <f>'1.4.Fwd TIV-Field Inputs'!Y218</f>
        <v>0</v>
      </c>
      <c r="U218" s="9">
        <f>'1.4.Fwd TIV-Field Inputs'!Z218</f>
        <v>0</v>
      </c>
      <c r="V218" s="9">
        <f>'1.4.Fwd TIV-Field Inputs'!AA218</f>
        <v>0</v>
      </c>
      <c r="X218" s="9">
        <f>'1.4.Fwd TIV-Field Inputs'!AC218</f>
        <v>0</v>
      </c>
      <c r="Y218" s="9">
        <f>'1.4.Fwd TIV-Field Inputs'!AF218</f>
        <v>0</v>
      </c>
      <c r="Z218" s="9">
        <f>'1.4.Fwd TIV-Field Inputs'!AG218</f>
        <v>0</v>
      </c>
      <c r="AA218" s="9">
        <f>'1.4.Fwd TIV-Field Inputs'!AH218</f>
        <v>0</v>
      </c>
      <c r="AB218" s="96"/>
      <c r="AC218" s="9">
        <f>'1.4.Fwd TIV-Field Inputs'!AJ218</f>
        <v>0</v>
      </c>
      <c r="AD218" s="9">
        <f>'1.4.Fwd TIV-Field Inputs'!AM218</f>
        <v>0</v>
      </c>
      <c r="AE218" s="9">
        <f>'1.4.Fwd TIV-Field Inputs'!AN218</f>
        <v>0</v>
      </c>
      <c r="AF218" s="9">
        <f>'1.4.Fwd TIV-Field Inputs'!AO218</f>
        <v>0</v>
      </c>
      <c r="AH218" s="72">
        <f>IFERROR(VLOOKUP(D218,Masters!$D$3:$E$17,2,FALSE),0)</f>
        <v>0</v>
      </c>
    </row>
    <row r="219" spans="1:34" ht="16.5" customHeight="1" x14ac:dyDescent="0.25">
      <c r="A219" s="53">
        <f>'1.4.Fwd TIV-Field Inputs'!A219</f>
        <v>0</v>
      </c>
      <c r="B219" s="53">
        <f>'1.4.Fwd TIV-Field Inputs'!B219</f>
        <v>0</v>
      </c>
      <c r="C219" s="53">
        <f>'1.4.Fwd TIV-Field Inputs'!C219</f>
        <v>0</v>
      </c>
      <c r="D219" s="53">
        <f>'1.4.Fwd TIV-Field Inputs'!D219</f>
        <v>0</v>
      </c>
      <c r="E219" s="84" t="str">
        <f t="shared" si="9"/>
        <v>0-0 (0)</v>
      </c>
      <c r="F219" s="3"/>
      <c r="G219" s="10">
        <f>'3.1.MTS A'!M220</f>
        <v>0</v>
      </c>
      <c r="H219" s="10">
        <f>'3.1.MTS A'!O220</f>
        <v>0</v>
      </c>
      <c r="I219" s="96"/>
      <c r="J219" s="10">
        <f>'3.1.MTS A'!G220</f>
        <v>0</v>
      </c>
      <c r="K219" s="10">
        <f>'3.1.MTS A'!L220</f>
        <v>0</v>
      </c>
      <c r="L219" s="10">
        <f>'3.1.MTS A'!N220</f>
        <v>0</v>
      </c>
      <c r="N219" s="9">
        <f>'1.4.Fwd TIV-Field Inputs'!O219</f>
        <v>0</v>
      </c>
      <c r="O219" s="9">
        <f>'1.4.Fwd TIV-Field Inputs'!R219</f>
        <v>0</v>
      </c>
      <c r="P219" s="9">
        <f>'1.4.Fwd TIV-Field Inputs'!S219</f>
        <v>0</v>
      </c>
      <c r="Q219" s="9">
        <f>'1.4.Fwd TIV-Field Inputs'!T219</f>
        <v>0</v>
      </c>
      <c r="R219" s="96"/>
      <c r="S219" s="9">
        <f>'1.4.Fwd TIV-Field Inputs'!V219</f>
        <v>0</v>
      </c>
      <c r="T219" s="9">
        <f>'1.4.Fwd TIV-Field Inputs'!Y219</f>
        <v>0</v>
      </c>
      <c r="U219" s="9">
        <f>'1.4.Fwd TIV-Field Inputs'!Z219</f>
        <v>0</v>
      </c>
      <c r="V219" s="9">
        <f>'1.4.Fwd TIV-Field Inputs'!AA219</f>
        <v>0</v>
      </c>
      <c r="X219" s="9">
        <f>'1.4.Fwd TIV-Field Inputs'!AC219</f>
        <v>0</v>
      </c>
      <c r="Y219" s="9">
        <f>'1.4.Fwd TIV-Field Inputs'!AF219</f>
        <v>0</v>
      </c>
      <c r="Z219" s="9">
        <f>'1.4.Fwd TIV-Field Inputs'!AG219</f>
        <v>0</v>
      </c>
      <c r="AA219" s="9">
        <f>'1.4.Fwd TIV-Field Inputs'!AH219</f>
        <v>0</v>
      </c>
      <c r="AB219" s="96"/>
      <c r="AC219" s="9">
        <f>'1.4.Fwd TIV-Field Inputs'!AJ219</f>
        <v>0</v>
      </c>
      <c r="AD219" s="9">
        <f>'1.4.Fwd TIV-Field Inputs'!AM219</f>
        <v>0</v>
      </c>
      <c r="AE219" s="9">
        <f>'1.4.Fwd TIV-Field Inputs'!AN219</f>
        <v>0</v>
      </c>
      <c r="AF219" s="9">
        <f>'1.4.Fwd TIV-Field Inputs'!AO219</f>
        <v>0</v>
      </c>
      <c r="AH219" s="72">
        <f>IFERROR(VLOOKUP(D219,Masters!$D$3:$E$17,2,FALSE),0)</f>
        <v>0</v>
      </c>
    </row>
    <row r="220" spans="1:34" ht="16.5" customHeight="1" x14ac:dyDescent="0.25">
      <c r="A220" s="53">
        <f>'1.4.Fwd TIV-Field Inputs'!A220</f>
        <v>0</v>
      </c>
      <c r="B220" s="53">
        <f>'1.4.Fwd TIV-Field Inputs'!B220</f>
        <v>0</v>
      </c>
      <c r="C220" s="53">
        <f>'1.4.Fwd TIV-Field Inputs'!C220</f>
        <v>0</v>
      </c>
      <c r="D220" s="53">
        <f>'1.4.Fwd TIV-Field Inputs'!D220</f>
        <v>0</v>
      </c>
      <c r="E220" s="84" t="str">
        <f t="shared" si="9"/>
        <v>0-0 (0)</v>
      </c>
      <c r="F220" s="3"/>
      <c r="G220" s="10">
        <f>'3.1.MTS A'!M221</f>
        <v>0</v>
      </c>
      <c r="H220" s="10">
        <f>'3.1.MTS A'!O221</f>
        <v>0</v>
      </c>
      <c r="I220" s="96"/>
      <c r="J220" s="10">
        <f>'3.1.MTS A'!G221</f>
        <v>0</v>
      </c>
      <c r="K220" s="10">
        <f>'3.1.MTS A'!L221</f>
        <v>0</v>
      </c>
      <c r="L220" s="10">
        <f>'3.1.MTS A'!N221</f>
        <v>0</v>
      </c>
      <c r="N220" s="9">
        <f>'1.4.Fwd TIV-Field Inputs'!O220</f>
        <v>0</v>
      </c>
      <c r="O220" s="9">
        <f>'1.4.Fwd TIV-Field Inputs'!R220</f>
        <v>0</v>
      </c>
      <c r="P220" s="9">
        <f>'1.4.Fwd TIV-Field Inputs'!S220</f>
        <v>0</v>
      </c>
      <c r="Q220" s="9">
        <f>'1.4.Fwd TIV-Field Inputs'!T220</f>
        <v>0</v>
      </c>
      <c r="R220" s="96"/>
      <c r="S220" s="9">
        <f>'1.4.Fwd TIV-Field Inputs'!V220</f>
        <v>0</v>
      </c>
      <c r="T220" s="9">
        <f>'1.4.Fwd TIV-Field Inputs'!Y220</f>
        <v>0</v>
      </c>
      <c r="U220" s="9">
        <f>'1.4.Fwd TIV-Field Inputs'!Z220</f>
        <v>0</v>
      </c>
      <c r="V220" s="9">
        <f>'1.4.Fwd TIV-Field Inputs'!AA220</f>
        <v>0</v>
      </c>
      <c r="X220" s="9">
        <f>'1.4.Fwd TIV-Field Inputs'!AC220</f>
        <v>0</v>
      </c>
      <c r="Y220" s="9">
        <f>'1.4.Fwd TIV-Field Inputs'!AF220</f>
        <v>0</v>
      </c>
      <c r="Z220" s="9">
        <f>'1.4.Fwd TIV-Field Inputs'!AG220</f>
        <v>0</v>
      </c>
      <c r="AA220" s="9">
        <f>'1.4.Fwd TIV-Field Inputs'!AH220</f>
        <v>0</v>
      </c>
      <c r="AB220" s="96"/>
      <c r="AC220" s="9">
        <f>'1.4.Fwd TIV-Field Inputs'!AJ220</f>
        <v>0</v>
      </c>
      <c r="AD220" s="9">
        <f>'1.4.Fwd TIV-Field Inputs'!AM220</f>
        <v>0</v>
      </c>
      <c r="AE220" s="9">
        <f>'1.4.Fwd TIV-Field Inputs'!AN220</f>
        <v>0</v>
      </c>
      <c r="AF220" s="9">
        <f>'1.4.Fwd TIV-Field Inputs'!AO220</f>
        <v>0</v>
      </c>
      <c r="AH220" s="72">
        <f>IFERROR(VLOOKUP(D220,Masters!$D$3:$E$17,2,FALSE),0)</f>
        <v>0</v>
      </c>
    </row>
    <row r="221" spans="1:34" ht="16.5" customHeight="1" x14ac:dyDescent="0.25">
      <c r="A221" s="53">
        <f>'1.4.Fwd TIV-Field Inputs'!A221</f>
        <v>0</v>
      </c>
      <c r="B221" s="53">
        <f>'1.4.Fwd TIV-Field Inputs'!B221</f>
        <v>0</v>
      </c>
      <c r="C221" s="53">
        <f>'1.4.Fwd TIV-Field Inputs'!C221</f>
        <v>0</v>
      </c>
      <c r="D221" s="53">
        <f>'1.4.Fwd TIV-Field Inputs'!D221</f>
        <v>0</v>
      </c>
      <c r="E221" s="84" t="str">
        <f t="shared" si="9"/>
        <v>0-0 (0)</v>
      </c>
      <c r="F221" s="3"/>
      <c r="G221" s="10">
        <f>'3.1.MTS A'!M222</f>
        <v>0</v>
      </c>
      <c r="H221" s="10">
        <f>'3.1.MTS A'!O222</f>
        <v>0</v>
      </c>
      <c r="I221" s="96"/>
      <c r="J221" s="10">
        <f>'3.1.MTS A'!G222</f>
        <v>0</v>
      </c>
      <c r="K221" s="10">
        <f>'3.1.MTS A'!L222</f>
        <v>0</v>
      </c>
      <c r="L221" s="10">
        <f>'3.1.MTS A'!N222</f>
        <v>0</v>
      </c>
      <c r="N221" s="9">
        <f>'1.4.Fwd TIV-Field Inputs'!O221</f>
        <v>0</v>
      </c>
      <c r="O221" s="9">
        <f>'1.4.Fwd TIV-Field Inputs'!R221</f>
        <v>0</v>
      </c>
      <c r="P221" s="9">
        <f>'1.4.Fwd TIV-Field Inputs'!S221</f>
        <v>0</v>
      </c>
      <c r="Q221" s="9">
        <f>'1.4.Fwd TIV-Field Inputs'!T221</f>
        <v>0</v>
      </c>
      <c r="R221" s="96"/>
      <c r="S221" s="9">
        <f>'1.4.Fwd TIV-Field Inputs'!V221</f>
        <v>0</v>
      </c>
      <c r="T221" s="9">
        <f>'1.4.Fwd TIV-Field Inputs'!Y221</f>
        <v>0</v>
      </c>
      <c r="U221" s="9">
        <f>'1.4.Fwd TIV-Field Inputs'!Z221</f>
        <v>0</v>
      </c>
      <c r="V221" s="9">
        <f>'1.4.Fwd TIV-Field Inputs'!AA221</f>
        <v>0</v>
      </c>
      <c r="X221" s="9">
        <f>'1.4.Fwd TIV-Field Inputs'!AC221</f>
        <v>0</v>
      </c>
      <c r="Y221" s="9">
        <f>'1.4.Fwd TIV-Field Inputs'!AF221</f>
        <v>0</v>
      </c>
      <c r="Z221" s="9">
        <f>'1.4.Fwd TIV-Field Inputs'!AG221</f>
        <v>0</v>
      </c>
      <c r="AA221" s="9">
        <f>'1.4.Fwd TIV-Field Inputs'!AH221</f>
        <v>0</v>
      </c>
      <c r="AB221" s="96"/>
      <c r="AC221" s="9">
        <f>'1.4.Fwd TIV-Field Inputs'!AJ221</f>
        <v>0</v>
      </c>
      <c r="AD221" s="9">
        <f>'1.4.Fwd TIV-Field Inputs'!AM221</f>
        <v>0</v>
      </c>
      <c r="AE221" s="9">
        <f>'1.4.Fwd TIV-Field Inputs'!AN221</f>
        <v>0</v>
      </c>
      <c r="AF221" s="9">
        <f>'1.4.Fwd TIV-Field Inputs'!AO221</f>
        <v>0</v>
      </c>
      <c r="AH221" s="72">
        <f>IFERROR(VLOOKUP(D221,Masters!$D$3:$E$17,2,FALSE),0)</f>
        <v>0</v>
      </c>
    </row>
    <row r="222" spans="1:34" ht="16.5" customHeight="1" x14ac:dyDescent="0.25">
      <c r="A222" s="53">
        <f>'1.4.Fwd TIV-Field Inputs'!A222</f>
        <v>0</v>
      </c>
      <c r="B222" s="53">
        <f>'1.4.Fwd TIV-Field Inputs'!B222</f>
        <v>0</v>
      </c>
      <c r="C222" s="53">
        <f>'1.4.Fwd TIV-Field Inputs'!C222</f>
        <v>0</v>
      </c>
      <c r="D222" s="53">
        <f>'1.4.Fwd TIV-Field Inputs'!D222</f>
        <v>0</v>
      </c>
      <c r="E222" s="84" t="str">
        <f t="shared" si="9"/>
        <v>0-0 (0)</v>
      </c>
      <c r="F222" s="3"/>
      <c r="G222" s="10">
        <f>'3.1.MTS A'!M223</f>
        <v>0</v>
      </c>
      <c r="H222" s="10">
        <f>'3.1.MTS A'!O223</f>
        <v>0</v>
      </c>
      <c r="I222" s="96"/>
      <c r="J222" s="10">
        <f>'3.1.MTS A'!G223</f>
        <v>0</v>
      </c>
      <c r="K222" s="10">
        <f>'3.1.MTS A'!L223</f>
        <v>0</v>
      </c>
      <c r="L222" s="10">
        <f>'3.1.MTS A'!N223</f>
        <v>0</v>
      </c>
      <c r="N222" s="9">
        <f>'1.4.Fwd TIV-Field Inputs'!O222</f>
        <v>0</v>
      </c>
      <c r="O222" s="9">
        <f>'1.4.Fwd TIV-Field Inputs'!R222</f>
        <v>0</v>
      </c>
      <c r="P222" s="9">
        <f>'1.4.Fwd TIV-Field Inputs'!S222</f>
        <v>0</v>
      </c>
      <c r="Q222" s="9">
        <f>'1.4.Fwd TIV-Field Inputs'!T222</f>
        <v>0</v>
      </c>
      <c r="R222" s="96"/>
      <c r="S222" s="9">
        <f>'1.4.Fwd TIV-Field Inputs'!V222</f>
        <v>0</v>
      </c>
      <c r="T222" s="9">
        <f>'1.4.Fwd TIV-Field Inputs'!Y222</f>
        <v>0</v>
      </c>
      <c r="U222" s="9">
        <f>'1.4.Fwd TIV-Field Inputs'!Z222</f>
        <v>0</v>
      </c>
      <c r="V222" s="9">
        <f>'1.4.Fwd TIV-Field Inputs'!AA222</f>
        <v>0</v>
      </c>
      <c r="X222" s="9">
        <f>'1.4.Fwd TIV-Field Inputs'!AC222</f>
        <v>0</v>
      </c>
      <c r="Y222" s="9">
        <f>'1.4.Fwd TIV-Field Inputs'!AF222</f>
        <v>0</v>
      </c>
      <c r="Z222" s="9">
        <f>'1.4.Fwd TIV-Field Inputs'!AG222</f>
        <v>0</v>
      </c>
      <c r="AA222" s="9">
        <f>'1.4.Fwd TIV-Field Inputs'!AH222</f>
        <v>0</v>
      </c>
      <c r="AB222" s="96"/>
      <c r="AC222" s="9">
        <f>'1.4.Fwd TIV-Field Inputs'!AJ222</f>
        <v>0</v>
      </c>
      <c r="AD222" s="9">
        <f>'1.4.Fwd TIV-Field Inputs'!AM222</f>
        <v>0</v>
      </c>
      <c r="AE222" s="9">
        <f>'1.4.Fwd TIV-Field Inputs'!AN222</f>
        <v>0</v>
      </c>
      <c r="AF222" s="9">
        <f>'1.4.Fwd TIV-Field Inputs'!AO222</f>
        <v>0</v>
      </c>
      <c r="AH222" s="72">
        <f>IFERROR(VLOOKUP(D222,Masters!$D$3:$E$17,2,FALSE),0)</f>
        <v>0</v>
      </c>
    </row>
    <row r="223" spans="1:34" ht="16.5" customHeight="1" x14ac:dyDescent="0.25">
      <c r="A223" s="53">
        <f>'1.4.Fwd TIV-Field Inputs'!A223</f>
        <v>0</v>
      </c>
      <c r="B223" s="53">
        <f>'1.4.Fwd TIV-Field Inputs'!B223</f>
        <v>0</v>
      </c>
      <c r="C223" s="53">
        <f>'1.4.Fwd TIV-Field Inputs'!C223</f>
        <v>0</v>
      </c>
      <c r="D223" s="53">
        <f>'1.4.Fwd TIV-Field Inputs'!D223</f>
        <v>0</v>
      </c>
      <c r="E223" s="84" t="str">
        <f t="shared" si="9"/>
        <v>0-0 (0)</v>
      </c>
      <c r="F223" s="3"/>
      <c r="G223" s="10">
        <f>'3.1.MTS A'!M224</f>
        <v>0</v>
      </c>
      <c r="H223" s="10">
        <f>'3.1.MTS A'!O224</f>
        <v>0</v>
      </c>
      <c r="I223" s="96"/>
      <c r="J223" s="10">
        <f>'3.1.MTS A'!G224</f>
        <v>0</v>
      </c>
      <c r="K223" s="10">
        <f>'3.1.MTS A'!L224</f>
        <v>0</v>
      </c>
      <c r="L223" s="10">
        <f>'3.1.MTS A'!N224</f>
        <v>0</v>
      </c>
      <c r="N223" s="9">
        <f>'1.4.Fwd TIV-Field Inputs'!O223</f>
        <v>0</v>
      </c>
      <c r="O223" s="9">
        <f>'1.4.Fwd TIV-Field Inputs'!R223</f>
        <v>0</v>
      </c>
      <c r="P223" s="9">
        <f>'1.4.Fwd TIV-Field Inputs'!S223</f>
        <v>0</v>
      </c>
      <c r="Q223" s="9">
        <f>'1.4.Fwd TIV-Field Inputs'!T223</f>
        <v>0</v>
      </c>
      <c r="R223" s="96"/>
      <c r="S223" s="9">
        <f>'1.4.Fwd TIV-Field Inputs'!V223</f>
        <v>0</v>
      </c>
      <c r="T223" s="9">
        <f>'1.4.Fwd TIV-Field Inputs'!Y223</f>
        <v>0</v>
      </c>
      <c r="U223" s="9">
        <f>'1.4.Fwd TIV-Field Inputs'!Z223</f>
        <v>0</v>
      </c>
      <c r="V223" s="9">
        <f>'1.4.Fwd TIV-Field Inputs'!AA223</f>
        <v>0</v>
      </c>
      <c r="X223" s="9">
        <f>'1.4.Fwd TIV-Field Inputs'!AC223</f>
        <v>0</v>
      </c>
      <c r="Y223" s="9">
        <f>'1.4.Fwd TIV-Field Inputs'!AF223</f>
        <v>0</v>
      </c>
      <c r="Z223" s="9">
        <f>'1.4.Fwd TIV-Field Inputs'!AG223</f>
        <v>0</v>
      </c>
      <c r="AA223" s="9">
        <f>'1.4.Fwd TIV-Field Inputs'!AH223</f>
        <v>0</v>
      </c>
      <c r="AB223" s="96"/>
      <c r="AC223" s="9">
        <f>'1.4.Fwd TIV-Field Inputs'!AJ223</f>
        <v>0</v>
      </c>
      <c r="AD223" s="9">
        <f>'1.4.Fwd TIV-Field Inputs'!AM223</f>
        <v>0</v>
      </c>
      <c r="AE223" s="9">
        <f>'1.4.Fwd TIV-Field Inputs'!AN223</f>
        <v>0</v>
      </c>
      <c r="AF223" s="9">
        <f>'1.4.Fwd TIV-Field Inputs'!AO223</f>
        <v>0</v>
      </c>
      <c r="AH223" s="72">
        <f>IFERROR(VLOOKUP(D223,Masters!$D$3:$E$17,2,FALSE),0)</f>
        <v>0</v>
      </c>
    </row>
    <row r="224" spans="1:34" ht="16.5" customHeight="1" x14ac:dyDescent="0.25">
      <c r="A224" s="53">
        <f>'1.4.Fwd TIV-Field Inputs'!A224</f>
        <v>0</v>
      </c>
      <c r="B224" s="53">
        <f>'1.4.Fwd TIV-Field Inputs'!B224</f>
        <v>0</v>
      </c>
      <c r="C224" s="53">
        <f>'1.4.Fwd TIV-Field Inputs'!C224</f>
        <v>0</v>
      </c>
      <c r="D224" s="53">
        <f>'1.4.Fwd TIV-Field Inputs'!D224</f>
        <v>0</v>
      </c>
      <c r="E224" s="84" t="str">
        <f t="shared" si="9"/>
        <v>0-0 (0)</v>
      </c>
      <c r="F224" s="3"/>
      <c r="G224" s="10">
        <f>'3.1.MTS A'!M225</f>
        <v>0</v>
      </c>
      <c r="H224" s="10">
        <f>'3.1.MTS A'!O225</f>
        <v>0</v>
      </c>
      <c r="I224" s="96"/>
      <c r="J224" s="10">
        <f>'3.1.MTS A'!G225</f>
        <v>0</v>
      </c>
      <c r="K224" s="10">
        <f>'3.1.MTS A'!L225</f>
        <v>0</v>
      </c>
      <c r="L224" s="10">
        <f>'3.1.MTS A'!N225</f>
        <v>0</v>
      </c>
      <c r="N224" s="9">
        <f>'1.4.Fwd TIV-Field Inputs'!O224</f>
        <v>0</v>
      </c>
      <c r="O224" s="9">
        <f>'1.4.Fwd TIV-Field Inputs'!R224</f>
        <v>0</v>
      </c>
      <c r="P224" s="9">
        <f>'1.4.Fwd TIV-Field Inputs'!S224</f>
        <v>0</v>
      </c>
      <c r="Q224" s="9">
        <f>'1.4.Fwd TIV-Field Inputs'!T224</f>
        <v>0</v>
      </c>
      <c r="R224" s="96"/>
      <c r="S224" s="9">
        <f>'1.4.Fwd TIV-Field Inputs'!V224</f>
        <v>0</v>
      </c>
      <c r="T224" s="9">
        <f>'1.4.Fwd TIV-Field Inputs'!Y224</f>
        <v>0</v>
      </c>
      <c r="U224" s="9">
        <f>'1.4.Fwd TIV-Field Inputs'!Z224</f>
        <v>0</v>
      </c>
      <c r="V224" s="9">
        <f>'1.4.Fwd TIV-Field Inputs'!AA224</f>
        <v>0</v>
      </c>
      <c r="X224" s="9">
        <f>'1.4.Fwd TIV-Field Inputs'!AC224</f>
        <v>0</v>
      </c>
      <c r="Y224" s="9">
        <f>'1.4.Fwd TIV-Field Inputs'!AF224</f>
        <v>0</v>
      </c>
      <c r="Z224" s="9">
        <f>'1.4.Fwd TIV-Field Inputs'!AG224</f>
        <v>0</v>
      </c>
      <c r="AA224" s="9">
        <f>'1.4.Fwd TIV-Field Inputs'!AH224</f>
        <v>0</v>
      </c>
      <c r="AB224" s="96"/>
      <c r="AC224" s="9">
        <f>'1.4.Fwd TIV-Field Inputs'!AJ224</f>
        <v>0</v>
      </c>
      <c r="AD224" s="9">
        <f>'1.4.Fwd TIV-Field Inputs'!AM224</f>
        <v>0</v>
      </c>
      <c r="AE224" s="9">
        <f>'1.4.Fwd TIV-Field Inputs'!AN224</f>
        <v>0</v>
      </c>
      <c r="AF224" s="9">
        <f>'1.4.Fwd TIV-Field Inputs'!AO224</f>
        <v>0</v>
      </c>
      <c r="AH224" s="72">
        <f>IFERROR(VLOOKUP(D224,Masters!$D$3:$E$17,2,FALSE),0)</f>
        <v>0</v>
      </c>
    </row>
    <row r="225" spans="1:34" ht="16.5" customHeight="1" x14ac:dyDescent="0.25">
      <c r="A225" s="53">
        <f>'1.4.Fwd TIV-Field Inputs'!A225</f>
        <v>0</v>
      </c>
      <c r="B225" s="53">
        <f>'1.4.Fwd TIV-Field Inputs'!B225</f>
        <v>0</v>
      </c>
      <c r="C225" s="53">
        <f>'1.4.Fwd TIV-Field Inputs'!C225</f>
        <v>0</v>
      </c>
      <c r="D225" s="53">
        <f>'1.4.Fwd TIV-Field Inputs'!D225</f>
        <v>0</v>
      </c>
      <c r="E225" s="84" t="str">
        <f t="shared" si="9"/>
        <v>0-0 (0)</v>
      </c>
      <c r="F225" s="3"/>
      <c r="G225" s="10">
        <f>'3.1.MTS A'!M226</f>
        <v>0</v>
      </c>
      <c r="H225" s="10">
        <f>'3.1.MTS A'!O226</f>
        <v>0</v>
      </c>
      <c r="I225" s="96"/>
      <c r="J225" s="10">
        <f>'3.1.MTS A'!G226</f>
        <v>0</v>
      </c>
      <c r="K225" s="10">
        <f>'3.1.MTS A'!L226</f>
        <v>0</v>
      </c>
      <c r="L225" s="10">
        <f>'3.1.MTS A'!N226</f>
        <v>0</v>
      </c>
      <c r="N225" s="9">
        <f>'1.4.Fwd TIV-Field Inputs'!O225</f>
        <v>0</v>
      </c>
      <c r="O225" s="9">
        <f>'1.4.Fwd TIV-Field Inputs'!R225</f>
        <v>0</v>
      </c>
      <c r="P225" s="9">
        <f>'1.4.Fwd TIV-Field Inputs'!S225</f>
        <v>0</v>
      </c>
      <c r="Q225" s="9">
        <f>'1.4.Fwd TIV-Field Inputs'!T225</f>
        <v>0</v>
      </c>
      <c r="R225" s="96"/>
      <c r="S225" s="9">
        <f>'1.4.Fwd TIV-Field Inputs'!V225</f>
        <v>0</v>
      </c>
      <c r="T225" s="9">
        <f>'1.4.Fwd TIV-Field Inputs'!Y225</f>
        <v>0</v>
      </c>
      <c r="U225" s="9">
        <f>'1.4.Fwd TIV-Field Inputs'!Z225</f>
        <v>0</v>
      </c>
      <c r="V225" s="9">
        <f>'1.4.Fwd TIV-Field Inputs'!AA225</f>
        <v>0</v>
      </c>
      <c r="X225" s="9">
        <f>'1.4.Fwd TIV-Field Inputs'!AC225</f>
        <v>0</v>
      </c>
      <c r="Y225" s="9">
        <f>'1.4.Fwd TIV-Field Inputs'!AF225</f>
        <v>0</v>
      </c>
      <c r="Z225" s="9">
        <f>'1.4.Fwd TIV-Field Inputs'!AG225</f>
        <v>0</v>
      </c>
      <c r="AA225" s="9">
        <f>'1.4.Fwd TIV-Field Inputs'!AH225</f>
        <v>0</v>
      </c>
      <c r="AB225" s="96"/>
      <c r="AC225" s="9">
        <f>'1.4.Fwd TIV-Field Inputs'!AJ225</f>
        <v>0</v>
      </c>
      <c r="AD225" s="9">
        <f>'1.4.Fwd TIV-Field Inputs'!AM225</f>
        <v>0</v>
      </c>
      <c r="AE225" s="9">
        <f>'1.4.Fwd TIV-Field Inputs'!AN225</f>
        <v>0</v>
      </c>
      <c r="AF225" s="9">
        <f>'1.4.Fwd TIV-Field Inputs'!AO225</f>
        <v>0</v>
      </c>
      <c r="AH225" s="72">
        <f>IFERROR(VLOOKUP(D225,Masters!$D$3:$E$17,2,FALSE),0)</f>
        <v>0</v>
      </c>
    </row>
    <row r="226" spans="1:34" ht="16.5" customHeight="1" x14ac:dyDescent="0.25">
      <c r="A226" s="53">
        <f>'1.4.Fwd TIV-Field Inputs'!A226</f>
        <v>0</v>
      </c>
      <c r="B226" s="53">
        <f>'1.4.Fwd TIV-Field Inputs'!B226</f>
        <v>0</v>
      </c>
      <c r="C226" s="53">
        <f>'1.4.Fwd TIV-Field Inputs'!C226</f>
        <v>0</v>
      </c>
      <c r="D226" s="53">
        <f>'1.4.Fwd TIV-Field Inputs'!D226</f>
        <v>0</v>
      </c>
      <c r="E226" s="84" t="str">
        <f t="shared" si="9"/>
        <v>0-0 (0)</v>
      </c>
      <c r="F226" s="3"/>
      <c r="G226" s="10">
        <f>'3.1.MTS A'!M227</f>
        <v>0</v>
      </c>
      <c r="H226" s="10">
        <f>'3.1.MTS A'!O227</f>
        <v>0</v>
      </c>
      <c r="I226" s="96"/>
      <c r="J226" s="10">
        <f>'3.1.MTS A'!G227</f>
        <v>0</v>
      </c>
      <c r="K226" s="10">
        <f>'3.1.MTS A'!L227</f>
        <v>0</v>
      </c>
      <c r="L226" s="10">
        <f>'3.1.MTS A'!N227</f>
        <v>0</v>
      </c>
      <c r="N226" s="9">
        <f>'1.4.Fwd TIV-Field Inputs'!O226</f>
        <v>0</v>
      </c>
      <c r="O226" s="9">
        <f>'1.4.Fwd TIV-Field Inputs'!R226</f>
        <v>0</v>
      </c>
      <c r="P226" s="9">
        <f>'1.4.Fwd TIV-Field Inputs'!S226</f>
        <v>0</v>
      </c>
      <c r="Q226" s="9">
        <f>'1.4.Fwd TIV-Field Inputs'!T226</f>
        <v>0</v>
      </c>
      <c r="R226" s="96"/>
      <c r="S226" s="9">
        <f>'1.4.Fwd TIV-Field Inputs'!V226</f>
        <v>0</v>
      </c>
      <c r="T226" s="9">
        <f>'1.4.Fwd TIV-Field Inputs'!Y226</f>
        <v>0</v>
      </c>
      <c r="U226" s="9">
        <f>'1.4.Fwd TIV-Field Inputs'!Z226</f>
        <v>0</v>
      </c>
      <c r="V226" s="9">
        <f>'1.4.Fwd TIV-Field Inputs'!AA226</f>
        <v>0</v>
      </c>
      <c r="X226" s="9">
        <f>'1.4.Fwd TIV-Field Inputs'!AC226</f>
        <v>0</v>
      </c>
      <c r="Y226" s="9">
        <f>'1.4.Fwd TIV-Field Inputs'!AF226</f>
        <v>0</v>
      </c>
      <c r="Z226" s="9">
        <f>'1.4.Fwd TIV-Field Inputs'!AG226</f>
        <v>0</v>
      </c>
      <c r="AA226" s="9">
        <f>'1.4.Fwd TIV-Field Inputs'!AH226</f>
        <v>0</v>
      </c>
      <c r="AB226" s="96"/>
      <c r="AC226" s="9">
        <f>'1.4.Fwd TIV-Field Inputs'!AJ226</f>
        <v>0</v>
      </c>
      <c r="AD226" s="9">
        <f>'1.4.Fwd TIV-Field Inputs'!AM226</f>
        <v>0</v>
      </c>
      <c r="AE226" s="9">
        <f>'1.4.Fwd TIV-Field Inputs'!AN226</f>
        <v>0</v>
      </c>
      <c r="AF226" s="9">
        <f>'1.4.Fwd TIV-Field Inputs'!AO226</f>
        <v>0</v>
      </c>
      <c r="AH226" s="72">
        <f>IFERROR(VLOOKUP(D226,Masters!$D$3:$E$17,2,FALSE),0)</f>
        <v>0</v>
      </c>
    </row>
    <row r="227" spans="1:34" ht="16.5" customHeight="1" x14ac:dyDescent="0.25">
      <c r="A227" s="53">
        <f>'1.4.Fwd TIV-Field Inputs'!A227</f>
        <v>0</v>
      </c>
      <c r="B227" s="53">
        <f>'1.4.Fwd TIV-Field Inputs'!B227</f>
        <v>0</v>
      </c>
      <c r="C227" s="53">
        <f>'1.4.Fwd TIV-Field Inputs'!C227</f>
        <v>0</v>
      </c>
      <c r="D227" s="53">
        <f>'1.4.Fwd TIV-Field Inputs'!D227</f>
        <v>0</v>
      </c>
      <c r="E227" s="84" t="str">
        <f t="shared" si="9"/>
        <v>0-0 (0)</v>
      </c>
      <c r="F227" s="3"/>
      <c r="G227" s="10">
        <f>'3.1.MTS A'!M228</f>
        <v>0</v>
      </c>
      <c r="H227" s="10">
        <f>'3.1.MTS A'!O228</f>
        <v>0</v>
      </c>
      <c r="I227" s="96"/>
      <c r="J227" s="10">
        <f>'3.1.MTS A'!G228</f>
        <v>0</v>
      </c>
      <c r="K227" s="10">
        <f>'3.1.MTS A'!L228</f>
        <v>0</v>
      </c>
      <c r="L227" s="10">
        <f>'3.1.MTS A'!N228</f>
        <v>0</v>
      </c>
      <c r="N227" s="9">
        <f>'1.4.Fwd TIV-Field Inputs'!O227</f>
        <v>0</v>
      </c>
      <c r="O227" s="9">
        <f>'1.4.Fwd TIV-Field Inputs'!R227</f>
        <v>0</v>
      </c>
      <c r="P227" s="9">
        <f>'1.4.Fwd TIV-Field Inputs'!S227</f>
        <v>0</v>
      </c>
      <c r="Q227" s="9">
        <f>'1.4.Fwd TIV-Field Inputs'!T227</f>
        <v>0</v>
      </c>
      <c r="R227" s="96"/>
      <c r="S227" s="9">
        <f>'1.4.Fwd TIV-Field Inputs'!V227</f>
        <v>0</v>
      </c>
      <c r="T227" s="9">
        <f>'1.4.Fwd TIV-Field Inputs'!Y227</f>
        <v>0</v>
      </c>
      <c r="U227" s="9">
        <f>'1.4.Fwd TIV-Field Inputs'!Z227</f>
        <v>0</v>
      </c>
      <c r="V227" s="9">
        <f>'1.4.Fwd TIV-Field Inputs'!AA227</f>
        <v>0</v>
      </c>
      <c r="X227" s="9">
        <f>'1.4.Fwd TIV-Field Inputs'!AC227</f>
        <v>0</v>
      </c>
      <c r="Y227" s="9">
        <f>'1.4.Fwd TIV-Field Inputs'!AF227</f>
        <v>0</v>
      </c>
      <c r="Z227" s="9">
        <f>'1.4.Fwd TIV-Field Inputs'!AG227</f>
        <v>0</v>
      </c>
      <c r="AA227" s="9">
        <f>'1.4.Fwd TIV-Field Inputs'!AH227</f>
        <v>0</v>
      </c>
      <c r="AB227" s="96"/>
      <c r="AC227" s="9">
        <f>'1.4.Fwd TIV-Field Inputs'!AJ227</f>
        <v>0</v>
      </c>
      <c r="AD227" s="9">
        <f>'1.4.Fwd TIV-Field Inputs'!AM227</f>
        <v>0</v>
      </c>
      <c r="AE227" s="9">
        <f>'1.4.Fwd TIV-Field Inputs'!AN227</f>
        <v>0</v>
      </c>
      <c r="AF227" s="9">
        <f>'1.4.Fwd TIV-Field Inputs'!AO227</f>
        <v>0</v>
      </c>
      <c r="AH227" s="72">
        <f>IFERROR(VLOOKUP(D227,Masters!$D$3:$E$17,2,FALSE),0)</f>
        <v>0</v>
      </c>
    </row>
    <row r="228" spans="1:34" ht="16.5" customHeight="1" x14ac:dyDescent="0.25">
      <c r="A228" s="53">
        <f>'1.4.Fwd TIV-Field Inputs'!A228</f>
        <v>0</v>
      </c>
      <c r="B228" s="53">
        <f>'1.4.Fwd TIV-Field Inputs'!B228</f>
        <v>0</v>
      </c>
      <c r="C228" s="53">
        <f>'1.4.Fwd TIV-Field Inputs'!C228</f>
        <v>0</v>
      </c>
      <c r="D228" s="53">
        <f>'1.4.Fwd TIV-Field Inputs'!D228</f>
        <v>0</v>
      </c>
      <c r="E228" s="84" t="str">
        <f t="shared" si="9"/>
        <v>0-0 (0)</v>
      </c>
      <c r="F228" s="3"/>
      <c r="G228" s="10">
        <f>'3.1.MTS A'!M229</f>
        <v>0</v>
      </c>
      <c r="H228" s="10">
        <f>'3.1.MTS A'!O229</f>
        <v>0</v>
      </c>
      <c r="I228" s="96"/>
      <c r="J228" s="10">
        <f>'3.1.MTS A'!G229</f>
        <v>0</v>
      </c>
      <c r="K228" s="10">
        <f>'3.1.MTS A'!L229</f>
        <v>0</v>
      </c>
      <c r="L228" s="10">
        <f>'3.1.MTS A'!N229</f>
        <v>0</v>
      </c>
      <c r="N228" s="9">
        <f>'1.4.Fwd TIV-Field Inputs'!O228</f>
        <v>0</v>
      </c>
      <c r="O228" s="9">
        <f>'1.4.Fwd TIV-Field Inputs'!R228</f>
        <v>0</v>
      </c>
      <c r="P228" s="9">
        <f>'1.4.Fwd TIV-Field Inputs'!S228</f>
        <v>0</v>
      </c>
      <c r="Q228" s="9">
        <f>'1.4.Fwd TIV-Field Inputs'!T228</f>
        <v>0</v>
      </c>
      <c r="R228" s="96"/>
      <c r="S228" s="9">
        <f>'1.4.Fwd TIV-Field Inputs'!V228</f>
        <v>0</v>
      </c>
      <c r="T228" s="9">
        <f>'1.4.Fwd TIV-Field Inputs'!Y228</f>
        <v>0</v>
      </c>
      <c r="U228" s="9">
        <f>'1.4.Fwd TIV-Field Inputs'!Z228</f>
        <v>0</v>
      </c>
      <c r="V228" s="9">
        <f>'1.4.Fwd TIV-Field Inputs'!AA228</f>
        <v>0</v>
      </c>
      <c r="X228" s="9">
        <f>'1.4.Fwd TIV-Field Inputs'!AC228</f>
        <v>0</v>
      </c>
      <c r="Y228" s="9">
        <f>'1.4.Fwd TIV-Field Inputs'!AF228</f>
        <v>0</v>
      </c>
      <c r="Z228" s="9">
        <f>'1.4.Fwd TIV-Field Inputs'!AG228</f>
        <v>0</v>
      </c>
      <c r="AA228" s="9">
        <f>'1.4.Fwd TIV-Field Inputs'!AH228</f>
        <v>0</v>
      </c>
      <c r="AB228" s="96"/>
      <c r="AC228" s="9">
        <f>'1.4.Fwd TIV-Field Inputs'!AJ228</f>
        <v>0</v>
      </c>
      <c r="AD228" s="9">
        <f>'1.4.Fwd TIV-Field Inputs'!AM228</f>
        <v>0</v>
      </c>
      <c r="AE228" s="9">
        <f>'1.4.Fwd TIV-Field Inputs'!AN228</f>
        <v>0</v>
      </c>
      <c r="AF228" s="9">
        <f>'1.4.Fwd TIV-Field Inputs'!AO228</f>
        <v>0</v>
      </c>
      <c r="AH228" s="72">
        <f>IFERROR(VLOOKUP(D228,Masters!$D$3:$E$17,2,FALSE),0)</f>
        <v>0</v>
      </c>
    </row>
    <row r="229" spans="1:34" ht="16.5" customHeight="1" x14ac:dyDescent="0.25">
      <c r="A229" s="53">
        <f>'1.4.Fwd TIV-Field Inputs'!A229</f>
        <v>0</v>
      </c>
      <c r="B229" s="53">
        <f>'1.4.Fwd TIV-Field Inputs'!B229</f>
        <v>0</v>
      </c>
      <c r="C229" s="53">
        <f>'1.4.Fwd TIV-Field Inputs'!C229</f>
        <v>0</v>
      </c>
      <c r="D229" s="53">
        <f>'1.4.Fwd TIV-Field Inputs'!D229</f>
        <v>0</v>
      </c>
      <c r="E229" s="84" t="str">
        <f t="shared" si="9"/>
        <v>0-0 (0)</v>
      </c>
      <c r="F229" s="3"/>
      <c r="G229" s="10">
        <f>'3.1.MTS A'!M230</f>
        <v>0</v>
      </c>
      <c r="H229" s="10">
        <f>'3.1.MTS A'!O230</f>
        <v>0</v>
      </c>
      <c r="I229" s="96"/>
      <c r="J229" s="10">
        <f>'3.1.MTS A'!G230</f>
        <v>0</v>
      </c>
      <c r="K229" s="10">
        <f>'3.1.MTS A'!L230</f>
        <v>0</v>
      </c>
      <c r="L229" s="10">
        <f>'3.1.MTS A'!N230</f>
        <v>0</v>
      </c>
      <c r="N229" s="9">
        <f>'1.4.Fwd TIV-Field Inputs'!O229</f>
        <v>0</v>
      </c>
      <c r="O229" s="9">
        <f>'1.4.Fwd TIV-Field Inputs'!R229</f>
        <v>0</v>
      </c>
      <c r="P229" s="9">
        <f>'1.4.Fwd TIV-Field Inputs'!S229</f>
        <v>0</v>
      </c>
      <c r="Q229" s="9">
        <f>'1.4.Fwd TIV-Field Inputs'!T229</f>
        <v>0</v>
      </c>
      <c r="R229" s="96"/>
      <c r="S229" s="9">
        <f>'1.4.Fwd TIV-Field Inputs'!V229</f>
        <v>0</v>
      </c>
      <c r="T229" s="9">
        <f>'1.4.Fwd TIV-Field Inputs'!Y229</f>
        <v>0</v>
      </c>
      <c r="U229" s="9">
        <f>'1.4.Fwd TIV-Field Inputs'!Z229</f>
        <v>0</v>
      </c>
      <c r="V229" s="9">
        <f>'1.4.Fwd TIV-Field Inputs'!AA229</f>
        <v>0</v>
      </c>
      <c r="X229" s="9">
        <f>'1.4.Fwd TIV-Field Inputs'!AC229</f>
        <v>0</v>
      </c>
      <c r="Y229" s="9">
        <f>'1.4.Fwd TIV-Field Inputs'!AF229</f>
        <v>0</v>
      </c>
      <c r="Z229" s="9">
        <f>'1.4.Fwd TIV-Field Inputs'!AG229</f>
        <v>0</v>
      </c>
      <c r="AA229" s="9">
        <f>'1.4.Fwd TIV-Field Inputs'!AH229</f>
        <v>0</v>
      </c>
      <c r="AB229" s="96"/>
      <c r="AC229" s="9">
        <f>'1.4.Fwd TIV-Field Inputs'!AJ229</f>
        <v>0</v>
      </c>
      <c r="AD229" s="9">
        <f>'1.4.Fwd TIV-Field Inputs'!AM229</f>
        <v>0</v>
      </c>
      <c r="AE229" s="9">
        <f>'1.4.Fwd TIV-Field Inputs'!AN229</f>
        <v>0</v>
      </c>
      <c r="AF229" s="9">
        <f>'1.4.Fwd TIV-Field Inputs'!AO229</f>
        <v>0</v>
      </c>
      <c r="AH229" s="72">
        <f>IFERROR(VLOOKUP(D229,Masters!$D$3:$E$17,2,FALSE),0)</f>
        <v>0</v>
      </c>
    </row>
    <row r="230" spans="1:34" ht="16.5" customHeight="1" x14ac:dyDescent="0.25">
      <c r="A230" s="53">
        <f>'1.4.Fwd TIV-Field Inputs'!A230</f>
        <v>0</v>
      </c>
      <c r="B230" s="53">
        <f>'1.4.Fwd TIV-Field Inputs'!B230</f>
        <v>0</v>
      </c>
      <c r="C230" s="53">
        <f>'1.4.Fwd TIV-Field Inputs'!C230</f>
        <v>0</v>
      </c>
      <c r="D230" s="53">
        <f>'1.4.Fwd TIV-Field Inputs'!D230</f>
        <v>0</v>
      </c>
      <c r="E230" s="84" t="str">
        <f t="shared" si="9"/>
        <v>0-0 (0)</v>
      </c>
      <c r="F230" s="3"/>
      <c r="G230" s="10">
        <f>'3.1.MTS A'!M231</f>
        <v>0</v>
      </c>
      <c r="H230" s="10">
        <f>'3.1.MTS A'!O231</f>
        <v>0</v>
      </c>
      <c r="I230" s="96"/>
      <c r="J230" s="10">
        <f>'3.1.MTS A'!G231</f>
        <v>0</v>
      </c>
      <c r="K230" s="10">
        <f>'3.1.MTS A'!L231</f>
        <v>0</v>
      </c>
      <c r="L230" s="10">
        <f>'3.1.MTS A'!N231</f>
        <v>0</v>
      </c>
      <c r="N230" s="9">
        <f>'1.4.Fwd TIV-Field Inputs'!O230</f>
        <v>0</v>
      </c>
      <c r="O230" s="9">
        <f>'1.4.Fwd TIV-Field Inputs'!R230</f>
        <v>0</v>
      </c>
      <c r="P230" s="9">
        <f>'1.4.Fwd TIV-Field Inputs'!S230</f>
        <v>0</v>
      </c>
      <c r="Q230" s="9">
        <f>'1.4.Fwd TIV-Field Inputs'!T230</f>
        <v>0</v>
      </c>
      <c r="R230" s="96"/>
      <c r="S230" s="9">
        <f>'1.4.Fwd TIV-Field Inputs'!V230</f>
        <v>0</v>
      </c>
      <c r="T230" s="9">
        <f>'1.4.Fwd TIV-Field Inputs'!Y230</f>
        <v>0</v>
      </c>
      <c r="U230" s="9">
        <f>'1.4.Fwd TIV-Field Inputs'!Z230</f>
        <v>0</v>
      </c>
      <c r="V230" s="9">
        <f>'1.4.Fwd TIV-Field Inputs'!AA230</f>
        <v>0</v>
      </c>
      <c r="X230" s="9">
        <f>'1.4.Fwd TIV-Field Inputs'!AC230</f>
        <v>0</v>
      </c>
      <c r="Y230" s="9">
        <f>'1.4.Fwd TIV-Field Inputs'!AF230</f>
        <v>0</v>
      </c>
      <c r="Z230" s="9">
        <f>'1.4.Fwd TIV-Field Inputs'!AG230</f>
        <v>0</v>
      </c>
      <c r="AA230" s="9">
        <f>'1.4.Fwd TIV-Field Inputs'!AH230</f>
        <v>0</v>
      </c>
      <c r="AB230" s="96"/>
      <c r="AC230" s="9">
        <f>'1.4.Fwd TIV-Field Inputs'!AJ230</f>
        <v>0</v>
      </c>
      <c r="AD230" s="9">
        <f>'1.4.Fwd TIV-Field Inputs'!AM230</f>
        <v>0</v>
      </c>
      <c r="AE230" s="9">
        <f>'1.4.Fwd TIV-Field Inputs'!AN230</f>
        <v>0</v>
      </c>
      <c r="AF230" s="9">
        <f>'1.4.Fwd TIV-Field Inputs'!AO230</f>
        <v>0</v>
      </c>
      <c r="AH230" s="72">
        <f>IFERROR(VLOOKUP(D230,Masters!$D$3:$E$17,2,FALSE),0)</f>
        <v>0</v>
      </c>
    </row>
    <row r="231" spans="1:34" ht="16.5" customHeight="1" x14ac:dyDescent="0.25">
      <c r="A231" s="53">
        <f>'1.4.Fwd TIV-Field Inputs'!A231</f>
        <v>0</v>
      </c>
      <c r="B231" s="53">
        <f>'1.4.Fwd TIV-Field Inputs'!B231</f>
        <v>0</v>
      </c>
      <c r="C231" s="53">
        <f>'1.4.Fwd TIV-Field Inputs'!C231</f>
        <v>0</v>
      </c>
      <c r="D231" s="53">
        <f>'1.4.Fwd TIV-Field Inputs'!D231</f>
        <v>0</v>
      </c>
      <c r="E231" s="84" t="str">
        <f t="shared" si="9"/>
        <v>0-0 (0)</v>
      </c>
      <c r="F231" s="3"/>
      <c r="G231" s="10">
        <f>'3.1.MTS A'!M232</f>
        <v>0</v>
      </c>
      <c r="H231" s="10">
        <f>'3.1.MTS A'!O232</f>
        <v>0</v>
      </c>
      <c r="I231" s="96"/>
      <c r="J231" s="10">
        <f>'3.1.MTS A'!G232</f>
        <v>0</v>
      </c>
      <c r="K231" s="10">
        <f>'3.1.MTS A'!L232</f>
        <v>0</v>
      </c>
      <c r="L231" s="10">
        <f>'3.1.MTS A'!N232</f>
        <v>0</v>
      </c>
      <c r="N231" s="9">
        <f>'1.4.Fwd TIV-Field Inputs'!O231</f>
        <v>0</v>
      </c>
      <c r="O231" s="9">
        <f>'1.4.Fwd TIV-Field Inputs'!R231</f>
        <v>0</v>
      </c>
      <c r="P231" s="9">
        <f>'1.4.Fwd TIV-Field Inputs'!S231</f>
        <v>0</v>
      </c>
      <c r="Q231" s="9">
        <f>'1.4.Fwd TIV-Field Inputs'!T231</f>
        <v>0</v>
      </c>
      <c r="R231" s="96"/>
      <c r="S231" s="9">
        <f>'1.4.Fwd TIV-Field Inputs'!V231</f>
        <v>0</v>
      </c>
      <c r="T231" s="9">
        <f>'1.4.Fwd TIV-Field Inputs'!Y231</f>
        <v>0</v>
      </c>
      <c r="U231" s="9">
        <f>'1.4.Fwd TIV-Field Inputs'!Z231</f>
        <v>0</v>
      </c>
      <c r="V231" s="9">
        <f>'1.4.Fwd TIV-Field Inputs'!AA231</f>
        <v>0</v>
      </c>
      <c r="X231" s="9">
        <f>'1.4.Fwd TIV-Field Inputs'!AC231</f>
        <v>0</v>
      </c>
      <c r="Y231" s="9">
        <f>'1.4.Fwd TIV-Field Inputs'!AF231</f>
        <v>0</v>
      </c>
      <c r="Z231" s="9">
        <f>'1.4.Fwd TIV-Field Inputs'!AG231</f>
        <v>0</v>
      </c>
      <c r="AA231" s="9">
        <f>'1.4.Fwd TIV-Field Inputs'!AH231</f>
        <v>0</v>
      </c>
      <c r="AB231" s="96"/>
      <c r="AC231" s="9">
        <f>'1.4.Fwd TIV-Field Inputs'!AJ231</f>
        <v>0</v>
      </c>
      <c r="AD231" s="9">
        <f>'1.4.Fwd TIV-Field Inputs'!AM231</f>
        <v>0</v>
      </c>
      <c r="AE231" s="9">
        <f>'1.4.Fwd TIV-Field Inputs'!AN231</f>
        <v>0</v>
      </c>
      <c r="AF231" s="9">
        <f>'1.4.Fwd TIV-Field Inputs'!AO231</f>
        <v>0</v>
      </c>
      <c r="AH231" s="72">
        <f>IFERROR(VLOOKUP(D231,Masters!$D$3:$E$17,2,FALSE),0)</f>
        <v>0</v>
      </c>
    </row>
    <row r="232" spans="1:34" ht="16.5" customHeight="1" x14ac:dyDescent="0.25">
      <c r="A232" s="53">
        <f>'1.4.Fwd TIV-Field Inputs'!A232</f>
        <v>0</v>
      </c>
      <c r="B232" s="53">
        <f>'1.4.Fwd TIV-Field Inputs'!B232</f>
        <v>0</v>
      </c>
      <c r="C232" s="53">
        <f>'1.4.Fwd TIV-Field Inputs'!C232</f>
        <v>0</v>
      </c>
      <c r="D232" s="53">
        <f>'1.4.Fwd TIV-Field Inputs'!D232</f>
        <v>0</v>
      </c>
      <c r="E232" s="84" t="str">
        <f t="shared" si="9"/>
        <v>0-0 (0)</v>
      </c>
      <c r="F232" s="3"/>
      <c r="G232" s="10">
        <f>'3.1.MTS A'!M233</f>
        <v>0</v>
      </c>
      <c r="H232" s="10">
        <f>'3.1.MTS A'!O233</f>
        <v>0</v>
      </c>
      <c r="I232" s="96"/>
      <c r="J232" s="10">
        <f>'3.1.MTS A'!G233</f>
        <v>0</v>
      </c>
      <c r="K232" s="10">
        <f>'3.1.MTS A'!L233</f>
        <v>0</v>
      </c>
      <c r="L232" s="10">
        <f>'3.1.MTS A'!N233</f>
        <v>0</v>
      </c>
      <c r="N232" s="9">
        <f>'1.4.Fwd TIV-Field Inputs'!O232</f>
        <v>0</v>
      </c>
      <c r="O232" s="9">
        <f>'1.4.Fwd TIV-Field Inputs'!R232</f>
        <v>0</v>
      </c>
      <c r="P232" s="9">
        <f>'1.4.Fwd TIV-Field Inputs'!S232</f>
        <v>0</v>
      </c>
      <c r="Q232" s="9">
        <f>'1.4.Fwd TIV-Field Inputs'!T232</f>
        <v>0</v>
      </c>
      <c r="R232" s="96"/>
      <c r="S232" s="9">
        <f>'1.4.Fwd TIV-Field Inputs'!V232</f>
        <v>0</v>
      </c>
      <c r="T232" s="9">
        <f>'1.4.Fwd TIV-Field Inputs'!Y232</f>
        <v>0</v>
      </c>
      <c r="U232" s="9">
        <f>'1.4.Fwd TIV-Field Inputs'!Z232</f>
        <v>0</v>
      </c>
      <c r="V232" s="9">
        <f>'1.4.Fwd TIV-Field Inputs'!AA232</f>
        <v>0</v>
      </c>
      <c r="X232" s="9">
        <f>'1.4.Fwd TIV-Field Inputs'!AC232</f>
        <v>0</v>
      </c>
      <c r="Y232" s="9">
        <f>'1.4.Fwd TIV-Field Inputs'!AF232</f>
        <v>0</v>
      </c>
      <c r="Z232" s="9">
        <f>'1.4.Fwd TIV-Field Inputs'!AG232</f>
        <v>0</v>
      </c>
      <c r="AA232" s="9">
        <f>'1.4.Fwd TIV-Field Inputs'!AH232</f>
        <v>0</v>
      </c>
      <c r="AB232" s="96"/>
      <c r="AC232" s="9">
        <f>'1.4.Fwd TIV-Field Inputs'!AJ232</f>
        <v>0</v>
      </c>
      <c r="AD232" s="9">
        <f>'1.4.Fwd TIV-Field Inputs'!AM232</f>
        <v>0</v>
      </c>
      <c r="AE232" s="9">
        <f>'1.4.Fwd TIV-Field Inputs'!AN232</f>
        <v>0</v>
      </c>
      <c r="AF232" s="9">
        <f>'1.4.Fwd TIV-Field Inputs'!AO232</f>
        <v>0</v>
      </c>
      <c r="AH232" s="72">
        <f>IFERROR(VLOOKUP(D232,Masters!$D$3:$E$17,2,FALSE),0)</f>
        <v>0</v>
      </c>
    </row>
    <row r="233" spans="1:34" ht="16.5" customHeight="1" x14ac:dyDescent="0.25">
      <c r="A233" s="53">
        <f>'1.4.Fwd TIV-Field Inputs'!A233</f>
        <v>0</v>
      </c>
      <c r="B233" s="53">
        <f>'1.4.Fwd TIV-Field Inputs'!B233</f>
        <v>0</v>
      </c>
      <c r="C233" s="53">
        <f>'1.4.Fwd TIV-Field Inputs'!C233</f>
        <v>0</v>
      </c>
      <c r="D233" s="53">
        <f>'1.4.Fwd TIV-Field Inputs'!D233</f>
        <v>0</v>
      </c>
      <c r="E233" s="84" t="str">
        <f t="shared" si="9"/>
        <v>0-0 (0)</v>
      </c>
      <c r="F233" s="3"/>
      <c r="G233" s="10">
        <f>'3.1.MTS A'!M234</f>
        <v>0</v>
      </c>
      <c r="H233" s="10">
        <f>'3.1.MTS A'!O234</f>
        <v>0</v>
      </c>
      <c r="I233" s="96"/>
      <c r="J233" s="10">
        <f>'3.1.MTS A'!G234</f>
        <v>0</v>
      </c>
      <c r="K233" s="10">
        <f>'3.1.MTS A'!L234</f>
        <v>0</v>
      </c>
      <c r="L233" s="10">
        <f>'3.1.MTS A'!N234</f>
        <v>0</v>
      </c>
      <c r="N233" s="9">
        <f>'1.4.Fwd TIV-Field Inputs'!O233</f>
        <v>0</v>
      </c>
      <c r="O233" s="9">
        <f>'1.4.Fwd TIV-Field Inputs'!R233</f>
        <v>0</v>
      </c>
      <c r="P233" s="9">
        <f>'1.4.Fwd TIV-Field Inputs'!S233</f>
        <v>0</v>
      </c>
      <c r="Q233" s="9">
        <f>'1.4.Fwd TIV-Field Inputs'!T233</f>
        <v>0</v>
      </c>
      <c r="R233" s="96"/>
      <c r="S233" s="9">
        <f>'1.4.Fwd TIV-Field Inputs'!V233</f>
        <v>0</v>
      </c>
      <c r="T233" s="9">
        <f>'1.4.Fwd TIV-Field Inputs'!Y233</f>
        <v>0</v>
      </c>
      <c r="U233" s="9">
        <f>'1.4.Fwd TIV-Field Inputs'!Z233</f>
        <v>0</v>
      </c>
      <c r="V233" s="9">
        <f>'1.4.Fwd TIV-Field Inputs'!AA233</f>
        <v>0</v>
      </c>
      <c r="X233" s="9">
        <f>'1.4.Fwd TIV-Field Inputs'!AC233</f>
        <v>0</v>
      </c>
      <c r="Y233" s="9">
        <f>'1.4.Fwd TIV-Field Inputs'!AF233</f>
        <v>0</v>
      </c>
      <c r="Z233" s="9">
        <f>'1.4.Fwd TIV-Field Inputs'!AG233</f>
        <v>0</v>
      </c>
      <c r="AA233" s="9">
        <f>'1.4.Fwd TIV-Field Inputs'!AH233</f>
        <v>0</v>
      </c>
      <c r="AB233" s="96"/>
      <c r="AC233" s="9">
        <f>'1.4.Fwd TIV-Field Inputs'!AJ233</f>
        <v>0</v>
      </c>
      <c r="AD233" s="9">
        <f>'1.4.Fwd TIV-Field Inputs'!AM233</f>
        <v>0</v>
      </c>
      <c r="AE233" s="9">
        <f>'1.4.Fwd TIV-Field Inputs'!AN233</f>
        <v>0</v>
      </c>
      <c r="AF233" s="9">
        <f>'1.4.Fwd TIV-Field Inputs'!AO233</f>
        <v>0</v>
      </c>
      <c r="AH233" s="72">
        <f>IFERROR(VLOOKUP(D233,Masters!$D$3:$E$17,2,FALSE),0)</f>
        <v>0</v>
      </c>
    </row>
    <row r="234" spans="1:34" ht="16.5" customHeight="1" x14ac:dyDescent="0.25">
      <c r="A234" s="53">
        <f>'1.4.Fwd TIV-Field Inputs'!A234</f>
        <v>0</v>
      </c>
      <c r="B234" s="53">
        <f>'1.4.Fwd TIV-Field Inputs'!B234</f>
        <v>0</v>
      </c>
      <c r="C234" s="53">
        <f>'1.4.Fwd TIV-Field Inputs'!C234</f>
        <v>0</v>
      </c>
      <c r="D234" s="53">
        <f>'1.4.Fwd TIV-Field Inputs'!D234</f>
        <v>0</v>
      </c>
      <c r="E234" s="84" t="str">
        <f t="shared" si="9"/>
        <v>0-0 (0)</v>
      </c>
      <c r="F234" s="3"/>
      <c r="G234" s="10">
        <f>'3.1.MTS A'!M235</f>
        <v>0</v>
      </c>
      <c r="H234" s="10">
        <f>'3.1.MTS A'!O235</f>
        <v>0</v>
      </c>
      <c r="I234" s="96"/>
      <c r="J234" s="10">
        <f>'3.1.MTS A'!G235</f>
        <v>0</v>
      </c>
      <c r="K234" s="10">
        <f>'3.1.MTS A'!L235</f>
        <v>0</v>
      </c>
      <c r="L234" s="10">
        <f>'3.1.MTS A'!N235</f>
        <v>0</v>
      </c>
      <c r="N234" s="9">
        <f>'1.4.Fwd TIV-Field Inputs'!O234</f>
        <v>0</v>
      </c>
      <c r="O234" s="9">
        <f>'1.4.Fwd TIV-Field Inputs'!R234</f>
        <v>0</v>
      </c>
      <c r="P234" s="9">
        <f>'1.4.Fwd TIV-Field Inputs'!S234</f>
        <v>0</v>
      </c>
      <c r="Q234" s="9">
        <f>'1.4.Fwd TIV-Field Inputs'!T234</f>
        <v>0</v>
      </c>
      <c r="R234" s="96"/>
      <c r="S234" s="9">
        <f>'1.4.Fwd TIV-Field Inputs'!V234</f>
        <v>0</v>
      </c>
      <c r="T234" s="9">
        <f>'1.4.Fwd TIV-Field Inputs'!Y234</f>
        <v>0</v>
      </c>
      <c r="U234" s="9">
        <f>'1.4.Fwd TIV-Field Inputs'!Z234</f>
        <v>0</v>
      </c>
      <c r="V234" s="9">
        <f>'1.4.Fwd TIV-Field Inputs'!AA234</f>
        <v>0</v>
      </c>
      <c r="X234" s="9">
        <f>'1.4.Fwd TIV-Field Inputs'!AC234</f>
        <v>0</v>
      </c>
      <c r="Y234" s="9">
        <f>'1.4.Fwd TIV-Field Inputs'!AF234</f>
        <v>0</v>
      </c>
      <c r="Z234" s="9">
        <f>'1.4.Fwd TIV-Field Inputs'!AG234</f>
        <v>0</v>
      </c>
      <c r="AA234" s="9">
        <f>'1.4.Fwd TIV-Field Inputs'!AH234</f>
        <v>0</v>
      </c>
      <c r="AB234" s="96"/>
      <c r="AC234" s="9">
        <f>'1.4.Fwd TIV-Field Inputs'!AJ234</f>
        <v>0</v>
      </c>
      <c r="AD234" s="9">
        <f>'1.4.Fwd TIV-Field Inputs'!AM234</f>
        <v>0</v>
      </c>
      <c r="AE234" s="9">
        <f>'1.4.Fwd TIV-Field Inputs'!AN234</f>
        <v>0</v>
      </c>
      <c r="AF234" s="9">
        <f>'1.4.Fwd TIV-Field Inputs'!AO234</f>
        <v>0</v>
      </c>
      <c r="AH234" s="72">
        <f>IFERROR(VLOOKUP(D234,Masters!$D$3:$E$17,2,FALSE),0)</f>
        <v>0</v>
      </c>
    </row>
    <row r="235" spans="1:34" ht="16.5" customHeight="1" x14ac:dyDescent="0.25">
      <c r="A235" s="53">
        <f>'1.4.Fwd TIV-Field Inputs'!A235</f>
        <v>0</v>
      </c>
      <c r="B235" s="53">
        <f>'1.4.Fwd TIV-Field Inputs'!B235</f>
        <v>0</v>
      </c>
      <c r="C235" s="53">
        <f>'1.4.Fwd TIV-Field Inputs'!C235</f>
        <v>0</v>
      </c>
      <c r="D235" s="53">
        <f>'1.4.Fwd TIV-Field Inputs'!D235</f>
        <v>0</v>
      </c>
      <c r="E235" s="84" t="str">
        <f t="shared" si="9"/>
        <v>0-0 (0)</v>
      </c>
      <c r="F235" s="3"/>
      <c r="G235" s="10">
        <f>'3.1.MTS A'!M236</f>
        <v>0</v>
      </c>
      <c r="H235" s="10">
        <f>'3.1.MTS A'!O236</f>
        <v>0</v>
      </c>
      <c r="I235" s="96"/>
      <c r="J235" s="10">
        <f>'3.1.MTS A'!G236</f>
        <v>0</v>
      </c>
      <c r="K235" s="10">
        <f>'3.1.MTS A'!L236</f>
        <v>0</v>
      </c>
      <c r="L235" s="10">
        <f>'3.1.MTS A'!N236</f>
        <v>0</v>
      </c>
      <c r="N235" s="9">
        <f>'1.4.Fwd TIV-Field Inputs'!O235</f>
        <v>0</v>
      </c>
      <c r="O235" s="9">
        <f>'1.4.Fwd TIV-Field Inputs'!R235</f>
        <v>0</v>
      </c>
      <c r="P235" s="9">
        <f>'1.4.Fwd TIV-Field Inputs'!S235</f>
        <v>0</v>
      </c>
      <c r="Q235" s="9">
        <f>'1.4.Fwd TIV-Field Inputs'!T235</f>
        <v>0</v>
      </c>
      <c r="R235" s="96"/>
      <c r="S235" s="9">
        <f>'1.4.Fwd TIV-Field Inputs'!V235</f>
        <v>0</v>
      </c>
      <c r="T235" s="9">
        <f>'1.4.Fwd TIV-Field Inputs'!Y235</f>
        <v>0</v>
      </c>
      <c r="U235" s="9">
        <f>'1.4.Fwd TIV-Field Inputs'!Z235</f>
        <v>0</v>
      </c>
      <c r="V235" s="9">
        <f>'1.4.Fwd TIV-Field Inputs'!AA235</f>
        <v>0</v>
      </c>
      <c r="X235" s="9">
        <f>'1.4.Fwd TIV-Field Inputs'!AC235</f>
        <v>0</v>
      </c>
      <c r="Y235" s="9">
        <f>'1.4.Fwd TIV-Field Inputs'!AF235</f>
        <v>0</v>
      </c>
      <c r="Z235" s="9">
        <f>'1.4.Fwd TIV-Field Inputs'!AG235</f>
        <v>0</v>
      </c>
      <c r="AA235" s="9">
        <f>'1.4.Fwd TIV-Field Inputs'!AH235</f>
        <v>0</v>
      </c>
      <c r="AB235" s="96"/>
      <c r="AC235" s="9">
        <f>'1.4.Fwd TIV-Field Inputs'!AJ235</f>
        <v>0</v>
      </c>
      <c r="AD235" s="9">
        <f>'1.4.Fwd TIV-Field Inputs'!AM235</f>
        <v>0</v>
      </c>
      <c r="AE235" s="9">
        <f>'1.4.Fwd TIV-Field Inputs'!AN235</f>
        <v>0</v>
      </c>
      <c r="AF235" s="9">
        <f>'1.4.Fwd TIV-Field Inputs'!AO235</f>
        <v>0</v>
      </c>
      <c r="AH235" s="72">
        <f>IFERROR(VLOOKUP(D235,Masters!$D$3:$E$17,2,FALSE),0)</f>
        <v>0</v>
      </c>
    </row>
    <row r="236" spans="1:34" ht="16.5" customHeight="1" x14ac:dyDescent="0.25">
      <c r="A236" s="53">
        <f>'1.4.Fwd TIV-Field Inputs'!A236</f>
        <v>0</v>
      </c>
      <c r="B236" s="53">
        <f>'1.4.Fwd TIV-Field Inputs'!B236</f>
        <v>0</v>
      </c>
      <c r="C236" s="53">
        <f>'1.4.Fwd TIV-Field Inputs'!C236</f>
        <v>0</v>
      </c>
      <c r="D236" s="53">
        <f>'1.4.Fwd TIV-Field Inputs'!D236</f>
        <v>0</v>
      </c>
      <c r="E236" s="84" t="str">
        <f t="shared" si="9"/>
        <v>0-0 (0)</v>
      </c>
      <c r="F236" s="3"/>
      <c r="G236" s="10">
        <f>'3.1.MTS A'!M237</f>
        <v>0</v>
      </c>
      <c r="H236" s="10">
        <f>'3.1.MTS A'!O237</f>
        <v>0</v>
      </c>
      <c r="I236" s="96"/>
      <c r="J236" s="10">
        <f>'3.1.MTS A'!G237</f>
        <v>0</v>
      </c>
      <c r="K236" s="10">
        <f>'3.1.MTS A'!L237</f>
        <v>0</v>
      </c>
      <c r="L236" s="10">
        <f>'3.1.MTS A'!N237</f>
        <v>0</v>
      </c>
      <c r="N236" s="9">
        <f>'1.4.Fwd TIV-Field Inputs'!O236</f>
        <v>0</v>
      </c>
      <c r="O236" s="9">
        <f>'1.4.Fwd TIV-Field Inputs'!R236</f>
        <v>0</v>
      </c>
      <c r="P236" s="9">
        <f>'1.4.Fwd TIV-Field Inputs'!S236</f>
        <v>0</v>
      </c>
      <c r="Q236" s="9">
        <f>'1.4.Fwd TIV-Field Inputs'!T236</f>
        <v>0</v>
      </c>
      <c r="R236" s="96"/>
      <c r="S236" s="9">
        <f>'1.4.Fwd TIV-Field Inputs'!V236</f>
        <v>0</v>
      </c>
      <c r="T236" s="9">
        <f>'1.4.Fwd TIV-Field Inputs'!Y236</f>
        <v>0</v>
      </c>
      <c r="U236" s="9">
        <f>'1.4.Fwd TIV-Field Inputs'!Z236</f>
        <v>0</v>
      </c>
      <c r="V236" s="9">
        <f>'1.4.Fwd TIV-Field Inputs'!AA236</f>
        <v>0</v>
      </c>
      <c r="X236" s="9">
        <f>'1.4.Fwd TIV-Field Inputs'!AC236</f>
        <v>0</v>
      </c>
      <c r="Y236" s="9">
        <f>'1.4.Fwd TIV-Field Inputs'!AF236</f>
        <v>0</v>
      </c>
      <c r="Z236" s="9">
        <f>'1.4.Fwd TIV-Field Inputs'!AG236</f>
        <v>0</v>
      </c>
      <c r="AA236" s="9">
        <f>'1.4.Fwd TIV-Field Inputs'!AH236</f>
        <v>0</v>
      </c>
      <c r="AB236" s="96"/>
      <c r="AC236" s="9">
        <f>'1.4.Fwd TIV-Field Inputs'!AJ236</f>
        <v>0</v>
      </c>
      <c r="AD236" s="9">
        <f>'1.4.Fwd TIV-Field Inputs'!AM236</f>
        <v>0</v>
      </c>
      <c r="AE236" s="9">
        <f>'1.4.Fwd TIV-Field Inputs'!AN236</f>
        <v>0</v>
      </c>
      <c r="AF236" s="9">
        <f>'1.4.Fwd TIV-Field Inputs'!AO236</f>
        <v>0</v>
      </c>
      <c r="AH236" s="72">
        <f>IFERROR(VLOOKUP(D236,Masters!$D$3:$E$17,2,FALSE),0)</f>
        <v>0</v>
      </c>
    </row>
    <row r="237" spans="1:34" ht="16.5" customHeight="1" x14ac:dyDescent="0.25">
      <c r="A237" s="53">
        <f>'1.4.Fwd TIV-Field Inputs'!A237</f>
        <v>0</v>
      </c>
      <c r="B237" s="53">
        <f>'1.4.Fwd TIV-Field Inputs'!B237</f>
        <v>0</v>
      </c>
      <c r="C237" s="53">
        <f>'1.4.Fwd TIV-Field Inputs'!C237</f>
        <v>0</v>
      </c>
      <c r="D237" s="53">
        <f>'1.4.Fwd TIV-Field Inputs'!D237</f>
        <v>0</v>
      </c>
      <c r="E237" s="84" t="str">
        <f t="shared" si="9"/>
        <v>0-0 (0)</v>
      </c>
      <c r="F237" s="3"/>
      <c r="G237" s="10">
        <f>'3.1.MTS A'!M238</f>
        <v>0</v>
      </c>
      <c r="H237" s="10">
        <f>'3.1.MTS A'!O238</f>
        <v>0</v>
      </c>
      <c r="I237" s="96"/>
      <c r="J237" s="10">
        <f>'3.1.MTS A'!G238</f>
        <v>0</v>
      </c>
      <c r="K237" s="10">
        <f>'3.1.MTS A'!L238</f>
        <v>0</v>
      </c>
      <c r="L237" s="10">
        <f>'3.1.MTS A'!N238</f>
        <v>0</v>
      </c>
      <c r="N237" s="9">
        <f>'1.4.Fwd TIV-Field Inputs'!O237</f>
        <v>0</v>
      </c>
      <c r="O237" s="9">
        <f>'1.4.Fwd TIV-Field Inputs'!R237</f>
        <v>0</v>
      </c>
      <c r="P237" s="9">
        <f>'1.4.Fwd TIV-Field Inputs'!S237</f>
        <v>0</v>
      </c>
      <c r="Q237" s="9">
        <f>'1.4.Fwd TIV-Field Inputs'!T237</f>
        <v>0</v>
      </c>
      <c r="R237" s="96"/>
      <c r="S237" s="9">
        <f>'1.4.Fwd TIV-Field Inputs'!V237</f>
        <v>0</v>
      </c>
      <c r="T237" s="9">
        <f>'1.4.Fwd TIV-Field Inputs'!Y237</f>
        <v>0</v>
      </c>
      <c r="U237" s="9">
        <f>'1.4.Fwd TIV-Field Inputs'!Z237</f>
        <v>0</v>
      </c>
      <c r="V237" s="9">
        <f>'1.4.Fwd TIV-Field Inputs'!AA237</f>
        <v>0</v>
      </c>
      <c r="X237" s="9">
        <f>'1.4.Fwd TIV-Field Inputs'!AC237</f>
        <v>0</v>
      </c>
      <c r="Y237" s="9">
        <f>'1.4.Fwd TIV-Field Inputs'!AF237</f>
        <v>0</v>
      </c>
      <c r="Z237" s="9">
        <f>'1.4.Fwd TIV-Field Inputs'!AG237</f>
        <v>0</v>
      </c>
      <c r="AA237" s="9">
        <f>'1.4.Fwd TIV-Field Inputs'!AH237</f>
        <v>0</v>
      </c>
      <c r="AB237" s="96"/>
      <c r="AC237" s="9">
        <f>'1.4.Fwd TIV-Field Inputs'!AJ237</f>
        <v>0</v>
      </c>
      <c r="AD237" s="9">
        <f>'1.4.Fwd TIV-Field Inputs'!AM237</f>
        <v>0</v>
      </c>
      <c r="AE237" s="9">
        <f>'1.4.Fwd TIV-Field Inputs'!AN237</f>
        <v>0</v>
      </c>
      <c r="AF237" s="9">
        <f>'1.4.Fwd TIV-Field Inputs'!AO237</f>
        <v>0</v>
      </c>
      <c r="AH237" s="72">
        <f>IFERROR(VLOOKUP(D237,Masters!$D$3:$E$17,2,FALSE),0)</f>
        <v>0</v>
      </c>
    </row>
    <row r="238" spans="1:34" ht="16.5" customHeight="1" x14ac:dyDescent="0.25">
      <c r="A238" s="53">
        <f>'1.4.Fwd TIV-Field Inputs'!A238</f>
        <v>0</v>
      </c>
      <c r="B238" s="53">
        <f>'1.4.Fwd TIV-Field Inputs'!B238</f>
        <v>0</v>
      </c>
      <c r="C238" s="53">
        <f>'1.4.Fwd TIV-Field Inputs'!C238</f>
        <v>0</v>
      </c>
      <c r="D238" s="53">
        <f>'1.4.Fwd TIV-Field Inputs'!D238</f>
        <v>0</v>
      </c>
      <c r="E238" s="84" t="str">
        <f t="shared" si="9"/>
        <v>0-0 (0)</v>
      </c>
      <c r="F238" s="3"/>
      <c r="G238" s="10">
        <f>'3.1.MTS A'!M239</f>
        <v>0</v>
      </c>
      <c r="H238" s="10">
        <f>'3.1.MTS A'!O239</f>
        <v>0</v>
      </c>
      <c r="I238" s="96"/>
      <c r="J238" s="10">
        <f>'3.1.MTS A'!G239</f>
        <v>0</v>
      </c>
      <c r="K238" s="10">
        <f>'3.1.MTS A'!L239</f>
        <v>0</v>
      </c>
      <c r="L238" s="10">
        <f>'3.1.MTS A'!N239</f>
        <v>0</v>
      </c>
      <c r="N238" s="9">
        <f>'1.4.Fwd TIV-Field Inputs'!O238</f>
        <v>0</v>
      </c>
      <c r="O238" s="9">
        <f>'1.4.Fwd TIV-Field Inputs'!R238</f>
        <v>0</v>
      </c>
      <c r="P238" s="9">
        <f>'1.4.Fwd TIV-Field Inputs'!S238</f>
        <v>0</v>
      </c>
      <c r="Q238" s="9">
        <f>'1.4.Fwd TIV-Field Inputs'!T238</f>
        <v>0</v>
      </c>
      <c r="R238" s="96"/>
      <c r="S238" s="9">
        <f>'1.4.Fwd TIV-Field Inputs'!V238</f>
        <v>0</v>
      </c>
      <c r="T238" s="9">
        <f>'1.4.Fwd TIV-Field Inputs'!Y238</f>
        <v>0</v>
      </c>
      <c r="U238" s="9">
        <f>'1.4.Fwd TIV-Field Inputs'!Z238</f>
        <v>0</v>
      </c>
      <c r="V238" s="9">
        <f>'1.4.Fwd TIV-Field Inputs'!AA238</f>
        <v>0</v>
      </c>
      <c r="X238" s="9">
        <f>'1.4.Fwd TIV-Field Inputs'!AC238</f>
        <v>0</v>
      </c>
      <c r="Y238" s="9">
        <f>'1.4.Fwd TIV-Field Inputs'!AF238</f>
        <v>0</v>
      </c>
      <c r="Z238" s="9">
        <f>'1.4.Fwd TIV-Field Inputs'!AG238</f>
        <v>0</v>
      </c>
      <c r="AA238" s="9">
        <f>'1.4.Fwd TIV-Field Inputs'!AH238</f>
        <v>0</v>
      </c>
      <c r="AB238" s="96"/>
      <c r="AC238" s="9">
        <f>'1.4.Fwd TIV-Field Inputs'!AJ238</f>
        <v>0</v>
      </c>
      <c r="AD238" s="9">
        <f>'1.4.Fwd TIV-Field Inputs'!AM238</f>
        <v>0</v>
      </c>
      <c r="AE238" s="9">
        <f>'1.4.Fwd TIV-Field Inputs'!AN238</f>
        <v>0</v>
      </c>
      <c r="AF238" s="9">
        <f>'1.4.Fwd TIV-Field Inputs'!AO238</f>
        <v>0</v>
      </c>
      <c r="AH238" s="72">
        <f>IFERROR(VLOOKUP(D238,Masters!$D$3:$E$17,2,FALSE),0)</f>
        <v>0</v>
      </c>
    </row>
    <row r="239" spans="1:34" ht="16.5" customHeight="1" x14ac:dyDescent="0.25">
      <c r="A239" s="53">
        <f>'1.4.Fwd TIV-Field Inputs'!A239</f>
        <v>0</v>
      </c>
      <c r="B239" s="53">
        <f>'1.4.Fwd TIV-Field Inputs'!B239</f>
        <v>0</v>
      </c>
      <c r="C239" s="53">
        <f>'1.4.Fwd TIV-Field Inputs'!C239</f>
        <v>0</v>
      </c>
      <c r="D239" s="53">
        <f>'1.4.Fwd TIV-Field Inputs'!D239</f>
        <v>0</v>
      </c>
      <c r="E239" s="84" t="str">
        <f t="shared" si="9"/>
        <v>0-0 (0)</v>
      </c>
      <c r="F239" s="3"/>
      <c r="G239" s="10">
        <f>'3.1.MTS A'!M240</f>
        <v>0</v>
      </c>
      <c r="H239" s="10">
        <f>'3.1.MTS A'!O240</f>
        <v>0</v>
      </c>
      <c r="I239" s="96"/>
      <c r="J239" s="10">
        <f>'3.1.MTS A'!G240</f>
        <v>0</v>
      </c>
      <c r="K239" s="10">
        <f>'3.1.MTS A'!L240</f>
        <v>0</v>
      </c>
      <c r="L239" s="10">
        <f>'3.1.MTS A'!N240</f>
        <v>0</v>
      </c>
      <c r="N239" s="9">
        <f>'1.4.Fwd TIV-Field Inputs'!O239</f>
        <v>0</v>
      </c>
      <c r="O239" s="9">
        <f>'1.4.Fwd TIV-Field Inputs'!R239</f>
        <v>0</v>
      </c>
      <c r="P239" s="9">
        <f>'1.4.Fwd TIV-Field Inputs'!S239</f>
        <v>0</v>
      </c>
      <c r="Q239" s="9">
        <f>'1.4.Fwd TIV-Field Inputs'!T239</f>
        <v>0</v>
      </c>
      <c r="R239" s="96"/>
      <c r="S239" s="9">
        <f>'1.4.Fwd TIV-Field Inputs'!V239</f>
        <v>0</v>
      </c>
      <c r="T239" s="9">
        <f>'1.4.Fwd TIV-Field Inputs'!Y239</f>
        <v>0</v>
      </c>
      <c r="U239" s="9">
        <f>'1.4.Fwd TIV-Field Inputs'!Z239</f>
        <v>0</v>
      </c>
      <c r="V239" s="9">
        <f>'1.4.Fwd TIV-Field Inputs'!AA239</f>
        <v>0</v>
      </c>
      <c r="X239" s="9">
        <f>'1.4.Fwd TIV-Field Inputs'!AC239</f>
        <v>0</v>
      </c>
      <c r="Y239" s="9">
        <f>'1.4.Fwd TIV-Field Inputs'!AF239</f>
        <v>0</v>
      </c>
      <c r="Z239" s="9">
        <f>'1.4.Fwd TIV-Field Inputs'!AG239</f>
        <v>0</v>
      </c>
      <c r="AA239" s="9">
        <f>'1.4.Fwd TIV-Field Inputs'!AH239</f>
        <v>0</v>
      </c>
      <c r="AB239" s="96"/>
      <c r="AC239" s="9">
        <f>'1.4.Fwd TIV-Field Inputs'!AJ239</f>
        <v>0</v>
      </c>
      <c r="AD239" s="9">
        <f>'1.4.Fwd TIV-Field Inputs'!AM239</f>
        <v>0</v>
      </c>
      <c r="AE239" s="9">
        <f>'1.4.Fwd TIV-Field Inputs'!AN239</f>
        <v>0</v>
      </c>
      <c r="AF239" s="9">
        <f>'1.4.Fwd TIV-Field Inputs'!AO239</f>
        <v>0</v>
      </c>
      <c r="AH239" s="72">
        <f>IFERROR(VLOOKUP(D239,Masters!$D$3:$E$17,2,FALSE),0)</f>
        <v>0</v>
      </c>
    </row>
    <row r="240" spans="1:34" ht="16.5" customHeight="1" x14ac:dyDescent="0.25">
      <c r="A240" s="53">
        <f>'1.4.Fwd TIV-Field Inputs'!A240</f>
        <v>0</v>
      </c>
      <c r="B240" s="53">
        <f>'1.4.Fwd TIV-Field Inputs'!B240</f>
        <v>0</v>
      </c>
      <c r="C240" s="53">
        <f>'1.4.Fwd TIV-Field Inputs'!C240</f>
        <v>0</v>
      </c>
      <c r="D240" s="53">
        <f>'1.4.Fwd TIV-Field Inputs'!D240</f>
        <v>0</v>
      </c>
      <c r="E240" s="84" t="str">
        <f t="shared" si="9"/>
        <v>0-0 (0)</v>
      </c>
      <c r="F240" s="3"/>
      <c r="G240" s="10">
        <f>'3.1.MTS A'!M241</f>
        <v>0</v>
      </c>
      <c r="H240" s="10">
        <f>'3.1.MTS A'!O241</f>
        <v>0</v>
      </c>
      <c r="I240" s="96"/>
      <c r="J240" s="10">
        <f>'3.1.MTS A'!G241</f>
        <v>0</v>
      </c>
      <c r="K240" s="10">
        <f>'3.1.MTS A'!L241</f>
        <v>0</v>
      </c>
      <c r="L240" s="10">
        <f>'3.1.MTS A'!N241</f>
        <v>0</v>
      </c>
      <c r="N240" s="9">
        <f>'1.4.Fwd TIV-Field Inputs'!O240</f>
        <v>0</v>
      </c>
      <c r="O240" s="9">
        <f>'1.4.Fwd TIV-Field Inputs'!R240</f>
        <v>0</v>
      </c>
      <c r="P240" s="9">
        <f>'1.4.Fwd TIV-Field Inputs'!S240</f>
        <v>0</v>
      </c>
      <c r="Q240" s="9">
        <f>'1.4.Fwd TIV-Field Inputs'!T240</f>
        <v>0</v>
      </c>
      <c r="R240" s="96"/>
      <c r="S240" s="9">
        <f>'1.4.Fwd TIV-Field Inputs'!V240</f>
        <v>0</v>
      </c>
      <c r="T240" s="9">
        <f>'1.4.Fwd TIV-Field Inputs'!Y240</f>
        <v>0</v>
      </c>
      <c r="U240" s="9">
        <f>'1.4.Fwd TIV-Field Inputs'!Z240</f>
        <v>0</v>
      </c>
      <c r="V240" s="9">
        <f>'1.4.Fwd TIV-Field Inputs'!AA240</f>
        <v>0</v>
      </c>
      <c r="X240" s="9">
        <f>'1.4.Fwd TIV-Field Inputs'!AC240</f>
        <v>0</v>
      </c>
      <c r="Y240" s="9">
        <f>'1.4.Fwd TIV-Field Inputs'!AF240</f>
        <v>0</v>
      </c>
      <c r="Z240" s="9">
        <f>'1.4.Fwd TIV-Field Inputs'!AG240</f>
        <v>0</v>
      </c>
      <c r="AA240" s="9">
        <f>'1.4.Fwd TIV-Field Inputs'!AH240</f>
        <v>0</v>
      </c>
      <c r="AB240" s="96"/>
      <c r="AC240" s="9">
        <f>'1.4.Fwd TIV-Field Inputs'!AJ240</f>
        <v>0</v>
      </c>
      <c r="AD240" s="9">
        <f>'1.4.Fwd TIV-Field Inputs'!AM240</f>
        <v>0</v>
      </c>
      <c r="AE240" s="9">
        <f>'1.4.Fwd TIV-Field Inputs'!AN240</f>
        <v>0</v>
      </c>
      <c r="AF240" s="9">
        <f>'1.4.Fwd TIV-Field Inputs'!AO240</f>
        <v>0</v>
      </c>
      <c r="AH240" s="72">
        <f>IFERROR(VLOOKUP(D240,Masters!$D$3:$E$17,2,FALSE),0)</f>
        <v>0</v>
      </c>
    </row>
    <row r="241" spans="1:34" ht="16.5" customHeight="1" x14ac:dyDescent="0.25">
      <c r="A241" s="53">
        <f>'1.4.Fwd TIV-Field Inputs'!A241</f>
        <v>0</v>
      </c>
      <c r="B241" s="53">
        <f>'1.4.Fwd TIV-Field Inputs'!B241</f>
        <v>0</v>
      </c>
      <c r="C241" s="53">
        <f>'1.4.Fwd TIV-Field Inputs'!C241</f>
        <v>0</v>
      </c>
      <c r="D241" s="53">
        <f>'1.4.Fwd TIV-Field Inputs'!D241</f>
        <v>0</v>
      </c>
      <c r="E241" s="84" t="str">
        <f t="shared" si="9"/>
        <v>0-0 (0)</v>
      </c>
      <c r="F241" s="3"/>
      <c r="G241" s="10">
        <f>'3.1.MTS A'!M242</f>
        <v>0</v>
      </c>
      <c r="H241" s="10">
        <f>'3.1.MTS A'!O242</f>
        <v>0</v>
      </c>
      <c r="I241" s="96"/>
      <c r="J241" s="10">
        <f>'3.1.MTS A'!G242</f>
        <v>0</v>
      </c>
      <c r="K241" s="10">
        <f>'3.1.MTS A'!L242</f>
        <v>0</v>
      </c>
      <c r="L241" s="10">
        <f>'3.1.MTS A'!N242</f>
        <v>0</v>
      </c>
      <c r="N241" s="9">
        <f>'1.4.Fwd TIV-Field Inputs'!O241</f>
        <v>0</v>
      </c>
      <c r="O241" s="9">
        <f>'1.4.Fwd TIV-Field Inputs'!R241</f>
        <v>0</v>
      </c>
      <c r="P241" s="9">
        <f>'1.4.Fwd TIV-Field Inputs'!S241</f>
        <v>0</v>
      </c>
      <c r="Q241" s="9">
        <f>'1.4.Fwd TIV-Field Inputs'!T241</f>
        <v>0</v>
      </c>
      <c r="R241" s="96"/>
      <c r="S241" s="9">
        <f>'1.4.Fwd TIV-Field Inputs'!V241</f>
        <v>0</v>
      </c>
      <c r="T241" s="9">
        <f>'1.4.Fwd TIV-Field Inputs'!Y241</f>
        <v>0</v>
      </c>
      <c r="U241" s="9">
        <f>'1.4.Fwd TIV-Field Inputs'!Z241</f>
        <v>0</v>
      </c>
      <c r="V241" s="9">
        <f>'1.4.Fwd TIV-Field Inputs'!AA241</f>
        <v>0</v>
      </c>
      <c r="X241" s="9">
        <f>'1.4.Fwd TIV-Field Inputs'!AC241</f>
        <v>0</v>
      </c>
      <c r="Y241" s="9">
        <f>'1.4.Fwd TIV-Field Inputs'!AF241</f>
        <v>0</v>
      </c>
      <c r="Z241" s="9">
        <f>'1.4.Fwd TIV-Field Inputs'!AG241</f>
        <v>0</v>
      </c>
      <c r="AA241" s="9">
        <f>'1.4.Fwd TIV-Field Inputs'!AH241</f>
        <v>0</v>
      </c>
      <c r="AB241" s="96"/>
      <c r="AC241" s="9">
        <f>'1.4.Fwd TIV-Field Inputs'!AJ241</f>
        <v>0</v>
      </c>
      <c r="AD241" s="9">
        <f>'1.4.Fwd TIV-Field Inputs'!AM241</f>
        <v>0</v>
      </c>
      <c r="AE241" s="9">
        <f>'1.4.Fwd TIV-Field Inputs'!AN241</f>
        <v>0</v>
      </c>
      <c r="AF241" s="9">
        <f>'1.4.Fwd TIV-Field Inputs'!AO241</f>
        <v>0</v>
      </c>
      <c r="AH241" s="72">
        <f>IFERROR(VLOOKUP(D241,Masters!$D$3:$E$17,2,FALSE),0)</f>
        <v>0</v>
      </c>
    </row>
    <row r="242" spans="1:34" ht="16.5" customHeight="1" x14ac:dyDescent="0.25">
      <c r="A242" s="53">
        <f>'1.4.Fwd TIV-Field Inputs'!A242</f>
        <v>0</v>
      </c>
      <c r="B242" s="53">
        <f>'1.4.Fwd TIV-Field Inputs'!B242</f>
        <v>0</v>
      </c>
      <c r="C242" s="53">
        <f>'1.4.Fwd TIV-Field Inputs'!C242</f>
        <v>0</v>
      </c>
      <c r="D242" s="53">
        <f>'1.4.Fwd TIV-Field Inputs'!D242</f>
        <v>0</v>
      </c>
      <c r="E242" s="84" t="str">
        <f t="shared" si="9"/>
        <v>0-0 (0)</v>
      </c>
      <c r="F242" s="3"/>
      <c r="G242" s="10">
        <f>'3.1.MTS A'!M243</f>
        <v>0</v>
      </c>
      <c r="H242" s="10">
        <f>'3.1.MTS A'!O243</f>
        <v>0</v>
      </c>
      <c r="I242" s="96"/>
      <c r="J242" s="10">
        <f>'3.1.MTS A'!G243</f>
        <v>0</v>
      </c>
      <c r="K242" s="10">
        <f>'3.1.MTS A'!L243</f>
        <v>0</v>
      </c>
      <c r="L242" s="10">
        <f>'3.1.MTS A'!N243</f>
        <v>0</v>
      </c>
      <c r="N242" s="9">
        <f>'1.4.Fwd TIV-Field Inputs'!O242</f>
        <v>0</v>
      </c>
      <c r="O242" s="9">
        <f>'1.4.Fwd TIV-Field Inputs'!R242</f>
        <v>0</v>
      </c>
      <c r="P242" s="9">
        <f>'1.4.Fwd TIV-Field Inputs'!S242</f>
        <v>0</v>
      </c>
      <c r="Q242" s="9">
        <f>'1.4.Fwd TIV-Field Inputs'!T242</f>
        <v>0</v>
      </c>
      <c r="R242" s="96"/>
      <c r="S242" s="9">
        <f>'1.4.Fwd TIV-Field Inputs'!V242</f>
        <v>0</v>
      </c>
      <c r="T242" s="9">
        <f>'1.4.Fwd TIV-Field Inputs'!Y242</f>
        <v>0</v>
      </c>
      <c r="U242" s="9">
        <f>'1.4.Fwd TIV-Field Inputs'!Z242</f>
        <v>0</v>
      </c>
      <c r="V242" s="9">
        <f>'1.4.Fwd TIV-Field Inputs'!AA242</f>
        <v>0</v>
      </c>
      <c r="X242" s="9">
        <f>'1.4.Fwd TIV-Field Inputs'!AC242</f>
        <v>0</v>
      </c>
      <c r="Y242" s="9">
        <f>'1.4.Fwd TIV-Field Inputs'!AF242</f>
        <v>0</v>
      </c>
      <c r="Z242" s="9">
        <f>'1.4.Fwd TIV-Field Inputs'!AG242</f>
        <v>0</v>
      </c>
      <c r="AA242" s="9">
        <f>'1.4.Fwd TIV-Field Inputs'!AH242</f>
        <v>0</v>
      </c>
      <c r="AB242" s="96"/>
      <c r="AC242" s="9">
        <f>'1.4.Fwd TIV-Field Inputs'!AJ242</f>
        <v>0</v>
      </c>
      <c r="AD242" s="9">
        <f>'1.4.Fwd TIV-Field Inputs'!AM242</f>
        <v>0</v>
      </c>
      <c r="AE242" s="9">
        <f>'1.4.Fwd TIV-Field Inputs'!AN242</f>
        <v>0</v>
      </c>
      <c r="AF242" s="9">
        <f>'1.4.Fwd TIV-Field Inputs'!AO242</f>
        <v>0</v>
      </c>
      <c r="AH242" s="72">
        <f>IFERROR(VLOOKUP(D242,Masters!$D$3:$E$17,2,FALSE),0)</f>
        <v>0</v>
      </c>
    </row>
    <row r="243" spans="1:34" ht="16.5" customHeight="1" x14ac:dyDescent="0.25">
      <c r="A243" s="53">
        <f>'1.4.Fwd TIV-Field Inputs'!A243</f>
        <v>0</v>
      </c>
      <c r="B243" s="53">
        <f>'1.4.Fwd TIV-Field Inputs'!B243</f>
        <v>0</v>
      </c>
      <c r="C243" s="53">
        <f>'1.4.Fwd TIV-Field Inputs'!C243</f>
        <v>0</v>
      </c>
      <c r="D243" s="53">
        <f>'1.4.Fwd TIV-Field Inputs'!D243</f>
        <v>0</v>
      </c>
      <c r="E243" s="84" t="str">
        <f t="shared" si="9"/>
        <v>0-0 (0)</v>
      </c>
      <c r="F243" s="3"/>
      <c r="G243" s="10">
        <f>'3.1.MTS A'!M244</f>
        <v>0</v>
      </c>
      <c r="H243" s="10">
        <f>'3.1.MTS A'!O244</f>
        <v>0</v>
      </c>
      <c r="I243" s="96"/>
      <c r="J243" s="10">
        <f>'3.1.MTS A'!G244</f>
        <v>0</v>
      </c>
      <c r="K243" s="10">
        <f>'3.1.MTS A'!L244</f>
        <v>0</v>
      </c>
      <c r="L243" s="10">
        <f>'3.1.MTS A'!N244</f>
        <v>0</v>
      </c>
      <c r="N243" s="9">
        <f>'1.4.Fwd TIV-Field Inputs'!O243</f>
        <v>0</v>
      </c>
      <c r="O243" s="9">
        <f>'1.4.Fwd TIV-Field Inputs'!R243</f>
        <v>0</v>
      </c>
      <c r="P243" s="9">
        <f>'1.4.Fwd TIV-Field Inputs'!S243</f>
        <v>0</v>
      </c>
      <c r="Q243" s="9">
        <f>'1.4.Fwd TIV-Field Inputs'!T243</f>
        <v>0</v>
      </c>
      <c r="R243" s="96"/>
      <c r="S243" s="9">
        <f>'1.4.Fwd TIV-Field Inputs'!V243</f>
        <v>0</v>
      </c>
      <c r="T243" s="9">
        <f>'1.4.Fwd TIV-Field Inputs'!Y243</f>
        <v>0</v>
      </c>
      <c r="U243" s="9">
        <f>'1.4.Fwd TIV-Field Inputs'!Z243</f>
        <v>0</v>
      </c>
      <c r="V243" s="9">
        <f>'1.4.Fwd TIV-Field Inputs'!AA243</f>
        <v>0</v>
      </c>
      <c r="X243" s="9">
        <f>'1.4.Fwd TIV-Field Inputs'!AC243</f>
        <v>0</v>
      </c>
      <c r="Y243" s="9">
        <f>'1.4.Fwd TIV-Field Inputs'!AF243</f>
        <v>0</v>
      </c>
      <c r="Z243" s="9">
        <f>'1.4.Fwd TIV-Field Inputs'!AG243</f>
        <v>0</v>
      </c>
      <c r="AA243" s="9">
        <f>'1.4.Fwd TIV-Field Inputs'!AH243</f>
        <v>0</v>
      </c>
      <c r="AB243" s="96"/>
      <c r="AC243" s="9">
        <f>'1.4.Fwd TIV-Field Inputs'!AJ243</f>
        <v>0</v>
      </c>
      <c r="AD243" s="9">
        <f>'1.4.Fwd TIV-Field Inputs'!AM243</f>
        <v>0</v>
      </c>
      <c r="AE243" s="9">
        <f>'1.4.Fwd TIV-Field Inputs'!AN243</f>
        <v>0</v>
      </c>
      <c r="AF243" s="9">
        <f>'1.4.Fwd TIV-Field Inputs'!AO243</f>
        <v>0</v>
      </c>
      <c r="AH243" s="72">
        <f>IFERROR(VLOOKUP(D243,Masters!$D$3:$E$17,2,FALSE),0)</f>
        <v>0</v>
      </c>
    </row>
    <row r="244" spans="1:34" ht="16.5" customHeight="1" x14ac:dyDescent="0.25">
      <c r="A244" s="53">
        <f>'1.4.Fwd TIV-Field Inputs'!A244</f>
        <v>0</v>
      </c>
      <c r="B244" s="53">
        <f>'1.4.Fwd TIV-Field Inputs'!B244</f>
        <v>0</v>
      </c>
      <c r="C244" s="53">
        <f>'1.4.Fwd TIV-Field Inputs'!C244</f>
        <v>0</v>
      </c>
      <c r="D244" s="53">
        <f>'1.4.Fwd TIV-Field Inputs'!D244</f>
        <v>0</v>
      </c>
      <c r="E244" s="84" t="str">
        <f t="shared" si="9"/>
        <v>0-0 (0)</v>
      </c>
      <c r="F244" s="3"/>
      <c r="G244" s="10">
        <f>'3.1.MTS A'!M245</f>
        <v>0</v>
      </c>
      <c r="H244" s="10">
        <f>'3.1.MTS A'!O245</f>
        <v>0</v>
      </c>
      <c r="I244" s="96"/>
      <c r="J244" s="10">
        <f>'3.1.MTS A'!G245</f>
        <v>0</v>
      </c>
      <c r="K244" s="10">
        <f>'3.1.MTS A'!L245</f>
        <v>0</v>
      </c>
      <c r="L244" s="10">
        <f>'3.1.MTS A'!N245</f>
        <v>0</v>
      </c>
      <c r="N244" s="9">
        <f>'1.4.Fwd TIV-Field Inputs'!O244</f>
        <v>0</v>
      </c>
      <c r="O244" s="9">
        <f>'1.4.Fwd TIV-Field Inputs'!R244</f>
        <v>0</v>
      </c>
      <c r="P244" s="9">
        <f>'1.4.Fwd TIV-Field Inputs'!S244</f>
        <v>0</v>
      </c>
      <c r="Q244" s="9">
        <f>'1.4.Fwd TIV-Field Inputs'!T244</f>
        <v>0</v>
      </c>
      <c r="R244" s="96"/>
      <c r="S244" s="9">
        <f>'1.4.Fwd TIV-Field Inputs'!V244</f>
        <v>0</v>
      </c>
      <c r="T244" s="9">
        <f>'1.4.Fwd TIV-Field Inputs'!Y244</f>
        <v>0</v>
      </c>
      <c r="U244" s="9">
        <f>'1.4.Fwd TIV-Field Inputs'!Z244</f>
        <v>0</v>
      </c>
      <c r="V244" s="9">
        <f>'1.4.Fwd TIV-Field Inputs'!AA244</f>
        <v>0</v>
      </c>
      <c r="X244" s="9">
        <f>'1.4.Fwd TIV-Field Inputs'!AC244</f>
        <v>0</v>
      </c>
      <c r="Y244" s="9">
        <f>'1.4.Fwd TIV-Field Inputs'!AF244</f>
        <v>0</v>
      </c>
      <c r="Z244" s="9">
        <f>'1.4.Fwd TIV-Field Inputs'!AG244</f>
        <v>0</v>
      </c>
      <c r="AA244" s="9">
        <f>'1.4.Fwd TIV-Field Inputs'!AH244</f>
        <v>0</v>
      </c>
      <c r="AB244" s="96"/>
      <c r="AC244" s="9">
        <f>'1.4.Fwd TIV-Field Inputs'!AJ244</f>
        <v>0</v>
      </c>
      <c r="AD244" s="9">
        <f>'1.4.Fwd TIV-Field Inputs'!AM244</f>
        <v>0</v>
      </c>
      <c r="AE244" s="9">
        <f>'1.4.Fwd TIV-Field Inputs'!AN244</f>
        <v>0</v>
      </c>
      <c r="AF244" s="9">
        <f>'1.4.Fwd TIV-Field Inputs'!AO244</f>
        <v>0</v>
      </c>
      <c r="AH244" s="72">
        <f>IFERROR(VLOOKUP(D244,Masters!$D$3:$E$17,2,FALSE),0)</f>
        <v>0</v>
      </c>
    </row>
    <row r="245" spans="1:34" ht="16.5" customHeight="1" x14ac:dyDescent="0.25">
      <c r="A245" s="53">
        <f>'1.4.Fwd TIV-Field Inputs'!A245</f>
        <v>0</v>
      </c>
      <c r="B245" s="53">
        <f>'1.4.Fwd TIV-Field Inputs'!B245</f>
        <v>0</v>
      </c>
      <c r="C245" s="53">
        <f>'1.4.Fwd TIV-Field Inputs'!C245</f>
        <v>0</v>
      </c>
      <c r="D245" s="53">
        <f>'1.4.Fwd TIV-Field Inputs'!D245</f>
        <v>0</v>
      </c>
      <c r="E245" s="84" t="str">
        <f t="shared" si="9"/>
        <v>0-0 (0)</v>
      </c>
      <c r="F245" s="3"/>
      <c r="G245" s="10">
        <f>'3.1.MTS A'!M246</f>
        <v>0</v>
      </c>
      <c r="H245" s="10">
        <f>'3.1.MTS A'!O246</f>
        <v>0</v>
      </c>
      <c r="I245" s="96"/>
      <c r="J245" s="10">
        <f>'3.1.MTS A'!G246</f>
        <v>0</v>
      </c>
      <c r="K245" s="10">
        <f>'3.1.MTS A'!L246</f>
        <v>0</v>
      </c>
      <c r="L245" s="10">
        <f>'3.1.MTS A'!N246</f>
        <v>0</v>
      </c>
      <c r="N245" s="9">
        <f>'1.4.Fwd TIV-Field Inputs'!O245</f>
        <v>0</v>
      </c>
      <c r="O245" s="9">
        <f>'1.4.Fwd TIV-Field Inputs'!R245</f>
        <v>0</v>
      </c>
      <c r="P245" s="9">
        <f>'1.4.Fwd TIV-Field Inputs'!S245</f>
        <v>0</v>
      </c>
      <c r="Q245" s="9">
        <f>'1.4.Fwd TIV-Field Inputs'!T245</f>
        <v>0</v>
      </c>
      <c r="R245" s="96"/>
      <c r="S245" s="9">
        <f>'1.4.Fwd TIV-Field Inputs'!V245</f>
        <v>0</v>
      </c>
      <c r="T245" s="9">
        <f>'1.4.Fwd TIV-Field Inputs'!Y245</f>
        <v>0</v>
      </c>
      <c r="U245" s="9">
        <f>'1.4.Fwd TIV-Field Inputs'!Z245</f>
        <v>0</v>
      </c>
      <c r="V245" s="9">
        <f>'1.4.Fwd TIV-Field Inputs'!AA245</f>
        <v>0</v>
      </c>
      <c r="X245" s="9">
        <f>'1.4.Fwd TIV-Field Inputs'!AC245</f>
        <v>0</v>
      </c>
      <c r="Y245" s="9">
        <f>'1.4.Fwd TIV-Field Inputs'!AF245</f>
        <v>0</v>
      </c>
      <c r="Z245" s="9">
        <f>'1.4.Fwd TIV-Field Inputs'!AG245</f>
        <v>0</v>
      </c>
      <c r="AA245" s="9">
        <f>'1.4.Fwd TIV-Field Inputs'!AH245</f>
        <v>0</v>
      </c>
      <c r="AB245" s="96"/>
      <c r="AC245" s="9">
        <f>'1.4.Fwd TIV-Field Inputs'!AJ245</f>
        <v>0</v>
      </c>
      <c r="AD245" s="9">
        <f>'1.4.Fwd TIV-Field Inputs'!AM245</f>
        <v>0</v>
      </c>
      <c r="AE245" s="9">
        <f>'1.4.Fwd TIV-Field Inputs'!AN245</f>
        <v>0</v>
      </c>
      <c r="AF245" s="9">
        <f>'1.4.Fwd TIV-Field Inputs'!AO245</f>
        <v>0</v>
      </c>
      <c r="AH245" s="72">
        <f>IFERROR(VLOOKUP(D245,Masters!$D$3:$E$17,2,FALSE),0)</f>
        <v>0</v>
      </c>
    </row>
    <row r="246" spans="1:34" ht="16.5" customHeight="1" x14ac:dyDescent="0.25">
      <c r="A246" s="53">
        <f>'1.4.Fwd TIV-Field Inputs'!A246</f>
        <v>0</v>
      </c>
      <c r="B246" s="53">
        <f>'1.4.Fwd TIV-Field Inputs'!B246</f>
        <v>0</v>
      </c>
      <c r="C246" s="53">
        <f>'1.4.Fwd TIV-Field Inputs'!C246</f>
        <v>0</v>
      </c>
      <c r="D246" s="53">
        <f>'1.4.Fwd TIV-Field Inputs'!D246</f>
        <v>0</v>
      </c>
      <c r="E246" s="84" t="str">
        <f t="shared" si="9"/>
        <v>0-0 (0)</v>
      </c>
      <c r="F246" s="3"/>
      <c r="G246" s="10">
        <f>'3.1.MTS A'!M247</f>
        <v>0</v>
      </c>
      <c r="H246" s="10">
        <f>'3.1.MTS A'!O247</f>
        <v>0</v>
      </c>
      <c r="I246" s="96"/>
      <c r="J246" s="10">
        <f>'3.1.MTS A'!G247</f>
        <v>0</v>
      </c>
      <c r="K246" s="10">
        <f>'3.1.MTS A'!L247</f>
        <v>0</v>
      </c>
      <c r="L246" s="10">
        <f>'3.1.MTS A'!N247</f>
        <v>0</v>
      </c>
      <c r="N246" s="9">
        <f>'1.4.Fwd TIV-Field Inputs'!O246</f>
        <v>0</v>
      </c>
      <c r="O246" s="9">
        <f>'1.4.Fwd TIV-Field Inputs'!R246</f>
        <v>0</v>
      </c>
      <c r="P246" s="9">
        <f>'1.4.Fwd TIV-Field Inputs'!S246</f>
        <v>0</v>
      </c>
      <c r="Q246" s="9">
        <f>'1.4.Fwd TIV-Field Inputs'!T246</f>
        <v>0</v>
      </c>
      <c r="R246" s="96"/>
      <c r="S246" s="9">
        <f>'1.4.Fwd TIV-Field Inputs'!V246</f>
        <v>0</v>
      </c>
      <c r="T246" s="9">
        <f>'1.4.Fwd TIV-Field Inputs'!Y246</f>
        <v>0</v>
      </c>
      <c r="U246" s="9">
        <f>'1.4.Fwd TIV-Field Inputs'!Z246</f>
        <v>0</v>
      </c>
      <c r="V246" s="9">
        <f>'1.4.Fwd TIV-Field Inputs'!AA246</f>
        <v>0</v>
      </c>
      <c r="X246" s="9">
        <f>'1.4.Fwd TIV-Field Inputs'!AC246</f>
        <v>0</v>
      </c>
      <c r="Y246" s="9">
        <f>'1.4.Fwd TIV-Field Inputs'!AF246</f>
        <v>0</v>
      </c>
      <c r="Z246" s="9">
        <f>'1.4.Fwd TIV-Field Inputs'!AG246</f>
        <v>0</v>
      </c>
      <c r="AA246" s="9">
        <f>'1.4.Fwd TIV-Field Inputs'!AH246</f>
        <v>0</v>
      </c>
      <c r="AB246" s="96"/>
      <c r="AC246" s="9">
        <f>'1.4.Fwd TIV-Field Inputs'!AJ246</f>
        <v>0</v>
      </c>
      <c r="AD246" s="9">
        <f>'1.4.Fwd TIV-Field Inputs'!AM246</f>
        <v>0</v>
      </c>
      <c r="AE246" s="9">
        <f>'1.4.Fwd TIV-Field Inputs'!AN246</f>
        <v>0</v>
      </c>
      <c r="AF246" s="9">
        <f>'1.4.Fwd TIV-Field Inputs'!AO246</f>
        <v>0</v>
      </c>
      <c r="AH246" s="72">
        <f>IFERROR(VLOOKUP(D246,Masters!$D$3:$E$17,2,FALSE),0)</f>
        <v>0</v>
      </c>
    </row>
    <row r="247" spans="1:34" ht="16.5" customHeight="1" x14ac:dyDescent="0.25">
      <c r="A247" s="53">
        <f>'1.4.Fwd TIV-Field Inputs'!A247</f>
        <v>0</v>
      </c>
      <c r="B247" s="53">
        <f>'1.4.Fwd TIV-Field Inputs'!B247</f>
        <v>0</v>
      </c>
      <c r="C247" s="53">
        <f>'1.4.Fwd TIV-Field Inputs'!C247</f>
        <v>0</v>
      </c>
      <c r="D247" s="53">
        <f>'1.4.Fwd TIV-Field Inputs'!D247</f>
        <v>0</v>
      </c>
      <c r="E247" s="84" t="str">
        <f t="shared" si="9"/>
        <v>0-0 (0)</v>
      </c>
      <c r="F247" s="3"/>
      <c r="G247" s="10">
        <f>'3.1.MTS A'!M248</f>
        <v>0</v>
      </c>
      <c r="H247" s="10">
        <f>'3.1.MTS A'!O248</f>
        <v>0</v>
      </c>
      <c r="I247" s="96"/>
      <c r="J247" s="10">
        <f>'3.1.MTS A'!G248</f>
        <v>0</v>
      </c>
      <c r="K247" s="10">
        <f>'3.1.MTS A'!L248</f>
        <v>0</v>
      </c>
      <c r="L247" s="10">
        <f>'3.1.MTS A'!N248</f>
        <v>0</v>
      </c>
      <c r="N247" s="9">
        <f>'1.4.Fwd TIV-Field Inputs'!O247</f>
        <v>0</v>
      </c>
      <c r="O247" s="9">
        <f>'1.4.Fwd TIV-Field Inputs'!R247</f>
        <v>0</v>
      </c>
      <c r="P247" s="9">
        <f>'1.4.Fwd TIV-Field Inputs'!S247</f>
        <v>0</v>
      </c>
      <c r="Q247" s="9">
        <f>'1.4.Fwd TIV-Field Inputs'!T247</f>
        <v>0</v>
      </c>
      <c r="R247" s="96"/>
      <c r="S247" s="9">
        <f>'1.4.Fwd TIV-Field Inputs'!V247</f>
        <v>0</v>
      </c>
      <c r="T247" s="9">
        <f>'1.4.Fwd TIV-Field Inputs'!Y247</f>
        <v>0</v>
      </c>
      <c r="U247" s="9">
        <f>'1.4.Fwd TIV-Field Inputs'!Z247</f>
        <v>0</v>
      </c>
      <c r="V247" s="9">
        <f>'1.4.Fwd TIV-Field Inputs'!AA247</f>
        <v>0</v>
      </c>
      <c r="X247" s="9">
        <f>'1.4.Fwd TIV-Field Inputs'!AC247</f>
        <v>0</v>
      </c>
      <c r="Y247" s="9">
        <f>'1.4.Fwd TIV-Field Inputs'!AF247</f>
        <v>0</v>
      </c>
      <c r="Z247" s="9">
        <f>'1.4.Fwd TIV-Field Inputs'!AG247</f>
        <v>0</v>
      </c>
      <c r="AA247" s="9">
        <f>'1.4.Fwd TIV-Field Inputs'!AH247</f>
        <v>0</v>
      </c>
      <c r="AB247" s="96"/>
      <c r="AC247" s="9">
        <f>'1.4.Fwd TIV-Field Inputs'!AJ247</f>
        <v>0</v>
      </c>
      <c r="AD247" s="9">
        <f>'1.4.Fwd TIV-Field Inputs'!AM247</f>
        <v>0</v>
      </c>
      <c r="AE247" s="9">
        <f>'1.4.Fwd TIV-Field Inputs'!AN247</f>
        <v>0</v>
      </c>
      <c r="AF247" s="9">
        <f>'1.4.Fwd TIV-Field Inputs'!AO247</f>
        <v>0</v>
      </c>
      <c r="AH247" s="72">
        <f>IFERROR(VLOOKUP(D247,Masters!$D$3:$E$17,2,FALSE),0)</f>
        <v>0</v>
      </c>
    </row>
    <row r="248" spans="1:34" ht="16.5" customHeight="1" x14ac:dyDescent="0.25">
      <c r="A248" s="53">
        <f>'1.4.Fwd TIV-Field Inputs'!A248</f>
        <v>0</v>
      </c>
      <c r="B248" s="53">
        <f>'1.4.Fwd TIV-Field Inputs'!B248</f>
        <v>0</v>
      </c>
      <c r="C248" s="53">
        <f>'1.4.Fwd TIV-Field Inputs'!C248</f>
        <v>0</v>
      </c>
      <c r="D248" s="53">
        <f>'1.4.Fwd TIV-Field Inputs'!D248</f>
        <v>0</v>
      </c>
      <c r="E248" s="84" t="str">
        <f t="shared" si="9"/>
        <v>0-0 (0)</v>
      </c>
      <c r="F248" s="3"/>
      <c r="G248" s="10">
        <f>'3.1.MTS A'!M249</f>
        <v>0</v>
      </c>
      <c r="H248" s="10">
        <f>'3.1.MTS A'!O249</f>
        <v>0</v>
      </c>
      <c r="I248" s="96"/>
      <c r="J248" s="10">
        <f>'3.1.MTS A'!G249</f>
        <v>0</v>
      </c>
      <c r="K248" s="10">
        <f>'3.1.MTS A'!L249</f>
        <v>0</v>
      </c>
      <c r="L248" s="10">
        <f>'3.1.MTS A'!N249</f>
        <v>0</v>
      </c>
      <c r="N248" s="9">
        <f>'1.4.Fwd TIV-Field Inputs'!O248</f>
        <v>0</v>
      </c>
      <c r="O248" s="9">
        <f>'1.4.Fwd TIV-Field Inputs'!R248</f>
        <v>0</v>
      </c>
      <c r="P248" s="9">
        <f>'1.4.Fwd TIV-Field Inputs'!S248</f>
        <v>0</v>
      </c>
      <c r="Q248" s="9">
        <f>'1.4.Fwd TIV-Field Inputs'!T248</f>
        <v>0</v>
      </c>
      <c r="R248" s="96"/>
      <c r="S248" s="9">
        <f>'1.4.Fwd TIV-Field Inputs'!V248</f>
        <v>0</v>
      </c>
      <c r="T248" s="9">
        <f>'1.4.Fwd TIV-Field Inputs'!Y248</f>
        <v>0</v>
      </c>
      <c r="U248" s="9">
        <f>'1.4.Fwd TIV-Field Inputs'!Z248</f>
        <v>0</v>
      </c>
      <c r="V248" s="9">
        <f>'1.4.Fwd TIV-Field Inputs'!AA248</f>
        <v>0</v>
      </c>
      <c r="X248" s="9">
        <f>'1.4.Fwd TIV-Field Inputs'!AC248</f>
        <v>0</v>
      </c>
      <c r="Y248" s="9">
        <f>'1.4.Fwd TIV-Field Inputs'!AF248</f>
        <v>0</v>
      </c>
      <c r="Z248" s="9">
        <f>'1.4.Fwd TIV-Field Inputs'!AG248</f>
        <v>0</v>
      </c>
      <c r="AA248" s="9">
        <f>'1.4.Fwd TIV-Field Inputs'!AH248</f>
        <v>0</v>
      </c>
      <c r="AB248" s="96"/>
      <c r="AC248" s="9">
        <f>'1.4.Fwd TIV-Field Inputs'!AJ248</f>
        <v>0</v>
      </c>
      <c r="AD248" s="9">
        <f>'1.4.Fwd TIV-Field Inputs'!AM248</f>
        <v>0</v>
      </c>
      <c r="AE248" s="9">
        <f>'1.4.Fwd TIV-Field Inputs'!AN248</f>
        <v>0</v>
      </c>
      <c r="AF248" s="9">
        <f>'1.4.Fwd TIV-Field Inputs'!AO248</f>
        <v>0</v>
      </c>
      <c r="AH248" s="72">
        <f>IFERROR(VLOOKUP(D248,Masters!$D$3:$E$17,2,FALSE),0)</f>
        <v>0</v>
      </c>
    </row>
    <row r="249" spans="1:34" ht="16.5" customHeight="1" x14ac:dyDescent="0.25">
      <c r="A249" s="53">
        <f>'1.4.Fwd TIV-Field Inputs'!A249</f>
        <v>0</v>
      </c>
      <c r="B249" s="53">
        <f>'1.4.Fwd TIV-Field Inputs'!B249</f>
        <v>0</v>
      </c>
      <c r="C249" s="53">
        <f>'1.4.Fwd TIV-Field Inputs'!C249</f>
        <v>0</v>
      </c>
      <c r="D249" s="53">
        <f>'1.4.Fwd TIV-Field Inputs'!D249</f>
        <v>0</v>
      </c>
      <c r="E249" s="84" t="str">
        <f t="shared" si="9"/>
        <v>0-0 (0)</v>
      </c>
      <c r="F249" s="3"/>
      <c r="G249" s="10">
        <f>'3.1.MTS A'!M250</f>
        <v>0</v>
      </c>
      <c r="H249" s="10">
        <f>'3.1.MTS A'!O250</f>
        <v>0</v>
      </c>
      <c r="I249" s="96"/>
      <c r="J249" s="10">
        <f>'3.1.MTS A'!G250</f>
        <v>0</v>
      </c>
      <c r="K249" s="10">
        <f>'3.1.MTS A'!L250</f>
        <v>0</v>
      </c>
      <c r="L249" s="10">
        <f>'3.1.MTS A'!N250</f>
        <v>0</v>
      </c>
      <c r="N249" s="9">
        <f>'1.4.Fwd TIV-Field Inputs'!O249</f>
        <v>0</v>
      </c>
      <c r="O249" s="9">
        <f>'1.4.Fwd TIV-Field Inputs'!R249</f>
        <v>0</v>
      </c>
      <c r="P249" s="9">
        <f>'1.4.Fwd TIV-Field Inputs'!S249</f>
        <v>0</v>
      </c>
      <c r="Q249" s="9">
        <f>'1.4.Fwd TIV-Field Inputs'!T249</f>
        <v>0</v>
      </c>
      <c r="R249" s="96"/>
      <c r="S249" s="9">
        <f>'1.4.Fwd TIV-Field Inputs'!V249</f>
        <v>0</v>
      </c>
      <c r="T249" s="9">
        <f>'1.4.Fwd TIV-Field Inputs'!Y249</f>
        <v>0</v>
      </c>
      <c r="U249" s="9">
        <f>'1.4.Fwd TIV-Field Inputs'!Z249</f>
        <v>0</v>
      </c>
      <c r="V249" s="9">
        <f>'1.4.Fwd TIV-Field Inputs'!AA249</f>
        <v>0</v>
      </c>
      <c r="X249" s="9">
        <f>'1.4.Fwd TIV-Field Inputs'!AC249</f>
        <v>0</v>
      </c>
      <c r="Y249" s="9">
        <f>'1.4.Fwd TIV-Field Inputs'!AF249</f>
        <v>0</v>
      </c>
      <c r="Z249" s="9">
        <f>'1.4.Fwd TIV-Field Inputs'!AG249</f>
        <v>0</v>
      </c>
      <c r="AA249" s="9">
        <f>'1.4.Fwd TIV-Field Inputs'!AH249</f>
        <v>0</v>
      </c>
      <c r="AB249" s="96"/>
      <c r="AC249" s="9">
        <f>'1.4.Fwd TIV-Field Inputs'!AJ249</f>
        <v>0</v>
      </c>
      <c r="AD249" s="9">
        <f>'1.4.Fwd TIV-Field Inputs'!AM249</f>
        <v>0</v>
      </c>
      <c r="AE249" s="9">
        <f>'1.4.Fwd TIV-Field Inputs'!AN249</f>
        <v>0</v>
      </c>
      <c r="AF249" s="9">
        <f>'1.4.Fwd TIV-Field Inputs'!AO249</f>
        <v>0</v>
      </c>
      <c r="AH249" s="72">
        <f>IFERROR(VLOOKUP(D249,Masters!$D$3:$E$17,2,FALSE),0)</f>
        <v>0</v>
      </c>
    </row>
    <row r="250" spans="1:34" ht="16.5" customHeight="1" x14ac:dyDescent="0.25">
      <c r="A250" s="53">
        <f>'1.4.Fwd TIV-Field Inputs'!A250</f>
        <v>0</v>
      </c>
      <c r="B250" s="53">
        <f>'1.4.Fwd TIV-Field Inputs'!B250</f>
        <v>0</v>
      </c>
      <c r="C250" s="53">
        <f>'1.4.Fwd TIV-Field Inputs'!C250</f>
        <v>0</v>
      </c>
      <c r="D250" s="53">
        <f>'1.4.Fwd TIV-Field Inputs'!D250</f>
        <v>0</v>
      </c>
      <c r="E250" s="84" t="str">
        <f t="shared" si="9"/>
        <v>0-0 (0)</v>
      </c>
      <c r="F250" s="3"/>
      <c r="G250" s="10">
        <f>'3.1.MTS A'!M251</f>
        <v>0</v>
      </c>
      <c r="H250" s="10">
        <f>'3.1.MTS A'!O251</f>
        <v>0</v>
      </c>
      <c r="I250" s="96"/>
      <c r="J250" s="10">
        <f>'3.1.MTS A'!G251</f>
        <v>0</v>
      </c>
      <c r="K250" s="10">
        <f>'3.1.MTS A'!L251</f>
        <v>0</v>
      </c>
      <c r="L250" s="10">
        <f>'3.1.MTS A'!N251</f>
        <v>0</v>
      </c>
      <c r="N250" s="9">
        <f>'1.4.Fwd TIV-Field Inputs'!O250</f>
        <v>0</v>
      </c>
      <c r="O250" s="9">
        <f>'1.4.Fwd TIV-Field Inputs'!R250</f>
        <v>0</v>
      </c>
      <c r="P250" s="9">
        <f>'1.4.Fwd TIV-Field Inputs'!S250</f>
        <v>0</v>
      </c>
      <c r="Q250" s="9">
        <f>'1.4.Fwd TIV-Field Inputs'!T250</f>
        <v>0</v>
      </c>
      <c r="R250" s="96"/>
      <c r="S250" s="9">
        <f>'1.4.Fwd TIV-Field Inputs'!V250</f>
        <v>0</v>
      </c>
      <c r="T250" s="9">
        <f>'1.4.Fwd TIV-Field Inputs'!Y250</f>
        <v>0</v>
      </c>
      <c r="U250" s="9">
        <f>'1.4.Fwd TIV-Field Inputs'!Z250</f>
        <v>0</v>
      </c>
      <c r="V250" s="9">
        <f>'1.4.Fwd TIV-Field Inputs'!AA250</f>
        <v>0</v>
      </c>
      <c r="X250" s="9">
        <f>'1.4.Fwd TIV-Field Inputs'!AC250</f>
        <v>0</v>
      </c>
      <c r="Y250" s="9">
        <f>'1.4.Fwd TIV-Field Inputs'!AF250</f>
        <v>0</v>
      </c>
      <c r="Z250" s="9">
        <f>'1.4.Fwd TIV-Field Inputs'!AG250</f>
        <v>0</v>
      </c>
      <c r="AA250" s="9">
        <f>'1.4.Fwd TIV-Field Inputs'!AH250</f>
        <v>0</v>
      </c>
      <c r="AB250" s="96"/>
      <c r="AC250" s="9">
        <f>'1.4.Fwd TIV-Field Inputs'!AJ250</f>
        <v>0</v>
      </c>
      <c r="AD250" s="9">
        <f>'1.4.Fwd TIV-Field Inputs'!AM250</f>
        <v>0</v>
      </c>
      <c r="AE250" s="9">
        <f>'1.4.Fwd TIV-Field Inputs'!AN250</f>
        <v>0</v>
      </c>
      <c r="AF250" s="9">
        <f>'1.4.Fwd TIV-Field Inputs'!AO250</f>
        <v>0</v>
      </c>
      <c r="AH250" s="72">
        <f>IFERROR(VLOOKUP(D250,Masters!$D$3:$E$17,2,FALSE),0)</f>
        <v>0</v>
      </c>
    </row>
    <row r="251" spans="1:34" ht="16.5" customHeight="1" x14ac:dyDescent="0.25">
      <c r="A251" s="53">
        <f>'1.4.Fwd TIV-Field Inputs'!A251</f>
        <v>0</v>
      </c>
      <c r="B251" s="53">
        <f>'1.4.Fwd TIV-Field Inputs'!B251</f>
        <v>0</v>
      </c>
      <c r="C251" s="53">
        <f>'1.4.Fwd TIV-Field Inputs'!C251</f>
        <v>0</v>
      </c>
      <c r="D251" s="53">
        <f>'1.4.Fwd TIV-Field Inputs'!D251</f>
        <v>0</v>
      </c>
      <c r="E251" s="84" t="str">
        <f t="shared" si="9"/>
        <v>0-0 (0)</v>
      </c>
      <c r="F251" s="3"/>
      <c r="G251" s="10">
        <f>'3.1.MTS A'!M252</f>
        <v>0</v>
      </c>
      <c r="H251" s="10">
        <f>'3.1.MTS A'!O252</f>
        <v>0</v>
      </c>
      <c r="I251" s="96"/>
      <c r="J251" s="10">
        <f>'3.1.MTS A'!G252</f>
        <v>0</v>
      </c>
      <c r="K251" s="10">
        <f>'3.1.MTS A'!L252</f>
        <v>0</v>
      </c>
      <c r="L251" s="10">
        <f>'3.1.MTS A'!N252</f>
        <v>0</v>
      </c>
      <c r="N251" s="9">
        <f>'1.4.Fwd TIV-Field Inputs'!O251</f>
        <v>0</v>
      </c>
      <c r="O251" s="9">
        <f>'1.4.Fwd TIV-Field Inputs'!R251</f>
        <v>0</v>
      </c>
      <c r="P251" s="9">
        <f>'1.4.Fwd TIV-Field Inputs'!S251</f>
        <v>0</v>
      </c>
      <c r="Q251" s="9">
        <f>'1.4.Fwd TIV-Field Inputs'!T251</f>
        <v>0</v>
      </c>
      <c r="R251" s="96"/>
      <c r="S251" s="9">
        <f>'1.4.Fwd TIV-Field Inputs'!V251</f>
        <v>0</v>
      </c>
      <c r="T251" s="9">
        <f>'1.4.Fwd TIV-Field Inputs'!Y251</f>
        <v>0</v>
      </c>
      <c r="U251" s="9">
        <f>'1.4.Fwd TIV-Field Inputs'!Z251</f>
        <v>0</v>
      </c>
      <c r="V251" s="9">
        <f>'1.4.Fwd TIV-Field Inputs'!AA251</f>
        <v>0</v>
      </c>
      <c r="X251" s="9">
        <f>'1.4.Fwd TIV-Field Inputs'!AC251</f>
        <v>0</v>
      </c>
      <c r="Y251" s="9">
        <f>'1.4.Fwd TIV-Field Inputs'!AF251</f>
        <v>0</v>
      </c>
      <c r="Z251" s="9">
        <f>'1.4.Fwd TIV-Field Inputs'!AG251</f>
        <v>0</v>
      </c>
      <c r="AA251" s="9">
        <f>'1.4.Fwd TIV-Field Inputs'!AH251</f>
        <v>0</v>
      </c>
      <c r="AB251" s="96"/>
      <c r="AC251" s="9">
        <f>'1.4.Fwd TIV-Field Inputs'!AJ251</f>
        <v>0</v>
      </c>
      <c r="AD251" s="9">
        <f>'1.4.Fwd TIV-Field Inputs'!AM251</f>
        <v>0</v>
      </c>
      <c r="AE251" s="9">
        <f>'1.4.Fwd TIV-Field Inputs'!AN251</f>
        <v>0</v>
      </c>
      <c r="AF251" s="9">
        <f>'1.4.Fwd TIV-Field Inputs'!AO251</f>
        <v>0</v>
      </c>
      <c r="AH251" s="72">
        <f>IFERROR(VLOOKUP(D251,Masters!$D$3:$E$17,2,FALSE),0)</f>
        <v>0</v>
      </c>
    </row>
    <row r="252" spans="1:34" x14ac:dyDescent="0.25">
      <c r="F252" s="3"/>
      <c r="G252" s="11"/>
      <c r="H252" s="11"/>
      <c r="I252" s="96"/>
      <c r="J252" s="11"/>
      <c r="K252" s="11"/>
      <c r="L252" s="11"/>
      <c r="P252" s="11"/>
      <c r="Q252" s="11"/>
      <c r="R252" s="96"/>
      <c r="U252" s="11"/>
      <c r="V252" s="11"/>
      <c r="X252" s="11"/>
      <c r="Y252" s="11"/>
      <c r="Z252" s="11"/>
      <c r="AA252" s="11"/>
      <c r="AB252" s="96"/>
      <c r="AC252" s="11"/>
      <c r="AD252" s="11"/>
      <c r="AE252" s="11"/>
      <c r="AF252" s="11"/>
    </row>
  </sheetData>
  <autoFilter ref="A5:AF5"/>
  <mergeCells count="6">
    <mergeCell ref="J4:L4"/>
    <mergeCell ref="N4:Q4"/>
    <mergeCell ref="AC4:AF4"/>
    <mergeCell ref="G4:H4"/>
    <mergeCell ref="S4:V4"/>
    <mergeCell ref="X4:AA4"/>
  </mergeCells>
  <dataValidations count="2">
    <dataValidation type="list" allowBlank="1" showInputMessage="1" showErrorMessage="1" sqref="A6:D251">
      <formula1>teams</formula1>
    </dataValidation>
    <dataValidation type="list" allowBlank="1" showInputMessage="1" showErrorMessage="1" sqref="J6:J251">
      <formula1>INDIRECT(AH6)</formula1>
    </dataValidation>
  </dataValidations>
  <pageMargins left="0.7" right="0.7" top="0.75" bottom="0.75" header="0.3" footer="0.3"/>
  <pageSetup paperSize="9"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4:AG52"/>
  <sheetViews>
    <sheetView zoomScale="80" zoomScaleNormal="80" workbookViewId="0">
      <selection activeCell="C11" sqref="C11"/>
    </sheetView>
  </sheetViews>
  <sheetFormatPr defaultColWidth="9.140625" defaultRowHeight="16.5" x14ac:dyDescent="0.3"/>
  <cols>
    <col min="1" max="4" width="17.7109375" style="1" customWidth="1"/>
    <col min="5" max="5" width="20.42578125" style="1" customWidth="1"/>
    <col min="6" max="9" width="17.7109375" style="1" customWidth="1"/>
    <col min="10" max="10" width="2.140625" style="60" customWidth="1"/>
    <col min="11" max="13" width="17.7109375" style="1" customWidth="1"/>
    <col min="14" max="15" width="9.140625" style="60"/>
    <col min="16" max="16384" width="9.140625" style="1"/>
  </cols>
  <sheetData>
    <row r="4" spans="1:33" x14ac:dyDescent="0.3">
      <c r="B4" s="70">
        <f t="shared" ref="B4:I4" si="0">SUM(B6:B52)</f>
        <v>0</v>
      </c>
      <c r="C4" s="70">
        <f t="shared" si="0"/>
        <v>6</v>
      </c>
      <c r="D4" s="70">
        <f t="shared" si="0"/>
        <v>0</v>
      </c>
      <c r="E4" s="70">
        <f t="shared" si="0"/>
        <v>-6</v>
      </c>
      <c r="F4" s="70">
        <f t="shared" si="0"/>
        <v>10</v>
      </c>
      <c r="G4" s="70">
        <f t="shared" si="0"/>
        <v>7</v>
      </c>
      <c r="H4" s="70">
        <f t="shared" si="0"/>
        <v>4</v>
      </c>
      <c r="I4" s="70">
        <f t="shared" si="0"/>
        <v>20</v>
      </c>
      <c r="K4" s="70">
        <f t="shared" ref="K4:L4" si="1">SUM(K6:K52)</f>
        <v>0</v>
      </c>
      <c r="L4" s="70">
        <f t="shared" si="1"/>
        <v>-20</v>
      </c>
      <c r="M4" s="99"/>
    </row>
    <row r="5" spans="1:33" ht="33" x14ac:dyDescent="0.3">
      <c r="A5" s="69" t="s">
        <v>176</v>
      </c>
      <c r="B5" s="69" t="s">
        <v>218</v>
      </c>
      <c r="C5" s="69" t="s">
        <v>224</v>
      </c>
      <c r="D5" s="69" t="s">
        <v>309</v>
      </c>
      <c r="E5" s="69" t="s">
        <v>219</v>
      </c>
      <c r="F5" s="69" t="s">
        <v>220</v>
      </c>
      <c r="G5" s="69" t="s">
        <v>221</v>
      </c>
      <c r="H5" s="69" t="s">
        <v>222</v>
      </c>
      <c r="I5" s="69" t="s">
        <v>223</v>
      </c>
      <c r="K5" s="69" t="s">
        <v>293</v>
      </c>
      <c r="L5" s="69" t="s">
        <v>157</v>
      </c>
      <c r="M5" s="69" t="s">
        <v>294</v>
      </c>
      <c r="T5" s="370" t="s">
        <v>254</v>
      </c>
      <c r="U5" s="370"/>
      <c r="V5" s="370"/>
      <c r="W5" s="370"/>
      <c r="X5" s="370"/>
      <c r="AC5" s="81" t="s">
        <v>255</v>
      </c>
    </row>
    <row r="6" spans="1:33" x14ac:dyDescent="0.3">
      <c r="A6" s="208">
        <f>Masters!I3</f>
        <v>1012</v>
      </c>
      <c r="B6" s="57"/>
      <c r="C6" s="57"/>
      <c r="D6" s="57"/>
      <c r="E6" s="62">
        <f>IFERROR(B6+D6-C6,0)</f>
        <v>0</v>
      </c>
      <c r="F6" s="62">
        <f>SUMIF('23.1.Forecasting A (M1)'!$J$6:$J$251,'23.2.Forecasting B (M1)'!A6,'23.1.Forecasting A (M1)'!$K$6:$K$251)</f>
        <v>0</v>
      </c>
      <c r="G6" s="62">
        <f>SUMIF('23.1.Forecasting A (M1)'!$J$6:$J$251,'23.2.Forecasting B (M1)'!A6,'23.1.Forecasting A (M1)'!$L$6:$L$251)</f>
        <v>0</v>
      </c>
      <c r="H6" s="62">
        <f>MAX(E6,ROUNDUP(G6/2,0))</f>
        <v>0</v>
      </c>
      <c r="I6" s="62">
        <f>IFERROR(ROUNDUP(F6+H6-E6,0),0)</f>
        <v>0</v>
      </c>
      <c r="K6" s="57"/>
      <c r="L6" s="62">
        <f>K6-I6</f>
        <v>0</v>
      </c>
      <c r="M6" s="57"/>
      <c r="X6" s="81" t="s">
        <v>177</v>
      </c>
      <c r="AG6" s="81" t="s">
        <v>177</v>
      </c>
    </row>
    <row r="7" spans="1:33" x14ac:dyDescent="0.3">
      <c r="A7" s="208">
        <f>Masters!I4</f>
        <v>1212</v>
      </c>
      <c r="B7" s="57">
        <v>0</v>
      </c>
      <c r="C7" s="57">
        <v>6</v>
      </c>
      <c r="D7" s="57"/>
      <c r="E7" s="62">
        <f t="shared" ref="E7:E52" si="2">IFERROR(B7+D7-C7,0)</f>
        <v>-6</v>
      </c>
      <c r="F7" s="62">
        <f>SUMIF('23.1.Forecasting A (M1)'!$J$6:$J$251,'23.2.Forecasting B (M1)'!A7,'23.1.Forecasting A (M1)'!$K$6:$K$251)</f>
        <v>10</v>
      </c>
      <c r="G7" s="62">
        <f>SUMIF('23.1.Forecasting A (M1)'!$J$6:$J$251,'23.2.Forecasting B (M1)'!A7,'23.1.Forecasting A (M1)'!$L$6:$L$251)</f>
        <v>7</v>
      </c>
      <c r="H7" s="62">
        <f t="shared" ref="H7:H52" si="3">MAX(E7,ROUNDUP(G7/2,0))</f>
        <v>4</v>
      </c>
      <c r="I7" s="62">
        <f t="shared" ref="I7" si="4">IFERROR(ROUNDUP(F7+H7-E7,0),0)</f>
        <v>20</v>
      </c>
      <c r="K7" s="57"/>
      <c r="L7" s="62">
        <f t="shared" ref="L7:L52" si="5">K7-I7</f>
        <v>-20</v>
      </c>
      <c r="M7" s="57"/>
      <c r="T7" s="59"/>
      <c r="U7" s="59"/>
      <c r="V7" s="59"/>
      <c r="W7" s="59"/>
      <c r="X7" s="82"/>
      <c r="AC7" s="59">
        <f>IFERROR(ROUNDUP(MAX(T7-Y7,0),0),0)</f>
        <v>0</v>
      </c>
      <c r="AD7" s="59">
        <f>IFERROR(ROUNDUP(MAX(U7-Z7,0),0),0)</f>
        <v>0</v>
      </c>
      <c r="AE7" s="59">
        <f>IFERROR(ROUNDUP(MAX(V7-AA7,0),0),0)</f>
        <v>0</v>
      </c>
      <c r="AF7" s="59">
        <f>IFERROR(ROUNDUP(MAX(W7-AB7,0),0),0)</f>
        <v>0</v>
      </c>
      <c r="AG7" s="82"/>
    </row>
    <row r="8" spans="1:33" x14ac:dyDescent="0.3">
      <c r="A8" s="197" t="str">
        <f>Masters!I5</f>
        <v>1616iL</v>
      </c>
      <c r="B8" s="57"/>
      <c r="C8" s="57"/>
      <c r="D8" s="57"/>
      <c r="E8" s="62">
        <f t="shared" si="2"/>
        <v>0</v>
      </c>
      <c r="F8" s="62">
        <f>SUMIF('23.1.Forecasting A (M1)'!$J$6:$J$251,'23.2.Forecasting B (M1)'!A8,'23.1.Forecasting A (M1)'!$K$6:$K$251)</f>
        <v>0</v>
      </c>
      <c r="G8" s="62">
        <f>SUMIF('23.1.Forecasting A (M1)'!$J$6:$J$251,'23.2.Forecasting B (M1)'!A8,'23.1.Forecasting A (M1)'!$L$6:$L$251)</f>
        <v>0</v>
      </c>
      <c r="H8" s="62">
        <f t="shared" si="3"/>
        <v>0</v>
      </c>
      <c r="I8" s="62">
        <f t="shared" ref="I8:I52" si="6">IFERROR(ROUNDUP(F8+H8-E8,0),0)</f>
        <v>0</v>
      </c>
      <c r="K8" s="57"/>
      <c r="L8" s="62">
        <f t="shared" si="5"/>
        <v>0</v>
      </c>
      <c r="M8" s="57"/>
      <c r="T8" s="59"/>
      <c r="U8" s="59"/>
      <c r="V8" s="59"/>
      <c r="W8" s="59"/>
      <c r="X8" s="82"/>
      <c r="AC8" s="59">
        <f t="shared" ref="AC8:AC52" si="7">IFERROR(ROUNDUP(MAX(T8-Y8,0),0),0)</f>
        <v>0</v>
      </c>
      <c r="AD8" s="59">
        <f t="shared" ref="AD8:AD52" si="8">IFERROR(ROUNDUP(MAX(U8-Z8,0),0),0)</f>
        <v>0</v>
      </c>
      <c r="AE8" s="59">
        <f t="shared" ref="AE8:AE52" si="9">IFERROR(ROUNDUP(MAX(V8-AA8,0),0),0)</f>
        <v>0</v>
      </c>
      <c r="AF8" s="59">
        <f t="shared" ref="AF8:AF52" si="10">IFERROR(ROUNDUP(MAX(W8-AB8,0),0),0)</f>
        <v>0</v>
      </c>
      <c r="AG8" s="82"/>
    </row>
    <row r="9" spans="1:33" x14ac:dyDescent="0.3">
      <c r="A9" s="197" t="str">
        <f>Masters!I6</f>
        <v>1616iL/1</v>
      </c>
      <c r="B9" s="57"/>
      <c r="C9" s="57"/>
      <c r="D9" s="57"/>
      <c r="E9" s="62">
        <f t="shared" si="2"/>
        <v>0</v>
      </c>
      <c r="F9" s="62">
        <f>SUMIF('23.1.Forecasting A (M1)'!$J$6:$J$251,'23.2.Forecasting B (M1)'!A9,'23.1.Forecasting A (M1)'!$K$6:$K$251)</f>
        <v>0</v>
      </c>
      <c r="G9" s="62">
        <f>SUMIF('23.1.Forecasting A (M1)'!$J$6:$J$251,'23.2.Forecasting B (M1)'!A9,'23.1.Forecasting A (M1)'!$L$6:$L$251)</f>
        <v>0</v>
      </c>
      <c r="H9" s="62">
        <f t="shared" si="3"/>
        <v>0</v>
      </c>
      <c r="I9" s="62">
        <f t="shared" si="6"/>
        <v>0</v>
      </c>
      <c r="K9" s="57"/>
      <c r="L9" s="62">
        <f t="shared" si="5"/>
        <v>0</v>
      </c>
      <c r="M9" s="57"/>
      <c r="T9" s="59"/>
      <c r="U9" s="59"/>
      <c r="V9" s="59"/>
      <c r="W9" s="59"/>
      <c r="X9" s="82"/>
      <c r="AC9" s="59">
        <f t="shared" si="7"/>
        <v>0</v>
      </c>
      <c r="AD9" s="59">
        <f t="shared" si="8"/>
        <v>0</v>
      </c>
      <c r="AE9" s="59">
        <f t="shared" si="9"/>
        <v>0</v>
      </c>
      <c r="AF9" s="59">
        <f t="shared" si="10"/>
        <v>0</v>
      </c>
      <c r="AG9" s="82"/>
    </row>
    <row r="10" spans="1:33" x14ac:dyDescent="0.3">
      <c r="A10" s="197" t="str">
        <f>Masters!I7</f>
        <v>1616iL/2</v>
      </c>
      <c r="B10" s="57"/>
      <c r="C10" s="57"/>
      <c r="D10" s="57"/>
      <c r="E10" s="62">
        <f t="shared" si="2"/>
        <v>0</v>
      </c>
      <c r="F10" s="62">
        <f>SUMIF('23.1.Forecasting A (M1)'!$J$6:$J$251,'23.2.Forecasting B (M1)'!A10,'23.1.Forecasting A (M1)'!$K$6:$K$251)</f>
        <v>0</v>
      </c>
      <c r="G10" s="62">
        <f>SUMIF('23.1.Forecasting A (M1)'!$J$6:$J$251,'23.2.Forecasting B (M1)'!A10,'23.1.Forecasting A (M1)'!$L$6:$L$251)</f>
        <v>0</v>
      </c>
      <c r="H10" s="62">
        <f t="shared" si="3"/>
        <v>0</v>
      </c>
      <c r="I10" s="62">
        <f t="shared" si="6"/>
        <v>0</v>
      </c>
      <c r="K10" s="57"/>
      <c r="L10" s="62">
        <f t="shared" si="5"/>
        <v>0</v>
      </c>
      <c r="M10" s="57"/>
      <c r="T10" s="59"/>
      <c r="U10" s="59"/>
      <c r="V10" s="59"/>
      <c r="W10" s="59"/>
      <c r="X10" s="82"/>
      <c r="AC10" s="59">
        <f t="shared" si="7"/>
        <v>0</v>
      </c>
      <c r="AD10" s="59">
        <f t="shared" si="8"/>
        <v>0</v>
      </c>
      <c r="AE10" s="59">
        <f t="shared" si="9"/>
        <v>0</v>
      </c>
      <c r="AF10" s="59">
        <f t="shared" si="10"/>
        <v>0</v>
      </c>
      <c r="AG10" s="82"/>
    </row>
    <row r="11" spans="1:33" x14ac:dyDescent="0.3">
      <c r="A11" s="197" t="str">
        <f>Masters!I8</f>
        <v>1616iL/3</v>
      </c>
      <c r="B11" s="57"/>
      <c r="C11" s="57"/>
      <c r="D11" s="57"/>
      <c r="E11" s="62">
        <f t="shared" si="2"/>
        <v>0</v>
      </c>
      <c r="F11" s="62">
        <f>SUMIF('23.1.Forecasting A (M1)'!$J$6:$J$251,'23.2.Forecasting B (M1)'!A11,'23.1.Forecasting A (M1)'!$K$6:$K$251)</f>
        <v>0</v>
      </c>
      <c r="G11" s="62">
        <f>SUMIF('23.1.Forecasting A (M1)'!$J$6:$J$251,'23.2.Forecasting B (M1)'!A11,'23.1.Forecasting A (M1)'!$L$6:$L$251)</f>
        <v>0</v>
      </c>
      <c r="H11" s="62">
        <f t="shared" si="3"/>
        <v>0</v>
      </c>
      <c r="I11" s="62">
        <f t="shared" si="6"/>
        <v>0</v>
      </c>
      <c r="K11" s="57"/>
      <c r="L11" s="62">
        <f t="shared" si="5"/>
        <v>0</v>
      </c>
      <c r="M11" s="57"/>
      <c r="T11" s="59"/>
      <c r="U11" s="59"/>
      <c r="V11" s="59"/>
      <c r="W11" s="59"/>
      <c r="X11" s="82"/>
      <c r="AC11" s="59">
        <f t="shared" si="7"/>
        <v>0</v>
      </c>
      <c r="AD11" s="59">
        <f t="shared" si="8"/>
        <v>0</v>
      </c>
      <c r="AE11" s="59">
        <f t="shared" si="9"/>
        <v>0</v>
      </c>
      <c r="AF11" s="59">
        <f t="shared" si="10"/>
        <v>0</v>
      </c>
      <c r="AG11" s="82"/>
    </row>
    <row r="12" spans="1:33" x14ac:dyDescent="0.3">
      <c r="A12" s="197" t="str">
        <f>Masters!I9</f>
        <v>1616XL/3</v>
      </c>
      <c r="B12" s="57"/>
      <c r="C12" s="57"/>
      <c r="D12" s="57"/>
      <c r="E12" s="62">
        <f t="shared" si="2"/>
        <v>0</v>
      </c>
      <c r="F12" s="62">
        <f>SUMIF('23.1.Forecasting A (M1)'!$J$6:$J$251,'23.2.Forecasting B (M1)'!A12,'23.1.Forecasting A (M1)'!$K$6:$K$251)</f>
        <v>0</v>
      </c>
      <c r="G12" s="62">
        <f>SUMIF('23.1.Forecasting A (M1)'!$J$6:$J$251,'23.2.Forecasting B (M1)'!A12,'23.1.Forecasting A (M1)'!$L$6:$L$251)</f>
        <v>0</v>
      </c>
      <c r="H12" s="62">
        <f t="shared" si="3"/>
        <v>0</v>
      </c>
      <c r="I12" s="62">
        <f t="shared" si="6"/>
        <v>0</v>
      </c>
      <c r="K12" s="57"/>
      <c r="L12" s="62">
        <f t="shared" si="5"/>
        <v>0</v>
      </c>
      <c r="M12" s="57"/>
      <c r="T12" s="59"/>
      <c r="U12" s="59"/>
      <c r="V12" s="59"/>
      <c r="W12" s="59"/>
      <c r="X12" s="82"/>
      <c r="AC12" s="59">
        <f t="shared" si="7"/>
        <v>0</v>
      </c>
      <c r="AD12" s="59">
        <f t="shared" si="8"/>
        <v>0</v>
      </c>
      <c r="AE12" s="59">
        <f t="shared" si="9"/>
        <v>0</v>
      </c>
      <c r="AF12" s="59">
        <f t="shared" si="10"/>
        <v>0</v>
      </c>
      <c r="AG12" s="82"/>
    </row>
    <row r="13" spans="1:33" x14ac:dyDescent="0.3">
      <c r="A13" s="197" t="str">
        <f>Masters!I10</f>
        <v>U-1616T</v>
      </c>
      <c r="B13" s="57"/>
      <c r="C13" s="57"/>
      <c r="D13" s="57"/>
      <c r="E13" s="62">
        <f t="shared" si="2"/>
        <v>0</v>
      </c>
      <c r="F13" s="62">
        <f>SUMIF('23.1.Forecasting A (M1)'!$J$6:$J$251,'23.2.Forecasting B (M1)'!A13,'23.1.Forecasting A (M1)'!$K$6:$K$251)</f>
        <v>0</v>
      </c>
      <c r="G13" s="62">
        <f>SUMIF('23.1.Forecasting A (M1)'!$J$6:$J$251,'23.2.Forecasting B (M1)'!A13,'23.1.Forecasting A (M1)'!$L$6:$L$251)</f>
        <v>0</v>
      </c>
      <c r="H13" s="62">
        <f t="shared" si="3"/>
        <v>0</v>
      </c>
      <c r="I13" s="62">
        <f t="shared" si="6"/>
        <v>0</v>
      </c>
      <c r="K13" s="57"/>
      <c r="L13" s="62">
        <f t="shared" si="5"/>
        <v>0</v>
      </c>
      <c r="M13" s="57"/>
      <c r="T13" s="59"/>
      <c r="U13" s="59"/>
      <c r="V13" s="59"/>
      <c r="W13" s="59"/>
      <c r="X13" s="82"/>
      <c r="AC13" s="59">
        <f t="shared" si="7"/>
        <v>0</v>
      </c>
      <c r="AD13" s="59">
        <f t="shared" si="8"/>
        <v>0</v>
      </c>
      <c r="AE13" s="59">
        <f t="shared" si="9"/>
        <v>0</v>
      </c>
      <c r="AF13" s="59">
        <f t="shared" si="10"/>
        <v>0</v>
      </c>
      <c r="AG13" s="82"/>
    </row>
    <row r="14" spans="1:33" x14ac:dyDescent="0.3">
      <c r="A14" s="197" t="str">
        <f>Masters!I11</f>
        <v>1618XP</v>
      </c>
      <c r="B14" s="57"/>
      <c r="C14" s="57"/>
      <c r="D14" s="57"/>
      <c r="E14" s="62">
        <f t="shared" si="2"/>
        <v>0</v>
      </c>
      <c r="F14" s="62">
        <f>SUMIF('23.1.Forecasting A (M1)'!$J$6:$J$251,'23.2.Forecasting B (M1)'!A14,'23.1.Forecasting A (M1)'!$K$6:$K$251)</f>
        <v>0</v>
      </c>
      <c r="G14" s="62">
        <f>SUMIF('23.1.Forecasting A (M1)'!$J$6:$J$251,'23.2.Forecasting B (M1)'!A14,'23.1.Forecasting A (M1)'!$L$6:$L$251)</f>
        <v>0</v>
      </c>
      <c r="H14" s="62">
        <f t="shared" si="3"/>
        <v>0</v>
      </c>
      <c r="I14" s="62">
        <f t="shared" si="6"/>
        <v>0</v>
      </c>
      <c r="K14" s="57"/>
      <c r="L14" s="62">
        <f t="shared" si="5"/>
        <v>0</v>
      </c>
      <c r="M14" s="57"/>
      <c r="T14" s="59"/>
      <c r="U14" s="59"/>
      <c r="V14" s="59"/>
      <c r="W14" s="59"/>
      <c r="X14" s="82"/>
      <c r="AC14" s="59">
        <f t="shared" si="7"/>
        <v>0</v>
      </c>
      <c r="AD14" s="59">
        <f t="shared" si="8"/>
        <v>0</v>
      </c>
      <c r="AE14" s="59">
        <f t="shared" si="9"/>
        <v>0</v>
      </c>
      <c r="AF14" s="59">
        <f t="shared" si="10"/>
        <v>0</v>
      </c>
      <c r="AG14" s="82"/>
    </row>
    <row r="15" spans="1:33" x14ac:dyDescent="0.3">
      <c r="A15" s="197" t="str">
        <f>Masters!I12</f>
        <v>CTTP 1616XL</v>
      </c>
      <c r="B15" s="57"/>
      <c r="C15" s="57"/>
      <c r="D15" s="57"/>
      <c r="E15" s="62">
        <f t="shared" si="2"/>
        <v>0</v>
      </c>
      <c r="F15" s="62">
        <f>SUMIF('23.1.Forecasting A (M1)'!$J$6:$J$251,'23.2.Forecasting B (M1)'!A15,'23.1.Forecasting A (M1)'!$K$6:$K$251)</f>
        <v>0</v>
      </c>
      <c r="G15" s="62">
        <f>SUMIF('23.1.Forecasting A (M1)'!$J$6:$J$251,'23.2.Forecasting B (M1)'!A15,'23.1.Forecasting A (M1)'!$L$6:$L$251)</f>
        <v>0</v>
      </c>
      <c r="H15" s="62">
        <f t="shared" si="3"/>
        <v>0</v>
      </c>
      <c r="I15" s="62">
        <f t="shared" si="6"/>
        <v>0</v>
      </c>
      <c r="K15" s="57"/>
      <c r="L15" s="62">
        <f t="shared" si="5"/>
        <v>0</v>
      </c>
      <c r="M15" s="57"/>
      <c r="T15" s="59"/>
      <c r="U15" s="59"/>
      <c r="V15" s="59"/>
      <c r="W15" s="59"/>
      <c r="X15" s="82"/>
      <c r="AC15" s="59">
        <f t="shared" si="7"/>
        <v>0</v>
      </c>
      <c r="AD15" s="59">
        <f t="shared" si="8"/>
        <v>0</v>
      </c>
      <c r="AE15" s="59">
        <f t="shared" si="9"/>
        <v>0</v>
      </c>
      <c r="AF15" s="59">
        <f t="shared" si="10"/>
        <v>0</v>
      </c>
      <c r="AG15" s="82"/>
    </row>
    <row r="16" spans="1:33" x14ac:dyDescent="0.3">
      <c r="A16" s="197" t="str">
        <f>Masters!I13</f>
        <v>2516 iL</v>
      </c>
      <c r="B16" s="57"/>
      <c r="C16" s="57"/>
      <c r="D16" s="57"/>
      <c r="E16" s="62">
        <f t="shared" si="2"/>
        <v>0</v>
      </c>
      <c r="F16" s="62">
        <f>SUMIF('23.1.Forecasting A (M1)'!$J$6:$J$251,'23.2.Forecasting B (M1)'!A16,'23.1.Forecasting A (M1)'!$K$6:$K$251)</f>
        <v>0</v>
      </c>
      <c r="G16" s="62">
        <f>SUMIF('23.1.Forecasting A (M1)'!$J$6:$J$251,'23.2.Forecasting B (M1)'!A16,'23.1.Forecasting A (M1)'!$L$6:$L$251)</f>
        <v>0</v>
      </c>
      <c r="H16" s="62">
        <f t="shared" si="3"/>
        <v>0</v>
      </c>
      <c r="I16" s="62">
        <f t="shared" si="6"/>
        <v>0</v>
      </c>
      <c r="K16" s="57"/>
      <c r="L16" s="62">
        <f t="shared" si="5"/>
        <v>0</v>
      </c>
      <c r="M16" s="57"/>
      <c r="T16" s="59"/>
      <c r="U16" s="59"/>
      <c r="V16" s="59"/>
      <c r="W16" s="59"/>
      <c r="X16" s="82"/>
      <c r="AC16" s="59">
        <f t="shared" si="7"/>
        <v>0</v>
      </c>
      <c r="AD16" s="59">
        <f t="shared" si="8"/>
        <v>0</v>
      </c>
      <c r="AE16" s="59">
        <f t="shared" si="9"/>
        <v>0</v>
      </c>
      <c r="AF16" s="59">
        <f t="shared" si="10"/>
        <v>0</v>
      </c>
      <c r="AG16" s="82"/>
    </row>
    <row r="17" spans="1:33" x14ac:dyDescent="0.3">
      <c r="A17" s="197" t="str">
        <f>Masters!I14</f>
        <v>2516 XL</v>
      </c>
      <c r="B17" s="57"/>
      <c r="C17" s="57"/>
      <c r="D17" s="57"/>
      <c r="E17" s="62">
        <f t="shared" si="2"/>
        <v>0</v>
      </c>
      <c r="F17" s="62">
        <f>SUMIF('23.1.Forecasting A (M1)'!$J$6:$J$251,'23.2.Forecasting B (M1)'!A17,'23.1.Forecasting A (M1)'!$K$6:$K$251)</f>
        <v>0</v>
      </c>
      <c r="G17" s="62">
        <f>SUMIF('23.1.Forecasting A (M1)'!$J$6:$J$251,'23.2.Forecasting B (M1)'!A17,'23.1.Forecasting A (M1)'!$L$6:$L$251)</f>
        <v>0</v>
      </c>
      <c r="H17" s="62">
        <f t="shared" si="3"/>
        <v>0</v>
      </c>
      <c r="I17" s="62">
        <f t="shared" si="6"/>
        <v>0</v>
      </c>
      <c r="K17" s="57"/>
      <c r="L17" s="62">
        <f t="shared" si="5"/>
        <v>0</v>
      </c>
      <c r="M17" s="57"/>
      <c r="T17" s="59"/>
      <c r="U17" s="59"/>
      <c r="V17" s="59"/>
      <c r="W17" s="59"/>
      <c r="X17" s="82"/>
      <c r="AC17" s="59">
        <f t="shared" si="7"/>
        <v>0</v>
      </c>
      <c r="AD17" s="59">
        <f t="shared" si="8"/>
        <v>0</v>
      </c>
      <c r="AE17" s="59">
        <f t="shared" si="9"/>
        <v>0</v>
      </c>
      <c r="AF17" s="59">
        <f t="shared" si="10"/>
        <v>0</v>
      </c>
      <c r="AG17" s="82"/>
    </row>
    <row r="18" spans="1:33" x14ac:dyDescent="0.3">
      <c r="A18" s="197" t="str">
        <f>Masters!I15</f>
        <v>3116iL</v>
      </c>
      <c r="B18" s="57"/>
      <c r="C18" s="57"/>
      <c r="D18" s="57"/>
      <c r="E18" s="62">
        <f t="shared" si="2"/>
        <v>0</v>
      </c>
      <c r="F18" s="62">
        <f>SUMIF('23.1.Forecasting A (M1)'!$J$6:$J$251,'23.2.Forecasting B (M1)'!A18,'23.1.Forecasting A (M1)'!$K$6:$K$251)</f>
        <v>0</v>
      </c>
      <c r="G18" s="62">
        <f>SUMIF('23.1.Forecasting A (M1)'!$J$6:$J$251,'23.2.Forecasting B (M1)'!A18,'23.1.Forecasting A (M1)'!$L$6:$L$251)</f>
        <v>0</v>
      </c>
      <c r="H18" s="62">
        <f t="shared" si="3"/>
        <v>0</v>
      </c>
      <c r="I18" s="62">
        <f t="shared" si="6"/>
        <v>0</v>
      </c>
      <c r="K18" s="57"/>
      <c r="L18" s="62">
        <f t="shared" si="5"/>
        <v>0</v>
      </c>
      <c r="M18" s="57"/>
      <c r="T18" s="59"/>
      <c r="U18" s="59"/>
      <c r="V18" s="59"/>
      <c r="W18" s="59"/>
      <c r="X18" s="82"/>
      <c r="AC18" s="59">
        <f t="shared" si="7"/>
        <v>0</v>
      </c>
      <c r="AD18" s="59">
        <f t="shared" si="8"/>
        <v>0</v>
      </c>
      <c r="AE18" s="59">
        <f t="shared" si="9"/>
        <v>0</v>
      </c>
      <c r="AF18" s="59">
        <f t="shared" si="10"/>
        <v>0</v>
      </c>
      <c r="AG18" s="82"/>
    </row>
    <row r="19" spans="1:33" x14ac:dyDescent="0.3">
      <c r="A19" s="197" t="str">
        <f>Masters!I16</f>
        <v>3118iL</v>
      </c>
      <c r="B19" s="57"/>
      <c r="C19" s="57"/>
      <c r="D19" s="57"/>
      <c r="E19" s="62">
        <f t="shared" si="2"/>
        <v>0</v>
      </c>
      <c r="F19" s="62">
        <f>SUMIF('23.1.Forecasting A (M1)'!$J$6:$J$251,'23.2.Forecasting B (M1)'!A19,'23.1.Forecasting A (M1)'!$K$6:$K$251)</f>
        <v>0</v>
      </c>
      <c r="G19" s="62">
        <f>SUMIF('23.1.Forecasting A (M1)'!$J$6:$J$251,'23.2.Forecasting B (M1)'!A19,'23.1.Forecasting A (M1)'!$L$6:$L$251)</f>
        <v>0</v>
      </c>
      <c r="H19" s="62">
        <f t="shared" si="3"/>
        <v>0</v>
      </c>
      <c r="I19" s="62">
        <f t="shared" si="6"/>
        <v>0</v>
      </c>
      <c r="K19" s="57"/>
      <c r="L19" s="62">
        <f t="shared" si="5"/>
        <v>0</v>
      </c>
      <c r="M19" s="57"/>
      <c r="T19" s="59"/>
      <c r="U19" s="59"/>
      <c r="V19" s="59"/>
      <c r="W19" s="59"/>
      <c r="X19" s="82"/>
      <c r="AC19" s="59">
        <f t="shared" si="7"/>
        <v>0</v>
      </c>
      <c r="AD19" s="59">
        <f t="shared" si="8"/>
        <v>0</v>
      </c>
      <c r="AE19" s="59">
        <f t="shared" si="9"/>
        <v>0</v>
      </c>
      <c r="AF19" s="59">
        <f t="shared" si="10"/>
        <v>0</v>
      </c>
      <c r="AG19" s="82"/>
    </row>
    <row r="20" spans="1:33" x14ac:dyDescent="0.3">
      <c r="A20" s="197" t="str">
        <f>Masters!I17</f>
        <v>3116iL-TSRA</v>
      </c>
      <c r="B20" s="57"/>
      <c r="C20" s="57"/>
      <c r="D20" s="57"/>
      <c r="E20" s="62">
        <f t="shared" si="2"/>
        <v>0</v>
      </c>
      <c r="F20" s="62">
        <f>SUMIF('23.1.Forecasting A (M1)'!$J$6:$J$251,'23.2.Forecasting B (M1)'!A20,'23.1.Forecasting A (M1)'!$K$6:$K$251)</f>
        <v>0</v>
      </c>
      <c r="G20" s="62">
        <f>SUMIF('23.1.Forecasting A (M1)'!$J$6:$J$251,'23.2.Forecasting B (M1)'!A20,'23.1.Forecasting A (M1)'!$L$6:$L$251)</f>
        <v>0</v>
      </c>
      <c r="H20" s="62">
        <f t="shared" si="3"/>
        <v>0</v>
      </c>
      <c r="I20" s="62">
        <f t="shared" si="6"/>
        <v>0</v>
      </c>
      <c r="K20" s="57"/>
      <c r="L20" s="62">
        <f t="shared" si="5"/>
        <v>0</v>
      </c>
      <c r="M20" s="57"/>
      <c r="T20" s="59"/>
      <c r="U20" s="59"/>
      <c r="V20" s="59"/>
      <c r="W20" s="59"/>
      <c r="X20" s="82"/>
      <c r="AC20" s="59">
        <f t="shared" si="7"/>
        <v>0</v>
      </c>
      <c r="AD20" s="59">
        <f t="shared" si="8"/>
        <v>0</v>
      </c>
      <c r="AE20" s="59">
        <f t="shared" si="9"/>
        <v>0</v>
      </c>
      <c r="AF20" s="59">
        <f t="shared" si="10"/>
        <v>0</v>
      </c>
      <c r="AG20" s="82"/>
    </row>
    <row r="21" spans="1:33" x14ac:dyDescent="0.3">
      <c r="A21" s="197" t="str">
        <f>Masters!I18</f>
        <v>3118iL XL/1</v>
      </c>
      <c r="B21" s="57"/>
      <c r="C21" s="57"/>
      <c r="D21" s="57"/>
      <c r="E21" s="62">
        <f t="shared" si="2"/>
        <v>0</v>
      </c>
      <c r="F21" s="62">
        <f>SUMIF('23.1.Forecasting A (M1)'!$J$6:$J$251,'23.2.Forecasting B (M1)'!A21,'23.1.Forecasting A (M1)'!$K$6:$K$251)</f>
        <v>0</v>
      </c>
      <c r="G21" s="62">
        <f>SUMIF('23.1.Forecasting A (M1)'!$J$6:$J$251,'23.2.Forecasting B (M1)'!A21,'23.1.Forecasting A (M1)'!$L$6:$L$251)</f>
        <v>0</v>
      </c>
      <c r="H21" s="62">
        <f t="shared" si="3"/>
        <v>0</v>
      </c>
      <c r="I21" s="62">
        <f t="shared" si="6"/>
        <v>0</v>
      </c>
      <c r="K21" s="57"/>
      <c r="L21" s="62">
        <f t="shared" si="5"/>
        <v>0</v>
      </c>
      <c r="M21" s="57"/>
      <c r="T21" s="59"/>
      <c r="U21" s="59"/>
      <c r="V21" s="59"/>
      <c r="W21" s="59"/>
      <c r="X21" s="82"/>
      <c r="AC21" s="59">
        <f t="shared" si="7"/>
        <v>0</v>
      </c>
      <c r="AD21" s="59">
        <f t="shared" si="8"/>
        <v>0</v>
      </c>
      <c r="AE21" s="59">
        <f t="shared" si="9"/>
        <v>0</v>
      </c>
      <c r="AF21" s="59">
        <f t="shared" si="10"/>
        <v>0</v>
      </c>
      <c r="AG21" s="82"/>
    </row>
    <row r="22" spans="1:33" x14ac:dyDescent="0.3">
      <c r="A22" s="197" t="str">
        <f>Masters!I19</f>
        <v>3118iL LA</v>
      </c>
      <c r="B22" s="57"/>
      <c r="C22" s="57"/>
      <c r="D22" s="57"/>
      <c r="E22" s="62">
        <f t="shared" si="2"/>
        <v>0</v>
      </c>
      <c r="F22" s="62">
        <f>SUMIF('23.1.Forecasting A (M1)'!$J$6:$J$251,'23.2.Forecasting B (M1)'!A22,'23.1.Forecasting A (M1)'!$K$6:$K$251)</f>
        <v>0</v>
      </c>
      <c r="G22" s="62">
        <f>SUMIF('23.1.Forecasting A (M1)'!$J$6:$J$251,'23.2.Forecasting B (M1)'!A22,'23.1.Forecasting A (M1)'!$L$6:$L$251)</f>
        <v>0</v>
      </c>
      <c r="H22" s="62">
        <f t="shared" si="3"/>
        <v>0</v>
      </c>
      <c r="I22" s="62">
        <f t="shared" si="6"/>
        <v>0</v>
      </c>
      <c r="K22" s="57"/>
      <c r="L22" s="62">
        <f t="shared" si="5"/>
        <v>0</v>
      </c>
      <c r="M22" s="57"/>
      <c r="T22" s="59"/>
      <c r="U22" s="59"/>
      <c r="V22" s="59"/>
      <c r="W22" s="59"/>
      <c r="X22" s="82"/>
      <c r="AC22" s="59">
        <f t="shared" si="7"/>
        <v>0</v>
      </c>
      <c r="AD22" s="59">
        <f t="shared" si="8"/>
        <v>0</v>
      </c>
      <c r="AE22" s="59">
        <f t="shared" si="9"/>
        <v>0</v>
      </c>
      <c r="AF22" s="59">
        <f t="shared" si="10"/>
        <v>0</v>
      </c>
      <c r="AG22" s="82"/>
    </row>
    <row r="23" spans="1:33" x14ac:dyDescent="0.3">
      <c r="A23" s="197" t="str">
        <f>Masters!I20</f>
        <v>3718iL</v>
      </c>
      <c r="B23" s="57"/>
      <c r="C23" s="57"/>
      <c r="D23" s="57"/>
      <c r="E23" s="62">
        <f t="shared" si="2"/>
        <v>0</v>
      </c>
      <c r="F23" s="62">
        <f>SUMIF('23.1.Forecasting A (M1)'!$J$6:$J$251,'23.2.Forecasting B (M1)'!A23,'23.1.Forecasting A (M1)'!$K$6:$K$251)</f>
        <v>0</v>
      </c>
      <c r="G23" s="62">
        <f>SUMIF('23.1.Forecasting A (M1)'!$J$6:$J$251,'23.2.Forecasting B (M1)'!A23,'23.1.Forecasting A (M1)'!$L$6:$L$251)</f>
        <v>0</v>
      </c>
      <c r="H23" s="62">
        <f t="shared" si="3"/>
        <v>0</v>
      </c>
      <c r="I23" s="62">
        <f t="shared" si="6"/>
        <v>0</v>
      </c>
      <c r="K23" s="57"/>
      <c r="L23" s="62">
        <f t="shared" si="5"/>
        <v>0</v>
      </c>
      <c r="M23" s="57"/>
      <c r="T23" s="59"/>
      <c r="U23" s="59"/>
      <c r="V23" s="59"/>
      <c r="W23" s="59"/>
      <c r="X23" s="82"/>
      <c r="AC23" s="59">
        <f t="shared" si="7"/>
        <v>0</v>
      </c>
      <c r="AD23" s="59">
        <f t="shared" si="8"/>
        <v>0</v>
      </c>
      <c r="AE23" s="59">
        <f t="shared" si="9"/>
        <v>0</v>
      </c>
      <c r="AF23" s="59">
        <f t="shared" si="10"/>
        <v>0</v>
      </c>
      <c r="AG23" s="82"/>
    </row>
    <row r="24" spans="1:33" x14ac:dyDescent="0.3">
      <c r="A24" s="197" t="str">
        <f>Masters!I21</f>
        <v>2516iL/1</v>
      </c>
      <c r="B24" s="57"/>
      <c r="C24" s="57"/>
      <c r="D24" s="57"/>
      <c r="E24" s="62">
        <f t="shared" si="2"/>
        <v>0</v>
      </c>
      <c r="F24" s="62">
        <f>SUMIF('23.1.Forecasting A (M1)'!$J$6:$J$251,'23.2.Forecasting B (M1)'!A24,'23.1.Forecasting A (M1)'!$K$6:$K$251)</f>
        <v>0</v>
      </c>
      <c r="G24" s="62">
        <f>SUMIF('23.1.Forecasting A (M1)'!$J$6:$J$251,'23.2.Forecasting B (M1)'!A24,'23.1.Forecasting A (M1)'!$L$6:$L$251)</f>
        <v>0</v>
      </c>
      <c r="H24" s="62">
        <f t="shared" si="3"/>
        <v>0</v>
      </c>
      <c r="I24" s="62">
        <f t="shared" si="6"/>
        <v>0</v>
      </c>
      <c r="K24" s="57"/>
      <c r="L24" s="62">
        <f t="shared" si="5"/>
        <v>0</v>
      </c>
      <c r="M24" s="57"/>
      <c r="T24" s="59"/>
      <c r="U24" s="59"/>
      <c r="V24" s="59"/>
      <c r="W24" s="59"/>
      <c r="X24" s="82"/>
      <c r="AC24" s="59">
        <f t="shared" si="7"/>
        <v>0</v>
      </c>
      <c r="AD24" s="59">
        <f t="shared" si="8"/>
        <v>0</v>
      </c>
      <c r="AE24" s="59">
        <f t="shared" si="9"/>
        <v>0</v>
      </c>
      <c r="AF24" s="59">
        <f t="shared" si="10"/>
        <v>0</v>
      </c>
      <c r="AG24" s="82"/>
    </row>
    <row r="25" spans="1:33" x14ac:dyDescent="0.3">
      <c r="A25" s="197" t="str">
        <f>Masters!I22</f>
        <v>3518iL</v>
      </c>
      <c r="B25" s="57"/>
      <c r="C25" s="57"/>
      <c r="D25" s="57"/>
      <c r="E25" s="62">
        <f t="shared" si="2"/>
        <v>0</v>
      </c>
      <c r="F25" s="62">
        <f>SUMIF('23.1.Forecasting A (M1)'!$J$6:$J$251,'23.2.Forecasting B (M1)'!A25,'23.1.Forecasting A (M1)'!$K$6:$K$251)</f>
        <v>0</v>
      </c>
      <c r="G25" s="62">
        <f>SUMIF('23.1.Forecasting A (M1)'!$J$6:$J$251,'23.2.Forecasting B (M1)'!A25,'23.1.Forecasting A (M1)'!$L$6:$L$251)</f>
        <v>0</v>
      </c>
      <c r="H25" s="62">
        <f t="shared" si="3"/>
        <v>0</v>
      </c>
      <c r="I25" s="62">
        <f t="shared" si="6"/>
        <v>0</v>
      </c>
      <c r="K25" s="57"/>
      <c r="L25" s="62">
        <f t="shared" si="5"/>
        <v>0</v>
      </c>
      <c r="M25" s="57"/>
      <c r="T25" s="59"/>
      <c r="U25" s="59"/>
      <c r="V25" s="59"/>
      <c r="W25" s="59"/>
      <c r="X25" s="82"/>
      <c r="AC25" s="59">
        <f t="shared" si="7"/>
        <v>0</v>
      </c>
      <c r="AD25" s="59">
        <f t="shared" si="8"/>
        <v>0</v>
      </c>
      <c r="AE25" s="59">
        <f t="shared" si="9"/>
        <v>0</v>
      </c>
      <c r="AF25" s="59">
        <f t="shared" si="10"/>
        <v>0</v>
      </c>
      <c r="AG25" s="82"/>
    </row>
    <row r="26" spans="1:33" x14ac:dyDescent="0.3">
      <c r="A26" s="197" t="str">
        <f>Masters!I23</f>
        <v>4019iL</v>
      </c>
      <c r="B26" s="57"/>
      <c r="C26" s="57"/>
      <c r="D26" s="57"/>
      <c r="E26" s="62">
        <f t="shared" si="2"/>
        <v>0</v>
      </c>
      <c r="F26" s="62">
        <f>SUMIF('23.1.Forecasting A (M1)'!$J$6:$J$251,'23.2.Forecasting B (M1)'!A26,'23.1.Forecasting A (M1)'!$K$6:$K$251)</f>
        <v>0</v>
      </c>
      <c r="G26" s="62">
        <f>SUMIF('23.1.Forecasting A (M1)'!$J$6:$J$251,'23.2.Forecasting B (M1)'!A26,'23.1.Forecasting A (M1)'!$L$6:$L$251)</f>
        <v>0</v>
      </c>
      <c r="H26" s="62">
        <f t="shared" si="3"/>
        <v>0</v>
      </c>
      <c r="I26" s="62">
        <f t="shared" si="6"/>
        <v>0</v>
      </c>
      <c r="K26" s="57"/>
      <c r="L26" s="62">
        <f t="shared" si="5"/>
        <v>0</v>
      </c>
      <c r="M26" s="57"/>
      <c r="T26" s="59"/>
      <c r="U26" s="59"/>
      <c r="V26" s="59"/>
      <c r="W26" s="59"/>
      <c r="X26" s="82"/>
      <c r="AC26" s="59">
        <f t="shared" si="7"/>
        <v>0</v>
      </c>
      <c r="AD26" s="59">
        <f t="shared" si="8"/>
        <v>0</v>
      </c>
      <c r="AE26" s="59">
        <f t="shared" si="9"/>
        <v>0</v>
      </c>
      <c r="AF26" s="59">
        <f t="shared" si="10"/>
        <v>0</v>
      </c>
      <c r="AG26" s="82"/>
    </row>
    <row r="27" spans="1:33" x14ac:dyDescent="0.3">
      <c r="A27" s="197" t="str">
        <f>Masters!I24</f>
        <v>4923 Cowl</v>
      </c>
      <c r="B27" s="57"/>
      <c r="C27" s="57"/>
      <c r="D27" s="57"/>
      <c r="E27" s="62">
        <f t="shared" si="2"/>
        <v>0</v>
      </c>
      <c r="F27" s="62">
        <f>SUMIF('23.1.Forecasting A (M1)'!$J$6:$J$251,'23.2.Forecasting B (M1)'!A27,'23.1.Forecasting A (M1)'!$K$6:$K$251)</f>
        <v>0</v>
      </c>
      <c r="G27" s="62">
        <f>SUMIF('23.1.Forecasting A (M1)'!$J$6:$J$251,'23.2.Forecasting B (M1)'!A27,'23.1.Forecasting A (M1)'!$L$6:$L$251)</f>
        <v>0</v>
      </c>
      <c r="H27" s="62">
        <f t="shared" si="3"/>
        <v>0</v>
      </c>
      <c r="I27" s="62">
        <f t="shared" si="6"/>
        <v>0</v>
      </c>
      <c r="K27" s="57"/>
      <c r="L27" s="62">
        <f t="shared" si="5"/>
        <v>0</v>
      </c>
      <c r="M27" s="57"/>
      <c r="T27" s="59"/>
      <c r="U27" s="59"/>
      <c r="V27" s="59"/>
      <c r="W27" s="59"/>
      <c r="X27" s="82"/>
      <c r="AC27" s="59">
        <f t="shared" si="7"/>
        <v>0</v>
      </c>
      <c r="AD27" s="59">
        <f t="shared" si="8"/>
        <v>0</v>
      </c>
      <c r="AE27" s="59">
        <f t="shared" si="9"/>
        <v>0</v>
      </c>
      <c r="AF27" s="59">
        <f t="shared" si="10"/>
        <v>0</v>
      </c>
      <c r="AG27" s="82"/>
    </row>
    <row r="28" spans="1:33" x14ac:dyDescent="0.3">
      <c r="A28" s="197" t="str">
        <f>Masters!I25</f>
        <v>FV4923</v>
      </c>
      <c r="B28" s="57"/>
      <c r="C28" s="57"/>
      <c r="D28" s="57"/>
      <c r="E28" s="62">
        <f t="shared" si="2"/>
        <v>0</v>
      </c>
      <c r="F28" s="62">
        <f>SUMIF('23.1.Forecasting A (M1)'!$J$6:$J$251,'23.2.Forecasting B (M1)'!A28,'23.1.Forecasting A (M1)'!$K$6:$K$251)</f>
        <v>0</v>
      </c>
      <c r="G28" s="62">
        <f>SUMIF('23.1.Forecasting A (M1)'!$J$6:$J$251,'23.2.Forecasting B (M1)'!A28,'23.1.Forecasting A (M1)'!$L$6:$L$251)</f>
        <v>0</v>
      </c>
      <c r="H28" s="62">
        <f t="shared" si="3"/>
        <v>0</v>
      </c>
      <c r="I28" s="62">
        <f t="shared" si="6"/>
        <v>0</v>
      </c>
      <c r="K28" s="57"/>
      <c r="L28" s="62">
        <f t="shared" si="5"/>
        <v>0</v>
      </c>
      <c r="M28" s="57"/>
      <c r="T28" s="59"/>
      <c r="U28" s="59"/>
      <c r="V28" s="59"/>
      <c r="W28" s="59"/>
      <c r="X28" s="82"/>
      <c r="AC28" s="59">
        <f t="shared" si="7"/>
        <v>0</v>
      </c>
      <c r="AD28" s="59">
        <f t="shared" si="8"/>
        <v>0</v>
      </c>
      <c r="AE28" s="59">
        <f t="shared" si="9"/>
        <v>0</v>
      </c>
      <c r="AF28" s="59">
        <f t="shared" si="10"/>
        <v>0</v>
      </c>
      <c r="AG28" s="82"/>
    </row>
    <row r="29" spans="1:33" x14ac:dyDescent="0.3">
      <c r="A29" s="197" t="str">
        <f>Masters!I26</f>
        <v>2516TiL</v>
      </c>
      <c r="B29" s="57"/>
      <c r="C29" s="57"/>
      <c r="D29" s="57"/>
      <c r="E29" s="62">
        <f t="shared" si="2"/>
        <v>0</v>
      </c>
      <c r="F29" s="62">
        <f>SUMIF('23.1.Forecasting A (M1)'!$J$6:$J$251,'23.2.Forecasting B (M1)'!A29,'23.1.Forecasting A (M1)'!$K$6:$K$251)</f>
        <v>0</v>
      </c>
      <c r="G29" s="62">
        <f>SUMIF('23.1.Forecasting A (M1)'!$J$6:$J$251,'23.2.Forecasting B (M1)'!A29,'23.1.Forecasting A (M1)'!$L$6:$L$251)</f>
        <v>0</v>
      </c>
      <c r="H29" s="62">
        <f t="shared" si="3"/>
        <v>0</v>
      </c>
      <c r="I29" s="62">
        <f t="shared" si="6"/>
        <v>0</v>
      </c>
      <c r="K29" s="57"/>
      <c r="L29" s="62">
        <f t="shared" si="5"/>
        <v>0</v>
      </c>
      <c r="M29" s="57"/>
      <c r="T29" s="59"/>
      <c r="U29" s="59"/>
      <c r="V29" s="59"/>
      <c r="W29" s="59"/>
      <c r="X29" s="82"/>
      <c r="AC29" s="59">
        <f t="shared" si="7"/>
        <v>0</v>
      </c>
      <c r="AD29" s="59">
        <f t="shared" si="8"/>
        <v>0</v>
      </c>
      <c r="AE29" s="59">
        <f t="shared" si="9"/>
        <v>0</v>
      </c>
      <c r="AF29" s="59">
        <f t="shared" si="10"/>
        <v>0</v>
      </c>
      <c r="AG29" s="82"/>
    </row>
    <row r="30" spans="1:33" x14ac:dyDescent="0.3">
      <c r="A30" s="197" t="str">
        <f>Masters!I27</f>
        <v>2516H3/4C</v>
      </c>
      <c r="B30" s="57"/>
      <c r="C30" s="57"/>
      <c r="D30" s="57"/>
      <c r="E30" s="62">
        <f t="shared" si="2"/>
        <v>0</v>
      </c>
      <c r="F30" s="62">
        <f>SUMIF('23.1.Forecasting A (M1)'!$J$6:$J$251,'23.2.Forecasting B (M1)'!A30,'23.1.Forecasting A (M1)'!$K$6:$K$251)</f>
        <v>0</v>
      </c>
      <c r="G30" s="62">
        <f>SUMIF('23.1.Forecasting A (M1)'!$J$6:$J$251,'23.2.Forecasting B (M1)'!A30,'23.1.Forecasting A (M1)'!$L$6:$L$251)</f>
        <v>0</v>
      </c>
      <c r="H30" s="62">
        <f t="shared" si="3"/>
        <v>0</v>
      </c>
      <c r="I30" s="62">
        <f t="shared" si="6"/>
        <v>0</v>
      </c>
      <c r="K30" s="57"/>
      <c r="L30" s="62">
        <f t="shared" si="5"/>
        <v>0</v>
      </c>
      <c r="M30" s="57"/>
      <c r="T30" s="59"/>
      <c r="U30" s="59"/>
      <c r="V30" s="59"/>
      <c r="W30" s="59"/>
      <c r="X30" s="82"/>
      <c r="AC30" s="59">
        <f t="shared" si="7"/>
        <v>0</v>
      </c>
      <c r="AD30" s="59">
        <f t="shared" si="8"/>
        <v>0</v>
      </c>
      <c r="AE30" s="59">
        <f t="shared" si="9"/>
        <v>0</v>
      </c>
      <c r="AF30" s="59">
        <f t="shared" si="10"/>
        <v>0</v>
      </c>
      <c r="AG30" s="82"/>
    </row>
    <row r="31" spans="1:33" x14ac:dyDescent="0.3">
      <c r="A31" s="197" t="str">
        <f>Masters!I28</f>
        <v>U2518R</v>
      </c>
      <c r="B31" s="57"/>
      <c r="C31" s="57"/>
      <c r="D31" s="57"/>
      <c r="E31" s="62">
        <f t="shared" si="2"/>
        <v>0</v>
      </c>
      <c r="F31" s="62">
        <f>SUMIF('23.1.Forecasting A (M1)'!$J$6:$J$251,'23.2.Forecasting B (M1)'!A31,'23.1.Forecasting A (M1)'!$K$6:$K$251)</f>
        <v>0</v>
      </c>
      <c r="G31" s="62">
        <f>SUMIF('23.1.Forecasting A (M1)'!$J$6:$J$251,'23.2.Forecasting B (M1)'!A31,'23.1.Forecasting A (M1)'!$L$6:$L$251)</f>
        <v>0</v>
      </c>
      <c r="H31" s="62">
        <f t="shared" si="3"/>
        <v>0</v>
      </c>
      <c r="I31" s="62">
        <f t="shared" si="6"/>
        <v>0</v>
      </c>
      <c r="K31" s="57"/>
      <c r="L31" s="62">
        <f t="shared" si="5"/>
        <v>0</v>
      </c>
      <c r="M31" s="57"/>
      <c r="T31" s="59"/>
      <c r="U31" s="59"/>
      <c r="V31" s="59"/>
      <c r="W31" s="59"/>
      <c r="X31" s="82"/>
      <c r="AC31" s="59">
        <f t="shared" si="7"/>
        <v>0</v>
      </c>
      <c r="AD31" s="59">
        <f t="shared" si="8"/>
        <v>0</v>
      </c>
      <c r="AE31" s="59">
        <f t="shared" si="9"/>
        <v>0</v>
      </c>
      <c r="AF31" s="59">
        <f t="shared" si="10"/>
        <v>0</v>
      </c>
      <c r="AG31" s="82"/>
    </row>
    <row r="32" spans="1:33" x14ac:dyDescent="0.3">
      <c r="A32" s="197" t="str">
        <f>Masters!I29</f>
        <v>U2518iL</v>
      </c>
      <c r="B32" s="57"/>
      <c r="C32" s="57"/>
      <c r="D32" s="57"/>
      <c r="E32" s="62">
        <f t="shared" si="2"/>
        <v>0</v>
      </c>
      <c r="F32" s="62">
        <f>SUMIF('23.1.Forecasting A (M1)'!$J$6:$J$251,'23.2.Forecasting B (M1)'!A32,'23.1.Forecasting A (M1)'!$K$6:$K$251)</f>
        <v>0</v>
      </c>
      <c r="G32" s="62">
        <f>SUMIF('23.1.Forecasting A (M1)'!$J$6:$J$251,'23.2.Forecasting B (M1)'!A32,'23.1.Forecasting A (M1)'!$L$6:$L$251)</f>
        <v>0</v>
      </c>
      <c r="H32" s="62">
        <f t="shared" si="3"/>
        <v>0</v>
      </c>
      <c r="I32" s="62">
        <f t="shared" si="6"/>
        <v>0</v>
      </c>
      <c r="K32" s="57"/>
      <c r="L32" s="62">
        <f t="shared" si="5"/>
        <v>0</v>
      </c>
      <c r="M32" s="57"/>
      <c r="T32" s="59"/>
      <c r="U32" s="59"/>
      <c r="V32" s="59"/>
      <c r="W32" s="59"/>
      <c r="X32" s="82"/>
      <c r="AC32" s="59">
        <f t="shared" si="7"/>
        <v>0</v>
      </c>
      <c r="AD32" s="59">
        <f t="shared" si="8"/>
        <v>0</v>
      </c>
      <c r="AE32" s="59">
        <f t="shared" si="9"/>
        <v>0</v>
      </c>
      <c r="AF32" s="59">
        <f t="shared" si="10"/>
        <v>0</v>
      </c>
      <c r="AG32" s="82"/>
    </row>
    <row r="33" spans="1:33" x14ac:dyDescent="0.3">
      <c r="A33" s="197" t="str">
        <f>Masters!I30</f>
        <v>U2518T</v>
      </c>
      <c r="B33" s="57"/>
      <c r="C33" s="57"/>
      <c r="D33" s="57"/>
      <c r="E33" s="62">
        <f t="shared" si="2"/>
        <v>0</v>
      </c>
      <c r="F33" s="62">
        <f>SUMIF('23.1.Forecasting A (M1)'!$J$6:$J$251,'23.2.Forecasting B (M1)'!A33,'23.1.Forecasting A (M1)'!$K$6:$K$251)</f>
        <v>0</v>
      </c>
      <c r="G33" s="62">
        <f>SUMIF('23.1.Forecasting A (M1)'!$J$6:$J$251,'23.2.Forecasting B (M1)'!A33,'23.1.Forecasting A (M1)'!$L$6:$L$251)</f>
        <v>0</v>
      </c>
      <c r="H33" s="62">
        <f t="shared" si="3"/>
        <v>0</v>
      </c>
      <c r="I33" s="62">
        <f t="shared" si="6"/>
        <v>0</v>
      </c>
      <c r="K33" s="57"/>
      <c r="L33" s="62">
        <f t="shared" si="5"/>
        <v>0</v>
      </c>
      <c r="M33" s="57"/>
      <c r="T33" s="59"/>
      <c r="U33" s="59"/>
      <c r="V33" s="59"/>
      <c r="W33" s="59"/>
      <c r="X33" s="82"/>
      <c r="AC33" s="59">
        <f t="shared" si="7"/>
        <v>0</v>
      </c>
      <c r="AD33" s="59">
        <f t="shared" si="8"/>
        <v>0</v>
      </c>
      <c r="AE33" s="59">
        <f t="shared" si="9"/>
        <v>0</v>
      </c>
      <c r="AF33" s="59">
        <f t="shared" si="10"/>
        <v>0</v>
      </c>
      <c r="AG33" s="82"/>
    </row>
    <row r="34" spans="1:33" x14ac:dyDescent="0.3">
      <c r="A34" s="197" t="str">
        <f>Masters!I31</f>
        <v>U2523</v>
      </c>
      <c r="B34" s="57"/>
      <c r="C34" s="57"/>
      <c r="D34" s="57"/>
      <c r="E34" s="62">
        <f t="shared" si="2"/>
        <v>0</v>
      </c>
      <c r="F34" s="62">
        <f>SUMIF('23.1.Forecasting A (M1)'!$J$6:$J$251,'23.2.Forecasting B (M1)'!A34,'23.1.Forecasting A (M1)'!$K$6:$K$251)</f>
        <v>0</v>
      </c>
      <c r="G34" s="62">
        <f>SUMIF('23.1.Forecasting A (M1)'!$J$6:$J$251,'23.2.Forecasting B (M1)'!A34,'23.1.Forecasting A (M1)'!$L$6:$L$251)</f>
        <v>0</v>
      </c>
      <c r="H34" s="62">
        <f t="shared" si="3"/>
        <v>0</v>
      </c>
      <c r="I34" s="62">
        <f t="shared" si="6"/>
        <v>0</v>
      </c>
      <c r="K34" s="57"/>
      <c r="L34" s="62">
        <f t="shared" si="5"/>
        <v>0</v>
      </c>
      <c r="M34" s="57"/>
      <c r="T34" s="59"/>
      <c r="U34" s="59"/>
      <c r="V34" s="59"/>
      <c r="W34" s="59"/>
      <c r="X34" s="82"/>
      <c r="AC34" s="59">
        <f t="shared" si="7"/>
        <v>0</v>
      </c>
      <c r="AD34" s="59">
        <f t="shared" si="8"/>
        <v>0</v>
      </c>
      <c r="AE34" s="59">
        <f t="shared" si="9"/>
        <v>0</v>
      </c>
      <c r="AF34" s="59">
        <f t="shared" si="10"/>
        <v>0</v>
      </c>
      <c r="AG34" s="82"/>
    </row>
    <row r="35" spans="1:33" x14ac:dyDescent="0.3">
      <c r="A35" s="197" t="str">
        <f>Masters!I32</f>
        <v>U3123</v>
      </c>
      <c r="B35" s="57"/>
      <c r="C35" s="57"/>
      <c r="D35" s="57"/>
      <c r="E35" s="62">
        <f t="shared" si="2"/>
        <v>0</v>
      </c>
      <c r="F35" s="62">
        <f>SUMIF('23.1.Forecasting A (M1)'!$J$6:$J$251,'23.2.Forecasting B (M1)'!A35,'23.1.Forecasting A (M1)'!$K$6:$K$251)</f>
        <v>0</v>
      </c>
      <c r="G35" s="62">
        <f>SUMIF('23.1.Forecasting A (M1)'!$J$6:$J$251,'23.2.Forecasting B (M1)'!A35,'23.1.Forecasting A (M1)'!$L$6:$L$251)</f>
        <v>0</v>
      </c>
      <c r="H35" s="62">
        <f t="shared" si="3"/>
        <v>0</v>
      </c>
      <c r="I35" s="62">
        <f t="shared" si="6"/>
        <v>0</v>
      </c>
      <c r="K35" s="57"/>
      <c r="L35" s="62">
        <f t="shared" si="5"/>
        <v>0</v>
      </c>
      <c r="M35" s="57"/>
      <c r="T35" s="59"/>
      <c r="U35" s="59"/>
      <c r="V35" s="59"/>
      <c r="W35" s="59"/>
      <c r="X35" s="82"/>
      <c r="AC35" s="59">
        <f t="shared" si="7"/>
        <v>0</v>
      </c>
      <c r="AD35" s="59">
        <f t="shared" si="8"/>
        <v>0</v>
      </c>
      <c r="AE35" s="59">
        <f t="shared" si="9"/>
        <v>0</v>
      </c>
      <c r="AF35" s="59">
        <f t="shared" si="10"/>
        <v>0</v>
      </c>
      <c r="AG35" s="82"/>
    </row>
    <row r="36" spans="1:33" x14ac:dyDescent="0.3">
      <c r="A36" s="197" t="str">
        <f>Masters!I33</f>
        <v>4/157</v>
      </c>
      <c r="B36" s="57"/>
      <c r="C36" s="57"/>
      <c r="D36" s="57"/>
      <c r="E36" s="62">
        <f t="shared" si="2"/>
        <v>0</v>
      </c>
      <c r="F36" s="62">
        <f>SUMIF('23.1.Forecasting A (M1)'!$J$6:$J$251,'23.2.Forecasting B (M1)'!A36,'23.1.Forecasting A (M1)'!$K$6:$K$251)</f>
        <v>0</v>
      </c>
      <c r="G36" s="62">
        <f>SUMIF('23.1.Forecasting A (M1)'!$J$6:$J$251,'23.2.Forecasting B (M1)'!A36,'23.1.Forecasting A (M1)'!$L$6:$L$251)</f>
        <v>0</v>
      </c>
      <c r="H36" s="62">
        <f t="shared" si="3"/>
        <v>0</v>
      </c>
      <c r="I36" s="62">
        <f t="shared" si="6"/>
        <v>0</v>
      </c>
      <c r="K36" s="57"/>
      <c r="L36" s="62">
        <f t="shared" si="5"/>
        <v>0</v>
      </c>
      <c r="M36" s="57"/>
      <c r="T36" s="59"/>
      <c r="U36" s="59"/>
      <c r="V36" s="59"/>
      <c r="W36" s="59"/>
      <c r="X36" s="82"/>
      <c r="AC36" s="59">
        <f t="shared" si="7"/>
        <v>0</v>
      </c>
      <c r="AD36" s="59">
        <f t="shared" si="8"/>
        <v>0</v>
      </c>
      <c r="AE36" s="59">
        <f t="shared" si="9"/>
        <v>0</v>
      </c>
      <c r="AF36" s="59">
        <f t="shared" si="10"/>
        <v>0</v>
      </c>
      <c r="AG36" s="82"/>
    </row>
    <row r="37" spans="1:33" x14ac:dyDescent="0.3">
      <c r="A37" s="197" t="str">
        <f>Masters!I34</f>
        <v>4/186</v>
      </c>
      <c r="B37" s="57"/>
      <c r="C37" s="57"/>
      <c r="D37" s="57"/>
      <c r="E37" s="62">
        <f t="shared" si="2"/>
        <v>0</v>
      </c>
      <c r="F37" s="62">
        <f>SUMIF('23.1.Forecasting A (M1)'!$J$6:$J$251,'23.2.Forecasting B (M1)'!A37,'23.1.Forecasting A (M1)'!$K$6:$K$251)</f>
        <v>0</v>
      </c>
      <c r="G37" s="62">
        <f>SUMIF('23.1.Forecasting A (M1)'!$J$6:$J$251,'23.2.Forecasting B (M1)'!A37,'23.1.Forecasting A (M1)'!$L$6:$L$251)</f>
        <v>0</v>
      </c>
      <c r="H37" s="62">
        <f t="shared" si="3"/>
        <v>0</v>
      </c>
      <c r="I37" s="62">
        <f t="shared" si="6"/>
        <v>0</v>
      </c>
      <c r="K37" s="57"/>
      <c r="L37" s="62">
        <f t="shared" si="5"/>
        <v>0</v>
      </c>
      <c r="M37" s="57"/>
      <c r="T37" s="59"/>
      <c r="U37" s="59"/>
      <c r="V37" s="59"/>
      <c r="W37" s="59"/>
      <c r="X37" s="82"/>
      <c r="AC37" s="59">
        <f t="shared" si="7"/>
        <v>0</v>
      </c>
      <c r="AD37" s="59">
        <f t="shared" si="8"/>
        <v>0</v>
      </c>
      <c r="AE37" s="59">
        <f t="shared" si="9"/>
        <v>0</v>
      </c>
      <c r="AF37" s="59">
        <f t="shared" si="10"/>
        <v>0</v>
      </c>
      <c r="AG37" s="82"/>
    </row>
    <row r="38" spans="1:33" x14ac:dyDescent="0.3">
      <c r="A38" s="197" t="str">
        <f>Masters!I35</f>
        <v>4/169</v>
      </c>
      <c r="B38" s="57"/>
      <c r="C38" s="57"/>
      <c r="D38" s="57"/>
      <c r="E38" s="62">
        <f t="shared" si="2"/>
        <v>0</v>
      </c>
      <c r="F38" s="62">
        <f>SUMIF('23.1.Forecasting A (M1)'!$J$6:$J$251,'23.2.Forecasting B (M1)'!A38,'23.1.Forecasting A (M1)'!$K$6:$K$251)</f>
        <v>0</v>
      </c>
      <c r="G38" s="62">
        <f>SUMIF('23.1.Forecasting A (M1)'!$J$6:$J$251,'23.2.Forecasting B (M1)'!A38,'23.1.Forecasting A (M1)'!$L$6:$L$251)</f>
        <v>0</v>
      </c>
      <c r="H38" s="62">
        <f t="shared" si="3"/>
        <v>0</v>
      </c>
      <c r="I38" s="62">
        <f t="shared" si="6"/>
        <v>0</v>
      </c>
      <c r="K38" s="57"/>
      <c r="L38" s="62">
        <f t="shared" si="5"/>
        <v>0</v>
      </c>
      <c r="M38" s="57"/>
      <c r="T38" s="59"/>
      <c r="U38" s="59"/>
      <c r="V38" s="59"/>
      <c r="W38" s="59"/>
      <c r="X38" s="82"/>
      <c r="AC38" s="59">
        <f t="shared" si="7"/>
        <v>0</v>
      </c>
      <c r="AD38" s="59">
        <f t="shared" si="8"/>
        <v>0</v>
      </c>
      <c r="AE38" s="59">
        <f t="shared" si="9"/>
        <v>0</v>
      </c>
      <c r="AF38" s="59">
        <f t="shared" si="10"/>
        <v>0</v>
      </c>
      <c r="AG38" s="82"/>
    </row>
    <row r="39" spans="1:33" x14ac:dyDescent="0.3">
      <c r="A39" s="197" t="str">
        <f>Masters!I36</f>
        <v>4/170</v>
      </c>
      <c r="B39" s="57"/>
      <c r="C39" s="57"/>
      <c r="D39" s="57"/>
      <c r="E39" s="62">
        <f t="shared" si="2"/>
        <v>0</v>
      </c>
      <c r="F39" s="62">
        <f>SUMIF('23.1.Forecasting A (M1)'!$J$6:$J$251,'23.2.Forecasting B (M1)'!A39,'23.1.Forecasting A (M1)'!$K$6:$K$251)</f>
        <v>0</v>
      </c>
      <c r="G39" s="62">
        <f>SUMIF('23.1.Forecasting A (M1)'!$J$6:$J$251,'23.2.Forecasting B (M1)'!A39,'23.1.Forecasting A (M1)'!$L$6:$L$251)</f>
        <v>0</v>
      </c>
      <c r="H39" s="62">
        <f t="shared" si="3"/>
        <v>0</v>
      </c>
      <c r="I39" s="62">
        <f t="shared" si="6"/>
        <v>0</v>
      </c>
      <c r="K39" s="57"/>
      <c r="L39" s="62">
        <f t="shared" si="5"/>
        <v>0</v>
      </c>
      <c r="M39" s="57"/>
      <c r="T39" s="59"/>
      <c r="U39" s="59"/>
      <c r="V39" s="59"/>
      <c r="W39" s="59"/>
      <c r="X39" s="82"/>
      <c r="AC39" s="59">
        <f t="shared" si="7"/>
        <v>0</v>
      </c>
      <c r="AD39" s="59">
        <f t="shared" si="8"/>
        <v>0</v>
      </c>
      <c r="AE39" s="59">
        <f t="shared" si="9"/>
        <v>0</v>
      </c>
      <c r="AF39" s="59">
        <f t="shared" si="10"/>
        <v>0</v>
      </c>
      <c r="AG39" s="82"/>
    </row>
    <row r="40" spans="1:33" x14ac:dyDescent="0.3">
      <c r="A40" s="197" t="str">
        <f>Masters!I37</f>
        <v>4/161</v>
      </c>
      <c r="B40" s="57"/>
      <c r="C40" s="57"/>
      <c r="D40" s="57"/>
      <c r="E40" s="62">
        <f t="shared" si="2"/>
        <v>0</v>
      </c>
      <c r="F40" s="62">
        <f>SUMIF('23.1.Forecasting A (M1)'!$J$6:$J$251,'23.2.Forecasting B (M1)'!A40,'23.1.Forecasting A (M1)'!$K$6:$K$251)</f>
        <v>0</v>
      </c>
      <c r="G40" s="62">
        <f>SUMIF('23.1.Forecasting A (M1)'!$J$6:$J$251,'23.2.Forecasting B (M1)'!A40,'23.1.Forecasting A (M1)'!$L$6:$L$251)</f>
        <v>0</v>
      </c>
      <c r="H40" s="62">
        <f t="shared" si="3"/>
        <v>0</v>
      </c>
      <c r="I40" s="62">
        <f t="shared" si="6"/>
        <v>0</v>
      </c>
      <c r="K40" s="57"/>
      <c r="L40" s="62">
        <f t="shared" si="5"/>
        <v>0</v>
      </c>
      <c r="M40" s="57"/>
      <c r="T40" s="59"/>
      <c r="U40" s="59"/>
      <c r="V40" s="59"/>
      <c r="W40" s="59"/>
      <c r="X40" s="82"/>
      <c r="AC40" s="59">
        <f t="shared" si="7"/>
        <v>0</v>
      </c>
      <c r="AD40" s="59">
        <f t="shared" si="8"/>
        <v>0</v>
      </c>
      <c r="AE40" s="59">
        <f t="shared" si="9"/>
        <v>0</v>
      </c>
      <c r="AF40" s="59">
        <f t="shared" si="10"/>
        <v>0</v>
      </c>
      <c r="AG40" s="82"/>
    </row>
    <row r="41" spans="1:33" x14ac:dyDescent="0.3">
      <c r="A41" s="197" t="str">
        <f>Masters!I38</f>
        <v>4/188</v>
      </c>
      <c r="B41" s="57"/>
      <c r="C41" s="57"/>
      <c r="D41" s="57"/>
      <c r="E41" s="62">
        <f t="shared" si="2"/>
        <v>0</v>
      </c>
      <c r="F41" s="62">
        <f>SUMIF('23.1.Forecasting A (M1)'!$J$6:$J$251,'23.2.Forecasting B (M1)'!A41,'23.1.Forecasting A (M1)'!$K$6:$K$251)</f>
        <v>0</v>
      </c>
      <c r="G41" s="62">
        <f>SUMIF('23.1.Forecasting A (M1)'!$J$6:$J$251,'23.2.Forecasting B (M1)'!A41,'23.1.Forecasting A (M1)'!$L$6:$L$251)</f>
        <v>0</v>
      </c>
      <c r="H41" s="62">
        <f t="shared" si="3"/>
        <v>0</v>
      </c>
      <c r="I41" s="62">
        <f t="shared" si="6"/>
        <v>0</v>
      </c>
      <c r="K41" s="57"/>
      <c r="L41" s="62">
        <f t="shared" si="5"/>
        <v>0</v>
      </c>
      <c r="M41" s="57"/>
      <c r="T41" s="59"/>
      <c r="U41" s="59"/>
      <c r="V41" s="59"/>
      <c r="W41" s="59"/>
      <c r="X41" s="82"/>
      <c r="AC41" s="59">
        <f t="shared" si="7"/>
        <v>0</v>
      </c>
      <c r="AD41" s="59">
        <f t="shared" si="8"/>
        <v>0</v>
      </c>
      <c r="AE41" s="59">
        <f t="shared" si="9"/>
        <v>0</v>
      </c>
      <c r="AF41" s="59">
        <f t="shared" si="10"/>
        <v>0</v>
      </c>
      <c r="AG41" s="82"/>
    </row>
    <row r="42" spans="1:33" x14ac:dyDescent="0.3">
      <c r="A42" s="197" t="str">
        <f>Masters!I39</f>
        <v>4/189</v>
      </c>
      <c r="B42" s="57"/>
      <c r="C42" s="57"/>
      <c r="D42" s="57"/>
      <c r="E42" s="62">
        <f t="shared" si="2"/>
        <v>0</v>
      </c>
      <c r="F42" s="62">
        <f>SUMIF('23.1.Forecasting A (M1)'!$J$6:$J$251,'23.2.Forecasting B (M1)'!A42,'23.1.Forecasting A (M1)'!$K$6:$K$251)</f>
        <v>0</v>
      </c>
      <c r="G42" s="62">
        <f>SUMIF('23.1.Forecasting A (M1)'!$J$6:$J$251,'23.2.Forecasting B (M1)'!A42,'23.1.Forecasting A (M1)'!$L$6:$L$251)</f>
        <v>0</v>
      </c>
      <c r="H42" s="62">
        <f t="shared" si="3"/>
        <v>0</v>
      </c>
      <c r="I42" s="62">
        <f t="shared" si="6"/>
        <v>0</v>
      </c>
      <c r="K42" s="57"/>
      <c r="L42" s="62">
        <f t="shared" si="5"/>
        <v>0</v>
      </c>
      <c r="M42" s="57"/>
      <c r="T42" s="59"/>
      <c r="U42" s="59"/>
      <c r="V42" s="59"/>
      <c r="W42" s="59"/>
      <c r="X42" s="82"/>
      <c r="AC42" s="59">
        <f t="shared" si="7"/>
        <v>0</v>
      </c>
      <c r="AD42" s="59">
        <f t="shared" si="8"/>
        <v>0</v>
      </c>
      <c r="AE42" s="59">
        <f t="shared" si="9"/>
        <v>0</v>
      </c>
      <c r="AF42" s="59">
        <f t="shared" si="10"/>
        <v>0</v>
      </c>
      <c r="AG42" s="82"/>
    </row>
    <row r="43" spans="1:33" x14ac:dyDescent="0.3">
      <c r="A43" s="197" t="str">
        <f>Masters!I40</f>
        <v>4/151</v>
      </c>
      <c r="B43" s="57"/>
      <c r="C43" s="57"/>
      <c r="D43" s="57"/>
      <c r="E43" s="62">
        <f t="shared" si="2"/>
        <v>0</v>
      </c>
      <c r="F43" s="62">
        <f>SUMIF('23.1.Forecasting A (M1)'!$J$6:$J$251,'23.2.Forecasting B (M1)'!A43,'23.1.Forecasting A (M1)'!$K$6:$K$251)</f>
        <v>0</v>
      </c>
      <c r="G43" s="62">
        <f>SUMIF('23.1.Forecasting A (M1)'!$J$6:$J$251,'23.2.Forecasting B (M1)'!A43,'23.1.Forecasting A (M1)'!$L$6:$L$251)</f>
        <v>0</v>
      </c>
      <c r="H43" s="62">
        <f t="shared" si="3"/>
        <v>0</v>
      </c>
      <c r="I43" s="62">
        <f t="shared" si="6"/>
        <v>0</v>
      </c>
      <c r="K43" s="57"/>
      <c r="L43" s="62">
        <f t="shared" si="5"/>
        <v>0</v>
      </c>
      <c r="M43" s="57"/>
      <c r="T43" s="59"/>
      <c r="U43" s="59"/>
      <c r="V43" s="59"/>
      <c r="W43" s="59"/>
      <c r="X43" s="82"/>
      <c r="AC43" s="59">
        <f t="shared" si="7"/>
        <v>0</v>
      </c>
      <c r="AD43" s="59">
        <f t="shared" si="8"/>
        <v>0</v>
      </c>
      <c r="AE43" s="59">
        <f t="shared" si="9"/>
        <v>0</v>
      </c>
      <c r="AF43" s="59">
        <f t="shared" si="10"/>
        <v>0</v>
      </c>
      <c r="AG43" s="82"/>
    </row>
    <row r="44" spans="1:33" x14ac:dyDescent="0.3">
      <c r="A44" s="197" t="str">
        <f>Masters!I41</f>
        <v>4/153</v>
      </c>
      <c r="B44" s="57"/>
      <c r="C44" s="57"/>
      <c r="D44" s="57"/>
      <c r="E44" s="62">
        <f t="shared" si="2"/>
        <v>0</v>
      </c>
      <c r="F44" s="62">
        <f>SUMIF('23.1.Forecasting A (M1)'!$J$6:$J$251,'23.2.Forecasting B (M1)'!A44,'23.1.Forecasting A (M1)'!$K$6:$K$251)</f>
        <v>0</v>
      </c>
      <c r="G44" s="62">
        <f>SUMIF('23.1.Forecasting A (M1)'!$J$6:$J$251,'23.2.Forecasting B (M1)'!A44,'23.1.Forecasting A (M1)'!$L$6:$L$251)</f>
        <v>0</v>
      </c>
      <c r="H44" s="62">
        <f t="shared" si="3"/>
        <v>0</v>
      </c>
      <c r="I44" s="62">
        <f t="shared" si="6"/>
        <v>0</v>
      </c>
      <c r="K44" s="57"/>
      <c r="L44" s="62">
        <f t="shared" si="5"/>
        <v>0</v>
      </c>
      <c r="M44" s="57"/>
      <c r="T44" s="59"/>
      <c r="U44" s="59"/>
      <c r="V44" s="59"/>
      <c r="W44" s="59"/>
      <c r="X44" s="82"/>
      <c r="AC44" s="59">
        <f t="shared" si="7"/>
        <v>0</v>
      </c>
      <c r="AD44" s="59">
        <f t="shared" si="8"/>
        <v>0</v>
      </c>
      <c r="AE44" s="59">
        <f t="shared" si="9"/>
        <v>0</v>
      </c>
      <c r="AF44" s="59">
        <f t="shared" si="10"/>
        <v>0</v>
      </c>
      <c r="AG44" s="82"/>
    </row>
    <row r="45" spans="1:33" x14ac:dyDescent="0.3">
      <c r="A45" s="197" t="str">
        <f>Masters!I42</f>
        <v>ALFBV 6/1 - Lynx</v>
      </c>
      <c r="B45" s="57"/>
      <c r="C45" s="57"/>
      <c r="D45" s="57"/>
      <c r="E45" s="62">
        <f t="shared" si="2"/>
        <v>0</v>
      </c>
      <c r="F45" s="62">
        <f>SUMIF('23.1.Forecasting A (M1)'!$J$6:$J$251,'23.2.Forecasting B (M1)'!A45,'23.1.Forecasting A (M1)'!$K$6:$K$251)</f>
        <v>0</v>
      </c>
      <c r="G45" s="62">
        <f>SUMIF('23.1.Forecasting A (M1)'!$J$6:$J$251,'23.2.Forecasting B (M1)'!A45,'23.1.Forecasting A (M1)'!$L$6:$L$251)</f>
        <v>0</v>
      </c>
      <c r="H45" s="62">
        <f t="shared" si="3"/>
        <v>0</v>
      </c>
      <c r="I45" s="62">
        <f t="shared" si="6"/>
        <v>0</v>
      </c>
      <c r="K45" s="57"/>
      <c r="L45" s="62">
        <f t="shared" si="5"/>
        <v>0</v>
      </c>
      <c r="M45" s="57"/>
      <c r="T45" s="59"/>
      <c r="U45" s="59"/>
      <c r="V45" s="59"/>
      <c r="W45" s="59"/>
      <c r="X45" s="82"/>
      <c r="AC45" s="59">
        <f t="shared" si="7"/>
        <v>0</v>
      </c>
      <c r="AD45" s="59">
        <f t="shared" si="8"/>
        <v>0</v>
      </c>
      <c r="AE45" s="59">
        <f t="shared" si="9"/>
        <v>0</v>
      </c>
      <c r="AF45" s="59">
        <f t="shared" si="10"/>
        <v>0</v>
      </c>
      <c r="AG45" s="82"/>
    </row>
    <row r="46" spans="1:33" x14ac:dyDescent="0.3">
      <c r="A46" s="197" t="str">
        <f>Masters!I43</f>
        <v>3/78 - Lynx</v>
      </c>
      <c r="B46" s="57"/>
      <c r="C46" s="57"/>
      <c r="D46" s="57"/>
      <c r="E46" s="62">
        <f t="shared" si="2"/>
        <v>0</v>
      </c>
      <c r="F46" s="62">
        <f>SUMIF('23.1.Forecasting A (M1)'!$J$6:$J$251,'23.2.Forecasting B (M1)'!A46,'23.1.Forecasting A (M1)'!$K$6:$K$251)</f>
        <v>0</v>
      </c>
      <c r="G46" s="62">
        <f>SUMIF('23.1.Forecasting A (M1)'!$J$6:$J$251,'23.2.Forecasting B (M1)'!A46,'23.1.Forecasting A (M1)'!$L$6:$L$251)</f>
        <v>0</v>
      </c>
      <c r="H46" s="62">
        <f t="shared" si="3"/>
        <v>0</v>
      </c>
      <c r="I46" s="62">
        <f t="shared" si="6"/>
        <v>0</v>
      </c>
      <c r="K46" s="57"/>
      <c r="L46" s="62">
        <f t="shared" si="5"/>
        <v>0</v>
      </c>
      <c r="M46" s="57"/>
      <c r="T46" s="59"/>
      <c r="U46" s="59"/>
      <c r="V46" s="59"/>
      <c r="W46" s="59"/>
      <c r="X46" s="82"/>
      <c r="AC46" s="59">
        <f t="shared" si="7"/>
        <v>0</v>
      </c>
      <c r="AD46" s="59">
        <f t="shared" si="8"/>
        <v>0</v>
      </c>
      <c r="AE46" s="59">
        <f t="shared" si="9"/>
        <v>0</v>
      </c>
      <c r="AF46" s="59">
        <f t="shared" si="10"/>
        <v>0</v>
      </c>
      <c r="AG46" s="82"/>
    </row>
    <row r="47" spans="1:33" x14ac:dyDescent="0.3">
      <c r="A47" s="197" t="str">
        <f>Masters!I44</f>
        <v>3/73 - Lynx</v>
      </c>
      <c r="B47" s="57"/>
      <c r="C47" s="57"/>
      <c r="D47" s="57"/>
      <c r="E47" s="62">
        <f t="shared" si="2"/>
        <v>0</v>
      </c>
      <c r="F47" s="62">
        <f>SUMIF('23.1.Forecasting A (M1)'!$J$6:$J$251,'23.2.Forecasting B (M1)'!A47,'23.1.Forecasting A (M1)'!$K$6:$K$251)</f>
        <v>0</v>
      </c>
      <c r="G47" s="62">
        <f>SUMIF('23.1.Forecasting A (M1)'!$J$6:$J$251,'23.2.Forecasting B (M1)'!A47,'23.1.Forecasting A (M1)'!$L$6:$L$251)</f>
        <v>0</v>
      </c>
      <c r="H47" s="62">
        <f t="shared" si="3"/>
        <v>0</v>
      </c>
      <c r="I47" s="62">
        <f t="shared" si="6"/>
        <v>0</v>
      </c>
      <c r="K47" s="57"/>
      <c r="L47" s="62">
        <f t="shared" si="5"/>
        <v>0</v>
      </c>
      <c r="M47" s="57"/>
      <c r="T47" s="59"/>
      <c r="U47" s="59"/>
      <c r="V47" s="59"/>
      <c r="W47" s="59"/>
      <c r="X47" s="82"/>
      <c r="AC47" s="59">
        <f t="shared" si="7"/>
        <v>0</v>
      </c>
      <c r="AD47" s="59">
        <f t="shared" si="8"/>
        <v>0</v>
      </c>
      <c r="AE47" s="59">
        <f t="shared" si="9"/>
        <v>0</v>
      </c>
      <c r="AF47" s="59">
        <f t="shared" si="10"/>
        <v>0</v>
      </c>
      <c r="AG47" s="82"/>
    </row>
    <row r="48" spans="1:33" x14ac:dyDescent="0.3">
      <c r="A48" s="197" t="str">
        <f>Masters!I45</f>
        <v>ALFBV 1/7 - Stag</v>
      </c>
      <c r="B48" s="57"/>
      <c r="C48" s="57"/>
      <c r="D48" s="57"/>
      <c r="E48" s="62">
        <f t="shared" si="2"/>
        <v>0</v>
      </c>
      <c r="F48" s="62">
        <f>SUMIF('23.1.Forecasting A (M1)'!$J$6:$J$251,'23.2.Forecasting B (M1)'!A48,'23.1.Forecasting A (M1)'!$K$6:$K$251)</f>
        <v>0</v>
      </c>
      <c r="G48" s="62">
        <f>SUMIF('23.1.Forecasting A (M1)'!$J$6:$J$251,'23.2.Forecasting B (M1)'!A48,'23.1.Forecasting A (M1)'!$L$6:$L$251)</f>
        <v>0</v>
      </c>
      <c r="H48" s="62">
        <f t="shared" si="3"/>
        <v>0</v>
      </c>
      <c r="I48" s="62">
        <f t="shared" si="6"/>
        <v>0</v>
      </c>
      <c r="K48" s="57"/>
      <c r="L48" s="62">
        <f t="shared" si="5"/>
        <v>0</v>
      </c>
      <c r="M48" s="57"/>
      <c r="T48" s="59"/>
      <c r="U48" s="59"/>
      <c r="V48" s="59"/>
      <c r="W48" s="59"/>
      <c r="X48" s="82"/>
      <c r="AC48" s="59">
        <f t="shared" si="7"/>
        <v>0</v>
      </c>
      <c r="AD48" s="59">
        <f t="shared" si="8"/>
        <v>0</v>
      </c>
      <c r="AE48" s="59">
        <f t="shared" si="9"/>
        <v>0</v>
      </c>
      <c r="AF48" s="59">
        <f t="shared" si="10"/>
        <v>0</v>
      </c>
      <c r="AG48" s="82"/>
    </row>
    <row r="49" spans="1:33" x14ac:dyDescent="0.3">
      <c r="A49" s="197" t="str">
        <f>Masters!I46</f>
        <v>ALFBV 1/6 - Stag</v>
      </c>
      <c r="B49" s="57"/>
      <c r="C49" s="57"/>
      <c r="D49" s="57"/>
      <c r="E49" s="62">
        <f t="shared" si="2"/>
        <v>0</v>
      </c>
      <c r="F49" s="62">
        <f>SUMIF('23.1.Forecasting A (M1)'!$J$6:$J$251,'23.2.Forecasting B (M1)'!A49,'23.1.Forecasting A (M1)'!$K$6:$K$251)</f>
        <v>0</v>
      </c>
      <c r="G49" s="62">
        <f>SUMIF('23.1.Forecasting A (M1)'!$J$6:$J$251,'23.2.Forecasting B (M1)'!A49,'23.1.Forecasting A (M1)'!$L$6:$L$251)</f>
        <v>0</v>
      </c>
      <c r="H49" s="62">
        <f t="shared" si="3"/>
        <v>0</v>
      </c>
      <c r="I49" s="62">
        <f t="shared" si="6"/>
        <v>0</v>
      </c>
      <c r="K49" s="57"/>
      <c r="L49" s="62">
        <f t="shared" si="5"/>
        <v>0</v>
      </c>
      <c r="M49" s="57"/>
      <c r="T49" s="59"/>
      <c r="U49" s="59"/>
      <c r="V49" s="59"/>
      <c r="W49" s="59"/>
      <c r="X49" s="82"/>
      <c r="AC49" s="59">
        <f t="shared" si="7"/>
        <v>0</v>
      </c>
      <c r="AD49" s="59">
        <f t="shared" si="8"/>
        <v>0</v>
      </c>
      <c r="AE49" s="59">
        <f t="shared" si="9"/>
        <v>0</v>
      </c>
      <c r="AF49" s="59">
        <f t="shared" si="10"/>
        <v>0</v>
      </c>
      <c r="AG49" s="82"/>
    </row>
    <row r="50" spans="1:33" x14ac:dyDescent="0.3">
      <c r="A50" s="197" t="str">
        <f>Masters!I47</f>
        <v>3/47 - Lynx</v>
      </c>
      <c r="B50" s="57"/>
      <c r="C50" s="57"/>
      <c r="D50" s="57"/>
      <c r="E50" s="62">
        <f t="shared" si="2"/>
        <v>0</v>
      </c>
      <c r="F50" s="62">
        <f>SUMIF('23.1.Forecasting A (M1)'!$J$6:$J$251,'23.2.Forecasting B (M1)'!A50,'23.1.Forecasting A (M1)'!$K$6:$K$251)</f>
        <v>0</v>
      </c>
      <c r="G50" s="62">
        <f>SUMIF('23.1.Forecasting A (M1)'!$J$6:$J$251,'23.2.Forecasting B (M1)'!A50,'23.1.Forecasting A (M1)'!$L$6:$L$251)</f>
        <v>0</v>
      </c>
      <c r="H50" s="62">
        <f t="shared" si="3"/>
        <v>0</v>
      </c>
      <c r="I50" s="62">
        <f t="shared" si="6"/>
        <v>0</v>
      </c>
      <c r="K50" s="57"/>
      <c r="L50" s="62">
        <f t="shared" si="5"/>
        <v>0</v>
      </c>
      <c r="M50" s="57"/>
      <c r="T50" s="59"/>
      <c r="U50" s="59"/>
      <c r="V50" s="59"/>
      <c r="W50" s="59"/>
      <c r="X50" s="82"/>
      <c r="AC50" s="59">
        <f t="shared" si="7"/>
        <v>0</v>
      </c>
      <c r="AD50" s="59">
        <f t="shared" si="8"/>
        <v>0</v>
      </c>
      <c r="AE50" s="59">
        <f t="shared" si="9"/>
        <v>0</v>
      </c>
      <c r="AF50" s="59">
        <f t="shared" si="10"/>
        <v>0</v>
      </c>
      <c r="AG50" s="82"/>
    </row>
    <row r="51" spans="1:33" x14ac:dyDescent="0.3">
      <c r="A51" s="197" t="str">
        <f>Masters!I48</f>
        <v>3/46 - Lynx</v>
      </c>
      <c r="B51" s="57"/>
      <c r="C51" s="57"/>
      <c r="D51" s="57"/>
      <c r="E51" s="62">
        <f t="shared" si="2"/>
        <v>0</v>
      </c>
      <c r="F51" s="62">
        <f>SUMIF('23.1.Forecasting A (M1)'!$J$6:$J$251,'23.2.Forecasting B (M1)'!A51,'23.1.Forecasting A (M1)'!$K$6:$K$251)</f>
        <v>0</v>
      </c>
      <c r="G51" s="62">
        <f>SUMIF('23.1.Forecasting A (M1)'!$J$6:$J$251,'23.2.Forecasting B (M1)'!A51,'23.1.Forecasting A (M1)'!$L$6:$L$251)</f>
        <v>0</v>
      </c>
      <c r="H51" s="62">
        <f t="shared" si="3"/>
        <v>0</v>
      </c>
      <c r="I51" s="62">
        <f t="shared" si="6"/>
        <v>0</v>
      </c>
      <c r="K51" s="57"/>
      <c r="L51" s="62">
        <f t="shared" si="5"/>
        <v>0</v>
      </c>
      <c r="M51" s="57"/>
      <c r="T51" s="59"/>
      <c r="U51" s="59"/>
      <c r="V51" s="59"/>
      <c r="W51" s="59"/>
      <c r="X51" s="82"/>
      <c r="AC51" s="59">
        <f t="shared" si="7"/>
        <v>0</v>
      </c>
      <c r="AD51" s="59">
        <f t="shared" si="8"/>
        <v>0</v>
      </c>
      <c r="AE51" s="59">
        <f t="shared" si="9"/>
        <v>0</v>
      </c>
      <c r="AF51" s="59">
        <f t="shared" si="10"/>
        <v>0</v>
      </c>
      <c r="AG51" s="82"/>
    </row>
    <row r="52" spans="1:33" x14ac:dyDescent="0.3">
      <c r="A52" s="197" t="str">
        <f>Masters!I49</f>
        <v>ALFBV 1/4 – Stag</v>
      </c>
      <c r="B52" s="57"/>
      <c r="C52" s="57"/>
      <c r="D52" s="57"/>
      <c r="E52" s="62">
        <f t="shared" si="2"/>
        <v>0</v>
      </c>
      <c r="F52" s="62">
        <f>SUMIF('23.1.Forecasting A (M1)'!$J$6:$J$251,'23.2.Forecasting B (M1)'!A52,'23.1.Forecasting A (M1)'!$K$6:$K$251)</f>
        <v>0</v>
      </c>
      <c r="G52" s="62">
        <f>SUMIF('23.1.Forecasting A (M1)'!$J$6:$J$251,'23.2.Forecasting B (M1)'!A52,'23.1.Forecasting A (M1)'!$L$6:$L$251)</f>
        <v>0</v>
      </c>
      <c r="H52" s="62">
        <f t="shared" si="3"/>
        <v>0</v>
      </c>
      <c r="I52" s="62">
        <f t="shared" si="6"/>
        <v>0</v>
      </c>
      <c r="K52" s="57"/>
      <c r="L52" s="62">
        <f t="shared" si="5"/>
        <v>0</v>
      </c>
      <c r="M52" s="57"/>
      <c r="T52" s="59"/>
      <c r="U52" s="59"/>
      <c r="V52" s="59"/>
      <c r="W52" s="59"/>
      <c r="X52" s="82"/>
      <c r="AC52" s="59">
        <f t="shared" si="7"/>
        <v>0</v>
      </c>
      <c r="AD52" s="59">
        <f t="shared" si="8"/>
        <v>0</v>
      </c>
      <c r="AE52" s="59">
        <f t="shared" si="9"/>
        <v>0</v>
      </c>
      <c r="AF52" s="59">
        <f t="shared" si="10"/>
        <v>0</v>
      </c>
      <c r="AG52" s="82"/>
    </row>
  </sheetData>
  <mergeCells count="1">
    <mergeCell ref="T5:X5"/>
  </mergeCells>
  <pageMargins left="0.7" right="0.7" top="0.75" bottom="0.75" header="0.3" footer="0.3"/>
  <pageSetup orientation="portrait" verticalDpi="120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H252"/>
  <sheetViews>
    <sheetView zoomScale="80" zoomScaleNormal="80" workbookViewId="0">
      <pane xSplit="5" ySplit="5" topLeftCell="F6" activePane="bottomRight" state="frozen"/>
      <selection activeCell="AI6" sqref="AI6"/>
      <selection pane="topRight" activeCell="AI6" sqref="AI6"/>
      <selection pane="bottomLeft" activeCell="AI6" sqref="AI6"/>
      <selection pane="bottomRight" activeCell="L6" sqref="L6"/>
    </sheetView>
  </sheetViews>
  <sheetFormatPr defaultColWidth="9.140625" defaultRowHeight="16.5" outlineLevelCol="1" x14ac:dyDescent="0.25"/>
  <cols>
    <col min="1" max="1" width="12.42578125" style="19" bestFit="1" customWidth="1"/>
    <col min="2" max="2" width="13.28515625" style="19" bestFit="1" customWidth="1"/>
    <col min="3" max="3" width="16.140625" style="19" bestFit="1" customWidth="1"/>
    <col min="4" max="4" width="15" style="19" bestFit="1" customWidth="1"/>
    <col min="5" max="5" width="41.28515625" style="19" bestFit="1" customWidth="1"/>
    <col min="6" max="6" width="2.42578125" style="19" customWidth="1"/>
    <col min="7" max="8" width="11.7109375" style="19" customWidth="1"/>
    <col min="9" max="9" width="2.42578125" style="19" customWidth="1"/>
    <col min="10" max="12" width="11.7109375" style="19" customWidth="1"/>
    <col min="13" max="13" width="2.7109375" style="19" customWidth="1"/>
    <col min="14" max="14" width="28.5703125" style="19" bestFit="1" customWidth="1"/>
    <col min="15" max="16" width="11.7109375" style="19" customWidth="1" outlineLevel="1"/>
    <col min="17" max="17" width="21.140625" style="19" customWidth="1" outlineLevel="1"/>
    <col min="18" max="18" width="2.42578125" style="19" customWidth="1" outlineLevel="1"/>
    <col min="19" max="19" width="11.7109375" style="19" customWidth="1"/>
    <col min="20" max="21" width="11.7109375" style="19" customWidth="1" outlineLevel="1"/>
    <col min="22" max="22" width="21.140625" style="19" customWidth="1" outlineLevel="1"/>
    <col min="23" max="23" width="2.7109375" customWidth="1" outlineLevel="1"/>
    <col min="24" max="24" width="11.7109375" style="19" customWidth="1"/>
    <col min="25" max="26" width="11.7109375" style="19" customWidth="1" outlineLevel="1"/>
    <col min="27" max="27" width="21.140625" style="19" customWidth="1" outlineLevel="1"/>
    <col min="28" max="28" width="2.42578125" style="19" customWidth="1" outlineLevel="1"/>
    <col min="29" max="29" width="11.7109375" style="19" customWidth="1"/>
    <col min="30" max="31" width="11.7109375" style="19" customWidth="1" outlineLevel="1"/>
    <col min="32" max="32" width="21.140625" style="19" customWidth="1" outlineLevel="1"/>
    <col min="33" max="33" width="2.28515625" style="19" customWidth="1"/>
    <col min="34" max="34" width="12.42578125" style="19" hidden="1" customWidth="1"/>
    <col min="35" max="16384" width="9.140625" style="19"/>
  </cols>
  <sheetData>
    <row r="1" spans="1:34" s="3" customFormat="1" x14ac:dyDescent="0.25">
      <c r="I1" s="96"/>
      <c r="R1" s="96"/>
      <c r="W1"/>
      <c r="AB1" s="96"/>
    </row>
    <row r="2" spans="1:34" s="3" customFormat="1" x14ac:dyDescent="0.25">
      <c r="I2" s="96"/>
      <c r="R2" s="96"/>
      <c r="W2"/>
      <c r="AB2" s="96"/>
    </row>
    <row r="3" spans="1:34" s="3" customFormat="1" x14ac:dyDescent="0.25">
      <c r="G3" s="38">
        <f t="shared" ref="G3:H3" si="0">SUM(G6:G251)</f>
        <v>26</v>
      </c>
      <c r="H3" s="38">
        <f t="shared" si="0"/>
        <v>0</v>
      </c>
      <c r="I3" s="96"/>
      <c r="J3" s="71"/>
      <c r="K3" s="38">
        <f t="shared" ref="K3:L3" si="1">SUM(K6:K251)</f>
        <v>7</v>
      </c>
      <c r="L3" s="38">
        <f t="shared" si="1"/>
        <v>0</v>
      </c>
      <c r="N3" s="71"/>
      <c r="O3" s="38">
        <f t="shared" ref="O3:P3" si="2">SUM(O6:O251)</f>
        <v>17</v>
      </c>
      <c r="P3" s="38">
        <f t="shared" si="2"/>
        <v>0</v>
      </c>
      <c r="Q3" s="71"/>
      <c r="R3" s="96"/>
      <c r="S3" s="71"/>
      <c r="T3" s="38">
        <f t="shared" ref="T3:U3" si="3">SUM(T6:T251)</f>
        <v>16</v>
      </c>
      <c r="U3" s="38">
        <f t="shared" si="3"/>
        <v>0</v>
      </c>
      <c r="V3" s="71"/>
      <c r="W3"/>
      <c r="X3" s="71"/>
      <c r="Y3" s="38">
        <f t="shared" ref="Y3:Z3" si="4">SUM(Y6:Y251)</f>
        <v>19</v>
      </c>
      <c r="Z3" s="38">
        <f t="shared" si="4"/>
        <v>0</v>
      </c>
      <c r="AA3" s="71"/>
      <c r="AB3" s="96"/>
      <c r="AC3" s="71"/>
      <c r="AD3" s="38">
        <f t="shared" ref="AD3:AE3" si="5">SUM(AD6:AD251)</f>
        <v>23</v>
      </c>
      <c r="AE3" s="38">
        <f t="shared" si="5"/>
        <v>0</v>
      </c>
      <c r="AF3" s="71"/>
    </row>
    <row r="4" spans="1:34" s="3" customFormat="1" ht="33" customHeight="1" x14ac:dyDescent="0.25">
      <c r="F4" s="19"/>
      <c r="G4" s="354" t="s">
        <v>227</v>
      </c>
      <c r="H4" s="354"/>
      <c r="I4" s="98"/>
      <c r="J4" s="354" t="s">
        <v>292</v>
      </c>
      <c r="K4" s="354"/>
      <c r="L4" s="354"/>
      <c r="N4" s="367" t="s">
        <v>164</v>
      </c>
      <c r="O4" s="368"/>
      <c r="P4" s="368"/>
      <c r="Q4" s="369"/>
      <c r="R4" s="19"/>
      <c r="S4" s="367" t="s">
        <v>166</v>
      </c>
      <c r="T4" s="368"/>
      <c r="U4" s="368"/>
      <c r="V4" s="369"/>
      <c r="W4"/>
      <c r="X4" s="367" t="s">
        <v>167</v>
      </c>
      <c r="Y4" s="368"/>
      <c r="Z4" s="368"/>
      <c r="AA4" s="369"/>
      <c r="AB4" s="19"/>
      <c r="AC4" s="367" t="s">
        <v>168</v>
      </c>
      <c r="AD4" s="368"/>
      <c r="AE4" s="368"/>
      <c r="AF4" s="369"/>
      <c r="AH4" s="205" t="s">
        <v>705</v>
      </c>
    </row>
    <row r="5" spans="1:34" ht="45.75" x14ac:dyDescent="0.25">
      <c r="A5" s="13" t="s">
        <v>172</v>
      </c>
      <c r="B5" s="13" t="s">
        <v>0</v>
      </c>
      <c r="C5" s="13" t="s">
        <v>1</v>
      </c>
      <c r="D5" s="13" t="s">
        <v>2</v>
      </c>
      <c r="E5" s="13" t="s">
        <v>146</v>
      </c>
      <c r="G5" s="37" t="s">
        <v>225</v>
      </c>
      <c r="H5" s="37" t="s">
        <v>226</v>
      </c>
      <c r="J5" s="37" t="s">
        <v>176</v>
      </c>
      <c r="K5" s="37" t="s">
        <v>225</v>
      </c>
      <c r="L5" s="37" t="s">
        <v>226</v>
      </c>
      <c r="N5" s="37" t="s">
        <v>186</v>
      </c>
      <c r="O5" s="37" t="s">
        <v>225</v>
      </c>
      <c r="P5" s="37" t="s">
        <v>226</v>
      </c>
      <c r="Q5" s="37" t="s">
        <v>165</v>
      </c>
      <c r="S5" s="37" t="s">
        <v>186</v>
      </c>
      <c r="T5" s="37" t="s">
        <v>225</v>
      </c>
      <c r="U5" s="37" t="s">
        <v>226</v>
      </c>
      <c r="V5" s="37" t="s">
        <v>165</v>
      </c>
      <c r="X5" s="37" t="s">
        <v>186</v>
      </c>
      <c r="Y5" s="37" t="s">
        <v>225</v>
      </c>
      <c r="Z5" s="37" t="s">
        <v>226</v>
      </c>
      <c r="AA5" s="37" t="s">
        <v>165</v>
      </c>
      <c r="AB5" s="97"/>
      <c r="AC5" s="37" t="s">
        <v>186</v>
      </c>
      <c r="AD5" s="37" t="s">
        <v>225</v>
      </c>
      <c r="AE5" s="37" t="s">
        <v>226</v>
      </c>
      <c r="AF5" s="37" t="s">
        <v>165</v>
      </c>
      <c r="AH5" s="44" t="s">
        <v>706</v>
      </c>
    </row>
    <row r="6" spans="1:34" s="3" customFormat="1" ht="16.5" customHeight="1" x14ac:dyDescent="0.25">
      <c r="A6" s="53" t="str">
        <f>'1.4.Fwd TIV-Field Inputs'!A6</f>
        <v>ICV -MADHAVARAM</v>
      </c>
      <c r="B6" s="53" t="str">
        <f>'1.4.Fwd TIV-Field Inputs'!B6</f>
        <v>PARRYS</v>
      </c>
      <c r="C6" s="53" t="str">
        <f>'1.4.Fwd TIV-Field Inputs'!C6</f>
        <v>Parcel Loads</v>
      </c>
      <c r="D6" s="53" t="str">
        <f>'1.4.Fwd TIV-Field Inputs'!D6</f>
        <v>ICV Goods</v>
      </c>
      <c r="E6" s="84" t="str">
        <f>B6&amp;"-"&amp;C6&amp;" ("&amp;D6&amp;")"</f>
        <v>PARRYS-Parcel Loads (ICV Goods)</v>
      </c>
      <c r="G6" s="10">
        <f>'23.1.Forecasting A (M1)'!H6</f>
        <v>2</v>
      </c>
      <c r="H6" s="10"/>
      <c r="I6" s="96"/>
      <c r="J6" s="10">
        <f>'23.1.Forecasting A (M1)'!J6</f>
        <v>1212</v>
      </c>
      <c r="K6" s="10">
        <f>'23.1.Forecasting A (M1)'!L6</f>
        <v>0</v>
      </c>
      <c r="L6" s="10"/>
      <c r="N6" s="10" t="str">
        <f>'1.4.Fwd TIV-Field Inputs'!O6</f>
        <v>MR. B  V REDDY</v>
      </c>
      <c r="O6" s="10">
        <f>'1.4.Fwd TIV-Field Inputs'!S6</f>
        <v>2</v>
      </c>
      <c r="P6" s="10"/>
      <c r="Q6" s="10">
        <f>'1.4.Fwd TIV-Field Inputs'!T6</f>
        <v>0</v>
      </c>
      <c r="R6" s="96"/>
      <c r="S6" s="10" t="str">
        <f>'1.4.Fwd TIV-Field Inputs'!V6</f>
        <v>M/S LAXMIRAJA TRANSPORT</v>
      </c>
      <c r="T6" s="10">
        <f>'1.4.Fwd TIV-Field Inputs'!Z6</f>
        <v>0</v>
      </c>
      <c r="U6" s="10"/>
      <c r="V6" s="10">
        <f>'1.4.Fwd TIV-Field Inputs'!AA6</f>
        <v>0</v>
      </c>
      <c r="W6"/>
      <c r="X6" s="10" t="str">
        <f>'1.4.Fwd TIV-Field Inputs'!AC6</f>
        <v>MR.ASHOK - SF</v>
      </c>
      <c r="Y6" s="10">
        <f>'1.4.Fwd TIV-Field Inputs'!AG6</f>
        <v>4</v>
      </c>
      <c r="Z6" s="10"/>
      <c r="AA6" s="10">
        <f>'1.4.Fwd TIV-Field Inputs'!AH6</f>
        <v>0</v>
      </c>
      <c r="AB6" s="96"/>
      <c r="AC6" s="10" t="str">
        <f>'1.4.Fwd TIV-Field Inputs'!AJ6</f>
        <v>MR.SUNDHAREASN -IBL</v>
      </c>
      <c r="AD6" s="10">
        <f>'1.4.Fwd TIV-Field Inputs'!AN6</f>
        <v>0</v>
      </c>
      <c r="AE6" s="10"/>
      <c r="AF6" s="10">
        <f>'1.4.Fwd TIV-Field Inputs'!AO6</f>
        <v>0</v>
      </c>
      <c r="AH6" s="72" t="str">
        <f>IFERROR(VLOOKUP(D6,Masters!$D$3:$E$17,2,FALSE),0)</f>
        <v>ICV_Goods</v>
      </c>
    </row>
    <row r="7" spans="1:34" s="3" customFormat="1" ht="16.5" customHeight="1" x14ac:dyDescent="0.25">
      <c r="A7" s="53" t="str">
        <f>'1.4.Fwd TIV-Field Inputs'!A7</f>
        <v>ICV -MADHAVARAM</v>
      </c>
      <c r="B7" s="53" t="str">
        <f>'1.4.Fwd TIV-Field Inputs'!B7</f>
        <v>PARRYS</v>
      </c>
      <c r="C7" s="53" t="str">
        <f>'1.4.Fwd TIV-Field Inputs'!C7</f>
        <v>Market Load</v>
      </c>
      <c r="D7" s="53" t="str">
        <f>'1.4.Fwd TIV-Field Inputs'!D7</f>
        <v>ICV Goods</v>
      </c>
      <c r="E7" s="84" t="str">
        <f t="shared" ref="E7:E70" si="6">B7&amp;"-"&amp;C7&amp;" ("&amp;D7&amp;")"</f>
        <v>PARRYS-Market Load (ICV Goods)</v>
      </c>
      <c r="G7" s="10">
        <f>'23.1.Forecasting A (M1)'!H7</f>
        <v>8</v>
      </c>
      <c r="H7" s="10"/>
      <c r="I7" s="96"/>
      <c r="J7" s="10">
        <f>'23.1.Forecasting A (M1)'!J7</f>
        <v>1212</v>
      </c>
      <c r="K7" s="10">
        <f>'23.1.Forecasting A (M1)'!L7</f>
        <v>5</v>
      </c>
      <c r="L7" s="10"/>
      <c r="N7" s="10" t="str">
        <f>'1.4.Fwd TIV-Field Inputs'!O7</f>
        <v>M/S THANJAVUR ROAD LINES</v>
      </c>
      <c r="O7" s="10">
        <f>'1.4.Fwd TIV-Field Inputs'!S7</f>
        <v>3</v>
      </c>
      <c r="P7" s="10"/>
      <c r="Q7" s="10">
        <f>'1.4.Fwd TIV-Field Inputs'!T7</f>
        <v>0</v>
      </c>
      <c r="R7" s="96"/>
      <c r="S7" s="10" t="str">
        <f>'1.4.Fwd TIV-Field Inputs'!V7</f>
        <v>M/S UDAYAM DHALL MILLS</v>
      </c>
      <c r="T7" s="10">
        <f>'1.4.Fwd TIV-Field Inputs'!Z7</f>
        <v>2</v>
      </c>
      <c r="U7" s="10"/>
      <c r="V7" s="10">
        <f>'1.4.Fwd TIV-Field Inputs'!AA7</f>
        <v>0</v>
      </c>
      <c r="W7"/>
      <c r="X7" s="10" t="str">
        <f>'1.4.Fwd TIV-Field Inputs'!AC7</f>
        <v>MR.RAJESH - KOTAK</v>
      </c>
      <c r="Y7" s="10">
        <f>'1.4.Fwd TIV-Field Inputs'!AG7</f>
        <v>1</v>
      </c>
      <c r="Z7" s="10"/>
      <c r="AA7" s="10">
        <f>'1.4.Fwd TIV-Field Inputs'!AH7</f>
        <v>0</v>
      </c>
      <c r="AB7" s="96"/>
      <c r="AC7" s="10" t="str">
        <f>'1.4.Fwd TIV-Field Inputs'!AJ7</f>
        <v>MR.KADAR BAKSHA - BROKER</v>
      </c>
      <c r="AD7" s="10">
        <f>'1.4.Fwd TIV-Field Inputs'!AN7</f>
        <v>1</v>
      </c>
      <c r="AE7" s="10"/>
      <c r="AF7" s="10">
        <f>'1.4.Fwd TIV-Field Inputs'!AO7</f>
        <v>0</v>
      </c>
      <c r="AH7" s="72" t="str">
        <f>IFERROR(VLOOKUP(D7,Masters!$D$3:$E$17,2,FALSE),0)</f>
        <v>ICV_Goods</v>
      </c>
    </row>
    <row r="8" spans="1:34" s="3" customFormat="1" ht="16.5" customHeight="1" x14ac:dyDescent="0.25">
      <c r="A8" s="53" t="str">
        <f>'1.4.Fwd TIV-Field Inputs'!A8</f>
        <v>ICV -MADHAVARAM</v>
      </c>
      <c r="B8" s="53" t="str">
        <f>'1.4.Fwd TIV-Field Inputs'!B8</f>
        <v>PARRYS</v>
      </c>
      <c r="C8" s="53" t="str">
        <f>'1.4.Fwd TIV-Field Inputs'!C8</f>
        <v>Cement (Bagged)</v>
      </c>
      <c r="D8" s="53" t="str">
        <f>'1.4.Fwd TIV-Field Inputs'!D8</f>
        <v>ICV Goods</v>
      </c>
      <c r="E8" s="84" t="str">
        <f t="shared" si="6"/>
        <v>PARRYS-Cement (Bagged) (ICV Goods)</v>
      </c>
      <c r="G8" s="10">
        <f>'23.1.Forecasting A (M1)'!H8</f>
        <v>0</v>
      </c>
      <c r="H8" s="10"/>
      <c r="I8" s="96"/>
      <c r="J8" s="10">
        <f>'23.1.Forecasting A (M1)'!J8</f>
        <v>0</v>
      </c>
      <c r="K8" s="10">
        <f>'23.1.Forecasting A (M1)'!L8</f>
        <v>0</v>
      </c>
      <c r="L8" s="10"/>
      <c r="N8" s="10" t="str">
        <f>'1.4.Fwd TIV-Field Inputs'!O8</f>
        <v>M/S JAYANTHI LORRY SERVICE</v>
      </c>
      <c r="O8" s="10">
        <f>'1.4.Fwd TIV-Field Inputs'!S8</f>
        <v>0</v>
      </c>
      <c r="P8" s="10"/>
      <c r="Q8" s="10">
        <f>'1.4.Fwd TIV-Field Inputs'!T8</f>
        <v>0</v>
      </c>
      <c r="R8" s="96"/>
      <c r="S8" s="10" t="str">
        <f>'1.4.Fwd TIV-Field Inputs'!V8</f>
        <v>M/S MRL RAMESH</v>
      </c>
      <c r="T8" s="10">
        <f>'1.4.Fwd TIV-Field Inputs'!Z8</f>
        <v>0</v>
      </c>
      <c r="U8" s="10"/>
      <c r="V8" s="10">
        <f>'1.4.Fwd TIV-Field Inputs'!AA8</f>
        <v>0</v>
      </c>
      <c r="W8"/>
      <c r="X8" s="10" t="str">
        <f>'1.4.Fwd TIV-Field Inputs'!AC8</f>
        <v>MR.ARUMUAGM - BROKER</v>
      </c>
      <c r="Y8" s="10">
        <f>'1.4.Fwd TIV-Field Inputs'!AG8</f>
        <v>1</v>
      </c>
      <c r="Z8" s="10"/>
      <c r="AA8" s="10">
        <f>'1.4.Fwd TIV-Field Inputs'!AH8</f>
        <v>0</v>
      </c>
      <c r="AB8" s="96"/>
      <c r="AC8" s="10" t="str">
        <f>'1.4.Fwd TIV-Field Inputs'!AJ8</f>
        <v>MR.SARDHAR  BHAI</v>
      </c>
      <c r="AD8" s="10">
        <f>'1.4.Fwd TIV-Field Inputs'!AN8</f>
        <v>1</v>
      </c>
      <c r="AE8" s="10"/>
      <c r="AF8" s="10">
        <f>'1.4.Fwd TIV-Field Inputs'!AO8</f>
        <v>0</v>
      </c>
      <c r="AH8" s="72" t="str">
        <f>IFERROR(VLOOKUP(D8,Masters!$D$3:$E$17,2,FALSE),0)</f>
        <v>ICV_Goods</v>
      </c>
    </row>
    <row r="9" spans="1:34" s="3" customFormat="1" ht="16.5" customHeight="1" x14ac:dyDescent="0.25">
      <c r="A9" s="53" t="str">
        <f>'1.4.Fwd TIV-Field Inputs'!A9</f>
        <v>ICV -MADHAVARAM</v>
      </c>
      <c r="B9" s="53" t="str">
        <f>'1.4.Fwd TIV-Field Inputs'!B9</f>
        <v>PARRYS</v>
      </c>
      <c r="C9" s="53" t="str">
        <f>'1.4.Fwd TIV-Field Inputs'!C9</f>
        <v>Steel/Iron products</v>
      </c>
      <c r="D9" s="53" t="str">
        <f>'1.4.Fwd TIV-Field Inputs'!D9</f>
        <v>ICV Goods</v>
      </c>
      <c r="E9" s="84" t="str">
        <f t="shared" si="6"/>
        <v>PARRYS-Steel/Iron products (ICV Goods)</v>
      </c>
      <c r="G9" s="10">
        <f>'23.1.Forecasting A (M1)'!H9</f>
        <v>0</v>
      </c>
      <c r="H9" s="10"/>
      <c r="I9" s="96"/>
      <c r="J9" s="10">
        <f>'23.1.Forecasting A (M1)'!J9</f>
        <v>1212</v>
      </c>
      <c r="K9" s="10">
        <f>'23.1.Forecasting A (M1)'!L9</f>
        <v>0</v>
      </c>
      <c r="L9" s="10"/>
      <c r="N9" s="10" t="str">
        <f>'1.4.Fwd TIV-Field Inputs'!O9</f>
        <v>M/S SANTOSH STEELS</v>
      </c>
      <c r="O9" s="10">
        <f>'1.4.Fwd TIV-Field Inputs'!S9</f>
        <v>2</v>
      </c>
      <c r="P9" s="10"/>
      <c r="Q9" s="10">
        <f>'1.4.Fwd TIV-Field Inputs'!T9</f>
        <v>0</v>
      </c>
      <c r="R9" s="96"/>
      <c r="S9" s="10" t="str">
        <f>'1.4.Fwd TIV-Field Inputs'!V9</f>
        <v>M/S RAJA TRADERS</v>
      </c>
      <c r="T9" s="10">
        <f>'1.4.Fwd TIV-Field Inputs'!Z9</f>
        <v>2</v>
      </c>
      <c r="U9" s="10"/>
      <c r="V9" s="10">
        <f>'1.4.Fwd TIV-Field Inputs'!AA9</f>
        <v>0</v>
      </c>
      <c r="W9"/>
      <c r="X9" s="10" t="str">
        <f>'1.4.Fwd TIV-Field Inputs'!AC9</f>
        <v>MR.KESAVAN - ICICI</v>
      </c>
      <c r="Y9" s="10">
        <f>'1.4.Fwd TIV-Field Inputs'!AG9</f>
        <v>2</v>
      </c>
      <c r="Z9" s="10"/>
      <c r="AA9" s="10">
        <f>'1.4.Fwd TIV-Field Inputs'!AH9</f>
        <v>0</v>
      </c>
      <c r="AB9" s="96"/>
      <c r="AC9" s="10" t="str">
        <f>'1.4.Fwd TIV-Field Inputs'!AJ9</f>
        <v>MR.ELANGOVAN - DSA</v>
      </c>
      <c r="AD9" s="10">
        <f>'1.4.Fwd TIV-Field Inputs'!AN9</f>
        <v>3</v>
      </c>
      <c r="AE9" s="10"/>
      <c r="AF9" s="10">
        <f>'1.4.Fwd TIV-Field Inputs'!AO9</f>
        <v>0</v>
      </c>
      <c r="AH9" s="72" t="str">
        <f>IFERROR(VLOOKUP(D9,Masters!$D$3:$E$17,2,FALSE),0)</f>
        <v>ICV_Goods</v>
      </c>
    </row>
    <row r="10" spans="1:34" s="3" customFormat="1" ht="16.5" customHeight="1" x14ac:dyDescent="0.25">
      <c r="A10" s="53" t="str">
        <f>'1.4.Fwd TIV-Field Inputs'!A10</f>
        <v>ICV -MADHAVARAM</v>
      </c>
      <c r="B10" s="53" t="str">
        <f>'1.4.Fwd TIV-Field Inputs'!B10</f>
        <v>PARRYS</v>
      </c>
      <c r="C10" s="53" t="str">
        <f>'1.4.Fwd TIV-Field Inputs'!C10</f>
        <v>Other Applications - Hardwares</v>
      </c>
      <c r="D10" s="53" t="str">
        <f>'1.4.Fwd TIV-Field Inputs'!D10</f>
        <v>ICV Goods</v>
      </c>
      <c r="E10" s="84" t="str">
        <f t="shared" si="6"/>
        <v>PARRYS-Other Applications - Hardwares (ICV Goods)</v>
      </c>
      <c r="G10" s="10">
        <f>'23.1.Forecasting A (M1)'!H10</f>
        <v>2</v>
      </c>
      <c r="H10" s="10"/>
      <c r="I10" s="96"/>
      <c r="J10" s="10">
        <f>'23.1.Forecasting A (M1)'!J10</f>
        <v>1212</v>
      </c>
      <c r="K10" s="10">
        <f>'23.1.Forecasting A (M1)'!L10</f>
        <v>0</v>
      </c>
      <c r="L10" s="10"/>
      <c r="N10" s="10" t="str">
        <f>'1.4.Fwd TIV-Field Inputs'!O10</f>
        <v>M/S ESPN BRICKS</v>
      </c>
      <c r="O10" s="10">
        <f>'1.4.Fwd TIV-Field Inputs'!S10</f>
        <v>1</v>
      </c>
      <c r="P10" s="10"/>
      <c r="Q10" s="10">
        <f>'1.4.Fwd TIV-Field Inputs'!T10</f>
        <v>0</v>
      </c>
      <c r="R10" s="96"/>
      <c r="S10" s="10" t="str">
        <f>'1.4.Fwd TIV-Field Inputs'!V10</f>
        <v>M/S ANDAL BRICKS</v>
      </c>
      <c r="T10" s="10">
        <f>'1.4.Fwd TIV-Field Inputs'!Z10</f>
        <v>2</v>
      </c>
      <c r="U10" s="10"/>
      <c r="V10" s="10">
        <f>'1.4.Fwd TIV-Field Inputs'!AA10</f>
        <v>0</v>
      </c>
      <c r="W10"/>
      <c r="X10" s="10" t="str">
        <f>'1.4.Fwd TIV-Field Inputs'!AC10</f>
        <v>M/S PENNAR INDUSTRIES LTD - SPARES</v>
      </c>
      <c r="Y10" s="10">
        <f>'1.4.Fwd TIV-Field Inputs'!AG10</f>
        <v>0</v>
      </c>
      <c r="Z10" s="10"/>
      <c r="AA10" s="10">
        <f>'1.4.Fwd TIV-Field Inputs'!AH10</f>
        <v>0</v>
      </c>
      <c r="AB10" s="96"/>
      <c r="AC10" s="10" t="str">
        <f>'1.4.Fwd TIV-Field Inputs'!AJ10</f>
        <v>MR.HEMANATHAN - DSA</v>
      </c>
      <c r="AD10" s="10">
        <f>'1.4.Fwd TIV-Field Inputs'!AN10</f>
        <v>2</v>
      </c>
      <c r="AE10" s="10"/>
      <c r="AF10" s="10">
        <f>'1.4.Fwd TIV-Field Inputs'!AO10</f>
        <v>0</v>
      </c>
      <c r="AH10" s="72" t="str">
        <f>IFERROR(VLOOKUP(D10,Masters!$D$3:$E$17,2,FALSE),0)</f>
        <v>ICV_Goods</v>
      </c>
    </row>
    <row r="11" spans="1:34" s="3" customFormat="1" ht="16.5" customHeight="1" x14ac:dyDescent="0.25">
      <c r="A11" s="53" t="str">
        <f>'1.4.Fwd TIV-Field Inputs'!A11</f>
        <v>ICV -MADHAVARAM</v>
      </c>
      <c r="B11" s="53" t="str">
        <f>'1.4.Fwd TIV-Field Inputs'!B11</f>
        <v>PARRYS</v>
      </c>
      <c r="C11" s="53" t="str">
        <f>'1.4.Fwd TIV-Field Inputs'!C11</f>
        <v>Fish/Meat</v>
      </c>
      <c r="D11" s="53" t="str">
        <f>'1.4.Fwd TIV-Field Inputs'!D11</f>
        <v>ICV Goods</v>
      </c>
      <c r="E11" s="84" t="str">
        <f t="shared" si="6"/>
        <v>PARRYS-Fish/Meat (ICV Goods)</v>
      </c>
      <c r="G11" s="10">
        <f>'23.1.Forecasting A (M1)'!H11</f>
        <v>0</v>
      </c>
      <c r="H11" s="10"/>
      <c r="I11" s="96"/>
      <c r="J11" s="10">
        <f>'23.1.Forecasting A (M1)'!J11</f>
        <v>1212</v>
      </c>
      <c r="K11" s="10">
        <f>'23.1.Forecasting A (M1)'!L11</f>
        <v>0</v>
      </c>
      <c r="L11" s="10"/>
      <c r="N11" s="10" t="str">
        <f>'1.4.Fwd TIV-Field Inputs'!O11</f>
        <v>M/S NILA SEA FOODS</v>
      </c>
      <c r="O11" s="10">
        <f>'1.4.Fwd TIV-Field Inputs'!S11</f>
        <v>2</v>
      </c>
      <c r="P11" s="10"/>
      <c r="Q11" s="10">
        <f>'1.4.Fwd TIV-Field Inputs'!T11</f>
        <v>0</v>
      </c>
      <c r="R11" s="96"/>
      <c r="S11" s="10" t="str">
        <f>'1.4.Fwd TIV-Field Inputs'!V11</f>
        <v>M/S REGENCY LYNX</v>
      </c>
      <c r="T11" s="10">
        <f>'1.4.Fwd TIV-Field Inputs'!Z11</f>
        <v>0</v>
      </c>
      <c r="U11" s="10"/>
      <c r="V11" s="10">
        <f>'1.4.Fwd TIV-Field Inputs'!AA11</f>
        <v>0</v>
      </c>
      <c r="W11"/>
      <c r="X11" s="10" t="str">
        <f>'1.4.Fwd TIV-Field Inputs'!AC11</f>
        <v>MR.WENCESLAUS</v>
      </c>
      <c r="Y11" s="10">
        <f>'1.4.Fwd TIV-Field Inputs'!AG11</f>
        <v>2</v>
      </c>
      <c r="Z11" s="10"/>
      <c r="AA11" s="10">
        <f>'1.4.Fwd TIV-Field Inputs'!AH11</f>
        <v>0</v>
      </c>
      <c r="AB11" s="96"/>
      <c r="AC11" s="10" t="str">
        <f>'1.4.Fwd TIV-Field Inputs'!AJ11</f>
        <v>MR.AHAMED -MECHANIC</v>
      </c>
      <c r="AD11" s="10">
        <f>'1.4.Fwd TIV-Field Inputs'!AN11</f>
        <v>1</v>
      </c>
      <c r="AE11" s="10"/>
      <c r="AF11" s="10">
        <f>'1.4.Fwd TIV-Field Inputs'!AO11</f>
        <v>0</v>
      </c>
      <c r="AH11" s="72" t="str">
        <f>IFERROR(VLOOKUP(D11,Masters!$D$3:$E$17,2,FALSE),0)</f>
        <v>ICV_Goods</v>
      </c>
    </row>
    <row r="12" spans="1:34" s="3" customFormat="1" ht="16.5" customHeight="1" x14ac:dyDescent="0.25">
      <c r="A12" s="53" t="str">
        <f>'1.4.Fwd TIV-Field Inputs'!A12</f>
        <v>ICV -MADHAVARAM</v>
      </c>
      <c r="B12" s="53" t="str">
        <f>'1.4.Fwd TIV-Field Inputs'!B12</f>
        <v>MADHAVARAM</v>
      </c>
      <c r="C12" s="53" t="str">
        <f>'1.4.Fwd TIV-Field Inputs'!C12</f>
        <v>Cement (Bagged)</v>
      </c>
      <c r="D12" s="53" t="str">
        <f>'1.4.Fwd TIV-Field Inputs'!D12</f>
        <v>ICV Goods</v>
      </c>
      <c r="E12" s="84" t="str">
        <f t="shared" si="6"/>
        <v>MADHAVARAM-Cement (Bagged) (ICV Goods)</v>
      </c>
      <c r="G12" s="10">
        <f>'23.1.Forecasting A (M1)'!H12</f>
        <v>0</v>
      </c>
      <c r="H12" s="10"/>
      <c r="I12" s="96"/>
      <c r="J12" s="10">
        <f>'23.1.Forecasting A (M1)'!J12</f>
        <v>0</v>
      </c>
      <c r="K12" s="10">
        <f>'23.1.Forecasting A (M1)'!L12</f>
        <v>0</v>
      </c>
      <c r="L12" s="10"/>
      <c r="N12" s="10" t="str">
        <f>'1.4.Fwd TIV-Field Inputs'!O12</f>
        <v>M/S NDR WAREHOUSING</v>
      </c>
      <c r="O12" s="10">
        <f>'1.4.Fwd TIV-Field Inputs'!S12</f>
        <v>0</v>
      </c>
      <c r="P12" s="10"/>
      <c r="Q12" s="10">
        <f>'1.4.Fwd TIV-Field Inputs'!T12</f>
        <v>0</v>
      </c>
      <c r="R12" s="96"/>
      <c r="S12" s="10" t="str">
        <f>'1.4.Fwd TIV-Field Inputs'!V12</f>
        <v>M/S I.SHANMUGADURAI  &amp; FIRMS</v>
      </c>
      <c r="T12" s="10">
        <f>'1.4.Fwd TIV-Field Inputs'!Z12</f>
        <v>0</v>
      </c>
      <c r="U12" s="10"/>
      <c r="V12" s="10">
        <f>'1.4.Fwd TIV-Field Inputs'!AA12</f>
        <v>0</v>
      </c>
      <c r="W12"/>
      <c r="X12" s="10" t="str">
        <f>'1.4.Fwd TIV-Field Inputs'!AC12</f>
        <v>MR.SUNDAR - MADRAS CEMENTS</v>
      </c>
      <c r="Y12" s="10">
        <f>'1.4.Fwd TIV-Field Inputs'!AG12</f>
        <v>3</v>
      </c>
      <c r="Z12" s="10"/>
      <c r="AA12" s="10">
        <f>'1.4.Fwd TIV-Field Inputs'!AH12</f>
        <v>0</v>
      </c>
      <c r="AB12" s="96"/>
      <c r="AC12" s="10" t="str">
        <f>'1.4.Fwd TIV-Field Inputs'!AJ12</f>
        <v>MR.DHINAS KUMAR - ULTRATECH CEMENTS</v>
      </c>
      <c r="AD12" s="10">
        <f>'1.4.Fwd TIV-Field Inputs'!AN12</f>
        <v>0</v>
      </c>
      <c r="AE12" s="10"/>
      <c r="AF12" s="10">
        <f>'1.4.Fwd TIV-Field Inputs'!AO12</f>
        <v>0</v>
      </c>
      <c r="AH12" s="72" t="str">
        <f>IFERROR(VLOOKUP(D12,Masters!$D$3:$E$17,2,FALSE),0)</f>
        <v>ICV_Goods</v>
      </c>
    </row>
    <row r="13" spans="1:34" s="3" customFormat="1" ht="16.5" customHeight="1" x14ac:dyDescent="0.25">
      <c r="A13" s="53" t="str">
        <f>'1.4.Fwd TIV-Field Inputs'!A13</f>
        <v>ICV -MADHAVARAM</v>
      </c>
      <c r="B13" s="53" t="str">
        <f>'1.4.Fwd TIV-Field Inputs'!B13</f>
        <v>MADHAVARAM</v>
      </c>
      <c r="C13" s="53" t="str">
        <f>'1.4.Fwd TIV-Field Inputs'!C13</f>
        <v>Parcel Loads</v>
      </c>
      <c r="D13" s="53" t="str">
        <f>'1.4.Fwd TIV-Field Inputs'!D13</f>
        <v>ICV Goods</v>
      </c>
      <c r="E13" s="84" t="str">
        <f t="shared" si="6"/>
        <v>MADHAVARAM-Parcel Loads (ICV Goods)</v>
      </c>
      <c r="G13" s="10">
        <f>'23.1.Forecasting A (M1)'!H13</f>
        <v>2</v>
      </c>
      <c r="H13" s="10"/>
      <c r="I13" s="96"/>
      <c r="J13" s="10">
        <f>'23.1.Forecasting A (M1)'!J13</f>
        <v>1212</v>
      </c>
      <c r="K13" s="10">
        <f>'23.1.Forecasting A (M1)'!L13</f>
        <v>0</v>
      </c>
      <c r="L13" s="10"/>
      <c r="N13" s="10" t="str">
        <f>'1.4.Fwd TIV-Field Inputs'!O13</f>
        <v>CHENNAI LOCAL LORRY ASSOCIATION</v>
      </c>
      <c r="O13" s="10">
        <f>'1.4.Fwd TIV-Field Inputs'!S13</f>
        <v>2</v>
      </c>
      <c r="P13" s="10"/>
      <c r="Q13" s="10">
        <f>'1.4.Fwd TIV-Field Inputs'!T13</f>
        <v>0</v>
      </c>
      <c r="R13" s="96"/>
      <c r="S13" s="10" t="str">
        <f>'1.4.Fwd TIV-Field Inputs'!V13</f>
        <v>ROUTE LOGISTICS</v>
      </c>
      <c r="T13" s="10">
        <f>'1.4.Fwd TIV-Field Inputs'!Z13</f>
        <v>5</v>
      </c>
      <c r="U13" s="10"/>
      <c r="V13" s="10">
        <f>'1.4.Fwd TIV-Field Inputs'!AA13</f>
        <v>0</v>
      </c>
      <c r="W13"/>
      <c r="X13" s="10" t="str">
        <f>'1.4.Fwd TIV-Field Inputs'!AC13</f>
        <v>M/S BESTECH PRODUCTS - SPARES</v>
      </c>
      <c r="Y13" s="10">
        <f>'1.4.Fwd TIV-Field Inputs'!AG13</f>
        <v>0</v>
      </c>
      <c r="Z13" s="10"/>
      <c r="AA13" s="10">
        <f>'1.4.Fwd TIV-Field Inputs'!AH13</f>
        <v>0</v>
      </c>
      <c r="AB13" s="96"/>
      <c r="AC13" s="10" t="str">
        <f>'1.4.Fwd TIV-Field Inputs'!AJ13</f>
        <v>M/S SRI BALAMURUGAN BODY BUILDERS</v>
      </c>
      <c r="AD13" s="10">
        <f>'1.4.Fwd TIV-Field Inputs'!AN13</f>
        <v>3</v>
      </c>
      <c r="AE13" s="10"/>
      <c r="AF13" s="10">
        <f>'1.4.Fwd TIV-Field Inputs'!AO13</f>
        <v>0</v>
      </c>
      <c r="AH13" s="72" t="str">
        <f>IFERROR(VLOOKUP(D13,Masters!$D$3:$E$17,2,FALSE),0)</f>
        <v>ICV_Goods</v>
      </c>
    </row>
    <row r="14" spans="1:34" s="3" customFormat="1" ht="16.5" customHeight="1" x14ac:dyDescent="0.25">
      <c r="A14" s="53" t="str">
        <f>'1.4.Fwd TIV-Field Inputs'!A14</f>
        <v>ICV -MADHAVARAM</v>
      </c>
      <c r="B14" s="53" t="str">
        <f>'1.4.Fwd TIV-Field Inputs'!B14</f>
        <v>MADHAVARAM</v>
      </c>
      <c r="C14" s="53" t="str">
        <f>'1.4.Fwd TIV-Field Inputs'!C14</f>
        <v>Market Load</v>
      </c>
      <c r="D14" s="53" t="str">
        <f>'1.4.Fwd TIV-Field Inputs'!D14</f>
        <v>ICV Goods</v>
      </c>
      <c r="E14" s="84" t="str">
        <f t="shared" si="6"/>
        <v>MADHAVARAM-Market Load (ICV Goods)</v>
      </c>
      <c r="G14" s="10">
        <f>'23.1.Forecasting A (M1)'!H14</f>
        <v>3</v>
      </c>
      <c r="H14" s="10"/>
      <c r="I14" s="96"/>
      <c r="J14" s="10">
        <f>'23.1.Forecasting A (M1)'!J14</f>
        <v>1212</v>
      </c>
      <c r="K14" s="10">
        <f>'23.1.Forecasting A (M1)'!L14</f>
        <v>1</v>
      </c>
      <c r="L14" s="10"/>
      <c r="N14" s="10" t="str">
        <f>'1.4.Fwd TIV-Field Inputs'!O14</f>
        <v>M/S KTV OIL MILLS</v>
      </c>
      <c r="O14" s="10">
        <f>'1.4.Fwd TIV-Field Inputs'!S14</f>
        <v>1</v>
      </c>
      <c r="P14" s="10"/>
      <c r="Q14" s="10">
        <f>'1.4.Fwd TIV-Field Inputs'!T14</f>
        <v>0</v>
      </c>
      <c r="R14" s="96"/>
      <c r="S14" s="10" t="str">
        <f>'1.4.Fwd TIV-Field Inputs'!V14</f>
        <v>M/S PRAMIL POLYMERS</v>
      </c>
      <c r="T14" s="10">
        <f>'1.4.Fwd TIV-Field Inputs'!Z14</f>
        <v>1</v>
      </c>
      <c r="U14" s="10"/>
      <c r="V14" s="10">
        <f>'1.4.Fwd TIV-Field Inputs'!AA14</f>
        <v>0</v>
      </c>
      <c r="W14"/>
      <c r="X14" s="10" t="str">
        <f>'1.4.Fwd TIV-Field Inputs'!AC14</f>
        <v>M/S CHENNAI MINI LORRY TRANSPORT</v>
      </c>
      <c r="Y14" s="10">
        <f>'1.4.Fwd TIV-Field Inputs'!AG14</f>
        <v>0</v>
      </c>
      <c r="Z14" s="10"/>
      <c r="AA14" s="10">
        <f>'1.4.Fwd TIV-Field Inputs'!AH14</f>
        <v>0</v>
      </c>
      <c r="AB14" s="96"/>
      <c r="AC14" s="10" t="str">
        <f>'1.4.Fwd TIV-Field Inputs'!AJ14</f>
        <v>M/S CHENNAI PACKERS &amp; MOVERS</v>
      </c>
      <c r="AD14" s="10">
        <f>'1.4.Fwd TIV-Field Inputs'!AN14</f>
        <v>0</v>
      </c>
      <c r="AE14" s="10"/>
      <c r="AF14" s="10">
        <f>'1.4.Fwd TIV-Field Inputs'!AO14</f>
        <v>0</v>
      </c>
      <c r="AH14" s="72" t="str">
        <f>IFERROR(VLOOKUP(D14,Masters!$D$3:$E$17,2,FALSE),0)</f>
        <v>ICV_Goods</v>
      </c>
    </row>
    <row r="15" spans="1:34" s="3" customFormat="1" ht="16.5" customHeight="1" x14ac:dyDescent="0.25">
      <c r="A15" s="53" t="str">
        <f>'1.4.Fwd TIV-Field Inputs'!A15</f>
        <v>ICV -MADHAVARAM</v>
      </c>
      <c r="B15" s="53" t="str">
        <f>'1.4.Fwd TIV-Field Inputs'!B15</f>
        <v>MADHAVARAM</v>
      </c>
      <c r="C15" s="53" t="str">
        <f>'1.4.Fwd TIV-Field Inputs'!C15</f>
        <v>Sand</v>
      </c>
      <c r="D15" s="53" t="str">
        <f>'1.4.Fwd TIV-Field Inputs'!D15</f>
        <v>ICV Goods</v>
      </c>
      <c r="E15" s="84" t="str">
        <f t="shared" si="6"/>
        <v>MADHAVARAM-Sand (ICV Goods)</v>
      </c>
      <c r="G15" s="10">
        <f>'23.1.Forecasting A (M1)'!H15</f>
        <v>0</v>
      </c>
      <c r="H15" s="10"/>
      <c r="I15" s="96"/>
      <c r="J15" s="10">
        <f>'23.1.Forecasting A (M1)'!J15</f>
        <v>0</v>
      </c>
      <c r="K15" s="10">
        <f>'23.1.Forecasting A (M1)'!L15</f>
        <v>0</v>
      </c>
      <c r="L15" s="10"/>
      <c r="N15" s="10" t="str">
        <f>'1.4.Fwd TIV-Field Inputs'!O15</f>
        <v>MR.INNASI</v>
      </c>
      <c r="O15" s="10">
        <f>'1.4.Fwd TIV-Field Inputs'!S15</f>
        <v>2</v>
      </c>
      <c r="P15" s="10"/>
      <c r="Q15" s="10">
        <f>'1.4.Fwd TIV-Field Inputs'!T15</f>
        <v>0</v>
      </c>
      <c r="R15" s="96"/>
      <c r="S15" s="10" t="str">
        <f>'1.4.Fwd TIV-Field Inputs'!V15</f>
        <v>MR.KARUANAKARAN</v>
      </c>
      <c r="T15" s="10">
        <f>'1.4.Fwd TIV-Field Inputs'!Z15</f>
        <v>3</v>
      </c>
      <c r="U15" s="10"/>
      <c r="V15" s="10">
        <f>'1.4.Fwd TIV-Field Inputs'!AA15</f>
        <v>0</v>
      </c>
      <c r="W15"/>
      <c r="X15" s="10" t="str">
        <f>'1.4.Fwd TIV-Field Inputs'!AC15</f>
        <v>M/S BETA MAX MADRAS PVT LTD - SPARES</v>
      </c>
      <c r="Y15" s="10">
        <f>'1.4.Fwd TIV-Field Inputs'!AG15</f>
        <v>0</v>
      </c>
      <c r="Z15" s="10"/>
      <c r="AA15" s="10">
        <f>'1.4.Fwd TIV-Field Inputs'!AH15</f>
        <v>0</v>
      </c>
      <c r="AB15" s="96"/>
      <c r="AC15" s="10" t="str">
        <f>'1.4.Fwd TIV-Field Inputs'!AJ15</f>
        <v>M/S KUMAR HARDWARES - SPARES</v>
      </c>
      <c r="AD15" s="10">
        <f>'1.4.Fwd TIV-Field Inputs'!AN15</f>
        <v>0</v>
      </c>
      <c r="AE15" s="10"/>
      <c r="AF15" s="10">
        <f>'1.4.Fwd TIV-Field Inputs'!AO15</f>
        <v>0</v>
      </c>
      <c r="AH15" s="72" t="str">
        <f>IFERROR(VLOOKUP(D15,Masters!$D$3:$E$17,2,FALSE),0)</f>
        <v>ICV_Goods</v>
      </c>
    </row>
    <row r="16" spans="1:34" s="3" customFormat="1" ht="16.5" customHeight="1" x14ac:dyDescent="0.25">
      <c r="A16" s="53" t="str">
        <f>'1.4.Fwd TIV-Field Inputs'!A16</f>
        <v>ICV -MADHAVARAM</v>
      </c>
      <c r="B16" s="53" t="str">
        <f>'1.4.Fwd TIV-Field Inputs'!B16</f>
        <v>MADHAVARAM</v>
      </c>
      <c r="C16" s="53" t="str">
        <f>'1.4.Fwd TIV-Field Inputs'!C16</f>
        <v>Brick/Clay</v>
      </c>
      <c r="D16" s="53" t="str">
        <f>'1.4.Fwd TIV-Field Inputs'!D16</f>
        <v>ICV Goods</v>
      </c>
      <c r="E16" s="84" t="str">
        <f t="shared" si="6"/>
        <v>MADHAVARAM-Brick/Clay (ICV Goods)</v>
      </c>
      <c r="G16" s="10">
        <f>'23.1.Forecasting A (M1)'!H16</f>
        <v>3</v>
      </c>
      <c r="H16" s="10"/>
      <c r="I16" s="96"/>
      <c r="J16" s="10">
        <f>'23.1.Forecasting A (M1)'!J16</f>
        <v>1212</v>
      </c>
      <c r="K16" s="10">
        <f>'23.1.Forecasting A (M1)'!L16</f>
        <v>1</v>
      </c>
      <c r="L16" s="10"/>
      <c r="N16" s="10" t="str">
        <f>'1.4.Fwd TIV-Field Inputs'!O16</f>
        <v>M/S SHANMUGA DEPOT</v>
      </c>
      <c r="O16" s="10">
        <f>'1.4.Fwd TIV-Field Inputs'!S16</f>
        <v>0</v>
      </c>
      <c r="P16" s="10"/>
      <c r="Q16" s="10">
        <f>'1.4.Fwd TIV-Field Inputs'!T16</f>
        <v>0</v>
      </c>
      <c r="R16" s="96"/>
      <c r="S16" s="10" t="str">
        <f>'1.4.Fwd TIV-Field Inputs'!V16</f>
        <v>M/S KUMAR AGENCY</v>
      </c>
      <c r="T16" s="10">
        <f>'1.4.Fwd TIV-Field Inputs'!Z16</f>
        <v>0</v>
      </c>
      <c r="U16" s="10"/>
      <c r="V16" s="10">
        <f>'1.4.Fwd TIV-Field Inputs'!AA16</f>
        <v>0</v>
      </c>
      <c r="W16"/>
      <c r="X16" s="10" t="str">
        <f>'1.4.Fwd TIV-Field Inputs'!AC16</f>
        <v>MR.LAKSHMANAN - DSA</v>
      </c>
      <c r="Y16" s="10">
        <f>'1.4.Fwd TIV-Field Inputs'!AG16</f>
        <v>0</v>
      </c>
      <c r="Z16" s="10"/>
      <c r="AA16" s="10">
        <f>'1.4.Fwd TIV-Field Inputs'!AH16</f>
        <v>0</v>
      </c>
      <c r="AB16" s="96"/>
      <c r="AC16" s="10" t="str">
        <f>'1.4.Fwd TIV-Field Inputs'!AJ16</f>
        <v>M/S SUSEE BODY WORKS</v>
      </c>
      <c r="AD16" s="10">
        <f>'1.4.Fwd TIV-Field Inputs'!AN16</f>
        <v>3</v>
      </c>
      <c r="AE16" s="10"/>
      <c r="AF16" s="10">
        <f>'1.4.Fwd TIV-Field Inputs'!AO16</f>
        <v>0</v>
      </c>
      <c r="AH16" s="72" t="str">
        <f>IFERROR(VLOOKUP(D16,Masters!$D$3:$E$17,2,FALSE),0)</f>
        <v>ICV_Goods</v>
      </c>
    </row>
    <row r="17" spans="1:34" s="3" customFormat="1" ht="16.5" customHeight="1" x14ac:dyDescent="0.25">
      <c r="A17" s="53" t="str">
        <f>'1.4.Fwd TIV-Field Inputs'!A17</f>
        <v>ICV -MADHAVARAM</v>
      </c>
      <c r="B17" s="53" t="str">
        <f>'1.4.Fwd TIV-Field Inputs'!B17</f>
        <v>GUMMIDIPOONDY</v>
      </c>
      <c r="C17" s="53" t="str">
        <f>'1.4.Fwd TIV-Field Inputs'!C17</f>
        <v>Market Load</v>
      </c>
      <c r="D17" s="53" t="str">
        <f>'1.4.Fwd TIV-Field Inputs'!D17</f>
        <v>ICV Goods</v>
      </c>
      <c r="E17" s="84" t="str">
        <f t="shared" si="6"/>
        <v>GUMMIDIPOONDY-Market Load (ICV Goods)</v>
      </c>
      <c r="G17" s="10">
        <f>'23.1.Forecasting A (M1)'!H17</f>
        <v>2</v>
      </c>
      <c r="H17" s="10"/>
      <c r="I17" s="96"/>
      <c r="J17" s="10">
        <f>'23.1.Forecasting A (M1)'!J17</f>
        <v>1212</v>
      </c>
      <c r="K17" s="10">
        <f>'23.1.Forecasting A (M1)'!L17</f>
        <v>0</v>
      </c>
      <c r="L17" s="10"/>
      <c r="N17" s="10" t="str">
        <f>'1.4.Fwd TIV-Field Inputs'!O17</f>
        <v>M/S SHINGSUNG PETRO CHEMICALS</v>
      </c>
      <c r="O17" s="10">
        <f>'1.4.Fwd TIV-Field Inputs'!S17</f>
        <v>0</v>
      </c>
      <c r="P17" s="10"/>
      <c r="Q17" s="10">
        <f>'1.4.Fwd TIV-Field Inputs'!T17</f>
        <v>0</v>
      </c>
      <c r="R17" s="96"/>
      <c r="S17" s="10" t="str">
        <f>'1.4.Fwd TIV-Field Inputs'!V17</f>
        <v>MS/ GREAVES COTTON</v>
      </c>
      <c r="T17" s="10">
        <f>'1.4.Fwd TIV-Field Inputs'!Z17</f>
        <v>1</v>
      </c>
      <c r="U17" s="10"/>
      <c r="V17" s="10">
        <f>'1.4.Fwd TIV-Field Inputs'!AA17</f>
        <v>0</v>
      </c>
      <c r="W17"/>
      <c r="X17" s="10" t="str">
        <f>'1.4.Fwd TIV-Field Inputs'!AC17</f>
        <v>MR.UDAYAKUMAR -MECHANIC</v>
      </c>
      <c r="Y17" s="10">
        <f>'1.4.Fwd TIV-Field Inputs'!AG17</f>
        <v>2</v>
      </c>
      <c r="Z17" s="10"/>
      <c r="AA17" s="10">
        <f>'1.4.Fwd TIV-Field Inputs'!AH17</f>
        <v>0</v>
      </c>
      <c r="AB17" s="96"/>
      <c r="AC17" s="10" t="str">
        <f>'1.4.Fwd TIV-Field Inputs'!AJ17</f>
        <v>MR.ILANGAMANI -MECHANIC</v>
      </c>
      <c r="AD17" s="10">
        <f>'1.4.Fwd TIV-Field Inputs'!AN17</f>
        <v>5</v>
      </c>
      <c r="AE17" s="10"/>
      <c r="AF17" s="10">
        <f>'1.4.Fwd TIV-Field Inputs'!AO17</f>
        <v>0</v>
      </c>
      <c r="AH17" s="72" t="str">
        <f>IFERROR(VLOOKUP(D17,Masters!$D$3:$E$17,2,FALSE),0)</f>
        <v>ICV_Goods</v>
      </c>
    </row>
    <row r="18" spans="1:34" s="3" customFormat="1" ht="16.5" customHeight="1" x14ac:dyDescent="0.25">
      <c r="A18" s="53" t="str">
        <f>'1.4.Fwd TIV-Field Inputs'!A18</f>
        <v>ICV -MADHAVARAM</v>
      </c>
      <c r="B18" s="53" t="str">
        <f>'1.4.Fwd TIV-Field Inputs'!B18</f>
        <v>GUMMIDIPOONDY</v>
      </c>
      <c r="C18" s="53" t="str">
        <f>'1.4.Fwd TIV-Field Inputs'!C18</f>
        <v>Sand</v>
      </c>
      <c r="D18" s="53" t="str">
        <f>'1.4.Fwd TIV-Field Inputs'!D18</f>
        <v>ICV Goods</v>
      </c>
      <c r="E18" s="84" t="str">
        <f t="shared" si="6"/>
        <v>GUMMIDIPOONDY-Sand (ICV Goods)</v>
      </c>
      <c r="G18" s="10">
        <f>'23.1.Forecasting A (M1)'!H18</f>
        <v>0</v>
      </c>
      <c r="H18" s="10"/>
      <c r="I18" s="96"/>
      <c r="J18" s="10">
        <f>'23.1.Forecasting A (M1)'!J18</f>
        <v>0</v>
      </c>
      <c r="K18" s="10">
        <f>'23.1.Forecasting A (M1)'!L18</f>
        <v>0</v>
      </c>
      <c r="L18" s="10"/>
      <c r="N18" s="10" t="str">
        <f>'1.4.Fwd TIV-Field Inputs'!O18</f>
        <v>M/S ARYA &amp; BRICKS</v>
      </c>
      <c r="O18" s="10">
        <f>'1.4.Fwd TIV-Field Inputs'!S18</f>
        <v>2</v>
      </c>
      <c r="P18" s="10"/>
      <c r="Q18" s="10">
        <f>'1.4.Fwd TIV-Field Inputs'!T18</f>
        <v>0</v>
      </c>
      <c r="R18" s="96"/>
      <c r="S18" s="10" t="str">
        <f>'1.4.Fwd TIV-Field Inputs'!V18</f>
        <v>M/S MANI TRANSPORT</v>
      </c>
      <c r="T18" s="10">
        <f>'1.4.Fwd TIV-Field Inputs'!Z18</f>
        <v>0</v>
      </c>
      <c r="U18" s="10"/>
      <c r="V18" s="10">
        <f>'1.4.Fwd TIV-Field Inputs'!AA18</f>
        <v>0</v>
      </c>
      <c r="W18"/>
      <c r="X18" s="10" t="str">
        <f>'1.4.Fwd TIV-Field Inputs'!AC18</f>
        <v>MR.TJS GOVINDARAJAN</v>
      </c>
      <c r="Y18" s="10">
        <f>'1.4.Fwd TIV-Field Inputs'!AG18</f>
        <v>2</v>
      </c>
      <c r="Z18" s="10"/>
      <c r="AA18" s="10">
        <f>'1.4.Fwd TIV-Field Inputs'!AH18</f>
        <v>0</v>
      </c>
      <c r="AB18" s="96"/>
      <c r="AC18" s="10" t="str">
        <f>'1.4.Fwd TIV-Field Inputs'!AJ18</f>
        <v>M/S JANANI DRIVING SCHOOL</v>
      </c>
      <c r="AD18" s="10">
        <f>'1.4.Fwd TIV-Field Inputs'!AN18</f>
        <v>2</v>
      </c>
      <c r="AE18" s="10"/>
      <c r="AF18" s="10">
        <f>'1.4.Fwd TIV-Field Inputs'!AO18</f>
        <v>0</v>
      </c>
      <c r="AH18" s="72" t="str">
        <f>IFERROR(VLOOKUP(D18,Masters!$D$3:$E$17,2,FALSE),0)</f>
        <v>ICV_Goods</v>
      </c>
    </row>
    <row r="19" spans="1:34" s="3" customFormat="1" ht="16.5" customHeight="1" x14ac:dyDescent="0.25">
      <c r="A19" s="53" t="str">
        <f>'1.4.Fwd TIV-Field Inputs'!A19</f>
        <v>ICV -MADHAVARAM</v>
      </c>
      <c r="B19" s="53" t="str">
        <f>'1.4.Fwd TIV-Field Inputs'!B19</f>
        <v>GUMMIDIPOONDY</v>
      </c>
      <c r="C19" s="53" t="str">
        <f>'1.4.Fwd TIV-Field Inputs'!C19</f>
        <v>Brick/Clay</v>
      </c>
      <c r="D19" s="53" t="str">
        <f>'1.4.Fwd TIV-Field Inputs'!D19</f>
        <v>ICV Goods</v>
      </c>
      <c r="E19" s="84" t="str">
        <f t="shared" si="6"/>
        <v>GUMMIDIPOONDY-Brick/Clay (ICV Goods)</v>
      </c>
      <c r="G19" s="10">
        <f>'23.1.Forecasting A (M1)'!H19</f>
        <v>2</v>
      </c>
      <c r="H19" s="10"/>
      <c r="I19" s="96"/>
      <c r="J19" s="10">
        <f>'23.1.Forecasting A (M1)'!J19</f>
        <v>1212</v>
      </c>
      <c r="K19" s="10">
        <f>'23.1.Forecasting A (M1)'!L19</f>
        <v>0</v>
      </c>
      <c r="L19" s="10"/>
      <c r="N19" s="10" t="str">
        <f>'1.4.Fwd TIV-Field Inputs'!O19</f>
        <v>M/S A L TRANSPORT</v>
      </c>
      <c r="O19" s="10">
        <f>'1.4.Fwd TIV-Field Inputs'!S19</f>
        <v>0</v>
      </c>
      <c r="P19" s="10"/>
      <c r="Q19" s="10">
        <f>'1.4.Fwd TIV-Field Inputs'!T19</f>
        <v>0</v>
      </c>
      <c r="R19" s="96"/>
      <c r="S19" s="10" t="str">
        <f>'1.4.Fwd TIV-Field Inputs'!V19</f>
        <v>M/S EGM TRANSPORT</v>
      </c>
      <c r="T19" s="10">
        <f>'1.4.Fwd TIV-Field Inputs'!Z19</f>
        <v>0</v>
      </c>
      <c r="U19" s="10"/>
      <c r="V19" s="10">
        <f>'1.4.Fwd TIV-Field Inputs'!AA19</f>
        <v>0</v>
      </c>
      <c r="W19"/>
      <c r="X19" s="10" t="str">
        <f>'1.4.Fwd TIV-Field Inputs'!AC19</f>
        <v>MR.SUBRAMANIAN - STFC</v>
      </c>
      <c r="Y19" s="10">
        <f>'1.4.Fwd TIV-Field Inputs'!AG19</f>
        <v>2</v>
      </c>
      <c r="Z19" s="10"/>
      <c r="AA19" s="10">
        <f>'1.4.Fwd TIV-Field Inputs'!AH19</f>
        <v>0</v>
      </c>
      <c r="AB19" s="96"/>
      <c r="AC19" s="10" t="str">
        <f>'1.4.Fwd TIV-Field Inputs'!AJ19</f>
        <v>MR.SENTHIL - MECHANIC</v>
      </c>
      <c r="AD19" s="10">
        <f>'1.4.Fwd TIV-Field Inputs'!AN19</f>
        <v>2</v>
      </c>
      <c r="AE19" s="10"/>
      <c r="AF19" s="10">
        <f>'1.4.Fwd TIV-Field Inputs'!AO19</f>
        <v>0</v>
      </c>
      <c r="AH19" s="72" t="str">
        <f>IFERROR(VLOOKUP(D19,Masters!$D$3:$E$17,2,FALSE),0)</f>
        <v>ICV_Goods</v>
      </c>
    </row>
    <row r="20" spans="1:34" s="3" customFormat="1" ht="16.5" customHeight="1" x14ac:dyDescent="0.25">
      <c r="A20" s="53" t="str">
        <f>'1.4.Fwd TIV-Field Inputs'!A20</f>
        <v>ICV -MADHAVARAM</v>
      </c>
      <c r="B20" s="53" t="str">
        <f>'1.4.Fwd TIV-Field Inputs'!B20</f>
        <v>GUMMIDIPOONDY</v>
      </c>
      <c r="C20" s="53" t="str">
        <f>'1.4.Fwd TIV-Field Inputs'!C20</f>
        <v>Other Applications - Harvester</v>
      </c>
      <c r="D20" s="53" t="str">
        <f>'1.4.Fwd TIV-Field Inputs'!D20</f>
        <v>ICV Goods</v>
      </c>
      <c r="E20" s="84" t="str">
        <f t="shared" si="6"/>
        <v>GUMMIDIPOONDY-Other Applications - Harvester (ICV Goods)</v>
      </c>
      <c r="G20" s="10">
        <f>'23.1.Forecasting A (M1)'!H20</f>
        <v>2</v>
      </c>
      <c r="H20" s="10"/>
      <c r="I20" s="96"/>
      <c r="J20" s="10">
        <f>'23.1.Forecasting A (M1)'!J20</f>
        <v>1212</v>
      </c>
      <c r="K20" s="10">
        <f>'23.1.Forecasting A (M1)'!L20</f>
        <v>0</v>
      </c>
      <c r="L20" s="10"/>
      <c r="N20" s="10" t="str">
        <f>'1.4.Fwd TIV-Field Inputs'!O20</f>
        <v>MR.RAJAGOPAL</v>
      </c>
      <c r="O20" s="10">
        <f>'1.4.Fwd TIV-Field Inputs'!S20</f>
        <v>0</v>
      </c>
      <c r="P20" s="10"/>
      <c r="Q20" s="10">
        <f>'1.4.Fwd TIV-Field Inputs'!T20</f>
        <v>0</v>
      </c>
      <c r="R20" s="96"/>
      <c r="S20" s="10" t="str">
        <f>'1.4.Fwd TIV-Field Inputs'!V20</f>
        <v>BABU NAIDU</v>
      </c>
      <c r="T20" s="10">
        <f>'1.4.Fwd TIV-Field Inputs'!Z20</f>
        <v>0</v>
      </c>
      <c r="U20" s="10"/>
      <c r="V20" s="10">
        <f>'1.4.Fwd TIV-Field Inputs'!AA20</f>
        <v>0</v>
      </c>
      <c r="W20"/>
      <c r="X20" s="10" t="str">
        <f>'1.4.Fwd TIV-Field Inputs'!AC20</f>
        <v>M/S SRIVARI AGENCIES - PREETI DEALER</v>
      </c>
      <c r="Y20" s="10">
        <f>'1.4.Fwd TIV-Field Inputs'!AG20</f>
        <v>0</v>
      </c>
      <c r="Z20" s="10"/>
      <c r="AA20" s="10">
        <f>'1.4.Fwd TIV-Field Inputs'!AH20</f>
        <v>0</v>
      </c>
      <c r="AB20" s="96"/>
      <c r="AC20" s="10" t="str">
        <f>'1.4.Fwd TIV-Field Inputs'!AJ20</f>
        <v>M/S JEYALAKSHMI ENGG - CLASS DEALER</v>
      </c>
      <c r="AD20" s="10">
        <f>'1.4.Fwd TIV-Field Inputs'!AN20</f>
        <v>0</v>
      </c>
      <c r="AE20" s="10"/>
      <c r="AF20" s="10">
        <f>'1.4.Fwd TIV-Field Inputs'!AO20</f>
        <v>0</v>
      </c>
      <c r="AH20" s="72" t="str">
        <f>IFERROR(VLOOKUP(D20,Masters!$D$3:$E$17,2,FALSE),0)</f>
        <v>ICV_Goods</v>
      </c>
    </row>
    <row r="21" spans="1:34" s="3" customFormat="1" ht="16.5" customHeight="1" x14ac:dyDescent="0.25">
      <c r="A21" s="53">
        <f>'1.4.Fwd TIV-Field Inputs'!A21</f>
        <v>0</v>
      </c>
      <c r="B21" s="53">
        <f>'1.4.Fwd TIV-Field Inputs'!B21</f>
        <v>0</v>
      </c>
      <c r="C21" s="53">
        <f>'1.4.Fwd TIV-Field Inputs'!C21</f>
        <v>0</v>
      </c>
      <c r="D21" s="53">
        <f>'1.4.Fwd TIV-Field Inputs'!D21</f>
        <v>0</v>
      </c>
      <c r="E21" s="84" t="str">
        <f t="shared" si="6"/>
        <v>0-0 (0)</v>
      </c>
      <c r="G21" s="10">
        <f>'23.1.Forecasting A (M1)'!H21</f>
        <v>0</v>
      </c>
      <c r="H21" s="10"/>
      <c r="I21" s="96"/>
      <c r="J21" s="10">
        <f>'23.1.Forecasting A (M1)'!J21</f>
        <v>0</v>
      </c>
      <c r="K21" s="10">
        <f>'23.1.Forecasting A (M1)'!L21</f>
        <v>0</v>
      </c>
      <c r="L21" s="10"/>
      <c r="N21" s="10">
        <f>'1.4.Fwd TIV-Field Inputs'!O21</f>
        <v>0</v>
      </c>
      <c r="O21" s="10">
        <f>'1.4.Fwd TIV-Field Inputs'!S21</f>
        <v>0</v>
      </c>
      <c r="P21" s="10"/>
      <c r="Q21" s="10">
        <f>'1.4.Fwd TIV-Field Inputs'!T21</f>
        <v>0</v>
      </c>
      <c r="R21" s="96"/>
      <c r="S21" s="10">
        <f>'1.4.Fwd TIV-Field Inputs'!V21</f>
        <v>0</v>
      </c>
      <c r="T21" s="10">
        <f>'1.4.Fwd TIV-Field Inputs'!Z21</f>
        <v>0</v>
      </c>
      <c r="U21" s="10"/>
      <c r="V21" s="10">
        <f>'1.4.Fwd TIV-Field Inputs'!AA21</f>
        <v>0</v>
      </c>
      <c r="W21"/>
      <c r="X21" s="10">
        <f>'1.4.Fwd TIV-Field Inputs'!AC21</f>
        <v>0</v>
      </c>
      <c r="Y21" s="10">
        <f>'1.4.Fwd TIV-Field Inputs'!AG21</f>
        <v>0</v>
      </c>
      <c r="Z21" s="10"/>
      <c r="AA21" s="10">
        <f>'1.4.Fwd TIV-Field Inputs'!AH21</f>
        <v>0</v>
      </c>
      <c r="AB21" s="96"/>
      <c r="AC21" s="10">
        <f>'1.4.Fwd TIV-Field Inputs'!AJ21</f>
        <v>0</v>
      </c>
      <c r="AD21" s="10">
        <f>'1.4.Fwd TIV-Field Inputs'!AN21</f>
        <v>0</v>
      </c>
      <c r="AE21" s="10"/>
      <c r="AF21" s="10">
        <f>'1.4.Fwd TIV-Field Inputs'!AO21</f>
        <v>0</v>
      </c>
      <c r="AH21" s="72">
        <f>IFERROR(VLOOKUP(D21,Masters!$D$3:$E$17,2,FALSE),0)</f>
        <v>0</v>
      </c>
    </row>
    <row r="22" spans="1:34" s="3" customFormat="1" ht="16.5" customHeight="1" x14ac:dyDescent="0.25">
      <c r="A22" s="53">
        <f>'1.4.Fwd TIV-Field Inputs'!A22</f>
        <v>0</v>
      </c>
      <c r="B22" s="53">
        <f>'1.4.Fwd TIV-Field Inputs'!B22</f>
        <v>0</v>
      </c>
      <c r="C22" s="53">
        <f>'1.4.Fwd TIV-Field Inputs'!C22</f>
        <v>0</v>
      </c>
      <c r="D22" s="53">
        <f>'1.4.Fwd TIV-Field Inputs'!D22</f>
        <v>0</v>
      </c>
      <c r="E22" s="84" t="str">
        <f t="shared" si="6"/>
        <v>0-0 (0)</v>
      </c>
      <c r="G22" s="10">
        <f>'23.1.Forecasting A (M1)'!H22</f>
        <v>0</v>
      </c>
      <c r="H22" s="10"/>
      <c r="I22" s="96"/>
      <c r="J22" s="10">
        <f>'23.1.Forecasting A (M1)'!J22</f>
        <v>0</v>
      </c>
      <c r="K22" s="10">
        <f>'23.1.Forecasting A (M1)'!L22</f>
        <v>0</v>
      </c>
      <c r="L22" s="10"/>
      <c r="N22" s="10">
        <f>'1.4.Fwd TIV-Field Inputs'!O22</f>
        <v>0</v>
      </c>
      <c r="O22" s="10">
        <f>'1.4.Fwd TIV-Field Inputs'!S22</f>
        <v>0</v>
      </c>
      <c r="P22" s="10"/>
      <c r="Q22" s="10">
        <f>'1.4.Fwd TIV-Field Inputs'!T22</f>
        <v>0</v>
      </c>
      <c r="R22" s="96"/>
      <c r="S22" s="10">
        <f>'1.4.Fwd TIV-Field Inputs'!V22</f>
        <v>0</v>
      </c>
      <c r="T22" s="10">
        <f>'1.4.Fwd TIV-Field Inputs'!Z22</f>
        <v>0</v>
      </c>
      <c r="U22" s="10"/>
      <c r="V22" s="10">
        <f>'1.4.Fwd TIV-Field Inputs'!AA22</f>
        <v>0</v>
      </c>
      <c r="W22"/>
      <c r="X22" s="10">
        <f>'1.4.Fwd TIV-Field Inputs'!AC22</f>
        <v>0</v>
      </c>
      <c r="Y22" s="10">
        <f>'1.4.Fwd TIV-Field Inputs'!AG22</f>
        <v>0</v>
      </c>
      <c r="Z22" s="10"/>
      <c r="AA22" s="10">
        <f>'1.4.Fwd TIV-Field Inputs'!AH22</f>
        <v>0</v>
      </c>
      <c r="AB22" s="96"/>
      <c r="AC22" s="10">
        <f>'1.4.Fwd TIV-Field Inputs'!AJ22</f>
        <v>0</v>
      </c>
      <c r="AD22" s="10">
        <f>'1.4.Fwd TIV-Field Inputs'!AN22</f>
        <v>0</v>
      </c>
      <c r="AE22" s="10"/>
      <c r="AF22" s="10">
        <f>'1.4.Fwd TIV-Field Inputs'!AO22</f>
        <v>0</v>
      </c>
      <c r="AH22" s="72">
        <f>IFERROR(VLOOKUP(D22,Masters!$D$3:$E$17,2,FALSE),0)</f>
        <v>0</v>
      </c>
    </row>
    <row r="23" spans="1:34" s="3" customFormat="1" ht="16.5" customHeight="1" x14ac:dyDescent="0.25">
      <c r="A23" s="53">
        <f>'1.4.Fwd TIV-Field Inputs'!A23</f>
        <v>0</v>
      </c>
      <c r="B23" s="53">
        <f>'1.4.Fwd TIV-Field Inputs'!B23</f>
        <v>0</v>
      </c>
      <c r="C23" s="53">
        <f>'1.4.Fwd TIV-Field Inputs'!C23</f>
        <v>0</v>
      </c>
      <c r="D23" s="53">
        <f>'1.4.Fwd TIV-Field Inputs'!D23</f>
        <v>0</v>
      </c>
      <c r="E23" s="84" t="str">
        <f t="shared" si="6"/>
        <v>0-0 (0)</v>
      </c>
      <c r="G23" s="10">
        <f>'23.1.Forecasting A (M1)'!H23</f>
        <v>0</v>
      </c>
      <c r="H23" s="10"/>
      <c r="I23" s="96"/>
      <c r="J23" s="10">
        <f>'23.1.Forecasting A (M1)'!J23</f>
        <v>0</v>
      </c>
      <c r="K23" s="10">
        <f>'23.1.Forecasting A (M1)'!L23</f>
        <v>0</v>
      </c>
      <c r="L23" s="10"/>
      <c r="N23" s="10">
        <f>'1.4.Fwd TIV-Field Inputs'!O23</f>
        <v>0</v>
      </c>
      <c r="O23" s="10">
        <f>'1.4.Fwd TIV-Field Inputs'!S23</f>
        <v>0</v>
      </c>
      <c r="P23" s="10"/>
      <c r="Q23" s="10">
        <f>'1.4.Fwd TIV-Field Inputs'!T23</f>
        <v>0</v>
      </c>
      <c r="R23" s="96"/>
      <c r="S23" s="10">
        <f>'1.4.Fwd TIV-Field Inputs'!V23</f>
        <v>0</v>
      </c>
      <c r="T23" s="10">
        <f>'1.4.Fwd TIV-Field Inputs'!Z23</f>
        <v>0</v>
      </c>
      <c r="U23" s="10"/>
      <c r="V23" s="10">
        <f>'1.4.Fwd TIV-Field Inputs'!AA23</f>
        <v>0</v>
      </c>
      <c r="W23"/>
      <c r="X23" s="10">
        <f>'1.4.Fwd TIV-Field Inputs'!AC23</f>
        <v>0</v>
      </c>
      <c r="Y23" s="10">
        <f>'1.4.Fwd TIV-Field Inputs'!AG23</f>
        <v>0</v>
      </c>
      <c r="Z23" s="10"/>
      <c r="AA23" s="10">
        <f>'1.4.Fwd TIV-Field Inputs'!AH23</f>
        <v>0</v>
      </c>
      <c r="AB23" s="96"/>
      <c r="AC23" s="10">
        <f>'1.4.Fwd TIV-Field Inputs'!AJ23</f>
        <v>0</v>
      </c>
      <c r="AD23" s="10">
        <f>'1.4.Fwd TIV-Field Inputs'!AN23</f>
        <v>0</v>
      </c>
      <c r="AE23" s="10"/>
      <c r="AF23" s="10">
        <f>'1.4.Fwd TIV-Field Inputs'!AO23</f>
        <v>0</v>
      </c>
      <c r="AH23" s="72">
        <f>IFERROR(VLOOKUP(D23,Masters!$D$3:$E$17,2,FALSE),0)</f>
        <v>0</v>
      </c>
    </row>
    <row r="24" spans="1:34" s="3" customFormat="1" ht="16.5" customHeight="1" x14ac:dyDescent="0.25">
      <c r="A24" s="53">
        <f>'1.4.Fwd TIV-Field Inputs'!A24</f>
        <v>0</v>
      </c>
      <c r="B24" s="53">
        <f>'1.4.Fwd TIV-Field Inputs'!B24</f>
        <v>0</v>
      </c>
      <c r="C24" s="53">
        <f>'1.4.Fwd TIV-Field Inputs'!C24</f>
        <v>0</v>
      </c>
      <c r="D24" s="53">
        <f>'1.4.Fwd TIV-Field Inputs'!D24</f>
        <v>0</v>
      </c>
      <c r="E24" s="84" t="str">
        <f t="shared" si="6"/>
        <v>0-0 (0)</v>
      </c>
      <c r="G24" s="10">
        <f>'23.1.Forecasting A (M1)'!H24</f>
        <v>0</v>
      </c>
      <c r="H24" s="10"/>
      <c r="I24" s="96"/>
      <c r="J24" s="10">
        <f>'23.1.Forecasting A (M1)'!J24</f>
        <v>0</v>
      </c>
      <c r="K24" s="10">
        <f>'23.1.Forecasting A (M1)'!L24</f>
        <v>0</v>
      </c>
      <c r="L24" s="10"/>
      <c r="N24" s="10">
        <f>'1.4.Fwd TIV-Field Inputs'!O24</f>
        <v>0</v>
      </c>
      <c r="O24" s="10">
        <f>'1.4.Fwd TIV-Field Inputs'!S24</f>
        <v>0</v>
      </c>
      <c r="P24" s="10"/>
      <c r="Q24" s="10">
        <f>'1.4.Fwd TIV-Field Inputs'!T24</f>
        <v>0</v>
      </c>
      <c r="R24" s="96"/>
      <c r="S24" s="10">
        <f>'1.4.Fwd TIV-Field Inputs'!V24</f>
        <v>0</v>
      </c>
      <c r="T24" s="10">
        <f>'1.4.Fwd TIV-Field Inputs'!Z24</f>
        <v>0</v>
      </c>
      <c r="U24" s="10"/>
      <c r="V24" s="10">
        <f>'1.4.Fwd TIV-Field Inputs'!AA24</f>
        <v>0</v>
      </c>
      <c r="W24"/>
      <c r="X24" s="10">
        <f>'1.4.Fwd TIV-Field Inputs'!AC24</f>
        <v>0</v>
      </c>
      <c r="Y24" s="10">
        <f>'1.4.Fwd TIV-Field Inputs'!AG24</f>
        <v>0</v>
      </c>
      <c r="Z24" s="10"/>
      <c r="AA24" s="10">
        <f>'1.4.Fwd TIV-Field Inputs'!AH24</f>
        <v>0</v>
      </c>
      <c r="AB24" s="96"/>
      <c r="AC24" s="10">
        <f>'1.4.Fwd TIV-Field Inputs'!AJ24</f>
        <v>0</v>
      </c>
      <c r="AD24" s="10">
        <f>'1.4.Fwd TIV-Field Inputs'!AN24</f>
        <v>0</v>
      </c>
      <c r="AE24" s="10"/>
      <c r="AF24" s="10">
        <f>'1.4.Fwd TIV-Field Inputs'!AO24</f>
        <v>0</v>
      </c>
      <c r="AH24" s="72">
        <f>IFERROR(VLOOKUP(D24,Masters!$D$3:$E$17,2,FALSE),0)</f>
        <v>0</v>
      </c>
    </row>
    <row r="25" spans="1:34" s="3" customFormat="1" ht="16.5" customHeight="1" x14ac:dyDescent="0.25">
      <c r="A25" s="53">
        <f>'1.4.Fwd TIV-Field Inputs'!A25</f>
        <v>0</v>
      </c>
      <c r="B25" s="53">
        <f>'1.4.Fwd TIV-Field Inputs'!B25</f>
        <v>0</v>
      </c>
      <c r="C25" s="53">
        <f>'1.4.Fwd TIV-Field Inputs'!C25</f>
        <v>0</v>
      </c>
      <c r="D25" s="53">
        <f>'1.4.Fwd TIV-Field Inputs'!D25</f>
        <v>0</v>
      </c>
      <c r="E25" s="84" t="str">
        <f t="shared" si="6"/>
        <v>0-0 (0)</v>
      </c>
      <c r="G25" s="10">
        <f>'23.1.Forecasting A (M1)'!H25</f>
        <v>0</v>
      </c>
      <c r="H25" s="10"/>
      <c r="I25" s="96"/>
      <c r="J25" s="10">
        <f>'23.1.Forecasting A (M1)'!J25</f>
        <v>0</v>
      </c>
      <c r="K25" s="10">
        <f>'23.1.Forecasting A (M1)'!L25</f>
        <v>0</v>
      </c>
      <c r="L25" s="10"/>
      <c r="N25" s="10">
        <f>'1.4.Fwd TIV-Field Inputs'!O25</f>
        <v>0</v>
      </c>
      <c r="O25" s="10">
        <f>'1.4.Fwd TIV-Field Inputs'!S25</f>
        <v>0</v>
      </c>
      <c r="P25" s="10"/>
      <c r="Q25" s="10">
        <f>'1.4.Fwd TIV-Field Inputs'!T25</f>
        <v>0</v>
      </c>
      <c r="R25" s="96"/>
      <c r="S25" s="10">
        <f>'1.4.Fwd TIV-Field Inputs'!V25</f>
        <v>0</v>
      </c>
      <c r="T25" s="10">
        <f>'1.4.Fwd TIV-Field Inputs'!Z25</f>
        <v>0</v>
      </c>
      <c r="U25" s="10"/>
      <c r="V25" s="10">
        <f>'1.4.Fwd TIV-Field Inputs'!AA25</f>
        <v>0</v>
      </c>
      <c r="W25"/>
      <c r="X25" s="10">
        <f>'1.4.Fwd TIV-Field Inputs'!AC25</f>
        <v>0</v>
      </c>
      <c r="Y25" s="10">
        <f>'1.4.Fwd TIV-Field Inputs'!AG25</f>
        <v>0</v>
      </c>
      <c r="Z25" s="10"/>
      <c r="AA25" s="10">
        <f>'1.4.Fwd TIV-Field Inputs'!AH25</f>
        <v>0</v>
      </c>
      <c r="AB25" s="96"/>
      <c r="AC25" s="10">
        <f>'1.4.Fwd TIV-Field Inputs'!AJ25</f>
        <v>0</v>
      </c>
      <c r="AD25" s="10">
        <f>'1.4.Fwd TIV-Field Inputs'!AN25</f>
        <v>0</v>
      </c>
      <c r="AE25" s="10"/>
      <c r="AF25" s="10">
        <f>'1.4.Fwd TIV-Field Inputs'!AO25</f>
        <v>0</v>
      </c>
      <c r="AH25" s="72">
        <f>IFERROR(VLOOKUP(D25,Masters!$D$3:$E$17,2,FALSE),0)</f>
        <v>0</v>
      </c>
    </row>
    <row r="26" spans="1:34" s="3" customFormat="1" ht="16.5" customHeight="1" x14ac:dyDescent="0.25">
      <c r="A26" s="53">
        <f>'1.4.Fwd TIV-Field Inputs'!A26</f>
        <v>0</v>
      </c>
      <c r="B26" s="53">
        <f>'1.4.Fwd TIV-Field Inputs'!B26</f>
        <v>0</v>
      </c>
      <c r="C26" s="53">
        <f>'1.4.Fwd TIV-Field Inputs'!C26</f>
        <v>0</v>
      </c>
      <c r="D26" s="53">
        <f>'1.4.Fwd TIV-Field Inputs'!D26</f>
        <v>0</v>
      </c>
      <c r="E26" s="84" t="str">
        <f t="shared" si="6"/>
        <v>0-0 (0)</v>
      </c>
      <c r="G26" s="10">
        <f>'23.1.Forecasting A (M1)'!H26</f>
        <v>0</v>
      </c>
      <c r="H26" s="10"/>
      <c r="I26" s="96"/>
      <c r="J26" s="10">
        <f>'23.1.Forecasting A (M1)'!J26</f>
        <v>0</v>
      </c>
      <c r="K26" s="10">
        <f>'23.1.Forecasting A (M1)'!L26</f>
        <v>0</v>
      </c>
      <c r="L26" s="10"/>
      <c r="N26" s="10">
        <f>'1.4.Fwd TIV-Field Inputs'!O26</f>
        <v>0</v>
      </c>
      <c r="O26" s="10">
        <f>'1.4.Fwd TIV-Field Inputs'!S26</f>
        <v>0</v>
      </c>
      <c r="P26" s="10"/>
      <c r="Q26" s="10">
        <f>'1.4.Fwd TIV-Field Inputs'!T26</f>
        <v>0</v>
      </c>
      <c r="R26" s="96"/>
      <c r="S26" s="10">
        <f>'1.4.Fwd TIV-Field Inputs'!V26</f>
        <v>0</v>
      </c>
      <c r="T26" s="10">
        <f>'1.4.Fwd TIV-Field Inputs'!Z26</f>
        <v>0</v>
      </c>
      <c r="U26" s="10"/>
      <c r="V26" s="10">
        <f>'1.4.Fwd TIV-Field Inputs'!AA26</f>
        <v>0</v>
      </c>
      <c r="W26"/>
      <c r="X26" s="10">
        <f>'1.4.Fwd TIV-Field Inputs'!AC26</f>
        <v>0</v>
      </c>
      <c r="Y26" s="10">
        <f>'1.4.Fwd TIV-Field Inputs'!AG26</f>
        <v>0</v>
      </c>
      <c r="Z26" s="10"/>
      <c r="AA26" s="10">
        <f>'1.4.Fwd TIV-Field Inputs'!AH26</f>
        <v>0</v>
      </c>
      <c r="AB26" s="96"/>
      <c r="AC26" s="10">
        <f>'1.4.Fwd TIV-Field Inputs'!AJ26</f>
        <v>0</v>
      </c>
      <c r="AD26" s="10">
        <f>'1.4.Fwd TIV-Field Inputs'!AN26</f>
        <v>0</v>
      </c>
      <c r="AE26" s="10"/>
      <c r="AF26" s="10">
        <f>'1.4.Fwd TIV-Field Inputs'!AO26</f>
        <v>0</v>
      </c>
      <c r="AH26" s="72">
        <f>IFERROR(VLOOKUP(D26,Masters!$D$3:$E$17,2,FALSE),0)</f>
        <v>0</v>
      </c>
    </row>
    <row r="27" spans="1:34" s="3" customFormat="1" ht="16.5" customHeight="1" x14ac:dyDescent="0.25">
      <c r="A27" s="53">
        <f>'1.4.Fwd TIV-Field Inputs'!A27</f>
        <v>0</v>
      </c>
      <c r="B27" s="53">
        <f>'1.4.Fwd TIV-Field Inputs'!B27</f>
        <v>0</v>
      </c>
      <c r="C27" s="53">
        <f>'1.4.Fwd TIV-Field Inputs'!C27</f>
        <v>0</v>
      </c>
      <c r="D27" s="53">
        <f>'1.4.Fwd TIV-Field Inputs'!D27</f>
        <v>0</v>
      </c>
      <c r="E27" s="84" t="str">
        <f t="shared" si="6"/>
        <v>0-0 (0)</v>
      </c>
      <c r="G27" s="10">
        <f>'23.1.Forecasting A (M1)'!H27</f>
        <v>0</v>
      </c>
      <c r="H27" s="10"/>
      <c r="I27" s="96"/>
      <c r="J27" s="10">
        <f>'23.1.Forecasting A (M1)'!J27</f>
        <v>0</v>
      </c>
      <c r="K27" s="10">
        <f>'23.1.Forecasting A (M1)'!L27</f>
        <v>0</v>
      </c>
      <c r="L27" s="10"/>
      <c r="N27" s="10">
        <f>'1.4.Fwd TIV-Field Inputs'!O27</f>
        <v>0</v>
      </c>
      <c r="O27" s="10">
        <f>'1.4.Fwd TIV-Field Inputs'!S27</f>
        <v>0</v>
      </c>
      <c r="P27" s="10"/>
      <c r="Q27" s="10">
        <f>'1.4.Fwd TIV-Field Inputs'!T27</f>
        <v>0</v>
      </c>
      <c r="R27" s="96"/>
      <c r="S27" s="10">
        <f>'1.4.Fwd TIV-Field Inputs'!V27</f>
        <v>0</v>
      </c>
      <c r="T27" s="10">
        <f>'1.4.Fwd TIV-Field Inputs'!Z27</f>
        <v>0</v>
      </c>
      <c r="U27" s="10"/>
      <c r="V27" s="10">
        <f>'1.4.Fwd TIV-Field Inputs'!AA27</f>
        <v>0</v>
      </c>
      <c r="W27"/>
      <c r="X27" s="10">
        <f>'1.4.Fwd TIV-Field Inputs'!AC27</f>
        <v>0</v>
      </c>
      <c r="Y27" s="10">
        <f>'1.4.Fwd TIV-Field Inputs'!AG27</f>
        <v>0</v>
      </c>
      <c r="Z27" s="10"/>
      <c r="AA27" s="10">
        <f>'1.4.Fwd TIV-Field Inputs'!AH27</f>
        <v>0</v>
      </c>
      <c r="AB27" s="96"/>
      <c r="AC27" s="10">
        <f>'1.4.Fwd TIV-Field Inputs'!AJ27</f>
        <v>0</v>
      </c>
      <c r="AD27" s="10">
        <f>'1.4.Fwd TIV-Field Inputs'!AN27</f>
        <v>0</v>
      </c>
      <c r="AE27" s="10"/>
      <c r="AF27" s="10">
        <f>'1.4.Fwd TIV-Field Inputs'!AO27</f>
        <v>0</v>
      </c>
      <c r="AH27" s="72">
        <f>IFERROR(VLOOKUP(D27,Masters!$D$3:$E$17,2,FALSE),0)</f>
        <v>0</v>
      </c>
    </row>
    <row r="28" spans="1:34" s="3" customFormat="1" ht="16.5" customHeight="1" x14ac:dyDescent="0.25">
      <c r="A28" s="53">
        <f>'1.4.Fwd TIV-Field Inputs'!A28</f>
        <v>0</v>
      </c>
      <c r="B28" s="53">
        <f>'1.4.Fwd TIV-Field Inputs'!B28</f>
        <v>0</v>
      </c>
      <c r="C28" s="53">
        <f>'1.4.Fwd TIV-Field Inputs'!C28</f>
        <v>0</v>
      </c>
      <c r="D28" s="53">
        <f>'1.4.Fwd TIV-Field Inputs'!D28</f>
        <v>0</v>
      </c>
      <c r="E28" s="84" t="str">
        <f t="shared" si="6"/>
        <v>0-0 (0)</v>
      </c>
      <c r="G28" s="10">
        <f>'23.1.Forecasting A (M1)'!H28</f>
        <v>0</v>
      </c>
      <c r="H28" s="10"/>
      <c r="I28" s="96"/>
      <c r="J28" s="10">
        <f>'23.1.Forecasting A (M1)'!J28</f>
        <v>0</v>
      </c>
      <c r="K28" s="10">
        <f>'23.1.Forecasting A (M1)'!L28</f>
        <v>0</v>
      </c>
      <c r="L28" s="10"/>
      <c r="N28" s="10">
        <f>'1.4.Fwd TIV-Field Inputs'!O28</f>
        <v>0</v>
      </c>
      <c r="O28" s="10">
        <f>'1.4.Fwd TIV-Field Inputs'!S28</f>
        <v>0</v>
      </c>
      <c r="P28" s="10"/>
      <c r="Q28" s="10">
        <f>'1.4.Fwd TIV-Field Inputs'!T28</f>
        <v>0</v>
      </c>
      <c r="R28" s="96"/>
      <c r="S28" s="10">
        <f>'1.4.Fwd TIV-Field Inputs'!V28</f>
        <v>0</v>
      </c>
      <c r="T28" s="10">
        <f>'1.4.Fwd TIV-Field Inputs'!Z28</f>
        <v>0</v>
      </c>
      <c r="U28" s="10"/>
      <c r="V28" s="10">
        <f>'1.4.Fwd TIV-Field Inputs'!AA28</f>
        <v>0</v>
      </c>
      <c r="W28"/>
      <c r="X28" s="10">
        <f>'1.4.Fwd TIV-Field Inputs'!AC28</f>
        <v>0</v>
      </c>
      <c r="Y28" s="10">
        <f>'1.4.Fwd TIV-Field Inputs'!AG28</f>
        <v>0</v>
      </c>
      <c r="Z28" s="10"/>
      <c r="AA28" s="10">
        <f>'1.4.Fwd TIV-Field Inputs'!AH28</f>
        <v>0</v>
      </c>
      <c r="AB28" s="96"/>
      <c r="AC28" s="10">
        <f>'1.4.Fwd TIV-Field Inputs'!AJ28</f>
        <v>0</v>
      </c>
      <c r="AD28" s="10">
        <f>'1.4.Fwd TIV-Field Inputs'!AN28</f>
        <v>0</v>
      </c>
      <c r="AE28" s="10"/>
      <c r="AF28" s="10">
        <f>'1.4.Fwd TIV-Field Inputs'!AO28</f>
        <v>0</v>
      </c>
      <c r="AH28" s="72">
        <f>IFERROR(VLOOKUP(D28,Masters!$D$3:$E$17,2,FALSE),0)</f>
        <v>0</v>
      </c>
    </row>
    <row r="29" spans="1:34" s="3" customFormat="1" ht="16.5" customHeight="1" x14ac:dyDescent="0.25">
      <c r="A29" s="53">
        <f>'1.4.Fwd TIV-Field Inputs'!A29</f>
        <v>0</v>
      </c>
      <c r="B29" s="53">
        <f>'1.4.Fwd TIV-Field Inputs'!B29</f>
        <v>0</v>
      </c>
      <c r="C29" s="53">
        <f>'1.4.Fwd TIV-Field Inputs'!C29</f>
        <v>0</v>
      </c>
      <c r="D29" s="53">
        <f>'1.4.Fwd TIV-Field Inputs'!D29</f>
        <v>0</v>
      </c>
      <c r="E29" s="84" t="str">
        <f t="shared" si="6"/>
        <v>0-0 (0)</v>
      </c>
      <c r="G29" s="10">
        <f>'23.1.Forecasting A (M1)'!H29</f>
        <v>0</v>
      </c>
      <c r="H29" s="10"/>
      <c r="I29" s="96"/>
      <c r="J29" s="10">
        <f>'23.1.Forecasting A (M1)'!J29</f>
        <v>0</v>
      </c>
      <c r="K29" s="10">
        <f>'23.1.Forecasting A (M1)'!L29</f>
        <v>0</v>
      </c>
      <c r="L29" s="10"/>
      <c r="N29" s="10">
        <f>'1.4.Fwd TIV-Field Inputs'!O29</f>
        <v>0</v>
      </c>
      <c r="O29" s="10">
        <f>'1.4.Fwd TIV-Field Inputs'!S29</f>
        <v>0</v>
      </c>
      <c r="P29" s="10"/>
      <c r="Q29" s="10">
        <f>'1.4.Fwd TIV-Field Inputs'!T29</f>
        <v>0</v>
      </c>
      <c r="R29" s="96"/>
      <c r="S29" s="10">
        <f>'1.4.Fwd TIV-Field Inputs'!V29</f>
        <v>0</v>
      </c>
      <c r="T29" s="10">
        <f>'1.4.Fwd TIV-Field Inputs'!Z29</f>
        <v>0</v>
      </c>
      <c r="U29" s="10"/>
      <c r="V29" s="10">
        <f>'1.4.Fwd TIV-Field Inputs'!AA29</f>
        <v>0</v>
      </c>
      <c r="W29"/>
      <c r="X29" s="10">
        <f>'1.4.Fwd TIV-Field Inputs'!AC29</f>
        <v>0</v>
      </c>
      <c r="Y29" s="10">
        <f>'1.4.Fwd TIV-Field Inputs'!AG29</f>
        <v>0</v>
      </c>
      <c r="Z29" s="10"/>
      <c r="AA29" s="10">
        <f>'1.4.Fwd TIV-Field Inputs'!AH29</f>
        <v>0</v>
      </c>
      <c r="AB29" s="96"/>
      <c r="AC29" s="10">
        <f>'1.4.Fwd TIV-Field Inputs'!AJ29</f>
        <v>0</v>
      </c>
      <c r="AD29" s="10">
        <f>'1.4.Fwd TIV-Field Inputs'!AN29</f>
        <v>0</v>
      </c>
      <c r="AE29" s="10"/>
      <c r="AF29" s="10">
        <f>'1.4.Fwd TIV-Field Inputs'!AO29</f>
        <v>0</v>
      </c>
      <c r="AH29" s="72">
        <f>IFERROR(VLOOKUP(D29,Masters!$D$3:$E$17,2,FALSE),0)</f>
        <v>0</v>
      </c>
    </row>
    <row r="30" spans="1:34" s="3" customFormat="1" ht="16.5" customHeight="1" x14ac:dyDescent="0.25">
      <c r="A30" s="53">
        <f>'1.4.Fwd TIV-Field Inputs'!A30</f>
        <v>0</v>
      </c>
      <c r="B30" s="53">
        <f>'1.4.Fwd TIV-Field Inputs'!B30</f>
        <v>0</v>
      </c>
      <c r="C30" s="53">
        <f>'1.4.Fwd TIV-Field Inputs'!C30</f>
        <v>0</v>
      </c>
      <c r="D30" s="53">
        <f>'1.4.Fwd TIV-Field Inputs'!D30</f>
        <v>0</v>
      </c>
      <c r="E30" s="84" t="str">
        <f t="shared" si="6"/>
        <v>0-0 (0)</v>
      </c>
      <c r="G30" s="10">
        <f>'23.1.Forecasting A (M1)'!H30</f>
        <v>0</v>
      </c>
      <c r="H30" s="10"/>
      <c r="I30" s="96"/>
      <c r="J30" s="10">
        <f>'23.1.Forecasting A (M1)'!J30</f>
        <v>0</v>
      </c>
      <c r="K30" s="10">
        <f>'23.1.Forecasting A (M1)'!L30</f>
        <v>0</v>
      </c>
      <c r="L30" s="10"/>
      <c r="N30" s="10">
        <f>'1.4.Fwd TIV-Field Inputs'!O30</f>
        <v>0</v>
      </c>
      <c r="O30" s="10">
        <f>'1.4.Fwd TIV-Field Inputs'!S30</f>
        <v>0</v>
      </c>
      <c r="P30" s="10"/>
      <c r="Q30" s="10">
        <f>'1.4.Fwd TIV-Field Inputs'!T30</f>
        <v>0</v>
      </c>
      <c r="R30" s="96"/>
      <c r="S30" s="10">
        <f>'1.4.Fwd TIV-Field Inputs'!V30</f>
        <v>0</v>
      </c>
      <c r="T30" s="10">
        <f>'1.4.Fwd TIV-Field Inputs'!Z30</f>
        <v>0</v>
      </c>
      <c r="U30" s="10"/>
      <c r="V30" s="10">
        <f>'1.4.Fwd TIV-Field Inputs'!AA30</f>
        <v>0</v>
      </c>
      <c r="W30"/>
      <c r="X30" s="10">
        <f>'1.4.Fwd TIV-Field Inputs'!AC30</f>
        <v>0</v>
      </c>
      <c r="Y30" s="10">
        <f>'1.4.Fwd TIV-Field Inputs'!AG30</f>
        <v>0</v>
      </c>
      <c r="Z30" s="10"/>
      <c r="AA30" s="10">
        <f>'1.4.Fwd TIV-Field Inputs'!AH30</f>
        <v>0</v>
      </c>
      <c r="AB30" s="96"/>
      <c r="AC30" s="10">
        <f>'1.4.Fwd TIV-Field Inputs'!AJ30</f>
        <v>0</v>
      </c>
      <c r="AD30" s="10">
        <f>'1.4.Fwd TIV-Field Inputs'!AN30</f>
        <v>0</v>
      </c>
      <c r="AE30" s="10"/>
      <c r="AF30" s="10">
        <f>'1.4.Fwd TIV-Field Inputs'!AO30</f>
        <v>0</v>
      </c>
      <c r="AH30" s="72">
        <f>IFERROR(VLOOKUP(D30,Masters!$D$3:$E$17,2,FALSE),0)</f>
        <v>0</v>
      </c>
    </row>
    <row r="31" spans="1:34" s="3" customFormat="1" ht="16.5" customHeight="1" x14ac:dyDescent="0.25">
      <c r="A31" s="53">
        <f>'1.4.Fwd TIV-Field Inputs'!A31</f>
        <v>0</v>
      </c>
      <c r="B31" s="53">
        <f>'1.4.Fwd TIV-Field Inputs'!B31</f>
        <v>0</v>
      </c>
      <c r="C31" s="53">
        <f>'1.4.Fwd TIV-Field Inputs'!C31</f>
        <v>0</v>
      </c>
      <c r="D31" s="53">
        <f>'1.4.Fwd TIV-Field Inputs'!D31</f>
        <v>0</v>
      </c>
      <c r="E31" s="84" t="str">
        <f t="shared" si="6"/>
        <v>0-0 (0)</v>
      </c>
      <c r="G31" s="10">
        <f>'23.1.Forecasting A (M1)'!H31</f>
        <v>0</v>
      </c>
      <c r="H31" s="10"/>
      <c r="I31" s="96"/>
      <c r="J31" s="10">
        <f>'23.1.Forecasting A (M1)'!J31</f>
        <v>0</v>
      </c>
      <c r="K31" s="10">
        <f>'23.1.Forecasting A (M1)'!L31</f>
        <v>0</v>
      </c>
      <c r="L31" s="10"/>
      <c r="N31" s="10">
        <f>'1.4.Fwd TIV-Field Inputs'!O31</f>
        <v>0</v>
      </c>
      <c r="O31" s="10">
        <f>'1.4.Fwd TIV-Field Inputs'!S31</f>
        <v>0</v>
      </c>
      <c r="P31" s="10"/>
      <c r="Q31" s="10">
        <f>'1.4.Fwd TIV-Field Inputs'!T31</f>
        <v>0</v>
      </c>
      <c r="R31" s="96"/>
      <c r="S31" s="10">
        <f>'1.4.Fwd TIV-Field Inputs'!V31</f>
        <v>0</v>
      </c>
      <c r="T31" s="10">
        <f>'1.4.Fwd TIV-Field Inputs'!Z31</f>
        <v>0</v>
      </c>
      <c r="U31" s="10"/>
      <c r="V31" s="10">
        <f>'1.4.Fwd TIV-Field Inputs'!AA31</f>
        <v>0</v>
      </c>
      <c r="W31"/>
      <c r="X31" s="10">
        <f>'1.4.Fwd TIV-Field Inputs'!AC31</f>
        <v>0</v>
      </c>
      <c r="Y31" s="10">
        <f>'1.4.Fwd TIV-Field Inputs'!AG31</f>
        <v>0</v>
      </c>
      <c r="Z31" s="10"/>
      <c r="AA31" s="10">
        <f>'1.4.Fwd TIV-Field Inputs'!AH31</f>
        <v>0</v>
      </c>
      <c r="AB31" s="96"/>
      <c r="AC31" s="10">
        <f>'1.4.Fwd TIV-Field Inputs'!AJ31</f>
        <v>0</v>
      </c>
      <c r="AD31" s="10">
        <f>'1.4.Fwd TIV-Field Inputs'!AN31</f>
        <v>0</v>
      </c>
      <c r="AE31" s="10"/>
      <c r="AF31" s="10">
        <f>'1.4.Fwd TIV-Field Inputs'!AO31</f>
        <v>0</v>
      </c>
      <c r="AH31" s="72">
        <f>IFERROR(VLOOKUP(D31,Masters!$D$3:$E$17,2,FALSE),0)</f>
        <v>0</v>
      </c>
    </row>
    <row r="32" spans="1:34" s="3" customFormat="1" ht="16.5" customHeight="1" x14ac:dyDescent="0.25">
      <c r="A32" s="53">
        <f>'1.4.Fwd TIV-Field Inputs'!A32</f>
        <v>0</v>
      </c>
      <c r="B32" s="53">
        <f>'1.4.Fwd TIV-Field Inputs'!B32</f>
        <v>0</v>
      </c>
      <c r="C32" s="53">
        <f>'1.4.Fwd TIV-Field Inputs'!C32</f>
        <v>0</v>
      </c>
      <c r="D32" s="53">
        <f>'1.4.Fwd TIV-Field Inputs'!D32</f>
        <v>0</v>
      </c>
      <c r="E32" s="84" t="str">
        <f t="shared" si="6"/>
        <v>0-0 (0)</v>
      </c>
      <c r="G32" s="10">
        <f>'23.1.Forecasting A (M1)'!H32</f>
        <v>0</v>
      </c>
      <c r="H32" s="10"/>
      <c r="I32" s="96"/>
      <c r="J32" s="10">
        <f>'23.1.Forecasting A (M1)'!J32</f>
        <v>0</v>
      </c>
      <c r="K32" s="10">
        <f>'23.1.Forecasting A (M1)'!L32</f>
        <v>0</v>
      </c>
      <c r="L32" s="10"/>
      <c r="N32" s="10">
        <f>'1.4.Fwd TIV-Field Inputs'!O32</f>
        <v>0</v>
      </c>
      <c r="O32" s="10">
        <f>'1.4.Fwd TIV-Field Inputs'!S32</f>
        <v>0</v>
      </c>
      <c r="P32" s="10"/>
      <c r="Q32" s="10">
        <f>'1.4.Fwd TIV-Field Inputs'!T32</f>
        <v>0</v>
      </c>
      <c r="R32" s="96"/>
      <c r="S32" s="10">
        <f>'1.4.Fwd TIV-Field Inputs'!V32</f>
        <v>0</v>
      </c>
      <c r="T32" s="10">
        <f>'1.4.Fwd TIV-Field Inputs'!Z32</f>
        <v>0</v>
      </c>
      <c r="U32" s="10"/>
      <c r="V32" s="10">
        <f>'1.4.Fwd TIV-Field Inputs'!AA32</f>
        <v>0</v>
      </c>
      <c r="W32"/>
      <c r="X32" s="10">
        <f>'1.4.Fwd TIV-Field Inputs'!AC32</f>
        <v>0</v>
      </c>
      <c r="Y32" s="10">
        <f>'1.4.Fwd TIV-Field Inputs'!AG32</f>
        <v>0</v>
      </c>
      <c r="Z32" s="10"/>
      <c r="AA32" s="10">
        <f>'1.4.Fwd TIV-Field Inputs'!AH32</f>
        <v>0</v>
      </c>
      <c r="AB32" s="96"/>
      <c r="AC32" s="10">
        <f>'1.4.Fwd TIV-Field Inputs'!AJ32</f>
        <v>0</v>
      </c>
      <c r="AD32" s="10">
        <f>'1.4.Fwd TIV-Field Inputs'!AN32</f>
        <v>0</v>
      </c>
      <c r="AE32" s="10"/>
      <c r="AF32" s="10">
        <f>'1.4.Fwd TIV-Field Inputs'!AO32</f>
        <v>0</v>
      </c>
      <c r="AH32" s="72">
        <f>IFERROR(VLOOKUP(D32,Masters!$D$3:$E$17,2,FALSE),0)</f>
        <v>0</v>
      </c>
    </row>
    <row r="33" spans="1:34" s="3" customFormat="1" ht="16.5" customHeight="1" x14ac:dyDescent="0.25">
      <c r="A33" s="53">
        <f>'1.4.Fwd TIV-Field Inputs'!A33</f>
        <v>0</v>
      </c>
      <c r="B33" s="53">
        <f>'1.4.Fwd TIV-Field Inputs'!B33</f>
        <v>0</v>
      </c>
      <c r="C33" s="53">
        <f>'1.4.Fwd TIV-Field Inputs'!C33</f>
        <v>0</v>
      </c>
      <c r="D33" s="53">
        <f>'1.4.Fwd TIV-Field Inputs'!D33</f>
        <v>0</v>
      </c>
      <c r="E33" s="84" t="str">
        <f t="shared" si="6"/>
        <v>0-0 (0)</v>
      </c>
      <c r="G33" s="10">
        <f>'23.1.Forecasting A (M1)'!H33</f>
        <v>0</v>
      </c>
      <c r="H33" s="10"/>
      <c r="I33" s="96"/>
      <c r="J33" s="10">
        <f>'23.1.Forecasting A (M1)'!J33</f>
        <v>0</v>
      </c>
      <c r="K33" s="10">
        <f>'23.1.Forecasting A (M1)'!L33</f>
        <v>0</v>
      </c>
      <c r="L33" s="10"/>
      <c r="N33" s="10">
        <f>'1.4.Fwd TIV-Field Inputs'!O33</f>
        <v>0</v>
      </c>
      <c r="O33" s="10">
        <f>'1.4.Fwd TIV-Field Inputs'!S33</f>
        <v>0</v>
      </c>
      <c r="P33" s="10"/>
      <c r="Q33" s="10">
        <f>'1.4.Fwd TIV-Field Inputs'!T33</f>
        <v>0</v>
      </c>
      <c r="R33" s="96"/>
      <c r="S33" s="10">
        <f>'1.4.Fwd TIV-Field Inputs'!V33</f>
        <v>0</v>
      </c>
      <c r="T33" s="10">
        <f>'1.4.Fwd TIV-Field Inputs'!Z33</f>
        <v>0</v>
      </c>
      <c r="U33" s="10"/>
      <c r="V33" s="10">
        <f>'1.4.Fwd TIV-Field Inputs'!AA33</f>
        <v>0</v>
      </c>
      <c r="W33"/>
      <c r="X33" s="10">
        <f>'1.4.Fwd TIV-Field Inputs'!AC33</f>
        <v>0</v>
      </c>
      <c r="Y33" s="10">
        <f>'1.4.Fwd TIV-Field Inputs'!AG33</f>
        <v>0</v>
      </c>
      <c r="Z33" s="10"/>
      <c r="AA33" s="10">
        <f>'1.4.Fwd TIV-Field Inputs'!AH33</f>
        <v>0</v>
      </c>
      <c r="AB33" s="96"/>
      <c r="AC33" s="10">
        <f>'1.4.Fwd TIV-Field Inputs'!AJ33</f>
        <v>0</v>
      </c>
      <c r="AD33" s="10">
        <f>'1.4.Fwd TIV-Field Inputs'!AN33</f>
        <v>0</v>
      </c>
      <c r="AE33" s="10"/>
      <c r="AF33" s="10">
        <f>'1.4.Fwd TIV-Field Inputs'!AO33</f>
        <v>0</v>
      </c>
      <c r="AH33" s="72">
        <f>IFERROR(VLOOKUP(D33,Masters!$D$3:$E$17,2,FALSE),0)</f>
        <v>0</v>
      </c>
    </row>
    <row r="34" spans="1:34" s="3" customFormat="1" ht="16.5" customHeight="1" x14ac:dyDescent="0.25">
      <c r="A34" s="53">
        <f>'1.4.Fwd TIV-Field Inputs'!A34</f>
        <v>0</v>
      </c>
      <c r="B34" s="53">
        <f>'1.4.Fwd TIV-Field Inputs'!B34</f>
        <v>0</v>
      </c>
      <c r="C34" s="53">
        <f>'1.4.Fwd TIV-Field Inputs'!C34</f>
        <v>0</v>
      </c>
      <c r="D34" s="53">
        <f>'1.4.Fwd TIV-Field Inputs'!D34</f>
        <v>0</v>
      </c>
      <c r="E34" s="84" t="str">
        <f t="shared" si="6"/>
        <v>0-0 (0)</v>
      </c>
      <c r="G34" s="10">
        <f>'23.1.Forecasting A (M1)'!H34</f>
        <v>0</v>
      </c>
      <c r="H34" s="10"/>
      <c r="I34" s="96"/>
      <c r="J34" s="10">
        <f>'23.1.Forecasting A (M1)'!J34</f>
        <v>0</v>
      </c>
      <c r="K34" s="10">
        <f>'23.1.Forecasting A (M1)'!L34</f>
        <v>0</v>
      </c>
      <c r="L34" s="10"/>
      <c r="N34" s="10">
        <f>'1.4.Fwd TIV-Field Inputs'!O34</f>
        <v>0</v>
      </c>
      <c r="O34" s="10">
        <f>'1.4.Fwd TIV-Field Inputs'!S34</f>
        <v>0</v>
      </c>
      <c r="P34" s="10"/>
      <c r="Q34" s="10">
        <f>'1.4.Fwd TIV-Field Inputs'!T34</f>
        <v>0</v>
      </c>
      <c r="R34" s="96"/>
      <c r="S34" s="10">
        <f>'1.4.Fwd TIV-Field Inputs'!V34</f>
        <v>0</v>
      </c>
      <c r="T34" s="10">
        <f>'1.4.Fwd TIV-Field Inputs'!Z34</f>
        <v>0</v>
      </c>
      <c r="U34" s="10"/>
      <c r="V34" s="10">
        <f>'1.4.Fwd TIV-Field Inputs'!AA34</f>
        <v>0</v>
      </c>
      <c r="W34"/>
      <c r="X34" s="10">
        <f>'1.4.Fwd TIV-Field Inputs'!AC34</f>
        <v>0</v>
      </c>
      <c r="Y34" s="10">
        <f>'1.4.Fwd TIV-Field Inputs'!AG34</f>
        <v>0</v>
      </c>
      <c r="Z34" s="10"/>
      <c r="AA34" s="10">
        <f>'1.4.Fwd TIV-Field Inputs'!AH34</f>
        <v>0</v>
      </c>
      <c r="AB34" s="96"/>
      <c r="AC34" s="10">
        <f>'1.4.Fwd TIV-Field Inputs'!AJ34</f>
        <v>0</v>
      </c>
      <c r="AD34" s="10">
        <f>'1.4.Fwd TIV-Field Inputs'!AN34</f>
        <v>0</v>
      </c>
      <c r="AE34" s="10"/>
      <c r="AF34" s="10">
        <f>'1.4.Fwd TIV-Field Inputs'!AO34</f>
        <v>0</v>
      </c>
      <c r="AH34" s="72">
        <f>IFERROR(VLOOKUP(D34,Masters!$D$3:$E$17,2,FALSE),0)</f>
        <v>0</v>
      </c>
    </row>
    <row r="35" spans="1:34" s="3" customFormat="1" ht="16.5" customHeight="1" x14ac:dyDescent="0.25">
      <c r="A35" s="53">
        <f>'1.4.Fwd TIV-Field Inputs'!A35</f>
        <v>0</v>
      </c>
      <c r="B35" s="53">
        <f>'1.4.Fwd TIV-Field Inputs'!B35</f>
        <v>0</v>
      </c>
      <c r="C35" s="53">
        <f>'1.4.Fwd TIV-Field Inputs'!C35</f>
        <v>0</v>
      </c>
      <c r="D35" s="53">
        <f>'1.4.Fwd TIV-Field Inputs'!D35</f>
        <v>0</v>
      </c>
      <c r="E35" s="84" t="str">
        <f t="shared" si="6"/>
        <v>0-0 (0)</v>
      </c>
      <c r="G35" s="10">
        <f>'23.1.Forecasting A (M1)'!H35</f>
        <v>0</v>
      </c>
      <c r="H35" s="10"/>
      <c r="I35" s="96"/>
      <c r="J35" s="10">
        <f>'23.1.Forecasting A (M1)'!J35</f>
        <v>0</v>
      </c>
      <c r="K35" s="10">
        <f>'23.1.Forecasting A (M1)'!L35</f>
        <v>0</v>
      </c>
      <c r="L35" s="10"/>
      <c r="N35" s="10">
        <f>'1.4.Fwd TIV-Field Inputs'!O35</f>
        <v>0</v>
      </c>
      <c r="O35" s="10">
        <f>'1.4.Fwd TIV-Field Inputs'!S35</f>
        <v>0</v>
      </c>
      <c r="P35" s="10"/>
      <c r="Q35" s="10">
        <f>'1.4.Fwd TIV-Field Inputs'!T35</f>
        <v>0</v>
      </c>
      <c r="R35" s="96"/>
      <c r="S35" s="10">
        <f>'1.4.Fwd TIV-Field Inputs'!V35</f>
        <v>0</v>
      </c>
      <c r="T35" s="10">
        <f>'1.4.Fwd TIV-Field Inputs'!Z35</f>
        <v>0</v>
      </c>
      <c r="U35" s="10"/>
      <c r="V35" s="10">
        <f>'1.4.Fwd TIV-Field Inputs'!AA35</f>
        <v>0</v>
      </c>
      <c r="W35"/>
      <c r="X35" s="10">
        <f>'1.4.Fwd TIV-Field Inputs'!AC35</f>
        <v>0</v>
      </c>
      <c r="Y35" s="10">
        <f>'1.4.Fwd TIV-Field Inputs'!AG35</f>
        <v>0</v>
      </c>
      <c r="Z35" s="10"/>
      <c r="AA35" s="10">
        <f>'1.4.Fwd TIV-Field Inputs'!AH35</f>
        <v>0</v>
      </c>
      <c r="AB35" s="96"/>
      <c r="AC35" s="10">
        <f>'1.4.Fwd TIV-Field Inputs'!AJ35</f>
        <v>0</v>
      </c>
      <c r="AD35" s="10">
        <f>'1.4.Fwd TIV-Field Inputs'!AN35</f>
        <v>0</v>
      </c>
      <c r="AE35" s="10"/>
      <c r="AF35" s="10">
        <f>'1.4.Fwd TIV-Field Inputs'!AO35</f>
        <v>0</v>
      </c>
      <c r="AH35" s="72">
        <f>IFERROR(VLOOKUP(D35,Masters!$D$3:$E$17,2,FALSE),0)</f>
        <v>0</v>
      </c>
    </row>
    <row r="36" spans="1:34" s="3" customFormat="1" ht="16.5" customHeight="1" x14ac:dyDescent="0.25">
      <c r="A36" s="53">
        <f>'1.4.Fwd TIV-Field Inputs'!A36</f>
        <v>0</v>
      </c>
      <c r="B36" s="53">
        <f>'1.4.Fwd TIV-Field Inputs'!B36</f>
        <v>0</v>
      </c>
      <c r="C36" s="53">
        <f>'1.4.Fwd TIV-Field Inputs'!C36</f>
        <v>0</v>
      </c>
      <c r="D36" s="53">
        <f>'1.4.Fwd TIV-Field Inputs'!D36</f>
        <v>0</v>
      </c>
      <c r="E36" s="84" t="str">
        <f t="shared" si="6"/>
        <v>0-0 (0)</v>
      </c>
      <c r="G36" s="10">
        <f>'23.1.Forecasting A (M1)'!H36</f>
        <v>0</v>
      </c>
      <c r="H36" s="10"/>
      <c r="I36" s="96"/>
      <c r="J36" s="10">
        <f>'23.1.Forecasting A (M1)'!J36</f>
        <v>0</v>
      </c>
      <c r="K36" s="10">
        <f>'23.1.Forecasting A (M1)'!L36</f>
        <v>0</v>
      </c>
      <c r="L36" s="10"/>
      <c r="N36" s="10">
        <f>'1.4.Fwd TIV-Field Inputs'!O36</f>
        <v>0</v>
      </c>
      <c r="O36" s="10">
        <f>'1.4.Fwd TIV-Field Inputs'!S36</f>
        <v>0</v>
      </c>
      <c r="P36" s="10"/>
      <c r="Q36" s="10">
        <f>'1.4.Fwd TIV-Field Inputs'!T36</f>
        <v>0</v>
      </c>
      <c r="R36" s="96"/>
      <c r="S36" s="10">
        <f>'1.4.Fwd TIV-Field Inputs'!V36</f>
        <v>0</v>
      </c>
      <c r="T36" s="10">
        <f>'1.4.Fwd TIV-Field Inputs'!Z36</f>
        <v>0</v>
      </c>
      <c r="U36" s="10"/>
      <c r="V36" s="10">
        <f>'1.4.Fwd TIV-Field Inputs'!AA36</f>
        <v>0</v>
      </c>
      <c r="W36"/>
      <c r="X36" s="10">
        <f>'1.4.Fwd TIV-Field Inputs'!AC36</f>
        <v>0</v>
      </c>
      <c r="Y36" s="10">
        <f>'1.4.Fwd TIV-Field Inputs'!AG36</f>
        <v>0</v>
      </c>
      <c r="Z36" s="10"/>
      <c r="AA36" s="10">
        <f>'1.4.Fwd TIV-Field Inputs'!AH36</f>
        <v>0</v>
      </c>
      <c r="AB36" s="96"/>
      <c r="AC36" s="10">
        <f>'1.4.Fwd TIV-Field Inputs'!AJ36</f>
        <v>0</v>
      </c>
      <c r="AD36" s="10">
        <f>'1.4.Fwd TIV-Field Inputs'!AN36</f>
        <v>0</v>
      </c>
      <c r="AE36" s="10"/>
      <c r="AF36" s="10">
        <f>'1.4.Fwd TIV-Field Inputs'!AO36</f>
        <v>0</v>
      </c>
      <c r="AH36" s="72">
        <f>IFERROR(VLOOKUP(D36,Masters!$D$3:$E$17,2,FALSE),0)</f>
        <v>0</v>
      </c>
    </row>
    <row r="37" spans="1:34" s="3" customFormat="1" ht="16.5" customHeight="1" x14ac:dyDescent="0.25">
      <c r="A37" s="53">
        <f>'1.4.Fwd TIV-Field Inputs'!A37</f>
        <v>0</v>
      </c>
      <c r="B37" s="53">
        <f>'1.4.Fwd TIV-Field Inputs'!B37</f>
        <v>0</v>
      </c>
      <c r="C37" s="53">
        <f>'1.4.Fwd TIV-Field Inputs'!C37</f>
        <v>0</v>
      </c>
      <c r="D37" s="53">
        <f>'1.4.Fwd TIV-Field Inputs'!D37</f>
        <v>0</v>
      </c>
      <c r="E37" s="84" t="str">
        <f t="shared" si="6"/>
        <v>0-0 (0)</v>
      </c>
      <c r="G37" s="10">
        <f>'23.1.Forecasting A (M1)'!H37</f>
        <v>0</v>
      </c>
      <c r="H37" s="10"/>
      <c r="I37" s="96"/>
      <c r="J37" s="10">
        <f>'23.1.Forecasting A (M1)'!J37</f>
        <v>0</v>
      </c>
      <c r="K37" s="10">
        <f>'23.1.Forecasting A (M1)'!L37</f>
        <v>0</v>
      </c>
      <c r="L37" s="10"/>
      <c r="N37" s="10">
        <f>'1.4.Fwd TIV-Field Inputs'!O37</f>
        <v>0</v>
      </c>
      <c r="O37" s="10">
        <f>'1.4.Fwd TIV-Field Inputs'!S37</f>
        <v>0</v>
      </c>
      <c r="P37" s="10"/>
      <c r="Q37" s="10">
        <f>'1.4.Fwd TIV-Field Inputs'!T37</f>
        <v>0</v>
      </c>
      <c r="R37" s="96"/>
      <c r="S37" s="10">
        <f>'1.4.Fwd TIV-Field Inputs'!V37</f>
        <v>0</v>
      </c>
      <c r="T37" s="10">
        <f>'1.4.Fwd TIV-Field Inputs'!Z37</f>
        <v>0</v>
      </c>
      <c r="U37" s="10"/>
      <c r="V37" s="10">
        <f>'1.4.Fwd TIV-Field Inputs'!AA37</f>
        <v>0</v>
      </c>
      <c r="W37"/>
      <c r="X37" s="10">
        <f>'1.4.Fwd TIV-Field Inputs'!AC37</f>
        <v>0</v>
      </c>
      <c r="Y37" s="10">
        <f>'1.4.Fwd TIV-Field Inputs'!AG37</f>
        <v>0</v>
      </c>
      <c r="Z37" s="10"/>
      <c r="AA37" s="10">
        <f>'1.4.Fwd TIV-Field Inputs'!AH37</f>
        <v>0</v>
      </c>
      <c r="AB37" s="96"/>
      <c r="AC37" s="10">
        <f>'1.4.Fwd TIV-Field Inputs'!AJ37</f>
        <v>0</v>
      </c>
      <c r="AD37" s="10">
        <f>'1.4.Fwd TIV-Field Inputs'!AN37</f>
        <v>0</v>
      </c>
      <c r="AE37" s="10"/>
      <c r="AF37" s="10">
        <f>'1.4.Fwd TIV-Field Inputs'!AO37</f>
        <v>0</v>
      </c>
      <c r="AH37" s="72">
        <f>IFERROR(VLOOKUP(D37,Masters!$D$3:$E$17,2,FALSE),0)</f>
        <v>0</v>
      </c>
    </row>
    <row r="38" spans="1:34" s="3" customFormat="1" ht="16.5" customHeight="1" x14ac:dyDescent="0.25">
      <c r="A38" s="53">
        <f>'1.4.Fwd TIV-Field Inputs'!A38</f>
        <v>0</v>
      </c>
      <c r="B38" s="53">
        <f>'1.4.Fwd TIV-Field Inputs'!B38</f>
        <v>0</v>
      </c>
      <c r="C38" s="53">
        <f>'1.4.Fwd TIV-Field Inputs'!C38</f>
        <v>0</v>
      </c>
      <c r="D38" s="53">
        <f>'1.4.Fwd TIV-Field Inputs'!D38</f>
        <v>0</v>
      </c>
      <c r="E38" s="84" t="str">
        <f t="shared" si="6"/>
        <v>0-0 (0)</v>
      </c>
      <c r="G38" s="10">
        <f>'23.1.Forecasting A (M1)'!H38</f>
        <v>0</v>
      </c>
      <c r="H38" s="10"/>
      <c r="I38" s="96"/>
      <c r="J38" s="10">
        <f>'23.1.Forecasting A (M1)'!J38</f>
        <v>0</v>
      </c>
      <c r="K38" s="10">
        <f>'23.1.Forecasting A (M1)'!L38</f>
        <v>0</v>
      </c>
      <c r="L38" s="10"/>
      <c r="N38" s="10">
        <f>'1.4.Fwd TIV-Field Inputs'!O38</f>
        <v>0</v>
      </c>
      <c r="O38" s="10">
        <f>'1.4.Fwd TIV-Field Inputs'!S38</f>
        <v>0</v>
      </c>
      <c r="P38" s="10"/>
      <c r="Q38" s="10">
        <f>'1.4.Fwd TIV-Field Inputs'!T38</f>
        <v>0</v>
      </c>
      <c r="R38" s="96"/>
      <c r="S38" s="10">
        <f>'1.4.Fwd TIV-Field Inputs'!V38</f>
        <v>0</v>
      </c>
      <c r="T38" s="10">
        <f>'1.4.Fwd TIV-Field Inputs'!Z38</f>
        <v>0</v>
      </c>
      <c r="U38" s="10"/>
      <c r="V38" s="10">
        <f>'1.4.Fwd TIV-Field Inputs'!AA38</f>
        <v>0</v>
      </c>
      <c r="W38"/>
      <c r="X38" s="10">
        <f>'1.4.Fwd TIV-Field Inputs'!AC38</f>
        <v>0</v>
      </c>
      <c r="Y38" s="10">
        <f>'1.4.Fwd TIV-Field Inputs'!AG38</f>
        <v>0</v>
      </c>
      <c r="Z38" s="10"/>
      <c r="AA38" s="10">
        <f>'1.4.Fwd TIV-Field Inputs'!AH38</f>
        <v>0</v>
      </c>
      <c r="AB38" s="96"/>
      <c r="AC38" s="10">
        <f>'1.4.Fwd TIV-Field Inputs'!AJ38</f>
        <v>0</v>
      </c>
      <c r="AD38" s="10">
        <f>'1.4.Fwd TIV-Field Inputs'!AN38</f>
        <v>0</v>
      </c>
      <c r="AE38" s="10"/>
      <c r="AF38" s="10">
        <f>'1.4.Fwd TIV-Field Inputs'!AO38</f>
        <v>0</v>
      </c>
      <c r="AH38" s="72">
        <f>IFERROR(VLOOKUP(D38,Masters!$D$3:$E$17,2,FALSE),0)</f>
        <v>0</v>
      </c>
    </row>
    <row r="39" spans="1:34" s="3" customFormat="1" ht="16.5" customHeight="1" x14ac:dyDescent="0.25">
      <c r="A39" s="53">
        <f>'1.4.Fwd TIV-Field Inputs'!A39</f>
        <v>0</v>
      </c>
      <c r="B39" s="53">
        <f>'1.4.Fwd TIV-Field Inputs'!B39</f>
        <v>0</v>
      </c>
      <c r="C39" s="53">
        <f>'1.4.Fwd TIV-Field Inputs'!C39</f>
        <v>0</v>
      </c>
      <c r="D39" s="53">
        <f>'1.4.Fwd TIV-Field Inputs'!D39</f>
        <v>0</v>
      </c>
      <c r="E39" s="84" t="str">
        <f t="shared" si="6"/>
        <v>0-0 (0)</v>
      </c>
      <c r="G39" s="10">
        <f>'23.1.Forecasting A (M1)'!H39</f>
        <v>0</v>
      </c>
      <c r="H39" s="10"/>
      <c r="I39" s="96"/>
      <c r="J39" s="10">
        <f>'23.1.Forecasting A (M1)'!J39</f>
        <v>0</v>
      </c>
      <c r="K39" s="10">
        <f>'23.1.Forecasting A (M1)'!L39</f>
        <v>0</v>
      </c>
      <c r="L39" s="10"/>
      <c r="N39" s="10">
        <f>'1.4.Fwd TIV-Field Inputs'!O39</f>
        <v>0</v>
      </c>
      <c r="O39" s="10">
        <f>'1.4.Fwd TIV-Field Inputs'!S39</f>
        <v>0</v>
      </c>
      <c r="P39" s="10"/>
      <c r="Q39" s="10">
        <f>'1.4.Fwd TIV-Field Inputs'!T39</f>
        <v>0</v>
      </c>
      <c r="R39" s="96"/>
      <c r="S39" s="10">
        <f>'1.4.Fwd TIV-Field Inputs'!V39</f>
        <v>0</v>
      </c>
      <c r="T39" s="10">
        <f>'1.4.Fwd TIV-Field Inputs'!Z39</f>
        <v>0</v>
      </c>
      <c r="U39" s="10"/>
      <c r="V39" s="10">
        <f>'1.4.Fwd TIV-Field Inputs'!AA39</f>
        <v>0</v>
      </c>
      <c r="W39"/>
      <c r="X39" s="10">
        <f>'1.4.Fwd TIV-Field Inputs'!AC39</f>
        <v>0</v>
      </c>
      <c r="Y39" s="10">
        <f>'1.4.Fwd TIV-Field Inputs'!AG39</f>
        <v>0</v>
      </c>
      <c r="Z39" s="10"/>
      <c r="AA39" s="10">
        <f>'1.4.Fwd TIV-Field Inputs'!AH39</f>
        <v>0</v>
      </c>
      <c r="AB39" s="96"/>
      <c r="AC39" s="10">
        <f>'1.4.Fwd TIV-Field Inputs'!AJ39</f>
        <v>0</v>
      </c>
      <c r="AD39" s="10">
        <f>'1.4.Fwd TIV-Field Inputs'!AN39</f>
        <v>0</v>
      </c>
      <c r="AE39" s="10"/>
      <c r="AF39" s="10">
        <f>'1.4.Fwd TIV-Field Inputs'!AO39</f>
        <v>0</v>
      </c>
      <c r="AH39" s="72">
        <f>IFERROR(VLOOKUP(D39,Masters!$D$3:$E$17,2,FALSE),0)</f>
        <v>0</v>
      </c>
    </row>
    <row r="40" spans="1:34" s="3" customFormat="1" ht="16.5" customHeight="1" x14ac:dyDescent="0.25">
      <c r="A40" s="53">
        <f>'1.4.Fwd TIV-Field Inputs'!A40</f>
        <v>0</v>
      </c>
      <c r="B40" s="53">
        <f>'1.4.Fwd TIV-Field Inputs'!B40</f>
        <v>0</v>
      </c>
      <c r="C40" s="53">
        <f>'1.4.Fwd TIV-Field Inputs'!C40</f>
        <v>0</v>
      </c>
      <c r="D40" s="53">
        <f>'1.4.Fwd TIV-Field Inputs'!D40</f>
        <v>0</v>
      </c>
      <c r="E40" s="84" t="str">
        <f t="shared" si="6"/>
        <v>0-0 (0)</v>
      </c>
      <c r="G40" s="10">
        <f>'23.1.Forecasting A (M1)'!H40</f>
        <v>0</v>
      </c>
      <c r="H40" s="10"/>
      <c r="I40" s="96"/>
      <c r="J40" s="10">
        <f>'23.1.Forecasting A (M1)'!J40</f>
        <v>0</v>
      </c>
      <c r="K40" s="10">
        <f>'23.1.Forecasting A (M1)'!L40</f>
        <v>0</v>
      </c>
      <c r="L40" s="10"/>
      <c r="N40" s="10">
        <f>'1.4.Fwd TIV-Field Inputs'!O40</f>
        <v>0</v>
      </c>
      <c r="O40" s="10">
        <f>'1.4.Fwd TIV-Field Inputs'!S40</f>
        <v>0</v>
      </c>
      <c r="P40" s="10"/>
      <c r="Q40" s="10">
        <f>'1.4.Fwd TIV-Field Inputs'!T40</f>
        <v>0</v>
      </c>
      <c r="R40" s="96"/>
      <c r="S40" s="10">
        <f>'1.4.Fwd TIV-Field Inputs'!V40</f>
        <v>0</v>
      </c>
      <c r="T40" s="10">
        <f>'1.4.Fwd TIV-Field Inputs'!Z40</f>
        <v>0</v>
      </c>
      <c r="U40" s="10"/>
      <c r="V40" s="10">
        <f>'1.4.Fwd TIV-Field Inputs'!AA40</f>
        <v>0</v>
      </c>
      <c r="W40"/>
      <c r="X40" s="10">
        <f>'1.4.Fwd TIV-Field Inputs'!AC40</f>
        <v>0</v>
      </c>
      <c r="Y40" s="10">
        <f>'1.4.Fwd TIV-Field Inputs'!AG40</f>
        <v>0</v>
      </c>
      <c r="Z40" s="10"/>
      <c r="AA40" s="10">
        <f>'1.4.Fwd TIV-Field Inputs'!AH40</f>
        <v>0</v>
      </c>
      <c r="AB40" s="96"/>
      <c r="AC40" s="10">
        <f>'1.4.Fwd TIV-Field Inputs'!AJ40</f>
        <v>0</v>
      </c>
      <c r="AD40" s="10">
        <f>'1.4.Fwd TIV-Field Inputs'!AN40</f>
        <v>0</v>
      </c>
      <c r="AE40" s="10"/>
      <c r="AF40" s="10">
        <f>'1.4.Fwd TIV-Field Inputs'!AO40</f>
        <v>0</v>
      </c>
      <c r="AH40" s="72">
        <f>IFERROR(VLOOKUP(D40,Masters!$D$3:$E$17,2,FALSE),0)</f>
        <v>0</v>
      </c>
    </row>
    <row r="41" spans="1:34" s="3" customFormat="1" x14ac:dyDescent="0.25">
      <c r="A41" s="53">
        <f>'1.4.Fwd TIV-Field Inputs'!A41</f>
        <v>0</v>
      </c>
      <c r="B41" s="53">
        <f>'1.4.Fwd TIV-Field Inputs'!B41</f>
        <v>0</v>
      </c>
      <c r="C41" s="53">
        <f>'1.4.Fwd TIV-Field Inputs'!C41</f>
        <v>0</v>
      </c>
      <c r="D41" s="53">
        <f>'1.4.Fwd TIV-Field Inputs'!D41</f>
        <v>0</v>
      </c>
      <c r="E41" s="84" t="str">
        <f t="shared" si="6"/>
        <v>0-0 (0)</v>
      </c>
      <c r="G41" s="10">
        <f>'23.1.Forecasting A (M1)'!H41</f>
        <v>0</v>
      </c>
      <c r="H41" s="10"/>
      <c r="I41" s="96"/>
      <c r="J41" s="10">
        <f>'23.1.Forecasting A (M1)'!J41</f>
        <v>0</v>
      </c>
      <c r="K41" s="10">
        <f>'23.1.Forecasting A (M1)'!L41</f>
        <v>0</v>
      </c>
      <c r="L41" s="10"/>
      <c r="N41" s="10">
        <f>'1.4.Fwd TIV-Field Inputs'!O41</f>
        <v>0</v>
      </c>
      <c r="O41" s="10">
        <f>'1.4.Fwd TIV-Field Inputs'!S41</f>
        <v>0</v>
      </c>
      <c r="P41" s="10"/>
      <c r="Q41" s="10">
        <f>'1.4.Fwd TIV-Field Inputs'!T41</f>
        <v>0</v>
      </c>
      <c r="R41" s="96"/>
      <c r="S41" s="10">
        <f>'1.4.Fwd TIV-Field Inputs'!V41</f>
        <v>0</v>
      </c>
      <c r="T41" s="10">
        <f>'1.4.Fwd TIV-Field Inputs'!Z41</f>
        <v>0</v>
      </c>
      <c r="U41" s="10"/>
      <c r="V41" s="10">
        <f>'1.4.Fwd TIV-Field Inputs'!AA41</f>
        <v>0</v>
      </c>
      <c r="W41"/>
      <c r="X41" s="10">
        <f>'1.4.Fwd TIV-Field Inputs'!AC41</f>
        <v>0</v>
      </c>
      <c r="Y41" s="10">
        <f>'1.4.Fwd TIV-Field Inputs'!AG41</f>
        <v>0</v>
      </c>
      <c r="Z41" s="10"/>
      <c r="AA41" s="10">
        <f>'1.4.Fwd TIV-Field Inputs'!AH41</f>
        <v>0</v>
      </c>
      <c r="AB41" s="96"/>
      <c r="AC41" s="10">
        <f>'1.4.Fwd TIV-Field Inputs'!AJ41</f>
        <v>0</v>
      </c>
      <c r="AD41" s="10">
        <f>'1.4.Fwd TIV-Field Inputs'!AN41</f>
        <v>0</v>
      </c>
      <c r="AE41" s="10"/>
      <c r="AF41" s="10">
        <f>'1.4.Fwd TIV-Field Inputs'!AO41</f>
        <v>0</v>
      </c>
      <c r="AH41" s="72">
        <f>IFERROR(VLOOKUP(D41,Masters!$D$3:$E$17,2,FALSE),0)</f>
        <v>0</v>
      </c>
    </row>
    <row r="42" spans="1:34" s="3" customFormat="1" x14ac:dyDescent="0.25">
      <c r="A42" s="53">
        <f>'1.4.Fwd TIV-Field Inputs'!A42</f>
        <v>0</v>
      </c>
      <c r="B42" s="53">
        <f>'1.4.Fwd TIV-Field Inputs'!B42</f>
        <v>0</v>
      </c>
      <c r="C42" s="53">
        <f>'1.4.Fwd TIV-Field Inputs'!C42</f>
        <v>0</v>
      </c>
      <c r="D42" s="53">
        <f>'1.4.Fwd TIV-Field Inputs'!D42</f>
        <v>0</v>
      </c>
      <c r="E42" s="84" t="str">
        <f t="shared" si="6"/>
        <v>0-0 (0)</v>
      </c>
      <c r="G42" s="10">
        <f>'23.1.Forecasting A (M1)'!H42</f>
        <v>0</v>
      </c>
      <c r="H42" s="10"/>
      <c r="I42" s="96"/>
      <c r="J42" s="10">
        <f>'23.1.Forecasting A (M1)'!J42</f>
        <v>0</v>
      </c>
      <c r="K42" s="10">
        <f>'23.1.Forecasting A (M1)'!L42</f>
        <v>0</v>
      </c>
      <c r="L42" s="10"/>
      <c r="N42" s="10">
        <f>'1.4.Fwd TIV-Field Inputs'!O42</f>
        <v>0</v>
      </c>
      <c r="O42" s="10">
        <f>'1.4.Fwd TIV-Field Inputs'!S42</f>
        <v>0</v>
      </c>
      <c r="P42" s="10"/>
      <c r="Q42" s="10">
        <f>'1.4.Fwd TIV-Field Inputs'!T42</f>
        <v>0</v>
      </c>
      <c r="R42" s="96"/>
      <c r="S42" s="10">
        <f>'1.4.Fwd TIV-Field Inputs'!V42</f>
        <v>0</v>
      </c>
      <c r="T42" s="10">
        <f>'1.4.Fwd TIV-Field Inputs'!Z42</f>
        <v>0</v>
      </c>
      <c r="U42" s="10"/>
      <c r="V42" s="10">
        <f>'1.4.Fwd TIV-Field Inputs'!AA42</f>
        <v>0</v>
      </c>
      <c r="W42"/>
      <c r="X42" s="10">
        <f>'1.4.Fwd TIV-Field Inputs'!AC42</f>
        <v>0</v>
      </c>
      <c r="Y42" s="10">
        <f>'1.4.Fwd TIV-Field Inputs'!AG42</f>
        <v>0</v>
      </c>
      <c r="Z42" s="10"/>
      <c r="AA42" s="10">
        <f>'1.4.Fwd TIV-Field Inputs'!AH42</f>
        <v>0</v>
      </c>
      <c r="AB42" s="96"/>
      <c r="AC42" s="10">
        <f>'1.4.Fwd TIV-Field Inputs'!AJ42</f>
        <v>0</v>
      </c>
      <c r="AD42" s="10">
        <f>'1.4.Fwd TIV-Field Inputs'!AN42</f>
        <v>0</v>
      </c>
      <c r="AE42" s="10"/>
      <c r="AF42" s="10">
        <f>'1.4.Fwd TIV-Field Inputs'!AO42</f>
        <v>0</v>
      </c>
      <c r="AH42" s="72">
        <f>IFERROR(VLOOKUP(D42,Masters!$D$3:$E$17,2,FALSE),0)</f>
        <v>0</v>
      </c>
    </row>
    <row r="43" spans="1:34" s="3" customFormat="1" ht="16.5" customHeight="1" x14ac:dyDescent="0.25">
      <c r="A43" s="53">
        <f>'1.4.Fwd TIV-Field Inputs'!A43</f>
        <v>0</v>
      </c>
      <c r="B43" s="53">
        <f>'1.4.Fwd TIV-Field Inputs'!B43</f>
        <v>0</v>
      </c>
      <c r="C43" s="53">
        <f>'1.4.Fwd TIV-Field Inputs'!C43</f>
        <v>0</v>
      </c>
      <c r="D43" s="53">
        <f>'1.4.Fwd TIV-Field Inputs'!D43</f>
        <v>0</v>
      </c>
      <c r="E43" s="84" t="str">
        <f t="shared" si="6"/>
        <v>0-0 (0)</v>
      </c>
      <c r="G43" s="10">
        <f>'23.1.Forecasting A (M1)'!H43</f>
        <v>0</v>
      </c>
      <c r="H43" s="10"/>
      <c r="I43" s="96"/>
      <c r="J43" s="10">
        <f>'23.1.Forecasting A (M1)'!J43</f>
        <v>0</v>
      </c>
      <c r="K43" s="10">
        <f>'23.1.Forecasting A (M1)'!L43</f>
        <v>0</v>
      </c>
      <c r="L43" s="10"/>
      <c r="N43" s="10">
        <f>'1.4.Fwd TIV-Field Inputs'!O43</f>
        <v>0</v>
      </c>
      <c r="O43" s="10">
        <f>'1.4.Fwd TIV-Field Inputs'!S43</f>
        <v>0</v>
      </c>
      <c r="P43" s="10"/>
      <c r="Q43" s="10">
        <f>'1.4.Fwd TIV-Field Inputs'!T43</f>
        <v>0</v>
      </c>
      <c r="R43" s="96"/>
      <c r="S43" s="10">
        <f>'1.4.Fwd TIV-Field Inputs'!V43</f>
        <v>0</v>
      </c>
      <c r="T43" s="10">
        <f>'1.4.Fwd TIV-Field Inputs'!Z43</f>
        <v>0</v>
      </c>
      <c r="U43" s="10"/>
      <c r="V43" s="10">
        <f>'1.4.Fwd TIV-Field Inputs'!AA43</f>
        <v>0</v>
      </c>
      <c r="W43"/>
      <c r="X43" s="10">
        <f>'1.4.Fwd TIV-Field Inputs'!AC43</f>
        <v>0</v>
      </c>
      <c r="Y43" s="10">
        <f>'1.4.Fwd TIV-Field Inputs'!AG43</f>
        <v>0</v>
      </c>
      <c r="Z43" s="10"/>
      <c r="AA43" s="10">
        <f>'1.4.Fwd TIV-Field Inputs'!AH43</f>
        <v>0</v>
      </c>
      <c r="AB43" s="96"/>
      <c r="AC43" s="10">
        <f>'1.4.Fwd TIV-Field Inputs'!AJ43</f>
        <v>0</v>
      </c>
      <c r="AD43" s="10">
        <f>'1.4.Fwd TIV-Field Inputs'!AN43</f>
        <v>0</v>
      </c>
      <c r="AE43" s="10"/>
      <c r="AF43" s="10">
        <f>'1.4.Fwd TIV-Field Inputs'!AO43</f>
        <v>0</v>
      </c>
      <c r="AH43" s="72">
        <f>IFERROR(VLOOKUP(D43,Masters!$D$3:$E$17,2,FALSE),0)</f>
        <v>0</v>
      </c>
    </row>
    <row r="44" spans="1:34" s="3" customFormat="1" ht="16.5" customHeight="1" x14ac:dyDescent="0.25">
      <c r="A44" s="53">
        <f>'1.4.Fwd TIV-Field Inputs'!A44</f>
        <v>0</v>
      </c>
      <c r="B44" s="53">
        <f>'1.4.Fwd TIV-Field Inputs'!B44</f>
        <v>0</v>
      </c>
      <c r="C44" s="53">
        <f>'1.4.Fwd TIV-Field Inputs'!C44</f>
        <v>0</v>
      </c>
      <c r="D44" s="53">
        <f>'1.4.Fwd TIV-Field Inputs'!D44</f>
        <v>0</v>
      </c>
      <c r="E44" s="84" t="str">
        <f t="shared" si="6"/>
        <v>0-0 (0)</v>
      </c>
      <c r="G44" s="10">
        <f>'23.1.Forecasting A (M1)'!H44</f>
        <v>0</v>
      </c>
      <c r="H44" s="10"/>
      <c r="I44" s="96"/>
      <c r="J44" s="10">
        <f>'23.1.Forecasting A (M1)'!J44</f>
        <v>0</v>
      </c>
      <c r="K44" s="10">
        <f>'23.1.Forecasting A (M1)'!L44</f>
        <v>0</v>
      </c>
      <c r="L44" s="10"/>
      <c r="N44" s="10">
        <f>'1.4.Fwd TIV-Field Inputs'!O44</f>
        <v>0</v>
      </c>
      <c r="O44" s="10">
        <f>'1.4.Fwd TIV-Field Inputs'!S44</f>
        <v>0</v>
      </c>
      <c r="P44" s="10"/>
      <c r="Q44" s="10">
        <f>'1.4.Fwd TIV-Field Inputs'!T44</f>
        <v>0</v>
      </c>
      <c r="R44" s="96"/>
      <c r="S44" s="10">
        <f>'1.4.Fwd TIV-Field Inputs'!V44</f>
        <v>0</v>
      </c>
      <c r="T44" s="10">
        <f>'1.4.Fwd TIV-Field Inputs'!Z44</f>
        <v>0</v>
      </c>
      <c r="U44" s="10"/>
      <c r="V44" s="10">
        <f>'1.4.Fwd TIV-Field Inputs'!AA44</f>
        <v>0</v>
      </c>
      <c r="W44"/>
      <c r="X44" s="10">
        <f>'1.4.Fwd TIV-Field Inputs'!AC44</f>
        <v>0</v>
      </c>
      <c r="Y44" s="10">
        <f>'1.4.Fwd TIV-Field Inputs'!AG44</f>
        <v>0</v>
      </c>
      <c r="Z44" s="10"/>
      <c r="AA44" s="10">
        <f>'1.4.Fwd TIV-Field Inputs'!AH44</f>
        <v>0</v>
      </c>
      <c r="AB44" s="96"/>
      <c r="AC44" s="10">
        <f>'1.4.Fwd TIV-Field Inputs'!AJ44</f>
        <v>0</v>
      </c>
      <c r="AD44" s="10">
        <f>'1.4.Fwd TIV-Field Inputs'!AN44</f>
        <v>0</v>
      </c>
      <c r="AE44" s="10"/>
      <c r="AF44" s="10">
        <f>'1.4.Fwd TIV-Field Inputs'!AO44</f>
        <v>0</v>
      </c>
      <c r="AH44" s="72">
        <f>IFERROR(VLOOKUP(D44,Masters!$D$3:$E$17,2,FALSE),0)</f>
        <v>0</v>
      </c>
    </row>
    <row r="45" spans="1:34" s="3" customFormat="1" ht="16.5" customHeight="1" x14ac:dyDescent="0.25">
      <c r="A45" s="53">
        <f>'1.4.Fwd TIV-Field Inputs'!A45</f>
        <v>0</v>
      </c>
      <c r="B45" s="53">
        <f>'1.4.Fwd TIV-Field Inputs'!B45</f>
        <v>0</v>
      </c>
      <c r="C45" s="53">
        <f>'1.4.Fwd TIV-Field Inputs'!C45</f>
        <v>0</v>
      </c>
      <c r="D45" s="53">
        <f>'1.4.Fwd TIV-Field Inputs'!D45</f>
        <v>0</v>
      </c>
      <c r="E45" s="84" t="str">
        <f t="shared" si="6"/>
        <v>0-0 (0)</v>
      </c>
      <c r="G45" s="10">
        <f>'23.1.Forecasting A (M1)'!H45</f>
        <v>0</v>
      </c>
      <c r="H45" s="10"/>
      <c r="I45" s="96"/>
      <c r="J45" s="10">
        <f>'23.1.Forecasting A (M1)'!J45</f>
        <v>0</v>
      </c>
      <c r="K45" s="10">
        <f>'23.1.Forecasting A (M1)'!L45</f>
        <v>0</v>
      </c>
      <c r="L45" s="10"/>
      <c r="N45" s="10">
        <f>'1.4.Fwd TIV-Field Inputs'!O45</f>
        <v>0</v>
      </c>
      <c r="O45" s="10">
        <f>'1.4.Fwd TIV-Field Inputs'!S45</f>
        <v>0</v>
      </c>
      <c r="P45" s="10"/>
      <c r="Q45" s="10">
        <f>'1.4.Fwd TIV-Field Inputs'!T45</f>
        <v>0</v>
      </c>
      <c r="R45" s="96"/>
      <c r="S45" s="10">
        <f>'1.4.Fwd TIV-Field Inputs'!V45</f>
        <v>0</v>
      </c>
      <c r="T45" s="10">
        <f>'1.4.Fwd TIV-Field Inputs'!Z45</f>
        <v>0</v>
      </c>
      <c r="U45" s="10"/>
      <c r="V45" s="10">
        <f>'1.4.Fwd TIV-Field Inputs'!AA45</f>
        <v>0</v>
      </c>
      <c r="W45"/>
      <c r="X45" s="10">
        <f>'1.4.Fwd TIV-Field Inputs'!AC45</f>
        <v>0</v>
      </c>
      <c r="Y45" s="10">
        <f>'1.4.Fwd TIV-Field Inputs'!AG45</f>
        <v>0</v>
      </c>
      <c r="Z45" s="10"/>
      <c r="AA45" s="10">
        <f>'1.4.Fwd TIV-Field Inputs'!AH45</f>
        <v>0</v>
      </c>
      <c r="AB45" s="96"/>
      <c r="AC45" s="10">
        <f>'1.4.Fwd TIV-Field Inputs'!AJ45</f>
        <v>0</v>
      </c>
      <c r="AD45" s="10">
        <f>'1.4.Fwd TIV-Field Inputs'!AN45</f>
        <v>0</v>
      </c>
      <c r="AE45" s="10"/>
      <c r="AF45" s="10">
        <f>'1.4.Fwd TIV-Field Inputs'!AO45</f>
        <v>0</v>
      </c>
      <c r="AH45" s="72">
        <f>IFERROR(VLOOKUP(D45,Masters!$D$3:$E$17,2,FALSE),0)</f>
        <v>0</v>
      </c>
    </row>
    <row r="46" spans="1:34" s="3" customFormat="1" x14ac:dyDescent="0.25">
      <c r="A46" s="53">
        <f>'1.4.Fwd TIV-Field Inputs'!A46</f>
        <v>0</v>
      </c>
      <c r="B46" s="53">
        <f>'1.4.Fwd TIV-Field Inputs'!B46</f>
        <v>0</v>
      </c>
      <c r="C46" s="53">
        <f>'1.4.Fwd TIV-Field Inputs'!C46</f>
        <v>0</v>
      </c>
      <c r="D46" s="53">
        <f>'1.4.Fwd TIV-Field Inputs'!D46</f>
        <v>0</v>
      </c>
      <c r="E46" s="84" t="str">
        <f t="shared" si="6"/>
        <v>0-0 (0)</v>
      </c>
      <c r="G46" s="10">
        <f>'23.1.Forecasting A (M1)'!H46</f>
        <v>0</v>
      </c>
      <c r="H46" s="10"/>
      <c r="I46" s="96"/>
      <c r="J46" s="10">
        <f>'23.1.Forecasting A (M1)'!J46</f>
        <v>0</v>
      </c>
      <c r="K46" s="10">
        <f>'23.1.Forecasting A (M1)'!L46</f>
        <v>0</v>
      </c>
      <c r="L46" s="10"/>
      <c r="N46" s="10">
        <f>'1.4.Fwd TIV-Field Inputs'!O46</f>
        <v>0</v>
      </c>
      <c r="O46" s="10">
        <f>'1.4.Fwd TIV-Field Inputs'!S46</f>
        <v>0</v>
      </c>
      <c r="P46" s="10"/>
      <c r="Q46" s="10">
        <f>'1.4.Fwd TIV-Field Inputs'!T46</f>
        <v>0</v>
      </c>
      <c r="R46" s="96"/>
      <c r="S46" s="10">
        <f>'1.4.Fwd TIV-Field Inputs'!V46</f>
        <v>0</v>
      </c>
      <c r="T46" s="10">
        <f>'1.4.Fwd TIV-Field Inputs'!Z46</f>
        <v>0</v>
      </c>
      <c r="U46" s="10"/>
      <c r="V46" s="10">
        <f>'1.4.Fwd TIV-Field Inputs'!AA46</f>
        <v>0</v>
      </c>
      <c r="W46"/>
      <c r="X46" s="10">
        <f>'1.4.Fwd TIV-Field Inputs'!AC46</f>
        <v>0</v>
      </c>
      <c r="Y46" s="10">
        <f>'1.4.Fwd TIV-Field Inputs'!AG46</f>
        <v>0</v>
      </c>
      <c r="Z46" s="10"/>
      <c r="AA46" s="10">
        <f>'1.4.Fwd TIV-Field Inputs'!AH46</f>
        <v>0</v>
      </c>
      <c r="AB46" s="96"/>
      <c r="AC46" s="10">
        <f>'1.4.Fwd TIV-Field Inputs'!AJ46</f>
        <v>0</v>
      </c>
      <c r="AD46" s="10">
        <f>'1.4.Fwd TIV-Field Inputs'!AN46</f>
        <v>0</v>
      </c>
      <c r="AE46" s="10"/>
      <c r="AF46" s="10">
        <f>'1.4.Fwd TIV-Field Inputs'!AO46</f>
        <v>0</v>
      </c>
      <c r="AH46" s="72">
        <f>IFERROR(VLOOKUP(D46,Masters!$D$3:$E$17,2,FALSE),0)</f>
        <v>0</v>
      </c>
    </row>
    <row r="47" spans="1:34" s="3" customFormat="1" ht="16.5" customHeight="1" x14ac:dyDescent="0.25">
      <c r="A47" s="53">
        <f>'1.4.Fwd TIV-Field Inputs'!A47</f>
        <v>0</v>
      </c>
      <c r="B47" s="53">
        <f>'1.4.Fwd TIV-Field Inputs'!B47</f>
        <v>0</v>
      </c>
      <c r="C47" s="53">
        <f>'1.4.Fwd TIV-Field Inputs'!C47</f>
        <v>0</v>
      </c>
      <c r="D47" s="53">
        <f>'1.4.Fwd TIV-Field Inputs'!D47</f>
        <v>0</v>
      </c>
      <c r="E47" s="84" t="str">
        <f t="shared" si="6"/>
        <v>0-0 (0)</v>
      </c>
      <c r="G47" s="10">
        <f>'23.1.Forecasting A (M1)'!H47</f>
        <v>0</v>
      </c>
      <c r="H47" s="10"/>
      <c r="I47" s="96"/>
      <c r="J47" s="10">
        <f>'23.1.Forecasting A (M1)'!J47</f>
        <v>0</v>
      </c>
      <c r="K47" s="10">
        <f>'23.1.Forecasting A (M1)'!L47</f>
        <v>0</v>
      </c>
      <c r="L47" s="10"/>
      <c r="N47" s="10">
        <f>'1.4.Fwd TIV-Field Inputs'!O47</f>
        <v>0</v>
      </c>
      <c r="O47" s="10">
        <f>'1.4.Fwd TIV-Field Inputs'!S47</f>
        <v>0</v>
      </c>
      <c r="P47" s="10"/>
      <c r="Q47" s="10">
        <f>'1.4.Fwd TIV-Field Inputs'!T47</f>
        <v>0</v>
      </c>
      <c r="R47" s="96"/>
      <c r="S47" s="10">
        <f>'1.4.Fwd TIV-Field Inputs'!V47</f>
        <v>0</v>
      </c>
      <c r="T47" s="10">
        <f>'1.4.Fwd TIV-Field Inputs'!Z47</f>
        <v>0</v>
      </c>
      <c r="U47" s="10"/>
      <c r="V47" s="10">
        <f>'1.4.Fwd TIV-Field Inputs'!AA47</f>
        <v>0</v>
      </c>
      <c r="W47"/>
      <c r="X47" s="10">
        <f>'1.4.Fwd TIV-Field Inputs'!AC47</f>
        <v>0</v>
      </c>
      <c r="Y47" s="10">
        <f>'1.4.Fwd TIV-Field Inputs'!AG47</f>
        <v>0</v>
      </c>
      <c r="Z47" s="10"/>
      <c r="AA47" s="10">
        <f>'1.4.Fwd TIV-Field Inputs'!AH47</f>
        <v>0</v>
      </c>
      <c r="AB47" s="96"/>
      <c r="AC47" s="10">
        <f>'1.4.Fwd TIV-Field Inputs'!AJ47</f>
        <v>0</v>
      </c>
      <c r="AD47" s="10">
        <f>'1.4.Fwd TIV-Field Inputs'!AN47</f>
        <v>0</v>
      </c>
      <c r="AE47" s="10"/>
      <c r="AF47" s="10">
        <f>'1.4.Fwd TIV-Field Inputs'!AO47</f>
        <v>0</v>
      </c>
      <c r="AH47" s="72">
        <f>IFERROR(VLOOKUP(D47,Masters!$D$3:$E$17,2,FALSE),0)</f>
        <v>0</v>
      </c>
    </row>
    <row r="48" spans="1:34" s="3" customFormat="1" ht="16.5" customHeight="1" x14ac:dyDescent="0.25">
      <c r="A48" s="53">
        <f>'1.4.Fwd TIV-Field Inputs'!A48</f>
        <v>0</v>
      </c>
      <c r="B48" s="53">
        <f>'1.4.Fwd TIV-Field Inputs'!B48</f>
        <v>0</v>
      </c>
      <c r="C48" s="53">
        <f>'1.4.Fwd TIV-Field Inputs'!C48</f>
        <v>0</v>
      </c>
      <c r="D48" s="53">
        <f>'1.4.Fwd TIV-Field Inputs'!D48</f>
        <v>0</v>
      </c>
      <c r="E48" s="84" t="str">
        <f t="shared" si="6"/>
        <v>0-0 (0)</v>
      </c>
      <c r="G48" s="10">
        <f>'23.1.Forecasting A (M1)'!H48</f>
        <v>0</v>
      </c>
      <c r="H48" s="10"/>
      <c r="I48" s="96"/>
      <c r="J48" s="10">
        <f>'23.1.Forecasting A (M1)'!J48</f>
        <v>0</v>
      </c>
      <c r="K48" s="10">
        <f>'23.1.Forecasting A (M1)'!L48</f>
        <v>0</v>
      </c>
      <c r="L48" s="10"/>
      <c r="N48" s="10">
        <f>'1.4.Fwd TIV-Field Inputs'!O48</f>
        <v>0</v>
      </c>
      <c r="O48" s="10">
        <f>'1.4.Fwd TIV-Field Inputs'!S48</f>
        <v>0</v>
      </c>
      <c r="P48" s="10"/>
      <c r="Q48" s="10">
        <f>'1.4.Fwd TIV-Field Inputs'!T48</f>
        <v>0</v>
      </c>
      <c r="R48" s="96"/>
      <c r="S48" s="10">
        <f>'1.4.Fwd TIV-Field Inputs'!V48</f>
        <v>0</v>
      </c>
      <c r="T48" s="10">
        <f>'1.4.Fwd TIV-Field Inputs'!Z48</f>
        <v>0</v>
      </c>
      <c r="U48" s="10"/>
      <c r="V48" s="10">
        <f>'1.4.Fwd TIV-Field Inputs'!AA48</f>
        <v>0</v>
      </c>
      <c r="W48"/>
      <c r="X48" s="10">
        <f>'1.4.Fwd TIV-Field Inputs'!AC48</f>
        <v>0</v>
      </c>
      <c r="Y48" s="10">
        <f>'1.4.Fwd TIV-Field Inputs'!AG48</f>
        <v>0</v>
      </c>
      <c r="Z48" s="10"/>
      <c r="AA48" s="10">
        <f>'1.4.Fwd TIV-Field Inputs'!AH48</f>
        <v>0</v>
      </c>
      <c r="AB48" s="96"/>
      <c r="AC48" s="10">
        <f>'1.4.Fwd TIV-Field Inputs'!AJ48</f>
        <v>0</v>
      </c>
      <c r="AD48" s="10">
        <f>'1.4.Fwd TIV-Field Inputs'!AN48</f>
        <v>0</v>
      </c>
      <c r="AE48" s="10"/>
      <c r="AF48" s="10">
        <f>'1.4.Fwd TIV-Field Inputs'!AO48</f>
        <v>0</v>
      </c>
      <c r="AH48" s="72">
        <f>IFERROR(VLOOKUP(D48,Masters!$D$3:$E$17,2,FALSE),0)</f>
        <v>0</v>
      </c>
    </row>
    <row r="49" spans="1:34" s="3" customFormat="1" ht="16.5" customHeight="1" x14ac:dyDescent="0.25">
      <c r="A49" s="53">
        <f>'1.4.Fwd TIV-Field Inputs'!A49</f>
        <v>0</v>
      </c>
      <c r="B49" s="53">
        <f>'1.4.Fwd TIV-Field Inputs'!B49</f>
        <v>0</v>
      </c>
      <c r="C49" s="53">
        <f>'1.4.Fwd TIV-Field Inputs'!C49</f>
        <v>0</v>
      </c>
      <c r="D49" s="53">
        <f>'1.4.Fwd TIV-Field Inputs'!D49</f>
        <v>0</v>
      </c>
      <c r="E49" s="84" t="str">
        <f t="shared" si="6"/>
        <v>0-0 (0)</v>
      </c>
      <c r="G49" s="10">
        <f>'23.1.Forecasting A (M1)'!H49</f>
        <v>0</v>
      </c>
      <c r="H49" s="10"/>
      <c r="I49" s="96"/>
      <c r="J49" s="10">
        <f>'23.1.Forecasting A (M1)'!J49</f>
        <v>0</v>
      </c>
      <c r="K49" s="10">
        <f>'23.1.Forecasting A (M1)'!L49</f>
        <v>0</v>
      </c>
      <c r="L49" s="10"/>
      <c r="N49" s="10">
        <f>'1.4.Fwd TIV-Field Inputs'!O49</f>
        <v>0</v>
      </c>
      <c r="O49" s="10">
        <f>'1.4.Fwd TIV-Field Inputs'!S49</f>
        <v>0</v>
      </c>
      <c r="P49" s="10"/>
      <c r="Q49" s="10">
        <f>'1.4.Fwd TIV-Field Inputs'!T49</f>
        <v>0</v>
      </c>
      <c r="R49" s="96"/>
      <c r="S49" s="10">
        <f>'1.4.Fwd TIV-Field Inputs'!V49</f>
        <v>0</v>
      </c>
      <c r="T49" s="10">
        <f>'1.4.Fwd TIV-Field Inputs'!Z49</f>
        <v>0</v>
      </c>
      <c r="U49" s="10"/>
      <c r="V49" s="10">
        <f>'1.4.Fwd TIV-Field Inputs'!AA49</f>
        <v>0</v>
      </c>
      <c r="W49"/>
      <c r="X49" s="10">
        <f>'1.4.Fwd TIV-Field Inputs'!AC49</f>
        <v>0</v>
      </c>
      <c r="Y49" s="10">
        <f>'1.4.Fwd TIV-Field Inputs'!AG49</f>
        <v>0</v>
      </c>
      <c r="Z49" s="10"/>
      <c r="AA49" s="10">
        <f>'1.4.Fwd TIV-Field Inputs'!AH49</f>
        <v>0</v>
      </c>
      <c r="AB49" s="96"/>
      <c r="AC49" s="10">
        <f>'1.4.Fwd TIV-Field Inputs'!AJ49</f>
        <v>0</v>
      </c>
      <c r="AD49" s="10">
        <f>'1.4.Fwd TIV-Field Inputs'!AN49</f>
        <v>0</v>
      </c>
      <c r="AE49" s="10"/>
      <c r="AF49" s="10">
        <f>'1.4.Fwd TIV-Field Inputs'!AO49</f>
        <v>0</v>
      </c>
      <c r="AH49" s="72">
        <f>IFERROR(VLOOKUP(D49,Masters!$D$3:$E$17,2,FALSE),0)</f>
        <v>0</v>
      </c>
    </row>
    <row r="50" spans="1:34" s="3" customFormat="1" ht="16.5" customHeight="1" x14ac:dyDescent="0.25">
      <c r="A50" s="53">
        <f>'1.4.Fwd TIV-Field Inputs'!A50</f>
        <v>0</v>
      </c>
      <c r="B50" s="53">
        <f>'1.4.Fwd TIV-Field Inputs'!B50</f>
        <v>0</v>
      </c>
      <c r="C50" s="53">
        <f>'1.4.Fwd TIV-Field Inputs'!C50</f>
        <v>0</v>
      </c>
      <c r="D50" s="53">
        <f>'1.4.Fwd TIV-Field Inputs'!D50</f>
        <v>0</v>
      </c>
      <c r="E50" s="84" t="str">
        <f t="shared" si="6"/>
        <v>0-0 (0)</v>
      </c>
      <c r="G50" s="10">
        <f>'23.1.Forecasting A (M1)'!H50</f>
        <v>0</v>
      </c>
      <c r="H50" s="10"/>
      <c r="I50" s="96"/>
      <c r="J50" s="10">
        <f>'23.1.Forecasting A (M1)'!J50</f>
        <v>0</v>
      </c>
      <c r="K50" s="10">
        <f>'23.1.Forecasting A (M1)'!L50</f>
        <v>0</v>
      </c>
      <c r="L50" s="10"/>
      <c r="N50" s="10">
        <f>'1.4.Fwd TIV-Field Inputs'!O50</f>
        <v>0</v>
      </c>
      <c r="O50" s="10">
        <f>'1.4.Fwd TIV-Field Inputs'!S50</f>
        <v>0</v>
      </c>
      <c r="P50" s="10"/>
      <c r="Q50" s="10">
        <f>'1.4.Fwd TIV-Field Inputs'!T50</f>
        <v>0</v>
      </c>
      <c r="R50" s="96"/>
      <c r="S50" s="10">
        <f>'1.4.Fwd TIV-Field Inputs'!V50</f>
        <v>0</v>
      </c>
      <c r="T50" s="10">
        <f>'1.4.Fwd TIV-Field Inputs'!Z50</f>
        <v>0</v>
      </c>
      <c r="U50" s="10"/>
      <c r="V50" s="10">
        <f>'1.4.Fwd TIV-Field Inputs'!AA50</f>
        <v>0</v>
      </c>
      <c r="W50"/>
      <c r="X50" s="10">
        <f>'1.4.Fwd TIV-Field Inputs'!AC50</f>
        <v>0</v>
      </c>
      <c r="Y50" s="10">
        <f>'1.4.Fwd TIV-Field Inputs'!AG50</f>
        <v>0</v>
      </c>
      <c r="Z50" s="10"/>
      <c r="AA50" s="10">
        <f>'1.4.Fwd TIV-Field Inputs'!AH50</f>
        <v>0</v>
      </c>
      <c r="AB50" s="96"/>
      <c r="AC50" s="10">
        <f>'1.4.Fwd TIV-Field Inputs'!AJ50</f>
        <v>0</v>
      </c>
      <c r="AD50" s="10">
        <f>'1.4.Fwd TIV-Field Inputs'!AN50</f>
        <v>0</v>
      </c>
      <c r="AE50" s="10"/>
      <c r="AF50" s="10">
        <f>'1.4.Fwd TIV-Field Inputs'!AO50</f>
        <v>0</v>
      </c>
      <c r="AH50" s="72">
        <f>IFERROR(VLOOKUP(D50,Masters!$D$3:$E$17,2,FALSE),0)</f>
        <v>0</v>
      </c>
    </row>
    <row r="51" spans="1:34" s="3" customFormat="1" ht="16.5" customHeight="1" x14ac:dyDescent="0.25">
      <c r="A51" s="53">
        <f>'1.4.Fwd TIV-Field Inputs'!A51</f>
        <v>0</v>
      </c>
      <c r="B51" s="53">
        <f>'1.4.Fwd TIV-Field Inputs'!B51</f>
        <v>0</v>
      </c>
      <c r="C51" s="53">
        <f>'1.4.Fwd TIV-Field Inputs'!C51</f>
        <v>0</v>
      </c>
      <c r="D51" s="53">
        <f>'1.4.Fwd TIV-Field Inputs'!D51</f>
        <v>0</v>
      </c>
      <c r="E51" s="84" t="str">
        <f t="shared" si="6"/>
        <v>0-0 (0)</v>
      </c>
      <c r="G51" s="10">
        <f>'23.1.Forecasting A (M1)'!H51</f>
        <v>0</v>
      </c>
      <c r="H51" s="10"/>
      <c r="I51" s="96"/>
      <c r="J51" s="10">
        <f>'23.1.Forecasting A (M1)'!J51</f>
        <v>0</v>
      </c>
      <c r="K51" s="10">
        <f>'23.1.Forecasting A (M1)'!L51</f>
        <v>0</v>
      </c>
      <c r="L51" s="10"/>
      <c r="N51" s="10">
        <f>'1.4.Fwd TIV-Field Inputs'!O51</f>
        <v>0</v>
      </c>
      <c r="O51" s="10">
        <f>'1.4.Fwd TIV-Field Inputs'!S51</f>
        <v>0</v>
      </c>
      <c r="P51" s="10"/>
      <c r="Q51" s="10">
        <f>'1.4.Fwd TIV-Field Inputs'!T51</f>
        <v>0</v>
      </c>
      <c r="R51" s="96"/>
      <c r="S51" s="10">
        <f>'1.4.Fwd TIV-Field Inputs'!V51</f>
        <v>0</v>
      </c>
      <c r="T51" s="10">
        <f>'1.4.Fwd TIV-Field Inputs'!Z51</f>
        <v>0</v>
      </c>
      <c r="U51" s="10"/>
      <c r="V51" s="10">
        <f>'1.4.Fwd TIV-Field Inputs'!AA51</f>
        <v>0</v>
      </c>
      <c r="W51"/>
      <c r="X51" s="10">
        <f>'1.4.Fwd TIV-Field Inputs'!AC51</f>
        <v>0</v>
      </c>
      <c r="Y51" s="10">
        <f>'1.4.Fwd TIV-Field Inputs'!AG51</f>
        <v>0</v>
      </c>
      <c r="Z51" s="10"/>
      <c r="AA51" s="10">
        <f>'1.4.Fwd TIV-Field Inputs'!AH51</f>
        <v>0</v>
      </c>
      <c r="AB51" s="96"/>
      <c r="AC51" s="10">
        <f>'1.4.Fwd TIV-Field Inputs'!AJ51</f>
        <v>0</v>
      </c>
      <c r="AD51" s="10">
        <f>'1.4.Fwd TIV-Field Inputs'!AN51</f>
        <v>0</v>
      </c>
      <c r="AE51" s="10"/>
      <c r="AF51" s="10">
        <f>'1.4.Fwd TIV-Field Inputs'!AO51</f>
        <v>0</v>
      </c>
      <c r="AH51" s="72">
        <f>IFERROR(VLOOKUP(D51,Masters!$D$3:$E$17,2,FALSE),0)</f>
        <v>0</v>
      </c>
    </row>
    <row r="52" spans="1:34" s="3" customFormat="1" ht="16.5" customHeight="1" x14ac:dyDescent="0.25">
      <c r="A52" s="53">
        <f>'1.4.Fwd TIV-Field Inputs'!A52</f>
        <v>0</v>
      </c>
      <c r="B52" s="53">
        <f>'1.4.Fwd TIV-Field Inputs'!B52</f>
        <v>0</v>
      </c>
      <c r="C52" s="53">
        <f>'1.4.Fwd TIV-Field Inputs'!C52</f>
        <v>0</v>
      </c>
      <c r="D52" s="53">
        <f>'1.4.Fwd TIV-Field Inputs'!D52</f>
        <v>0</v>
      </c>
      <c r="E52" s="84" t="str">
        <f t="shared" si="6"/>
        <v>0-0 (0)</v>
      </c>
      <c r="G52" s="10">
        <f>'23.1.Forecasting A (M1)'!H52</f>
        <v>0</v>
      </c>
      <c r="H52" s="10"/>
      <c r="I52" s="96"/>
      <c r="J52" s="10">
        <f>'23.1.Forecasting A (M1)'!J52</f>
        <v>0</v>
      </c>
      <c r="K52" s="10">
        <f>'23.1.Forecasting A (M1)'!L52</f>
        <v>0</v>
      </c>
      <c r="L52" s="10"/>
      <c r="N52" s="10">
        <f>'1.4.Fwd TIV-Field Inputs'!O52</f>
        <v>0</v>
      </c>
      <c r="O52" s="10">
        <f>'1.4.Fwd TIV-Field Inputs'!S52</f>
        <v>0</v>
      </c>
      <c r="P52" s="10"/>
      <c r="Q52" s="10">
        <f>'1.4.Fwd TIV-Field Inputs'!T52</f>
        <v>0</v>
      </c>
      <c r="R52" s="96"/>
      <c r="S52" s="10">
        <f>'1.4.Fwd TIV-Field Inputs'!V52</f>
        <v>0</v>
      </c>
      <c r="T52" s="10">
        <f>'1.4.Fwd TIV-Field Inputs'!Z52</f>
        <v>0</v>
      </c>
      <c r="U52" s="10"/>
      <c r="V52" s="10">
        <f>'1.4.Fwd TIV-Field Inputs'!AA52</f>
        <v>0</v>
      </c>
      <c r="W52"/>
      <c r="X52" s="10">
        <f>'1.4.Fwd TIV-Field Inputs'!AC52</f>
        <v>0</v>
      </c>
      <c r="Y52" s="10">
        <f>'1.4.Fwd TIV-Field Inputs'!AG52</f>
        <v>0</v>
      </c>
      <c r="Z52" s="10"/>
      <c r="AA52" s="10">
        <f>'1.4.Fwd TIV-Field Inputs'!AH52</f>
        <v>0</v>
      </c>
      <c r="AB52" s="96"/>
      <c r="AC52" s="10">
        <f>'1.4.Fwd TIV-Field Inputs'!AJ52</f>
        <v>0</v>
      </c>
      <c r="AD52" s="10">
        <f>'1.4.Fwd TIV-Field Inputs'!AN52</f>
        <v>0</v>
      </c>
      <c r="AE52" s="10"/>
      <c r="AF52" s="10">
        <f>'1.4.Fwd TIV-Field Inputs'!AO52</f>
        <v>0</v>
      </c>
      <c r="AH52" s="72">
        <f>IFERROR(VLOOKUP(D52,Masters!$D$3:$E$17,2,FALSE),0)</f>
        <v>0</v>
      </c>
    </row>
    <row r="53" spans="1:34" s="3" customFormat="1" ht="16.5" customHeight="1" x14ac:dyDescent="0.25">
      <c r="A53" s="53">
        <f>'1.4.Fwd TIV-Field Inputs'!A53</f>
        <v>0</v>
      </c>
      <c r="B53" s="53">
        <f>'1.4.Fwd TIV-Field Inputs'!B53</f>
        <v>0</v>
      </c>
      <c r="C53" s="53">
        <f>'1.4.Fwd TIV-Field Inputs'!C53</f>
        <v>0</v>
      </c>
      <c r="D53" s="53">
        <f>'1.4.Fwd TIV-Field Inputs'!D53</f>
        <v>0</v>
      </c>
      <c r="E53" s="84" t="str">
        <f t="shared" si="6"/>
        <v>0-0 (0)</v>
      </c>
      <c r="G53" s="10">
        <f>'23.1.Forecasting A (M1)'!H53</f>
        <v>0</v>
      </c>
      <c r="H53" s="10"/>
      <c r="I53" s="96"/>
      <c r="J53" s="10">
        <f>'23.1.Forecasting A (M1)'!J53</f>
        <v>0</v>
      </c>
      <c r="K53" s="10">
        <f>'23.1.Forecasting A (M1)'!L53</f>
        <v>0</v>
      </c>
      <c r="L53" s="10"/>
      <c r="N53" s="10">
        <f>'1.4.Fwd TIV-Field Inputs'!O53</f>
        <v>0</v>
      </c>
      <c r="O53" s="10">
        <f>'1.4.Fwd TIV-Field Inputs'!S53</f>
        <v>0</v>
      </c>
      <c r="P53" s="10"/>
      <c r="Q53" s="10">
        <f>'1.4.Fwd TIV-Field Inputs'!T53</f>
        <v>0</v>
      </c>
      <c r="R53" s="96"/>
      <c r="S53" s="10">
        <f>'1.4.Fwd TIV-Field Inputs'!V53</f>
        <v>0</v>
      </c>
      <c r="T53" s="10">
        <f>'1.4.Fwd TIV-Field Inputs'!Z53</f>
        <v>0</v>
      </c>
      <c r="U53" s="10"/>
      <c r="V53" s="10">
        <f>'1.4.Fwd TIV-Field Inputs'!AA53</f>
        <v>0</v>
      </c>
      <c r="W53"/>
      <c r="X53" s="10">
        <f>'1.4.Fwd TIV-Field Inputs'!AC53</f>
        <v>0</v>
      </c>
      <c r="Y53" s="10">
        <f>'1.4.Fwd TIV-Field Inputs'!AG53</f>
        <v>0</v>
      </c>
      <c r="Z53" s="10"/>
      <c r="AA53" s="10">
        <f>'1.4.Fwd TIV-Field Inputs'!AH53</f>
        <v>0</v>
      </c>
      <c r="AB53" s="96"/>
      <c r="AC53" s="10">
        <f>'1.4.Fwd TIV-Field Inputs'!AJ53</f>
        <v>0</v>
      </c>
      <c r="AD53" s="10">
        <f>'1.4.Fwd TIV-Field Inputs'!AN53</f>
        <v>0</v>
      </c>
      <c r="AE53" s="10"/>
      <c r="AF53" s="10">
        <f>'1.4.Fwd TIV-Field Inputs'!AO53</f>
        <v>0</v>
      </c>
      <c r="AH53" s="72">
        <f>IFERROR(VLOOKUP(D53,Masters!$D$3:$E$17,2,FALSE),0)</f>
        <v>0</v>
      </c>
    </row>
    <row r="54" spans="1:34" s="3" customFormat="1" ht="16.5" customHeight="1" x14ac:dyDescent="0.25">
      <c r="A54" s="53">
        <f>'1.4.Fwd TIV-Field Inputs'!A54</f>
        <v>0</v>
      </c>
      <c r="B54" s="53">
        <f>'1.4.Fwd TIV-Field Inputs'!B54</f>
        <v>0</v>
      </c>
      <c r="C54" s="53">
        <f>'1.4.Fwd TIV-Field Inputs'!C54</f>
        <v>0</v>
      </c>
      <c r="D54" s="53">
        <f>'1.4.Fwd TIV-Field Inputs'!D54</f>
        <v>0</v>
      </c>
      <c r="E54" s="84" t="str">
        <f t="shared" si="6"/>
        <v>0-0 (0)</v>
      </c>
      <c r="G54" s="10">
        <f>'23.1.Forecasting A (M1)'!H54</f>
        <v>0</v>
      </c>
      <c r="H54" s="10"/>
      <c r="I54" s="96"/>
      <c r="J54" s="10">
        <f>'23.1.Forecasting A (M1)'!J54</f>
        <v>0</v>
      </c>
      <c r="K54" s="10">
        <f>'23.1.Forecasting A (M1)'!L54</f>
        <v>0</v>
      </c>
      <c r="L54" s="10"/>
      <c r="N54" s="10">
        <f>'1.4.Fwd TIV-Field Inputs'!O54</f>
        <v>0</v>
      </c>
      <c r="O54" s="10">
        <f>'1.4.Fwd TIV-Field Inputs'!S54</f>
        <v>0</v>
      </c>
      <c r="P54" s="10"/>
      <c r="Q54" s="10">
        <f>'1.4.Fwd TIV-Field Inputs'!T54</f>
        <v>0</v>
      </c>
      <c r="R54" s="96"/>
      <c r="S54" s="10">
        <f>'1.4.Fwd TIV-Field Inputs'!V54</f>
        <v>0</v>
      </c>
      <c r="T54" s="10">
        <f>'1.4.Fwd TIV-Field Inputs'!Z54</f>
        <v>0</v>
      </c>
      <c r="U54" s="10"/>
      <c r="V54" s="10">
        <f>'1.4.Fwd TIV-Field Inputs'!AA54</f>
        <v>0</v>
      </c>
      <c r="W54"/>
      <c r="X54" s="10">
        <f>'1.4.Fwd TIV-Field Inputs'!AC54</f>
        <v>0</v>
      </c>
      <c r="Y54" s="10">
        <f>'1.4.Fwd TIV-Field Inputs'!AG54</f>
        <v>0</v>
      </c>
      <c r="Z54" s="10"/>
      <c r="AA54" s="10">
        <f>'1.4.Fwd TIV-Field Inputs'!AH54</f>
        <v>0</v>
      </c>
      <c r="AB54" s="96"/>
      <c r="AC54" s="10">
        <f>'1.4.Fwd TIV-Field Inputs'!AJ54</f>
        <v>0</v>
      </c>
      <c r="AD54" s="10">
        <f>'1.4.Fwd TIV-Field Inputs'!AN54</f>
        <v>0</v>
      </c>
      <c r="AE54" s="10"/>
      <c r="AF54" s="10">
        <f>'1.4.Fwd TIV-Field Inputs'!AO54</f>
        <v>0</v>
      </c>
      <c r="AH54" s="72">
        <f>IFERROR(VLOOKUP(D54,Masters!$D$3:$E$17,2,FALSE),0)</f>
        <v>0</v>
      </c>
    </row>
    <row r="55" spans="1:34" s="3" customFormat="1" x14ac:dyDescent="0.25">
      <c r="A55" s="53">
        <f>'1.4.Fwd TIV-Field Inputs'!A55</f>
        <v>0</v>
      </c>
      <c r="B55" s="53">
        <f>'1.4.Fwd TIV-Field Inputs'!B55</f>
        <v>0</v>
      </c>
      <c r="C55" s="53">
        <f>'1.4.Fwd TIV-Field Inputs'!C55</f>
        <v>0</v>
      </c>
      <c r="D55" s="53">
        <f>'1.4.Fwd TIV-Field Inputs'!D55</f>
        <v>0</v>
      </c>
      <c r="E55" s="84" t="str">
        <f t="shared" si="6"/>
        <v>0-0 (0)</v>
      </c>
      <c r="G55" s="10">
        <f>'23.1.Forecasting A (M1)'!H55</f>
        <v>0</v>
      </c>
      <c r="H55" s="10"/>
      <c r="I55" s="96"/>
      <c r="J55" s="10">
        <f>'23.1.Forecasting A (M1)'!J55</f>
        <v>0</v>
      </c>
      <c r="K55" s="10">
        <f>'23.1.Forecasting A (M1)'!L55</f>
        <v>0</v>
      </c>
      <c r="L55" s="10"/>
      <c r="N55" s="10">
        <f>'1.4.Fwd TIV-Field Inputs'!O55</f>
        <v>0</v>
      </c>
      <c r="O55" s="10">
        <f>'1.4.Fwd TIV-Field Inputs'!S55</f>
        <v>0</v>
      </c>
      <c r="P55" s="10"/>
      <c r="Q55" s="10">
        <f>'1.4.Fwd TIV-Field Inputs'!T55</f>
        <v>0</v>
      </c>
      <c r="R55" s="96"/>
      <c r="S55" s="10">
        <f>'1.4.Fwd TIV-Field Inputs'!V55</f>
        <v>0</v>
      </c>
      <c r="T55" s="10">
        <f>'1.4.Fwd TIV-Field Inputs'!Z55</f>
        <v>0</v>
      </c>
      <c r="U55" s="10"/>
      <c r="V55" s="10">
        <f>'1.4.Fwd TIV-Field Inputs'!AA55</f>
        <v>0</v>
      </c>
      <c r="W55"/>
      <c r="X55" s="10">
        <f>'1.4.Fwd TIV-Field Inputs'!AC55</f>
        <v>0</v>
      </c>
      <c r="Y55" s="10">
        <f>'1.4.Fwd TIV-Field Inputs'!AG55</f>
        <v>0</v>
      </c>
      <c r="Z55" s="10"/>
      <c r="AA55" s="10">
        <f>'1.4.Fwd TIV-Field Inputs'!AH55</f>
        <v>0</v>
      </c>
      <c r="AB55" s="96"/>
      <c r="AC55" s="10">
        <f>'1.4.Fwd TIV-Field Inputs'!AJ55</f>
        <v>0</v>
      </c>
      <c r="AD55" s="10">
        <f>'1.4.Fwd TIV-Field Inputs'!AN55</f>
        <v>0</v>
      </c>
      <c r="AE55" s="10"/>
      <c r="AF55" s="10">
        <f>'1.4.Fwd TIV-Field Inputs'!AO55</f>
        <v>0</v>
      </c>
      <c r="AH55" s="72">
        <f>IFERROR(VLOOKUP(D55,Masters!$D$3:$E$17,2,FALSE),0)</f>
        <v>0</v>
      </c>
    </row>
    <row r="56" spans="1:34" s="3" customFormat="1" ht="16.5" customHeight="1" x14ac:dyDescent="0.25">
      <c r="A56" s="53">
        <f>'1.4.Fwd TIV-Field Inputs'!A56</f>
        <v>0</v>
      </c>
      <c r="B56" s="53">
        <f>'1.4.Fwd TIV-Field Inputs'!B56</f>
        <v>0</v>
      </c>
      <c r="C56" s="53">
        <f>'1.4.Fwd TIV-Field Inputs'!C56</f>
        <v>0</v>
      </c>
      <c r="D56" s="53">
        <f>'1.4.Fwd TIV-Field Inputs'!D56</f>
        <v>0</v>
      </c>
      <c r="E56" s="84" t="str">
        <f t="shared" si="6"/>
        <v>0-0 (0)</v>
      </c>
      <c r="G56" s="10">
        <f>'23.1.Forecasting A (M1)'!H56</f>
        <v>0</v>
      </c>
      <c r="H56" s="10"/>
      <c r="I56" s="96"/>
      <c r="J56" s="10">
        <f>'23.1.Forecasting A (M1)'!J56</f>
        <v>0</v>
      </c>
      <c r="K56" s="10">
        <f>'23.1.Forecasting A (M1)'!L56</f>
        <v>0</v>
      </c>
      <c r="L56" s="10"/>
      <c r="N56" s="10">
        <f>'1.4.Fwd TIV-Field Inputs'!O56</f>
        <v>0</v>
      </c>
      <c r="O56" s="10">
        <f>'1.4.Fwd TIV-Field Inputs'!S56</f>
        <v>0</v>
      </c>
      <c r="P56" s="10"/>
      <c r="Q56" s="10">
        <f>'1.4.Fwd TIV-Field Inputs'!T56</f>
        <v>0</v>
      </c>
      <c r="R56" s="96"/>
      <c r="S56" s="10">
        <f>'1.4.Fwd TIV-Field Inputs'!V56</f>
        <v>0</v>
      </c>
      <c r="T56" s="10">
        <f>'1.4.Fwd TIV-Field Inputs'!Z56</f>
        <v>0</v>
      </c>
      <c r="U56" s="10"/>
      <c r="V56" s="10">
        <f>'1.4.Fwd TIV-Field Inputs'!AA56</f>
        <v>0</v>
      </c>
      <c r="W56"/>
      <c r="X56" s="10">
        <f>'1.4.Fwd TIV-Field Inputs'!AC56</f>
        <v>0</v>
      </c>
      <c r="Y56" s="10">
        <f>'1.4.Fwd TIV-Field Inputs'!AG56</f>
        <v>0</v>
      </c>
      <c r="Z56" s="10"/>
      <c r="AA56" s="10">
        <f>'1.4.Fwd TIV-Field Inputs'!AH56</f>
        <v>0</v>
      </c>
      <c r="AB56" s="96"/>
      <c r="AC56" s="10">
        <f>'1.4.Fwd TIV-Field Inputs'!AJ56</f>
        <v>0</v>
      </c>
      <c r="AD56" s="10">
        <f>'1.4.Fwd TIV-Field Inputs'!AN56</f>
        <v>0</v>
      </c>
      <c r="AE56" s="10"/>
      <c r="AF56" s="10">
        <f>'1.4.Fwd TIV-Field Inputs'!AO56</f>
        <v>0</v>
      </c>
      <c r="AH56" s="72">
        <f>IFERROR(VLOOKUP(D56,Masters!$D$3:$E$17,2,FALSE),0)</f>
        <v>0</v>
      </c>
    </row>
    <row r="57" spans="1:34" s="3" customFormat="1" ht="16.5" customHeight="1" x14ac:dyDescent="0.25">
      <c r="A57" s="53">
        <f>'1.4.Fwd TIV-Field Inputs'!A57</f>
        <v>0</v>
      </c>
      <c r="B57" s="53">
        <f>'1.4.Fwd TIV-Field Inputs'!B57</f>
        <v>0</v>
      </c>
      <c r="C57" s="53">
        <f>'1.4.Fwd TIV-Field Inputs'!C57</f>
        <v>0</v>
      </c>
      <c r="D57" s="53">
        <f>'1.4.Fwd TIV-Field Inputs'!D57</f>
        <v>0</v>
      </c>
      <c r="E57" s="84" t="str">
        <f t="shared" si="6"/>
        <v>0-0 (0)</v>
      </c>
      <c r="G57" s="10">
        <f>'23.1.Forecasting A (M1)'!H57</f>
        <v>0</v>
      </c>
      <c r="H57" s="10"/>
      <c r="I57" s="96"/>
      <c r="J57" s="10">
        <f>'23.1.Forecasting A (M1)'!J57</f>
        <v>0</v>
      </c>
      <c r="K57" s="10">
        <f>'23.1.Forecasting A (M1)'!L57</f>
        <v>0</v>
      </c>
      <c r="L57" s="10"/>
      <c r="N57" s="10">
        <f>'1.4.Fwd TIV-Field Inputs'!O57</f>
        <v>0</v>
      </c>
      <c r="O57" s="10">
        <f>'1.4.Fwd TIV-Field Inputs'!S57</f>
        <v>0</v>
      </c>
      <c r="P57" s="10"/>
      <c r="Q57" s="10">
        <f>'1.4.Fwd TIV-Field Inputs'!T57</f>
        <v>0</v>
      </c>
      <c r="R57" s="96"/>
      <c r="S57" s="10">
        <f>'1.4.Fwd TIV-Field Inputs'!V57</f>
        <v>0</v>
      </c>
      <c r="T57" s="10">
        <f>'1.4.Fwd TIV-Field Inputs'!Z57</f>
        <v>0</v>
      </c>
      <c r="U57" s="10"/>
      <c r="V57" s="10">
        <f>'1.4.Fwd TIV-Field Inputs'!AA57</f>
        <v>0</v>
      </c>
      <c r="W57"/>
      <c r="X57" s="10">
        <f>'1.4.Fwd TIV-Field Inputs'!AC57</f>
        <v>0</v>
      </c>
      <c r="Y57" s="10">
        <f>'1.4.Fwd TIV-Field Inputs'!AG57</f>
        <v>0</v>
      </c>
      <c r="Z57" s="10"/>
      <c r="AA57" s="10">
        <f>'1.4.Fwd TIV-Field Inputs'!AH57</f>
        <v>0</v>
      </c>
      <c r="AB57" s="96"/>
      <c r="AC57" s="10">
        <f>'1.4.Fwd TIV-Field Inputs'!AJ57</f>
        <v>0</v>
      </c>
      <c r="AD57" s="10">
        <f>'1.4.Fwd TIV-Field Inputs'!AN57</f>
        <v>0</v>
      </c>
      <c r="AE57" s="10"/>
      <c r="AF57" s="10">
        <f>'1.4.Fwd TIV-Field Inputs'!AO57</f>
        <v>0</v>
      </c>
      <c r="AH57" s="72">
        <f>IFERROR(VLOOKUP(D57,Masters!$D$3:$E$17,2,FALSE),0)</f>
        <v>0</v>
      </c>
    </row>
    <row r="58" spans="1:34" s="3" customFormat="1" ht="16.5" customHeight="1" x14ac:dyDescent="0.25">
      <c r="A58" s="53">
        <f>'1.4.Fwd TIV-Field Inputs'!A58</f>
        <v>0</v>
      </c>
      <c r="B58" s="53">
        <f>'1.4.Fwd TIV-Field Inputs'!B58</f>
        <v>0</v>
      </c>
      <c r="C58" s="53">
        <f>'1.4.Fwd TIV-Field Inputs'!C58</f>
        <v>0</v>
      </c>
      <c r="D58" s="53">
        <f>'1.4.Fwd TIV-Field Inputs'!D58</f>
        <v>0</v>
      </c>
      <c r="E58" s="84" t="str">
        <f t="shared" si="6"/>
        <v>0-0 (0)</v>
      </c>
      <c r="G58" s="10">
        <f>'23.1.Forecasting A (M1)'!H58</f>
        <v>0</v>
      </c>
      <c r="H58" s="10"/>
      <c r="I58" s="96"/>
      <c r="J58" s="10">
        <f>'23.1.Forecasting A (M1)'!J58</f>
        <v>0</v>
      </c>
      <c r="K58" s="10">
        <f>'23.1.Forecasting A (M1)'!L58</f>
        <v>0</v>
      </c>
      <c r="L58" s="10"/>
      <c r="N58" s="10">
        <f>'1.4.Fwd TIV-Field Inputs'!O58</f>
        <v>0</v>
      </c>
      <c r="O58" s="10">
        <f>'1.4.Fwd TIV-Field Inputs'!S58</f>
        <v>0</v>
      </c>
      <c r="P58" s="10"/>
      <c r="Q58" s="10">
        <f>'1.4.Fwd TIV-Field Inputs'!T58</f>
        <v>0</v>
      </c>
      <c r="R58" s="96"/>
      <c r="S58" s="10">
        <f>'1.4.Fwd TIV-Field Inputs'!V58</f>
        <v>0</v>
      </c>
      <c r="T58" s="10">
        <f>'1.4.Fwd TIV-Field Inputs'!Z58</f>
        <v>0</v>
      </c>
      <c r="U58" s="10"/>
      <c r="V58" s="10">
        <f>'1.4.Fwd TIV-Field Inputs'!AA58</f>
        <v>0</v>
      </c>
      <c r="W58"/>
      <c r="X58" s="10">
        <f>'1.4.Fwd TIV-Field Inputs'!AC58</f>
        <v>0</v>
      </c>
      <c r="Y58" s="10">
        <f>'1.4.Fwd TIV-Field Inputs'!AG58</f>
        <v>0</v>
      </c>
      <c r="Z58" s="10"/>
      <c r="AA58" s="10">
        <f>'1.4.Fwd TIV-Field Inputs'!AH58</f>
        <v>0</v>
      </c>
      <c r="AB58" s="96"/>
      <c r="AC58" s="10">
        <f>'1.4.Fwd TIV-Field Inputs'!AJ58</f>
        <v>0</v>
      </c>
      <c r="AD58" s="10">
        <f>'1.4.Fwd TIV-Field Inputs'!AN58</f>
        <v>0</v>
      </c>
      <c r="AE58" s="10"/>
      <c r="AF58" s="10">
        <f>'1.4.Fwd TIV-Field Inputs'!AO58</f>
        <v>0</v>
      </c>
      <c r="AH58" s="72">
        <f>IFERROR(VLOOKUP(D58,Masters!$D$3:$E$17,2,FALSE),0)</f>
        <v>0</v>
      </c>
    </row>
    <row r="59" spans="1:34" s="3" customFormat="1" x14ac:dyDescent="0.25">
      <c r="A59" s="53">
        <f>'1.4.Fwd TIV-Field Inputs'!A59</f>
        <v>0</v>
      </c>
      <c r="B59" s="53">
        <f>'1.4.Fwd TIV-Field Inputs'!B59</f>
        <v>0</v>
      </c>
      <c r="C59" s="53">
        <f>'1.4.Fwd TIV-Field Inputs'!C59</f>
        <v>0</v>
      </c>
      <c r="D59" s="53">
        <f>'1.4.Fwd TIV-Field Inputs'!D59</f>
        <v>0</v>
      </c>
      <c r="E59" s="84" t="str">
        <f t="shared" si="6"/>
        <v>0-0 (0)</v>
      </c>
      <c r="G59" s="10">
        <f>'23.1.Forecasting A (M1)'!H59</f>
        <v>0</v>
      </c>
      <c r="H59" s="10"/>
      <c r="I59" s="96"/>
      <c r="J59" s="10">
        <f>'23.1.Forecasting A (M1)'!J59</f>
        <v>0</v>
      </c>
      <c r="K59" s="10">
        <f>'23.1.Forecasting A (M1)'!L59</f>
        <v>0</v>
      </c>
      <c r="L59" s="10"/>
      <c r="N59" s="10">
        <f>'1.4.Fwd TIV-Field Inputs'!O59</f>
        <v>0</v>
      </c>
      <c r="O59" s="10">
        <f>'1.4.Fwd TIV-Field Inputs'!S59</f>
        <v>0</v>
      </c>
      <c r="P59" s="10"/>
      <c r="Q59" s="10">
        <f>'1.4.Fwd TIV-Field Inputs'!T59</f>
        <v>0</v>
      </c>
      <c r="R59" s="96"/>
      <c r="S59" s="10">
        <f>'1.4.Fwd TIV-Field Inputs'!V59</f>
        <v>0</v>
      </c>
      <c r="T59" s="10">
        <f>'1.4.Fwd TIV-Field Inputs'!Z59</f>
        <v>0</v>
      </c>
      <c r="U59" s="10"/>
      <c r="V59" s="10">
        <f>'1.4.Fwd TIV-Field Inputs'!AA59</f>
        <v>0</v>
      </c>
      <c r="W59"/>
      <c r="X59" s="10">
        <f>'1.4.Fwd TIV-Field Inputs'!AC59</f>
        <v>0</v>
      </c>
      <c r="Y59" s="10">
        <f>'1.4.Fwd TIV-Field Inputs'!AG59</f>
        <v>0</v>
      </c>
      <c r="Z59" s="10"/>
      <c r="AA59" s="10">
        <f>'1.4.Fwd TIV-Field Inputs'!AH59</f>
        <v>0</v>
      </c>
      <c r="AB59" s="96"/>
      <c r="AC59" s="10">
        <f>'1.4.Fwd TIV-Field Inputs'!AJ59</f>
        <v>0</v>
      </c>
      <c r="AD59" s="10">
        <f>'1.4.Fwd TIV-Field Inputs'!AN59</f>
        <v>0</v>
      </c>
      <c r="AE59" s="10"/>
      <c r="AF59" s="10">
        <f>'1.4.Fwd TIV-Field Inputs'!AO59</f>
        <v>0</v>
      </c>
      <c r="AH59" s="72">
        <f>IFERROR(VLOOKUP(D59,Masters!$D$3:$E$17,2,FALSE),0)</f>
        <v>0</v>
      </c>
    </row>
    <row r="60" spans="1:34" s="3" customFormat="1" x14ac:dyDescent="0.25">
      <c r="A60" s="53">
        <f>'1.4.Fwd TIV-Field Inputs'!A60</f>
        <v>0</v>
      </c>
      <c r="B60" s="53">
        <f>'1.4.Fwd TIV-Field Inputs'!B60</f>
        <v>0</v>
      </c>
      <c r="C60" s="53">
        <f>'1.4.Fwd TIV-Field Inputs'!C60</f>
        <v>0</v>
      </c>
      <c r="D60" s="53">
        <f>'1.4.Fwd TIV-Field Inputs'!D60</f>
        <v>0</v>
      </c>
      <c r="E60" s="84" t="str">
        <f t="shared" si="6"/>
        <v>0-0 (0)</v>
      </c>
      <c r="G60" s="10">
        <f>'23.1.Forecasting A (M1)'!H60</f>
        <v>0</v>
      </c>
      <c r="H60" s="10"/>
      <c r="I60" s="96"/>
      <c r="J60" s="10">
        <f>'23.1.Forecasting A (M1)'!J60</f>
        <v>0</v>
      </c>
      <c r="K60" s="10">
        <f>'23.1.Forecasting A (M1)'!L60</f>
        <v>0</v>
      </c>
      <c r="L60" s="10"/>
      <c r="N60" s="10">
        <f>'1.4.Fwd TIV-Field Inputs'!O60</f>
        <v>0</v>
      </c>
      <c r="O60" s="10">
        <f>'1.4.Fwd TIV-Field Inputs'!S60</f>
        <v>0</v>
      </c>
      <c r="P60" s="10"/>
      <c r="Q60" s="10">
        <f>'1.4.Fwd TIV-Field Inputs'!T60</f>
        <v>0</v>
      </c>
      <c r="R60" s="96"/>
      <c r="S60" s="10">
        <f>'1.4.Fwd TIV-Field Inputs'!V60</f>
        <v>0</v>
      </c>
      <c r="T60" s="10">
        <f>'1.4.Fwd TIV-Field Inputs'!Z60</f>
        <v>0</v>
      </c>
      <c r="U60" s="10"/>
      <c r="V60" s="10">
        <f>'1.4.Fwd TIV-Field Inputs'!AA60</f>
        <v>0</v>
      </c>
      <c r="W60"/>
      <c r="X60" s="10">
        <f>'1.4.Fwd TIV-Field Inputs'!AC60</f>
        <v>0</v>
      </c>
      <c r="Y60" s="10">
        <f>'1.4.Fwd TIV-Field Inputs'!AG60</f>
        <v>0</v>
      </c>
      <c r="Z60" s="10"/>
      <c r="AA60" s="10">
        <f>'1.4.Fwd TIV-Field Inputs'!AH60</f>
        <v>0</v>
      </c>
      <c r="AB60" s="96"/>
      <c r="AC60" s="10">
        <f>'1.4.Fwd TIV-Field Inputs'!AJ60</f>
        <v>0</v>
      </c>
      <c r="AD60" s="10">
        <f>'1.4.Fwd TIV-Field Inputs'!AN60</f>
        <v>0</v>
      </c>
      <c r="AE60" s="10"/>
      <c r="AF60" s="10">
        <f>'1.4.Fwd TIV-Field Inputs'!AO60</f>
        <v>0</v>
      </c>
      <c r="AH60" s="72">
        <f>IFERROR(VLOOKUP(D60,Masters!$D$3:$E$17,2,FALSE),0)</f>
        <v>0</v>
      </c>
    </row>
    <row r="61" spans="1:34" s="3" customFormat="1" ht="16.5" customHeight="1" x14ac:dyDescent="0.25">
      <c r="A61" s="53">
        <f>'1.4.Fwd TIV-Field Inputs'!A61</f>
        <v>0</v>
      </c>
      <c r="B61" s="53">
        <f>'1.4.Fwd TIV-Field Inputs'!B61</f>
        <v>0</v>
      </c>
      <c r="C61" s="53">
        <f>'1.4.Fwd TIV-Field Inputs'!C61</f>
        <v>0</v>
      </c>
      <c r="D61" s="53">
        <f>'1.4.Fwd TIV-Field Inputs'!D61</f>
        <v>0</v>
      </c>
      <c r="E61" s="84" t="str">
        <f t="shared" si="6"/>
        <v>0-0 (0)</v>
      </c>
      <c r="G61" s="10">
        <f>'23.1.Forecasting A (M1)'!H61</f>
        <v>0</v>
      </c>
      <c r="H61" s="10"/>
      <c r="I61" s="96"/>
      <c r="J61" s="10">
        <f>'23.1.Forecasting A (M1)'!J61</f>
        <v>0</v>
      </c>
      <c r="K61" s="10">
        <f>'23.1.Forecasting A (M1)'!L61</f>
        <v>0</v>
      </c>
      <c r="L61" s="10"/>
      <c r="N61" s="10">
        <f>'1.4.Fwd TIV-Field Inputs'!O61</f>
        <v>0</v>
      </c>
      <c r="O61" s="10">
        <f>'1.4.Fwd TIV-Field Inputs'!S61</f>
        <v>0</v>
      </c>
      <c r="P61" s="10"/>
      <c r="Q61" s="10">
        <f>'1.4.Fwd TIV-Field Inputs'!T61</f>
        <v>0</v>
      </c>
      <c r="R61" s="96"/>
      <c r="S61" s="10">
        <f>'1.4.Fwd TIV-Field Inputs'!V61</f>
        <v>0</v>
      </c>
      <c r="T61" s="10">
        <f>'1.4.Fwd TIV-Field Inputs'!Z61</f>
        <v>0</v>
      </c>
      <c r="U61" s="10"/>
      <c r="V61" s="10">
        <f>'1.4.Fwd TIV-Field Inputs'!AA61</f>
        <v>0</v>
      </c>
      <c r="W61"/>
      <c r="X61" s="10">
        <f>'1.4.Fwd TIV-Field Inputs'!AC61</f>
        <v>0</v>
      </c>
      <c r="Y61" s="10">
        <f>'1.4.Fwd TIV-Field Inputs'!AG61</f>
        <v>0</v>
      </c>
      <c r="Z61" s="10"/>
      <c r="AA61" s="10">
        <f>'1.4.Fwd TIV-Field Inputs'!AH61</f>
        <v>0</v>
      </c>
      <c r="AB61" s="96"/>
      <c r="AC61" s="10">
        <f>'1.4.Fwd TIV-Field Inputs'!AJ61</f>
        <v>0</v>
      </c>
      <c r="AD61" s="10">
        <f>'1.4.Fwd TIV-Field Inputs'!AN61</f>
        <v>0</v>
      </c>
      <c r="AE61" s="10"/>
      <c r="AF61" s="10">
        <f>'1.4.Fwd TIV-Field Inputs'!AO61</f>
        <v>0</v>
      </c>
      <c r="AH61" s="72">
        <f>IFERROR(VLOOKUP(D61,Masters!$D$3:$E$17,2,FALSE),0)</f>
        <v>0</v>
      </c>
    </row>
    <row r="62" spans="1:34" s="3" customFormat="1" ht="16.5" customHeight="1" x14ac:dyDescent="0.25">
      <c r="A62" s="53">
        <f>'1.4.Fwd TIV-Field Inputs'!A62</f>
        <v>0</v>
      </c>
      <c r="B62" s="53">
        <f>'1.4.Fwd TIV-Field Inputs'!B62</f>
        <v>0</v>
      </c>
      <c r="C62" s="53">
        <f>'1.4.Fwd TIV-Field Inputs'!C62</f>
        <v>0</v>
      </c>
      <c r="D62" s="53">
        <f>'1.4.Fwd TIV-Field Inputs'!D62</f>
        <v>0</v>
      </c>
      <c r="E62" s="84" t="str">
        <f t="shared" si="6"/>
        <v>0-0 (0)</v>
      </c>
      <c r="G62" s="10">
        <f>'23.1.Forecasting A (M1)'!H62</f>
        <v>0</v>
      </c>
      <c r="H62" s="10"/>
      <c r="I62" s="96"/>
      <c r="J62" s="10">
        <f>'23.1.Forecasting A (M1)'!J62</f>
        <v>0</v>
      </c>
      <c r="K62" s="10">
        <f>'23.1.Forecasting A (M1)'!L62</f>
        <v>0</v>
      </c>
      <c r="L62" s="10"/>
      <c r="N62" s="10">
        <f>'1.4.Fwd TIV-Field Inputs'!O62</f>
        <v>0</v>
      </c>
      <c r="O62" s="10">
        <f>'1.4.Fwd TIV-Field Inputs'!S62</f>
        <v>0</v>
      </c>
      <c r="P62" s="10"/>
      <c r="Q62" s="10">
        <f>'1.4.Fwd TIV-Field Inputs'!T62</f>
        <v>0</v>
      </c>
      <c r="R62" s="96"/>
      <c r="S62" s="10">
        <f>'1.4.Fwd TIV-Field Inputs'!V62</f>
        <v>0</v>
      </c>
      <c r="T62" s="10">
        <f>'1.4.Fwd TIV-Field Inputs'!Z62</f>
        <v>0</v>
      </c>
      <c r="U62" s="10"/>
      <c r="V62" s="10">
        <f>'1.4.Fwd TIV-Field Inputs'!AA62</f>
        <v>0</v>
      </c>
      <c r="W62"/>
      <c r="X62" s="10">
        <f>'1.4.Fwd TIV-Field Inputs'!AC62</f>
        <v>0</v>
      </c>
      <c r="Y62" s="10">
        <f>'1.4.Fwd TIV-Field Inputs'!AG62</f>
        <v>0</v>
      </c>
      <c r="Z62" s="10"/>
      <c r="AA62" s="10">
        <f>'1.4.Fwd TIV-Field Inputs'!AH62</f>
        <v>0</v>
      </c>
      <c r="AB62" s="96"/>
      <c r="AC62" s="10">
        <f>'1.4.Fwd TIV-Field Inputs'!AJ62</f>
        <v>0</v>
      </c>
      <c r="AD62" s="10">
        <f>'1.4.Fwd TIV-Field Inputs'!AN62</f>
        <v>0</v>
      </c>
      <c r="AE62" s="10"/>
      <c r="AF62" s="10">
        <f>'1.4.Fwd TIV-Field Inputs'!AO62</f>
        <v>0</v>
      </c>
      <c r="AH62" s="72">
        <f>IFERROR(VLOOKUP(D62,Masters!$D$3:$E$17,2,FALSE),0)</f>
        <v>0</v>
      </c>
    </row>
    <row r="63" spans="1:34" s="3" customFormat="1" ht="16.5" customHeight="1" x14ac:dyDescent="0.25">
      <c r="A63" s="53">
        <f>'1.4.Fwd TIV-Field Inputs'!A63</f>
        <v>0</v>
      </c>
      <c r="B63" s="53">
        <f>'1.4.Fwd TIV-Field Inputs'!B63</f>
        <v>0</v>
      </c>
      <c r="C63" s="53">
        <f>'1.4.Fwd TIV-Field Inputs'!C63</f>
        <v>0</v>
      </c>
      <c r="D63" s="53">
        <f>'1.4.Fwd TIV-Field Inputs'!D63</f>
        <v>0</v>
      </c>
      <c r="E63" s="84" t="str">
        <f t="shared" si="6"/>
        <v>0-0 (0)</v>
      </c>
      <c r="G63" s="10">
        <f>'23.1.Forecasting A (M1)'!H63</f>
        <v>0</v>
      </c>
      <c r="H63" s="10"/>
      <c r="I63" s="96"/>
      <c r="J63" s="10">
        <f>'23.1.Forecasting A (M1)'!J63</f>
        <v>0</v>
      </c>
      <c r="K63" s="10">
        <f>'23.1.Forecasting A (M1)'!L63</f>
        <v>0</v>
      </c>
      <c r="L63" s="10"/>
      <c r="N63" s="10">
        <f>'1.4.Fwd TIV-Field Inputs'!O63</f>
        <v>0</v>
      </c>
      <c r="O63" s="10">
        <f>'1.4.Fwd TIV-Field Inputs'!S63</f>
        <v>0</v>
      </c>
      <c r="P63" s="10"/>
      <c r="Q63" s="10">
        <f>'1.4.Fwd TIV-Field Inputs'!T63</f>
        <v>0</v>
      </c>
      <c r="R63" s="96"/>
      <c r="S63" s="10">
        <f>'1.4.Fwd TIV-Field Inputs'!V63</f>
        <v>0</v>
      </c>
      <c r="T63" s="10">
        <f>'1.4.Fwd TIV-Field Inputs'!Z63</f>
        <v>0</v>
      </c>
      <c r="U63" s="10"/>
      <c r="V63" s="10">
        <f>'1.4.Fwd TIV-Field Inputs'!AA63</f>
        <v>0</v>
      </c>
      <c r="W63"/>
      <c r="X63" s="10">
        <f>'1.4.Fwd TIV-Field Inputs'!AC63</f>
        <v>0</v>
      </c>
      <c r="Y63" s="10">
        <f>'1.4.Fwd TIV-Field Inputs'!AG63</f>
        <v>0</v>
      </c>
      <c r="Z63" s="10"/>
      <c r="AA63" s="10">
        <f>'1.4.Fwd TIV-Field Inputs'!AH63</f>
        <v>0</v>
      </c>
      <c r="AB63" s="96"/>
      <c r="AC63" s="10">
        <f>'1.4.Fwd TIV-Field Inputs'!AJ63</f>
        <v>0</v>
      </c>
      <c r="AD63" s="10">
        <f>'1.4.Fwd TIV-Field Inputs'!AN63</f>
        <v>0</v>
      </c>
      <c r="AE63" s="10"/>
      <c r="AF63" s="10">
        <f>'1.4.Fwd TIV-Field Inputs'!AO63</f>
        <v>0</v>
      </c>
      <c r="AH63" s="72">
        <f>IFERROR(VLOOKUP(D63,Masters!$D$3:$E$17,2,FALSE),0)</f>
        <v>0</v>
      </c>
    </row>
    <row r="64" spans="1:34" s="3" customFormat="1" ht="16.5" customHeight="1" x14ac:dyDescent="0.25">
      <c r="A64" s="53">
        <f>'1.4.Fwd TIV-Field Inputs'!A64</f>
        <v>0</v>
      </c>
      <c r="B64" s="53">
        <f>'1.4.Fwd TIV-Field Inputs'!B64</f>
        <v>0</v>
      </c>
      <c r="C64" s="53">
        <f>'1.4.Fwd TIV-Field Inputs'!C64</f>
        <v>0</v>
      </c>
      <c r="D64" s="53">
        <f>'1.4.Fwd TIV-Field Inputs'!D64</f>
        <v>0</v>
      </c>
      <c r="E64" s="84" t="str">
        <f t="shared" si="6"/>
        <v>0-0 (0)</v>
      </c>
      <c r="G64" s="10">
        <f>'23.1.Forecasting A (M1)'!H64</f>
        <v>0</v>
      </c>
      <c r="H64" s="10"/>
      <c r="I64" s="96"/>
      <c r="J64" s="10">
        <f>'23.1.Forecasting A (M1)'!J64</f>
        <v>0</v>
      </c>
      <c r="K64" s="10">
        <f>'23.1.Forecasting A (M1)'!L64</f>
        <v>0</v>
      </c>
      <c r="L64" s="10"/>
      <c r="N64" s="10">
        <f>'1.4.Fwd TIV-Field Inputs'!O64</f>
        <v>0</v>
      </c>
      <c r="O64" s="10">
        <f>'1.4.Fwd TIV-Field Inputs'!S64</f>
        <v>0</v>
      </c>
      <c r="P64" s="10"/>
      <c r="Q64" s="10">
        <f>'1.4.Fwd TIV-Field Inputs'!T64</f>
        <v>0</v>
      </c>
      <c r="R64" s="96"/>
      <c r="S64" s="10">
        <f>'1.4.Fwd TIV-Field Inputs'!V64</f>
        <v>0</v>
      </c>
      <c r="T64" s="10">
        <f>'1.4.Fwd TIV-Field Inputs'!Z64</f>
        <v>0</v>
      </c>
      <c r="U64" s="10"/>
      <c r="V64" s="10">
        <f>'1.4.Fwd TIV-Field Inputs'!AA64</f>
        <v>0</v>
      </c>
      <c r="W64"/>
      <c r="X64" s="10">
        <f>'1.4.Fwd TIV-Field Inputs'!AC64</f>
        <v>0</v>
      </c>
      <c r="Y64" s="10">
        <f>'1.4.Fwd TIV-Field Inputs'!AG64</f>
        <v>0</v>
      </c>
      <c r="Z64" s="10"/>
      <c r="AA64" s="10">
        <f>'1.4.Fwd TIV-Field Inputs'!AH64</f>
        <v>0</v>
      </c>
      <c r="AB64" s="96"/>
      <c r="AC64" s="10">
        <f>'1.4.Fwd TIV-Field Inputs'!AJ64</f>
        <v>0</v>
      </c>
      <c r="AD64" s="10">
        <f>'1.4.Fwd TIV-Field Inputs'!AN64</f>
        <v>0</v>
      </c>
      <c r="AE64" s="10"/>
      <c r="AF64" s="10">
        <f>'1.4.Fwd TIV-Field Inputs'!AO64</f>
        <v>0</v>
      </c>
      <c r="AH64" s="72">
        <f>IFERROR(VLOOKUP(D64,Masters!$D$3:$E$17,2,FALSE),0)</f>
        <v>0</v>
      </c>
    </row>
    <row r="65" spans="1:34" s="3" customFormat="1" ht="16.5" customHeight="1" x14ac:dyDescent="0.25">
      <c r="A65" s="53">
        <f>'1.4.Fwd TIV-Field Inputs'!A65</f>
        <v>0</v>
      </c>
      <c r="B65" s="53">
        <f>'1.4.Fwd TIV-Field Inputs'!B65</f>
        <v>0</v>
      </c>
      <c r="C65" s="53">
        <f>'1.4.Fwd TIV-Field Inputs'!C65</f>
        <v>0</v>
      </c>
      <c r="D65" s="53">
        <f>'1.4.Fwd TIV-Field Inputs'!D65</f>
        <v>0</v>
      </c>
      <c r="E65" s="84" t="str">
        <f t="shared" si="6"/>
        <v>0-0 (0)</v>
      </c>
      <c r="G65" s="10">
        <f>'23.1.Forecasting A (M1)'!H65</f>
        <v>0</v>
      </c>
      <c r="H65" s="10"/>
      <c r="I65" s="96"/>
      <c r="J65" s="10">
        <f>'23.1.Forecasting A (M1)'!J65</f>
        <v>0</v>
      </c>
      <c r="K65" s="10">
        <f>'23.1.Forecasting A (M1)'!L65</f>
        <v>0</v>
      </c>
      <c r="L65" s="10"/>
      <c r="N65" s="10">
        <f>'1.4.Fwd TIV-Field Inputs'!O65</f>
        <v>0</v>
      </c>
      <c r="O65" s="10">
        <f>'1.4.Fwd TIV-Field Inputs'!S65</f>
        <v>0</v>
      </c>
      <c r="P65" s="10"/>
      <c r="Q65" s="10">
        <f>'1.4.Fwd TIV-Field Inputs'!T65</f>
        <v>0</v>
      </c>
      <c r="R65" s="96"/>
      <c r="S65" s="10">
        <f>'1.4.Fwd TIV-Field Inputs'!V65</f>
        <v>0</v>
      </c>
      <c r="T65" s="10">
        <f>'1.4.Fwd TIV-Field Inputs'!Z65</f>
        <v>0</v>
      </c>
      <c r="U65" s="10"/>
      <c r="V65" s="10">
        <f>'1.4.Fwd TIV-Field Inputs'!AA65</f>
        <v>0</v>
      </c>
      <c r="W65"/>
      <c r="X65" s="10">
        <f>'1.4.Fwd TIV-Field Inputs'!AC65</f>
        <v>0</v>
      </c>
      <c r="Y65" s="10">
        <f>'1.4.Fwd TIV-Field Inputs'!AG65</f>
        <v>0</v>
      </c>
      <c r="Z65" s="10"/>
      <c r="AA65" s="10">
        <f>'1.4.Fwd TIV-Field Inputs'!AH65</f>
        <v>0</v>
      </c>
      <c r="AB65" s="96"/>
      <c r="AC65" s="10">
        <f>'1.4.Fwd TIV-Field Inputs'!AJ65</f>
        <v>0</v>
      </c>
      <c r="AD65" s="10">
        <f>'1.4.Fwd TIV-Field Inputs'!AN65</f>
        <v>0</v>
      </c>
      <c r="AE65" s="10"/>
      <c r="AF65" s="10">
        <f>'1.4.Fwd TIV-Field Inputs'!AO65</f>
        <v>0</v>
      </c>
      <c r="AH65" s="72">
        <f>IFERROR(VLOOKUP(D65,Masters!$D$3:$E$17,2,FALSE),0)</f>
        <v>0</v>
      </c>
    </row>
    <row r="66" spans="1:34" s="3" customFormat="1" ht="16.5" customHeight="1" x14ac:dyDescent="0.25">
      <c r="A66" s="53">
        <f>'1.4.Fwd TIV-Field Inputs'!A66</f>
        <v>0</v>
      </c>
      <c r="B66" s="53">
        <f>'1.4.Fwd TIV-Field Inputs'!B66</f>
        <v>0</v>
      </c>
      <c r="C66" s="53">
        <f>'1.4.Fwd TIV-Field Inputs'!C66</f>
        <v>0</v>
      </c>
      <c r="D66" s="53">
        <f>'1.4.Fwd TIV-Field Inputs'!D66</f>
        <v>0</v>
      </c>
      <c r="E66" s="84" t="str">
        <f t="shared" si="6"/>
        <v>0-0 (0)</v>
      </c>
      <c r="G66" s="10">
        <f>'23.1.Forecasting A (M1)'!H66</f>
        <v>0</v>
      </c>
      <c r="H66" s="10"/>
      <c r="I66" s="96"/>
      <c r="J66" s="10">
        <f>'23.1.Forecasting A (M1)'!J66</f>
        <v>0</v>
      </c>
      <c r="K66" s="10">
        <f>'23.1.Forecasting A (M1)'!L66</f>
        <v>0</v>
      </c>
      <c r="L66" s="10"/>
      <c r="N66" s="10">
        <f>'1.4.Fwd TIV-Field Inputs'!O66</f>
        <v>0</v>
      </c>
      <c r="O66" s="10">
        <f>'1.4.Fwd TIV-Field Inputs'!S66</f>
        <v>0</v>
      </c>
      <c r="P66" s="10"/>
      <c r="Q66" s="10">
        <f>'1.4.Fwd TIV-Field Inputs'!T66</f>
        <v>0</v>
      </c>
      <c r="R66" s="96"/>
      <c r="S66" s="10">
        <f>'1.4.Fwd TIV-Field Inputs'!V66</f>
        <v>0</v>
      </c>
      <c r="T66" s="10">
        <f>'1.4.Fwd TIV-Field Inputs'!Z66</f>
        <v>0</v>
      </c>
      <c r="U66" s="10"/>
      <c r="V66" s="10">
        <f>'1.4.Fwd TIV-Field Inputs'!AA66</f>
        <v>0</v>
      </c>
      <c r="W66"/>
      <c r="X66" s="10">
        <f>'1.4.Fwd TIV-Field Inputs'!AC66</f>
        <v>0</v>
      </c>
      <c r="Y66" s="10">
        <f>'1.4.Fwd TIV-Field Inputs'!AG66</f>
        <v>0</v>
      </c>
      <c r="Z66" s="10"/>
      <c r="AA66" s="10">
        <f>'1.4.Fwd TIV-Field Inputs'!AH66</f>
        <v>0</v>
      </c>
      <c r="AB66" s="96"/>
      <c r="AC66" s="10">
        <f>'1.4.Fwd TIV-Field Inputs'!AJ66</f>
        <v>0</v>
      </c>
      <c r="AD66" s="10">
        <f>'1.4.Fwd TIV-Field Inputs'!AN66</f>
        <v>0</v>
      </c>
      <c r="AE66" s="10"/>
      <c r="AF66" s="10">
        <f>'1.4.Fwd TIV-Field Inputs'!AO66</f>
        <v>0</v>
      </c>
      <c r="AH66" s="72">
        <f>IFERROR(VLOOKUP(D66,Masters!$D$3:$E$17,2,FALSE),0)</f>
        <v>0</v>
      </c>
    </row>
    <row r="67" spans="1:34" s="3" customFormat="1" ht="16.5" customHeight="1" x14ac:dyDescent="0.25">
      <c r="A67" s="53">
        <f>'1.4.Fwd TIV-Field Inputs'!A67</f>
        <v>0</v>
      </c>
      <c r="B67" s="53">
        <f>'1.4.Fwd TIV-Field Inputs'!B67</f>
        <v>0</v>
      </c>
      <c r="C67" s="53">
        <f>'1.4.Fwd TIV-Field Inputs'!C67</f>
        <v>0</v>
      </c>
      <c r="D67" s="53">
        <f>'1.4.Fwd TIV-Field Inputs'!D67</f>
        <v>0</v>
      </c>
      <c r="E67" s="84" t="str">
        <f t="shared" si="6"/>
        <v>0-0 (0)</v>
      </c>
      <c r="G67" s="10">
        <f>'23.1.Forecasting A (M1)'!H67</f>
        <v>0</v>
      </c>
      <c r="H67" s="10"/>
      <c r="I67" s="96"/>
      <c r="J67" s="10">
        <f>'23.1.Forecasting A (M1)'!J67</f>
        <v>0</v>
      </c>
      <c r="K67" s="10">
        <f>'23.1.Forecasting A (M1)'!L67</f>
        <v>0</v>
      </c>
      <c r="L67" s="10"/>
      <c r="N67" s="10">
        <f>'1.4.Fwd TIV-Field Inputs'!O67</f>
        <v>0</v>
      </c>
      <c r="O67" s="10">
        <f>'1.4.Fwd TIV-Field Inputs'!S67</f>
        <v>0</v>
      </c>
      <c r="P67" s="10"/>
      <c r="Q67" s="10">
        <f>'1.4.Fwd TIV-Field Inputs'!T67</f>
        <v>0</v>
      </c>
      <c r="R67" s="96"/>
      <c r="S67" s="10">
        <f>'1.4.Fwd TIV-Field Inputs'!V67</f>
        <v>0</v>
      </c>
      <c r="T67" s="10">
        <f>'1.4.Fwd TIV-Field Inputs'!Z67</f>
        <v>0</v>
      </c>
      <c r="U67" s="10"/>
      <c r="V67" s="10">
        <f>'1.4.Fwd TIV-Field Inputs'!AA67</f>
        <v>0</v>
      </c>
      <c r="W67"/>
      <c r="X67" s="10">
        <f>'1.4.Fwd TIV-Field Inputs'!AC67</f>
        <v>0</v>
      </c>
      <c r="Y67" s="10">
        <f>'1.4.Fwd TIV-Field Inputs'!AG67</f>
        <v>0</v>
      </c>
      <c r="Z67" s="10"/>
      <c r="AA67" s="10">
        <f>'1.4.Fwd TIV-Field Inputs'!AH67</f>
        <v>0</v>
      </c>
      <c r="AB67" s="96"/>
      <c r="AC67" s="10">
        <f>'1.4.Fwd TIV-Field Inputs'!AJ67</f>
        <v>0</v>
      </c>
      <c r="AD67" s="10">
        <f>'1.4.Fwd TIV-Field Inputs'!AN67</f>
        <v>0</v>
      </c>
      <c r="AE67" s="10"/>
      <c r="AF67" s="10">
        <f>'1.4.Fwd TIV-Field Inputs'!AO67</f>
        <v>0</v>
      </c>
      <c r="AH67" s="72">
        <f>IFERROR(VLOOKUP(D67,Masters!$D$3:$E$17,2,FALSE),0)</f>
        <v>0</v>
      </c>
    </row>
    <row r="68" spans="1:34" s="3" customFormat="1" ht="16.5" customHeight="1" x14ac:dyDescent="0.25">
      <c r="A68" s="53">
        <f>'1.4.Fwd TIV-Field Inputs'!A68</f>
        <v>0</v>
      </c>
      <c r="B68" s="53">
        <f>'1.4.Fwd TIV-Field Inputs'!B68</f>
        <v>0</v>
      </c>
      <c r="C68" s="53">
        <f>'1.4.Fwd TIV-Field Inputs'!C68</f>
        <v>0</v>
      </c>
      <c r="D68" s="53">
        <f>'1.4.Fwd TIV-Field Inputs'!D68</f>
        <v>0</v>
      </c>
      <c r="E68" s="84" t="str">
        <f t="shared" si="6"/>
        <v>0-0 (0)</v>
      </c>
      <c r="G68" s="10">
        <f>'23.1.Forecasting A (M1)'!H68</f>
        <v>0</v>
      </c>
      <c r="H68" s="10"/>
      <c r="I68" s="96"/>
      <c r="J68" s="10">
        <f>'23.1.Forecasting A (M1)'!J68</f>
        <v>0</v>
      </c>
      <c r="K68" s="10">
        <f>'23.1.Forecasting A (M1)'!L68</f>
        <v>0</v>
      </c>
      <c r="L68" s="10"/>
      <c r="N68" s="10">
        <f>'1.4.Fwd TIV-Field Inputs'!O68</f>
        <v>0</v>
      </c>
      <c r="O68" s="10">
        <f>'1.4.Fwd TIV-Field Inputs'!S68</f>
        <v>0</v>
      </c>
      <c r="P68" s="10"/>
      <c r="Q68" s="10">
        <f>'1.4.Fwd TIV-Field Inputs'!T68</f>
        <v>0</v>
      </c>
      <c r="R68" s="96"/>
      <c r="S68" s="10">
        <f>'1.4.Fwd TIV-Field Inputs'!V68</f>
        <v>0</v>
      </c>
      <c r="T68" s="10">
        <f>'1.4.Fwd TIV-Field Inputs'!Z68</f>
        <v>0</v>
      </c>
      <c r="U68" s="10"/>
      <c r="V68" s="10">
        <f>'1.4.Fwd TIV-Field Inputs'!AA68</f>
        <v>0</v>
      </c>
      <c r="W68"/>
      <c r="X68" s="10">
        <f>'1.4.Fwd TIV-Field Inputs'!AC68</f>
        <v>0</v>
      </c>
      <c r="Y68" s="10">
        <f>'1.4.Fwd TIV-Field Inputs'!AG68</f>
        <v>0</v>
      </c>
      <c r="Z68" s="10"/>
      <c r="AA68" s="10">
        <f>'1.4.Fwd TIV-Field Inputs'!AH68</f>
        <v>0</v>
      </c>
      <c r="AB68" s="96"/>
      <c r="AC68" s="10">
        <f>'1.4.Fwd TIV-Field Inputs'!AJ68</f>
        <v>0</v>
      </c>
      <c r="AD68" s="10">
        <f>'1.4.Fwd TIV-Field Inputs'!AN68</f>
        <v>0</v>
      </c>
      <c r="AE68" s="10"/>
      <c r="AF68" s="10">
        <f>'1.4.Fwd TIV-Field Inputs'!AO68</f>
        <v>0</v>
      </c>
      <c r="AH68" s="72">
        <f>IFERROR(VLOOKUP(D68,Masters!$D$3:$E$17,2,FALSE),0)</f>
        <v>0</v>
      </c>
    </row>
    <row r="69" spans="1:34" s="3" customFormat="1" ht="16.5" customHeight="1" x14ac:dyDescent="0.25">
      <c r="A69" s="53">
        <f>'1.4.Fwd TIV-Field Inputs'!A69</f>
        <v>0</v>
      </c>
      <c r="B69" s="53">
        <f>'1.4.Fwd TIV-Field Inputs'!B69</f>
        <v>0</v>
      </c>
      <c r="C69" s="53">
        <f>'1.4.Fwd TIV-Field Inputs'!C69</f>
        <v>0</v>
      </c>
      <c r="D69" s="53">
        <f>'1.4.Fwd TIV-Field Inputs'!D69</f>
        <v>0</v>
      </c>
      <c r="E69" s="84" t="str">
        <f t="shared" si="6"/>
        <v>0-0 (0)</v>
      </c>
      <c r="G69" s="10">
        <f>'23.1.Forecasting A (M1)'!H69</f>
        <v>0</v>
      </c>
      <c r="H69" s="10"/>
      <c r="I69" s="96"/>
      <c r="J69" s="10">
        <f>'23.1.Forecasting A (M1)'!J69</f>
        <v>0</v>
      </c>
      <c r="K69" s="10">
        <f>'23.1.Forecasting A (M1)'!L69</f>
        <v>0</v>
      </c>
      <c r="L69" s="10"/>
      <c r="N69" s="10">
        <f>'1.4.Fwd TIV-Field Inputs'!O69</f>
        <v>0</v>
      </c>
      <c r="O69" s="10">
        <f>'1.4.Fwd TIV-Field Inputs'!S69</f>
        <v>0</v>
      </c>
      <c r="P69" s="10"/>
      <c r="Q69" s="10">
        <f>'1.4.Fwd TIV-Field Inputs'!T69</f>
        <v>0</v>
      </c>
      <c r="R69" s="96"/>
      <c r="S69" s="10">
        <f>'1.4.Fwd TIV-Field Inputs'!V69</f>
        <v>0</v>
      </c>
      <c r="T69" s="10">
        <f>'1.4.Fwd TIV-Field Inputs'!Z69</f>
        <v>0</v>
      </c>
      <c r="U69" s="10"/>
      <c r="V69" s="10">
        <f>'1.4.Fwd TIV-Field Inputs'!AA69</f>
        <v>0</v>
      </c>
      <c r="W69"/>
      <c r="X69" s="10">
        <f>'1.4.Fwd TIV-Field Inputs'!AC69</f>
        <v>0</v>
      </c>
      <c r="Y69" s="10">
        <f>'1.4.Fwd TIV-Field Inputs'!AG69</f>
        <v>0</v>
      </c>
      <c r="Z69" s="10"/>
      <c r="AA69" s="10">
        <f>'1.4.Fwd TIV-Field Inputs'!AH69</f>
        <v>0</v>
      </c>
      <c r="AB69" s="96"/>
      <c r="AC69" s="10">
        <f>'1.4.Fwd TIV-Field Inputs'!AJ69</f>
        <v>0</v>
      </c>
      <c r="AD69" s="10">
        <f>'1.4.Fwd TIV-Field Inputs'!AN69</f>
        <v>0</v>
      </c>
      <c r="AE69" s="10"/>
      <c r="AF69" s="10">
        <f>'1.4.Fwd TIV-Field Inputs'!AO69</f>
        <v>0</v>
      </c>
      <c r="AH69" s="72">
        <f>IFERROR(VLOOKUP(D69,Masters!$D$3:$E$17,2,FALSE),0)</f>
        <v>0</v>
      </c>
    </row>
    <row r="70" spans="1:34" s="3" customFormat="1" ht="16.5" customHeight="1" x14ac:dyDescent="0.25">
      <c r="A70" s="53">
        <f>'1.4.Fwd TIV-Field Inputs'!A70</f>
        <v>0</v>
      </c>
      <c r="B70" s="53">
        <f>'1.4.Fwd TIV-Field Inputs'!B70</f>
        <v>0</v>
      </c>
      <c r="C70" s="53">
        <f>'1.4.Fwd TIV-Field Inputs'!C70</f>
        <v>0</v>
      </c>
      <c r="D70" s="53">
        <f>'1.4.Fwd TIV-Field Inputs'!D70</f>
        <v>0</v>
      </c>
      <c r="E70" s="84" t="str">
        <f t="shared" si="6"/>
        <v>0-0 (0)</v>
      </c>
      <c r="G70" s="10">
        <f>'23.1.Forecasting A (M1)'!H70</f>
        <v>0</v>
      </c>
      <c r="H70" s="10"/>
      <c r="I70" s="96"/>
      <c r="J70" s="10">
        <f>'23.1.Forecasting A (M1)'!J70</f>
        <v>0</v>
      </c>
      <c r="K70" s="10">
        <f>'23.1.Forecasting A (M1)'!L70</f>
        <v>0</v>
      </c>
      <c r="L70" s="10"/>
      <c r="N70" s="10">
        <f>'1.4.Fwd TIV-Field Inputs'!O70</f>
        <v>0</v>
      </c>
      <c r="O70" s="10">
        <f>'1.4.Fwd TIV-Field Inputs'!S70</f>
        <v>0</v>
      </c>
      <c r="P70" s="10"/>
      <c r="Q70" s="10">
        <f>'1.4.Fwd TIV-Field Inputs'!T70</f>
        <v>0</v>
      </c>
      <c r="R70" s="96"/>
      <c r="S70" s="10">
        <f>'1.4.Fwd TIV-Field Inputs'!V70</f>
        <v>0</v>
      </c>
      <c r="T70" s="10">
        <f>'1.4.Fwd TIV-Field Inputs'!Z70</f>
        <v>0</v>
      </c>
      <c r="U70" s="10"/>
      <c r="V70" s="10">
        <f>'1.4.Fwd TIV-Field Inputs'!AA70</f>
        <v>0</v>
      </c>
      <c r="W70"/>
      <c r="X70" s="10">
        <f>'1.4.Fwd TIV-Field Inputs'!AC70</f>
        <v>0</v>
      </c>
      <c r="Y70" s="10">
        <f>'1.4.Fwd TIV-Field Inputs'!AG70</f>
        <v>0</v>
      </c>
      <c r="Z70" s="10"/>
      <c r="AA70" s="10">
        <f>'1.4.Fwd TIV-Field Inputs'!AH70</f>
        <v>0</v>
      </c>
      <c r="AB70" s="96"/>
      <c r="AC70" s="10">
        <f>'1.4.Fwd TIV-Field Inputs'!AJ70</f>
        <v>0</v>
      </c>
      <c r="AD70" s="10">
        <f>'1.4.Fwd TIV-Field Inputs'!AN70</f>
        <v>0</v>
      </c>
      <c r="AE70" s="10"/>
      <c r="AF70" s="10">
        <f>'1.4.Fwd TIV-Field Inputs'!AO70</f>
        <v>0</v>
      </c>
      <c r="AH70" s="72">
        <f>IFERROR(VLOOKUP(D70,Masters!$D$3:$E$17,2,FALSE),0)</f>
        <v>0</v>
      </c>
    </row>
    <row r="71" spans="1:34" s="3" customFormat="1" ht="16.5" customHeight="1" x14ac:dyDescent="0.25">
      <c r="A71" s="53">
        <f>'1.4.Fwd TIV-Field Inputs'!A71</f>
        <v>0</v>
      </c>
      <c r="B71" s="53">
        <f>'1.4.Fwd TIV-Field Inputs'!B71</f>
        <v>0</v>
      </c>
      <c r="C71" s="53">
        <f>'1.4.Fwd TIV-Field Inputs'!C71</f>
        <v>0</v>
      </c>
      <c r="D71" s="53">
        <f>'1.4.Fwd TIV-Field Inputs'!D71</f>
        <v>0</v>
      </c>
      <c r="E71" s="84" t="str">
        <f t="shared" ref="E71:E134" si="7">B71&amp;"-"&amp;C71&amp;" ("&amp;D71&amp;")"</f>
        <v>0-0 (0)</v>
      </c>
      <c r="G71" s="10">
        <f>'23.1.Forecasting A (M1)'!H71</f>
        <v>0</v>
      </c>
      <c r="H71" s="10"/>
      <c r="I71" s="96"/>
      <c r="J71" s="10">
        <f>'23.1.Forecasting A (M1)'!J71</f>
        <v>0</v>
      </c>
      <c r="K71" s="10">
        <f>'23.1.Forecasting A (M1)'!L71</f>
        <v>0</v>
      </c>
      <c r="L71" s="10"/>
      <c r="N71" s="10">
        <f>'1.4.Fwd TIV-Field Inputs'!O71</f>
        <v>0</v>
      </c>
      <c r="O71" s="10">
        <f>'1.4.Fwd TIV-Field Inputs'!S71</f>
        <v>0</v>
      </c>
      <c r="P71" s="10"/>
      <c r="Q71" s="10">
        <f>'1.4.Fwd TIV-Field Inputs'!T71</f>
        <v>0</v>
      </c>
      <c r="R71" s="96"/>
      <c r="S71" s="10">
        <f>'1.4.Fwd TIV-Field Inputs'!V71</f>
        <v>0</v>
      </c>
      <c r="T71" s="10">
        <f>'1.4.Fwd TIV-Field Inputs'!Z71</f>
        <v>0</v>
      </c>
      <c r="U71" s="10"/>
      <c r="V71" s="10">
        <f>'1.4.Fwd TIV-Field Inputs'!AA71</f>
        <v>0</v>
      </c>
      <c r="W71"/>
      <c r="X71" s="10">
        <f>'1.4.Fwd TIV-Field Inputs'!AC71</f>
        <v>0</v>
      </c>
      <c r="Y71" s="10">
        <f>'1.4.Fwd TIV-Field Inputs'!AG71</f>
        <v>0</v>
      </c>
      <c r="Z71" s="10"/>
      <c r="AA71" s="10">
        <f>'1.4.Fwd TIV-Field Inputs'!AH71</f>
        <v>0</v>
      </c>
      <c r="AB71" s="96"/>
      <c r="AC71" s="10">
        <f>'1.4.Fwd TIV-Field Inputs'!AJ71</f>
        <v>0</v>
      </c>
      <c r="AD71" s="10">
        <f>'1.4.Fwd TIV-Field Inputs'!AN71</f>
        <v>0</v>
      </c>
      <c r="AE71" s="10"/>
      <c r="AF71" s="10">
        <f>'1.4.Fwd TIV-Field Inputs'!AO71</f>
        <v>0</v>
      </c>
      <c r="AH71" s="72">
        <f>IFERROR(VLOOKUP(D71,Masters!$D$3:$E$17,2,FALSE),0)</f>
        <v>0</v>
      </c>
    </row>
    <row r="72" spans="1:34" s="3" customFormat="1" ht="16.5" customHeight="1" x14ac:dyDescent="0.25">
      <c r="A72" s="53">
        <f>'1.4.Fwd TIV-Field Inputs'!A72</f>
        <v>0</v>
      </c>
      <c r="B72" s="53">
        <f>'1.4.Fwd TIV-Field Inputs'!B72</f>
        <v>0</v>
      </c>
      <c r="C72" s="53">
        <f>'1.4.Fwd TIV-Field Inputs'!C72</f>
        <v>0</v>
      </c>
      <c r="D72" s="53">
        <f>'1.4.Fwd TIV-Field Inputs'!D72</f>
        <v>0</v>
      </c>
      <c r="E72" s="84" t="str">
        <f t="shared" si="7"/>
        <v>0-0 (0)</v>
      </c>
      <c r="G72" s="10">
        <f>'23.1.Forecasting A (M1)'!H72</f>
        <v>0</v>
      </c>
      <c r="H72" s="10"/>
      <c r="I72" s="96"/>
      <c r="J72" s="10">
        <f>'23.1.Forecasting A (M1)'!J72</f>
        <v>0</v>
      </c>
      <c r="K72" s="10">
        <f>'23.1.Forecasting A (M1)'!L72</f>
        <v>0</v>
      </c>
      <c r="L72" s="10"/>
      <c r="N72" s="10">
        <f>'1.4.Fwd TIV-Field Inputs'!O72</f>
        <v>0</v>
      </c>
      <c r="O72" s="10">
        <f>'1.4.Fwd TIV-Field Inputs'!S72</f>
        <v>0</v>
      </c>
      <c r="P72" s="10"/>
      <c r="Q72" s="10">
        <f>'1.4.Fwd TIV-Field Inputs'!T72</f>
        <v>0</v>
      </c>
      <c r="R72" s="96"/>
      <c r="S72" s="10">
        <f>'1.4.Fwd TIV-Field Inputs'!V72</f>
        <v>0</v>
      </c>
      <c r="T72" s="10">
        <f>'1.4.Fwd TIV-Field Inputs'!Z72</f>
        <v>0</v>
      </c>
      <c r="U72" s="10"/>
      <c r="V72" s="10">
        <f>'1.4.Fwd TIV-Field Inputs'!AA72</f>
        <v>0</v>
      </c>
      <c r="W72"/>
      <c r="X72" s="10">
        <f>'1.4.Fwd TIV-Field Inputs'!AC72</f>
        <v>0</v>
      </c>
      <c r="Y72" s="10">
        <f>'1.4.Fwd TIV-Field Inputs'!AG72</f>
        <v>0</v>
      </c>
      <c r="Z72" s="10"/>
      <c r="AA72" s="10">
        <f>'1.4.Fwd TIV-Field Inputs'!AH72</f>
        <v>0</v>
      </c>
      <c r="AB72" s="96"/>
      <c r="AC72" s="10">
        <f>'1.4.Fwd TIV-Field Inputs'!AJ72</f>
        <v>0</v>
      </c>
      <c r="AD72" s="10">
        <f>'1.4.Fwd TIV-Field Inputs'!AN72</f>
        <v>0</v>
      </c>
      <c r="AE72" s="10"/>
      <c r="AF72" s="10">
        <f>'1.4.Fwd TIV-Field Inputs'!AO72</f>
        <v>0</v>
      </c>
      <c r="AH72" s="72">
        <f>IFERROR(VLOOKUP(D72,Masters!$D$3:$E$17,2,FALSE),0)</f>
        <v>0</v>
      </c>
    </row>
    <row r="73" spans="1:34" s="3" customFormat="1" ht="16.5" customHeight="1" x14ac:dyDescent="0.25">
      <c r="A73" s="53">
        <f>'1.4.Fwd TIV-Field Inputs'!A73</f>
        <v>0</v>
      </c>
      <c r="B73" s="53">
        <f>'1.4.Fwd TIV-Field Inputs'!B73</f>
        <v>0</v>
      </c>
      <c r="C73" s="53">
        <f>'1.4.Fwd TIV-Field Inputs'!C73</f>
        <v>0</v>
      </c>
      <c r="D73" s="53">
        <f>'1.4.Fwd TIV-Field Inputs'!D73</f>
        <v>0</v>
      </c>
      <c r="E73" s="84" t="str">
        <f t="shared" si="7"/>
        <v>0-0 (0)</v>
      </c>
      <c r="G73" s="10">
        <f>'23.1.Forecasting A (M1)'!H73</f>
        <v>0</v>
      </c>
      <c r="H73" s="10"/>
      <c r="I73" s="96"/>
      <c r="J73" s="10">
        <f>'23.1.Forecasting A (M1)'!J73</f>
        <v>0</v>
      </c>
      <c r="K73" s="10">
        <f>'23.1.Forecasting A (M1)'!L73</f>
        <v>0</v>
      </c>
      <c r="L73" s="10"/>
      <c r="N73" s="10">
        <f>'1.4.Fwd TIV-Field Inputs'!O73</f>
        <v>0</v>
      </c>
      <c r="O73" s="10">
        <f>'1.4.Fwd TIV-Field Inputs'!S73</f>
        <v>0</v>
      </c>
      <c r="P73" s="10"/>
      <c r="Q73" s="10">
        <f>'1.4.Fwd TIV-Field Inputs'!T73</f>
        <v>0</v>
      </c>
      <c r="R73" s="96"/>
      <c r="S73" s="10">
        <f>'1.4.Fwd TIV-Field Inputs'!V73</f>
        <v>0</v>
      </c>
      <c r="T73" s="10">
        <f>'1.4.Fwd TIV-Field Inputs'!Z73</f>
        <v>0</v>
      </c>
      <c r="U73" s="10"/>
      <c r="V73" s="10">
        <f>'1.4.Fwd TIV-Field Inputs'!AA73</f>
        <v>0</v>
      </c>
      <c r="W73"/>
      <c r="X73" s="10">
        <f>'1.4.Fwd TIV-Field Inputs'!AC73</f>
        <v>0</v>
      </c>
      <c r="Y73" s="10">
        <f>'1.4.Fwd TIV-Field Inputs'!AG73</f>
        <v>0</v>
      </c>
      <c r="Z73" s="10"/>
      <c r="AA73" s="10">
        <f>'1.4.Fwd TIV-Field Inputs'!AH73</f>
        <v>0</v>
      </c>
      <c r="AB73" s="96"/>
      <c r="AC73" s="10">
        <f>'1.4.Fwd TIV-Field Inputs'!AJ73</f>
        <v>0</v>
      </c>
      <c r="AD73" s="10">
        <f>'1.4.Fwd TIV-Field Inputs'!AN73</f>
        <v>0</v>
      </c>
      <c r="AE73" s="10"/>
      <c r="AF73" s="10">
        <f>'1.4.Fwd TIV-Field Inputs'!AO73</f>
        <v>0</v>
      </c>
      <c r="AH73" s="72">
        <f>IFERROR(VLOOKUP(D73,Masters!$D$3:$E$17,2,FALSE),0)</f>
        <v>0</v>
      </c>
    </row>
    <row r="74" spans="1:34" s="3" customFormat="1" ht="16.5" customHeight="1" x14ac:dyDescent="0.25">
      <c r="A74" s="53">
        <f>'1.4.Fwd TIV-Field Inputs'!A74</f>
        <v>0</v>
      </c>
      <c r="B74" s="53">
        <f>'1.4.Fwd TIV-Field Inputs'!B74</f>
        <v>0</v>
      </c>
      <c r="C74" s="53">
        <f>'1.4.Fwd TIV-Field Inputs'!C74</f>
        <v>0</v>
      </c>
      <c r="D74" s="53">
        <f>'1.4.Fwd TIV-Field Inputs'!D74</f>
        <v>0</v>
      </c>
      <c r="E74" s="84" t="str">
        <f t="shared" si="7"/>
        <v>0-0 (0)</v>
      </c>
      <c r="G74" s="10">
        <f>'23.1.Forecasting A (M1)'!H74</f>
        <v>0</v>
      </c>
      <c r="H74" s="10"/>
      <c r="I74" s="96"/>
      <c r="J74" s="10">
        <f>'23.1.Forecasting A (M1)'!J74</f>
        <v>0</v>
      </c>
      <c r="K74" s="10">
        <f>'23.1.Forecasting A (M1)'!L74</f>
        <v>0</v>
      </c>
      <c r="L74" s="10"/>
      <c r="N74" s="10">
        <f>'1.4.Fwd TIV-Field Inputs'!O74</f>
        <v>0</v>
      </c>
      <c r="O74" s="10">
        <f>'1.4.Fwd TIV-Field Inputs'!S74</f>
        <v>0</v>
      </c>
      <c r="P74" s="10"/>
      <c r="Q74" s="10">
        <f>'1.4.Fwd TIV-Field Inputs'!T74</f>
        <v>0</v>
      </c>
      <c r="R74" s="96"/>
      <c r="S74" s="10">
        <f>'1.4.Fwd TIV-Field Inputs'!V74</f>
        <v>0</v>
      </c>
      <c r="T74" s="10">
        <f>'1.4.Fwd TIV-Field Inputs'!Z74</f>
        <v>0</v>
      </c>
      <c r="U74" s="10"/>
      <c r="V74" s="10">
        <f>'1.4.Fwd TIV-Field Inputs'!AA74</f>
        <v>0</v>
      </c>
      <c r="W74"/>
      <c r="X74" s="10">
        <f>'1.4.Fwd TIV-Field Inputs'!AC74</f>
        <v>0</v>
      </c>
      <c r="Y74" s="10">
        <f>'1.4.Fwd TIV-Field Inputs'!AG74</f>
        <v>0</v>
      </c>
      <c r="Z74" s="10"/>
      <c r="AA74" s="10">
        <f>'1.4.Fwd TIV-Field Inputs'!AH74</f>
        <v>0</v>
      </c>
      <c r="AB74" s="96"/>
      <c r="AC74" s="10">
        <f>'1.4.Fwd TIV-Field Inputs'!AJ74</f>
        <v>0</v>
      </c>
      <c r="AD74" s="10">
        <f>'1.4.Fwd TIV-Field Inputs'!AN74</f>
        <v>0</v>
      </c>
      <c r="AE74" s="10"/>
      <c r="AF74" s="10">
        <f>'1.4.Fwd TIV-Field Inputs'!AO74</f>
        <v>0</v>
      </c>
      <c r="AH74" s="72">
        <f>IFERROR(VLOOKUP(D74,Masters!$D$3:$E$17,2,FALSE),0)</f>
        <v>0</v>
      </c>
    </row>
    <row r="75" spans="1:34" s="3" customFormat="1" ht="16.5" customHeight="1" x14ac:dyDescent="0.25">
      <c r="A75" s="53">
        <f>'1.4.Fwd TIV-Field Inputs'!A75</f>
        <v>0</v>
      </c>
      <c r="B75" s="53">
        <f>'1.4.Fwd TIV-Field Inputs'!B75</f>
        <v>0</v>
      </c>
      <c r="C75" s="53">
        <f>'1.4.Fwd TIV-Field Inputs'!C75</f>
        <v>0</v>
      </c>
      <c r="D75" s="53">
        <f>'1.4.Fwd TIV-Field Inputs'!D75</f>
        <v>0</v>
      </c>
      <c r="E75" s="84" t="str">
        <f t="shared" si="7"/>
        <v>0-0 (0)</v>
      </c>
      <c r="G75" s="10">
        <f>'23.1.Forecasting A (M1)'!H75</f>
        <v>0</v>
      </c>
      <c r="H75" s="10"/>
      <c r="I75" s="96"/>
      <c r="J75" s="10">
        <f>'23.1.Forecasting A (M1)'!J75</f>
        <v>0</v>
      </c>
      <c r="K75" s="10">
        <f>'23.1.Forecasting A (M1)'!L75</f>
        <v>0</v>
      </c>
      <c r="L75" s="10"/>
      <c r="N75" s="10">
        <f>'1.4.Fwd TIV-Field Inputs'!O75</f>
        <v>0</v>
      </c>
      <c r="O75" s="10">
        <f>'1.4.Fwd TIV-Field Inputs'!S75</f>
        <v>0</v>
      </c>
      <c r="P75" s="10"/>
      <c r="Q75" s="10">
        <f>'1.4.Fwd TIV-Field Inputs'!T75</f>
        <v>0</v>
      </c>
      <c r="R75" s="96"/>
      <c r="S75" s="10">
        <f>'1.4.Fwd TIV-Field Inputs'!V75</f>
        <v>0</v>
      </c>
      <c r="T75" s="10">
        <f>'1.4.Fwd TIV-Field Inputs'!Z75</f>
        <v>0</v>
      </c>
      <c r="U75" s="10"/>
      <c r="V75" s="10">
        <f>'1.4.Fwd TIV-Field Inputs'!AA75</f>
        <v>0</v>
      </c>
      <c r="W75"/>
      <c r="X75" s="10">
        <f>'1.4.Fwd TIV-Field Inputs'!AC75</f>
        <v>0</v>
      </c>
      <c r="Y75" s="10">
        <f>'1.4.Fwd TIV-Field Inputs'!AG75</f>
        <v>0</v>
      </c>
      <c r="Z75" s="10"/>
      <c r="AA75" s="10">
        <f>'1.4.Fwd TIV-Field Inputs'!AH75</f>
        <v>0</v>
      </c>
      <c r="AB75" s="96"/>
      <c r="AC75" s="10">
        <f>'1.4.Fwd TIV-Field Inputs'!AJ75</f>
        <v>0</v>
      </c>
      <c r="AD75" s="10">
        <f>'1.4.Fwd TIV-Field Inputs'!AN75</f>
        <v>0</v>
      </c>
      <c r="AE75" s="10"/>
      <c r="AF75" s="10">
        <f>'1.4.Fwd TIV-Field Inputs'!AO75</f>
        <v>0</v>
      </c>
      <c r="AH75" s="72">
        <f>IFERROR(VLOOKUP(D75,Masters!$D$3:$E$17,2,FALSE),0)</f>
        <v>0</v>
      </c>
    </row>
    <row r="76" spans="1:34" s="3" customFormat="1" ht="16.5" customHeight="1" x14ac:dyDescent="0.25">
      <c r="A76" s="53">
        <f>'1.4.Fwd TIV-Field Inputs'!A76</f>
        <v>0</v>
      </c>
      <c r="B76" s="53">
        <f>'1.4.Fwd TIV-Field Inputs'!B76</f>
        <v>0</v>
      </c>
      <c r="C76" s="53">
        <f>'1.4.Fwd TIV-Field Inputs'!C76</f>
        <v>0</v>
      </c>
      <c r="D76" s="53">
        <f>'1.4.Fwd TIV-Field Inputs'!D76</f>
        <v>0</v>
      </c>
      <c r="E76" s="84" t="str">
        <f t="shared" si="7"/>
        <v>0-0 (0)</v>
      </c>
      <c r="G76" s="10">
        <f>'23.1.Forecasting A (M1)'!H76</f>
        <v>0</v>
      </c>
      <c r="H76" s="10"/>
      <c r="I76" s="96"/>
      <c r="J76" s="10">
        <f>'23.1.Forecasting A (M1)'!J76</f>
        <v>0</v>
      </c>
      <c r="K76" s="10">
        <f>'23.1.Forecasting A (M1)'!L76</f>
        <v>0</v>
      </c>
      <c r="L76" s="10"/>
      <c r="N76" s="10">
        <f>'1.4.Fwd TIV-Field Inputs'!O76</f>
        <v>0</v>
      </c>
      <c r="O76" s="10">
        <f>'1.4.Fwd TIV-Field Inputs'!S76</f>
        <v>0</v>
      </c>
      <c r="P76" s="10"/>
      <c r="Q76" s="10">
        <f>'1.4.Fwd TIV-Field Inputs'!T76</f>
        <v>0</v>
      </c>
      <c r="R76" s="96"/>
      <c r="S76" s="10">
        <f>'1.4.Fwd TIV-Field Inputs'!V76</f>
        <v>0</v>
      </c>
      <c r="T76" s="10">
        <f>'1.4.Fwd TIV-Field Inputs'!Z76</f>
        <v>0</v>
      </c>
      <c r="U76" s="10"/>
      <c r="V76" s="10">
        <f>'1.4.Fwd TIV-Field Inputs'!AA76</f>
        <v>0</v>
      </c>
      <c r="W76"/>
      <c r="X76" s="10">
        <f>'1.4.Fwd TIV-Field Inputs'!AC76</f>
        <v>0</v>
      </c>
      <c r="Y76" s="10">
        <f>'1.4.Fwd TIV-Field Inputs'!AG76</f>
        <v>0</v>
      </c>
      <c r="Z76" s="10"/>
      <c r="AA76" s="10">
        <f>'1.4.Fwd TIV-Field Inputs'!AH76</f>
        <v>0</v>
      </c>
      <c r="AB76" s="96"/>
      <c r="AC76" s="10">
        <f>'1.4.Fwd TIV-Field Inputs'!AJ76</f>
        <v>0</v>
      </c>
      <c r="AD76" s="10">
        <f>'1.4.Fwd TIV-Field Inputs'!AN76</f>
        <v>0</v>
      </c>
      <c r="AE76" s="10"/>
      <c r="AF76" s="10">
        <f>'1.4.Fwd TIV-Field Inputs'!AO76</f>
        <v>0</v>
      </c>
      <c r="AH76" s="72">
        <f>IFERROR(VLOOKUP(D76,Masters!$D$3:$E$17,2,FALSE),0)</f>
        <v>0</v>
      </c>
    </row>
    <row r="77" spans="1:34" s="3" customFormat="1" ht="16.5" customHeight="1" x14ac:dyDescent="0.25">
      <c r="A77" s="53">
        <f>'1.4.Fwd TIV-Field Inputs'!A77</f>
        <v>0</v>
      </c>
      <c r="B77" s="53">
        <f>'1.4.Fwd TIV-Field Inputs'!B77</f>
        <v>0</v>
      </c>
      <c r="C77" s="53">
        <f>'1.4.Fwd TIV-Field Inputs'!C77</f>
        <v>0</v>
      </c>
      <c r="D77" s="53">
        <f>'1.4.Fwd TIV-Field Inputs'!D77</f>
        <v>0</v>
      </c>
      <c r="E77" s="84" t="str">
        <f t="shared" si="7"/>
        <v>0-0 (0)</v>
      </c>
      <c r="G77" s="10">
        <f>'23.1.Forecasting A (M1)'!H77</f>
        <v>0</v>
      </c>
      <c r="H77" s="10"/>
      <c r="I77" s="96"/>
      <c r="J77" s="10">
        <f>'23.1.Forecasting A (M1)'!J77</f>
        <v>0</v>
      </c>
      <c r="K77" s="10">
        <f>'23.1.Forecasting A (M1)'!L77</f>
        <v>0</v>
      </c>
      <c r="L77" s="10"/>
      <c r="N77" s="10">
        <f>'1.4.Fwd TIV-Field Inputs'!O77</f>
        <v>0</v>
      </c>
      <c r="O77" s="10">
        <f>'1.4.Fwd TIV-Field Inputs'!S77</f>
        <v>0</v>
      </c>
      <c r="P77" s="10"/>
      <c r="Q77" s="10">
        <f>'1.4.Fwd TIV-Field Inputs'!T77</f>
        <v>0</v>
      </c>
      <c r="R77" s="96"/>
      <c r="S77" s="10">
        <f>'1.4.Fwd TIV-Field Inputs'!V77</f>
        <v>0</v>
      </c>
      <c r="T77" s="10">
        <f>'1.4.Fwd TIV-Field Inputs'!Z77</f>
        <v>0</v>
      </c>
      <c r="U77" s="10"/>
      <c r="V77" s="10">
        <f>'1.4.Fwd TIV-Field Inputs'!AA77</f>
        <v>0</v>
      </c>
      <c r="W77"/>
      <c r="X77" s="10">
        <f>'1.4.Fwd TIV-Field Inputs'!AC77</f>
        <v>0</v>
      </c>
      <c r="Y77" s="10">
        <f>'1.4.Fwd TIV-Field Inputs'!AG77</f>
        <v>0</v>
      </c>
      <c r="Z77" s="10"/>
      <c r="AA77" s="10">
        <f>'1.4.Fwd TIV-Field Inputs'!AH77</f>
        <v>0</v>
      </c>
      <c r="AB77" s="96"/>
      <c r="AC77" s="10">
        <f>'1.4.Fwd TIV-Field Inputs'!AJ77</f>
        <v>0</v>
      </c>
      <c r="AD77" s="10">
        <f>'1.4.Fwd TIV-Field Inputs'!AN77</f>
        <v>0</v>
      </c>
      <c r="AE77" s="10"/>
      <c r="AF77" s="10">
        <f>'1.4.Fwd TIV-Field Inputs'!AO77</f>
        <v>0</v>
      </c>
      <c r="AH77" s="72">
        <f>IFERROR(VLOOKUP(D77,Masters!$D$3:$E$17,2,FALSE),0)</f>
        <v>0</v>
      </c>
    </row>
    <row r="78" spans="1:34" s="3" customFormat="1" ht="16.5" customHeight="1" x14ac:dyDescent="0.25">
      <c r="A78" s="53">
        <f>'1.4.Fwd TIV-Field Inputs'!A78</f>
        <v>0</v>
      </c>
      <c r="B78" s="53">
        <f>'1.4.Fwd TIV-Field Inputs'!B78</f>
        <v>0</v>
      </c>
      <c r="C78" s="53">
        <f>'1.4.Fwd TIV-Field Inputs'!C78</f>
        <v>0</v>
      </c>
      <c r="D78" s="53">
        <f>'1.4.Fwd TIV-Field Inputs'!D78</f>
        <v>0</v>
      </c>
      <c r="E78" s="84" t="str">
        <f t="shared" si="7"/>
        <v>0-0 (0)</v>
      </c>
      <c r="G78" s="10">
        <f>'23.1.Forecasting A (M1)'!H78</f>
        <v>0</v>
      </c>
      <c r="H78" s="10"/>
      <c r="I78" s="96"/>
      <c r="J78" s="10">
        <f>'23.1.Forecasting A (M1)'!J78</f>
        <v>0</v>
      </c>
      <c r="K78" s="10">
        <f>'23.1.Forecasting A (M1)'!L78</f>
        <v>0</v>
      </c>
      <c r="L78" s="10"/>
      <c r="N78" s="10">
        <f>'1.4.Fwd TIV-Field Inputs'!O78</f>
        <v>0</v>
      </c>
      <c r="O78" s="10">
        <f>'1.4.Fwd TIV-Field Inputs'!S78</f>
        <v>0</v>
      </c>
      <c r="P78" s="10"/>
      <c r="Q78" s="10">
        <f>'1.4.Fwd TIV-Field Inputs'!T78</f>
        <v>0</v>
      </c>
      <c r="R78" s="96"/>
      <c r="S78" s="10">
        <f>'1.4.Fwd TIV-Field Inputs'!V78</f>
        <v>0</v>
      </c>
      <c r="T78" s="10">
        <f>'1.4.Fwd TIV-Field Inputs'!Z78</f>
        <v>0</v>
      </c>
      <c r="U78" s="10"/>
      <c r="V78" s="10">
        <f>'1.4.Fwd TIV-Field Inputs'!AA78</f>
        <v>0</v>
      </c>
      <c r="W78"/>
      <c r="X78" s="10">
        <f>'1.4.Fwd TIV-Field Inputs'!AC78</f>
        <v>0</v>
      </c>
      <c r="Y78" s="10">
        <f>'1.4.Fwd TIV-Field Inputs'!AG78</f>
        <v>0</v>
      </c>
      <c r="Z78" s="10"/>
      <c r="AA78" s="10">
        <f>'1.4.Fwd TIV-Field Inputs'!AH78</f>
        <v>0</v>
      </c>
      <c r="AB78" s="96"/>
      <c r="AC78" s="10">
        <f>'1.4.Fwd TIV-Field Inputs'!AJ78</f>
        <v>0</v>
      </c>
      <c r="AD78" s="10">
        <f>'1.4.Fwd TIV-Field Inputs'!AN78</f>
        <v>0</v>
      </c>
      <c r="AE78" s="10"/>
      <c r="AF78" s="10">
        <f>'1.4.Fwd TIV-Field Inputs'!AO78</f>
        <v>0</v>
      </c>
      <c r="AH78" s="72">
        <f>IFERROR(VLOOKUP(D78,Masters!$D$3:$E$17,2,FALSE),0)</f>
        <v>0</v>
      </c>
    </row>
    <row r="79" spans="1:34" s="3" customFormat="1" ht="16.5" customHeight="1" x14ac:dyDescent="0.25">
      <c r="A79" s="53">
        <f>'1.4.Fwd TIV-Field Inputs'!A79</f>
        <v>0</v>
      </c>
      <c r="B79" s="53">
        <f>'1.4.Fwd TIV-Field Inputs'!B79</f>
        <v>0</v>
      </c>
      <c r="C79" s="53">
        <f>'1.4.Fwd TIV-Field Inputs'!C79</f>
        <v>0</v>
      </c>
      <c r="D79" s="53">
        <f>'1.4.Fwd TIV-Field Inputs'!D79</f>
        <v>0</v>
      </c>
      <c r="E79" s="84" t="str">
        <f t="shared" si="7"/>
        <v>0-0 (0)</v>
      </c>
      <c r="G79" s="10">
        <f>'23.1.Forecasting A (M1)'!H79</f>
        <v>0</v>
      </c>
      <c r="H79" s="10"/>
      <c r="I79" s="96"/>
      <c r="J79" s="10">
        <f>'23.1.Forecasting A (M1)'!J79</f>
        <v>0</v>
      </c>
      <c r="K79" s="10">
        <f>'23.1.Forecasting A (M1)'!L79</f>
        <v>0</v>
      </c>
      <c r="L79" s="10"/>
      <c r="N79" s="10">
        <f>'1.4.Fwd TIV-Field Inputs'!O79</f>
        <v>0</v>
      </c>
      <c r="O79" s="10">
        <f>'1.4.Fwd TIV-Field Inputs'!S79</f>
        <v>0</v>
      </c>
      <c r="P79" s="10"/>
      <c r="Q79" s="10">
        <f>'1.4.Fwd TIV-Field Inputs'!T79</f>
        <v>0</v>
      </c>
      <c r="R79" s="96"/>
      <c r="S79" s="10">
        <f>'1.4.Fwd TIV-Field Inputs'!V79</f>
        <v>0</v>
      </c>
      <c r="T79" s="10">
        <f>'1.4.Fwd TIV-Field Inputs'!Z79</f>
        <v>0</v>
      </c>
      <c r="U79" s="10"/>
      <c r="V79" s="10">
        <f>'1.4.Fwd TIV-Field Inputs'!AA79</f>
        <v>0</v>
      </c>
      <c r="W79"/>
      <c r="X79" s="10">
        <f>'1.4.Fwd TIV-Field Inputs'!AC79</f>
        <v>0</v>
      </c>
      <c r="Y79" s="10">
        <f>'1.4.Fwd TIV-Field Inputs'!AG79</f>
        <v>0</v>
      </c>
      <c r="Z79" s="10"/>
      <c r="AA79" s="10">
        <f>'1.4.Fwd TIV-Field Inputs'!AH79</f>
        <v>0</v>
      </c>
      <c r="AB79" s="96"/>
      <c r="AC79" s="10">
        <f>'1.4.Fwd TIV-Field Inputs'!AJ79</f>
        <v>0</v>
      </c>
      <c r="AD79" s="10">
        <f>'1.4.Fwd TIV-Field Inputs'!AN79</f>
        <v>0</v>
      </c>
      <c r="AE79" s="10"/>
      <c r="AF79" s="10">
        <f>'1.4.Fwd TIV-Field Inputs'!AO79</f>
        <v>0</v>
      </c>
      <c r="AH79" s="72">
        <f>IFERROR(VLOOKUP(D79,Masters!$D$3:$E$17,2,FALSE),0)</f>
        <v>0</v>
      </c>
    </row>
    <row r="80" spans="1:34" s="3" customFormat="1" ht="16.5" customHeight="1" x14ac:dyDescent="0.25">
      <c r="A80" s="53">
        <f>'1.4.Fwd TIV-Field Inputs'!A80</f>
        <v>0</v>
      </c>
      <c r="B80" s="53">
        <f>'1.4.Fwd TIV-Field Inputs'!B80</f>
        <v>0</v>
      </c>
      <c r="C80" s="53">
        <f>'1.4.Fwd TIV-Field Inputs'!C80</f>
        <v>0</v>
      </c>
      <c r="D80" s="53">
        <f>'1.4.Fwd TIV-Field Inputs'!D80</f>
        <v>0</v>
      </c>
      <c r="E80" s="84" t="str">
        <f t="shared" si="7"/>
        <v>0-0 (0)</v>
      </c>
      <c r="G80" s="10">
        <f>'23.1.Forecasting A (M1)'!H80</f>
        <v>0</v>
      </c>
      <c r="H80" s="10"/>
      <c r="I80" s="96"/>
      <c r="J80" s="10">
        <f>'23.1.Forecasting A (M1)'!J80</f>
        <v>0</v>
      </c>
      <c r="K80" s="10">
        <f>'23.1.Forecasting A (M1)'!L80</f>
        <v>0</v>
      </c>
      <c r="L80" s="10"/>
      <c r="N80" s="10">
        <f>'1.4.Fwd TIV-Field Inputs'!O80</f>
        <v>0</v>
      </c>
      <c r="O80" s="10">
        <f>'1.4.Fwd TIV-Field Inputs'!S80</f>
        <v>0</v>
      </c>
      <c r="P80" s="10"/>
      <c r="Q80" s="10">
        <f>'1.4.Fwd TIV-Field Inputs'!T80</f>
        <v>0</v>
      </c>
      <c r="R80" s="96"/>
      <c r="S80" s="10">
        <f>'1.4.Fwd TIV-Field Inputs'!V80</f>
        <v>0</v>
      </c>
      <c r="T80" s="10">
        <f>'1.4.Fwd TIV-Field Inputs'!Z80</f>
        <v>0</v>
      </c>
      <c r="U80" s="10"/>
      <c r="V80" s="10">
        <f>'1.4.Fwd TIV-Field Inputs'!AA80</f>
        <v>0</v>
      </c>
      <c r="W80"/>
      <c r="X80" s="10">
        <f>'1.4.Fwd TIV-Field Inputs'!AC80</f>
        <v>0</v>
      </c>
      <c r="Y80" s="10">
        <f>'1.4.Fwd TIV-Field Inputs'!AG80</f>
        <v>0</v>
      </c>
      <c r="Z80" s="10"/>
      <c r="AA80" s="10">
        <f>'1.4.Fwd TIV-Field Inputs'!AH80</f>
        <v>0</v>
      </c>
      <c r="AB80" s="96"/>
      <c r="AC80" s="10">
        <f>'1.4.Fwd TIV-Field Inputs'!AJ80</f>
        <v>0</v>
      </c>
      <c r="AD80" s="10">
        <f>'1.4.Fwd TIV-Field Inputs'!AN80</f>
        <v>0</v>
      </c>
      <c r="AE80" s="10"/>
      <c r="AF80" s="10">
        <f>'1.4.Fwd TIV-Field Inputs'!AO80</f>
        <v>0</v>
      </c>
      <c r="AH80" s="72">
        <f>IFERROR(VLOOKUP(D80,Masters!$D$3:$E$17,2,FALSE),0)</f>
        <v>0</v>
      </c>
    </row>
    <row r="81" spans="1:34" s="3" customFormat="1" x14ac:dyDescent="0.25">
      <c r="A81" s="53">
        <f>'1.4.Fwd TIV-Field Inputs'!A81</f>
        <v>0</v>
      </c>
      <c r="B81" s="53">
        <f>'1.4.Fwd TIV-Field Inputs'!B81</f>
        <v>0</v>
      </c>
      <c r="C81" s="53">
        <f>'1.4.Fwd TIV-Field Inputs'!C81</f>
        <v>0</v>
      </c>
      <c r="D81" s="53">
        <f>'1.4.Fwd TIV-Field Inputs'!D81</f>
        <v>0</v>
      </c>
      <c r="E81" s="84" t="str">
        <f t="shared" si="7"/>
        <v>0-0 (0)</v>
      </c>
      <c r="G81" s="10">
        <f>'23.1.Forecasting A (M1)'!H81</f>
        <v>0</v>
      </c>
      <c r="H81" s="10"/>
      <c r="I81" s="96"/>
      <c r="J81" s="10">
        <f>'23.1.Forecasting A (M1)'!J81</f>
        <v>0</v>
      </c>
      <c r="K81" s="10">
        <f>'23.1.Forecasting A (M1)'!L81</f>
        <v>0</v>
      </c>
      <c r="L81" s="10"/>
      <c r="N81" s="10">
        <f>'1.4.Fwd TIV-Field Inputs'!O81</f>
        <v>0</v>
      </c>
      <c r="O81" s="10">
        <f>'1.4.Fwd TIV-Field Inputs'!S81</f>
        <v>0</v>
      </c>
      <c r="P81" s="10"/>
      <c r="Q81" s="10">
        <f>'1.4.Fwd TIV-Field Inputs'!T81</f>
        <v>0</v>
      </c>
      <c r="R81" s="96"/>
      <c r="S81" s="10">
        <f>'1.4.Fwd TIV-Field Inputs'!V81</f>
        <v>0</v>
      </c>
      <c r="T81" s="10">
        <f>'1.4.Fwd TIV-Field Inputs'!Z81</f>
        <v>0</v>
      </c>
      <c r="U81" s="10"/>
      <c r="V81" s="10">
        <f>'1.4.Fwd TIV-Field Inputs'!AA81</f>
        <v>0</v>
      </c>
      <c r="W81"/>
      <c r="X81" s="10">
        <f>'1.4.Fwd TIV-Field Inputs'!AC81</f>
        <v>0</v>
      </c>
      <c r="Y81" s="10">
        <f>'1.4.Fwd TIV-Field Inputs'!AG81</f>
        <v>0</v>
      </c>
      <c r="Z81" s="10"/>
      <c r="AA81" s="10">
        <f>'1.4.Fwd TIV-Field Inputs'!AH81</f>
        <v>0</v>
      </c>
      <c r="AB81" s="96"/>
      <c r="AC81" s="10">
        <f>'1.4.Fwd TIV-Field Inputs'!AJ81</f>
        <v>0</v>
      </c>
      <c r="AD81" s="10">
        <f>'1.4.Fwd TIV-Field Inputs'!AN81</f>
        <v>0</v>
      </c>
      <c r="AE81" s="10"/>
      <c r="AF81" s="10">
        <f>'1.4.Fwd TIV-Field Inputs'!AO81</f>
        <v>0</v>
      </c>
      <c r="AH81" s="72">
        <f>IFERROR(VLOOKUP(D81,Masters!$D$3:$E$17,2,FALSE),0)</f>
        <v>0</v>
      </c>
    </row>
    <row r="82" spans="1:34" s="3" customFormat="1" ht="16.5" customHeight="1" x14ac:dyDescent="0.25">
      <c r="A82" s="53">
        <f>'1.4.Fwd TIV-Field Inputs'!A82</f>
        <v>0</v>
      </c>
      <c r="B82" s="53">
        <f>'1.4.Fwd TIV-Field Inputs'!B82</f>
        <v>0</v>
      </c>
      <c r="C82" s="53">
        <f>'1.4.Fwd TIV-Field Inputs'!C82</f>
        <v>0</v>
      </c>
      <c r="D82" s="53">
        <f>'1.4.Fwd TIV-Field Inputs'!D82</f>
        <v>0</v>
      </c>
      <c r="E82" s="84" t="str">
        <f t="shared" si="7"/>
        <v>0-0 (0)</v>
      </c>
      <c r="G82" s="10">
        <f>'23.1.Forecasting A (M1)'!H82</f>
        <v>0</v>
      </c>
      <c r="H82" s="10"/>
      <c r="I82" s="96"/>
      <c r="J82" s="10">
        <f>'23.1.Forecasting A (M1)'!J82</f>
        <v>0</v>
      </c>
      <c r="K82" s="10">
        <f>'23.1.Forecasting A (M1)'!L82</f>
        <v>0</v>
      </c>
      <c r="L82" s="10"/>
      <c r="N82" s="10">
        <f>'1.4.Fwd TIV-Field Inputs'!O82</f>
        <v>0</v>
      </c>
      <c r="O82" s="10">
        <f>'1.4.Fwd TIV-Field Inputs'!S82</f>
        <v>0</v>
      </c>
      <c r="P82" s="10"/>
      <c r="Q82" s="10">
        <f>'1.4.Fwd TIV-Field Inputs'!T82</f>
        <v>0</v>
      </c>
      <c r="R82" s="96"/>
      <c r="S82" s="10">
        <f>'1.4.Fwd TIV-Field Inputs'!V82</f>
        <v>0</v>
      </c>
      <c r="T82" s="10">
        <f>'1.4.Fwd TIV-Field Inputs'!Z82</f>
        <v>0</v>
      </c>
      <c r="U82" s="10"/>
      <c r="V82" s="10">
        <f>'1.4.Fwd TIV-Field Inputs'!AA82</f>
        <v>0</v>
      </c>
      <c r="W82"/>
      <c r="X82" s="10">
        <f>'1.4.Fwd TIV-Field Inputs'!AC82</f>
        <v>0</v>
      </c>
      <c r="Y82" s="10">
        <f>'1.4.Fwd TIV-Field Inputs'!AG82</f>
        <v>0</v>
      </c>
      <c r="Z82" s="10"/>
      <c r="AA82" s="10">
        <f>'1.4.Fwd TIV-Field Inputs'!AH82</f>
        <v>0</v>
      </c>
      <c r="AB82" s="96"/>
      <c r="AC82" s="10">
        <f>'1.4.Fwd TIV-Field Inputs'!AJ82</f>
        <v>0</v>
      </c>
      <c r="AD82" s="10">
        <f>'1.4.Fwd TIV-Field Inputs'!AN82</f>
        <v>0</v>
      </c>
      <c r="AE82" s="10"/>
      <c r="AF82" s="10">
        <f>'1.4.Fwd TIV-Field Inputs'!AO82</f>
        <v>0</v>
      </c>
      <c r="AH82" s="72">
        <f>IFERROR(VLOOKUP(D82,Masters!$D$3:$E$17,2,FALSE),0)</f>
        <v>0</v>
      </c>
    </row>
    <row r="83" spans="1:34" s="3" customFormat="1" ht="16.5" customHeight="1" x14ac:dyDescent="0.25">
      <c r="A83" s="53">
        <f>'1.4.Fwd TIV-Field Inputs'!A83</f>
        <v>0</v>
      </c>
      <c r="B83" s="53">
        <f>'1.4.Fwd TIV-Field Inputs'!B83</f>
        <v>0</v>
      </c>
      <c r="C83" s="53">
        <f>'1.4.Fwd TIV-Field Inputs'!C83</f>
        <v>0</v>
      </c>
      <c r="D83" s="53">
        <f>'1.4.Fwd TIV-Field Inputs'!D83</f>
        <v>0</v>
      </c>
      <c r="E83" s="84" t="str">
        <f t="shared" si="7"/>
        <v>0-0 (0)</v>
      </c>
      <c r="G83" s="10">
        <f>'23.1.Forecasting A (M1)'!H83</f>
        <v>0</v>
      </c>
      <c r="H83" s="10"/>
      <c r="I83" s="96"/>
      <c r="J83" s="10">
        <f>'23.1.Forecasting A (M1)'!J83</f>
        <v>0</v>
      </c>
      <c r="K83" s="10">
        <f>'23.1.Forecasting A (M1)'!L83</f>
        <v>0</v>
      </c>
      <c r="L83" s="10"/>
      <c r="N83" s="10">
        <f>'1.4.Fwd TIV-Field Inputs'!O83</f>
        <v>0</v>
      </c>
      <c r="O83" s="10">
        <f>'1.4.Fwd TIV-Field Inputs'!S83</f>
        <v>0</v>
      </c>
      <c r="P83" s="10"/>
      <c r="Q83" s="10">
        <f>'1.4.Fwd TIV-Field Inputs'!T83</f>
        <v>0</v>
      </c>
      <c r="R83" s="96"/>
      <c r="S83" s="10">
        <f>'1.4.Fwd TIV-Field Inputs'!V83</f>
        <v>0</v>
      </c>
      <c r="T83" s="10">
        <f>'1.4.Fwd TIV-Field Inputs'!Z83</f>
        <v>0</v>
      </c>
      <c r="U83" s="10"/>
      <c r="V83" s="10">
        <f>'1.4.Fwd TIV-Field Inputs'!AA83</f>
        <v>0</v>
      </c>
      <c r="W83"/>
      <c r="X83" s="10">
        <f>'1.4.Fwd TIV-Field Inputs'!AC83</f>
        <v>0</v>
      </c>
      <c r="Y83" s="10">
        <f>'1.4.Fwd TIV-Field Inputs'!AG83</f>
        <v>0</v>
      </c>
      <c r="Z83" s="10"/>
      <c r="AA83" s="10">
        <f>'1.4.Fwd TIV-Field Inputs'!AH83</f>
        <v>0</v>
      </c>
      <c r="AB83" s="96"/>
      <c r="AC83" s="10">
        <f>'1.4.Fwd TIV-Field Inputs'!AJ83</f>
        <v>0</v>
      </c>
      <c r="AD83" s="10">
        <f>'1.4.Fwd TIV-Field Inputs'!AN83</f>
        <v>0</v>
      </c>
      <c r="AE83" s="10"/>
      <c r="AF83" s="10">
        <f>'1.4.Fwd TIV-Field Inputs'!AO83</f>
        <v>0</v>
      </c>
      <c r="AH83" s="72">
        <f>IFERROR(VLOOKUP(D83,Masters!$D$3:$E$17,2,FALSE),0)</f>
        <v>0</v>
      </c>
    </row>
    <row r="84" spans="1:34" s="3" customFormat="1" ht="16.5" customHeight="1" x14ac:dyDescent="0.25">
      <c r="A84" s="53">
        <f>'1.4.Fwd TIV-Field Inputs'!A84</f>
        <v>0</v>
      </c>
      <c r="B84" s="53">
        <f>'1.4.Fwd TIV-Field Inputs'!B84</f>
        <v>0</v>
      </c>
      <c r="C84" s="53">
        <f>'1.4.Fwd TIV-Field Inputs'!C84</f>
        <v>0</v>
      </c>
      <c r="D84" s="53">
        <f>'1.4.Fwd TIV-Field Inputs'!D84</f>
        <v>0</v>
      </c>
      <c r="E84" s="84" t="str">
        <f t="shared" si="7"/>
        <v>0-0 (0)</v>
      </c>
      <c r="G84" s="10">
        <f>'23.1.Forecasting A (M1)'!H84</f>
        <v>0</v>
      </c>
      <c r="H84" s="10"/>
      <c r="I84" s="96"/>
      <c r="J84" s="10">
        <f>'23.1.Forecasting A (M1)'!J84</f>
        <v>0</v>
      </c>
      <c r="K84" s="10">
        <f>'23.1.Forecasting A (M1)'!L84</f>
        <v>0</v>
      </c>
      <c r="L84" s="10"/>
      <c r="N84" s="10">
        <f>'1.4.Fwd TIV-Field Inputs'!O84</f>
        <v>0</v>
      </c>
      <c r="O84" s="10">
        <f>'1.4.Fwd TIV-Field Inputs'!S84</f>
        <v>0</v>
      </c>
      <c r="P84" s="10"/>
      <c r="Q84" s="10">
        <f>'1.4.Fwd TIV-Field Inputs'!T84</f>
        <v>0</v>
      </c>
      <c r="R84" s="96"/>
      <c r="S84" s="10">
        <f>'1.4.Fwd TIV-Field Inputs'!V84</f>
        <v>0</v>
      </c>
      <c r="T84" s="10">
        <f>'1.4.Fwd TIV-Field Inputs'!Z84</f>
        <v>0</v>
      </c>
      <c r="U84" s="10"/>
      <c r="V84" s="10">
        <f>'1.4.Fwd TIV-Field Inputs'!AA84</f>
        <v>0</v>
      </c>
      <c r="W84"/>
      <c r="X84" s="10">
        <f>'1.4.Fwd TIV-Field Inputs'!AC84</f>
        <v>0</v>
      </c>
      <c r="Y84" s="10">
        <f>'1.4.Fwd TIV-Field Inputs'!AG84</f>
        <v>0</v>
      </c>
      <c r="Z84" s="10"/>
      <c r="AA84" s="10">
        <f>'1.4.Fwd TIV-Field Inputs'!AH84</f>
        <v>0</v>
      </c>
      <c r="AB84" s="96"/>
      <c r="AC84" s="10">
        <f>'1.4.Fwd TIV-Field Inputs'!AJ84</f>
        <v>0</v>
      </c>
      <c r="AD84" s="10">
        <f>'1.4.Fwd TIV-Field Inputs'!AN84</f>
        <v>0</v>
      </c>
      <c r="AE84" s="10"/>
      <c r="AF84" s="10">
        <f>'1.4.Fwd TIV-Field Inputs'!AO84</f>
        <v>0</v>
      </c>
      <c r="AH84" s="72">
        <f>IFERROR(VLOOKUP(D84,Masters!$D$3:$E$17,2,FALSE),0)</f>
        <v>0</v>
      </c>
    </row>
    <row r="85" spans="1:34" s="3" customFormat="1" ht="16.5" customHeight="1" x14ac:dyDescent="0.25">
      <c r="A85" s="53">
        <f>'1.4.Fwd TIV-Field Inputs'!A85</f>
        <v>0</v>
      </c>
      <c r="B85" s="53">
        <f>'1.4.Fwd TIV-Field Inputs'!B85</f>
        <v>0</v>
      </c>
      <c r="C85" s="53">
        <f>'1.4.Fwd TIV-Field Inputs'!C85</f>
        <v>0</v>
      </c>
      <c r="D85" s="53">
        <f>'1.4.Fwd TIV-Field Inputs'!D85</f>
        <v>0</v>
      </c>
      <c r="E85" s="84" t="str">
        <f t="shared" si="7"/>
        <v>0-0 (0)</v>
      </c>
      <c r="G85" s="10">
        <f>'23.1.Forecasting A (M1)'!H85</f>
        <v>0</v>
      </c>
      <c r="H85" s="10"/>
      <c r="I85" s="96"/>
      <c r="J85" s="10">
        <f>'23.1.Forecasting A (M1)'!J85</f>
        <v>0</v>
      </c>
      <c r="K85" s="10">
        <f>'23.1.Forecasting A (M1)'!L85</f>
        <v>0</v>
      </c>
      <c r="L85" s="10"/>
      <c r="N85" s="10">
        <f>'1.4.Fwd TIV-Field Inputs'!O85</f>
        <v>0</v>
      </c>
      <c r="O85" s="10">
        <f>'1.4.Fwd TIV-Field Inputs'!S85</f>
        <v>0</v>
      </c>
      <c r="P85" s="10"/>
      <c r="Q85" s="10">
        <f>'1.4.Fwd TIV-Field Inputs'!T85</f>
        <v>0</v>
      </c>
      <c r="R85" s="96"/>
      <c r="S85" s="10">
        <f>'1.4.Fwd TIV-Field Inputs'!V85</f>
        <v>0</v>
      </c>
      <c r="T85" s="10">
        <f>'1.4.Fwd TIV-Field Inputs'!Z85</f>
        <v>0</v>
      </c>
      <c r="U85" s="10"/>
      <c r="V85" s="10">
        <f>'1.4.Fwd TIV-Field Inputs'!AA85</f>
        <v>0</v>
      </c>
      <c r="W85"/>
      <c r="X85" s="10">
        <f>'1.4.Fwd TIV-Field Inputs'!AC85</f>
        <v>0</v>
      </c>
      <c r="Y85" s="10">
        <f>'1.4.Fwd TIV-Field Inputs'!AG85</f>
        <v>0</v>
      </c>
      <c r="Z85" s="10"/>
      <c r="AA85" s="10">
        <f>'1.4.Fwd TIV-Field Inputs'!AH85</f>
        <v>0</v>
      </c>
      <c r="AB85" s="96"/>
      <c r="AC85" s="10">
        <f>'1.4.Fwd TIV-Field Inputs'!AJ85</f>
        <v>0</v>
      </c>
      <c r="AD85" s="10">
        <f>'1.4.Fwd TIV-Field Inputs'!AN85</f>
        <v>0</v>
      </c>
      <c r="AE85" s="10"/>
      <c r="AF85" s="10">
        <f>'1.4.Fwd TIV-Field Inputs'!AO85</f>
        <v>0</v>
      </c>
      <c r="AH85" s="72">
        <f>IFERROR(VLOOKUP(D85,Masters!$D$3:$E$17,2,FALSE),0)</f>
        <v>0</v>
      </c>
    </row>
    <row r="86" spans="1:34" s="3" customFormat="1" ht="16.5" customHeight="1" x14ac:dyDescent="0.25">
      <c r="A86" s="53">
        <f>'1.4.Fwd TIV-Field Inputs'!A86</f>
        <v>0</v>
      </c>
      <c r="B86" s="53">
        <f>'1.4.Fwd TIV-Field Inputs'!B86</f>
        <v>0</v>
      </c>
      <c r="C86" s="53">
        <f>'1.4.Fwd TIV-Field Inputs'!C86</f>
        <v>0</v>
      </c>
      <c r="D86" s="53">
        <f>'1.4.Fwd TIV-Field Inputs'!D86</f>
        <v>0</v>
      </c>
      <c r="E86" s="84" t="str">
        <f t="shared" si="7"/>
        <v>0-0 (0)</v>
      </c>
      <c r="G86" s="10">
        <f>'23.1.Forecasting A (M1)'!H86</f>
        <v>0</v>
      </c>
      <c r="H86" s="10"/>
      <c r="I86" s="96"/>
      <c r="J86" s="10">
        <f>'23.1.Forecasting A (M1)'!J86</f>
        <v>0</v>
      </c>
      <c r="K86" s="10">
        <f>'23.1.Forecasting A (M1)'!L86</f>
        <v>0</v>
      </c>
      <c r="L86" s="10"/>
      <c r="N86" s="10">
        <f>'1.4.Fwd TIV-Field Inputs'!O86</f>
        <v>0</v>
      </c>
      <c r="O86" s="10">
        <f>'1.4.Fwd TIV-Field Inputs'!S86</f>
        <v>0</v>
      </c>
      <c r="P86" s="10"/>
      <c r="Q86" s="10">
        <f>'1.4.Fwd TIV-Field Inputs'!T86</f>
        <v>0</v>
      </c>
      <c r="R86" s="96"/>
      <c r="S86" s="10">
        <f>'1.4.Fwd TIV-Field Inputs'!V86</f>
        <v>0</v>
      </c>
      <c r="T86" s="10">
        <f>'1.4.Fwd TIV-Field Inputs'!Z86</f>
        <v>0</v>
      </c>
      <c r="U86" s="10"/>
      <c r="V86" s="10">
        <f>'1.4.Fwd TIV-Field Inputs'!AA86</f>
        <v>0</v>
      </c>
      <c r="W86"/>
      <c r="X86" s="10">
        <f>'1.4.Fwd TIV-Field Inputs'!AC86</f>
        <v>0</v>
      </c>
      <c r="Y86" s="10">
        <f>'1.4.Fwd TIV-Field Inputs'!AG86</f>
        <v>0</v>
      </c>
      <c r="Z86" s="10"/>
      <c r="AA86" s="10">
        <f>'1.4.Fwd TIV-Field Inputs'!AH86</f>
        <v>0</v>
      </c>
      <c r="AB86" s="96"/>
      <c r="AC86" s="10">
        <f>'1.4.Fwd TIV-Field Inputs'!AJ86</f>
        <v>0</v>
      </c>
      <c r="AD86" s="10">
        <f>'1.4.Fwd TIV-Field Inputs'!AN86</f>
        <v>0</v>
      </c>
      <c r="AE86" s="10"/>
      <c r="AF86" s="10">
        <f>'1.4.Fwd TIV-Field Inputs'!AO86</f>
        <v>0</v>
      </c>
      <c r="AH86" s="72">
        <f>IFERROR(VLOOKUP(D86,Masters!$D$3:$E$17,2,FALSE),0)</f>
        <v>0</v>
      </c>
    </row>
    <row r="87" spans="1:34" s="3" customFormat="1" ht="16.5" customHeight="1" x14ac:dyDescent="0.25">
      <c r="A87" s="53">
        <f>'1.4.Fwd TIV-Field Inputs'!A87</f>
        <v>0</v>
      </c>
      <c r="B87" s="53">
        <f>'1.4.Fwd TIV-Field Inputs'!B87</f>
        <v>0</v>
      </c>
      <c r="C87" s="53">
        <f>'1.4.Fwd TIV-Field Inputs'!C87</f>
        <v>0</v>
      </c>
      <c r="D87" s="53">
        <f>'1.4.Fwd TIV-Field Inputs'!D87</f>
        <v>0</v>
      </c>
      <c r="E87" s="84" t="str">
        <f t="shared" si="7"/>
        <v>0-0 (0)</v>
      </c>
      <c r="G87" s="10">
        <f>'23.1.Forecasting A (M1)'!H87</f>
        <v>0</v>
      </c>
      <c r="H87" s="10"/>
      <c r="I87" s="96"/>
      <c r="J87" s="10">
        <f>'23.1.Forecasting A (M1)'!J87</f>
        <v>0</v>
      </c>
      <c r="K87" s="10">
        <f>'23.1.Forecasting A (M1)'!L87</f>
        <v>0</v>
      </c>
      <c r="L87" s="10"/>
      <c r="N87" s="10">
        <f>'1.4.Fwd TIV-Field Inputs'!O87</f>
        <v>0</v>
      </c>
      <c r="O87" s="10">
        <f>'1.4.Fwd TIV-Field Inputs'!S87</f>
        <v>0</v>
      </c>
      <c r="P87" s="10"/>
      <c r="Q87" s="10">
        <f>'1.4.Fwd TIV-Field Inputs'!T87</f>
        <v>0</v>
      </c>
      <c r="R87" s="96"/>
      <c r="S87" s="10">
        <f>'1.4.Fwd TIV-Field Inputs'!V87</f>
        <v>0</v>
      </c>
      <c r="T87" s="10">
        <f>'1.4.Fwd TIV-Field Inputs'!Z87</f>
        <v>0</v>
      </c>
      <c r="U87" s="10"/>
      <c r="V87" s="10">
        <f>'1.4.Fwd TIV-Field Inputs'!AA87</f>
        <v>0</v>
      </c>
      <c r="W87"/>
      <c r="X87" s="10">
        <f>'1.4.Fwd TIV-Field Inputs'!AC87</f>
        <v>0</v>
      </c>
      <c r="Y87" s="10">
        <f>'1.4.Fwd TIV-Field Inputs'!AG87</f>
        <v>0</v>
      </c>
      <c r="Z87" s="10"/>
      <c r="AA87" s="10">
        <f>'1.4.Fwd TIV-Field Inputs'!AH87</f>
        <v>0</v>
      </c>
      <c r="AB87" s="96"/>
      <c r="AC87" s="10">
        <f>'1.4.Fwd TIV-Field Inputs'!AJ87</f>
        <v>0</v>
      </c>
      <c r="AD87" s="10">
        <f>'1.4.Fwd TIV-Field Inputs'!AN87</f>
        <v>0</v>
      </c>
      <c r="AE87" s="10"/>
      <c r="AF87" s="10">
        <f>'1.4.Fwd TIV-Field Inputs'!AO87</f>
        <v>0</v>
      </c>
      <c r="AH87" s="72">
        <f>IFERROR(VLOOKUP(D87,Masters!$D$3:$E$17,2,FALSE),0)</f>
        <v>0</v>
      </c>
    </row>
    <row r="88" spans="1:34" s="3" customFormat="1" ht="16.5" customHeight="1" x14ac:dyDescent="0.25">
      <c r="A88" s="53">
        <f>'1.4.Fwd TIV-Field Inputs'!A88</f>
        <v>0</v>
      </c>
      <c r="B88" s="53">
        <f>'1.4.Fwd TIV-Field Inputs'!B88</f>
        <v>0</v>
      </c>
      <c r="C88" s="53">
        <f>'1.4.Fwd TIV-Field Inputs'!C88</f>
        <v>0</v>
      </c>
      <c r="D88" s="53">
        <f>'1.4.Fwd TIV-Field Inputs'!D88</f>
        <v>0</v>
      </c>
      <c r="E88" s="84" t="str">
        <f t="shared" si="7"/>
        <v>0-0 (0)</v>
      </c>
      <c r="G88" s="10">
        <f>'23.1.Forecasting A (M1)'!H88</f>
        <v>0</v>
      </c>
      <c r="H88" s="10"/>
      <c r="I88" s="96"/>
      <c r="J88" s="10">
        <f>'23.1.Forecasting A (M1)'!J88</f>
        <v>0</v>
      </c>
      <c r="K88" s="10">
        <f>'23.1.Forecasting A (M1)'!L88</f>
        <v>0</v>
      </c>
      <c r="L88" s="10"/>
      <c r="N88" s="10">
        <f>'1.4.Fwd TIV-Field Inputs'!O88</f>
        <v>0</v>
      </c>
      <c r="O88" s="10">
        <f>'1.4.Fwd TIV-Field Inputs'!S88</f>
        <v>0</v>
      </c>
      <c r="P88" s="10"/>
      <c r="Q88" s="10">
        <f>'1.4.Fwd TIV-Field Inputs'!T88</f>
        <v>0</v>
      </c>
      <c r="R88" s="96"/>
      <c r="S88" s="10">
        <f>'1.4.Fwd TIV-Field Inputs'!V88</f>
        <v>0</v>
      </c>
      <c r="T88" s="10">
        <f>'1.4.Fwd TIV-Field Inputs'!Z88</f>
        <v>0</v>
      </c>
      <c r="U88" s="10"/>
      <c r="V88" s="10">
        <f>'1.4.Fwd TIV-Field Inputs'!AA88</f>
        <v>0</v>
      </c>
      <c r="W88"/>
      <c r="X88" s="10">
        <f>'1.4.Fwd TIV-Field Inputs'!AC88</f>
        <v>0</v>
      </c>
      <c r="Y88" s="10">
        <f>'1.4.Fwd TIV-Field Inputs'!AG88</f>
        <v>0</v>
      </c>
      <c r="Z88" s="10"/>
      <c r="AA88" s="10">
        <f>'1.4.Fwd TIV-Field Inputs'!AH88</f>
        <v>0</v>
      </c>
      <c r="AB88" s="96"/>
      <c r="AC88" s="10">
        <f>'1.4.Fwd TIV-Field Inputs'!AJ88</f>
        <v>0</v>
      </c>
      <c r="AD88" s="10">
        <f>'1.4.Fwd TIV-Field Inputs'!AN88</f>
        <v>0</v>
      </c>
      <c r="AE88" s="10"/>
      <c r="AF88" s="10">
        <f>'1.4.Fwd TIV-Field Inputs'!AO88</f>
        <v>0</v>
      </c>
      <c r="AH88" s="72">
        <f>IFERROR(VLOOKUP(D88,Masters!$D$3:$E$17,2,FALSE),0)</f>
        <v>0</v>
      </c>
    </row>
    <row r="89" spans="1:34" s="3" customFormat="1" ht="16.5" customHeight="1" x14ac:dyDescent="0.25">
      <c r="A89" s="53">
        <f>'1.4.Fwd TIV-Field Inputs'!A89</f>
        <v>0</v>
      </c>
      <c r="B89" s="53">
        <f>'1.4.Fwd TIV-Field Inputs'!B89</f>
        <v>0</v>
      </c>
      <c r="C89" s="53">
        <f>'1.4.Fwd TIV-Field Inputs'!C89</f>
        <v>0</v>
      </c>
      <c r="D89" s="53">
        <f>'1.4.Fwd TIV-Field Inputs'!D89</f>
        <v>0</v>
      </c>
      <c r="E89" s="84" t="str">
        <f t="shared" si="7"/>
        <v>0-0 (0)</v>
      </c>
      <c r="G89" s="10">
        <f>'23.1.Forecasting A (M1)'!H89</f>
        <v>0</v>
      </c>
      <c r="H89" s="10"/>
      <c r="I89" s="96"/>
      <c r="J89" s="10">
        <f>'23.1.Forecasting A (M1)'!J89</f>
        <v>0</v>
      </c>
      <c r="K89" s="10">
        <f>'23.1.Forecasting A (M1)'!L89</f>
        <v>0</v>
      </c>
      <c r="L89" s="10"/>
      <c r="N89" s="10">
        <f>'1.4.Fwd TIV-Field Inputs'!O89</f>
        <v>0</v>
      </c>
      <c r="O89" s="10">
        <f>'1.4.Fwd TIV-Field Inputs'!S89</f>
        <v>0</v>
      </c>
      <c r="P89" s="10"/>
      <c r="Q89" s="10">
        <f>'1.4.Fwd TIV-Field Inputs'!T89</f>
        <v>0</v>
      </c>
      <c r="R89" s="96"/>
      <c r="S89" s="10">
        <f>'1.4.Fwd TIV-Field Inputs'!V89</f>
        <v>0</v>
      </c>
      <c r="T89" s="10">
        <f>'1.4.Fwd TIV-Field Inputs'!Z89</f>
        <v>0</v>
      </c>
      <c r="U89" s="10"/>
      <c r="V89" s="10">
        <f>'1.4.Fwd TIV-Field Inputs'!AA89</f>
        <v>0</v>
      </c>
      <c r="W89"/>
      <c r="X89" s="10">
        <f>'1.4.Fwd TIV-Field Inputs'!AC89</f>
        <v>0</v>
      </c>
      <c r="Y89" s="10">
        <f>'1.4.Fwd TIV-Field Inputs'!AG89</f>
        <v>0</v>
      </c>
      <c r="Z89" s="10"/>
      <c r="AA89" s="10">
        <f>'1.4.Fwd TIV-Field Inputs'!AH89</f>
        <v>0</v>
      </c>
      <c r="AB89" s="96"/>
      <c r="AC89" s="10">
        <f>'1.4.Fwd TIV-Field Inputs'!AJ89</f>
        <v>0</v>
      </c>
      <c r="AD89" s="10">
        <f>'1.4.Fwd TIV-Field Inputs'!AN89</f>
        <v>0</v>
      </c>
      <c r="AE89" s="10"/>
      <c r="AF89" s="10">
        <f>'1.4.Fwd TIV-Field Inputs'!AO89</f>
        <v>0</v>
      </c>
      <c r="AH89" s="72">
        <f>IFERROR(VLOOKUP(D89,Masters!$D$3:$E$17,2,FALSE),0)</f>
        <v>0</v>
      </c>
    </row>
    <row r="90" spans="1:34" s="3" customFormat="1" ht="16.5" customHeight="1" x14ac:dyDescent="0.25">
      <c r="A90" s="53">
        <f>'1.4.Fwd TIV-Field Inputs'!A90</f>
        <v>0</v>
      </c>
      <c r="B90" s="53">
        <f>'1.4.Fwd TIV-Field Inputs'!B90</f>
        <v>0</v>
      </c>
      <c r="C90" s="53">
        <f>'1.4.Fwd TIV-Field Inputs'!C90</f>
        <v>0</v>
      </c>
      <c r="D90" s="53">
        <f>'1.4.Fwd TIV-Field Inputs'!D90</f>
        <v>0</v>
      </c>
      <c r="E90" s="84" t="str">
        <f t="shared" si="7"/>
        <v>0-0 (0)</v>
      </c>
      <c r="G90" s="10">
        <f>'23.1.Forecasting A (M1)'!H90</f>
        <v>0</v>
      </c>
      <c r="H90" s="10"/>
      <c r="I90" s="96"/>
      <c r="J90" s="10">
        <f>'23.1.Forecasting A (M1)'!J90</f>
        <v>0</v>
      </c>
      <c r="K90" s="10">
        <f>'23.1.Forecasting A (M1)'!L90</f>
        <v>0</v>
      </c>
      <c r="L90" s="10"/>
      <c r="N90" s="10">
        <f>'1.4.Fwd TIV-Field Inputs'!O90</f>
        <v>0</v>
      </c>
      <c r="O90" s="10">
        <f>'1.4.Fwd TIV-Field Inputs'!S90</f>
        <v>0</v>
      </c>
      <c r="P90" s="10"/>
      <c r="Q90" s="10">
        <f>'1.4.Fwd TIV-Field Inputs'!T90</f>
        <v>0</v>
      </c>
      <c r="R90" s="96"/>
      <c r="S90" s="10">
        <f>'1.4.Fwd TIV-Field Inputs'!V90</f>
        <v>0</v>
      </c>
      <c r="T90" s="10">
        <f>'1.4.Fwd TIV-Field Inputs'!Z90</f>
        <v>0</v>
      </c>
      <c r="U90" s="10"/>
      <c r="V90" s="10">
        <f>'1.4.Fwd TIV-Field Inputs'!AA90</f>
        <v>0</v>
      </c>
      <c r="W90"/>
      <c r="X90" s="10">
        <f>'1.4.Fwd TIV-Field Inputs'!AC90</f>
        <v>0</v>
      </c>
      <c r="Y90" s="10">
        <f>'1.4.Fwd TIV-Field Inputs'!AG90</f>
        <v>0</v>
      </c>
      <c r="Z90" s="10"/>
      <c r="AA90" s="10">
        <f>'1.4.Fwd TIV-Field Inputs'!AH90</f>
        <v>0</v>
      </c>
      <c r="AB90" s="96"/>
      <c r="AC90" s="10">
        <f>'1.4.Fwd TIV-Field Inputs'!AJ90</f>
        <v>0</v>
      </c>
      <c r="AD90" s="10">
        <f>'1.4.Fwd TIV-Field Inputs'!AN90</f>
        <v>0</v>
      </c>
      <c r="AE90" s="10"/>
      <c r="AF90" s="10">
        <f>'1.4.Fwd TIV-Field Inputs'!AO90</f>
        <v>0</v>
      </c>
      <c r="AH90" s="72">
        <f>IFERROR(VLOOKUP(D90,Masters!$D$3:$E$17,2,FALSE),0)</f>
        <v>0</v>
      </c>
    </row>
    <row r="91" spans="1:34" s="3" customFormat="1" ht="16.5" customHeight="1" x14ac:dyDescent="0.25">
      <c r="A91" s="53">
        <f>'1.4.Fwd TIV-Field Inputs'!A91</f>
        <v>0</v>
      </c>
      <c r="B91" s="53">
        <f>'1.4.Fwd TIV-Field Inputs'!B91</f>
        <v>0</v>
      </c>
      <c r="C91" s="53">
        <f>'1.4.Fwd TIV-Field Inputs'!C91</f>
        <v>0</v>
      </c>
      <c r="D91" s="53">
        <f>'1.4.Fwd TIV-Field Inputs'!D91</f>
        <v>0</v>
      </c>
      <c r="E91" s="84" t="str">
        <f t="shared" si="7"/>
        <v>0-0 (0)</v>
      </c>
      <c r="G91" s="10">
        <f>'23.1.Forecasting A (M1)'!H91</f>
        <v>0</v>
      </c>
      <c r="H91" s="10"/>
      <c r="I91" s="96"/>
      <c r="J91" s="10">
        <f>'23.1.Forecasting A (M1)'!J91</f>
        <v>0</v>
      </c>
      <c r="K91" s="10">
        <f>'23.1.Forecasting A (M1)'!L91</f>
        <v>0</v>
      </c>
      <c r="L91" s="10"/>
      <c r="N91" s="10">
        <f>'1.4.Fwd TIV-Field Inputs'!O91</f>
        <v>0</v>
      </c>
      <c r="O91" s="10">
        <f>'1.4.Fwd TIV-Field Inputs'!S91</f>
        <v>0</v>
      </c>
      <c r="P91" s="10"/>
      <c r="Q91" s="10">
        <f>'1.4.Fwd TIV-Field Inputs'!T91</f>
        <v>0</v>
      </c>
      <c r="R91" s="96"/>
      <c r="S91" s="10">
        <f>'1.4.Fwd TIV-Field Inputs'!V91</f>
        <v>0</v>
      </c>
      <c r="T91" s="10">
        <f>'1.4.Fwd TIV-Field Inputs'!Z91</f>
        <v>0</v>
      </c>
      <c r="U91" s="10"/>
      <c r="V91" s="10">
        <f>'1.4.Fwd TIV-Field Inputs'!AA91</f>
        <v>0</v>
      </c>
      <c r="W91"/>
      <c r="X91" s="10">
        <f>'1.4.Fwd TIV-Field Inputs'!AC91</f>
        <v>0</v>
      </c>
      <c r="Y91" s="10">
        <f>'1.4.Fwd TIV-Field Inputs'!AG91</f>
        <v>0</v>
      </c>
      <c r="Z91" s="10"/>
      <c r="AA91" s="10">
        <f>'1.4.Fwd TIV-Field Inputs'!AH91</f>
        <v>0</v>
      </c>
      <c r="AB91" s="96"/>
      <c r="AC91" s="10">
        <f>'1.4.Fwd TIV-Field Inputs'!AJ91</f>
        <v>0</v>
      </c>
      <c r="AD91" s="10">
        <f>'1.4.Fwd TIV-Field Inputs'!AN91</f>
        <v>0</v>
      </c>
      <c r="AE91" s="10"/>
      <c r="AF91" s="10">
        <f>'1.4.Fwd TIV-Field Inputs'!AO91</f>
        <v>0</v>
      </c>
      <c r="AH91" s="72">
        <f>IFERROR(VLOOKUP(D91,Masters!$D$3:$E$17,2,FALSE),0)</f>
        <v>0</v>
      </c>
    </row>
    <row r="92" spans="1:34" s="3" customFormat="1" ht="16.5" customHeight="1" x14ac:dyDescent="0.25">
      <c r="A92" s="53">
        <f>'1.4.Fwd TIV-Field Inputs'!A92</f>
        <v>0</v>
      </c>
      <c r="B92" s="53">
        <f>'1.4.Fwd TIV-Field Inputs'!B92</f>
        <v>0</v>
      </c>
      <c r="C92" s="53">
        <f>'1.4.Fwd TIV-Field Inputs'!C92</f>
        <v>0</v>
      </c>
      <c r="D92" s="53">
        <f>'1.4.Fwd TIV-Field Inputs'!D92</f>
        <v>0</v>
      </c>
      <c r="E92" s="84" t="str">
        <f t="shared" si="7"/>
        <v>0-0 (0)</v>
      </c>
      <c r="G92" s="10">
        <f>'23.1.Forecasting A (M1)'!H92</f>
        <v>0</v>
      </c>
      <c r="H92" s="10"/>
      <c r="I92" s="96"/>
      <c r="J92" s="10">
        <f>'23.1.Forecasting A (M1)'!J92</f>
        <v>0</v>
      </c>
      <c r="K92" s="10">
        <f>'23.1.Forecasting A (M1)'!L92</f>
        <v>0</v>
      </c>
      <c r="L92" s="10"/>
      <c r="N92" s="10">
        <f>'1.4.Fwd TIV-Field Inputs'!O92</f>
        <v>0</v>
      </c>
      <c r="O92" s="10">
        <f>'1.4.Fwd TIV-Field Inputs'!S92</f>
        <v>0</v>
      </c>
      <c r="P92" s="10"/>
      <c r="Q92" s="10">
        <f>'1.4.Fwd TIV-Field Inputs'!T92</f>
        <v>0</v>
      </c>
      <c r="R92" s="96"/>
      <c r="S92" s="10">
        <f>'1.4.Fwd TIV-Field Inputs'!V92</f>
        <v>0</v>
      </c>
      <c r="T92" s="10">
        <f>'1.4.Fwd TIV-Field Inputs'!Z92</f>
        <v>0</v>
      </c>
      <c r="U92" s="10"/>
      <c r="V92" s="10">
        <f>'1.4.Fwd TIV-Field Inputs'!AA92</f>
        <v>0</v>
      </c>
      <c r="W92"/>
      <c r="X92" s="10">
        <f>'1.4.Fwd TIV-Field Inputs'!AC92</f>
        <v>0</v>
      </c>
      <c r="Y92" s="10">
        <f>'1.4.Fwd TIV-Field Inputs'!AG92</f>
        <v>0</v>
      </c>
      <c r="Z92" s="10"/>
      <c r="AA92" s="10">
        <f>'1.4.Fwd TIV-Field Inputs'!AH92</f>
        <v>0</v>
      </c>
      <c r="AB92" s="96"/>
      <c r="AC92" s="10">
        <f>'1.4.Fwd TIV-Field Inputs'!AJ92</f>
        <v>0</v>
      </c>
      <c r="AD92" s="10">
        <f>'1.4.Fwd TIV-Field Inputs'!AN92</f>
        <v>0</v>
      </c>
      <c r="AE92" s="10"/>
      <c r="AF92" s="10">
        <f>'1.4.Fwd TIV-Field Inputs'!AO92</f>
        <v>0</v>
      </c>
      <c r="AH92" s="72">
        <f>IFERROR(VLOOKUP(D92,Masters!$D$3:$E$17,2,FALSE),0)</f>
        <v>0</v>
      </c>
    </row>
    <row r="93" spans="1:34" s="3" customFormat="1" ht="16.5" customHeight="1" x14ac:dyDescent="0.25">
      <c r="A93" s="53">
        <f>'1.4.Fwd TIV-Field Inputs'!A93</f>
        <v>0</v>
      </c>
      <c r="B93" s="53">
        <f>'1.4.Fwd TIV-Field Inputs'!B93</f>
        <v>0</v>
      </c>
      <c r="C93" s="53">
        <f>'1.4.Fwd TIV-Field Inputs'!C93</f>
        <v>0</v>
      </c>
      <c r="D93" s="53">
        <f>'1.4.Fwd TIV-Field Inputs'!D93</f>
        <v>0</v>
      </c>
      <c r="E93" s="84" t="str">
        <f t="shared" si="7"/>
        <v>0-0 (0)</v>
      </c>
      <c r="G93" s="10">
        <f>'23.1.Forecasting A (M1)'!H93</f>
        <v>0</v>
      </c>
      <c r="H93" s="10"/>
      <c r="I93" s="96"/>
      <c r="J93" s="10">
        <f>'23.1.Forecasting A (M1)'!J93</f>
        <v>0</v>
      </c>
      <c r="K93" s="10">
        <f>'23.1.Forecasting A (M1)'!L93</f>
        <v>0</v>
      </c>
      <c r="L93" s="10"/>
      <c r="N93" s="10">
        <f>'1.4.Fwd TIV-Field Inputs'!O93</f>
        <v>0</v>
      </c>
      <c r="O93" s="10">
        <f>'1.4.Fwd TIV-Field Inputs'!S93</f>
        <v>0</v>
      </c>
      <c r="P93" s="10"/>
      <c r="Q93" s="10">
        <f>'1.4.Fwd TIV-Field Inputs'!T93</f>
        <v>0</v>
      </c>
      <c r="R93" s="96"/>
      <c r="S93" s="10">
        <f>'1.4.Fwd TIV-Field Inputs'!V93</f>
        <v>0</v>
      </c>
      <c r="T93" s="10">
        <f>'1.4.Fwd TIV-Field Inputs'!Z93</f>
        <v>0</v>
      </c>
      <c r="U93" s="10"/>
      <c r="V93" s="10">
        <f>'1.4.Fwd TIV-Field Inputs'!AA93</f>
        <v>0</v>
      </c>
      <c r="W93"/>
      <c r="X93" s="10">
        <f>'1.4.Fwd TIV-Field Inputs'!AC93</f>
        <v>0</v>
      </c>
      <c r="Y93" s="10">
        <f>'1.4.Fwd TIV-Field Inputs'!AG93</f>
        <v>0</v>
      </c>
      <c r="Z93" s="10"/>
      <c r="AA93" s="10">
        <f>'1.4.Fwd TIV-Field Inputs'!AH93</f>
        <v>0</v>
      </c>
      <c r="AB93" s="96"/>
      <c r="AC93" s="10">
        <f>'1.4.Fwd TIV-Field Inputs'!AJ93</f>
        <v>0</v>
      </c>
      <c r="AD93" s="10">
        <f>'1.4.Fwd TIV-Field Inputs'!AN93</f>
        <v>0</v>
      </c>
      <c r="AE93" s="10"/>
      <c r="AF93" s="10">
        <f>'1.4.Fwd TIV-Field Inputs'!AO93</f>
        <v>0</v>
      </c>
      <c r="AH93" s="72">
        <f>IFERROR(VLOOKUP(D93,Masters!$D$3:$E$17,2,FALSE),0)</f>
        <v>0</v>
      </c>
    </row>
    <row r="94" spans="1:34" s="3" customFormat="1" ht="16.5" customHeight="1" x14ac:dyDescent="0.25">
      <c r="A94" s="53">
        <f>'1.4.Fwd TIV-Field Inputs'!A94</f>
        <v>0</v>
      </c>
      <c r="B94" s="53">
        <f>'1.4.Fwd TIV-Field Inputs'!B94</f>
        <v>0</v>
      </c>
      <c r="C94" s="53">
        <f>'1.4.Fwd TIV-Field Inputs'!C94</f>
        <v>0</v>
      </c>
      <c r="D94" s="53">
        <f>'1.4.Fwd TIV-Field Inputs'!D94</f>
        <v>0</v>
      </c>
      <c r="E94" s="84" t="str">
        <f t="shared" si="7"/>
        <v>0-0 (0)</v>
      </c>
      <c r="G94" s="10">
        <f>'23.1.Forecasting A (M1)'!H94</f>
        <v>0</v>
      </c>
      <c r="H94" s="10"/>
      <c r="I94" s="96"/>
      <c r="J94" s="10">
        <f>'23.1.Forecasting A (M1)'!J94</f>
        <v>0</v>
      </c>
      <c r="K94" s="10">
        <f>'23.1.Forecasting A (M1)'!L94</f>
        <v>0</v>
      </c>
      <c r="L94" s="10"/>
      <c r="N94" s="10">
        <f>'1.4.Fwd TIV-Field Inputs'!O94</f>
        <v>0</v>
      </c>
      <c r="O94" s="10">
        <f>'1.4.Fwd TIV-Field Inputs'!S94</f>
        <v>0</v>
      </c>
      <c r="P94" s="10"/>
      <c r="Q94" s="10">
        <f>'1.4.Fwd TIV-Field Inputs'!T94</f>
        <v>0</v>
      </c>
      <c r="R94" s="96"/>
      <c r="S94" s="10">
        <f>'1.4.Fwd TIV-Field Inputs'!V94</f>
        <v>0</v>
      </c>
      <c r="T94" s="10">
        <f>'1.4.Fwd TIV-Field Inputs'!Z94</f>
        <v>0</v>
      </c>
      <c r="U94" s="10"/>
      <c r="V94" s="10">
        <f>'1.4.Fwd TIV-Field Inputs'!AA94</f>
        <v>0</v>
      </c>
      <c r="W94"/>
      <c r="X94" s="10">
        <f>'1.4.Fwd TIV-Field Inputs'!AC94</f>
        <v>0</v>
      </c>
      <c r="Y94" s="10">
        <f>'1.4.Fwd TIV-Field Inputs'!AG94</f>
        <v>0</v>
      </c>
      <c r="Z94" s="10"/>
      <c r="AA94" s="10">
        <f>'1.4.Fwd TIV-Field Inputs'!AH94</f>
        <v>0</v>
      </c>
      <c r="AB94" s="96"/>
      <c r="AC94" s="10">
        <f>'1.4.Fwd TIV-Field Inputs'!AJ94</f>
        <v>0</v>
      </c>
      <c r="AD94" s="10">
        <f>'1.4.Fwd TIV-Field Inputs'!AN94</f>
        <v>0</v>
      </c>
      <c r="AE94" s="10"/>
      <c r="AF94" s="10">
        <f>'1.4.Fwd TIV-Field Inputs'!AO94</f>
        <v>0</v>
      </c>
      <c r="AH94" s="72">
        <f>IFERROR(VLOOKUP(D94,Masters!$D$3:$E$17,2,FALSE),0)</f>
        <v>0</v>
      </c>
    </row>
    <row r="95" spans="1:34" s="3" customFormat="1" ht="16.5" customHeight="1" x14ac:dyDescent="0.25">
      <c r="A95" s="53">
        <f>'1.4.Fwd TIV-Field Inputs'!A95</f>
        <v>0</v>
      </c>
      <c r="B95" s="53">
        <f>'1.4.Fwd TIV-Field Inputs'!B95</f>
        <v>0</v>
      </c>
      <c r="C95" s="53">
        <f>'1.4.Fwd TIV-Field Inputs'!C95</f>
        <v>0</v>
      </c>
      <c r="D95" s="53">
        <f>'1.4.Fwd TIV-Field Inputs'!D95</f>
        <v>0</v>
      </c>
      <c r="E95" s="84" t="str">
        <f t="shared" si="7"/>
        <v>0-0 (0)</v>
      </c>
      <c r="G95" s="10">
        <f>'23.1.Forecasting A (M1)'!H95</f>
        <v>0</v>
      </c>
      <c r="H95" s="10"/>
      <c r="I95" s="96"/>
      <c r="J95" s="10">
        <f>'23.1.Forecasting A (M1)'!J95</f>
        <v>0</v>
      </c>
      <c r="K95" s="10">
        <f>'23.1.Forecasting A (M1)'!L95</f>
        <v>0</v>
      </c>
      <c r="L95" s="10"/>
      <c r="N95" s="10">
        <f>'1.4.Fwd TIV-Field Inputs'!O95</f>
        <v>0</v>
      </c>
      <c r="O95" s="10">
        <f>'1.4.Fwd TIV-Field Inputs'!S95</f>
        <v>0</v>
      </c>
      <c r="P95" s="10"/>
      <c r="Q95" s="10">
        <f>'1.4.Fwd TIV-Field Inputs'!T95</f>
        <v>0</v>
      </c>
      <c r="R95" s="96"/>
      <c r="S95" s="10">
        <f>'1.4.Fwd TIV-Field Inputs'!V95</f>
        <v>0</v>
      </c>
      <c r="T95" s="10">
        <f>'1.4.Fwd TIV-Field Inputs'!Z95</f>
        <v>0</v>
      </c>
      <c r="U95" s="10"/>
      <c r="V95" s="10">
        <f>'1.4.Fwd TIV-Field Inputs'!AA95</f>
        <v>0</v>
      </c>
      <c r="W95"/>
      <c r="X95" s="10">
        <f>'1.4.Fwd TIV-Field Inputs'!AC95</f>
        <v>0</v>
      </c>
      <c r="Y95" s="10">
        <f>'1.4.Fwd TIV-Field Inputs'!AG95</f>
        <v>0</v>
      </c>
      <c r="Z95" s="10"/>
      <c r="AA95" s="10">
        <f>'1.4.Fwd TIV-Field Inputs'!AH95</f>
        <v>0</v>
      </c>
      <c r="AB95" s="96"/>
      <c r="AC95" s="10">
        <f>'1.4.Fwd TIV-Field Inputs'!AJ95</f>
        <v>0</v>
      </c>
      <c r="AD95" s="10">
        <f>'1.4.Fwd TIV-Field Inputs'!AN95</f>
        <v>0</v>
      </c>
      <c r="AE95" s="10"/>
      <c r="AF95" s="10">
        <f>'1.4.Fwd TIV-Field Inputs'!AO95</f>
        <v>0</v>
      </c>
      <c r="AH95" s="72">
        <f>IFERROR(VLOOKUP(D95,Masters!$D$3:$E$17,2,FALSE),0)</f>
        <v>0</v>
      </c>
    </row>
    <row r="96" spans="1:34" s="3" customFormat="1" ht="16.5" customHeight="1" x14ac:dyDescent="0.25">
      <c r="A96" s="53">
        <f>'1.4.Fwd TIV-Field Inputs'!A96</f>
        <v>0</v>
      </c>
      <c r="B96" s="53">
        <f>'1.4.Fwd TIV-Field Inputs'!B96</f>
        <v>0</v>
      </c>
      <c r="C96" s="53">
        <f>'1.4.Fwd TIV-Field Inputs'!C96</f>
        <v>0</v>
      </c>
      <c r="D96" s="53">
        <f>'1.4.Fwd TIV-Field Inputs'!D96</f>
        <v>0</v>
      </c>
      <c r="E96" s="84" t="str">
        <f t="shared" si="7"/>
        <v>0-0 (0)</v>
      </c>
      <c r="G96" s="10">
        <f>'23.1.Forecasting A (M1)'!H96</f>
        <v>0</v>
      </c>
      <c r="H96" s="10"/>
      <c r="I96" s="96"/>
      <c r="J96" s="10">
        <f>'23.1.Forecasting A (M1)'!J96</f>
        <v>0</v>
      </c>
      <c r="K96" s="10">
        <f>'23.1.Forecasting A (M1)'!L96</f>
        <v>0</v>
      </c>
      <c r="L96" s="10"/>
      <c r="N96" s="10">
        <f>'1.4.Fwd TIV-Field Inputs'!O96</f>
        <v>0</v>
      </c>
      <c r="O96" s="10">
        <f>'1.4.Fwd TIV-Field Inputs'!S96</f>
        <v>0</v>
      </c>
      <c r="P96" s="10"/>
      <c r="Q96" s="10">
        <f>'1.4.Fwd TIV-Field Inputs'!T96</f>
        <v>0</v>
      </c>
      <c r="R96" s="96"/>
      <c r="S96" s="10">
        <f>'1.4.Fwd TIV-Field Inputs'!V96</f>
        <v>0</v>
      </c>
      <c r="T96" s="10">
        <f>'1.4.Fwd TIV-Field Inputs'!Z96</f>
        <v>0</v>
      </c>
      <c r="U96" s="10"/>
      <c r="V96" s="10">
        <f>'1.4.Fwd TIV-Field Inputs'!AA96</f>
        <v>0</v>
      </c>
      <c r="W96"/>
      <c r="X96" s="10">
        <f>'1.4.Fwd TIV-Field Inputs'!AC96</f>
        <v>0</v>
      </c>
      <c r="Y96" s="10">
        <f>'1.4.Fwd TIV-Field Inputs'!AG96</f>
        <v>0</v>
      </c>
      <c r="Z96" s="10"/>
      <c r="AA96" s="10">
        <f>'1.4.Fwd TIV-Field Inputs'!AH96</f>
        <v>0</v>
      </c>
      <c r="AB96" s="96"/>
      <c r="AC96" s="10">
        <f>'1.4.Fwd TIV-Field Inputs'!AJ96</f>
        <v>0</v>
      </c>
      <c r="AD96" s="10">
        <f>'1.4.Fwd TIV-Field Inputs'!AN96</f>
        <v>0</v>
      </c>
      <c r="AE96" s="10"/>
      <c r="AF96" s="10">
        <f>'1.4.Fwd TIV-Field Inputs'!AO96</f>
        <v>0</v>
      </c>
      <c r="AH96" s="72">
        <f>IFERROR(VLOOKUP(D96,Masters!$D$3:$E$17,2,FALSE),0)</f>
        <v>0</v>
      </c>
    </row>
    <row r="97" spans="1:34" s="3" customFormat="1" ht="16.5" customHeight="1" x14ac:dyDescent="0.25">
      <c r="A97" s="53">
        <f>'1.4.Fwd TIV-Field Inputs'!A97</f>
        <v>0</v>
      </c>
      <c r="B97" s="53">
        <f>'1.4.Fwd TIV-Field Inputs'!B97</f>
        <v>0</v>
      </c>
      <c r="C97" s="53">
        <f>'1.4.Fwd TIV-Field Inputs'!C97</f>
        <v>0</v>
      </c>
      <c r="D97" s="53">
        <f>'1.4.Fwd TIV-Field Inputs'!D97</f>
        <v>0</v>
      </c>
      <c r="E97" s="84" t="str">
        <f t="shared" si="7"/>
        <v>0-0 (0)</v>
      </c>
      <c r="G97" s="10">
        <f>'23.1.Forecasting A (M1)'!H97</f>
        <v>0</v>
      </c>
      <c r="H97" s="10"/>
      <c r="I97" s="96"/>
      <c r="J97" s="10">
        <f>'23.1.Forecasting A (M1)'!J97</f>
        <v>0</v>
      </c>
      <c r="K97" s="10">
        <f>'23.1.Forecasting A (M1)'!L97</f>
        <v>0</v>
      </c>
      <c r="L97" s="10"/>
      <c r="N97" s="10">
        <f>'1.4.Fwd TIV-Field Inputs'!O97</f>
        <v>0</v>
      </c>
      <c r="O97" s="10">
        <f>'1.4.Fwd TIV-Field Inputs'!S97</f>
        <v>0</v>
      </c>
      <c r="P97" s="10"/>
      <c r="Q97" s="10">
        <f>'1.4.Fwd TIV-Field Inputs'!T97</f>
        <v>0</v>
      </c>
      <c r="R97" s="96"/>
      <c r="S97" s="10">
        <f>'1.4.Fwd TIV-Field Inputs'!V97</f>
        <v>0</v>
      </c>
      <c r="T97" s="10">
        <f>'1.4.Fwd TIV-Field Inputs'!Z97</f>
        <v>0</v>
      </c>
      <c r="U97" s="10"/>
      <c r="V97" s="10">
        <f>'1.4.Fwd TIV-Field Inputs'!AA97</f>
        <v>0</v>
      </c>
      <c r="W97"/>
      <c r="X97" s="10">
        <f>'1.4.Fwd TIV-Field Inputs'!AC97</f>
        <v>0</v>
      </c>
      <c r="Y97" s="10">
        <f>'1.4.Fwd TIV-Field Inputs'!AG97</f>
        <v>0</v>
      </c>
      <c r="Z97" s="10"/>
      <c r="AA97" s="10">
        <f>'1.4.Fwd TIV-Field Inputs'!AH97</f>
        <v>0</v>
      </c>
      <c r="AB97" s="96"/>
      <c r="AC97" s="10">
        <f>'1.4.Fwd TIV-Field Inputs'!AJ97</f>
        <v>0</v>
      </c>
      <c r="AD97" s="10">
        <f>'1.4.Fwd TIV-Field Inputs'!AN97</f>
        <v>0</v>
      </c>
      <c r="AE97" s="10"/>
      <c r="AF97" s="10">
        <f>'1.4.Fwd TIV-Field Inputs'!AO97</f>
        <v>0</v>
      </c>
      <c r="AH97" s="72">
        <f>IFERROR(VLOOKUP(D97,Masters!$D$3:$E$17,2,FALSE),0)</f>
        <v>0</v>
      </c>
    </row>
    <row r="98" spans="1:34" s="3" customFormat="1" ht="16.5" customHeight="1" x14ac:dyDescent="0.25">
      <c r="A98" s="53">
        <f>'1.4.Fwd TIV-Field Inputs'!A98</f>
        <v>0</v>
      </c>
      <c r="B98" s="53">
        <f>'1.4.Fwd TIV-Field Inputs'!B98</f>
        <v>0</v>
      </c>
      <c r="C98" s="53">
        <f>'1.4.Fwd TIV-Field Inputs'!C98</f>
        <v>0</v>
      </c>
      <c r="D98" s="53">
        <f>'1.4.Fwd TIV-Field Inputs'!D98</f>
        <v>0</v>
      </c>
      <c r="E98" s="84" t="str">
        <f t="shared" si="7"/>
        <v>0-0 (0)</v>
      </c>
      <c r="G98" s="10">
        <f>'23.1.Forecasting A (M1)'!H98</f>
        <v>0</v>
      </c>
      <c r="H98" s="10"/>
      <c r="I98" s="96"/>
      <c r="J98" s="10">
        <f>'23.1.Forecasting A (M1)'!J98</f>
        <v>0</v>
      </c>
      <c r="K98" s="10">
        <f>'23.1.Forecasting A (M1)'!L98</f>
        <v>0</v>
      </c>
      <c r="L98" s="10"/>
      <c r="N98" s="10">
        <f>'1.4.Fwd TIV-Field Inputs'!O98</f>
        <v>0</v>
      </c>
      <c r="O98" s="10">
        <f>'1.4.Fwd TIV-Field Inputs'!S98</f>
        <v>0</v>
      </c>
      <c r="P98" s="10"/>
      <c r="Q98" s="10">
        <f>'1.4.Fwd TIV-Field Inputs'!T98</f>
        <v>0</v>
      </c>
      <c r="R98" s="96"/>
      <c r="S98" s="10">
        <f>'1.4.Fwd TIV-Field Inputs'!V98</f>
        <v>0</v>
      </c>
      <c r="T98" s="10">
        <f>'1.4.Fwd TIV-Field Inputs'!Z98</f>
        <v>0</v>
      </c>
      <c r="U98" s="10"/>
      <c r="V98" s="10">
        <f>'1.4.Fwd TIV-Field Inputs'!AA98</f>
        <v>0</v>
      </c>
      <c r="W98"/>
      <c r="X98" s="10">
        <f>'1.4.Fwd TIV-Field Inputs'!AC98</f>
        <v>0</v>
      </c>
      <c r="Y98" s="10">
        <f>'1.4.Fwd TIV-Field Inputs'!AG98</f>
        <v>0</v>
      </c>
      <c r="Z98" s="10"/>
      <c r="AA98" s="10">
        <f>'1.4.Fwd TIV-Field Inputs'!AH98</f>
        <v>0</v>
      </c>
      <c r="AB98" s="96"/>
      <c r="AC98" s="10">
        <f>'1.4.Fwd TIV-Field Inputs'!AJ98</f>
        <v>0</v>
      </c>
      <c r="AD98" s="10">
        <f>'1.4.Fwd TIV-Field Inputs'!AN98</f>
        <v>0</v>
      </c>
      <c r="AE98" s="10"/>
      <c r="AF98" s="10">
        <f>'1.4.Fwd TIV-Field Inputs'!AO98</f>
        <v>0</v>
      </c>
      <c r="AH98" s="72">
        <f>IFERROR(VLOOKUP(D98,Masters!$D$3:$E$17,2,FALSE),0)</f>
        <v>0</v>
      </c>
    </row>
    <row r="99" spans="1:34" s="3" customFormat="1" ht="16.5" customHeight="1" x14ac:dyDescent="0.25">
      <c r="A99" s="53">
        <f>'1.4.Fwd TIV-Field Inputs'!A99</f>
        <v>0</v>
      </c>
      <c r="B99" s="53">
        <f>'1.4.Fwd TIV-Field Inputs'!B99</f>
        <v>0</v>
      </c>
      <c r="C99" s="53">
        <f>'1.4.Fwd TIV-Field Inputs'!C99</f>
        <v>0</v>
      </c>
      <c r="D99" s="53">
        <f>'1.4.Fwd TIV-Field Inputs'!D99</f>
        <v>0</v>
      </c>
      <c r="E99" s="84" t="str">
        <f t="shared" si="7"/>
        <v>0-0 (0)</v>
      </c>
      <c r="G99" s="10">
        <f>'23.1.Forecasting A (M1)'!H99</f>
        <v>0</v>
      </c>
      <c r="H99" s="10"/>
      <c r="I99" s="96"/>
      <c r="J99" s="10">
        <f>'23.1.Forecasting A (M1)'!J99</f>
        <v>0</v>
      </c>
      <c r="K99" s="10">
        <f>'23.1.Forecasting A (M1)'!L99</f>
        <v>0</v>
      </c>
      <c r="L99" s="10"/>
      <c r="N99" s="10">
        <f>'1.4.Fwd TIV-Field Inputs'!O99</f>
        <v>0</v>
      </c>
      <c r="O99" s="10">
        <f>'1.4.Fwd TIV-Field Inputs'!S99</f>
        <v>0</v>
      </c>
      <c r="P99" s="10"/>
      <c r="Q99" s="10">
        <f>'1.4.Fwd TIV-Field Inputs'!T99</f>
        <v>0</v>
      </c>
      <c r="R99" s="96"/>
      <c r="S99" s="10">
        <f>'1.4.Fwd TIV-Field Inputs'!V99</f>
        <v>0</v>
      </c>
      <c r="T99" s="10">
        <f>'1.4.Fwd TIV-Field Inputs'!Z99</f>
        <v>0</v>
      </c>
      <c r="U99" s="10"/>
      <c r="V99" s="10">
        <f>'1.4.Fwd TIV-Field Inputs'!AA99</f>
        <v>0</v>
      </c>
      <c r="W99"/>
      <c r="X99" s="10">
        <f>'1.4.Fwd TIV-Field Inputs'!AC99</f>
        <v>0</v>
      </c>
      <c r="Y99" s="10">
        <f>'1.4.Fwd TIV-Field Inputs'!AG99</f>
        <v>0</v>
      </c>
      <c r="Z99" s="10"/>
      <c r="AA99" s="10">
        <f>'1.4.Fwd TIV-Field Inputs'!AH99</f>
        <v>0</v>
      </c>
      <c r="AB99" s="96"/>
      <c r="AC99" s="10">
        <f>'1.4.Fwd TIV-Field Inputs'!AJ99</f>
        <v>0</v>
      </c>
      <c r="AD99" s="10">
        <f>'1.4.Fwd TIV-Field Inputs'!AN99</f>
        <v>0</v>
      </c>
      <c r="AE99" s="10"/>
      <c r="AF99" s="10">
        <f>'1.4.Fwd TIV-Field Inputs'!AO99</f>
        <v>0</v>
      </c>
      <c r="AH99" s="72">
        <f>IFERROR(VLOOKUP(D99,Masters!$D$3:$E$17,2,FALSE),0)</f>
        <v>0</v>
      </c>
    </row>
    <row r="100" spans="1:34" s="3" customFormat="1" ht="16.5" customHeight="1" x14ac:dyDescent="0.25">
      <c r="A100" s="53">
        <f>'1.4.Fwd TIV-Field Inputs'!A100</f>
        <v>0</v>
      </c>
      <c r="B100" s="53">
        <f>'1.4.Fwd TIV-Field Inputs'!B100</f>
        <v>0</v>
      </c>
      <c r="C100" s="53">
        <f>'1.4.Fwd TIV-Field Inputs'!C100</f>
        <v>0</v>
      </c>
      <c r="D100" s="53">
        <f>'1.4.Fwd TIV-Field Inputs'!D100</f>
        <v>0</v>
      </c>
      <c r="E100" s="84" t="str">
        <f t="shared" si="7"/>
        <v>0-0 (0)</v>
      </c>
      <c r="G100" s="10">
        <f>'23.1.Forecasting A (M1)'!H100</f>
        <v>0</v>
      </c>
      <c r="H100" s="10"/>
      <c r="I100" s="96"/>
      <c r="J100" s="10">
        <f>'23.1.Forecasting A (M1)'!J100</f>
        <v>0</v>
      </c>
      <c r="K100" s="10">
        <f>'23.1.Forecasting A (M1)'!L100</f>
        <v>0</v>
      </c>
      <c r="L100" s="10"/>
      <c r="N100" s="10">
        <f>'1.4.Fwd TIV-Field Inputs'!O100</f>
        <v>0</v>
      </c>
      <c r="O100" s="10">
        <f>'1.4.Fwd TIV-Field Inputs'!S100</f>
        <v>0</v>
      </c>
      <c r="P100" s="10"/>
      <c r="Q100" s="10">
        <f>'1.4.Fwd TIV-Field Inputs'!T100</f>
        <v>0</v>
      </c>
      <c r="R100" s="96"/>
      <c r="S100" s="10">
        <f>'1.4.Fwd TIV-Field Inputs'!V100</f>
        <v>0</v>
      </c>
      <c r="T100" s="10">
        <f>'1.4.Fwd TIV-Field Inputs'!Z100</f>
        <v>0</v>
      </c>
      <c r="U100" s="10"/>
      <c r="V100" s="10">
        <f>'1.4.Fwd TIV-Field Inputs'!AA100</f>
        <v>0</v>
      </c>
      <c r="W100"/>
      <c r="X100" s="10">
        <f>'1.4.Fwd TIV-Field Inputs'!AC100</f>
        <v>0</v>
      </c>
      <c r="Y100" s="10">
        <f>'1.4.Fwd TIV-Field Inputs'!AG100</f>
        <v>0</v>
      </c>
      <c r="Z100" s="10"/>
      <c r="AA100" s="10">
        <f>'1.4.Fwd TIV-Field Inputs'!AH100</f>
        <v>0</v>
      </c>
      <c r="AB100" s="96"/>
      <c r="AC100" s="10">
        <f>'1.4.Fwd TIV-Field Inputs'!AJ100</f>
        <v>0</v>
      </c>
      <c r="AD100" s="10">
        <f>'1.4.Fwd TIV-Field Inputs'!AN100</f>
        <v>0</v>
      </c>
      <c r="AE100" s="10"/>
      <c r="AF100" s="10">
        <f>'1.4.Fwd TIV-Field Inputs'!AO100</f>
        <v>0</v>
      </c>
      <c r="AH100" s="72">
        <f>IFERROR(VLOOKUP(D100,Masters!$D$3:$E$17,2,FALSE),0)</f>
        <v>0</v>
      </c>
    </row>
    <row r="101" spans="1:34" s="3" customFormat="1" ht="16.5" customHeight="1" x14ac:dyDescent="0.25">
      <c r="A101" s="53">
        <f>'1.4.Fwd TIV-Field Inputs'!A101</f>
        <v>0</v>
      </c>
      <c r="B101" s="53">
        <f>'1.4.Fwd TIV-Field Inputs'!B101</f>
        <v>0</v>
      </c>
      <c r="C101" s="53">
        <f>'1.4.Fwd TIV-Field Inputs'!C101</f>
        <v>0</v>
      </c>
      <c r="D101" s="53">
        <f>'1.4.Fwd TIV-Field Inputs'!D101</f>
        <v>0</v>
      </c>
      <c r="E101" s="84" t="str">
        <f t="shared" si="7"/>
        <v>0-0 (0)</v>
      </c>
      <c r="G101" s="10">
        <f>'23.1.Forecasting A (M1)'!H101</f>
        <v>0</v>
      </c>
      <c r="H101" s="10"/>
      <c r="I101" s="96"/>
      <c r="J101" s="10">
        <f>'23.1.Forecasting A (M1)'!J101</f>
        <v>0</v>
      </c>
      <c r="K101" s="10">
        <f>'23.1.Forecasting A (M1)'!L101</f>
        <v>0</v>
      </c>
      <c r="L101" s="10"/>
      <c r="N101" s="10">
        <f>'1.4.Fwd TIV-Field Inputs'!O101</f>
        <v>0</v>
      </c>
      <c r="O101" s="10">
        <f>'1.4.Fwd TIV-Field Inputs'!S101</f>
        <v>0</v>
      </c>
      <c r="P101" s="10"/>
      <c r="Q101" s="10">
        <f>'1.4.Fwd TIV-Field Inputs'!T101</f>
        <v>0</v>
      </c>
      <c r="R101" s="96"/>
      <c r="S101" s="10">
        <f>'1.4.Fwd TIV-Field Inputs'!V101</f>
        <v>0</v>
      </c>
      <c r="T101" s="10">
        <f>'1.4.Fwd TIV-Field Inputs'!Z101</f>
        <v>0</v>
      </c>
      <c r="U101" s="10"/>
      <c r="V101" s="10">
        <f>'1.4.Fwd TIV-Field Inputs'!AA101</f>
        <v>0</v>
      </c>
      <c r="W101"/>
      <c r="X101" s="10">
        <f>'1.4.Fwd TIV-Field Inputs'!AC101</f>
        <v>0</v>
      </c>
      <c r="Y101" s="10">
        <f>'1.4.Fwd TIV-Field Inputs'!AG101</f>
        <v>0</v>
      </c>
      <c r="Z101" s="10"/>
      <c r="AA101" s="10">
        <f>'1.4.Fwd TIV-Field Inputs'!AH101</f>
        <v>0</v>
      </c>
      <c r="AB101" s="96"/>
      <c r="AC101" s="10">
        <f>'1.4.Fwd TIV-Field Inputs'!AJ101</f>
        <v>0</v>
      </c>
      <c r="AD101" s="10">
        <f>'1.4.Fwd TIV-Field Inputs'!AN101</f>
        <v>0</v>
      </c>
      <c r="AE101" s="10"/>
      <c r="AF101" s="10">
        <f>'1.4.Fwd TIV-Field Inputs'!AO101</f>
        <v>0</v>
      </c>
      <c r="AH101" s="72">
        <f>IFERROR(VLOOKUP(D101,Masters!$D$3:$E$17,2,FALSE),0)</f>
        <v>0</v>
      </c>
    </row>
    <row r="102" spans="1:34" s="3" customFormat="1" ht="16.5" customHeight="1" x14ac:dyDescent="0.25">
      <c r="A102" s="53">
        <f>'1.4.Fwd TIV-Field Inputs'!A102</f>
        <v>0</v>
      </c>
      <c r="B102" s="53">
        <f>'1.4.Fwd TIV-Field Inputs'!B102</f>
        <v>0</v>
      </c>
      <c r="C102" s="53">
        <f>'1.4.Fwd TIV-Field Inputs'!C102</f>
        <v>0</v>
      </c>
      <c r="D102" s="53">
        <f>'1.4.Fwd TIV-Field Inputs'!D102</f>
        <v>0</v>
      </c>
      <c r="E102" s="84" t="str">
        <f t="shared" si="7"/>
        <v>0-0 (0)</v>
      </c>
      <c r="G102" s="10">
        <f>'23.1.Forecasting A (M1)'!H102</f>
        <v>0</v>
      </c>
      <c r="H102" s="10"/>
      <c r="I102" s="96"/>
      <c r="J102" s="10">
        <f>'23.1.Forecasting A (M1)'!J102</f>
        <v>0</v>
      </c>
      <c r="K102" s="10">
        <f>'23.1.Forecasting A (M1)'!L102</f>
        <v>0</v>
      </c>
      <c r="L102" s="10"/>
      <c r="N102" s="10">
        <f>'1.4.Fwd TIV-Field Inputs'!O102</f>
        <v>0</v>
      </c>
      <c r="O102" s="10">
        <f>'1.4.Fwd TIV-Field Inputs'!S102</f>
        <v>0</v>
      </c>
      <c r="P102" s="10"/>
      <c r="Q102" s="10">
        <f>'1.4.Fwd TIV-Field Inputs'!T102</f>
        <v>0</v>
      </c>
      <c r="R102" s="96"/>
      <c r="S102" s="10">
        <f>'1.4.Fwd TIV-Field Inputs'!V102</f>
        <v>0</v>
      </c>
      <c r="T102" s="10">
        <f>'1.4.Fwd TIV-Field Inputs'!Z102</f>
        <v>0</v>
      </c>
      <c r="U102" s="10"/>
      <c r="V102" s="10">
        <f>'1.4.Fwd TIV-Field Inputs'!AA102</f>
        <v>0</v>
      </c>
      <c r="W102"/>
      <c r="X102" s="10">
        <f>'1.4.Fwd TIV-Field Inputs'!AC102</f>
        <v>0</v>
      </c>
      <c r="Y102" s="10">
        <f>'1.4.Fwd TIV-Field Inputs'!AG102</f>
        <v>0</v>
      </c>
      <c r="Z102" s="10"/>
      <c r="AA102" s="10">
        <f>'1.4.Fwd TIV-Field Inputs'!AH102</f>
        <v>0</v>
      </c>
      <c r="AB102" s="96"/>
      <c r="AC102" s="10">
        <f>'1.4.Fwd TIV-Field Inputs'!AJ102</f>
        <v>0</v>
      </c>
      <c r="AD102" s="10">
        <f>'1.4.Fwd TIV-Field Inputs'!AN102</f>
        <v>0</v>
      </c>
      <c r="AE102" s="10"/>
      <c r="AF102" s="10">
        <f>'1.4.Fwd TIV-Field Inputs'!AO102</f>
        <v>0</v>
      </c>
      <c r="AH102" s="72">
        <f>IFERROR(VLOOKUP(D102,Masters!$D$3:$E$17,2,FALSE),0)</f>
        <v>0</v>
      </c>
    </row>
    <row r="103" spans="1:34" s="3" customFormat="1" ht="16.5" customHeight="1" x14ac:dyDescent="0.25">
      <c r="A103" s="53">
        <f>'1.4.Fwd TIV-Field Inputs'!A103</f>
        <v>0</v>
      </c>
      <c r="B103" s="53">
        <f>'1.4.Fwd TIV-Field Inputs'!B103</f>
        <v>0</v>
      </c>
      <c r="C103" s="53">
        <f>'1.4.Fwd TIV-Field Inputs'!C103</f>
        <v>0</v>
      </c>
      <c r="D103" s="53">
        <f>'1.4.Fwd TIV-Field Inputs'!D103</f>
        <v>0</v>
      </c>
      <c r="E103" s="84" t="str">
        <f t="shared" si="7"/>
        <v>0-0 (0)</v>
      </c>
      <c r="G103" s="10">
        <f>'23.1.Forecasting A (M1)'!H103</f>
        <v>0</v>
      </c>
      <c r="H103" s="10"/>
      <c r="I103" s="96"/>
      <c r="J103" s="10">
        <f>'23.1.Forecasting A (M1)'!J103</f>
        <v>0</v>
      </c>
      <c r="K103" s="10">
        <f>'23.1.Forecasting A (M1)'!L103</f>
        <v>0</v>
      </c>
      <c r="L103" s="10"/>
      <c r="N103" s="10">
        <f>'1.4.Fwd TIV-Field Inputs'!O103</f>
        <v>0</v>
      </c>
      <c r="O103" s="10">
        <f>'1.4.Fwd TIV-Field Inputs'!S103</f>
        <v>0</v>
      </c>
      <c r="P103" s="10"/>
      <c r="Q103" s="10">
        <f>'1.4.Fwd TIV-Field Inputs'!T103</f>
        <v>0</v>
      </c>
      <c r="R103" s="96"/>
      <c r="S103" s="10">
        <f>'1.4.Fwd TIV-Field Inputs'!V103</f>
        <v>0</v>
      </c>
      <c r="T103" s="10">
        <f>'1.4.Fwd TIV-Field Inputs'!Z103</f>
        <v>0</v>
      </c>
      <c r="U103" s="10"/>
      <c r="V103" s="10">
        <f>'1.4.Fwd TIV-Field Inputs'!AA103</f>
        <v>0</v>
      </c>
      <c r="W103"/>
      <c r="X103" s="10">
        <f>'1.4.Fwd TIV-Field Inputs'!AC103</f>
        <v>0</v>
      </c>
      <c r="Y103" s="10">
        <f>'1.4.Fwd TIV-Field Inputs'!AG103</f>
        <v>0</v>
      </c>
      <c r="Z103" s="10"/>
      <c r="AA103" s="10">
        <f>'1.4.Fwd TIV-Field Inputs'!AH103</f>
        <v>0</v>
      </c>
      <c r="AB103" s="96"/>
      <c r="AC103" s="10">
        <f>'1.4.Fwd TIV-Field Inputs'!AJ103</f>
        <v>0</v>
      </c>
      <c r="AD103" s="10">
        <f>'1.4.Fwd TIV-Field Inputs'!AN103</f>
        <v>0</v>
      </c>
      <c r="AE103" s="10"/>
      <c r="AF103" s="10">
        <f>'1.4.Fwd TIV-Field Inputs'!AO103</f>
        <v>0</v>
      </c>
      <c r="AH103" s="72">
        <f>IFERROR(VLOOKUP(D103,Masters!$D$3:$E$17,2,FALSE),0)</f>
        <v>0</v>
      </c>
    </row>
    <row r="104" spans="1:34" s="3" customFormat="1" ht="16.5" customHeight="1" x14ac:dyDescent="0.25">
      <c r="A104" s="53">
        <f>'1.4.Fwd TIV-Field Inputs'!A104</f>
        <v>0</v>
      </c>
      <c r="B104" s="53">
        <f>'1.4.Fwd TIV-Field Inputs'!B104</f>
        <v>0</v>
      </c>
      <c r="C104" s="53">
        <f>'1.4.Fwd TIV-Field Inputs'!C104</f>
        <v>0</v>
      </c>
      <c r="D104" s="53">
        <f>'1.4.Fwd TIV-Field Inputs'!D104</f>
        <v>0</v>
      </c>
      <c r="E104" s="84" t="str">
        <f t="shared" si="7"/>
        <v>0-0 (0)</v>
      </c>
      <c r="G104" s="10">
        <f>'23.1.Forecasting A (M1)'!H104</f>
        <v>0</v>
      </c>
      <c r="H104" s="10"/>
      <c r="I104" s="96"/>
      <c r="J104" s="10">
        <f>'23.1.Forecasting A (M1)'!J104</f>
        <v>0</v>
      </c>
      <c r="K104" s="10">
        <f>'23.1.Forecasting A (M1)'!L104</f>
        <v>0</v>
      </c>
      <c r="L104" s="10"/>
      <c r="N104" s="10">
        <f>'1.4.Fwd TIV-Field Inputs'!O104</f>
        <v>0</v>
      </c>
      <c r="O104" s="10">
        <f>'1.4.Fwd TIV-Field Inputs'!S104</f>
        <v>0</v>
      </c>
      <c r="P104" s="10"/>
      <c r="Q104" s="10">
        <f>'1.4.Fwd TIV-Field Inputs'!T104</f>
        <v>0</v>
      </c>
      <c r="R104" s="96"/>
      <c r="S104" s="10">
        <f>'1.4.Fwd TIV-Field Inputs'!V104</f>
        <v>0</v>
      </c>
      <c r="T104" s="10">
        <f>'1.4.Fwd TIV-Field Inputs'!Z104</f>
        <v>0</v>
      </c>
      <c r="U104" s="10"/>
      <c r="V104" s="10">
        <f>'1.4.Fwd TIV-Field Inputs'!AA104</f>
        <v>0</v>
      </c>
      <c r="W104"/>
      <c r="X104" s="10">
        <f>'1.4.Fwd TIV-Field Inputs'!AC104</f>
        <v>0</v>
      </c>
      <c r="Y104" s="10">
        <f>'1.4.Fwd TIV-Field Inputs'!AG104</f>
        <v>0</v>
      </c>
      <c r="Z104" s="10"/>
      <c r="AA104" s="10">
        <f>'1.4.Fwd TIV-Field Inputs'!AH104</f>
        <v>0</v>
      </c>
      <c r="AB104" s="96"/>
      <c r="AC104" s="10">
        <f>'1.4.Fwd TIV-Field Inputs'!AJ104</f>
        <v>0</v>
      </c>
      <c r="AD104" s="10">
        <f>'1.4.Fwd TIV-Field Inputs'!AN104</f>
        <v>0</v>
      </c>
      <c r="AE104" s="10"/>
      <c r="AF104" s="10">
        <f>'1.4.Fwd TIV-Field Inputs'!AO104</f>
        <v>0</v>
      </c>
      <c r="AH104" s="72">
        <f>IFERROR(VLOOKUP(D104,Masters!$D$3:$E$17,2,FALSE),0)</f>
        <v>0</v>
      </c>
    </row>
    <row r="105" spans="1:34" s="3" customFormat="1" ht="16.5" customHeight="1" x14ac:dyDescent="0.25">
      <c r="A105" s="53">
        <f>'1.4.Fwd TIV-Field Inputs'!A105</f>
        <v>0</v>
      </c>
      <c r="B105" s="53">
        <f>'1.4.Fwd TIV-Field Inputs'!B105</f>
        <v>0</v>
      </c>
      <c r="C105" s="53">
        <f>'1.4.Fwd TIV-Field Inputs'!C105</f>
        <v>0</v>
      </c>
      <c r="D105" s="53">
        <f>'1.4.Fwd TIV-Field Inputs'!D105</f>
        <v>0</v>
      </c>
      <c r="E105" s="84" t="str">
        <f t="shared" si="7"/>
        <v>0-0 (0)</v>
      </c>
      <c r="G105" s="10">
        <f>'23.1.Forecasting A (M1)'!H105</f>
        <v>0</v>
      </c>
      <c r="H105" s="10"/>
      <c r="I105" s="96"/>
      <c r="J105" s="10">
        <f>'23.1.Forecasting A (M1)'!J105</f>
        <v>0</v>
      </c>
      <c r="K105" s="10">
        <f>'23.1.Forecasting A (M1)'!L105</f>
        <v>0</v>
      </c>
      <c r="L105" s="10"/>
      <c r="N105" s="10">
        <f>'1.4.Fwd TIV-Field Inputs'!O105</f>
        <v>0</v>
      </c>
      <c r="O105" s="10">
        <f>'1.4.Fwd TIV-Field Inputs'!S105</f>
        <v>0</v>
      </c>
      <c r="P105" s="10"/>
      <c r="Q105" s="10">
        <f>'1.4.Fwd TIV-Field Inputs'!T105</f>
        <v>0</v>
      </c>
      <c r="R105" s="96"/>
      <c r="S105" s="10">
        <f>'1.4.Fwd TIV-Field Inputs'!V105</f>
        <v>0</v>
      </c>
      <c r="T105" s="10">
        <f>'1.4.Fwd TIV-Field Inputs'!Z105</f>
        <v>0</v>
      </c>
      <c r="U105" s="10"/>
      <c r="V105" s="10">
        <f>'1.4.Fwd TIV-Field Inputs'!AA105</f>
        <v>0</v>
      </c>
      <c r="W105"/>
      <c r="X105" s="10">
        <f>'1.4.Fwd TIV-Field Inputs'!AC105</f>
        <v>0</v>
      </c>
      <c r="Y105" s="10">
        <f>'1.4.Fwd TIV-Field Inputs'!AG105</f>
        <v>0</v>
      </c>
      <c r="Z105" s="10"/>
      <c r="AA105" s="10">
        <f>'1.4.Fwd TIV-Field Inputs'!AH105</f>
        <v>0</v>
      </c>
      <c r="AB105" s="96"/>
      <c r="AC105" s="10">
        <f>'1.4.Fwd TIV-Field Inputs'!AJ105</f>
        <v>0</v>
      </c>
      <c r="AD105" s="10">
        <f>'1.4.Fwd TIV-Field Inputs'!AN105</f>
        <v>0</v>
      </c>
      <c r="AE105" s="10"/>
      <c r="AF105" s="10">
        <f>'1.4.Fwd TIV-Field Inputs'!AO105</f>
        <v>0</v>
      </c>
      <c r="AH105" s="72">
        <f>IFERROR(VLOOKUP(D105,Masters!$D$3:$E$17,2,FALSE),0)</f>
        <v>0</v>
      </c>
    </row>
    <row r="106" spans="1:34" s="3" customFormat="1" ht="16.5" customHeight="1" x14ac:dyDescent="0.25">
      <c r="A106" s="53">
        <f>'1.4.Fwd TIV-Field Inputs'!A106</f>
        <v>0</v>
      </c>
      <c r="B106" s="53">
        <f>'1.4.Fwd TIV-Field Inputs'!B106</f>
        <v>0</v>
      </c>
      <c r="C106" s="53">
        <f>'1.4.Fwd TIV-Field Inputs'!C106</f>
        <v>0</v>
      </c>
      <c r="D106" s="53">
        <f>'1.4.Fwd TIV-Field Inputs'!D106</f>
        <v>0</v>
      </c>
      <c r="E106" s="84" t="str">
        <f t="shared" si="7"/>
        <v>0-0 (0)</v>
      </c>
      <c r="G106" s="10">
        <f>'23.1.Forecasting A (M1)'!H106</f>
        <v>0</v>
      </c>
      <c r="H106" s="10"/>
      <c r="I106" s="96"/>
      <c r="J106" s="10">
        <f>'23.1.Forecasting A (M1)'!J106</f>
        <v>0</v>
      </c>
      <c r="K106" s="10">
        <f>'23.1.Forecasting A (M1)'!L106</f>
        <v>0</v>
      </c>
      <c r="L106" s="10"/>
      <c r="N106" s="10">
        <f>'1.4.Fwd TIV-Field Inputs'!O106</f>
        <v>0</v>
      </c>
      <c r="O106" s="10">
        <f>'1.4.Fwd TIV-Field Inputs'!S106</f>
        <v>0</v>
      </c>
      <c r="P106" s="10"/>
      <c r="Q106" s="10">
        <f>'1.4.Fwd TIV-Field Inputs'!T106</f>
        <v>0</v>
      </c>
      <c r="R106" s="96"/>
      <c r="S106" s="10">
        <f>'1.4.Fwd TIV-Field Inputs'!V106</f>
        <v>0</v>
      </c>
      <c r="T106" s="10">
        <f>'1.4.Fwd TIV-Field Inputs'!Z106</f>
        <v>0</v>
      </c>
      <c r="U106" s="10"/>
      <c r="V106" s="10">
        <f>'1.4.Fwd TIV-Field Inputs'!AA106</f>
        <v>0</v>
      </c>
      <c r="W106"/>
      <c r="X106" s="10">
        <f>'1.4.Fwd TIV-Field Inputs'!AC106</f>
        <v>0</v>
      </c>
      <c r="Y106" s="10">
        <f>'1.4.Fwd TIV-Field Inputs'!AG106</f>
        <v>0</v>
      </c>
      <c r="Z106" s="10"/>
      <c r="AA106" s="10">
        <f>'1.4.Fwd TIV-Field Inputs'!AH106</f>
        <v>0</v>
      </c>
      <c r="AB106" s="96"/>
      <c r="AC106" s="10">
        <f>'1.4.Fwd TIV-Field Inputs'!AJ106</f>
        <v>0</v>
      </c>
      <c r="AD106" s="10">
        <f>'1.4.Fwd TIV-Field Inputs'!AN106</f>
        <v>0</v>
      </c>
      <c r="AE106" s="10"/>
      <c r="AF106" s="10">
        <f>'1.4.Fwd TIV-Field Inputs'!AO106</f>
        <v>0</v>
      </c>
      <c r="AH106" s="72">
        <f>IFERROR(VLOOKUP(D106,Masters!$D$3:$E$17,2,FALSE),0)</f>
        <v>0</v>
      </c>
    </row>
    <row r="107" spans="1:34" s="3" customFormat="1" ht="16.5" customHeight="1" x14ac:dyDescent="0.25">
      <c r="A107" s="53">
        <f>'1.4.Fwd TIV-Field Inputs'!A107</f>
        <v>0</v>
      </c>
      <c r="B107" s="53">
        <f>'1.4.Fwd TIV-Field Inputs'!B107</f>
        <v>0</v>
      </c>
      <c r="C107" s="53">
        <f>'1.4.Fwd TIV-Field Inputs'!C107</f>
        <v>0</v>
      </c>
      <c r="D107" s="53">
        <f>'1.4.Fwd TIV-Field Inputs'!D107</f>
        <v>0</v>
      </c>
      <c r="E107" s="84" t="str">
        <f t="shared" si="7"/>
        <v>0-0 (0)</v>
      </c>
      <c r="G107" s="10">
        <f>'23.1.Forecasting A (M1)'!H107</f>
        <v>0</v>
      </c>
      <c r="H107" s="10"/>
      <c r="I107" s="96"/>
      <c r="J107" s="10">
        <f>'23.1.Forecasting A (M1)'!J107</f>
        <v>0</v>
      </c>
      <c r="K107" s="10">
        <f>'23.1.Forecasting A (M1)'!L107</f>
        <v>0</v>
      </c>
      <c r="L107" s="10"/>
      <c r="N107" s="10">
        <f>'1.4.Fwd TIV-Field Inputs'!O107</f>
        <v>0</v>
      </c>
      <c r="O107" s="10">
        <f>'1.4.Fwd TIV-Field Inputs'!S107</f>
        <v>0</v>
      </c>
      <c r="P107" s="10"/>
      <c r="Q107" s="10">
        <f>'1.4.Fwd TIV-Field Inputs'!T107</f>
        <v>0</v>
      </c>
      <c r="R107" s="96"/>
      <c r="S107" s="10">
        <f>'1.4.Fwd TIV-Field Inputs'!V107</f>
        <v>0</v>
      </c>
      <c r="T107" s="10">
        <f>'1.4.Fwd TIV-Field Inputs'!Z107</f>
        <v>0</v>
      </c>
      <c r="U107" s="10"/>
      <c r="V107" s="10">
        <f>'1.4.Fwd TIV-Field Inputs'!AA107</f>
        <v>0</v>
      </c>
      <c r="W107"/>
      <c r="X107" s="10">
        <f>'1.4.Fwd TIV-Field Inputs'!AC107</f>
        <v>0</v>
      </c>
      <c r="Y107" s="10">
        <f>'1.4.Fwd TIV-Field Inputs'!AG107</f>
        <v>0</v>
      </c>
      <c r="Z107" s="10"/>
      <c r="AA107" s="10">
        <f>'1.4.Fwd TIV-Field Inputs'!AH107</f>
        <v>0</v>
      </c>
      <c r="AB107" s="96"/>
      <c r="AC107" s="10">
        <f>'1.4.Fwd TIV-Field Inputs'!AJ107</f>
        <v>0</v>
      </c>
      <c r="AD107" s="10">
        <f>'1.4.Fwd TIV-Field Inputs'!AN107</f>
        <v>0</v>
      </c>
      <c r="AE107" s="10"/>
      <c r="AF107" s="10">
        <f>'1.4.Fwd TIV-Field Inputs'!AO107</f>
        <v>0</v>
      </c>
      <c r="AH107" s="72">
        <f>IFERROR(VLOOKUP(D107,Masters!$D$3:$E$17,2,FALSE),0)</f>
        <v>0</v>
      </c>
    </row>
    <row r="108" spans="1:34" s="3" customFormat="1" ht="16.5" customHeight="1" x14ac:dyDescent="0.25">
      <c r="A108" s="53">
        <f>'1.4.Fwd TIV-Field Inputs'!A108</f>
        <v>0</v>
      </c>
      <c r="B108" s="53">
        <f>'1.4.Fwd TIV-Field Inputs'!B108</f>
        <v>0</v>
      </c>
      <c r="C108" s="53">
        <f>'1.4.Fwd TIV-Field Inputs'!C108</f>
        <v>0</v>
      </c>
      <c r="D108" s="53">
        <f>'1.4.Fwd TIV-Field Inputs'!D108</f>
        <v>0</v>
      </c>
      <c r="E108" s="84" t="str">
        <f t="shared" si="7"/>
        <v>0-0 (0)</v>
      </c>
      <c r="G108" s="10">
        <f>'23.1.Forecasting A (M1)'!H108</f>
        <v>0</v>
      </c>
      <c r="H108" s="10"/>
      <c r="I108" s="96"/>
      <c r="J108" s="10">
        <f>'23.1.Forecasting A (M1)'!J108</f>
        <v>0</v>
      </c>
      <c r="K108" s="10">
        <f>'23.1.Forecasting A (M1)'!L108</f>
        <v>0</v>
      </c>
      <c r="L108" s="10"/>
      <c r="N108" s="10">
        <f>'1.4.Fwd TIV-Field Inputs'!O108</f>
        <v>0</v>
      </c>
      <c r="O108" s="10">
        <f>'1.4.Fwd TIV-Field Inputs'!S108</f>
        <v>0</v>
      </c>
      <c r="P108" s="10"/>
      <c r="Q108" s="10">
        <f>'1.4.Fwd TIV-Field Inputs'!T108</f>
        <v>0</v>
      </c>
      <c r="R108" s="96"/>
      <c r="S108" s="10">
        <f>'1.4.Fwd TIV-Field Inputs'!V108</f>
        <v>0</v>
      </c>
      <c r="T108" s="10">
        <f>'1.4.Fwd TIV-Field Inputs'!Z108</f>
        <v>0</v>
      </c>
      <c r="U108" s="10"/>
      <c r="V108" s="10">
        <f>'1.4.Fwd TIV-Field Inputs'!AA108</f>
        <v>0</v>
      </c>
      <c r="W108"/>
      <c r="X108" s="10">
        <f>'1.4.Fwd TIV-Field Inputs'!AC108</f>
        <v>0</v>
      </c>
      <c r="Y108" s="10">
        <f>'1.4.Fwd TIV-Field Inputs'!AG108</f>
        <v>0</v>
      </c>
      <c r="Z108" s="10"/>
      <c r="AA108" s="10">
        <f>'1.4.Fwd TIV-Field Inputs'!AH108</f>
        <v>0</v>
      </c>
      <c r="AB108" s="96"/>
      <c r="AC108" s="10">
        <f>'1.4.Fwd TIV-Field Inputs'!AJ108</f>
        <v>0</v>
      </c>
      <c r="AD108" s="10">
        <f>'1.4.Fwd TIV-Field Inputs'!AN108</f>
        <v>0</v>
      </c>
      <c r="AE108" s="10"/>
      <c r="AF108" s="10">
        <f>'1.4.Fwd TIV-Field Inputs'!AO108</f>
        <v>0</v>
      </c>
      <c r="AH108" s="72">
        <f>IFERROR(VLOOKUP(D108,Masters!$D$3:$E$17,2,FALSE),0)</f>
        <v>0</v>
      </c>
    </row>
    <row r="109" spans="1:34" s="3" customFormat="1" ht="16.5" customHeight="1" x14ac:dyDescent="0.25">
      <c r="A109" s="53">
        <f>'1.4.Fwd TIV-Field Inputs'!A109</f>
        <v>0</v>
      </c>
      <c r="B109" s="53">
        <f>'1.4.Fwd TIV-Field Inputs'!B109</f>
        <v>0</v>
      </c>
      <c r="C109" s="53">
        <f>'1.4.Fwd TIV-Field Inputs'!C109</f>
        <v>0</v>
      </c>
      <c r="D109" s="53">
        <f>'1.4.Fwd TIV-Field Inputs'!D109</f>
        <v>0</v>
      </c>
      <c r="E109" s="84" t="str">
        <f t="shared" si="7"/>
        <v>0-0 (0)</v>
      </c>
      <c r="G109" s="10">
        <f>'23.1.Forecasting A (M1)'!H109</f>
        <v>0</v>
      </c>
      <c r="H109" s="10"/>
      <c r="I109" s="96"/>
      <c r="J109" s="10">
        <f>'23.1.Forecasting A (M1)'!J109</f>
        <v>0</v>
      </c>
      <c r="K109" s="10">
        <f>'23.1.Forecasting A (M1)'!L109</f>
        <v>0</v>
      </c>
      <c r="L109" s="10"/>
      <c r="N109" s="10">
        <f>'1.4.Fwd TIV-Field Inputs'!O109</f>
        <v>0</v>
      </c>
      <c r="O109" s="10">
        <f>'1.4.Fwd TIV-Field Inputs'!S109</f>
        <v>0</v>
      </c>
      <c r="P109" s="10"/>
      <c r="Q109" s="10">
        <f>'1.4.Fwd TIV-Field Inputs'!T109</f>
        <v>0</v>
      </c>
      <c r="R109" s="96"/>
      <c r="S109" s="10">
        <f>'1.4.Fwd TIV-Field Inputs'!V109</f>
        <v>0</v>
      </c>
      <c r="T109" s="10">
        <f>'1.4.Fwd TIV-Field Inputs'!Z109</f>
        <v>0</v>
      </c>
      <c r="U109" s="10"/>
      <c r="V109" s="10">
        <f>'1.4.Fwd TIV-Field Inputs'!AA109</f>
        <v>0</v>
      </c>
      <c r="W109"/>
      <c r="X109" s="10">
        <f>'1.4.Fwd TIV-Field Inputs'!AC109</f>
        <v>0</v>
      </c>
      <c r="Y109" s="10">
        <f>'1.4.Fwd TIV-Field Inputs'!AG109</f>
        <v>0</v>
      </c>
      <c r="Z109" s="10"/>
      <c r="AA109" s="10">
        <f>'1.4.Fwd TIV-Field Inputs'!AH109</f>
        <v>0</v>
      </c>
      <c r="AB109" s="96"/>
      <c r="AC109" s="10">
        <f>'1.4.Fwd TIV-Field Inputs'!AJ109</f>
        <v>0</v>
      </c>
      <c r="AD109" s="10">
        <f>'1.4.Fwd TIV-Field Inputs'!AN109</f>
        <v>0</v>
      </c>
      <c r="AE109" s="10"/>
      <c r="AF109" s="10">
        <f>'1.4.Fwd TIV-Field Inputs'!AO109</f>
        <v>0</v>
      </c>
      <c r="AH109" s="72">
        <f>IFERROR(VLOOKUP(D109,Masters!$D$3:$E$17,2,FALSE),0)</f>
        <v>0</v>
      </c>
    </row>
    <row r="110" spans="1:34" s="3" customFormat="1" ht="16.5" customHeight="1" x14ac:dyDescent="0.25">
      <c r="A110" s="53">
        <f>'1.4.Fwd TIV-Field Inputs'!A110</f>
        <v>0</v>
      </c>
      <c r="B110" s="53">
        <f>'1.4.Fwd TIV-Field Inputs'!B110</f>
        <v>0</v>
      </c>
      <c r="C110" s="53">
        <f>'1.4.Fwd TIV-Field Inputs'!C110</f>
        <v>0</v>
      </c>
      <c r="D110" s="53">
        <f>'1.4.Fwd TIV-Field Inputs'!D110</f>
        <v>0</v>
      </c>
      <c r="E110" s="84" t="str">
        <f t="shared" si="7"/>
        <v>0-0 (0)</v>
      </c>
      <c r="G110" s="10">
        <f>'23.1.Forecasting A (M1)'!H110</f>
        <v>0</v>
      </c>
      <c r="H110" s="10"/>
      <c r="I110" s="96"/>
      <c r="J110" s="10">
        <f>'23.1.Forecasting A (M1)'!J110</f>
        <v>0</v>
      </c>
      <c r="K110" s="10">
        <f>'23.1.Forecasting A (M1)'!L110</f>
        <v>0</v>
      </c>
      <c r="L110" s="10"/>
      <c r="N110" s="10">
        <f>'1.4.Fwd TIV-Field Inputs'!O110</f>
        <v>0</v>
      </c>
      <c r="O110" s="10">
        <f>'1.4.Fwd TIV-Field Inputs'!S110</f>
        <v>0</v>
      </c>
      <c r="P110" s="10"/>
      <c r="Q110" s="10">
        <f>'1.4.Fwd TIV-Field Inputs'!T110</f>
        <v>0</v>
      </c>
      <c r="R110" s="96"/>
      <c r="S110" s="10">
        <f>'1.4.Fwd TIV-Field Inputs'!V110</f>
        <v>0</v>
      </c>
      <c r="T110" s="10">
        <f>'1.4.Fwd TIV-Field Inputs'!Z110</f>
        <v>0</v>
      </c>
      <c r="U110" s="10"/>
      <c r="V110" s="10">
        <f>'1.4.Fwd TIV-Field Inputs'!AA110</f>
        <v>0</v>
      </c>
      <c r="W110"/>
      <c r="X110" s="10">
        <f>'1.4.Fwd TIV-Field Inputs'!AC110</f>
        <v>0</v>
      </c>
      <c r="Y110" s="10">
        <f>'1.4.Fwd TIV-Field Inputs'!AG110</f>
        <v>0</v>
      </c>
      <c r="Z110" s="10"/>
      <c r="AA110" s="10">
        <f>'1.4.Fwd TIV-Field Inputs'!AH110</f>
        <v>0</v>
      </c>
      <c r="AB110" s="96"/>
      <c r="AC110" s="10">
        <f>'1.4.Fwd TIV-Field Inputs'!AJ110</f>
        <v>0</v>
      </c>
      <c r="AD110" s="10">
        <f>'1.4.Fwd TIV-Field Inputs'!AN110</f>
        <v>0</v>
      </c>
      <c r="AE110" s="10"/>
      <c r="AF110" s="10">
        <f>'1.4.Fwd TIV-Field Inputs'!AO110</f>
        <v>0</v>
      </c>
      <c r="AH110" s="72">
        <f>IFERROR(VLOOKUP(D110,Masters!$D$3:$E$17,2,FALSE),0)</f>
        <v>0</v>
      </c>
    </row>
    <row r="111" spans="1:34" s="3" customFormat="1" ht="16.5" customHeight="1" x14ac:dyDescent="0.25">
      <c r="A111" s="53">
        <f>'1.4.Fwd TIV-Field Inputs'!A111</f>
        <v>0</v>
      </c>
      <c r="B111" s="53">
        <f>'1.4.Fwd TIV-Field Inputs'!B111</f>
        <v>0</v>
      </c>
      <c r="C111" s="53">
        <f>'1.4.Fwd TIV-Field Inputs'!C111</f>
        <v>0</v>
      </c>
      <c r="D111" s="53">
        <f>'1.4.Fwd TIV-Field Inputs'!D111</f>
        <v>0</v>
      </c>
      <c r="E111" s="84" t="str">
        <f t="shared" si="7"/>
        <v>0-0 (0)</v>
      </c>
      <c r="G111" s="10">
        <f>'23.1.Forecasting A (M1)'!H111</f>
        <v>0</v>
      </c>
      <c r="H111" s="10"/>
      <c r="I111" s="96"/>
      <c r="J111" s="10">
        <f>'23.1.Forecasting A (M1)'!J111</f>
        <v>0</v>
      </c>
      <c r="K111" s="10">
        <f>'23.1.Forecasting A (M1)'!L111</f>
        <v>0</v>
      </c>
      <c r="L111" s="10"/>
      <c r="N111" s="10">
        <f>'1.4.Fwd TIV-Field Inputs'!O111</f>
        <v>0</v>
      </c>
      <c r="O111" s="10">
        <f>'1.4.Fwd TIV-Field Inputs'!S111</f>
        <v>0</v>
      </c>
      <c r="P111" s="10"/>
      <c r="Q111" s="10">
        <f>'1.4.Fwd TIV-Field Inputs'!T111</f>
        <v>0</v>
      </c>
      <c r="R111" s="96"/>
      <c r="S111" s="10">
        <f>'1.4.Fwd TIV-Field Inputs'!V111</f>
        <v>0</v>
      </c>
      <c r="T111" s="10">
        <f>'1.4.Fwd TIV-Field Inputs'!Z111</f>
        <v>0</v>
      </c>
      <c r="U111" s="10"/>
      <c r="V111" s="10">
        <f>'1.4.Fwd TIV-Field Inputs'!AA111</f>
        <v>0</v>
      </c>
      <c r="W111"/>
      <c r="X111" s="10">
        <f>'1.4.Fwd TIV-Field Inputs'!AC111</f>
        <v>0</v>
      </c>
      <c r="Y111" s="10">
        <f>'1.4.Fwd TIV-Field Inputs'!AG111</f>
        <v>0</v>
      </c>
      <c r="Z111" s="10"/>
      <c r="AA111" s="10">
        <f>'1.4.Fwd TIV-Field Inputs'!AH111</f>
        <v>0</v>
      </c>
      <c r="AB111" s="96"/>
      <c r="AC111" s="10">
        <f>'1.4.Fwd TIV-Field Inputs'!AJ111</f>
        <v>0</v>
      </c>
      <c r="AD111" s="10">
        <f>'1.4.Fwd TIV-Field Inputs'!AN111</f>
        <v>0</v>
      </c>
      <c r="AE111" s="10"/>
      <c r="AF111" s="10">
        <f>'1.4.Fwd TIV-Field Inputs'!AO111</f>
        <v>0</v>
      </c>
      <c r="AH111" s="72">
        <f>IFERROR(VLOOKUP(D111,Masters!$D$3:$E$17,2,FALSE),0)</f>
        <v>0</v>
      </c>
    </row>
    <row r="112" spans="1:34" s="3" customFormat="1" ht="16.5" customHeight="1" x14ac:dyDescent="0.25">
      <c r="A112" s="53">
        <f>'1.4.Fwd TIV-Field Inputs'!A112</f>
        <v>0</v>
      </c>
      <c r="B112" s="53">
        <f>'1.4.Fwd TIV-Field Inputs'!B112</f>
        <v>0</v>
      </c>
      <c r="C112" s="53">
        <f>'1.4.Fwd TIV-Field Inputs'!C112</f>
        <v>0</v>
      </c>
      <c r="D112" s="53">
        <f>'1.4.Fwd TIV-Field Inputs'!D112</f>
        <v>0</v>
      </c>
      <c r="E112" s="84" t="str">
        <f t="shared" si="7"/>
        <v>0-0 (0)</v>
      </c>
      <c r="G112" s="10">
        <f>'23.1.Forecasting A (M1)'!H112</f>
        <v>0</v>
      </c>
      <c r="H112" s="10"/>
      <c r="I112" s="96"/>
      <c r="J112" s="10">
        <f>'23.1.Forecasting A (M1)'!J112</f>
        <v>0</v>
      </c>
      <c r="K112" s="10">
        <f>'23.1.Forecasting A (M1)'!L112</f>
        <v>0</v>
      </c>
      <c r="L112" s="10"/>
      <c r="N112" s="10">
        <f>'1.4.Fwd TIV-Field Inputs'!O112</f>
        <v>0</v>
      </c>
      <c r="O112" s="10">
        <f>'1.4.Fwd TIV-Field Inputs'!S112</f>
        <v>0</v>
      </c>
      <c r="P112" s="10"/>
      <c r="Q112" s="10">
        <f>'1.4.Fwd TIV-Field Inputs'!T112</f>
        <v>0</v>
      </c>
      <c r="R112" s="96"/>
      <c r="S112" s="10">
        <f>'1.4.Fwd TIV-Field Inputs'!V112</f>
        <v>0</v>
      </c>
      <c r="T112" s="10">
        <f>'1.4.Fwd TIV-Field Inputs'!Z112</f>
        <v>0</v>
      </c>
      <c r="U112" s="10"/>
      <c r="V112" s="10">
        <f>'1.4.Fwd TIV-Field Inputs'!AA112</f>
        <v>0</v>
      </c>
      <c r="W112"/>
      <c r="X112" s="10">
        <f>'1.4.Fwd TIV-Field Inputs'!AC112</f>
        <v>0</v>
      </c>
      <c r="Y112" s="10">
        <f>'1.4.Fwd TIV-Field Inputs'!AG112</f>
        <v>0</v>
      </c>
      <c r="Z112" s="10"/>
      <c r="AA112" s="10">
        <f>'1.4.Fwd TIV-Field Inputs'!AH112</f>
        <v>0</v>
      </c>
      <c r="AB112" s="96"/>
      <c r="AC112" s="10">
        <f>'1.4.Fwd TIV-Field Inputs'!AJ112</f>
        <v>0</v>
      </c>
      <c r="AD112" s="10">
        <f>'1.4.Fwd TIV-Field Inputs'!AN112</f>
        <v>0</v>
      </c>
      <c r="AE112" s="10"/>
      <c r="AF112" s="10">
        <f>'1.4.Fwd TIV-Field Inputs'!AO112</f>
        <v>0</v>
      </c>
      <c r="AH112" s="72">
        <f>IFERROR(VLOOKUP(D112,Masters!$D$3:$E$17,2,FALSE),0)</f>
        <v>0</v>
      </c>
    </row>
    <row r="113" spans="1:34" s="3" customFormat="1" ht="16.5" customHeight="1" x14ac:dyDescent="0.25">
      <c r="A113" s="53">
        <f>'1.4.Fwd TIV-Field Inputs'!A113</f>
        <v>0</v>
      </c>
      <c r="B113" s="53">
        <f>'1.4.Fwd TIV-Field Inputs'!B113</f>
        <v>0</v>
      </c>
      <c r="C113" s="53">
        <f>'1.4.Fwd TIV-Field Inputs'!C113</f>
        <v>0</v>
      </c>
      <c r="D113" s="53">
        <f>'1.4.Fwd TIV-Field Inputs'!D113</f>
        <v>0</v>
      </c>
      <c r="E113" s="84" t="str">
        <f t="shared" si="7"/>
        <v>0-0 (0)</v>
      </c>
      <c r="G113" s="10">
        <f>'23.1.Forecasting A (M1)'!H113</f>
        <v>0</v>
      </c>
      <c r="H113" s="10"/>
      <c r="I113" s="96"/>
      <c r="J113" s="10">
        <f>'23.1.Forecasting A (M1)'!J113</f>
        <v>0</v>
      </c>
      <c r="K113" s="10">
        <f>'23.1.Forecasting A (M1)'!L113</f>
        <v>0</v>
      </c>
      <c r="L113" s="10"/>
      <c r="N113" s="10">
        <f>'1.4.Fwd TIV-Field Inputs'!O113</f>
        <v>0</v>
      </c>
      <c r="O113" s="10">
        <f>'1.4.Fwd TIV-Field Inputs'!S113</f>
        <v>0</v>
      </c>
      <c r="P113" s="10"/>
      <c r="Q113" s="10">
        <f>'1.4.Fwd TIV-Field Inputs'!T113</f>
        <v>0</v>
      </c>
      <c r="R113" s="96"/>
      <c r="S113" s="10">
        <f>'1.4.Fwd TIV-Field Inputs'!V113</f>
        <v>0</v>
      </c>
      <c r="T113" s="10">
        <f>'1.4.Fwd TIV-Field Inputs'!Z113</f>
        <v>0</v>
      </c>
      <c r="U113" s="10"/>
      <c r="V113" s="10">
        <f>'1.4.Fwd TIV-Field Inputs'!AA113</f>
        <v>0</v>
      </c>
      <c r="W113"/>
      <c r="X113" s="10">
        <f>'1.4.Fwd TIV-Field Inputs'!AC113</f>
        <v>0</v>
      </c>
      <c r="Y113" s="10">
        <f>'1.4.Fwd TIV-Field Inputs'!AG113</f>
        <v>0</v>
      </c>
      <c r="Z113" s="10"/>
      <c r="AA113" s="10">
        <f>'1.4.Fwd TIV-Field Inputs'!AH113</f>
        <v>0</v>
      </c>
      <c r="AB113" s="96"/>
      <c r="AC113" s="10">
        <f>'1.4.Fwd TIV-Field Inputs'!AJ113</f>
        <v>0</v>
      </c>
      <c r="AD113" s="10">
        <f>'1.4.Fwd TIV-Field Inputs'!AN113</f>
        <v>0</v>
      </c>
      <c r="AE113" s="10"/>
      <c r="AF113" s="10">
        <f>'1.4.Fwd TIV-Field Inputs'!AO113</f>
        <v>0</v>
      </c>
      <c r="AH113" s="72">
        <f>IFERROR(VLOOKUP(D113,Masters!$D$3:$E$17,2,FALSE),0)</f>
        <v>0</v>
      </c>
    </row>
    <row r="114" spans="1:34" s="3" customFormat="1" ht="16.5" customHeight="1" x14ac:dyDescent="0.25">
      <c r="A114" s="53">
        <f>'1.4.Fwd TIV-Field Inputs'!A114</f>
        <v>0</v>
      </c>
      <c r="B114" s="53">
        <f>'1.4.Fwd TIV-Field Inputs'!B114</f>
        <v>0</v>
      </c>
      <c r="C114" s="53">
        <f>'1.4.Fwd TIV-Field Inputs'!C114</f>
        <v>0</v>
      </c>
      <c r="D114" s="53">
        <f>'1.4.Fwd TIV-Field Inputs'!D114</f>
        <v>0</v>
      </c>
      <c r="E114" s="84" t="str">
        <f t="shared" si="7"/>
        <v>0-0 (0)</v>
      </c>
      <c r="G114" s="10">
        <f>'23.1.Forecasting A (M1)'!H114</f>
        <v>0</v>
      </c>
      <c r="H114" s="10"/>
      <c r="I114" s="96"/>
      <c r="J114" s="10">
        <f>'23.1.Forecasting A (M1)'!J114</f>
        <v>0</v>
      </c>
      <c r="K114" s="10">
        <f>'23.1.Forecasting A (M1)'!L114</f>
        <v>0</v>
      </c>
      <c r="L114" s="10"/>
      <c r="N114" s="10">
        <f>'1.4.Fwd TIV-Field Inputs'!O114</f>
        <v>0</v>
      </c>
      <c r="O114" s="10">
        <f>'1.4.Fwd TIV-Field Inputs'!S114</f>
        <v>0</v>
      </c>
      <c r="P114" s="10"/>
      <c r="Q114" s="10">
        <f>'1.4.Fwd TIV-Field Inputs'!T114</f>
        <v>0</v>
      </c>
      <c r="R114" s="96"/>
      <c r="S114" s="10">
        <f>'1.4.Fwd TIV-Field Inputs'!V114</f>
        <v>0</v>
      </c>
      <c r="T114" s="10">
        <f>'1.4.Fwd TIV-Field Inputs'!Z114</f>
        <v>0</v>
      </c>
      <c r="U114" s="10"/>
      <c r="V114" s="10">
        <f>'1.4.Fwd TIV-Field Inputs'!AA114</f>
        <v>0</v>
      </c>
      <c r="W114"/>
      <c r="X114" s="10">
        <f>'1.4.Fwd TIV-Field Inputs'!AC114</f>
        <v>0</v>
      </c>
      <c r="Y114" s="10">
        <f>'1.4.Fwd TIV-Field Inputs'!AG114</f>
        <v>0</v>
      </c>
      <c r="Z114" s="10"/>
      <c r="AA114" s="10">
        <f>'1.4.Fwd TIV-Field Inputs'!AH114</f>
        <v>0</v>
      </c>
      <c r="AB114" s="96"/>
      <c r="AC114" s="10">
        <f>'1.4.Fwd TIV-Field Inputs'!AJ114</f>
        <v>0</v>
      </c>
      <c r="AD114" s="10">
        <f>'1.4.Fwd TIV-Field Inputs'!AN114</f>
        <v>0</v>
      </c>
      <c r="AE114" s="10"/>
      <c r="AF114" s="10">
        <f>'1.4.Fwd TIV-Field Inputs'!AO114</f>
        <v>0</v>
      </c>
      <c r="AH114" s="72">
        <f>IFERROR(VLOOKUP(D114,Masters!$D$3:$E$17,2,FALSE),0)</f>
        <v>0</v>
      </c>
    </row>
    <row r="115" spans="1:34" s="3" customFormat="1" ht="16.5" customHeight="1" x14ac:dyDescent="0.25">
      <c r="A115" s="53">
        <f>'1.4.Fwd TIV-Field Inputs'!A115</f>
        <v>0</v>
      </c>
      <c r="B115" s="53">
        <f>'1.4.Fwd TIV-Field Inputs'!B115</f>
        <v>0</v>
      </c>
      <c r="C115" s="53">
        <f>'1.4.Fwd TIV-Field Inputs'!C115</f>
        <v>0</v>
      </c>
      <c r="D115" s="53">
        <f>'1.4.Fwd TIV-Field Inputs'!D115</f>
        <v>0</v>
      </c>
      <c r="E115" s="84" t="str">
        <f t="shared" si="7"/>
        <v>0-0 (0)</v>
      </c>
      <c r="G115" s="10">
        <f>'23.1.Forecasting A (M1)'!H115</f>
        <v>0</v>
      </c>
      <c r="H115" s="10"/>
      <c r="I115" s="96"/>
      <c r="J115" s="10">
        <f>'23.1.Forecasting A (M1)'!J115</f>
        <v>0</v>
      </c>
      <c r="K115" s="10">
        <f>'23.1.Forecasting A (M1)'!L115</f>
        <v>0</v>
      </c>
      <c r="L115" s="10"/>
      <c r="N115" s="10">
        <f>'1.4.Fwd TIV-Field Inputs'!O115</f>
        <v>0</v>
      </c>
      <c r="O115" s="10">
        <f>'1.4.Fwd TIV-Field Inputs'!S115</f>
        <v>0</v>
      </c>
      <c r="P115" s="10"/>
      <c r="Q115" s="10">
        <f>'1.4.Fwd TIV-Field Inputs'!T115</f>
        <v>0</v>
      </c>
      <c r="R115" s="96"/>
      <c r="S115" s="10">
        <f>'1.4.Fwd TIV-Field Inputs'!V115</f>
        <v>0</v>
      </c>
      <c r="T115" s="10">
        <f>'1.4.Fwd TIV-Field Inputs'!Z115</f>
        <v>0</v>
      </c>
      <c r="U115" s="10"/>
      <c r="V115" s="10">
        <f>'1.4.Fwd TIV-Field Inputs'!AA115</f>
        <v>0</v>
      </c>
      <c r="W115"/>
      <c r="X115" s="10">
        <f>'1.4.Fwd TIV-Field Inputs'!AC115</f>
        <v>0</v>
      </c>
      <c r="Y115" s="10">
        <f>'1.4.Fwd TIV-Field Inputs'!AG115</f>
        <v>0</v>
      </c>
      <c r="Z115" s="10"/>
      <c r="AA115" s="10">
        <f>'1.4.Fwd TIV-Field Inputs'!AH115</f>
        <v>0</v>
      </c>
      <c r="AB115" s="96"/>
      <c r="AC115" s="10">
        <f>'1.4.Fwd TIV-Field Inputs'!AJ115</f>
        <v>0</v>
      </c>
      <c r="AD115" s="10">
        <f>'1.4.Fwd TIV-Field Inputs'!AN115</f>
        <v>0</v>
      </c>
      <c r="AE115" s="10"/>
      <c r="AF115" s="10">
        <f>'1.4.Fwd TIV-Field Inputs'!AO115</f>
        <v>0</v>
      </c>
      <c r="AH115" s="72">
        <f>IFERROR(VLOOKUP(D115,Masters!$D$3:$E$17,2,FALSE),0)</f>
        <v>0</v>
      </c>
    </row>
    <row r="116" spans="1:34" s="3" customFormat="1" ht="16.5" customHeight="1" x14ac:dyDescent="0.25">
      <c r="A116" s="53">
        <f>'1.4.Fwd TIV-Field Inputs'!A116</f>
        <v>0</v>
      </c>
      <c r="B116" s="53">
        <f>'1.4.Fwd TIV-Field Inputs'!B116</f>
        <v>0</v>
      </c>
      <c r="C116" s="53">
        <f>'1.4.Fwd TIV-Field Inputs'!C116</f>
        <v>0</v>
      </c>
      <c r="D116" s="53">
        <f>'1.4.Fwd TIV-Field Inputs'!D116</f>
        <v>0</v>
      </c>
      <c r="E116" s="84" t="str">
        <f t="shared" si="7"/>
        <v>0-0 (0)</v>
      </c>
      <c r="G116" s="10">
        <f>'23.1.Forecasting A (M1)'!H116</f>
        <v>0</v>
      </c>
      <c r="H116" s="10"/>
      <c r="I116" s="96"/>
      <c r="J116" s="10">
        <f>'23.1.Forecasting A (M1)'!J116</f>
        <v>0</v>
      </c>
      <c r="K116" s="10">
        <f>'23.1.Forecasting A (M1)'!L116</f>
        <v>0</v>
      </c>
      <c r="L116" s="10"/>
      <c r="N116" s="10">
        <f>'1.4.Fwd TIV-Field Inputs'!O116</f>
        <v>0</v>
      </c>
      <c r="O116" s="10">
        <f>'1.4.Fwd TIV-Field Inputs'!S116</f>
        <v>0</v>
      </c>
      <c r="P116" s="10"/>
      <c r="Q116" s="10">
        <f>'1.4.Fwd TIV-Field Inputs'!T116</f>
        <v>0</v>
      </c>
      <c r="R116" s="96"/>
      <c r="S116" s="10">
        <f>'1.4.Fwd TIV-Field Inputs'!V116</f>
        <v>0</v>
      </c>
      <c r="T116" s="10">
        <f>'1.4.Fwd TIV-Field Inputs'!Z116</f>
        <v>0</v>
      </c>
      <c r="U116" s="10"/>
      <c r="V116" s="10">
        <f>'1.4.Fwd TIV-Field Inputs'!AA116</f>
        <v>0</v>
      </c>
      <c r="W116"/>
      <c r="X116" s="10">
        <f>'1.4.Fwd TIV-Field Inputs'!AC116</f>
        <v>0</v>
      </c>
      <c r="Y116" s="10">
        <f>'1.4.Fwd TIV-Field Inputs'!AG116</f>
        <v>0</v>
      </c>
      <c r="Z116" s="10"/>
      <c r="AA116" s="10">
        <f>'1.4.Fwd TIV-Field Inputs'!AH116</f>
        <v>0</v>
      </c>
      <c r="AB116" s="96"/>
      <c r="AC116" s="10">
        <f>'1.4.Fwd TIV-Field Inputs'!AJ116</f>
        <v>0</v>
      </c>
      <c r="AD116" s="10">
        <f>'1.4.Fwd TIV-Field Inputs'!AN116</f>
        <v>0</v>
      </c>
      <c r="AE116" s="10"/>
      <c r="AF116" s="10">
        <f>'1.4.Fwd TIV-Field Inputs'!AO116</f>
        <v>0</v>
      </c>
      <c r="AH116" s="72">
        <f>IFERROR(VLOOKUP(D116,Masters!$D$3:$E$17,2,FALSE),0)</f>
        <v>0</v>
      </c>
    </row>
    <row r="117" spans="1:34" s="3" customFormat="1" ht="16.5" customHeight="1" x14ac:dyDescent="0.25">
      <c r="A117" s="53">
        <f>'1.4.Fwd TIV-Field Inputs'!A117</f>
        <v>0</v>
      </c>
      <c r="B117" s="53">
        <f>'1.4.Fwd TIV-Field Inputs'!B117</f>
        <v>0</v>
      </c>
      <c r="C117" s="53">
        <f>'1.4.Fwd TIV-Field Inputs'!C117</f>
        <v>0</v>
      </c>
      <c r="D117" s="53">
        <f>'1.4.Fwd TIV-Field Inputs'!D117</f>
        <v>0</v>
      </c>
      <c r="E117" s="84" t="str">
        <f t="shared" si="7"/>
        <v>0-0 (0)</v>
      </c>
      <c r="G117" s="10">
        <f>'23.1.Forecasting A (M1)'!H117</f>
        <v>0</v>
      </c>
      <c r="H117" s="10"/>
      <c r="I117" s="96"/>
      <c r="J117" s="10">
        <f>'23.1.Forecasting A (M1)'!J117</f>
        <v>0</v>
      </c>
      <c r="K117" s="10">
        <f>'23.1.Forecasting A (M1)'!L117</f>
        <v>0</v>
      </c>
      <c r="L117" s="10"/>
      <c r="N117" s="10">
        <f>'1.4.Fwd TIV-Field Inputs'!O117</f>
        <v>0</v>
      </c>
      <c r="O117" s="10">
        <f>'1.4.Fwd TIV-Field Inputs'!S117</f>
        <v>0</v>
      </c>
      <c r="P117" s="10"/>
      <c r="Q117" s="10">
        <f>'1.4.Fwd TIV-Field Inputs'!T117</f>
        <v>0</v>
      </c>
      <c r="R117" s="96"/>
      <c r="S117" s="10">
        <f>'1.4.Fwd TIV-Field Inputs'!V117</f>
        <v>0</v>
      </c>
      <c r="T117" s="10">
        <f>'1.4.Fwd TIV-Field Inputs'!Z117</f>
        <v>0</v>
      </c>
      <c r="U117" s="10"/>
      <c r="V117" s="10">
        <f>'1.4.Fwd TIV-Field Inputs'!AA117</f>
        <v>0</v>
      </c>
      <c r="W117"/>
      <c r="X117" s="10">
        <f>'1.4.Fwd TIV-Field Inputs'!AC117</f>
        <v>0</v>
      </c>
      <c r="Y117" s="10">
        <f>'1.4.Fwd TIV-Field Inputs'!AG117</f>
        <v>0</v>
      </c>
      <c r="Z117" s="10"/>
      <c r="AA117" s="10">
        <f>'1.4.Fwd TIV-Field Inputs'!AH117</f>
        <v>0</v>
      </c>
      <c r="AB117" s="96"/>
      <c r="AC117" s="10">
        <f>'1.4.Fwd TIV-Field Inputs'!AJ117</f>
        <v>0</v>
      </c>
      <c r="AD117" s="10">
        <f>'1.4.Fwd TIV-Field Inputs'!AN117</f>
        <v>0</v>
      </c>
      <c r="AE117" s="10"/>
      <c r="AF117" s="10">
        <f>'1.4.Fwd TIV-Field Inputs'!AO117</f>
        <v>0</v>
      </c>
      <c r="AH117" s="72">
        <f>IFERROR(VLOOKUP(D117,Masters!$D$3:$E$17,2,FALSE),0)</f>
        <v>0</v>
      </c>
    </row>
    <row r="118" spans="1:34" s="3" customFormat="1" ht="16.5" customHeight="1" x14ac:dyDescent="0.25">
      <c r="A118" s="53">
        <f>'1.4.Fwd TIV-Field Inputs'!A118</f>
        <v>0</v>
      </c>
      <c r="B118" s="53">
        <f>'1.4.Fwd TIV-Field Inputs'!B118</f>
        <v>0</v>
      </c>
      <c r="C118" s="53">
        <f>'1.4.Fwd TIV-Field Inputs'!C118</f>
        <v>0</v>
      </c>
      <c r="D118" s="53">
        <f>'1.4.Fwd TIV-Field Inputs'!D118</f>
        <v>0</v>
      </c>
      <c r="E118" s="84" t="str">
        <f t="shared" si="7"/>
        <v>0-0 (0)</v>
      </c>
      <c r="G118" s="10">
        <f>'23.1.Forecasting A (M1)'!H118</f>
        <v>0</v>
      </c>
      <c r="H118" s="10"/>
      <c r="I118" s="96"/>
      <c r="J118" s="10">
        <f>'23.1.Forecasting A (M1)'!J118</f>
        <v>0</v>
      </c>
      <c r="K118" s="10">
        <f>'23.1.Forecasting A (M1)'!L118</f>
        <v>0</v>
      </c>
      <c r="L118" s="10"/>
      <c r="N118" s="10">
        <f>'1.4.Fwd TIV-Field Inputs'!O118</f>
        <v>0</v>
      </c>
      <c r="O118" s="10">
        <f>'1.4.Fwd TIV-Field Inputs'!S118</f>
        <v>0</v>
      </c>
      <c r="P118" s="10"/>
      <c r="Q118" s="10">
        <f>'1.4.Fwd TIV-Field Inputs'!T118</f>
        <v>0</v>
      </c>
      <c r="R118" s="96"/>
      <c r="S118" s="10">
        <f>'1.4.Fwd TIV-Field Inputs'!V118</f>
        <v>0</v>
      </c>
      <c r="T118" s="10">
        <f>'1.4.Fwd TIV-Field Inputs'!Z118</f>
        <v>0</v>
      </c>
      <c r="U118" s="10"/>
      <c r="V118" s="10">
        <f>'1.4.Fwd TIV-Field Inputs'!AA118</f>
        <v>0</v>
      </c>
      <c r="W118"/>
      <c r="X118" s="10">
        <f>'1.4.Fwd TIV-Field Inputs'!AC118</f>
        <v>0</v>
      </c>
      <c r="Y118" s="10">
        <f>'1.4.Fwd TIV-Field Inputs'!AG118</f>
        <v>0</v>
      </c>
      <c r="Z118" s="10"/>
      <c r="AA118" s="10">
        <f>'1.4.Fwd TIV-Field Inputs'!AH118</f>
        <v>0</v>
      </c>
      <c r="AB118" s="96"/>
      <c r="AC118" s="10">
        <f>'1.4.Fwd TIV-Field Inputs'!AJ118</f>
        <v>0</v>
      </c>
      <c r="AD118" s="10">
        <f>'1.4.Fwd TIV-Field Inputs'!AN118</f>
        <v>0</v>
      </c>
      <c r="AE118" s="10"/>
      <c r="AF118" s="10">
        <f>'1.4.Fwd TIV-Field Inputs'!AO118</f>
        <v>0</v>
      </c>
      <c r="AH118" s="72">
        <f>IFERROR(VLOOKUP(D118,Masters!$D$3:$E$17,2,FALSE),0)</f>
        <v>0</v>
      </c>
    </row>
    <row r="119" spans="1:34" s="3" customFormat="1" ht="16.5" customHeight="1" x14ac:dyDescent="0.25">
      <c r="A119" s="53">
        <f>'1.4.Fwd TIV-Field Inputs'!A119</f>
        <v>0</v>
      </c>
      <c r="B119" s="53">
        <f>'1.4.Fwd TIV-Field Inputs'!B119</f>
        <v>0</v>
      </c>
      <c r="C119" s="53">
        <f>'1.4.Fwd TIV-Field Inputs'!C119</f>
        <v>0</v>
      </c>
      <c r="D119" s="53">
        <f>'1.4.Fwd TIV-Field Inputs'!D119</f>
        <v>0</v>
      </c>
      <c r="E119" s="84" t="str">
        <f t="shared" si="7"/>
        <v>0-0 (0)</v>
      </c>
      <c r="G119" s="10">
        <f>'23.1.Forecasting A (M1)'!H119</f>
        <v>0</v>
      </c>
      <c r="H119" s="10"/>
      <c r="I119" s="96"/>
      <c r="J119" s="10">
        <f>'23.1.Forecasting A (M1)'!J119</f>
        <v>0</v>
      </c>
      <c r="K119" s="10">
        <f>'23.1.Forecasting A (M1)'!L119</f>
        <v>0</v>
      </c>
      <c r="L119" s="10"/>
      <c r="N119" s="10">
        <f>'1.4.Fwd TIV-Field Inputs'!O119</f>
        <v>0</v>
      </c>
      <c r="O119" s="10">
        <f>'1.4.Fwd TIV-Field Inputs'!S119</f>
        <v>0</v>
      </c>
      <c r="P119" s="10"/>
      <c r="Q119" s="10">
        <f>'1.4.Fwd TIV-Field Inputs'!T119</f>
        <v>0</v>
      </c>
      <c r="R119" s="96"/>
      <c r="S119" s="10">
        <f>'1.4.Fwd TIV-Field Inputs'!V119</f>
        <v>0</v>
      </c>
      <c r="T119" s="10">
        <f>'1.4.Fwd TIV-Field Inputs'!Z119</f>
        <v>0</v>
      </c>
      <c r="U119" s="10"/>
      <c r="V119" s="10">
        <f>'1.4.Fwd TIV-Field Inputs'!AA119</f>
        <v>0</v>
      </c>
      <c r="W119"/>
      <c r="X119" s="10">
        <f>'1.4.Fwd TIV-Field Inputs'!AC119</f>
        <v>0</v>
      </c>
      <c r="Y119" s="10">
        <f>'1.4.Fwd TIV-Field Inputs'!AG119</f>
        <v>0</v>
      </c>
      <c r="Z119" s="10"/>
      <c r="AA119" s="10">
        <f>'1.4.Fwd TIV-Field Inputs'!AH119</f>
        <v>0</v>
      </c>
      <c r="AB119" s="96"/>
      <c r="AC119" s="10">
        <f>'1.4.Fwd TIV-Field Inputs'!AJ119</f>
        <v>0</v>
      </c>
      <c r="AD119" s="10">
        <f>'1.4.Fwd TIV-Field Inputs'!AN119</f>
        <v>0</v>
      </c>
      <c r="AE119" s="10"/>
      <c r="AF119" s="10">
        <f>'1.4.Fwd TIV-Field Inputs'!AO119</f>
        <v>0</v>
      </c>
      <c r="AH119" s="72">
        <f>IFERROR(VLOOKUP(D119,Masters!$D$3:$E$17,2,FALSE),0)</f>
        <v>0</v>
      </c>
    </row>
    <row r="120" spans="1:34" s="3" customFormat="1" ht="16.5" customHeight="1" x14ac:dyDescent="0.25">
      <c r="A120" s="53">
        <f>'1.4.Fwd TIV-Field Inputs'!A120</f>
        <v>0</v>
      </c>
      <c r="B120" s="53">
        <f>'1.4.Fwd TIV-Field Inputs'!B120</f>
        <v>0</v>
      </c>
      <c r="C120" s="53">
        <f>'1.4.Fwd TIV-Field Inputs'!C120</f>
        <v>0</v>
      </c>
      <c r="D120" s="53">
        <f>'1.4.Fwd TIV-Field Inputs'!D120</f>
        <v>0</v>
      </c>
      <c r="E120" s="84" t="str">
        <f t="shared" si="7"/>
        <v>0-0 (0)</v>
      </c>
      <c r="G120" s="10">
        <f>'23.1.Forecasting A (M1)'!H120</f>
        <v>0</v>
      </c>
      <c r="H120" s="10"/>
      <c r="I120" s="96"/>
      <c r="J120" s="10">
        <f>'23.1.Forecasting A (M1)'!J120</f>
        <v>0</v>
      </c>
      <c r="K120" s="10">
        <f>'23.1.Forecasting A (M1)'!L120</f>
        <v>0</v>
      </c>
      <c r="L120" s="10"/>
      <c r="N120" s="10">
        <f>'1.4.Fwd TIV-Field Inputs'!O120</f>
        <v>0</v>
      </c>
      <c r="O120" s="10">
        <f>'1.4.Fwd TIV-Field Inputs'!S120</f>
        <v>0</v>
      </c>
      <c r="P120" s="10"/>
      <c r="Q120" s="10">
        <f>'1.4.Fwd TIV-Field Inputs'!T120</f>
        <v>0</v>
      </c>
      <c r="R120" s="96"/>
      <c r="S120" s="10">
        <f>'1.4.Fwd TIV-Field Inputs'!V120</f>
        <v>0</v>
      </c>
      <c r="T120" s="10">
        <f>'1.4.Fwd TIV-Field Inputs'!Z120</f>
        <v>0</v>
      </c>
      <c r="U120" s="10"/>
      <c r="V120" s="10">
        <f>'1.4.Fwd TIV-Field Inputs'!AA120</f>
        <v>0</v>
      </c>
      <c r="W120"/>
      <c r="X120" s="10">
        <f>'1.4.Fwd TIV-Field Inputs'!AC120</f>
        <v>0</v>
      </c>
      <c r="Y120" s="10">
        <f>'1.4.Fwd TIV-Field Inputs'!AG120</f>
        <v>0</v>
      </c>
      <c r="Z120" s="10"/>
      <c r="AA120" s="10">
        <f>'1.4.Fwd TIV-Field Inputs'!AH120</f>
        <v>0</v>
      </c>
      <c r="AB120" s="96"/>
      <c r="AC120" s="10">
        <f>'1.4.Fwd TIV-Field Inputs'!AJ120</f>
        <v>0</v>
      </c>
      <c r="AD120" s="10">
        <f>'1.4.Fwd TIV-Field Inputs'!AN120</f>
        <v>0</v>
      </c>
      <c r="AE120" s="10"/>
      <c r="AF120" s="10">
        <f>'1.4.Fwd TIV-Field Inputs'!AO120</f>
        <v>0</v>
      </c>
      <c r="AH120" s="72">
        <f>IFERROR(VLOOKUP(D120,Masters!$D$3:$E$17,2,FALSE),0)</f>
        <v>0</v>
      </c>
    </row>
    <row r="121" spans="1:34" s="3" customFormat="1" ht="16.5" customHeight="1" x14ac:dyDescent="0.25">
      <c r="A121" s="53">
        <f>'1.4.Fwd TIV-Field Inputs'!A121</f>
        <v>0</v>
      </c>
      <c r="B121" s="53">
        <f>'1.4.Fwd TIV-Field Inputs'!B121</f>
        <v>0</v>
      </c>
      <c r="C121" s="53">
        <f>'1.4.Fwd TIV-Field Inputs'!C121</f>
        <v>0</v>
      </c>
      <c r="D121" s="53">
        <f>'1.4.Fwd TIV-Field Inputs'!D121</f>
        <v>0</v>
      </c>
      <c r="E121" s="84" t="str">
        <f t="shared" si="7"/>
        <v>0-0 (0)</v>
      </c>
      <c r="G121" s="10">
        <f>'23.1.Forecasting A (M1)'!H121</f>
        <v>0</v>
      </c>
      <c r="H121" s="10"/>
      <c r="I121" s="96"/>
      <c r="J121" s="10">
        <f>'23.1.Forecasting A (M1)'!J121</f>
        <v>0</v>
      </c>
      <c r="K121" s="10">
        <f>'23.1.Forecasting A (M1)'!L121</f>
        <v>0</v>
      </c>
      <c r="L121" s="10"/>
      <c r="N121" s="10">
        <f>'1.4.Fwd TIV-Field Inputs'!O121</f>
        <v>0</v>
      </c>
      <c r="O121" s="10">
        <f>'1.4.Fwd TIV-Field Inputs'!S121</f>
        <v>0</v>
      </c>
      <c r="P121" s="10"/>
      <c r="Q121" s="10">
        <f>'1.4.Fwd TIV-Field Inputs'!T121</f>
        <v>0</v>
      </c>
      <c r="R121" s="96"/>
      <c r="S121" s="10">
        <f>'1.4.Fwd TIV-Field Inputs'!V121</f>
        <v>0</v>
      </c>
      <c r="T121" s="10">
        <f>'1.4.Fwd TIV-Field Inputs'!Z121</f>
        <v>0</v>
      </c>
      <c r="U121" s="10"/>
      <c r="V121" s="10">
        <f>'1.4.Fwd TIV-Field Inputs'!AA121</f>
        <v>0</v>
      </c>
      <c r="W121"/>
      <c r="X121" s="10">
        <f>'1.4.Fwd TIV-Field Inputs'!AC121</f>
        <v>0</v>
      </c>
      <c r="Y121" s="10">
        <f>'1.4.Fwd TIV-Field Inputs'!AG121</f>
        <v>0</v>
      </c>
      <c r="Z121" s="10"/>
      <c r="AA121" s="10">
        <f>'1.4.Fwd TIV-Field Inputs'!AH121</f>
        <v>0</v>
      </c>
      <c r="AB121" s="96"/>
      <c r="AC121" s="10">
        <f>'1.4.Fwd TIV-Field Inputs'!AJ121</f>
        <v>0</v>
      </c>
      <c r="AD121" s="10">
        <f>'1.4.Fwd TIV-Field Inputs'!AN121</f>
        <v>0</v>
      </c>
      <c r="AE121" s="10"/>
      <c r="AF121" s="10">
        <f>'1.4.Fwd TIV-Field Inputs'!AO121</f>
        <v>0</v>
      </c>
      <c r="AH121" s="72">
        <f>IFERROR(VLOOKUP(D121,Masters!$D$3:$E$17,2,FALSE),0)</f>
        <v>0</v>
      </c>
    </row>
    <row r="122" spans="1:34" s="3" customFormat="1" ht="16.5" customHeight="1" x14ac:dyDescent="0.25">
      <c r="A122" s="53">
        <f>'1.4.Fwd TIV-Field Inputs'!A122</f>
        <v>0</v>
      </c>
      <c r="B122" s="53">
        <f>'1.4.Fwd TIV-Field Inputs'!B122</f>
        <v>0</v>
      </c>
      <c r="C122" s="53">
        <f>'1.4.Fwd TIV-Field Inputs'!C122</f>
        <v>0</v>
      </c>
      <c r="D122" s="53">
        <f>'1.4.Fwd TIV-Field Inputs'!D122</f>
        <v>0</v>
      </c>
      <c r="E122" s="84" t="str">
        <f t="shared" si="7"/>
        <v>0-0 (0)</v>
      </c>
      <c r="G122" s="10">
        <f>'23.1.Forecasting A (M1)'!H122</f>
        <v>0</v>
      </c>
      <c r="H122" s="10"/>
      <c r="I122" s="96"/>
      <c r="J122" s="10">
        <f>'23.1.Forecasting A (M1)'!J122</f>
        <v>0</v>
      </c>
      <c r="K122" s="10">
        <f>'23.1.Forecasting A (M1)'!L122</f>
        <v>0</v>
      </c>
      <c r="L122" s="10"/>
      <c r="N122" s="10">
        <f>'1.4.Fwd TIV-Field Inputs'!O122</f>
        <v>0</v>
      </c>
      <c r="O122" s="10">
        <f>'1.4.Fwd TIV-Field Inputs'!S122</f>
        <v>0</v>
      </c>
      <c r="P122" s="10"/>
      <c r="Q122" s="10">
        <f>'1.4.Fwd TIV-Field Inputs'!T122</f>
        <v>0</v>
      </c>
      <c r="R122" s="96"/>
      <c r="S122" s="10">
        <f>'1.4.Fwd TIV-Field Inputs'!V122</f>
        <v>0</v>
      </c>
      <c r="T122" s="10">
        <f>'1.4.Fwd TIV-Field Inputs'!Z122</f>
        <v>0</v>
      </c>
      <c r="U122" s="10"/>
      <c r="V122" s="10">
        <f>'1.4.Fwd TIV-Field Inputs'!AA122</f>
        <v>0</v>
      </c>
      <c r="W122"/>
      <c r="X122" s="10">
        <f>'1.4.Fwd TIV-Field Inputs'!AC122</f>
        <v>0</v>
      </c>
      <c r="Y122" s="10">
        <f>'1.4.Fwd TIV-Field Inputs'!AG122</f>
        <v>0</v>
      </c>
      <c r="Z122" s="10"/>
      <c r="AA122" s="10">
        <f>'1.4.Fwd TIV-Field Inputs'!AH122</f>
        <v>0</v>
      </c>
      <c r="AB122" s="96"/>
      <c r="AC122" s="10">
        <f>'1.4.Fwd TIV-Field Inputs'!AJ122</f>
        <v>0</v>
      </c>
      <c r="AD122" s="10">
        <f>'1.4.Fwd TIV-Field Inputs'!AN122</f>
        <v>0</v>
      </c>
      <c r="AE122" s="10"/>
      <c r="AF122" s="10">
        <f>'1.4.Fwd TIV-Field Inputs'!AO122</f>
        <v>0</v>
      </c>
      <c r="AH122" s="72">
        <f>IFERROR(VLOOKUP(D122,Masters!$D$3:$E$17,2,FALSE),0)</f>
        <v>0</v>
      </c>
    </row>
    <row r="123" spans="1:34" s="3" customFormat="1" ht="16.5" customHeight="1" x14ac:dyDescent="0.25">
      <c r="A123" s="53">
        <f>'1.4.Fwd TIV-Field Inputs'!A123</f>
        <v>0</v>
      </c>
      <c r="B123" s="53">
        <f>'1.4.Fwd TIV-Field Inputs'!B123</f>
        <v>0</v>
      </c>
      <c r="C123" s="53">
        <f>'1.4.Fwd TIV-Field Inputs'!C123</f>
        <v>0</v>
      </c>
      <c r="D123" s="53">
        <f>'1.4.Fwd TIV-Field Inputs'!D123</f>
        <v>0</v>
      </c>
      <c r="E123" s="84" t="str">
        <f t="shared" si="7"/>
        <v>0-0 (0)</v>
      </c>
      <c r="G123" s="10">
        <f>'23.1.Forecasting A (M1)'!H123</f>
        <v>0</v>
      </c>
      <c r="H123" s="10"/>
      <c r="I123" s="96"/>
      <c r="J123" s="10">
        <f>'23.1.Forecasting A (M1)'!J123</f>
        <v>0</v>
      </c>
      <c r="K123" s="10">
        <f>'23.1.Forecasting A (M1)'!L123</f>
        <v>0</v>
      </c>
      <c r="L123" s="10"/>
      <c r="N123" s="10">
        <f>'1.4.Fwd TIV-Field Inputs'!O123</f>
        <v>0</v>
      </c>
      <c r="O123" s="10">
        <f>'1.4.Fwd TIV-Field Inputs'!S123</f>
        <v>0</v>
      </c>
      <c r="P123" s="10"/>
      <c r="Q123" s="10">
        <f>'1.4.Fwd TIV-Field Inputs'!T123</f>
        <v>0</v>
      </c>
      <c r="R123" s="96"/>
      <c r="S123" s="10">
        <f>'1.4.Fwd TIV-Field Inputs'!V123</f>
        <v>0</v>
      </c>
      <c r="T123" s="10">
        <f>'1.4.Fwd TIV-Field Inputs'!Z123</f>
        <v>0</v>
      </c>
      <c r="U123" s="10"/>
      <c r="V123" s="10">
        <f>'1.4.Fwd TIV-Field Inputs'!AA123</f>
        <v>0</v>
      </c>
      <c r="W123"/>
      <c r="X123" s="10">
        <f>'1.4.Fwd TIV-Field Inputs'!AC123</f>
        <v>0</v>
      </c>
      <c r="Y123" s="10">
        <f>'1.4.Fwd TIV-Field Inputs'!AG123</f>
        <v>0</v>
      </c>
      <c r="Z123" s="10"/>
      <c r="AA123" s="10">
        <f>'1.4.Fwd TIV-Field Inputs'!AH123</f>
        <v>0</v>
      </c>
      <c r="AB123" s="96"/>
      <c r="AC123" s="10">
        <f>'1.4.Fwd TIV-Field Inputs'!AJ123</f>
        <v>0</v>
      </c>
      <c r="AD123" s="10">
        <f>'1.4.Fwd TIV-Field Inputs'!AN123</f>
        <v>0</v>
      </c>
      <c r="AE123" s="10"/>
      <c r="AF123" s="10">
        <f>'1.4.Fwd TIV-Field Inputs'!AO123</f>
        <v>0</v>
      </c>
      <c r="AH123" s="72">
        <f>IFERROR(VLOOKUP(D123,Masters!$D$3:$E$17,2,FALSE),0)</f>
        <v>0</v>
      </c>
    </row>
    <row r="124" spans="1:34" s="3" customFormat="1" ht="16.5" customHeight="1" x14ac:dyDescent="0.25">
      <c r="A124" s="53">
        <f>'1.4.Fwd TIV-Field Inputs'!A124</f>
        <v>0</v>
      </c>
      <c r="B124" s="53">
        <f>'1.4.Fwd TIV-Field Inputs'!B124</f>
        <v>0</v>
      </c>
      <c r="C124" s="53">
        <f>'1.4.Fwd TIV-Field Inputs'!C124</f>
        <v>0</v>
      </c>
      <c r="D124" s="53">
        <f>'1.4.Fwd TIV-Field Inputs'!D124</f>
        <v>0</v>
      </c>
      <c r="E124" s="84" t="str">
        <f t="shared" si="7"/>
        <v>0-0 (0)</v>
      </c>
      <c r="G124" s="10">
        <f>'23.1.Forecasting A (M1)'!H124</f>
        <v>0</v>
      </c>
      <c r="H124" s="10"/>
      <c r="I124" s="96"/>
      <c r="J124" s="10">
        <f>'23.1.Forecasting A (M1)'!J124</f>
        <v>0</v>
      </c>
      <c r="K124" s="10">
        <f>'23.1.Forecasting A (M1)'!L124</f>
        <v>0</v>
      </c>
      <c r="L124" s="10"/>
      <c r="N124" s="10">
        <f>'1.4.Fwd TIV-Field Inputs'!O124</f>
        <v>0</v>
      </c>
      <c r="O124" s="10">
        <f>'1.4.Fwd TIV-Field Inputs'!S124</f>
        <v>0</v>
      </c>
      <c r="P124" s="10"/>
      <c r="Q124" s="10">
        <f>'1.4.Fwd TIV-Field Inputs'!T124</f>
        <v>0</v>
      </c>
      <c r="R124" s="96"/>
      <c r="S124" s="10">
        <f>'1.4.Fwd TIV-Field Inputs'!V124</f>
        <v>0</v>
      </c>
      <c r="T124" s="10">
        <f>'1.4.Fwd TIV-Field Inputs'!Z124</f>
        <v>0</v>
      </c>
      <c r="U124" s="10"/>
      <c r="V124" s="10">
        <f>'1.4.Fwd TIV-Field Inputs'!AA124</f>
        <v>0</v>
      </c>
      <c r="W124"/>
      <c r="X124" s="10">
        <f>'1.4.Fwd TIV-Field Inputs'!AC124</f>
        <v>0</v>
      </c>
      <c r="Y124" s="10">
        <f>'1.4.Fwd TIV-Field Inputs'!AG124</f>
        <v>0</v>
      </c>
      <c r="Z124" s="10"/>
      <c r="AA124" s="10">
        <f>'1.4.Fwd TIV-Field Inputs'!AH124</f>
        <v>0</v>
      </c>
      <c r="AB124" s="96"/>
      <c r="AC124" s="10">
        <f>'1.4.Fwd TIV-Field Inputs'!AJ124</f>
        <v>0</v>
      </c>
      <c r="AD124" s="10">
        <f>'1.4.Fwd TIV-Field Inputs'!AN124</f>
        <v>0</v>
      </c>
      <c r="AE124" s="10"/>
      <c r="AF124" s="10">
        <f>'1.4.Fwd TIV-Field Inputs'!AO124</f>
        <v>0</v>
      </c>
      <c r="AH124" s="72">
        <f>IFERROR(VLOOKUP(D124,Masters!$D$3:$E$17,2,FALSE),0)</f>
        <v>0</v>
      </c>
    </row>
    <row r="125" spans="1:34" s="3" customFormat="1" ht="16.5" customHeight="1" x14ac:dyDescent="0.25">
      <c r="A125" s="53">
        <f>'1.4.Fwd TIV-Field Inputs'!A125</f>
        <v>0</v>
      </c>
      <c r="B125" s="53">
        <f>'1.4.Fwd TIV-Field Inputs'!B125</f>
        <v>0</v>
      </c>
      <c r="C125" s="53">
        <f>'1.4.Fwd TIV-Field Inputs'!C125</f>
        <v>0</v>
      </c>
      <c r="D125" s="53">
        <f>'1.4.Fwd TIV-Field Inputs'!D125</f>
        <v>0</v>
      </c>
      <c r="E125" s="84" t="str">
        <f t="shared" si="7"/>
        <v>0-0 (0)</v>
      </c>
      <c r="G125" s="10">
        <f>'23.1.Forecasting A (M1)'!H125</f>
        <v>0</v>
      </c>
      <c r="H125" s="10"/>
      <c r="I125" s="96"/>
      <c r="J125" s="10">
        <f>'23.1.Forecasting A (M1)'!J125</f>
        <v>0</v>
      </c>
      <c r="K125" s="10">
        <f>'23.1.Forecasting A (M1)'!L125</f>
        <v>0</v>
      </c>
      <c r="L125" s="10"/>
      <c r="N125" s="10">
        <f>'1.4.Fwd TIV-Field Inputs'!O125</f>
        <v>0</v>
      </c>
      <c r="O125" s="10">
        <f>'1.4.Fwd TIV-Field Inputs'!S125</f>
        <v>0</v>
      </c>
      <c r="P125" s="10"/>
      <c r="Q125" s="10">
        <f>'1.4.Fwd TIV-Field Inputs'!T125</f>
        <v>0</v>
      </c>
      <c r="R125" s="96"/>
      <c r="S125" s="10">
        <f>'1.4.Fwd TIV-Field Inputs'!V125</f>
        <v>0</v>
      </c>
      <c r="T125" s="10">
        <f>'1.4.Fwd TIV-Field Inputs'!Z125</f>
        <v>0</v>
      </c>
      <c r="U125" s="10"/>
      <c r="V125" s="10">
        <f>'1.4.Fwd TIV-Field Inputs'!AA125</f>
        <v>0</v>
      </c>
      <c r="W125"/>
      <c r="X125" s="10">
        <f>'1.4.Fwd TIV-Field Inputs'!AC125</f>
        <v>0</v>
      </c>
      <c r="Y125" s="10">
        <f>'1.4.Fwd TIV-Field Inputs'!AG125</f>
        <v>0</v>
      </c>
      <c r="Z125" s="10"/>
      <c r="AA125" s="10">
        <f>'1.4.Fwd TIV-Field Inputs'!AH125</f>
        <v>0</v>
      </c>
      <c r="AB125" s="96"/>
      <c r="AC125" s="10">
        <f>'1.4.Fwd TIV-Field Inputs'!AJ125</f>
        <v>0</v>
      </c>
      <c r="AD125" s="10">
        <f>'1.4.Fwd TIV-Field Inputs'!AN125</f>
        <v>0</v>
      </c>
      <c r="AE125" s="10"/>
      <c r="AF125" s="10">
        <f>'1.4.Fwd TIV-Field Inputs'!AO125</f>
        <v>0</v>
      </c>
      <c r="AH125" s="72">
        <f>IFERROR(VLOOKUP(D125,Masters!$D$3:$E$17,2,FALSE),0)</f>
        <v>0</v>
      </c>
    </row>
    <row r="126" spans="1:34" s="3" customFormat="1" ht="16.5" customHeight="1" x14ac:dyDescent="0.25">
      <c r="A126" s="53">
        <f>'1.4.Fwd TIV-Field Inputs'!A126</f>
        <v>0</v>
      </c>
      <c r="B126" s="53">
        <f>'1.4.Fwd TIV-Field Inputs'!B126</f>
        <v>0</v>
      </c>
      <c r="C126" s="53">
        <f>'1.4.Fwd TIV-Field Inputs'!C126</f>
        <v>0</v>
      </c>
      <c r="D126" s="53">
        <f>'1.4.Fwd TIV-Field Inputs'!D126</f>
        <v>0</v>
      </c>
      <c r="E126" s="84" t="str">
        <f t="shared" si="7"/>
        <v>0-0 (0)</v>
      </c>
      <c r="G126" s="10">
        <f>'23.1.Forecasting A (M1)'!H126</f>
        <v>0</v>
      </c>
      <c r="H126" s="10"/>
      <c r="I126" s="96"/>
      <c r="J126" s="10">
        <f>'23.1.Forecasting A (M1)'!J126</f>
        <v>0</v>
      </c>
      <c r="K126" s="10">
        <f>'23.1.Forecasting A (M1)'!L126</f>
        <v>0</v>
      </c>
      <c r="L126" s="10"/>
      <c r="N126" s="10">
        <f>'1.4.Fwd TIV-Field Inputs'!O126</f>
        <v>0</v>
      </c>
      <c r="O126" s="10">
        <f>'1.4.Fwd TIV-Field Inputs'!S126</f>
        <v>0</v>
      </c>
      <c r="P126" s="10"/>
      <c r="Q126" s="10">
        <f>'1.4.Fwd TIV-Field Inputs'!T126</f>
        <v>0</v>
      </c>
      <c r="R126" s="96"/>
      <c r="S126" s="10">
        <f>'1.4.Fwd TIV-Field Inputs'!V126</f>
        <v>0</v>
      </c>
      <c r="T126" s="10">
        <f>'1.4.Fwd TIV-Field Inputs'!Z126</f>
        <v>0</v>
      </c>
      <c r="U126" s="10"/>
      <c r="V126" s="10">
        <f>'1.4.Fwd TIV-Field Inputs'!AA126</f>
        <v>0</v>
      </c>
      <c r="W126"/>
      <c r="X126" s="10">
        <f>'1.4.Fwd TIV-Field Inputs'!AC126</f>
        <v>0</v>
      </c>
      <c r="Y126" s="10">
        <f>'1.4.Fwd TIV-Field Inputs'!AG126</f>
        <v>0</v>
      </c>
      <c r="Z126" s="10"/>
      <c r="AA126" s="10">
        <f>'1.4.Fwd TIV-Field Inputs'!AH126</f>
        <v>0</v>
      </c>
      <c r="AB126" s="96"/>
      <c r="AC126" s="10">
        <f>'1.4.Fwd TIV-Field Inputs'!AJ126</f>
        <v>0</v>
      </c>
      <c r="AD126" s="10">
        <f>'1.4.Fwd TIV-Field Inputs'!AN126</f>
        <v>0</v>
      </c>
      <c r="AE126" s="10"/>
      <c r="AF126" s="10">
        <f>'1.4.Fwd TIV-Field Inputs'!AO126</f>
        <v>0</v>
      </c>
      <c r="AH126" s="72">
        <f>IFERROR(VLOOKUP(D126,Masters!$D$3:$E$17,2,FALSE),0)</f>
        <v>0</v>
      </c>
    </row>
    <row r="127" spans="1:34" s="3" customFormat="1" ht="16.5" customHeight="1" x14ac:dyDescent="0.25">
      <c r="A127" s="53">
        <f>'1.4.Fwd TIV-Field Inputs'!A127</f>
        <v>0</v>
      </c>
      <c r="B127" s="53">
        <f>'1.4.Fwd TIV-Field Inputs'!B127</f>
        <v>0</v>
      </c>
      <c r="C127" s="53">
        <f>'1.4.Fwd TIV-Field Inputs'!C127</f>
        <v>0</v>
      </c>
      <c r="D127" s="53">
        <f>'1.4.Fwd TIV-Field Inputs'!D127</f>
        <v>0</v>
      </c>
      <c r="E127" s="84" t="str">
        <f t="shared" si="7"/>
        <v>0-0 (0)</v>
      </c>
      <c r="G127" s="10">
        <f>'23.1.Forecasting A (M1)'!H127</f>
        <v>0</v>
      </c>
      <c r="H127" s="10"/>
      <c r="I127" s="96"/>
      <c r="J127" s="10">
        <f>'23.1.Forecasting A (M1)'!J127</f>
        <v>0</v>
      </c>
      <c r="K127" s="10">
        <f>'23.1.Forecasting A (M1)'!L127</f>
        <v>0</v>
      </c>
      <c r="L127" s="10"/>
      <c r="N127" s="10">
        <f>'1.4.Fwd TIV-Field Inputs'!O127</f>
        <v>0</v>
      </c>
      <c r="O127" s="10">
        <f>'1.4.Fwd TIV-Field Inputs'!S127</f>
        <v>0</v>
      </c>
      <c r="P127" s="10"/>
      <c r="Q127" s="10">
        <f>'1.4.Fwd TIV-Field Inputs'!T127</f>
        <v>0</v>
      </c>
      <c r="R127" s="96"/>
      <c r="S127" s="10">
        <f>'1.4.Fwd TIV-Field Inputs'!V127</f>
        <v>0</v>
      </c>
      <c r="T127" s="10">
        <f>'1.4.Fwd TIV-Field Inputs'!Z127</f>
        <v>0</v>
      </c>
      <c r="U127" s="10"/>
      <c r="V127" s="10">
        <f>'1.4.Fwd TIV-Field Inputs'!AA127</f>
        <v>0</v>
      </c>
      <c r="W127"/>
      <c r="X127" s="10">
        <f>'1.4.Fwd TIV-Field Inputs'!AC127</f>
        <v>0</v>
      </c>
      <c r="Y127" s="10">
        <f>'1.4.Fwd TIV-Field Inputs'!AG127</f>
        <v>0</v>
      </c>
      <c r="Z127" s="10"/>
      <c r="AA127" s="10">
        <f>'1.4.Fwd TIV-Field Inputs'!AH127</f>
        <v>0</v>
      </c>
      <c r="AB127" s="96"/>
      <c r="AC127" s="10">
        <f>'1.4.Fwd TIV-Field Inputs'!AJ127</f>
        <v>0</v>
      </c>
      <c r="AD127" s="10">
        <f>'1.4.Fwd TIV-Field Inputs'!AN127</f>
        <v>0</v>
      </c>
      <c r="AE127" s="10"/>
      <c r="AF127" s="10">
        <f>'1.4.Fwd TIV-Field Inputs'!AO127</f>
        <v>0</v>
      </c>
      <c r="AH127" s="72">
        <f>IFERROR(VLOOKUP(D127,Masters!$D$3:$E$17,2,FALSE),0)</f>
        <v>0</v>
      </c>
    </row>
    <row r="128" spans="1:34" s="3" customFormat="1" ht="16.5" customHeight="1" x14ac:dyDescent="0.25">
      <c r="A128" s="53">
        <f>'1.4.Fwd TIV-Field Inputs'!A128</f>
        <v>0</v>
      </c>
      <c r="B128" s="53">
        <f>'1.4.Fwd TIV-Field Inputs'!B128</f>
        <v>0</v>
      </c>
      <c r="C128" s="53">
        <f>'1.4.Fwd TIV-Field Inputs'!C128</f>
        <v>0</v>
      </c>
      <c r="D128" s="53">
        <f>'1.4.Fwd TIV-Field Inputs'!D128</f>
        <v>0</v>
      </c>
      <c r="E128" s="84" t="str">
        <f t="shared" si="7"/>
        <v>0-0 (0)</v>
      </c>
      <c r="G128" s="10">
        <f>'23.1.Forecasting A (M1)'!H128</f>
        <v>0</v>
      </c>
      <c r="H128" s="10"/>
      <c r="I128" s="96"/>
      <c r="J128" s="10">
        <f>'23.1.Forecasting A (M1)'!J128</f>
        <v>0</v>
      </c>
      <c r="K128" s="10">
        <f>'23.1.Forecasting A (M1)'!L128</f>
        <v>0</v>
      </c>
      <c r="L128" s="10"/>
      <c r="N128" s="10">
        <f>'1.4.Fwd TIV-Field Inputs'!O128</f>
        <v>0</v>
      </c>
      <c r="O128" s="10">
        <f>'1.4.Fwd TIV-Field Inputs'!S128</f>
        <v>0</v>
      </c>
      <c r="P128" s="10"/>
      <c r="Q128" s="10">
        <f>'1.4.Fwd TIV-Field Inputs'!T128</f>
        <v>0</v>
      </c>
      <c r="R128" s="96"/>
      <c r="S128" s="10">
        <f>'1.4.Fwd TIV-Field Inputs'!V128</f>
        <v>0</v>
      </c>
      <c r="T128" s="10">
        <f>'1.4.Fwd TIV-Field Inputs'!Z128</f>
        <v>0</v>
      </c>
      <c r="U128" s="10"/>
      <c r="V128" s="10">
        <f>'1.4.Fwd TIV-Field Inputs'!AA128</f>
        <v>0</v>
      </c>
      <c r="W128"/>
      <c r="X128" s="10">
        <f>'1.4.Fwd TIV-Field Inputs'!AC128</f>
        <v>0</v>
      </c>
      <c r="Y128" s="10">
        <f>'1.4.Fwd TIV-Field Inputs'!AG128</f>
        <v>0</v>
      </c>
      <c r="Z128" s="10"/>
      <c r="AA128" s="10">
        <f>'1.4.Fwd TIV-Field Inputs'!AH128</f>
        <v>0</v>
      </c>
      <c r="AB128" s="96"/>
      <c r="AC128" s="10">
        <f>'1.4.Fwd TIV-Field Inputs'!AJ128</f>
        <v>0</v>
      </c>
      <c r="AD128" s="10">
        <f>'1.4.Fwd TIV-Field Inputs'!AN128</f>
        <v>0</v>
      </c>
      <c r="AE128" s="10"/>
      <c r="AF128" s="10">
        <f>'1.4.Fwd TIV-Field Inputs'!AO128</f>
        <v>0</v>
      </c>
      <c r="AH128" s="72">
        <f>IFERROR(VLOOKUP(D128,Masters!$D$3:$E$17,2,FALSE),0)</f>
        <v>0</v>
      </c>
    </row>
    <row r="129" spans="1:34" s="3" customFormat="1" ht="16.5" customHeight="1" x14ac:dyDescent="0.25">
      <c r="A129" s="53">
        <f>'1.4.Fwd TIV-Field Inputs'!A129</f>
        <v>0</v>
      </c>
      <c r="B129" s="53">
        <f>'1.4.Fwd TIV-Field Inputs'!B129</f>
        <v>0</v>
      </c>
      <c r="C129" s="53">
        <f>'1.4.Fwd TIV-Field Inputs'!C129</f>
        <v>0</v>
      </c>
      <c r="D129" s="53">
        <f>'1.4.Fwd TIV-Field Inputs'!D129</f>
        <v>0</v>
      </c>
      <c r="E129" s="84" t="str">
        <f t="shared" si="7"/>
        <v>0-0 (0)</v>
      </c>
      <c r="G129" s="10">
        <f>'23.1.Forecasting A (M1)'!H129</f>
        <v>0</v>
      </c>
      <c r="H129" s="10"/>
      <c r="I129" s="96"/>
      <c r="J129" s="10">
        <f>'23.1.Forecasting A (M1)'!J129</f>
        <v>0</v>
      </c>
      <c r="K129" s="10">
        <f>'23.1.Forecasting A (M1)'!L129</f>
        <v>0</v>
      </c>
      <c r="L129" s="10"/>
      <c r="N129" s="10">
        <f>'1.4.Fwd TIV-Field Inputs'!O129</f>
        <v>0</v>
      </c>
      <c r="O129" s="10">
        <f>'1.4.Fwd TIV-Field Inputs'!S129</f>
        <v>0</v>
      </c>
      <c r="P129" s="10"/>
      <c r="Q129" s="10">
        <f>'1.4.Fwd TIV-Field Inputs'!T129</f>
        <v>0</v>
      </c>
      <c r="R129" s="96"/>
      <c r="S129" s="10">
        <f>'1.4.Fwd TIV-Field Inputs'!V129</f>
        <v>0</v>
      </c>
      <c r="T129" s="10">
        <f>'1.4.Fwd TIV-Field Inputs'!Z129</f>
        <v>0</v>
      </c>
      <c r="U129" s="10"/>
      <c r="V129" s="10">
        <f>'1.4.Fwd TIV-Field Inputs'!AA129</f>
        <v>0</v>
      </c>
      <c r="W129"/>
      <c r="X129" s="10">
        <f>'1.4.Fwd TIV-Field Inputs'!AC129</f>
        <v>0</v>
      </c>
      <c r="Y129" s="10">
        <f>'1.4.Fwd TIV-Field Inputs'!AG129</f>
        <v>0</v>
      </c>
      <c r="Z129" s="10"/>
      <c r="AA129" s="10">
        <f>'1.4.Fwd TIV-Field Inputs'!AH129</f>
        <v>0</v>
      </c>
      <c r="AB129" s="96"/>
      <c r="AC129" s="10">
        <f>'1.4.Fwd TIV-Field Inputs'!AJ129</f>
        <v>0</v>
      </c>
      <c r="AD129" s="10">
        <f>'1.4.Fwd TIV-Field Inputs'!AN129</f>
        <v>0</v>
      </c>
      <c r="AE129" s="10"/>
      <c r="AF129" s="10">
        <f>'1.4.Fwd TIV-Field Inputs'!AO129</f>
        <v>0</v>
      </c>
      <c r="AH129" s="72">
        <f>IFERROR(VLOOKUP(D129,Masters!$D$3:$E$17,2,FALSE),0)</f>
        <v>0</v>
      </c>
    </row>
    <row r="130" spans="1:34" s="3" customFormat="1" ht="16.5" customHeight="1" x14ac:dyDescent="0.25">
      <c r="A130" s="53">
        <f>'1.4.Fwd TIV-Field Inputs'!A130</f>
        <v>0</v>
      </c>
      <c r="B130" s="53">
        <f>'1.4.Fwd TIV-Field Inputs'!B130</f>
        <v>0</v>
      </c>
      <c r="C130" s="53">
        <f>'1.4.Fwd TIV-Field Inputs'!C130</f>
        <v>0</v>
      </c>
      <c r="D130" s="53">
        <f>'1.4.Fwd TIV-Field Inputs'!D130</f>
        <v>0</v>
      </c>
      <c r="E130" s="84" t="str">
        <f t="shared" si="7"/>
        <v>0-0 (0)</v>
      </c>
      <c r="G130" s="10">
        <f>'23.1.Forecasting A (M1)'!H130</f>
        <v>0</v>
      </c>
      <c r="H130" s="10"/>
      <c r="I130" s="96"/>
      <c r="J130" s="10">
        <f>'23.1.Forecasting A (M1)'!J130</f>
        <v>0</v>
      </c>
      <c r="K130" s="10">
        <f>'23.1.Forecasting A (M1)'!L130</f>
        <v>0</v>
      </c>
      <c r="L130" s="10"/>
      <c r="N130" s="10">
        <f>'1.4.Fwd TIV-Field Inputs'!O130</f>
        <v>0</v>
      </c>
      <c r="O130" s="10">
        <f>'1.4.Fwd TIV-Field Inputs'!S130</f>
        <v>0</v>
      </c>
      <c r="P130" s="10"/>
      <c r="Q130" s="10">
        <f>'1.4.Fwd TIV-Field Inputs'!T130</f>
        <v>0</v>
      </c>
      <c r="R130" s="96"/>
      <c r="S130" s="10">
        <f>'1.4.Fwd TIV-Field Inputs'!V130</f>
        <v>0</v>
      </c>
      <c r="T130" s="10">
        <f>'1.4.Fwd TIV-Field Inputs'!Z130</f>
        <v>0</v>
      </c>
      <c r="U130" s="10"/>
      <c r="V130" s="10">
        <f>'1.4.Fwd TIV-Field Inputs'!AA130</f>
        <v>0</v>
      </c>
      <c r="W130"/>
      <c r="X130" s="10">
        <f>'1.4.Fwd TIV-Field Inputs'!AC130</f>
        <v>0</v>
      </c>
      <c r="Y130" s="10">
        <f>'1.4.Fwd TIV-Field Inputs'!AG130</f>
        <v>0</v>
      </c>
      <c r="Z130" s="10"/>
      <c r="AA130" s="10">
        <f>'1.4.Fwd TIV-Field Inputs'!AH130</f>
        <v>0</v>
      </c>
      <c r="AB130" s="96"/>
      <c r="AC130" s="10">
        <f>'1.4.Fwd TIV-Field Inputs'!AJ130</f>
        <v>0</v>
      </c>
      <c r="AD130" s="10">
        <f>'1.4.Fwd TIV-Field Inputs'!AN130</f>
        <v>0</v>
      </c>
      <c r="AE130" s="10"/>
      <c r="AF130" s="10">
        <f>'1.4.Fwd TIV-Field Inputs'!AO130</f>
        <v>0</v>
      </c>
      <c r="AH130" s="72">
        <f>IFERROR(VLOOKUP(D130,Masters!$D$3:$E$17,2,FALSE),0)</f>
        <v>0</v>
      </c>
    </row>
    <row r="131" spans="1:34" s="3" customFormat="1" ht="16.5" customHeight="1" x14ac:dyDescent="0.25">
      <c r="A131" s="53">
        <f>'1.4.Fwd TIV-Field Inputs'!A131</f>
        <v>0</v>
      </c>
      <c r="B131" s="53">
        <f>'1.4.Fwd TIV-Field Inputs'!B131</f>
        <v>0</v>
      </c>
      <c r="C131" s="53">
        <f>'1.4.Fwd TIV-Field Inputs'!C131</f>
        <v>0</v>
      </c>
      <c r="D131" s="53">
        <f>'1.4.Fwd TIV-Field Inputs'!D131</f>
        <v>0</v>
      </c>
      <c r="E131" s="84" t="str">
        <f t="shared" si="7"/>
        <v>0-0 (0)</v>
      </c>
      <c r="G131" s="10">
        <f>'23.1.Forecasting A (M1)'!H131</f>
        <v>0</v>
      </c>
      <c r="H131" s="10"/>
      <c r="I131" s="96"/>
      <c r="J131" s="10">
        <f>'23.1.Forecasting A (M1)'!J131</f>
        <v>0</v>
      </c>
      <c r="K131" s="10">
        <f>'23.1.Forecasting A (M1)'!L131</f>
        <v>0</v>
      </c>
      <c r="L131" s="10"/>
      <c r="N131" s="10">
        <f>'1.4.Fwd TIV-Field Inputs'!O131</f>
        <v>0</v>
      </c>
      <c r="O131" s="10">
        <f>'1.4.Fwd TIV-Field Inputs'!S131</f>
        <v>0</v>
      </c>
      <c r="P131" s="10"/>
      <c r="Q131" s="10">
        <f>'1.4.Fwd TIV-Field Inputs'!T131</f>
        <v>0</v>
      </c>
      <c r="R131" s="96"/>
      <c r="S131" s="10">
        <f>'1.4.Fwd TIV-Field Inputs'!V131</f>
        <v>0</v>
      </c>
      <c r="T131" s="10">
        <f>'1.4.Fwd TIV-Field Inputs'!Z131</f>
        <v>0</v>
      </c>
      <c r="U131" s="10"/>
      <c r="V131" s="10">
        <f>'1.4.Fwd TIV-Field Inputs'!AA131</f>
        <v>0</v>
      </c>
      <c r="W131"/>
      <c r="X131" s="10">
        <f>'1.4.Fwd TIV-Field Inputs'!AC131</f>
        <v>0</v>
      </c>
      <c r="Y131" s="10">
        <f>'1.4.Fwd TIV-Field Inputs'!AG131</f>
        <v>0</v>
      </c>
      <c r="Z131" s="10"/>
      <c r="AA131" s="10">
        <f>'1.4.Fwd TIV-Field Inputs'!AH131</f>
        <v>0</v>
      </c>
      <c r="AB131" s="96"/>
      <c r="AC131" s="10">
        <f>'1.4.Fwd TIV-Field Inputs'!AJ131</f>
        <v>0</v>
      </c>
      <c r="AD131" s="10">
        <f>'1.4.Fwd TIV-Field Inputs'!AN131</f>
        <v>0</v>
      </c>
      <c r="AE131" s="10"/>
      <c r="AF131" s="10">
        <f>'1.4.Fwd TIV-Field Inputs'!AO131</f>
        <v>0</v>
      </c>
      <c r="AH131" s="72">
        <f>IFERROR(VLOOKUP(D131,Masters!$D$3:$E$17,2,FALSE),0)</f>
        <v>0</v>
      </c>
    </row>
    <row r="132" spans="1:34" s="3" customFormat="1" ht="16.5" customHeight="1" x14ac:dyDescent="0.25">
      <c r="A132" s="53">
        <f>'1.4.Fwd TIV-Field Inputs'!A132</f>
        <v>0</v>
      </c>
      <c r="B132" s="53">
        <f>'1.4.Fwd TIV-Field Inputs'!B132</f>
        <v>0</v>
      </c>
      <c r="C132" s="53">
        <f>'1.4.Fwd TIV-Field Inputs'!C132</f>
        <v>0</v>
      </c>
      <c r="D132" s="53">
        <f>'1.4.Fwd TIV-Field Inputs'!D132</f>
        <v>0</v>
      </c>
      <c r="E132" s="84" t="str">
        <f t="shared" si="7"/>
        <v>0-0 (0)</v>
      </c>
      <c r="G132" s="10">
        <f>'23.1.Forecasting A (M1)'!H132</f>
        <v>0</v>
      </c>
      <c r="H132" s="10"/>
      <c r="I132" s="96"/>
      <c r="J132" s="10">
        <f>'23.1.Forecasting A (M1)'!J132</f>
        <v>0</v>
      </c>
      <c r="K132" s="10">
        <f>'23.1.Forecasting A (M1)'!L132</f>
        <v>0</v>
      </c>
      <c r="L132" s="10"/>
      <c r="N132" s="10">
        <f>'1.4.Fwd TIV-Field Inputs'!O132</f>
        <v>0</v>
      </c>
      <c r="O132" s="10">
        <f>'1.4.Fwd TIV-Field Inputs'!S132</f>
        <v>0</v>
      </c>
      <c r="P132" s="10"/>
      <c r="Q132" s="10">
        <f>'1.4.Fwd TIV-Field Inputs'!T132</f>
        <v>0</v>
      </c>
      <c r="R132" s="96"/>
      <c r="S132" s="10">
        <f>'1.4.Fwd TIV-Field Inputs'!V132</f>
        <v>0</v>
      </c>
      <c r="T132" s="10">
        <f>'1.4.Fwd TIV-Field Inputs'!Z132</f>
        <v>0</v>
      </c>
      <c r="U132" s="10"/>
      <c r="V132" s="10">
        <f>'1.4.Fwd TIV-Field Inputs'!AA132</f>
        <v>0</v>
      </c>
      <c r="W132"/>
      <c r="X132" s="10">
        <f>'1.4.Fwd TIV-Field Inputs'!AC132</f>
        <v>0</v>
      </c>
      <c r="Y132" s="10">
        <f>'1.4.Fwd TIV-Field Inputs'!AG132</f>
        <v>0</v>
      </c>
      <c r="Z132" s="10"/>
      <c r="AA132" s="10">
        <f>'1.4.Fwd TIV-Field Inputs'!AH132</f>
        <v>0</v>
      </c>
      <c r="AB132" s="96"/>
      <c r="AC132" s="10">
        <f>'1.4.Fwd TIV-Field Inputs'!AJ132</f>
        <v>0</v>
      </c>
      <c r="AD132" s="10">
        <f>'1.4.Fwd TIV-Field Inputs'!AN132</f>
        <v>0</v>
      </c>
      <c r="AE132" s="10"/>
      <c r="AF132" s="10">
        <f>'1.4.Fwd TIV-Field Inputs'!AO132</f>
        <v>0</v>
      </c>
      <c r="AH132" s="72">
        <f>IFERROR(VLOOKUP(D132,Masters!$D$3:$E$17,2,FALSE),0)</f>
        <v>0</v>
      </c>
    </row>
    <row r="133" spans="1:34" s="3" customFormat="1" ht="16.5" customHeight="1" x14ac:dyDescent="0.25">
      <c r="A133" s="53">
        <f>'1.4.Fwd TIV-Field Inputs'!A133</f>
        <v>0</v>
      </c>
      <c r="B133" s="53">
        <f>'1.4.Fwd TIV-Field Inputs'!B133</f>
        <v>0</v>
      </c>
      <c r="C133" s="53">
        <f>'1.4.Fwd TIV-Field Inputs'!C133</f>
        <v>0</v>
      </c>
      <c r="D133" s="53">
        <f>'1.4.Fwd TIV-Field Inputs'!D133</f>
        <v>0</v>
      </c>
      <c r="E133" s="84" t="str">
        <f t="shared" si="7"/>
        <v>0-0 (0)</v>
      </c>
      <c r="G133" s="10">
        <f>'23.1.Forecasting A (M1)'!H133</f>
        <v>0</v>
      </c>
      <c r="H133" s="10"/>
      <c r="I133" s="96"/>
      <c r="J133" s="10">
        <f>'23.1.Forecasting A (M1)'!J133</f>
        <v>0</v>
      </c>
      <c r="K133" s="10">
        <f>'23.1.Forecasting A (M1)'!L133</f>
        <v>0</v>
      </c>
      <c r="L133" s="10"/>
      <c r="N133" s="10">
        <f>'1.4.Fwd TIV-Field Inputs'!O133</f>
        <v>0</v>
      </c>
      <c r="O133" s="10">
        <f>'1.4.Fwd TIV-Field Inputs'!S133</f>
        <v>0</v>
      </c>
      <c r="P133" s="10"/>
      <c r="Q133" s="10">
        <f>'1.4.Fwd TIV-Field Inputs'!T133</f>
        <v>0</v>
      </c>
      <c r="R133" s="96"/>
      <c r="S133" s="10">
        <f>'1.4.Fwd TIV-Field Inputs'!V133</f>
        <v>0</v>
      </c>
      <c r="T133" s="10">
        <f>'1.4.Fwd TIV-Field Inputs'!Z133</f>
        <v>0</v>
      </c>
      <c r="U133" s="10"/>
      <c r="V133" s="10">
        <f>'1.4.Fwd TIV-Field Inputs'!AA133</f>
        <v>0</v>
      </c>
      <c r="W133"/>
      <c r="X133" s="10">
        <f>'1.4.Fwd TIV-Field Inputs'!AC133</f>
        <v>0</v>
      </c>
      <c r="Y133" s="10">
        <f>'1.4.Fwd TIV-Field Inputs'!AG133</f>
        <v>0</v>
      </c>
      <c r="Z133" s="10"/>
      <c r="AA133" s="10">
        <f>'1.4.Fwd TIV-Field Inputs'!AH133</f>
        <v>0</v>
      </c>
      <c r="AB133" s="96"/>
      <c r="AC133" s="10">
        <f>'1.4.Fwd TIV-Field Inputs'!AJ133</f>
        <v>0</v>
      </c>
      <c r="AD133" s="10">
        <f>'1.4.Fwd TIV-Field Inputs'!AN133</f>
        <v>0</v>
      </c>
      <c r="AE133" s="10"/>
      <c r="AF133" s="10">
        <f>'1.4.Fwd TIV-Field Inputs'!AO133</f>
        <v>0</v>
      </c>
      <c r="AH133" s="72">
        <f>IFERROR(VLOOKUP(D133,Masters!$D$3:$E$17,2,FALSE),0)</f>
        <v>0</v>
      </c>
    </row>
    <row r="134" spans="1:34" s="3" customFormat="1" ht="16.5" customHeight="1" x14ac:dyDescent="0.25">
      <c r="A134" s="53">
        <f>'1.4.Fwd TIV-Field Inputs'!A134</f>
        <v>0</v>
      </c>
      <c r="B134" s="53">
        <f>'1.4.Fwd TIV-Field Inputs'!B134</f>
        <v>0</v>
      </c>
      <c r="C134" s="53">
        <f>'1.4.Fwd TIV-Field Inputs'!C134</f>
        <v>0</v>
      </c>
      <c r="D134" s="53">
        <f>'1.4.Fwd TIV-Field Inputs'!D134</f>
        <v>0</v>
      </c>
      <c r="E134" s="84" t="str">
        <f t="shared" si="7"/>
        <v>0-0 (0)</v>
      </c>
      <c r="G134" s="10">
        <f>'23.1.Forecasting A (M1)'!H134</f>
        <v>0</v>
      </c>
      <c r="H134" s="10"/>
      <c r="I134" s="96"/>
      <c r="J134" s="10">
        <f>'23.1.Forecasting A (M1)'!J134</f>
        <v>0</v>
      </c>
      <c r="K134" s="10">
        <f>'23.1.Forecasting A (M1)'!L134</f>
        <v>0</v>
      </c>
      <c r="L134" s="10"/>
      <c r="N134" s="10">
        <f>'1.4.Fwd TIV-Field Inputs'!O134</f>
        <v>0</v>
      </c>
      <c r="O134" s="10">
        <f>'1.4.Fwd TIV-Field Inputs'!S134</f>
        <v>0</v>
      </c>
      <c r="P134" s="10"/>
      <c r="Q134" s="10">
        <f>'1.4.Fwd TIV-Field Inputs'!T134</f>
        <v>0</v>
      </c>
      <c r="R134" s="96"/>
      <c r="S134" s="10">
        <f>'1.4.Fwd TIV-Field Inputs'!V134</f>
        <v>0</v>
      </c>
      <c r="T134" s="10">
        <f>'1.4.Fwd TIV-Field Inputs'!Z134</f>
        <v>0</v>
      </c>
      <c r="U134" s="10"/>
      <c r="V134" s="10">
        <f>'1.4.Fwd TIV-Field Inputs'!AA134</f>
        <v>0</v>
      </c>
      <c r="W134"/>
      <c r="X134" s="10">
        <f>'1.4.Fwd TIV-Field Inputs'!AC134</f>
        <v>0</v>
      </c>
      <c r="Y134" s="10">
        <f>'1.4.Fwd TIV-Field Inputs'!AG134</f>
        <v>0</v>
      </c>
      <c r="Z134" s="10"/>
      <c r="AA134" s="10">
        <f>'1.4.Fwd TIV-Field Inputs'!AH134</f>
        <v>0</v>
      </c>
      <c r="AB134" s="96"/>
      <c r="AC134" s="10">
        <f>'1.4.Fwd TIV-Field Inputs'!AJ134</f>
        <v>0</v>
      </c>
      <c r="AD134" s="10">
        <f>'1.4.Fwd TIV-Field Inputs'!AN134</f>
        <v>0</v>
      </c>
      <c r="AE134" s="10"/>
      <c r="AF134" s="10">
        <f>'1.4.Fwd TIV-Field Inputs'!AO134</f>
        <v>0</v>
      </c>
      <c r="AH134" s="72">
        <f>IFERROR(VLOOKUP(D134,Masters!$D$3:$E$17,2,FALSE),0)</f>
        <v>0</v>
      </c>
    </row>
    <row r="135" spans="1:34" s="3" customFormat="1" ht="16.5" customHeight="1" x14ac:dyDescent="0.25">
      <c r="A135" s="53">
        <f>'1.4.Fwd TIV-Field Inputs'!A135</f>
        <v>0</v>
      </c>
      <c r="B135" s="53">
        <f>'1.4.Fwd TIV-Field Inputs'!B135</f>
        <v>0</v>
      </c>
      <c r="C135" s="53">
        <f>'1.4.Fwd TIV-Field Inputs'!C135</f>
        <v>0</v>
      </c>
      <c r="D135" s="53">
        <f>'1.4.Fwd TIV-Field Inputs'!D135</f>
        <v>0</v>
      </c>
      <c r="E135" s="84" t="str">
        <f t="shared" ref="E135:E199" si="8">B135&amp;"-"&amp;C135&amp;" ("&amp;D135&amp;")"</f>
        <v>0-0 (0)</v>
      </c>
      <c r="G135" s="10">
        <f>'23.1.Forecasting A (M1)'!H135</f>
        <v>0</v>
      </c>
      <c r="H135" s="10"/>
      <c r="I135" s="96"/>
      <c r="J135" s="10">
        <f>'23.1.Forecasting A (M1)'!J135</f>
        <v>0</v>
      </c>
      <c r="K135" s="10">
        <f>'23.1.Forecasting A (M1)'!L135</f>
        <v>0</v>
      </c>
      <c r="L135" s="10"/>
      <c r="N135" s="10">
        <f>'1.4.Fwd TIV-Field Inputs'!O135</f>
        <v>0</v>
      </c>
      <c r="O135" s="10">
        <f>'1.4.Fwd TIV-Field Inputs'!S135</f>
        <v>0</v>
      </c>
      <c r="P135" s="10"/>
      <c r="Q135" s="10">
        <f>'1.4.Fwd TIV-Field Inputs'!T135</f>
        <v>0</v>
      </c>
      <c r="R135" s="96"/>
      <c r="S135" s="10">
        <f>'1.4.Fwd TIV-Field Inputs'!V135</f>
        <v>0</v>
      </c>
      <c r="T135" s="10">
        <f>'1.4.Fwd TIV-Field Inputs'!Z135</f>
        <v>0</v>
      </c>
      <c r="U135" s="10"/>
      <c r="V135" s="10">
        <f>'1.4.Fwd TIV-Field Inputs'!AA135</f>
        <v>0</v>
      </c>
      <c r="W135"/>
      <c r="X135" s="10">
        <f>'1.4.Fwd TIV-Field Inputs'!AC135</f>
        <v>0</v>
      </c>
      <c r="Y135" s="10">
        <f>'1.4.Fwd TIV-Field Inputs'!AG135</f>
        <v>0</v>
      </c>
      <c r="Z135" s="10"/>
      <c r="AA135" s="10">
        <f>'1.4.Fwd TIV-Field Inputs'!AH135</f>
        <v>0</v>
      </c>
      <c r="AB135" s="96"/>
      <c r="AC135" s="10">
        <f>'1.4.Fwd TIV-Field Inputs'!AJ135</f>
        <v>0</v>
      </c>
      <c r="AD135" s="10">
        <f>'1.4.Fwd TIV-Field Inputs'!AN135</f>
        <v>0</v>
      </c>
      <c r="AE135" s="10"/>
      <c r="AF135" s="10">
        <f>'1.4.Fwd TIV-Field Inputs'!AO135</f>
        <v>0</v>
      </c>
      <c r="AH135" s="72">
        <f>IFERROR(VLOOKUP(D135,Masters!$D$3:$E$17,2,FALSE),0)</f>
        <v>0</v>
      </c>
    </row>
    <row r="136" spans="1:34" s="3" customFormat="1" ht="16.5" customHeight="1" x14ac:dyDescent="0.25">
      <c r="A136" s="53">
        <f>'1.4.Fwd TIV-Field Inputs'!A136</f>
        <v>0</v>
      </c>
      <c r="B136" s="53">
        <f>'1.4.Fwd TIV-Field Inputs'!B136</f>
        <v>0</v>
      </c>
      <c r="C136" s="53">
        <f>'1.4.Fwd TIV-Field Inputs'!C136</f>
        <v>0</v>
      </c>
      <c r="D136" s="53">
        <f>'1.4.Fwd TIV-Field Inputs'!D136</f>
        <v>0</v>
      </c>
      <c r="E136" s="84" t="str">
        <f t="shared" si="8"/>
        <v>0-0 (0)</v>
      </c>
      <c r="G136" s="10">
        <f>'23.1.Forecasting A (M1)'!H136</f>
        <v>0</v>
      </c>
      <c r="H136" s="10"/>
      <c r="I136" s="96"/>
      <c r="J136" s="10">
        <f>'23.1.Forecasting A (M1)'!J136</f>
        <v>0</v>
      </c>
      <c r="K136" s="10">
        <f>'23.1.Forecasting A (M1)'!L136</f>
        <v>0</v>
      </c>
      <c r="L136" s="10"/>
      <c r="N136" s="10">
        <f>'1.4.Fwd TIV-Field Inputs'!O136</f>
        <v>0</v>
      </c>
      <c r="O136" s="10">
        <f>'1.4.Fwd TIV-Field Inputs'!S136</f>
        <v>0</v>
      </c>
      <c r="P136" s="10"/>
      <c r="Q136" s="10">
        <f>'1.4.Fwd TIV-Field Inputs'!T136</f>
        <v>0</v>
      </c>
      <c r="R136" s="96"/>
      <c r="S136" s="10">
        <f>'1.4.Fwd TIV-Field Inputs'!V136</f>
        <v>0</v>
      </c>
      <c r="T136" s="10">
        <f>'1.4.Fwd TIV-Field Inputs'!Z136</f>
        <v>0</v>
      </c>
      <c r="U136" s="10"/>
      <c r="V136" s="10">
        <f>'1.4.Fwd TIV-Field Inputs'!AA136</f>
        <v>0</v>
      </c>
      <c r="W136"/>
      <c r="X136" s="10">
        <f>'1.4.Fwd TIV-Field Inputs'!AC136</f>
        <v>0</v>
      </c>
      <c r="Y136" s="10">
        <f>'1.4.Fwd TIV-Field Inputs'!AG136</f>
        <v>0</v>
      </c>
      <c r="Z136" s="10"/>
      <c r="AA136" s="10">
        <f>'1.4.Fwd TIV-Field Inputs'!AH136</f>
        <v>0</v>
      </c>
      <c r="AB136" s="96"/>
      <c r="AC136" s="10">
        <f>'1.4.Fwd TIV-Field Inputs'!AJ136</f>
        <v>0</v>
      </c>
      <c r="AD136" s="10">
        <f>'1.4.Fwd TIV-Field Inputs'!AN136</f>
        <v>0</v>
      </c>
      <c r="AE136" s="10"/>
      <c r="AF136" s="10">
        <f>'1.4.Fwd TIV-Field Inputs'!AO136</f>
        <v>0</v>
      </c>
      <c r="AH136" s="72">
        <f>IFERROR(VLOOKUP(D136,Masters!$D$3:$E$17,2,FALSE),0)</f>
        <v>0</v>
      </c>
    </row>
    <row r="137" spans="1:34" s="3" customFormat="1" ht="16.5" customHeight="1" x14ac:dyDescent="0.25">
      <c r="A137" s="53">
        <f>'1.4.Fwd TIV-Field Inputs'!A137</f>
        <v>0</v>
      </c>
      <c r="B137" s="53">
        <f>'1.4.Fwd TIV-Field Inputs'!B137</f>
        <v>0</v>
      </c>
      <c r="C137" s="53">
        <f>'1.4.Fwd TIV-Field Inputs'!C137</f>
        <v>0</v>
      </c>
      <c r="D137" s="53">
        <f>'1.4.Fwd TIV-Field Inputs'!D137</f>
        <v>0</v>
      </c>
      <c r="E137" s="84" t="str">
        <f t="shared" si="8"/>
        <v>0-0 (0)</v>
      </c>
      <c r="G137" s="10">
        <f>'23.1.Forecasting A (M1)'!H137</f>
        <v>0</v>
      </c>
      <c r="H137" s="10"/>
      <c r="I137" s="96"/>
      <c r="J137" s="10">
        <f>'23.1.Forecasting A (M1)'!J137</f>
        <v>0</v>
      </c>
      <c r="K137" s="10">
        <f>'23.1.Forecasting A (M1)'!L137</f>
        <v>0</v>
      </c>
      <c r="L137" s="10"/>
      <c r="N137" s="10">
        <f>'1.4.Fwd TIV-Field Inputs'!O137</f>
        <v>0</v>
      </c>
      <c r="O137" s="10">
        <f>'1.4.Fwd TIV-Field Inputs'!S137</f>
        <v>0</v>
      </c>
      <c r="P137" s="10"/>
      <c r="Q137" s="10">
        <f>'1.4.Fwd TIV-Field Inputs'!T137</f>
        <v>0</v>
      </c>
      <c r="R137" s="96"/>
      <c r="S137" s="10">
        <f>'1.4.Fwd TIV-Field Inputs'!V137</f>
        <v>0</v>
      </c>
      <c r="T137" s="10">
        <f>'1.4.Fwd TIV-Field Inputs'!Z137</f>
        <v>0</v>
      </c>
      <c r="U137" s="10"/>
      <c r="V137" s="10">
        <f>'1.4.Fwd TIV-Field Inputs'!AA137</f>
        <v>0</v>
      </c>
      <c r="W137"/>
      <c r="X137" s="10">
        <f>'1.4.Fwd TIV-Field Inputs'!AC137</f>
        <v>0</v>
      </c>
      <c r="Y137" s="10">
        <f>'1.4.Fwd TIV-Field Inputs'!AG137</f>
        <v>0</v>
      </c>
      <c r="Z137" s="10"/>
      <c r="AA137" s="10">
        <f>'1.4.Fwd TIV-Field Inputs'!AH137</f>
        <v>0</v>
      </c>
      <c r="AB137" s="96"/>
      <c r="AC137" s="10">
        <f>'1.4.Fwd TIV-Field Inputs'!AJ137</f>
        <v>0</v>
      </c>
      <c r="AD137" s="10">
        <f>'1.4.Fwd TIV-Field Inputs'!AN137</f>
        <v>0</v>
      </c>
      <c r="AE137" s="10"/>
      <c r="AF137" s="10">
        <f>'1.4.Fwd TIV-Field Inputs'!AO137</f>
        <v>0</v>
      </c>
      <c r="AH137" s="72">
        <f>IFERROR(VLOOKUP(D137,Masters!$D$3:$E$17,2,FALSE),0)</f>
        <v>0</v>
      </c>
    </row>
    <row r="138" spans="1:34" s="3" customFormat="1" ht="16.5" customHeight="1" x14ac:dyDescent="0.25">
      <c r="A138" s="53">
        <f>'1.4.Fwd TIV-Field Inputs'!A138</f>
        <v>0</v>
      </c>
      <c r="B138" s="53">
        <f>'1.4.Fwd TIV-Field Inputs'!B138</f>
        <v>0</v>
      </c>
      <c r="C138" s="53">
        <f>'1.4.Fwd TIV-Field Inputs'!C138</f>
        <v>0</v>
      </c>
      <c r="D138" s="53">
        <f>'1.4.Fwd TIV-Field Inputs'!D138</f>
        <v>0</v>
      </c>
      <c r="E138" s="84" t="str">
        <f t="shared" si="8"/>
        <v>0-0 (0)</v>
      </c>
      <c r="G138" s="10">
        <f>'23.1.Forecasting A (M1)'!H138</f>
        <v>0</v>
      </c>
      <c r="H138" s="10"/>
      <c r="I138" s="96"/>
      <c r="J138" s="10">
        <f>'23.1.Forecasting A (M1)'!J138</f>
        <v>0</v>
      </c>
      <c r="K138" s="10">
        <f>'23.1.Forecasting A (M1)'!L138</f>
        <v>0</v>
      </c>
      <c r="L138" s="10"/>
      <c r="N138" s="10">
        <f>'1.4.Fwd TIV-Field Inputs'!O138</f>
        <v>0</v>
      </c>
      <c r="O138" s="10">
        <f>'1.4.Fwd TIV-Field Inputs'!S138</f>
        <v>0</v>
      </c>
      <c r="P138" s="10"/>
      <c r="Q138" s="10">
        <f>'1.4.Fwd TIV-Field Inputs'!T138</f>
        <v>0</v>
      </c>
      <c r="R138" s="96"/>
      <c r="S138" s="10">
        <f>'1.4.Fwd TIV-Field Inputs'!V138</f>
        <v>0</v>
      </c>
      <c r="T138" s="10">
        <f>'1.4.Fwd TIV-Field Inputs'!Z138</f>
        <v>0</v>
      </c>
      <c r="U138" s="10"/>
      <c r="V138" s="10">
        <f>'1.4.Fwd TIV-Field Inputs'!AA138</f>
        <v>0</v>
      </c>
      <c r="W138"/>
      <c r="X138" s="10">
        <f>'1.4.Fwd TIV-Field Inputs'!AC138</f>
        <v>0</v>
      </c>
      <c r="Y138" s="10">
        <f>'1.4.Fwd TIV-Field Inputs'!AG138</f>
        <v>0</v>
      </c>
      <c r="Z138" s="10"/>
      <c r="AA138" s="10">
        <f>'1.4.Fwd TIV-Field Inputs'!AH138</f>
        <v>0</v>
      </c>
      <c r="AB138" s="96"/>
      <c r="AC138" s="10">
        <f>'1.4.Fwd TIV-Field Inputs'!AJ138</f>
        <v>0</v>
      </c>
      <c r="AD138" s="10">
        <f>'1.4.Fwd TIV-Field Inputs'!AN138</f>
        <v>0</v>
      </c>
      <c r="AE138" s="10"/>
      <c r="AF138" s="10">
        <f>'1.4.Fwd TIV-Field Inputs'!AO138</f>
        <v>0</v>
      </c>
      <c r="AH138" s="72">
        <f>IFERROR(VLOOKUP(D138,Masters!$D$3:$E$17,2,FALSE),0)</f>
        <v>0</v>
      </c>
    </row>
    <row r="139" spans="1:34" s="3" customFormat="1" ht="16.5" customHeight="1" x14ac:dyDescent="0.25">
      <c r="A139" s="53">
        <f>'1.4.Fwd TIV-Field Inputs'!A139</f>
        <v>0</v>
      </c>
      <c r="B139" s="53">
        <f>'1.4.Fwd TIV-Field Inputs'!B139</f>
        <v>0</v>
      </c>
      <c r="C139" s="53">
        <f>'1.4.Fwd TIV-Field Inputs'!C139</f>
        <v>0</v>
      </c>
      <c r="D139" s="53">
        <f>'1.4.Fwd TIV-Field Inputs'!D139</f>
        <v>0</v>
      </c>
      <c r="E139" s="84" t="str">
        <f t="shared" si="8"/>
        <v>0-0 (0)</v>
      </c>
      <c r="G139" s="10">
        <f>'23.1.Forecasting A (M1)'!H139</f>
        <v>0</v>
      </c>
      <c r="H139" s="10"/>
      <c r="I139" s="96"/>
      <c r="J139" s="10">
        <f>'23.1.Forecasting A (M1)'!J139</f>
        <v>0</v>
      </c>
      <c r="K139" s="10">
        <f>'23.1.Forecasting A (M1)'!L139</f>
        <v>0</v>
      </c>
      <c r="L139" s="10"/>
      <c r="N139" s="10">
        <f>'1.4.Fwd TIV-Field Inputs'!O139</f>
        <v>0</v>
      </c>
      <c r="O139" s="10">
        <f>'1.4.Fwd TIV-Field Inputs'!S139</f>
        <v>0</v>
      </c>
      <c r="P139" s="10"/>
      <c r="Q139" s="10">
        <f>'1.4.Fwd TIV-Field Inputs'!T139</f>
        <v>0</v>
      </c>
      <c r="R139" s="96"/>
      <c r="S139" s="10">
        <f>'1.4.Fwd TIV-Field Inputs'!V139</f>
        <v>0</v>
      </c>
      <c r="T139" s="10">
        <f>'1.4.Fwd TIV-Field Inputs'!Z139</f>
        <v>0</v>
      </c>
      <c r="U139" s="10"/>
      <c r="V139" s="10">
        <f>'1.4.Fwd TIV-Field Inputs'!AA139</f>
        <v>0</v>
      </c>
      <c r="W139"/>
      <c r="X139" s="10">
        <f>'1.4.Fwd TIV-Field Inputs'!AC139</f>
        <v>0</v>
      </c>
      <c r="Y139" s="10">
        <f>'1.4.Fwd TIV-Field Inputs'!AG139</f>
        <v>0</v>
      </c>
      <c r="Z139" s="10"/>
      <c r="AA139" s="10">
        <f>'1.4.Fwd TIV-Field Inputs'!AH139</f>
        <v>0</v>
      </c>
      <c r="AB139" s="96"/>
      <c r="AC139" s="10">
        <f>'1.4.Fwd TIV-Field Inputs'!AJ139</f>
        <v>0</v>
      </c>
      <c r="AD139" s="10">
        <f>'1.4.Fwd TIV-Field Inputs'!AN139</f>
        <v>0</v>
      </c>
      <c r="AE139" s="10"/>
      <c r="AF139" s="10">
        <f>'1.4.Fwd TIV-Field Inputs'!AO139</f>
        <v>0</v>
      </c>
      <c r="AH139" s="72">
        <f>IFERROR(VLOOKUP(D139,Masters!$D$3:$E$17,2,FALSE),0)</f>
        <v>0</v>
      </c>
    </row>
    <row r="140" spans="1:34" s="3" customFormat="1" ht="16.5" customHeight="1" x14ac:dyDescent="0.25">
      <c r="A140" s="53">
        <f>'1.4.Fwd TIV-Field Inputs'!A140</f>
        <v>0</v>
      </c>
      <c r="B140" s="53">
        <f>'1.4.Fwd TIV-Field Inputs'!B140</f>
        <v>0</v>
      </c>
      <c r="C140" s="53">
        <f>'1.4.Fwd TIV-Field Inputs'!C140</f>
        <v>0</v>
      </c>
      <c r="D140" s="53">
        <f>'1.4.Fwd TIV-Field Inputs'!D140</f>
        <v>0</v>
      </c>
      <c r="E140" s="84" t="str">
        <f t="shared" si="8"/>
        <v>0-0 (0)</v>
      </c>
      <c r="G140" s="10">
        <f>'23.1.Forecasting A (M1)'!H140</f>
        <v>0</v>
      </c>
      <c r="H140" s="10"/>
      <c r="I140" s="96"/>
      <c r="J140" s="10">
        <f>'23.1.Forecasting A (M1)'!J140</f>
        <v>0</v>
      </c>
      <c r="K140" s="10">
        <f>'23.1.Forecasting A (M1)'!L140</f>
        <v>0</v>
      </c>
      <c r="L140" s="10"/>
      <c r="N140" s="10">
        <f>'1.4.Fwd TIV-Field Inputs'!O140</f>
        <v>0</v>
      </c>
      <c r="O140" s="10">
        <f>'1.4.Fwd TIV-Field Inputs'!S140</f>
        <v>0</v>
      </c>
      <c r="P140" s="10"/>
      <c r="Q140" s="10">
        <f>'1.4.Fwd TIV-Field Inputs'!T140</f>
        <v>0</v>
      </c>
      <c r="R140" s="96"/>
      <c r="S140" s="10">
        <f>'1.4.Fwd TIV-Field Inputs'!V140</f>
        <v>0</v>
      </c>
      <c r="T140" s="10">
        <f>'1.4.Fwd TIV-Field Inputs'!Z140</f>
        <v>0</v>
      </c>
      <c r="U140" s="10"/>
      <c r="V140" s="10">
        <f>'1.4.Fwd TIV-Field Inputs'!AA140</f>
        <v>0</v>
      </c>
      <c r="W140"/>
      <c r="X140" s="10">
        <f>'1.4.Fwd TIV-Field Inputs'!AC140</f>
        <v>0</v>
      </c>
      <c r="Y140" s="10">
        <f>'1.4.Fwd TIV-Field Inputs'!AG140</f>
        <v>0</v>
      </c>
      <c r="Z140" s="10"/>
      <c r="AA140" s="10">
        <f>'1.4.Fwd TIV-Field Inputs'!AH140</f>
        <v>0</v>
      </c>
      <c r="AB140" s="96"/>
      <c r="AC140" s="10">
        <f>'1.4.Fwd TIV-Field Inputs'!AJ140</f>
        <v>0</v>
      </c>
      <c r="AD140" s="10">
        <f>'1.4.Fwd TIV-Field Inputs'!AN140</f>
        <v>0</v>
      </c>
      <c r="AE140" s="10"/>
      <c r="AF140" s="10">
        <f>'1.4.Fwd TIV-Field Inputs'!AO140</f>
        <v>0</v>
      </c>
      <c r="AH140" s="72">
        <f>IFERROR(VLOOKUP(D140,Masters!$D$3:$E$17,2,FALSE),0)</f>
        <v>0</v>
      </c>
    </row>
    <row r="141" spans="1:34" s="3" customFormat="1" ht="16.5" customHeight="1" x14ac:dyDescent="0.25">
      <c r="A141" s="53">
        <f>'1.4.Fwd TIV-Field Inputs'!A141</f>
        <v>0</v>
      </c>
      <c r="B141" s="53">
        <f>'1.4.Fwd TIV-Field Inputs'!B141</f>
        <v>0</v>
      </c>
      <c r="C141" s="53">
        <f>'1.4.Fwd TIV-Field Inputs'!C141</f>
        <v>0</v>
      </c>
      <c r="D141" s="53">
        <f>'1.4.Fwd TIV-Field Inputs'!D141</f>
        <v>0</v>
      </c>
      <c r="E141" s="84" t="str">
        <f t="shared" si="8"/>
        <v>0-0 (0)</v>
      </c>
      <c r="G141" s="10">
        <f>'23.1.Forecasting A (M1)'!H141</f>
        <v>0</v>
      </c>
      <c r="H141" s="10"/>
      <c r="I141" s="96"/>
      <c r="J141" s="10">
        <f>'23.1.Forecasting A (M1)'!J141</f>
        <v>0</v>
      </c>
      <c r="K141" s="10">
        <f>'23.1.Forecasting A (M1)'!L141</f>
        <v>0</v>
      </c>
      <c r="L141" s="10"/>
      <c r="N141" s="10">
        <f>'1.4.Fwd TIV-Field Inputs'!O141</f>
        <v>0</v>
      </c>
      <c r="O141" s="10">
        <f>'1.4.Fwd TIV-Field Inputs'!S141</f>
        <v>0</v>
      </c>
      <c r="P141" s="10"/>
      <c r="Q141" s="10">
        <f>'1.4.Fwd TIV-Field Inputs'!T141</f>
        <v>0</v>
      </c>
      <c r="R141" s="96"/>
      <c r="S141" s="10">
        <f>'1.4.Fwd TIV-Field Inputs'!V141</f>
        <v>0</v>
      </c>
      <c r="T141" s="10">
        <f>'1.4.Fwd TIV-Field Inputs'!Z141</f>
        <v>0</v>
      </c>
      <c r="U141" s="10"/>
      <c r="V141" s="10">
        <f>'1.4.Fwd TIV-Field Inputs'!AA141</f>
        <v>0</v>
      </c>
      <c r="W141"/>
      <c r="X141" s="10">
        <f>'1.4.Fwd TIV-Field Inputs'!AC141</f>
        <v>0</v>
      </c>
      <c r="Y141" s="10">
        <f>'1.4.Fwd TIV-Field Inputs'!AG141</f>
        <v>0</v>
      </c>
      <c r="Z141" s="10"/>
      <c r="AA141" s="10">
        <f>'1.4.Fwd TIV-Field Inputs'!AH141</f>
        <v>0</v>
      </c>
      <c r="AB141" s="96"/>
      <c r="AC141" s="10">
        <f>'1.4.Fwd TIV-Field Inputs'!AJ141</f>
        <v>0</v>
      </c>
      <c r="AD141" s="10">
        <f>'1.4.Fwd TIV-Field Inputs'!AN141</f>
        <v>0</v>
      </c>
      <c r="AE141" s="10"/>
      <c r="AF141" s="10">
        <f>'1.4.Fwd TIV-Field Inputs'!AO141</f>
        <v>0</v>
      </c>
      <c r="AH141" s="72">
        <f>IFERROR(VLOOKUP(D141,Masters!$D$3:$E$17,2,FALSE),0)</f>
        <v>0</v>
      </c>
    </row>
    <row r="142" spans="1:34" s="3" customFormat="1" ht="16.5" customHeight="1" x14ac:dyDescent="0.25">
      <c r="A142" s="53">
        <f>'1.4.Fwd TIV-Field Inputs'!A142</f>
        <v>0</v>
      </c>
      <c r="B142" s="53">
        <f>'1.4.Fwd TIV-Field Inputs'!B142</f>
        <v>0</v>
      </c>
      <c r="C142" s="53">
        <f>'1.4.Fwd TIV-Field Inputs'!C142</f>
        <v>0</v>
      </c>
      <c r="D142" s="53">
        <f>'1.4.Fwd TIV-Field Inputs'!D142</f>
        <v>0</v>
      </c>
      <c r="E142" s="84" t="str">
        <f t="shared" si="8"/>
        <v>0-0 (0)</v>
      </c>
      <c r="G142" s="10">
        <f>'23.1.Forecasting A (M1)'!H142</f>
        <v>0</v>
      </c>
      <c r="H142" s="10"/>
      <c r="I142" s="96"/>
      <c r="J142" s="10">
        <f>'23.1.Forecasting A (M1)'!J142</f>
        <v>0</v>
      </c>
      <c r="K142" s="10">
        <f>'23.1.Forecasting A (M1)'!L142</f>
        <v>0</v>
      </c>
      <c r="L142" s="10"/>
      <c r="N142" s="10">
        <f>'1.4.Fwd TIV-Field Inputs'!O142</f>
        <v>0</v>
      </c>
      <c r="O142" s="10">
        <f>'1.4.Fwd TIV-Field Inputs'!S142</f>
        <v>0</v>
      </c>
      <c r="P142" s="10"/>
      <c r="Q142" s="10">
        <f>'1.4.Fwd TIV-Field Inputs'!T142</f>
        <v>0</v>
      </c>
      <c r="R142" s="96"/>
      <c r="S142" s="10">
        <f>'1.4.Fwd TIV-Field Inputs'!V142</f>
        <v>0</v>
      </c>
      <c r="T142" s="10">
        <f>'1.4.Fwd TIV-Field Inputs'!Z142</f>
        <v>0</v>
      </c>
      <c r="U142" s="10"/>
      <c r="V142" s="10">
        <f>'1.4.Fwd TIV-Field Inputs'!AA142</f>
        <v>0</v>
      </c>
      <c r="W142"/>
      <c r="X142" s="10">
        <f>'1.4.Fwd TIV-Field Inputs'!AC142</f>
        <v>0</v>
      </c>
      <c r="Y142" s="10">
        <f>'1.4.Fwd TIV-Field Inputs'!AG142</f>
        <v>0</v>
      </c>
      <c r="Z142" s="10"/>
      <c r="AA142" s="10">
        <f>'1.4.Fwd TIV-Field Inputs'!AH142</f>
        <v>0</v>
      </c>
      <c r="AB142" s="96"/>
      <c r="AC142" s="10">
        <f>'1.4.Fwd TIV-Field Inputs'!AJ142</f>
        <v>0</v>
      </c>
      <c r="AD142" s="10">
        <f>'1.4.Fwd TIV-Field Inputs'!AN142</f>
        <v>0</v>
      </c>
      <c r="AE142" s="10"/>
      <c r="AF142" s="10">
        <f>'1.4.Fwd TIV-Field Inputs'!AO142</f>
        <v>0</v>
      </c>
      <c r="AH142" s="72">
        <f>IFERROR(VLOOKUP(D142,Masters!$D$3:$E$17,2,FALSE),0)</f>
        <v>0</v>
      </c>
    </row>
    <row r="143" spans="1:34" s="3" customFormat="1" ht="16.5" customHeight="1" x14ac:dyDescent="0.25">
      <c r="A143" s="53">
        <f>'1.4.Fwd TIV-Field Inputs'!A143</f>
        <v>0</v>
      </c>
      <c r="B143" s="53">
        <f>'1.4.Fwd TIV-Field Inputs'!B143</f>
        <v>0</v>
      </c>
      <c r="C143" s="53">
        <f>'1.4.Fwd TIV-Field Inputs'!C143</f>
        <v>0</v>
      </c>
      <c r="D143" s="53">
        <f>'1.4.Fwd TIV-Field Inputs'!D143</f>
        <v>0</v>
      </c>
      <c r="E143" s="84" t="str">
        <f t="shared" si="8"/>
        <v>0-0 (0)</v>
      </c>
      <c r="G143" s="10">
        <f>'23.1.Forecasting A (M1)'!H143</f>
        <v>0</v>
      </c>
      <c r="H143" s="10"/>
      <c r="I143" s="96"/>
      <c r="J143" s="10">
        <f>'23.1.Forecasting A (M1)'!J143</f>
        <v>0</v>
      </c>
      <c r="K143" s="10">
        <f>'23.1.Forecasting A (M1)'!L143</f>
        <v>0</v>
      </c>
      <c r="L143" s="10"/>
      <c r="N143" s="10">
        <f>'1.4.Fwd TIV-Field Inputs'!O143</f>
        <v>0</v>
      </c>
      <c r="O143" s="10">
        <f>'1.4.Fwd TIV-Field Inputs'!S143</f>
        <v>0</v>
      </c>
      <c r="P143" s="10"/>
      <c r="Q143" s="10">
        <f>'1.4.Fwd TIV-Field Inputs'!T143</f>
        <v>0</v>
      </c>
      <c r="R143" s="96"/>
      <c r="S143" s="10">
        <f>'1.4.Fwd TIV-Field Inputs'!V143</f>
        <v>0</v>
      </c>
      <c r="T143" s="10">
        <f>'1.4.Fwd TIV-Field Inputs'!Z143</f>
        <v>0</v>
      </c>
      <c r="U143" s="10"/>
      <c r="V143" s="10">
        <f>'1.4.Fwd TIV-Field Inputs'!AA143</f>
        <v>0</v>
      </c>
      <c r="W143"/>
      <c r="X143" s="10">
        <f>'1.4.Fwd TIV-Field Inputs'!AC143</f>
        <v>0</v>
      </c>
      <c r="Y143" s="10">
        <f>'1.4.Fwd TIV-Field Inputs'!AG143</f>
        <v>0</v>
      </c>
      <c r="Z143" s="10"/>
      <c r="AA143" s="10">
        <f>'1.4.Fwd TIV-Field Inputs'!AH143</f>
        <v>0</v>
      </c>
      <c r="AB143" s="96"/>
      <c r="AC143" s="10">
        <f>'1.4.Fwd TIV-Field Inputs'!AJ143</f>
        <v>0</v>
      </c>
      <c r="AD143" s="10">
        <f>'1.4.Fwd TIV-Field Inputs'!AN143</f>
        <v>0</v>
      </c>
      <c r="AE143" s="10"/>
      <c r="AF143" s="10">
        <f>'1.4.Fwd TIV-Field Inputs'!AO143</f>
        <v>0</v>
      </c>
      <c r="AH143" s="72">
        <f>IFERROR(VLOOKUP(D143,Masters!$D$3:$E$17,2,FALSE),0)</f>
        <v>0</v>
      </c>
    </row>
    <row r="144" spans="1:34" s="3" customFormat="1" ht="16.5" customHeight="1" x14ac:dyDescent="0.25">
      <c r="A144" s="53">
        <f>'1.4.Fwd TIV-Field Inputs'!A144</f>
        <v>0</v>
      </c>
      <c r="B144" s="53">
        <f>'1.4.Fwd TIV-Field Inputs'!B144</f>
        <v>0</v>
      </c>
      <c r="C144" s="53">
        <f>'1.4.Fwd TIV-Field Inputs'!C144</f>
        <v>0</v>
      </c>
      <c r="D144" s="53">
        <f>'1.4.Fwd TIV-Field Inputs'!D144</f>
        <v>0</v>
      </c>
      <c r="E144" s="84" t="str">
        <f t="shared" si="8"/>
        <v>0-0 (0)</v>
      </c>
      <c r="G144" s="10">
        <f>'23.1.Forecasting A (M1)'!H144</f>
        <v>0</v>
      </c>
      <c r="H144" s="10"/>
      <c r="I144" s="96"/>
      <c r="J144" s="10">
        <f>'23.1.Forecasting A (M1)'!J144</f>
        <v>0</v>
      </c>
      <c r="K144" s="10">
        <f>'23.1.Forecasting A (M1)'!L144</f>
        <v>0</v>
      </c>
      <c r="L144" s="10"/>
      <c r="N144" s="10">
        <f>'1.4.Fwd TIV-Field Inputs'!O144</f>
        <v>0</v>
      </c>
      <c r="O144" s="10">
        <f>'1.4.Fwd TIV-Field Inputs'!S144</f>
        <v>0</v>
      </c>
      <c r="P144" s="10"/>
      <c r="Q144" s="10">
        <f>'1.4.Fwd TIV-Field Inputs'!T144</f>
        <v>0</v>
      </c>
      <c r="R144" s="96"/>
      <c r="S144" s="10">
        <f>'1.4.Fwd TIV-Field Inputs'!V144</f>
        <v>0</v>
      </c>
      <c r="T144" s="10">
        <f>'1.4.Fwd TIV-Field Inputs'!Z144</f>
        <v>0</v>
      </c>
      <c r="U144" s="10"/>
      <c r="V144" s="10">
        <f>'1.4.Fwd TIV-Field Inputs'!AA144</f>
        <v>0</v>
      </c>
      <c r="W144"/>
      <c r="X144" s="10">
        <f>'1.4.Fwd TIV-Field Inputs'!AC144</f>
        <v>0</v>
      </c>
      <c r="Y144" s="10">
        <f>'1.4.Fwd TIV-Field Inputs'!AG144</f>
        <v>0</v>
      </c>
      <c r="Z144" s="10"/>
      <c r="AA144" s="10">
        <f>'1.4.Fwd TIV-Field Inputs'!AH144</f>
        <v>0</v>
      </c>
      <c r="AB144" s="96"/>
      <c r="AC144" s="10">
        <f>'1.4.Fwd TIV-Field Inputs'!AJ144</f>
        <v>0</v>
      </c>
      <c r="AD144" s="10">
        <f>'1.4.Fwd TIV-Field Inputs'!AN144</f>
        <v>0</v>
      </c>
      <c r="AE144" s="10"/>
      <c r="AF144" s="10">
        <f>'1.4.Fwd TIV-Field Inputs'!AO144</f>
        <v>0</v>
      </c>
      <c r="AH144" s="72">
        <f>IFERROR(VLOOKUP(D144,Masters!$D$3:$E$17,2,FALSE),0)</f>
        <v>0</v>
      </c>
    </row>
    <row r="145" spans="1:34" s="3" customFormat="1" ht="16.5" customHeight="1" x14ac:dyDescent="0.25">
      <c r="A145" s="53">
        <f>'1.4.Fwd TIV-Field Inputs'!A145</f>
        <v>0</v>
      </c>
      <c r="B145" s="53">
        <f>'1.4.Fwd TIV-Field Inputs'!B145</f>
        <v>0</v>
      </c>
      <c r="C145" s="53">
        <f>'1.4.Fwd TIV-Field Inputs'!C145</f>
        <v>0</v>
      </c>
      <c r="D145" s="53">
        <f>'1.4.Fwd TIV-Field Inputs'!D145</f>
        <v>0</v>
      </c>
      <c r="E145" s="84" t="str">
        <f t="shared" si="8"/>
        <v>0-0 (0)</v>
      </c>
      <c r="G145" s="10">
        <f>'23.1.Forecasting A (M1)'!H145</f>
        <v>0</v>
      </c>
      <c r="H145" s="10"/>
      <c r="I145" s="96"/>
      <c r="J145" s="10">
        <f>'23.1.Forecasting A (M1)'!J145</f>
        <v>0</v>
      </c>
      <c r="K145" s="10">
        <f>'23.1.Forecasting A (M1)'!L145</f>
        <v>0</v>
      </c>
      <c r="L145" s="10"/>
      <c r="N145" s="10">
        <f>'1.4.Fwd TIV-Field Inputs'!O145</f>
        <v>0</v>
      </c>
      <c r="O145" s="10">
        <f>'1.4.Fwd TIV-Field Inputs'!S145</f>
        <v>0</v>
      </c>
      <c r="P145" s="10"/>
      <c r="Q145" s="10">
        <f>'1.4.Fwd TIV-Field Inputs'!T145</f>
        <v>0</v>
      </c>
      <c r="R145" s="96"/>
      <c r="S145" s="10">
        <f>'1.4.Fwd TIV-Field Inputs'!V145</f>
        <v>0</v>
      </c>
      <c r="T145" s="10">
        <f>'1.4.Fwd TIV-Field Inputs'!Z145</f>
        <v>0</v>
      </c>
      <c r="U145" s="10"/>
      <c r="V145" s="10">
        <f>'1.4.Fwd TIV-Field Inputs'!AA145</f>
        <v>0</v>
      </c>
      <c r="W145"/>
      <c r="X145" s="10">
        <f>'1.4.Fwd TIV-Field Inputs'!AC145</f>
        <v>0</v>
      </c>
      <c r="Y145" s="10">
        <f>'1.4.Fwd TIV-Field Inputs'!AG145</f>
        <v>0</v>
      </c>
      <c r="Z145" s="10"/>
      <c r="AA145" s="10">
        <f>'1.4.Fwd TIV-Field Inputs'!AH145</f>
        <v>0</v>
      </c>
      <c r="AB145" s="96"/>
      <c r="AC145" s="10">
        <f>'1.4.Fwd TIV-Field Inputs'!AJ145</f>
        <v>0</v>
      </c>
      <c r="AD145" s="10">
        <f>'1.4.Fwd TIV-Field Inputs'!AN145</f>
        <v>0</v>
      </c>
      <c r="AE145" s="10"/>
      <c r="AF145" s="10">
        <f>'1.4.Fwd TIV-Field Inputs'!AO145</f>
        <v>0</v>
      </c>
      <c r="AH145" s="72">
        <f>IFERROR(VLOOKUP(D145,Masters!$D$3:$E$17,2,FALSE),0)</f>
        <v>0</v>
      </c>
    </row>
    <row r="146" spans="1:34" s="3" customFormat="1" ht="16.5" customHeight="1" x14ac:dyDescent="0.25">
      <c r="A146" s="53">
        <f>'1.4.Fwd TIV-Field Inputs'!A146</f>
        <v>0</v>
      </c>
      <c r="B146" s="53">
        <f>'1.4.Fwd TIV-Field Inputs'!B146</f>
        <v>0</v>
      </c>
      <c r="C146" s="53">
        <f>'1.4.Fwd TIV-Field Inputs'!C146</f>
        <v>0</v>
      </c>
      <c r="D146" s="53">
        <f>'1.4.Fwd TIV-Field Inputs'!D146</f>
        <v>0</v>
      </c>
      <c r="E146" s="84" t="str">
        <f t="shared" si="8"/>
        <v>0-0 (0)</v>
      </c>
      <c r="G146" s="10">
        <f>'23.1.Forecasting A (M1)'!H146</f>
        <v>0</v>
      </c>
      <c r="H146" s="10"/>
      <c r="I146" s="96"/>
      <c r="J146" s="10">
        <f>'23.1.Forecasting A (M1)'!J146</f>
        <v>0</v>
      </c>
      <c r="K146" s="10">
        <f>'23.1.Forecasting A (M1)'!L146</f>
        <v>0</v>
      </c>
      <c r="L146" s="10"/>
      <c r="N146" s="10">
        <f>'1.4.Fwd TIV-Field Inputs'!O146</f>
        <v>0</v>
      </c>
      <c r="O146" s="10">
        <f>'1.4.Fwd TIV-Field Inputs'!S146</f>
        <v>0</v>
      </c>
      <c r="P146" s="10"/>
      <c r="Q146" s="10">
        <f>'1.4.Fwd TIV-Field Inputs'!T146</f>
        <v>0</v>
      </c>
      <c r="R146" s="96"/>
      <c r="S146" s="10">
        <f>'1.4.Fwd TIV-Field Inputs'!V146</f>
        <v>0</v>
      </c>
      <c r="T146" s="10">
        <f>'1.4.Fwd TIV-Field Inputs'!Z146</f>
        <v>0</v>
      </c>
      <c r="U146" s="10"/>
      <c r="V146" s="10">
        <f>'1.4.Fwd TIV-Field Inputs'!AA146</f>
        <v>0</v>
      </c>
      <c r="W146"/>
      <c r="X146" s="10">
        <f>'1.4.Fwd TIV-Field Inputs'!AC146</f>
        <v>0</v>
      </c>
      <c r="Y146" s="10">
        <f>'1.4.Fwd TIV-Field Inputs'!AG146</f>
        <v>0</v>
      </c>
      <c r="Z146" s="10"/>
      <c r="AA146" s="10">
        <f>'1.4.Fwd TIV-Field Inputs'!AH146</f>
        <v>0</v>
      </c>
      <c r="AB146" s="96"/>
      <c r="AC146" s="10">
        <f>'1.4.Fwd TIV-Field Inputs'!AJ146</f>
        <v>0</v>
      </c>
      <c r="AD146" s="10">
        <f>'1.4.Fwd TIV-Field Inputs'!AN146</f>
        <v>0</v>
      </c>
      <c r="AE146" s="10"/>
      <c r="AF146" s="10">
        <f>'1.4.Fwd TIV-Field Inputs'!AO146</f>
        <v>0</v>
      </c>
      <c r="AH146" s="72">
        <f>IFERROR(VLOOKUP(D146,Masters!$D$3:$E$17,2,FALSE),0)</f>
        <v>0</v>
      </c>
    </row>
    <row r="147" spans="1:34" s="3" customFormat="1" ht="16.5" customHeight="1" x14ac:dyDescent="0.25">
      <c r="A147" s="53">
        <f>'1.4.Fwd TIV-Field Inputs'!A147</f>
        <v>0</v>
      </c>
      <c r="B147" s="53">
        <f>'1.4.Fwd TIV-Field Inputs'!B147</f>
        <v>0</v>
      </c>
      <c r="C147" s="53">
        <f>'1.4.Fwd TIV-Field Inputs'!C147</f>
        <v>0</v>
      </c>
      <c r="D147" s="53">
        <f>'1.4.Fwd TIV-Field Inputs'!D147</f>
        <v>0</v>
      </c>
      <c r="E147" s="84" t="str">
        <f t="shared" si="8"/>
        <v>0-0 (0)</v>
      </c>
      <c r="G147" s="10">
        <f>'23.1.Forecasting A (M1)'!H147</f>
        <v>0</v>
      </c>
      <c r="H147" s="10"/>
      <c r="I147" s="96"/>
      <c r="J147" s="10">
        <f>'23.1.Forecasting A (M1)'!J147</f>
        <v>0</v>
      </c>
      <c r="K147" s="10">
        <f>'23.1.Forecasting A (M1)'!L147</f>
        <v>0</v>
      </c>
      <c r="L147" s="10"/>
      <c r="N147" s="10">
        <f>'1.4.Fwd TIV-Field Inputs'!O147</f>
        <v>0</v>
      </c>
      <c r="O147" s="10">
        <f>'1.4.Fwd TIV-Field Inputs'!S147</f>
        <v>0</v>
      </c>
      <c r="P147" s="10"/>
      <c r="Q147" s="10">
        <f>'1.4.Fwd TIV-Field Inputs'!T147</f>
        <v>0</v>
      </c>
      <c r="R147" s="96"/>
      <c r="S147" s="10">
        <f>'1.4.Fwd TIV-Field Inputs'!V147</f>
        <v>0</v>
      </c>
      <c r="T147" s="10">
        <f>'1.4.Fwd TIV-Field Inputs'!Z147</f>
        <v>0</v>
      </c>
      <c r="U147" s="10"/>
      <c r="V147" s="10">
        <f>'1.4.Fwd TIV-Field Inputs'!AA147</f>
        <v>0</v>
      </c>
      <c r="W147"/>
      <c r="X147" s="10">
        <f>'1.4.Fwd TIV-Field Inputs'!AC147</f>
        <v>0</v>
      </c>
      <c r="Y147" s="10">
        <f>'1.4.Fwd TIV-Field Inputs'!AG147</f>
        <v>0</v>
      </c>
      <c r="Z147" s="10"/>
      <c r="AA147" s="10">
        <f>'1.4.Fwd TIV-Field Inputs'!AH147</f>
        <v>0</v>
      </c>
      <c r="AB147" s="96"/>
      <c r="AC147" s="10">
        <f>'1.4.Fwd TIV-Field Inputs'!AJ147</f>
        <v>0</v>
      </c>
      <c r="AD147" s="10">
        <f>'1.4.Fwd TIV-Field Inputs'!AN147</f>
        <v>0</v>
      </c>
      <c r="AE147" s="10"/>
      <c r="AF147" s="10">
        <f>'1.4.Fwd TIV-Field Inputs'!AO147</f>
        <v>0</v>
      </c>
      <c r="AH147" s="72">
        <f>IFERROR(VLOOKUP(D147,Masters!$D$3:$E$17,2,FALSE),0)</f>
        <v>0</v>
      </c>
    </row>
    <row r="148" spans="1:34" s="3" customFormat="1" ht="16.5" customHeight="1" x14ac:dyDescent="0.25">
      <c r="A148" s="53">
        <f>'1.4.Fwd TIV-Field Inputs'!A148</f>
        <v>0</v>
      </c>
      <c r="B148" s="53">
        <f>'1.4.Fwd TIV-Field Inputs'!B148</f>
        <v>0</v>
      </c>
      <c r="C148" s="53">
        <f>'1.4.Fwd TIV-Field Inputs'!C148</f>
        <v>0</v>
      </c>
      <c r="D148" s="53">
        <f>'1.4.Fwd TIV-Field Inputs'!D148</f>
        <v>0</v>
      </c>
      <c r="E148" s="84" t="str">
        <f t="shared" si="8"/>
        <v>0-0 (0)</v>
      </c>
      <c r="G148" s="10">
        <f>'23.1.Forecasting A (M1)'!H148</f>
        <v>0</v>
      </c>
      <c r="H148" s="10"/>
      <c r="I148" s="96"/>
      <c r="J148" s="10">
        <f>'23.1.Forecasting A (M1)'!J148</f>
        <v>0</v>
      </c>
      <c r="K148" s="10">
        <f>'23.1.Forecasting A (M1)'!L148</f>
        <v>0</v>
      </c>
      <c r="L148" s="10"/>
      <c r="N148" s="10">
        <f>'1.4.Fwd TIV-Field Inputs'!O148</f>
        <v>0</v>
      </c>
      <c r="O148" s="10">
        <f>'1.4.Fwd TIV-Field Inputs'!S148</f>
        <v>0</v>
      </c>
      <c r="P148" s="10"/>
      <c r="Q148" s="10">
        <f>'1.4.Fwd TIV-Field Inputs'!T148</f>
        <v>0</v>
      </c>
      <c r="R148" s="96"/>
      <c r="S148" s="10">
        <f>'1.4.Fwd TIV-Field Inputs'!V148</f>
        <v>0</v>
      </c>
      <c r="T148" s="10">
        <f>'1.4.Fwd TIV-Field Inputs'!Z148</f>
        <v>0</v>
      </c>
      <c r="U148" s="10"/>
      <c r="V148" s="10">
        <f>'1.4.Fwd TIV-Field Inputs'!AA148</f>
        <v>0</v>
      </c>
      <c r="W148"/>
      <c r="X148" s="10">
        <f>'1.4.Fwd TIV-Field Inputs'!AC148</f>
        <v>0</v>
      </c>
      <c r="Y148" s="10">
        <f>'1.4.Fwd TIV-Field Inputs'!AG148</f>
        <v>0</v>
      </c>
      <c r="Z148" s="10"/>
      <c r="AA148" s="10">
        <f>'1.4.Fwd TIV-Field Inputs'!AH148</f>
        <v>0</v>
      </c>
      <c r="AB148" s="96"/>
      <c r="AC148" s="10">
        <f>'1.4.Fwd TIV-Field Inputs'!AJ148</f>
        <v>0</v>
      </c>
      <c r="AD148" s="10">
        <f>'1.4.Fwd TIV-Field Inputs'!AN148</f>
        <v>0</v>
      </c>
      <c r="AE148" s="10"/>
      <c r="AF148" s="10">
        <f>'1.4.Fwd TIV-Field Inputs'!AO148</f>
        <v>0</v>
      </c>
      <c r="AH148" s="72">
        <f>IFERROR(VLOOKUP(D148,Masters!$D$3:$E$17,2,FALSE),0)</f>
        <v>0</v>
      </c>
    </row>
    <row r="149" spans="1:34" s="3" customFormat="1" ht="16.5" customHeight="1" x14ac:dyDescent="0.25">
      <c r="A149" s="53">
        <f>'1.4.Fwd TIV-Field Inputs'!A149</f>
        <v>0</v>
      </c>
      <c r="B149" s="53">
        <f>'1.4.Fwd TIV-Field Inputs'!B149</f>
        <v>0</v>
      </c>
      <c r="C149" s="53">
        <f>'1.4.Fwd TIV-Field Inputs'!C149</f>
        <v>0</v>
      </c>
      <c r="D149" s="53">
        <f>'1.4.Fwd TIV-Field Inputs'!D149</f>
        <v>0</v>
      </c>
      <c r="E149" s="84" t="str">
        <f t="shared" si="8"/>
        <v>0-0 (0)</v>
      </c>
      <c r="G149" s="10">
        <f>'23.1.Forecasting A (M1)'!H149</f>
        <v>0</v>
      </c>
      <c r="H149" s="10"/>
      <c r="I149" s="96"/>
      <c r="J149" s="10">
        <f>'23.1.Forecasting A (M1)'!J149</f>
        <v>0</v>
      </c>
      <c r="K149" s="10">
        <f>'23.1.Forecasting A (M1)'!L149</f>
        <v>0</v>
      </c>
      <c r="L149" s="10"/>
      <c r="N149" s="10">
        <f>'1.4.Fwd TIV-Field Inputs'!O149</f>
        <v>0</v>
      </c>
      <c r="O149" s="10">
        <f>'1.4.Fwd TIV-Field Inputs'!S149</f>
        <v>0</v>
      </c>
      <c r="P149" s="10"/>
      <c r="Q149" s="10">
        <f>'1.4.Fwd TIV-Field Inputs'!T149</f>
        <v>0</v>
      </c>
      <c r="R149" s="96"/>
      <c r="S149" s="10">
        <f>'1.4.Fwd TIV-Field Inputs'!V149</f>
        <v>0</v>
      </c>
      <c r="T149" s="10">
        <f>'1.4.Fwd TIV-Field Inputs'!Z149</f>
        <v>0</v>
      </c>
      <c r="U149" s="10"/>
      <c r="V149" s="10">
        <f>'1.4.Fwd TIV-Field Inputs'!AA149</f>
        <v>0</v>
      </c>
      <c r="W149"/>
      <c r="X149" s="10">
        <f>'1.4.Fwd TIV-Field Inputs'!AC149</f>
        <v>0</v>
      </c>
      <c r="Y149" s="10">
        <f>'1.4.Fwd TIV-Field Inputs'!AG149</f>
        <v>0</v>
      </c>
      <c r="Z149" s="10"/>
      <c r="AA149" s="10">
        <f>'1.4.Fwd TIV-Field Inputs'!AH149</f>
        <v>0</v>
      </c>
      <c r="AB149" s="96"/>
      <c r="AC149" s="10">
        <f>'1.4.Fwd TIV-Field Inputs'!AJ149</f>
        <v>0</v>
      </c>
      <c r="AD149" s="10">
        <f>'1.4.Fwd TIV-Field Inputs'!AN149</f>
        <v>0</v>
      </c>
      <c r="AE149" s="10"/>
      <c r="AF149" s="10">
        <f>'1.4.Fwd TIV-Field Inputs'!AO149</f>
        <v>0</v>
      </c>
      <c r="AH149" s="72">
        <f>IFERROR(VLOOKUP(D149,Masters!$D$3:$E$17,2,FALSE),0)</f>
        <v>0</v>
      </c>
    </row>
    <row r="150" spans="1:34" s="3" customFormat="1" ht="16.5" customHeight="1" x14ac:dyDescent="0.25">
      <c r="A150" s="53">
        <f>'1.4.Fwd TIV-Field Inputs'!A150</f>
        <v>0</v>
      </c>
      <c r="B150" s="53">
        <f>'1.4.Fwd TIV-Field Inputs'!B150</f>
        <v>0</v>
      </c>
      <c r="C150" s="53">
        <f>'1.4.Fwd TIV-Field Inputs'!C150</f>
        <v>0</v>
      </c>
      <c r="D150" s="53">
        <f>'1.4.Fwd TIV-Field Inputs'!D150</f>
        <v>0</v>
      </c>
      <c r="E150" s="84" t="str">
        <f t="shared" si="8"/>
        <v>0-0 (0)</v>
      </c>
      <c r="G150" s="10">
        <f>'23.1.Forecasting A (M1)'!H150</f>
        <v>0</v>
      </c>
      <c r="H150" s="10"/>
      <c r="I150" s="96"/>
      <c r="J150" s="10">
        <f>'23.1.Forecasting A (M1)'!J150</f>
        <v>0</v>
      </c>
      <c r="K150" s="10">
        <f>'23.1.Forecasting A (M1)'!L150</f>
        <v>0</v>
      </c>
      <c r="L150" s="10"/>
      <c r="N150" s="10">
        <f>'1.4.Fwd TIV-Field Inputs'!O150</f>
        <v>0</v>
      </c>
      <c r="O150" s="10">
        <f>'1.4.Fwd TIV-Field Inputs'!S150</f>
        <v>0</v>
      </c>
      <c r="P150" s="10"/>
      <c r="Q150" s="10">
        <f>'1.4.Fwd TIV-Field Inputs'!T150</f>
        <v>0</v>
      </c>
      <c r="R150" s="96"/>
      <c r="S150" s="10">
        <f>'1.4.Fwd TIV-Field Inputs'!V150</f>
        <v>0</v>
      </c>
      <c r="T150" s="10">
        <f>'1.4.Fwd TIV-Field Inputs'!Z150</f>
        <v>0</v>
      </c>
      <c r="U150" s="10"/>
      <c r="V150" s="10">
        <f>'1.4.Fwd TIV-Field Inputs'!AA150</f>
        <v>0</v>
      </c>
      <c r="W150"/>
      <c r="X150" s="10">
        <f>'1.4.Fwd TIV-Field Inputs'!AC150</f>
        <v>0</v>
      </c>
      <c r="Y150" s="10">
        <f>'1.4.Fwd TIV-Field Inputs'!AG150</f>
        <v>0</v>
      </c>
      <c r="Z150" s="10"/>
      <c r="AA150" s="10">
        <f>'1.4.Fwd TIV-Field Inputs'!AH150</f>
        <v>0</v>
      </c>
      <c r="AB150" s="96"/>
      <c r="AC150" s="10">
        <f>'1.4.Fwd TIV-Field Inputs'!AJ150</f>
        <v>0</v>
      </c>
      <c r="AD150" s="10">
        <f>'1.4.Fwd TIV-Field Inputs'!AN150</f>
        <v>0</v>
      </c>
      <c r="AE150" s="10"/>
      <c r="AF150" s="10">
        <f>'1.4.Fwd TIV-Field Inputs'!AO150</f>
        <v>0</v>
      </c>
      <c r="AH150" s="72">
        <f>IFERROR(VLOOKUP(D150,Masters!$D$3:$E$17,2,FALSE),0)</f>
        <v>0</v>
      </c>
    </row>
    <row r="151" spans="1:34" s="3" customFormat="1" ht="16.5" customHeight="1" x14ac:dyDescent="0.25">
      <c r="A151" s="53">
        <f>'1.4.Fwd TIV-Field Inputs'!A151</f>
        <v>0</v>
      </c>
      <c r="B151" s="53">
        <f>'1.4.Fwd TIV-Field Inputs'!B151</f>
        <v>0</v>
      </c>
      <c r="C151" s="53">
        <f>'1.4.Fwd TIV-Field Inputs'!C151</f>
        <v>0</v>
      </c>
      <c r="D151" s="53">
        <f>'1.4.Fwd TIV-Field Inputs'!D151</f>
        <v>0</v>
      </c>
      <c r="E151" s="84" t="str">
        <f t="shared" si="8"/>
        <v>0-0 (0)</v>
      </c>
      <c r="G151" s="10">
        <f>'23.1.Forecasting A (M1)'!H151</f>
        <v>0</v>
      </c>
      <c r="H151" s="10"/>
      <c r="I151" s="96"/>
      <c r="J151" s="10">
        <f>'23.1.Forecasting A (M1)'!J151</f>
        <v>0</v>
      </c>
      <c r="K151" s="10">
        <f>'23.1.Forecasting A (M1)'!L151</f>
        <v>0</v>
      </c>
      <c r="L151" s="10"/>
      <c r="N151" s="10">
        <f>'1.4.Fwd TIV-Field Inputs'!O151</f>
        <v>0</v>
      </c>
      <c r="O151" s="10">
        <f>'1.4.Fwd TIV-Field Inputs'!S151</f>
        <v>0</v>
      </c>
      <c r="P151" s="10"/>
      <c r="Q151" s="10">
        <f>'1.4.Fwd TIV-Field Inputs'!T151</f>
        <v>0</v>
      </c>
      <c r="R151" s="96"/>
      <c r="S151" s="10">
        <f>'1.4.Fwd TIV-Field Inputs'!V151</f>
        <v>0</v>
      </c>
      <c r="T151" s="10">
        <f>'1.4.Fwd TIV-Field Inputs'!Z151</f>
        <v>0</v>
      </c>
      <c r="U151" s="10"/>
      <c r="V151" s="10">
        <f>'1.4.Fwd TIV-Field Inputs'!AA151</f>
        <v>0</v>
      </c>
      <c r="W151"/>
      <c r="X151" s="10">
        <f>'1.4.Fwd TIV-Field Inputs'!AC151</f>
        <v>0</v>
      </c>
      <c r="Y151" s="10">
        <f>'1.4.Fwd TIV-Field Inputs'!AG151</f>
        <v>0</v>
      </c>
      <c r="Z151" s="10"/>
      <c r="AA151" s="10">
        <f>'1.4.Fwd TIV-Field Inputs'!AH151</f>
        <v>0</v>
      </c>
      <c r="AB151" s="96"/>
      <c r="AC151" s="10">
        <f>'1.4.Fwd TIV-Field Inputs'!AJ151</f>
        <v>0</v>
      </c>
      <c r="AD151" s="10">
        <f>'1.4.Fwd TIV-Field Inputs'!AN151</f>
        <v>0</v>
      </c>
      <c r="AE151" s="10"/>
      <c r="AF151" s="10">
        <f>'1.4.Fwd TIV-Field Inputs'!AO151</f>
        <v>0</v>
      </c>
      <c r="AH151" s="72">
        <f>IFERROR(VLOOKUP(D151,Masters!$D$3:$E$17,2,FALSE),0)</f>
        <v>0</v>
      </c>
    </row>
    <row r="152" spans="1:34" s="3" customFormat="1" ht="16.5" customHeight="1" x14ac:dyDescent="0.25">
      <c r="A152" s="53">
        <f>'1.4.Fwd TIV-Field Inputs'!A152</f>
        <v>0</v>
      </c>
      <c r="B152" s="53">
        <f>'1.4.Fwd TIV-Field Inputs'!B152</f>
        <v>0</v>
      </c>
      <c r="C152" s="53">
        <f>'1.4.Fwd TIV-Field Inputs'!C152</f>
        <v>0</v>
      </c>
      <c r="D152" s="53">
        <f>'1.4.Fwd TIV-Field Inputs'!D152</f>
        <v>0</v>
      </c>
      <c r="E152" s="84" t="str">
        <f t="shared" si="8"/>
        <v>0-0 (0)</v>
      </c>
      <c r="G152" s="10">
        <f>'23.1.Forecasting A (M1)'!H152</f>
        <v>0</v>
      </c>
      <c r="H152" s="10"/>
      <c r="I152" s="96"/>
      <c r="J152" s="10">
        <f>'23.1.Forecasting A (M1)'!J152</f>
        <v>0</v>
      </c>
      <c r="K152" s="10">
        <f>'23.1.Forecasting A (M1)'!L152</f>
        <v>0</v>
      </c>
      <c r="L152" s="10"/>
      <c r="N152" s="10">
        <f>'1.4.Fwd TIV-Field Inputs'!O152</f>
        <v>0</v>
      </c>
      <c r="O152" s="10">
        <f>'1.4.Fwd TIV-Field Inputs'!S152</f>
        <v>0</v>
      </c>
      <c r="P152" s="10"/>
      <c r="Q152" s="10">
        <f>'1.4.Fwd TIV-Field Inputs'!T152</f>
        <v>0</v>
      </c>
      <c r="R152" s="96"/>
      <c r="S152" s="10">
        <f>'1.4.Fwd TIV-Field Inputs'!V152</f>
        <v>0</v>
      </c>
      <c r="T152" s="10">
        <f>'1.4.Fwd TIV-Field Inputs'!Z152</f>
        <v>0</v>
      </c>
      <c r="U152" s="10"/>
      <c r="V152" s="10">
        <f>'1.4.Fwd TIV-Field Inputs'!AA152</f>
        <v>0</v>
      </c>
      <c r="W152"/>
      <c r="X152" s="10">
        <f>'1.4.Fwd TIV-Field Inputs'!AC152</f>
        <v>0</v>
      </c>
      <c r="Y152" s="10">
        <f>'1.4.Fwd TIV-Field Inputs'!AG152</f>
        <v>0</v>
      </c>
      <c r="Z152" s="10"/>
      <c r="AA152" s="10">
        <f>'1.4.Fwd TIV-Field Inputs'!AH152</f>
        <v>0</v>
      </c>
      <c r="AB152" s="96"/>
      <c r="AC152" s="10">
        <f>'1.4.Fwd TIV-Field Inputs'!AJ152</f>
        <v>0</v>
      </c>
      <c r="AD152" s="10">
        <f>'1.4.Fwd TIV-Field Inputs'!AN152</f>
        <v>0</v>
      </c>
      <c r="AE152" s="10"/>
      <c r="AF152" s="10">
        <f>'1.4.Fwd TIV-Field Inputs'!AO152</f>
        <v>0</v>
      </c>
      <c r="AH152" s="72">
        <f>IFERROR(VLOOKUP(D152,Masters!$D$3:$E$17,2,FALSE),0)</f>
        <v>0</v>
      </c>
    </row>
    <row r="153" spans="1:34" s="3" customFormat="1" ht="16.5" customHeight="1" x14ac:dyDescent="0.25">
      <c r="A153" s="53">
        <f>'1.4.Fwd TIV-Field Inputs'!A153</f>
        <v>0</v>
      </c>
      <c r="B153" s="53">
        <f>'1.4.Fwd TIV-Field Inputs'!B153</f>
        <v>0</v>
      </c>
      <c r="C153" s="53">
        <f>'1.4.Fwd TIV-Field Inputs'!C153</f>
        <v>0</v>
      </c>
      <c r="D153" s="53">
        <f>'1.4.Fwd TIV-Field Inputs'!D153</f>
        <v>0</v>
      </c>
      <c r="E153" s="84" t="str">
        <f t="shared" si="8"/>
        <v>0-0 (0)</v>
      </c>
      <c r="G153" s="10">
        <f>'23.1.Forecasting A (M1)'!H153</f>
        <v>0</v>
      </c>
      <c r="H153" s="10"/>
      <c r="I153" s="96"/>
      <c r="J153" s="10">
        <f>'23.1.Forecasting A (M1)'!J153</f>
        <v>0</v>
      </c>
      <c r="K153" s="10">
        <f>'23.1.Forecasting A (M1)'!L153</f>
        <v>0</v>
      </c>
      <c r="L153" s="10"/>
      <c r="N153" s="10">
        <f>'1.4.Fwd TIV-Field Inputs'!O153</f>
        <v>0</v>
      </c>
      <c r="O153" s="10">
        <f>'1.4.Fwd TIV-Field Inputs'!S153</f>
        <v>0</v>
      </c>
      <c r="P153" s="10"/>
      <c r="Q153" s="10">
        <f>'1.4.Fwd TIV-Field Inputs'!T153</f>
        <v>0</v>
      </c>
      <c r="R153" s="96"/>
      <c r="S153" s="10">
        <f>'1.4.Fwd TIV-Field Inputs'!V153</f>
        <v>0</v>
      </c>
      <c r="T153" s="10">
        <f>'1.4.Fwd TIV-Field Inputs'!Z153</f>
        <v>0</v>
      </c>
      <c r="U153" s="10"/>
      <c r="V153" s="10">
        <f>'1.4.Fwd TIV-Field Inputs'!AA153</f>
        <v>0</v>
      </c>
      <c r="W153"/>
      <c r="X153" s="10">
        <f>'1.4.Fwd TIV-Field Inputs'!AC153</f>
        <v>0</v>
      </c>
      <c r="Y153" s="10">
        <f>'1.4.Fwd TIV-Field Inputs'!AG153</f>
        <v>0</v>
      </c>
      <c r="Z153" s="10"/>
      <c r="AA153" s="10">
        <f>'1.4.Fwd TIV-Field Inputs'!AH153</f>
        <v>0</v>
      </c>
      <c r="AB153" s="96"/>
      <c r="AC153" s="10">
        <f>'1.4.Fwd TIV-Field Inputs'!AJ153</f>
        <v>0</v>
      </c>
      <c r="AD153" s="10">
        <f>'1.4.Fwd TIV-Field Inputs'!AN153</f>
        <v>0</v>
      </c>
      <c r="AE153" s="10"/>
      <c r="AF153" s="10">
        <f>'1.4.Fwd TIV-Field Inputs'!AO153</f>
        <v>0</v>
      </c>
      <c r="AH153" s="72">
        <f>IFERROR(VLOOKUP(D153,Masters!$D$3:$E$17,2,FALSE),0)</f>
        <v>0</v>
      </c>
    </row>
    <row r="154" spans="1:34" s="3" customFormat="1" ht="16.5" customHeight="1" x14ac:dyDescent="0.25">
      <c r="A154" s="53">
        <f>'1.4.Fwd TIV-Field Inputs'!A154</f>
        <v>0</v>
      </c>
      <c r="B154" s="53">
        <f>'1.4.Fwd TIV-Field Inputs'!B154</f>
        <v>0</v>
      </c>
      <c r="C154" s="53">
        <f>'1.4.Fwd TIV-Field Inputs'!C154</f>
        <v>0</v>
      </c>
      <c r="D154" s="53">
        <f>'1.4.Fwd TIV-Field Inputs'!D154</f>
        <v>0</v>
      </c>
      <c r="E154" s="84" t="str">
        <f t="shared" si="8"/>
        <v>0-0 (0)</v>
      </c>
      <c r="G154" s="10">
        <f>'23.1.Forecasting A (M1)'!H154</f>
        <v>0</v>
      </c>
      <c r="H154" s="10"/>
      <c r="I154" s="96"/>
      <c r="J154" s="10">
        <f>'23.1.Forecasting A (M1)'!J154</f>
        <v>0</v>
      </c>
      <c r="K154" s="10">
        <f>'23.1.Forecasting A (M1)'!L154</f>
        <v>0</v>
      </c>
      <c r="L154" s="10"/>
      <c r="N154" s="10">
        <f>'1.4.Fwd TIV-Field Inputs'!O154</f>
        <v>0</v>
      </c>
      <c r="O154" s="10">
        <f>'1.4.Fwd TIV-Field Inputs'!S154</f>
        <v>0</v>
      </c>
      <c r="P154" s="10"/>
      <c r="Q154" s="10">
        <f>'1.4.Fwd TIV-Field Inputs'!T154</f>
        <v>0</v>
      </c>
      <c r="R154" s="96"/>
      <c r="S154" s="10">
        <f>'1.4.Fwd TIV-Field Inputs'!V154</f>
        <v>0</v>
      </c>
      <c r="T154" s="10">
        <f>'1.4.Fwd TIV-Field Inputs'!Z154</f>
        <v>0</v>
      </c>
      <c r="U154" s="10"/>
      <c r="V154" s="10">
        <f>'1.4.Fwd TIV-Field Inputs'!AA154</f>
        <v>0</v>
      </c>
      <c r="W154"/>
      <c r="X154" s="10">
        <f>'1.4.Fwd TIV-Field Inputs'!AC154</f>
        <v>0</v>
      </c>
      <c r="Y154" s="10">
        <f>'1.4.Fwd TIV-Field Inputs'!AG154</f>
        <v>0</v>
      </c>
      <c r="Z154" s="10"/>
      <c r="AA154" s="10">
        <f>'1.4.Fwd TIV-Field Inputs'!AH154</f>
        <v>0</v>
      </c>
      <c r="AB154" s="96"/>
      <c r="AC154" s="10">
        <f>'1.4.Fwd TIV-Field Inputs'!AJ154</f>
        <v>0</v>
      </c>
      <c r="AD154" s="10">
        <f>'1.4.Fwd TIV-Field Inputs'!AN154</f>
        <v>0</v>
      </c>
      <c r="AE154" s="10"/>
      <c r="AF154" s="10">
        <f>'1.4.Fwd TIV-Field Inputs'!AO154</f>
        <v>0</v>
      </c>
      <c r="AH154" s="72">
        <f>IFERROR(VLOOKUP(D154,Masters!$D$3:$E$17,2,FALSE),0)</f>
        <v>0</v>
      </c>
    </row>
    <row r="155" spans="1:34" s="3" customFormat="1" ht="16.5" customHeight="1" x14ac:dyDescent="0.25">
      <c r="A155" s="53">
        <f>'1.4.Fwd TIV-Field Inputs'!A155</f>
        <v>0</v>
      </c>
      <c r="B155" s="53">
        <f>'1.4.Fwd TIV-Field Inputs'!B155</f>
        <v>0</v>
      </c>
      <c r="C155" s="53">
        <f>'1.4.Fwd TIV-Field Inputs'!C155</f>
        <v>0</v>
      </c>
      <c r="D155" s="53">
        <f>'1.4.Fwd TIV-Field Inputs'!D155</f>
        <v>0</v>
      </c>
      <c r="E155" s="84" t="str">
        <f t="shared" si="8"/>
        <v>0-0 (0)</v>
      </c>
      <c r="G155" s="10">
        <f>'23.1.Forecasting A (M1)'!H155</f>
        <v>0</v>
      </c>
      <c r="H155" s="10"/>
      <c r="I155" s="96"/>
      <c r="J155" s="10">
        <f>'23.1.Forecasting A (M1)'!J155</f>
        <v>0</v>
      </c>
      <c r="K155" s="10">
        <f>'23.1.Forecasting A (M1)'!L155</f>
        <v>0</v>
      </c>
      <c r="L155" s="10"/>
      <c r="N155" s="10">
        <f>'1.4.Fwd TIV-Field Inputs'!O155</f>
        <v>0</v>
      </c>
      <c r="O155" s="10">
        <f>'1.4.Fwd TIV-Field Inputs'!S155</f>
        <v>0</v>
      </c>
      <c r="P155" s="10"/>
      <c r="Q155" s="10">
        <f>'1.4.Fwd TIV-Field Inputs'!T155</f>
        <v>0</v>
      </c>
      <c r="R155" s="96"/>
      <c r="S155" s="10">
        <f>'1.4.Fwd TIV-Field Inputs'!V155</f>
        <v>0</v>
      </c>
      <c r="T155" s="10">
        <f>'1.4.Fwd TIV-Field Inputs'!Z155</f>
        <v>0</v>
      </c>
      <c r="U155" s="10"/>
      <c r="V155" s="10">
        <f>'1.4.Fwd TIV-Field Inputs'!AA155</f>
        <v>0</v>
      </c>
      <c r="W155"/>
      <c r="X155" s="10">
        <f>'1.4.Fwd TIV-Field Inputs'!AC155</f>
        <v>0</v>
      </c>
      <c r="Y155" s="10">
        <f>'1.4.Fwd TIV-Field Inputs'!AG155</f>
        <v>0</v>
      </c>
      <c r="Z155" s="10"/>
      <c r="AA155" s="10">
        <f>'1.4.Fwd TIV-Field Inputs'!AH155</f>
        <v>0</v>
      </c>
      <c r="AB155" s="96"/>
      <c r="AC155" s="10">
        <f>'1.4.Fwd TIV-Field Inputs'!AJ155</f>
        <v>0</v>
      </c>
      <c r="AD155" s="10">
        <f>'1.4.Fwd TIV-Field Inputs'!AN155</f>
        <v>0</v>
      </c>
      <c r="AE155" s="10"/>
      <c r="AF155" s="10">
        <f>'1.4.Fwd TIV-Field Inputs'!AO155</f>
        <v>0</v>
      </c>
      <c r="AH155" s="72">
        <f>IFERROR(VLOOKUP(D155,Masters!$D$3:$E$17,2,FALSE),0)</f>
        <v>0</v>
      </c>
    </row>
    <row r="156" spans="1:34" s="3" customFormat="1" ht="16.5" customHeight="1" x14ac:dyDescent="0.25">
      <c r="A156" s="53">
        <f>'1.4.Fwd TIV-Field Inputs'!A156</f>
        <v>0</v>
      </c>
      <c r="B156" s="53">
        <f>'1.4.Fwd TIV-Field Inputs'!B156</f>
        <v>0</v>
      </c>
      <c r="C156" s="53">
        <f>'1.4.Fwd TIV-Field Inputs'!C156</f>
        <v>0</v>
      </c>
      <c r="D156" s="53">
        <f>'1.4.Fwd TIV-Field Inputs'!D156</f>
        <v>0</v>
      </c>
      <c r="E156" s="84" t="str">
        <f t="shared" si="8"/>
        <v>0-0 (0)</v>
      </c>
      <c r="G156" s="10">
        <f>'23.1.Forecasting A (M1)'!H156</f>
        <v>0</v>
      </c>
      <c r="H156" s="10"/>
      <c r="I156" s="96"/>
      <c r="J156" s="10">
        <f>'23.1.Forecasting A (M1)'!J156</f>
        <v>0</v>
      </c>
      <c r="K156" s="10">
        <f>'23.1.Forecasting A (M1)'!L156</f>
        <v>0</v>
      </c>
      <c r="L156" s="10"/>
      <c r="N156" s="10">
        <f>'1.4.Fwd TIV-Field Inputs'!O156</f>
        <v>0</v>
      </c>
      <c r="O156" s="10">
        <f>'1.4.Fwd TIV-Field Inputs'!S156</f>
        <v>0</v>
      </c>
      <c r="P156" s="10"/>
      <c r="Q156" s="10">
        <f>'1.4.Fwd TIV-Field Inputs'!T156</f>
        <v>0</v>
      </c>
      <c r="R156" s="96"/>
      <c r="S156" s="10">
        <f>'1.4.Fwd TIV-Field Inputs'!V156</f>
        <v>0</v>
      </c>
      <c r="T156" s="10">
        <f>'1.4.Fwd TIV-Field Inputs'!Z156</f>
        <v>0</v>
      </c>
      <c r="U156" s="10"/>
      <c r="V156" s="10">
        <f>'1.4.Fwd TIV-Field Inputs'!AA156</f>
        <v>0</v>
      </c>
      <c r="W156"/>
      <c r="X156" s="10">
        <f>'1.4.Fwd TIV-Field Inputs'!AC156</f>
        <v>0</v>
      </c>
      <c r="Y156" s="10">
        <f>'1.4.Fwd TIV-Field Inputs'!AG156</f>
        <v>0</v>
      </c>
      <c r="Z156" s="10"/>
      <c r="AA156" s="10">
        <f>'1.4.Fwd TIV-Field Inputs'!AH156</f>
        <v>0</v>
      </c>
      <c r="AB156" s="96"/>
      <c r="AC156" s="10">
        <f>'1.4.Fwd TIV-Field Inputs'!AJ156</f>
        <v>0</v>
      </c>
      <c r="AD156" s="10">
        <f>'1.4.Fwd TIV-Field Inputs'!AN156</f>
        <v>0</v>
      </c>
      <c r="AE156" s="10"/>
      <c r="AF156" s="10">
        <f>'1.4.Fwd TIV-Field Inputs'!AO156</f>
        <v>0</v>
      </c>
      <c r="AH156" s="72">
        <f>IFERROR(VLOOKUP(D156,Masters!$D$3:$E$17,2,FALSE),0)</f>
        <v>0</v>
      </c>
    </row>
    <row r="157" spans="1:34" s="3" customFormat="1" ht="16.5" customHeight="1" x14ac:dyDescent="0.25">
      <c r="A157" s="53">
        <f>'1.4.Fwd TIV-Field Inputs'!A157</f>
        <v>0</v>
      </c>
      <c r="B157" s="53">
        <f>'1.4.Fwd TIV-Field Inputs'!B157</f>
        <v>0</v>
      </c>
      <c r="C157" s="53">
        <f>'1.4.Fwd TIV-Field Inputs'!C157</f>
        <v>0</v>
      </c>
      <c r="D157" s="53">
        <f>'1.4.Fwd TIV-Field Inputs'!D157</f>
        <v>0</v>
      </c>
      <c r="E157" s="84" t="str">
        <f t="shared" si="8"/>
        <v>0-0 (0)</v>
      </c>
      <c r="G157" s="10">
        <f>'23.1.Forecasting A (M1)'!H157</f>
        <v>0</v>
      </c>
      <c r="H157" s="10"/>
      <c r="I157" s="96"/>
      <c r="J157" s="10">
        <f>'23.1.Forecasting A (M1)'!J157</f>
        <v>0</v>
      </c>
      <c r="K157" s="10">
        <f>'23.1.Forecasting A (M1)'!L157</f>
        <v>0</v>
      </c>
      <c r="L157" s="10"/>
      <c r="N157" s="10">
        <f>'1.4.Fwd TIV-Field Inputs'!O157</f>
        <v>0</v>
      </c>
      <c r="O157" s="10">
        <f>'1.4.Fwd TIV-Field Inputs'!S157</f>
        <v>0</v>
      </c>
      <c r="P157" s="10"/>
      <c r="Q157" s="10">
        <f>'1.4.Fwd TIV-Field Inputs'!T157</f>
        <v>0</v>
      </c>
      <c r="R157" s="96"/>
      <c r="S157" s="10">
        <f>'1.4.Fwd TIV-Field Inputs'!V157</f>
        <v>0</v>
      </c>
      <c r="T157" s="10">
        <f>'1.4.Fwd TIV-Field Inputs'!Z157</f>
        <v>0</v>
      </c>
      <c r="U157" s="10"/>
      <c r="V157" s="10">
        <f>'1.4.Fwd TIV-Field Inputs'!AA157</f>
        <v>0</v>
      </c>
      <c r="W157"/>
      <c r="X157" s="10">
        <f>'1.4.Fwd TIV-Field Inputs'!AC157</f>
        <v>0</v>
      </c>
      <c r="Y157" s="10">
        <f>'1.4.Fwd TIV-Field Inputs'!AG157</f>
        <v>0</v>
      </c>
      <c r="Z157" s="10"/>
      <c r="AA157" s="10">
        <f>'1.4.Fwd TIV-Field Inputs'!AH157</f>
        <v>0</v>
      </c>
      <c r="AB157" s="96"/>
      <c r="AC157" s="10">
        <f>'1.4.Fwd TIV-Field Inputs'!AJ157</f>
        <v>0</v>
      </c>
      <c r="AD157" s="10">
        <f>'1.4.Fwd TIV-Field Inputs'!AN157</f>
        <v>0</v>
      </c>
      <c r="AE157" s="10"/>
      <c r="AF157" s="10">
        <f>'1.4.Fwd TIV-Field Inputs'!AO157</f>
        <v>0</v>
      </c>
      <c r="AH157" s="72">
        <f>IFERROR(VLOOKUP(D157,Masters!$D$3:$E$17,2,FALSE),0)</f>
        <v>0</v>
      </c>
    </row>
    <row r="158" spans="1:34" s="3" customFormat="1" ht="16.5" customHeight="1" x14ac:dyDescent="0.25">
      <c r="A158" s="53">
        <f>'1.4.Fwd TIV-Field Inputs'!A158</f>
        <v>0</v>
      </c>
      <c r="B158" s="53">
        <f>'1.4.Fwd TIV-Field Inputs'!B158</f>
        <v>0</v>
      </c>
      <c r="C158" s="53">
        <f>'1.4.Fwd TIV-Field Inputs'!C158</f>
        <v>0</v>
      </c>
      <c r="D158" s="53">
        <f>'1.4.Fwd TIV-Field Inputs'!D158</f>
        <v>0</v>
      </c>
      <c r="E158" s="84" t="str">
        <f t="shared" si="8"/>
        <v>0-0 (0)</v>
      </c>
      <c r="G158" s="10">
        <f>'23.1.Forecasting A (M1)'!H158</f>
        <v>0</v>
      </c>
      <c r="H158" s="10"/>
      <c r="I158" s="96"/>
      <c r="J158" s="10">
        <f>'23.1.Forecasting A (M1)'!J158</f>
        <v>0</v>
      </c>
      <c r="K158" s="10">
        <f>'23.1.Forecasting A (M1)'!L158</f>
        <v>0</v>
      </c>
      <c r="L158" s="10"/>
      <c r="N158" s="10">
        <f>'1.4.Fwd TIV-Field Inputs'!O158</f>
        <v>0</v>
      </c>
      <c r="O158" s="10">
        <f>'1.4.Fwd TIV-Field Inputs'!S158</f>
        <v>0</v>
      </c>
      <c r="P158" s="10"/>
      <c r="Q158" s="10">
        <f>'1.4.Fwd TIV-Field Inputs'!T158</f>
        <v>0</v>
      </c>
      <c r="R158" s="96"/>
      <c r="S158" s="10">
        <f>'1.4.Fwd TIV-Field Inputs'!V158</f>
        <v>0</v>
      </c>
      <c r="T158" s="10">
        <f>'1.4.Fwd TIV-Field Inputs'!Z158</f>
        <v>0</v>
      </c>
      <c r="U158" s="10"/>
      <c r="V158" s="10">
        <f>'1.4.Fwd TIV-Field Inputs'!AA158</f>
        <v>0</v>
      </c>
      <c r="W158"/>
      <c r="X158" s="10">
        <f>'1.4.Fwd TIV-Field Inputs'!AC158</f>
        <v>0</v>
      </c>
      <c r="Y158" s="10">
        <f>'1.4.Fwd TIV-Field Inputs'!AG158</f>
        <v>0</v>
      </c>
      <c r="Z158" s="10"/>
      <c r="AA158" s="10">
        <f>'1.4.Fwd TIV-Field Inputs'!AH158</f>
        <v>0</v>
      </c>
      <c r="AB158" s="96"/>
      <c r="AC158" s="10">
        <f>'1.4.Fwd TIV-Field Inputs'!AJ158</f>
        <v>0</v>
      </c>
      <c r="AD158" s="10">
        <f>'1.4.Fwd TIV-Field Inputs'!AN158</f>
        <v>0</v>
      </c>
      <c r="AE158" s="10"/>
      <c r="AF158" s="10">
        <f>'1.4.Fwd TIV-Field Inputs'!AO158</f>
        <v>0</v>
      </c>
      <c r="AH158" s="72">
        <f>IFERROR(VLOOKUP(D158,Masters!$D$3:$E$17,2,FALSE),0)</f>
        <v>0</v>
      </c>
    </row>
    <row r="159" spans="1:34" s="3" customFormat="1" ht="16.5" customHeight="1" x14ac:dyDescent="0.25">
      <c r="A159" s="53">
        <f>'1.4.Fwd TIV-Field Inputs'!A159</f>
        <v>0</v>
      </c>
      <c r="B159" s="53">
        <f>'1.4.Fwd TIV-Field Inputs'!B159</f>
        <v>0</v>
      </c>
      <c r="C159" s="53">
        <f>'1.4.Fwd TIV-Field Inputs'!C159</f>
        <v>0</v>
      </c>
      <c r="D159" s="53">
        <f>'1.4.Fwd TIV-Field Inputs'!D159</f>
        <v>0</v>
      </c>
      <c r="E159" s="84" t="str">
        <f t="shared" si="8"/>
        <v>0-0 (0)</v>
      </c>
      <c r="G159" s="10">
        <f>'23.1.Forecasting A (M1)'!H159</f>
        <v>0</v>
      </c>
      <c r="H159" s="10"/>
      <c r="I159" s="96"/>
      <c r="J159" s="10">
        <f>'23.1.Forecasting A (M1)'!J159</f>
        <v>0</v>
      </c>
      <c r="K159" s="10">
        <f>'23.1.Forecasting A (M1)'!L159</f>
        <v>0</v>
      </c>
      <c r="L159" s="10"/>
      <c r="N159" s="10">
        <f>'1.4.Fwd TIV-Field Inputs'!O159</f>
        <v>0</v>
      </c>
      <c r="O159" s="10">
        <f>'1.4.Fwd TIV-Field Inputs'!S159</f>
        <v>0</v>
      </c>
      <c r="P159" s="10"/>
      <c r="Q159" s="10">
        <f>'1.4.Fwd TIV-Field Inputs'!T159</f>
        <v>0</v>
      </c>
      <c r="R159" s="96"/>
      <c r="S159" s="10">
        <f>'1.4.Fwd TIV-Field Inputs'!V159</f>
        <v>0</v>
      </c>
      <c r="T159" s="10">
        <f>'1.4.Fwd TIV-Field Inputs'!Z159</f>
        <v>0</v>
      </c>
      <c r="U159" s="10"/>
      <c r="V159" s="10">
        <f>'1.4.Fwd TIV-Field Inputs'!AA159</f>
        <v>0</v>
      </c>
      <c r="W159"/>
      <c r="X159" s="10">
        <f>'1.4.Fwd TIV-Field Inputs'!AC159</f>
        <v>0</v>
      </c>
      <c r="Y159" s="10">
        <f>'1.4.Fwd TIV-Field Inputs'!AG159</f>
        <v>0</v>
      </c>
      <c r="Z159" s="10"/>
      <c r="AA159" s="10">
        <f>'1.4.Fwd TIV-Field Inputs'!AH159</f>
        <v>0</v>
      </c>
      <c r="AB159" s="96"/>
      <c r="AC159" s="10">
        <f>'1.4.Fwd TIV-Field Inputs'!AJ159</f>
        <v>0</v>
      </c>
      <c r="AD159" s="10">
        <f>'1.4.Fwd TIV-Field Inputs'!AN159</f>
        <v>0</v>
      </c>
      <c r="AE159" s="10"/>
      <c r="AF159" s="10">
        <f>'1.4.Fwd TIV-Field Inputs'!AO159</f>
        <v>0</v>
      </c>
      <c r="AH159" s="72">
        <f>IFERROR(VLOOKUP(D159,Masters!$D$3:$E$17,2,FALSE),0)</f>
        <v>0</v>
      </c>
    </row>
    <row r="160" spans="1:34" s="3" customFormat="1" ht="16.5" customHeight="1" x14ac:dyDescent="0.25">
      <c r="A160" s="53">
        <f>'1.4.Fwd TIV-Field Inputs'!A160</f>
        <v>0</v>
      </c>
      <c r="B160" s="53">
        <f>'1.4.Fwd TIV-Field Inputs'!B160</f>
        <v>0</v>
      </c>
      <c r="C160" s="53">
        <f>'1.4.Fwd TIV-Field Inputs'!C160</f>
        <v>0</v>
      </c>
      <c r="D160" s="53">
        <f>'1.4.Fwd TIV-Field Inputs'!D160</f>
        <v>0</v>
      </c>
      <c r="E160" s="84" t="str">
        <f t="shared" si="8"/>
        <v>0-0 (0)</v>
      </c>
      <c r="G160" s="10">
        <f>'23.1.Forecasting A (M1)'!H160</f>
        <v>0</v>
      </c>
      <c r="H160" s="10"/>
      <c r="I160" s="96"/>
      <c r="J160" s="10">
        <f>'23.1.Forecasting A (M1)'!J160</f>
        <v>0</v>
      </c>
      <c r="K160" s="10">
        <f>'23.1.Forecasting A (M1)'!L160</f>
        <v>0</v>
      </c>
      <c r="L160" s="10"/>
      <c r="N160" s="10">
        <f>'1.4.Fwd TIV-Field Inputs'!O160</f>
        <v>0</v>
      </c>
      <c r="O160" s="10">
        <f>'1.4.Fwd TIV-Field Inputs'!S160</f>
        <v>0</v>
      </c>
      <c r="P160" s="10"/>
      <c r="Q160" s="10">
        <f>'1.4.Fwd TIV-Field Inputs'!T160</f>
        <v>0</v>
      </c>
      <c r="R160" s="96"/>
      <c r="S160" s="10">
        <f>'1.4.Fwd TIV-Field Inputs'!V160</f>
        <v>0</v>
      </c>
      <c r="T160" s="10">
        <f>'1.4.Fwd TIV-Field Inputs'!Z160</f>
        <v>0</v>
      </c>
      <c r="U160" s="10"/>
      <c r="V160" s="10">
        <f>'1.4.Fwd TIV-Field Inputs'!AA160</f>
        <v>0</v>
      </c>
      <c r="W160"/>
      <c r="X160" s="10">
        <f>'1.4.Fwd TIV-Field Inputs'!AC160</f>
        <v>0</v>
      </c>
      <c r="Y160" s="10">
        <f>'1.4.Fwd TIV-Field Inputs'!AG160</f>
        <v>0</v>
      </c>
      <c r="Z160" s="10"/>
      <c r="AA160" s="10">
        <f>'1.4.Fwd TIV-Field Inputs'!AH160</f>
        <v>0</v>
      </c>
      <c r="AB160" s="96"/>
      <c r="AC160" s="10">
        <f>'1.4.Fwd TIV-Field Inputs'!AJ160</f>
        <v>0</v>
      </c>
      <c r="AD160" s="10">
        <f>'1.4.Fwd TIV-Field Inputs'!AN160</f>
        <v>0</v>
      </c>
      <c r="AE160" s="10"/>
      <c r="AF160" s="10">
        <f>'1.4.Fwd TIV-Field Inputs'!AO160</f>
        <v>0</v>
      </c>
      <c r="AH160" s="72">
        <f>IFERROR(VLOOKUP(D160,Masters!$D$3:$E$17,2,FALSE),0)</f>
        <v>0</v>
      </c>
    </row>
    <row r="161" spans="1:34" s="3" customFormat="1" ht="16.5" customHeight="1" x14ac:dyDescent="0.25">
      <c r="A161" s="53">
        <f>'1.4.Fwd TIV-Field Inputs'!A161</f>
        <v>0</v>
      </c>
      <c r="B161" s="53">
        <f>'1.4.Fwd TIV-Field Inputs'!B161</f>
        <v>0</v>
      </c>
      <c r="C161" s="53">
        <f>'1.4.Fwd TIV-Field Inputs'!C161</f>
        <v>0</v>
      </c>
      <c r="D161" s="53">
        <f>'1.4.Fwd TIV-Field Inputs'!D161</f>
        <v>0</v>
      </c>
      <c r="E161" s="84" t="str">
        <f t="shared" si="8"/>
        <v>0-0 (0)</v>
      </c>
      <c r="G161" s="10">
        <f>'23.1.Forecasting A (M1)'!H161</f>
        <v>0</v>
      </c>
      <c r="H161" s="10"/>
      <c r="I161" s="96"/>
      <c r="J161" s="10">
        <f>'23.1.Forecasting A (M1)'!J161</f>
        <v>0</v>
      </c>
      <c r="K161" s="10">
        <f>'23.1.Forecasting A (M1)'!L161</f>
        <v>0</v>
      </c>
      <c r="L161" s="10"/>
      <c r="N161" s="10">
        <f>'1.4.Fwd TIV-Field Inputs'!O161</f>
        <v>0</v>
      </c>
      <c r="O161" s="10">
        <f>'1.4.Fwd TIV-Field Inputs'!S161</f>
        <v>0</v>
      </c>
      <c r="P161" s="10"/>
      <c r="Q161" s="10">
        <f>'1.4.Fwd TIV-Field Inputs'!T161</f>
        <v>0</v>
      </c>
      <c r="R161" s="96"/>
      <c r="S161" s="10">
        <f>'1.4.Fwd TIV-Field Inputs'!V161</f>
        <v>0</v>
      </c>
      <c r="T161" s="10">
        <f>'1.4.Fwd TIV-Field Inputs'!Z161</f>
        <v>0</v>
      </c>
      <c r="U161" s="10"/>
      <c r="V161" s="10">
        <f>'1.4.Fwd TIV-Field Inputs'!AA161</f>
        <v>0</v>
      </c>
      <c r="W161"/>
      <c r="X161" s="10">
        <f>'1.4.Fwd TIV-Field Inputs'!AC161</f>
        <v>0</v>
      </c>
      <c r="Y161" s="10">
        <f>'1.4.Fwd TIV-Field Inputs'!AG161</f>
        <v>0</v>
      </c>
      <c r="Z161" s="10"/>
      <c r="AA161" s="10">
        <f>'1.4.Fwd TIV-Field Inputs'!AH161</f>
        <v>0</v>
      </c>
      <c r="AB161" s="96"/>
      <c r="AC161" s="10">
        <f>'1.4.Fwd TIV-Field Inputs'!AJ161</f>
        <v>0</v>
      </c>
      <c r="AD161" s="10">
        <f>'1.4.Fwd TIV-Field Inputs'!AN161</f>
        <v>0</v>
      </c>
      <c r="AE161" s="10"/>
      <c r="AF161" s="10">
        <f>'1.4.Fwd TIV-Field Inputs'!AO161</f>
        <v>0</v>
      </c>
      <c r="AH161" s="72">
        <f>IFERROR(VLOOKUP(D161,Masters!$D$3:$E$17,2,FALSE),0)</f>
        <v>0</v>
      </c>
    </row>
    <row r="162" spans="1:34" s="3" customFormat="1" ht="16.5" customHeight="1" x14ac:dyDescent="0.25">
      <c r="A162" s="53">
        <f>'1.4.Fwd TIV-Field Inputs'!A162</f>
        <v>0</v>
      </c>
      <c r="B162" s="53">
        <f>'1.4.Fwd TIV-Field Inputs'!B162</f>
        <v>0</v>
      </c>
      <c r="C162" s="53">
        <f>'1.4.Fwd TIV-Field Inputs'!C162</f>
        <v>0</v>
      </c>
      <c r="D162" s="53">
        <f>'1.4.Fwd TIV-Field Inputs'!D162</f>
        <v>0</v>
      </c>
      <c r="E162" s="84" t="str">
        <f t="shared" si="8"/>
        <v>0-0 (0)</v>
      </c>
      <c r="G162" s="10">
        <f>'23.1.Forecasting A (M1)'!H162</f>
        <v>0</v>
      </c>
      <c r="H162" s="10"/>
      <c r="I162" s="96"/>
      <c r="J162" s="10">
        <f>'23.1.Forecasting A (M1)'!J162</f>
        <v>0</v>
      </c>
      <c r="K162" s="10">
        <f>'23.1.Forecasting A (M1)'!L162</f>
        <v>0</v>
      </c>
      <c r="L162" s="10"/>
      <c r="N162" s="10">
        <f>'1.4.Fwd TIV-Field Inputs'!O162</f>
        <v>0</v>
      </c>
      <c r="O162" s="10">
        <f>'1.4.Fwd TIV-Field Inputs'!S162</f>
        <v>0</v>
      </c>
      <c r="P162" s="10"/>
      <c r="Q162" s="10">
        <f>'1.4.Fwd TIV-Field Inputs'!T162</f>
        <v>0</v>
      </c>
      <c r="R162" s="96"/>
      <c r="S162" s="10">
        <f>'1.4.Fwd TIV-Field Inputs'!V162</f>
        <v>0</v>
      </c>
      <c r="T162" s="10">
        <f>'1.4.Fwd TIV-Field Inputs'!Z162</f>
        <v>0</v>
      </c>
      <c r="U162" s="10"/>
      <c r="V162" s="10">
        <f>'1.4.Fwd TIV-Field Inputs'!AA162</f>
        <v>0</v>
      </c>
      <c r="W162"/>
      <c r="X162" s="10">
        <f>'1.4.Fwd TIV-Field Inputs'!AC162</f>
        <v>0</v>
      </c>
      <c r="Y162" s="10">
        <f>'1.4.Fwd TIV-Field Inputs'!AG162</f>
        <v>0</v>
      </c>
      <c r="Z162" s="10"/>
      <c r="AA162" s="10">
        <f>'1.4.Fwd TIV-Field Inputs'!AH162</f>
        <v>0</v>
      </c>
      <c r="AB162" s="96"/>
      <c r="AC162" s="10">
        <f>'1.4.Fwd TIV-Field Inputs'!AJ162</f>
        <v>0</v>
      </c>
      <c r="AD162" s="10">
        <f>'1.4.Fwd TIV-Field Inputs'!AN162</f>
        <v>0</v>
      </c>
      <c r="AE162" s="10"/>
      <c r="AF162" s="10">
        <f>'1.4.Fwd TIV-Field Inputs'!AO162</f>
        <v>0</v>
      </c>
      <c r="AH162" s="72">
        <f>IFERROR(VLOOKUP(D162,Masters!$D$3:$E$17,2,FALSE),0)</f>
        <v>0</v>
      </c>
    </row>
    <row r="163" spans="1:34" s="3" customFormat="1" ht="16.5" customHeight="1" x14ac:dyDescent="0.25">
      <c r="A163" s="53">
        <f>'1.4.Fwd TIV-Field Inputs'!A163</f>
        <v>0</v>
      </c>
      <c r="B163" s="53">
        <f>'1.4.Fwd TIV-Field Inputs'!B163</f>
        <v>0</v>
      </c>
      <c r="C163" s="53">
        <f>'1.4.Fwd TIV-Field Inputs'!C163</f>
        <v>0</v>
      </c>
      <c r="D163" s="53">
        <f>'1.4.Fwd TIV-Field Inputs'!D163</f>
        <v>0</v>
      </c>
      <c r="E163" s="84" t="str">
        <f t="shared" si="8"/>
        <v>0-0 (0)</v>
      </c>
      <c r="G163" s="10">
        <f>'23.1.Forecasting A (M1)'!H163</f>
        <v>0</v>
      </c>
      <c r="H163" s="10"/>
      <c r="I163" s="96"/>
      <c r="J163" s="10">
        <f>'23.1.Forecasting A (M1)'!J163</f>
        <v>0</v>
      </c>
      <c r="K163" s="10">
        <f>'23.1.Forecasting A (M1)'!L163</f>
        <v>0</v>
      </c>
      <c r="L163" s="10"/>
      <c r="N163" s="10">
        <f>'1.4.Fwd TIV-Field Inputs'!O163</f>
        <v>0</v>
      </c>
      <c r="O163" s="10">
        <f>'1.4.Fwd TIV-Field Inputs'!S163</f>
        <v>0</v>
      </c>
      <c r="P163" s="10"/>
      <c r="Q163" s="10">
        <f>'1.4.Fwd TIV-Field Inputs'!T163</f>
        <v>0</v>
      </c>
      <c r="R163" s="96"/>
      <c r="S163" s="10">
        <f>'1.4.Fwd TIV-Field Inputs'!V163</f>
        <v>0</v>
      </c>
      <c r="T163" s="10">
        <f>'1.4.Fwd TIV-Field Inputs'!Z163</f>
        <v>0</v>
      </c>
      <c r="U163" s="10"/>
      <c r="V163" s="10">
        <f>'1.4.Fwd TIV-Field Inputs'!AA163</f>
        <v>0</v>
      </c>
      <c r="W163"/>
      <c r="X163" s="10">
        <f>'1.4.Fwd TIV-Field Inputs'!AC163</f>
        <v>0</v>
      </c>
      <c r="Y163" s="10">
        <f>'1.4.Fwd TIV-Field Inputs'!AG163</f>
        <v>0</v>
      </c>
      <c r="Z163" s="10"/>
      <c r="AA163" s="10">
        <f>'1.4.Fwd TIV-Field Inputs'!AH163</f>
        <v>0</v>
      </c>
      <c r="AB163" s="96"/>
      <c r="AC163" s="10">
        <f>'1.4.Fwd TIV-Field Inputs'!AJ163</f>
        <v>0</v>
      </c>
      <c r="AD163" s="10">
        <f>'1.4.Fwd TIV-Field Inputs'!AN163</f>
        <v>0</v>
      </c>
      <c r="AE163" s="10"/>
      <c r="AF163" s="10">
        <f>'1.4.Fwd TIV-Field Inputs'!AO163</f>
        <v>0</v>
      </c>
      <c r="AH163" s="72">
        <f>IFERROR(VLOOKUP(D163,Masters!$D$3:$E$17,2,FALSE),0)</f>
        <v>0</v>
      </c>
    </row>
    <row r="164" spans="1:34" s="3" customFormat="1" ht="16.5" customHeight="1" x14ac:dyDescent="0.25">
      <c r="A164" s="53">
        <f>'1.4.Fwd TIV-Field Inputs'!A164</f>
        <v>0</v>
      </c>
      <c r="B164" s="53">
        <f>'1.4.Fwd TIV-Field Inputs'!B164</f>
        <v>0</v>
      </c>
      <c r="C164" s="53">
        <f>'1.4.Fwd TIV-Field Inputs'!C164</f>
        <v>0</v>
      </c>
      <c r="D164" s="53">
        <f>'1.4.Fwd TIV-Field Inputs'!D164</f>
        <v>0</v>
      </c>
      <c r="E164" s="84" t="str">
        <f t="shared" si="8"/>
        <v>0-0 (0)</v>
      </c>
      <c r="G164" s="10">
        <f>'23.1.Forecasting A (M1)'!H164</f>
        <v>0</v>
      </c>
      <c r="H164" s="10"/>
      <c r="I164" s="96"/>
      <c r="J164" s="10">
        <f>'23.1.Forecasting A (M1)'!J164</f>
        <v>0</v>
      </c>
      <c r="K164" s="10">
        <f>'23.1.Forecasting A (M1)'!L164</f>
        <v>0</v>
      </c>
      <c r="L164" s="10"/>
      <c r="N164" s="10">
        <f>'1.4.Fwd TIV-Field Inputs'!O164</f>
        <v>0</v>
      </c>
      <c r="O164" s="10">
        <f>'1.4.Fwd TIV-Field Inputs'!S164</f>
        <v>0</v>
      </c>
      <c r="P164" s="10"/>
      <c r="Q164" s="10">
        <f>'1.4.Fwd TIV-Field Inputs'!T164</f>
        <v>0</v>
      </c>
      <c r="R164" s="96"/>
      <c r="S164" s="10">
        <f>'1.4.Fwd TIV-Field Inputs'!V164</f>
        <v>0</v>
      </c>
      <c r="T164" s="10">
        <f>'1.4.Fwd TIV-Field Inputs'!Z164</f>
        <v>0</v>
      </c>
      <c r="U164" s="10"/>
      <c r="V164" s="10">
        <f>'1.4.Fwd TIV-Field Inputs'!AA164</f>
        <v>0</v>
      </c>
      <c r="W164"/>
      <c r="X164" s="10">
        <f>'1.4.Fwd TIV-Field Inputs'!AC164</f>
        <v>0</v>
      </c>
      <c r="Y164" s="10">
        <f>'1.4.Fwd TIV-Field Inputs'!AG164</f>
        <v>0</v>
      </c>
      <c r="Z164" s="10"/>
      <c r="AA164" s="10">
        <f>'1.4.Fwd TIV-Field Inputs'!AH164</f>
        <v>0</v>
      </c>
      <c r="AB164" s="96"/>
      <c r="AC164" s="10">
        <f>'1.4.Fwd TIV-Field Inputs'!AJ164</f>
        <v>0</v>
      </c>
      <c r="AD164" s="10">
        <f>'1.4.Fwd TIV-Field Inputs'!AN164</f>
        <v>0</v>
      </c>
      <c r="AE164" s="10"/>
      <c r="AF164" s="10">
        <f>'1.4.Fwd TIV-Field Inputs'!AO164</f>
        <v>0</v>
      </c>
      <c r="AH164" s="72">
        <f>IFERROR(VLOOKUP(D164,Masters!$D$3:$E$17,2,FALSE),0)</f>
        <v>0</v>
      </c>
    </row>
    <row r="165" spans="1:34" s="3" customFormat="1" ht="16.5" customHeight="1" x14ac:dyDescent="0.25">
      <c r="A165" s="53">
        <f>'1.4.Fwd TIV-Field Inputs'!A165</f>
        <v>0</v>
      </c>
      <c r="B165" s="53">
        <f>'1.4.Fwd TIV-Field Inputs'!B165</f>
        <v>0</v>
      </c>
      <c r="C165" s="53">
        <f>'1.4.Fwd TIV-Field Inputs'!C165</f>
        <v>0</v>
      </c>
      <c r="D165" s="53">
        <f>'1.4.Fwd TIV-Field Inputs'!D165</f>
        <v>0</v>
      </c>
      <c r="E165" s="84" t="str">
        <f t="shared" si="8"/>
        <v>0-0 (0)</v>
      </c>
      <c r="G165" s="10">
        <f>'23.1.Forecasting A (M1)'!H165</f>
        <v>0</v>
      </c>
      <c r="H165" s="10"/>
      <c r="I165" s="96"/>
      <c r="J165" s="10">
        <f>'23.1.Forecasting A (M1)'!J165</f>
        <v>0</v>
      </c>
      <c r="K165" s="10">
        <f>'23.1.Forecasting A (M1)'!L165</f>
        <v>0</v>
      </c>
      <c r="L165" s="10"/>
      <c r="N165" s="10">
        <f>'1.4.Fwd TIV-Field Inputs'!O165</f>
        <v>0</v>
      </c>
      <c r="O165" s="10">
        <f>'1.4.Fwd TIV-Field Inputs'!S165</f>
        <v>0</v>
      </c>
      <c r="P165" s="10"/>
      <c r="Q165" s="10">
        <f>'1.4.Fwd TIV-Field Inputs'!T165</f>
        <v>0</v>
      </c>
      <c r="R165" s="96"/>
      <c r="S165" s="10">
        <f>'1.4.Fwd TIV-Field Inputs'!V165</f>
        <v>0</v>
      </c>
      <c r="T165" s="10">
        <f>'1.4.Fwd TIV-Field Inputs'!Z165</f>
        <v>0</v>
      </c>
      <c r="U165" s="10"/>
      <c r="V165" s="10">
        <f>'1.4.Fwd TIV-Field Inputs'!AA165</f>
        <v>0</v>
      </c>
      <c r="W165"/>
      <c r="X165" s="10">
        <f>'1.4.Fwd TIV-Field Inputs'!AC165</f>
        <v>0</v>
      </c>
      <c r="Y165" s="10">
        <f>'1.4.Fwd TIV-Field Inputs'!AG165</f>
        <v>0</v>
      </c>
      <c r="Z165" s="10"/>
      <c r="AA165" s="10">
        <f>'1.4.Fwd TIV-Field Inputs'!AH165</f>
        <v>0</v>
      </c>
      <c r="AB165" s="96"/>
      <c r="AC165" s="10">
        <f>'1.4.Fwd TIV-Field Inputs'!AJ165</f>
        <v>0</v>
      </c>
      <c r="AD165" s="10">
        <f>'1.4.Fwd TIV-Field Inputs'!AN165</f>
        <v>0</v>
      </c>
      <c r="AE165" s="10"/>
      <c r="AF165" s="10">
        <f>'1.4.Fwd TIV-Field Inputs'!AO165</f>
        <v>0</v>
      </c>
      <c r="AH165" s="72">
        <f>IFERROR(VLOOKUP(D165,Masters!$D$3:$E$17,2,FALSE),0)</f>
        <v>0</v>
      </c>
    </row>
    <row r="166" spans="1:34" s="3" customFormat="1" ht="16.5" customHeight="1" x14ac:dyDescent="0.25">
      <c r="A166" s="53">
        <f>'1.4.Fwd TIV-Field Inputs'!A166</f>
        <v>0</v>
      </c>
      <c r="B166" s="53">
        <f>'1.4.Fwd TIV-Field Inputs'!B166</f>
        <v>0</v>
      </c>
      <c r="C166" s="53">
        <f>'1.4.Fwd TIV-Field Inputs'!C166</f>
        <v>0</v>
      </c>
      <c r="D166" s="53">
        <f>'1.4.Fwd TIV-Field Inputs'!D166</f>
        <v>0</v>
      </c>
      <c r="E166" s="84" t="str">
        <f t="shared" si="8"/>
        <v>0-0 (0)</v>
      </c>
      <c r="G166" s="10">
        <f>'23.1.Forecasting A (M1)'!H166</f>
        <v>0</v>
      </c>
      <c r="H166" s="10"/>
      <c r="I166" s="96"/>
      <c r="J166" s="10">
        <f>'23.1.Forecasting A (M1)'!J166</f>
        <v>0</v>
      </c>
      <c r="K166" s="10">
        <f>'23.1.Forecasting A (M1)'!L166</f>
        <v>0</v>
      </c>
      <c r="L166" s="10"/>
      <c r="N166" s="10">
        <f>'1.4.Fwd TIV-Field Inputs'!O166</f>
        <v>0</v>
      </c>
      <c r="O166" s="10">
        <f>'1.4.Fwd TIV-Field Inputs'!S166</f>
        <v>0</v>
      </c>
      <c r="P166" s="10"/>
      <c r="Q166" s="10">
        <f>'1.4.Fwd TIV-Field Inputs'!T166</f>
        <v>0</v>
      </c>
      <c r="R166" s="96"/>
      <c r="S166" s="10">
        <f>'1.4.Fwd TIV-Field Inputs'!V166</f>
        <v>0</v>
      </c>
      <c r="T166" s="10">
        <f>'1.4.Fwd TIV-Field Inputs'!Z166</f>
        <v>0</v>
      </c>
      <c r="U166" s="10"/>
      <c r="V166" s="10">
        <f>'1.4.Fwd TIV-Field Inputs'!AA166</f>
        <v>0</v>
      </c>
      <c r="W166"/>
      <c r="X166" s="10">
        <f>'1.4.Fwd TIV-Field Inputs'!AC166</f>
        <v>0</v>
      </c>
      <c r="Y166" s="10">
        <f>'1.4.Fwd TIV-Field Inputs'!AG166</f>
        <v>0</v>
      </c>
      <c r="Z166" s="10"/>
      <c r="AA166" s="10">
        <f>'1.4.Fwd TIV-Field Inputs'!AH166</f>
        <v>0</v>
      </c>
      <c r="AB166" s="96"/>
      <c r="AC166" s="10">
        <f>'1.4.Fwd TIV-Field Inputs'!AJ166</f>
        <v>0</v>
      </c>
      <c r="AD166" s="10">
        <f>'1.4.Fwd TIV-Field Inputs'!AN166</f>
        <v>0</v>
      </c>
      <c r="AE166" s="10"/>
      <c r="AF166" s="10">
        <f>'1.4.Fwd TIV-Field Inputs'!AO166</f>
        <v>0</v>
      </c>
      <c r="AH166" s="72">
        <f>IFERROR(VLOOKUP(D166,Masters!$D$3:$E$17,2,FALSE),0)</f>
        <v>0</v>
      </c>
    </row>
    <row r="167" spans="1:34" s="3" customFormat="1" ht="16.5" customHeight="1" x14ac:dyDescent="0.25">
      <c r="A167" s="53">
        <f>'1.4.Fwd TIV-Field Inputs'!A167</f>
        <v>0</v>
      </c>
      <c r="B167" s="53">
        <f>'1.4.Fwd TIV-Field Inputs'!B167</f>
        <v>0</v>
      </c>
      <c r="C167" s="53">
        <f>'1.4.Fwd TIV-Field Inputs'!C167</f>
        <v>0</v>
      </c>
      <c r="D167" s="53">
        <f>'1.4.Fwd TIV-Field Inputs'!D167</f>
        <v>0</v>
      </c>
      <c r="E167" s="84" t="str">
        <f t="shared" si="8"/>
        <v>0-0 (0)</v>
      </c>
      <c r="G167" s="10">
        <f>'23.1.Forecasting A (M1)'!H167</f>
        <v>0</v>
      </c>
      <c r="H167" s="10"/>
      <c r="I167" s="96"/>
      <c r="J167" s="10">
        <f>'23.1.Forecasting A (M1)'!J167</f>
        <v>0</v>
      </c>
      <c r="K167" s="10">
        <f>'23.1.Forecasting A (M1)'!L167</f>
        <v>0</v>
      </c>
      <c r="L167" s="10"/>
      <c r="N167" s="10">
        <f>'1.4.Fwd TIV-Field Inputs'!O167</f>
        <v>0</v>
      </c>
      <c r="O167" s="10">
        <f>'1.4.Fwd TIV-Field Inputs'!S167</f>
        <v>0</v>
      </c>
      <c r="P167" s="10"/>
      <c r="Q167" s="10">
        <f>'1.4.Fwd TIV-Field Inputs'!T167</f>
        <v>0</v>
      </c>
      <c r="R167" s="96"/>
      <c r="S167" s="10">
        <f>'1.4.Fwd TIV-Field Inputs'!V167</f>
        <v>0</v>
      </c>
      <c r="T167" s="10">
        <f>'1.4.Fwd TIV-Field Inputs'!Z167</f>
        <v>0</v>
      </c>
      <c r="U167" s="10"/>
      <c r="V167" s="10">
        <f>'1.4.Fwd TIV-Field Inputs'!AA167</f>
        <v>0</v>
      </c>
      <c r="W167"/>
      <c r="X167" s="10">
        <f>'1.4.Fwd TIV-Field Inputs'!AC167</f>
        <v>0</v>
      </c>
      <c r="Y167" s="10">
        <f>'1.4.Fwd TIV-Field Inputs'!AG167</f>
        <v>0</v>
      </c>
      <c r="Z167" s="10"/>
      <c r="AA167" s="10">
        <f>'1.4.Fwd TIV-Field Inputs'!AH167</f>
        <v>0</v>
      </c>
      <c r="AB167" s="96"/>
      <c r="AC167" s="10">
        <f>'1.4.Fwd TIV-Field Inputs'!AJ167</f>
        <v>0</v>
      </c>
      <c r="AD167" s="10">
        <f>'1.4.Fwd TIV-Field Inputs'!AN167</f>
        <v>0</v>
      </c>
      <c r="AE167" s="10"/>
      <c r="AF167" s="10">
        <f>'1.4.Fwd TIV-Field Inputs'!AO167</f>
        <v>0</v>
      </c>
      <c r="AH167" s="72">
        <f>IFERROR(VLOOKUP(D167,Masters!$D$3:$E$17,2,FALSE),0)</f>
        <v>0</v>
      </c>
    </row>
    <row r="168" spans="1:34" s="3" customFormat="1" ht="16.5" customHeight="1" x14ac:dyDescent="0.25">
      <c r="A168" s="53">
        <f>'1.4.Fwd TIV-Field Inputs'!A168</f>
        <v>0</v>
      </c>
      <c r="B168" s="53">
        <f>'1.4.Fwd TIV-Field Inputs'!B168</f>
        <v>0</v>
      </c>
      <c r="C168" s="53">
        <f>'1.4.Fwd TIV-Field Inputs'!C168</f>
        <v>0</v>
      </c>
      <c r="D168" s="53">
        <f>'1.4.Fwd TIV-Field Inputs'!D168</f>
        <v>0</v>
      </c>
      <c r="E168" s="84" t="str">
        <f t="shared" si="8"/>
        <v>0-0 (0)</v>
      </c>
      <c r="G168" s="10">
        <f>'23.1.Forecasting A (M1)'!H168</f>
        <v>0</v>
      </c>
      <c r="H168" s="10"/>
      <c r="I168" s="96"/>
      <c r="J168" s="10">
        <f>'23.1.Forecasting A (M1)'!J168</f>
        <v>0</v>
      </c>
      <c r="K168" s="10">
        <f>'23.1.Forecasting A (M1)'!L168</f>
        <v>0</v>
      </c>
      <c r="L168" s="10"/>
      <c r="N168" s="10">
        <f>'1.4.Fwd TIV-Field Inputs'!O168</f>
        <v>0</v>
      </c>
      <c r="O168" s="10">
        <f>'1.4.Fwd TIV-Field Inputs'!S168</f>
        <v>0</v>
      </c>
      <c r="P168" s="10"/>
      <c r="Q168" s="10">
        <f>'1.4.Fwd TIV-Field Inputs'!T168</f>
        <v>0</v>
      </c>
      <c r="R168" s="96"/>
      <c r="S168" s="10">
        <f>'1.4.Fwd TIV-Field Inputs'!V168</f>
        <v>0</v>
      </c>
      <c r="T168" s="10">
        <f>'1.4.Fwd TIV-Field Inputs'!Z168</f>
        <v>0</v>
      </c>
      <c r="U168" s="10"/>
      <c r="V168" s="10">
        <f>'1.4.Fwd TIV-Field Inputs'!AA168</f>
        <v>0</v>
      </c>
      <c r="W168"/>
      <c r="X168" s="10">
        <f>'1.4.Fwd TIV-Field Inputs'!AC168</f>
        <v>0</v>
      </c>
      <c r="Y168" s="10">
        <f>'1.4.Fwd TIV-Field Inputs'!AG168</f>
        <v>0</v>
      </c>
      <c r="Z168" s="10"/>
      <c r="AA168" s="10">
        <f>'1.4.Fwd TIV-Field Inputs'!AH168</f>
        <v>0</v>
      </c>
      <c r="AB168" s="96"/>
      <c r="AC168" s="10">
        <f>'1.4.Fwd TIV-Field Inputs'!AJ168</f>
        <v>0</v>
      </c>
      <c r="AD168" s="10">
        <f>'1.4.Fwd TIV-Field Inputs'!AN168</f>
        <v>0</v>
      </c>
      <c r="AE168" s="10"/>
      <c r="AF168" s="10">
        <f>'1.4.Fwd TIV-Field Inputs'!AO168</f>
        <v>0</v>
      </c>
      <c r="AH168" s="72">
        <f>IFERROR(VLOOKUP(D168,Masters!$D$3:$E$17,2,FALSE),0)</f>
        <v>0</v>
      </c>
    </row>
    <row r="169" spans="1:34" s="3" customFormat="1" ht="16.5" customHeight="1" x14ac:dyDescent="0.25">
      <c r="A169" s="53">
        <f>'1.4.Fwd TIV-Field Inputs'!A169</f>
        <v>0</v>
      </c>
      <c r="B169" s="53">
        <f>'1.4.Fwd TIV-Field Inputs'!B169</f>
        <v>0</v>
      </c>
      <c r="C169" s="53">
        <f>'1.4.Fwd TIV-Field Inputs'!C169</f>
        <v>0</v>
      </c>
      <c r="D169" s="53">
        <f>'1.4.Fwd TIV-Field Inputs'!D169</f>
        <v>0</v>
      </c>
      <c r="E169" s="84" t="str">
        <f t="shared" si="8"/>
        <v>0-0 (0)</v>
      </c>
      <c r="G169" s="10">
        <f>'23.1.Forecasting A (M1)'!H169</f>
        <v>0</v>
      </c>
      <c r="H169" s="10"/>
      <c r="I169" s="96"/>
      <c r="J169" s="10">
        <f>'23.1.Forecasting A (M1)'!J169</f>
        <v>0</v>
      </c>
      <c r="K169" s="10">
        <f>'23.1.Forecasting A (M1)'!L169</f>
        <v>0</v>
      </c>
      <c r="L169" s="10"/>
      <c r="N169" s="10">
        <f>'1.4.Fwd TIV-Field Inputs'!O169</f>
        <v>0</v>
      </c>
      <c r="O169" s="10">
        <f>'1.4.Fwd TIV-Field Inputs'!S169</f>
        <v>0</v>
      </c>
      <c r="P169" s="10"/>
      <c r="Q169" s="10">
        <f>'1.4.Fwd TIV-Field Inputs'!T169</f>
        <v>0</v>
      </c>
      <c r="R169" s="96"/>
      <c r="S169" s="10">
        <f>'1.4.Fwd TIV-Field Inputs'!V169</f>
        <v>0</v>
      </c>
      <c r="T169" s="10">
        <f>'1.4.Fwd TIV-Field Inputs'!Z169</f>
        <v>0</v>
      </c>
      <c r="U169" s="10"/>
      <c r="V169" s="10">
        <f>'1.4.Fwd TIV-Field Inputs'!AA169</f>
        <v>0</v>
      </c>
      <c r="W169"/>
      <c r="X169" s="10">
        <f>'1.4.Fwd TIV-Field Inputs'!AC169</f>
        <v>0</v>
      </c>
      <c r="Y169" s="10">
        <f>'1.4.Fwd TIV-Field Inputs'!AG169</f>
        <v>0</v>
      </c>
      <c r="Z169" s="10"/>
      <c r="AA169" s="10">
        <f>'1.4.Fwd TIV-Field Inputs'!AH169</f>
        <v>0</v>
      </c>
      <c r="AB169" s="96"/>
      <c r="AC169" s="10">
        <f>'1.4.Fwd TIV-Field Inputs'!AJ169</f>
        <v>0</v>
      </c>
      <c r="AD169" s="10">
        <f>'1.4.Fwd TIV-Field Inputs'!AN169</f>
        <v>0</v>
      </c>
      <c r="AE169" s="10"/>
      <c r="AF169" s="10">
        <f>'1.4.Fwd TIV-Field Inputs'!AO169</f>
        <v>0</v>
      </c>
      <c r="AH169" s="72">
        <f>IFERROR(VLOOKUP(D169,Masters!$D$3:$E$17,2,FALSE),0)</f>
        <v>0</v>
      </c>
    </row>
    <row r="170" spans="1:34" s="3" customFormat="1" ht="16.5" customHeight="1" x14ac:dyDescent="0.25">
      <c r="A170" s="53">
        <f>'1.4.Fwd TIV-Field Inputs'!A170</f>
        <v>0</v>
      </c>
      <c r="B170" s="53">
        <f>'1.4.Fwd TIV-Field Inputs'!B170</f>
        <v>0</v>
      </c>
      <c r="C170" s="53">
        <f>'1.4.Fwd TIV-Field Inputs'!C170</f>
        <v>0</v>
      </c>
      <c r="D170" s="53">
        <f>'1.4.Fwd TIV-Field Inputs'!D170</f>
        <v>0</v>
      </c>
      <c r="E170" s="84" t="str">
        <f t="shared" si="8"/>
        <v>0-0 (0)</v>
      </c>
      <c r="G170" s="10">
        <f>'23.1.Forecasting A (M1)'!H170</f>
        <v>0</v>
      </c>
      <c r="H170" s="10"/>
      <c r="I170" s="96"/>
      <c r="J170" s="10">
        <f>'23.1.Forecasting A (M1)'!J170</f>
        <v>0</v>
      </c>
      <c r="K170" s="10">
        <f>'23.1.Forecasting A (M1)'!L170</f>
        <v>0</v>
      </c>
      <c r="L170" s="10"/>
      <c r="N170" s="10">
        <f>'1.4.Fwd TIV-Field Inputs'!O170</f>
        <v>0</v>
      </c>
      <c r="O170" s="10">
        <f>'1.4.Fwd TIV-Field Inputs'!S170</f>
        <v>0</v>
      </c>
      <c r="P170" s="10"/>
      <c r="Q170" s="10">
        <f>'1.4.Fwd TIV-Field Inputs'!T170</f>
        <v>0</v>
      </c>
      <c r="R170" s="96"/>
      <c r="S170" s="10">
        <f>'1.4.Fwd TIV-Field Inputs'!V170</f>
        <v>0</v>
      </c>
      <c r="T170" s="10">
        <f>'1.4.Fwd TIV-Field Inputs'!Z170</f>
        <v>0</v>
      </c>
      <c r="U170" s="10"/>
      <c r="V170" s="10">
        <f>'1.4.Fwd TIV-Field Inputs'!AA170</f>
        <v>0</v>
      </c>
      <c r="W170"/>
      <c r="X170" s="10">
        <f>'1.4.Fwd TIV-Field Inputs'!AC170</f>
        <v>0</v>
      </c>
      <c r="Y170" s="10">
        <f>'1.4.Fwd TIV-Field Inputs'!AG170</f>
        <v>0</v>
      </c>
      <c r="Z170" s="10"/>
      <c r="AA170" s="10">
        <f>'1.4.Fwd TIV-Field Inputs'!AH170</f>
        <v>0</v>
      </c>
      <c r="AB170" s="96"/>
      <c r="AC170" s="10">
        <f>'1.4.Fwd TIV-Field Inputs'!AJ170</f>
        <v>0</v>
      </c>
      <c r="AD170" s="10">
        <f>'1.4.Fwd TIV-Field Inputs'!AN170</f>
        <v>0</v>
      </c>
      <c r="AE170" s="10"/>
      <c r="AF170" s="10">
        <f>'1.4.Fwd TIV-Field Inputs'!AO170</f>
        <v>0</v>
      </c>
      <c r="AH170" s="72">
        <f>IFERROR(VLOOKUP(D170,Masters!$D$3:$E$17,2,FALSE),0)</f>
        <v>0</v>
      </c>
    </row>
    <row r="171" spans="1:34" s="3" customFormat="1" ht="16.5" customHeight="1" x14ac:dyDescent="0.25">
      <c r="A171" s="53">
        <f>'1.4.Fwd TIV-Field Inputs'!A171</f>
        <v>0</v>
      </c>
      <c r="B171" s="53">
        <f>'1.4.Fwd TIV-Field Inputs'!B171</f>
        <v>0</v>
      </c>
      <c r="C171" s="53">
        <f>'1.4.Fwd TIV-Field Inputs'!C171</f>
        <v>0</v>
      </c>
      <c r="D171" s="53">
        <f>'1.4.Fwd TIV-Field Inputs'!D171</f>
        <v>0</v>
      </c>
      <c r="E171" s="84" t="str">
        <f t="shared" si="8"/>
        <v>0-0 (0)</v>
      </c>
      <c r="G171" s="10">
        <f>'23.1.Forecasting A (M1)'!H171</f>
        <v>0</v>
      </c>
      <c r="H171" s="10"/>
      <c r="I171" s="96"/>
      <c r="J171" s="10">
        <f>'23.1.Forecasting A (M1)'!J171</f>
        <v>0</v>
      </c>
      <c r="K171" s="10">
        <f>'23.1.Forecasting A (M1)'!L171</f>
        <v>0</v>
      </c>
      <c r="L171" s="10"/>
      <c r="N171" s="10">
        <f>'1.4.Fwd TIV-Field Inputs'!O171</f>
        <v>0</v>
      </c>
      <c r="O171" s="10">
        <f>'1.4.Fwd TIV-Field Inputs'!S171</f>
        <v>0</v>
      </c>
      <c r="P171" s="10"/>
      <c r="Q171" s="10">
        <f>'1.4.Fwd TIV-Field Inputs'!T171</f>
        <v>0</v>
      </c>
      <c r="R171" s="96"/>
      <c r="S171" s="10">
        <f>'1.4.Fwd TIV-Field Inputs'!V171</f>
        <v>0</v>
      </c>
      <c r="T171" s="10">
        <f>'1.4.Fwd TIV-Field Inputs'!Z171</f>
        <v>0</v>
      </c>
      <c r="U171" s="10"/>
      <c r="V171" s="10">
        <f>'1.4.Fwd TIV-Field Inputs'!AA171</f>
        <v>0</v>
      </c>
      <c r="W171"/>
      <c r="X171" s="10">
        <f>'1.4.Fwd TIV-Field Inputs'!AC171</f>
        <v>0</v>
      </c>
      <c r="Y171" s="10">
        <f>'1.4.Fwd TIV-Field Inputs'!AG171</f>
        <v>0</v>
      </c>
      <c r="Z171" s="10"/>
      <c r="AA171" s="10">
        <f>'1.4.Fwd TIV-Field Inputs'!AH171</f>
        <v>0</v>
      </c>
      <c r="AB171" s="96"/>
      <c r="AC171" s="10">
        <f>'1.4.Fwd TIV-Field Inputs'!AJ171</f>
        <v>0</v>
      </c>
      <c r="AD171" s="10">
        <f>'1.4.Fwd TIV-Field Inputs'!AN171</f>
        <v>0</v>
      </c>
      <c r="AE171" s="10"/>
      <c r="AF171" s="10">
        <f>'1.4.Fwd TIV-Field Inputs'!AO171</f>
        <v>0</v>
      </c>
      <c r="AH171" s="72">
        <f>IFERROR(VLOOKUP(D171,Masters!$D$3:$E$17,2,FALSE),0)</f>
        <v>0</v>
      </c>
    </row>
    <row r="172" spans="1:34" s="3" customFormat="1" ht="16.5" customHeight="1" x14ac:dyDescent="0.25">
      <c r="A172" s="53">
        <f>'1.4.Fwd TIV-Field Inputs'!A172</f>
        <v>0</v>
      </c>
      <c r="B172" s="53">
        <f>'1.4.Fwd TIV-Field Inputs'!B172</f>
        <v>0</v>
      </c>
      <c r="C172" s="53">
        <f>'1.4.Fwd TIV-Field Inputs'!C172</f>
        <v>0</v>
      </c>
      <c r="D172" s="53">
        <f>'1.4.Fwd TIV-Field Inputs'!D172</f>
        <v>0</v>
      </c>
      <c r="E172" s="84" t="str">
        <f t="shared" si="8"/>
        <v>0-0 (0)</v>
      </c>
      <c r="G172" s="10">
        <f>'23.1.Forecasting A (M1)'!H172</f>
        <v>0</v>
      </c>
      <c r="H172" s="10"/>
      <c r="I172" s="96"/>
      <c r="J172" s="10">
        <f>'23.1.Forecasting A (M1)'!J172</f>
        <v>0</v>
      </c>
      <c r="K172" s="10">
        <f>'23.1.Forecasting A (M1)'!L172</f>
        <v>0</v>
      </c>
      <c r="L172" s="10"/>
      <c r="N172" s="10">
        <f>'1.4.Fwd TIV-Field Inputs'!O172</f>
        <v>0</v>
      </c>
      <c r="O172" s="10">
        <f>'1.4.Fwd TIV-Field Inputs'!S172</f>
        <v>0</v>
      </c>
      <c r="P172" s="10"/>
      <c r="Q172" s="10">
        <f>'1.4.Fwd TIV-Field Inputs'!T172</f>
        <v>0</v>
      </c>
      <c r="R172" s="96"/>
      <c r="S172" s="10">
        <f>'1.4.Fwd TIV-Field Inputs'!V172</f>
        <v>0</v>
      </c>
      <c r="T172" s="10">
        <f>'1.4.Fwd TIV-Field Inputs'!Z172</f>
        <v>0</v>
      </c>
      <c r="U172" s="10"/>
      <c r="V172" s="10">
        <f>'1.4.Fwd TIV-Field Inputs'!AA172</f>
        <v>0</v>
      </c>
      <c r="W172"/>
      <c r="X172" s="10">
        <f>'1.4.Fwd TIV-Field Inputs'!AC172</f>
        <v>0</v>
      </c>
      <c r="Y172" s="10">
        <f>'1.4.Fwd TIV-Field Inputs'!AG172</f>
        <v>0</v>
      </c>
      <c r="Z172" s="10"/>
      <c r="AA172" s="10">
        <f>'1.4.Fwd TIV-Field Inputs'!AH172</f>
        <v>0</v>
      </c>
      <c r="AB172" s="96"/>
      <c r="AC172" s="10">
        <f>'1.4.Fwd TIV-Field Inputs'!AJ172</f>
        <v>0</v>
      </c>
      <c r="AD172" s="10">
        <f>'1.4.Fwd TIV-Field Inputs'!AN172</f>
        <v>0</v>
      </c>
      <c r="AE172" s="10"/>
      <c r="AF172" s="10">
        <f>'1.4.Fwd TIV-Field Inputs'!AO172</f>
        <v>0</v>
      </c>
      <c r="AH172" s="72">
        <f>IFERROR(VLOOKUP(D172,Masters!$D$3:$E$17,2,FALSE),0)</f>
        <v>0</v>
      </c>
    </row>
    <row r="173" spans="1:34" s="3" customFormat="1" ht="16.5" customHeight="1" x14ac:dyDescent="0.25">
      <c r="A173" s="53">
        <f>'1.4.Fwd TIV-Field Inputs'!A173</f>
        <v>0</v>
      </c>
      <c r="B173" s="53">
        <f>'1.4.Fwd TIV-Field Inputs'!B173</f>
        <v>0</v>
      </c>
      <c r="C173" s="53">
        <f>'1.4.Fwd TIV-Field Inputs'!C173</f>
        <v>0</v>
      </c>
      <c r="D173" s="53">
        <f>'1.4.Fwd TIV-Field Inputs'!D173</f>
        <v>0</v>
      </c>
      <c r="E173" s="84" t="str">
        <f t="shared" si="8"/>
        <v>0-0 (0)</v>
      </c>
      <c r="G173" s="10">
        <f>'23.1.Forecasting A (M1)'!H173</f>
        <v>0</v>
      </c>
      <c r="H173" s="10"/>
      <c r="I173" s="96"/>
      <c r="J173" s="10">
        <f>'23.1.Forecasting A (M1)'!J173</f>
        <v>0</v>
      </c>
      <c r="K173" s="10">
        <f>'23.1.Forecasting A (M1)'!L173</f>
        <v>0</v>
      </c>
      <c r="L173" s="10"/>
      <c r="N173" s="10">
        <f>'1.4.Fwd TIV-Field Inputs'!O173</f>
        <v>0</v>
      </c>
      <c r="O173" s="10">
        <f>'1.4.Fwd TIV-Field Inputs'!S173</f>
        <v>0</v>
      </c>
      <c r="P173" s="10"/>
      <c r="Q173" s="10">
        <f>'1.4.Fwd TIV-Field Inputs'!T173</f>
        <v>0</v>
      </c>
      <c r="R173" s="96"/>
      <c r="S173" s="10">
        <f>'1.4.Fwd TIV-Field Inputs'!V173</f>
        <v>0</v>
      </c>
      <c r="T173" s="10">
        <f>'1.4.Fwd TIV-Field Inputs'!Z173</f>
        <v>0</v>
      </c>
      <c r="U173" s="10"/>
      <c r="V173" s="10">
        <f>'1.4.Fwd TIV-Field Inputs'!AA173</f>
        <v>0</v>
      </c>
      <c r="W173"/>
      <c r="X173" s="10">
        <f>'1.4.Fwd TIV-Field Inputs'!AC173</f>
        <v>0</v>
      </c>
      <c r="Y173" s="10">
        <f>'1.4.Fwd TIV-Field Inputs'!AG173</f>
        <v>0</v>
      </c>
      <c r="Z173" s="10"/>
      <c r="AA173" s="10">
        <f>'1.4.Fwd TIV-Field Inputs'!AH173</f>
        <v>0</v>
      </c>
      <c r="AB173" s="96"/>
      <c r="AC173" s="10">
        <f>'1.4.Fwd TIV-Field Inputs'!AJ173</f>
        <v>0</v>
      </c>
      <c r="AD173" s="10">
        <f>'1.4.Fwd TIV-Field Inputs'!AN173</f>
        <v>0</v>
      </c>
      <c r="AE173" s="10"/>
      <c r="AF173" s="10">
        <f>'1.4.Fwd TIV-Field Inputs'!AO173</f>
        <v>0</v>
      </c>
      <c r="AH173" s="72">
        <f>IFERROR(VLOOKUP(D173,Masters!$D$3:$E$17,2,FALSE),0)</f>
        <v>0</v>
      </c>
    </row>
    <row r="174" spans="1:34" s="3" customFormat="1" ht="16.5" customHeight="1" x14ac:dyDescent="0.25">
      <c r="A174" s="53">
        <f>'1.4.Fwd TIV-Field Inputs'!A174</f>
        <v>0</v>
      </c>
      <c r="B174" s="53">
        <f>'1.4.Fwd TIV-Field Inputs'!B174</f>
        <v>0</v>
      </c>
      <c r="C174" s="53">
        <f>'1.4.Fwd TIV-Field Inputs'!C174</f>
        <v>0</v>
      </c>
      <c r="D174" s="53">
        <f>'1.4.Fwd TIV-Field Inputs'!D174</f>
        <v>0</v>
      </c>
      <c r="E174" s="84" t="str">
        <f t="shared" si="8"/>
        <v>0-0 (0)</v>
      </c>
      <c r="G174" s="10">
        <f>'23.1.Forecasting A (M1)'!H174</f>
        <v>0</v>
      </c>
      <c r="H174" s="10"/>
      <c r="I174" s="96"/>
      <c r="J174" s="10">
        <f>'23.1.Forecasting A (M1)'!J174</f>
        <v>0</v>
      </c>
      <c r="K174" s="10">
        <f>'23.1.Forecasting A (M1)'!L174</f>
        <v>0</v>
      </c>
      <c r="L174" s="10"/>
      <c r="N174" s="10">
        <f>'1.4.Fwd TIV-Field Inputs'!O174</f>
        <v>0</v>
      </c>
      <c r="O174" s="10">
        <f>'1.4.Fwd TIV-Field Inputs'!S174</f>
        <v>0</v>
      </c>
      <c r="P174" s="10"/>
      <c r="Q174" s="10">
        <f>'1.4.Fwd TIV-Field Inputs'!T174</f>
        <v>0</v>
      </c>
      <c r="R174" s="96"/>
      <c r="S174" s="10">
        <f>'1.4.Fwd TIV-Field Inputs'!V174</f>
        <v>0</v>
      </c>
      <c r="T174" s="10">
        <f>'1.4.Fwd TIV-Field Inputs'!Z174</f>
        <v>0</v>
      </c>
      <c r="U174" s="10"/>
      <c r="V174" s="10">
        <f>'1.4.Fwd TIV-Field Inputs'!AA174</f>
        <v>0</v>
      </c>
      <c r="W174"/>
      <c r="X174" s="10">
        <f>'1.4.Fwd TIV-Field Inputs'!AC174</f>
        <v>0</v>
      </c>
      <c r="Y174" s="10">
        <f>'1.4.Fwd TIV-Field Inputs'!AG174</f>
        <v>0</v>
      </c>
      <c r="Z174" s="10"/>
      <c r="AA174" s="10">
        <f>'1.4.Fwd TIV-Field Inputs'!AH174</f>
        <v>0</v>
      </c>
      <c r="AB174" s="96"/>
      <c r="AC174" s="10">
        <f>'1.4.Fwd TIV-Field Inputs'!AJ174</f>
        <v>0</v>
      </c>
      <c r="AD174" s="10">
        <f>'1.4.Fwd TIV-Field Inputs'!AN174</f>
        <v>0</v>
      </c>
      <c r="AE174" s="10"/>
      <c r="AF174" s="10">
        <f>'1.4.Fwd TIV-Field Inputs'!AO174</f>
        <v>0</v>
      </c>
      <c r="AH174" s="72">
        <f>IFERROR(VLOOKUP(D174,Masters!$D$3:$E$17,2,FALSE),0)</f>
        <v>0</v>
      </c>
    </row>
    <row r="175" spans="1:34" s="3" customFormat="1" ht="16.5" customHeight="1" x14ac:dyDescent="0.25">
      <c r="A175" s="53">
        <f>'1.4.Fwd TIV-Field Inputs'!A175</f>
        <v>0</v>
      </c>
      <c r="B175" s="53">
        <f>'1.4.Fwd TIV-Field Inputs'!B175</f>
        <v>0</v>
      </c>
      <c r="C175" s="53">
        <f>'1.4.Fwd TIV-Field Inputs'!C175</f>
        <v>0</v>
      </c>
      <c r="D175" s="53">
        <f>'1.4.Fwd TIV-Field Inputs'!D175</f>
        <v>0</v>
      </c>
      <c r="E175" s="84" t="str">
        <f t="shared" si="8"/>
        <v>0-0 (0)</v>
      </c>
      <c r="G175" s="10">
        <f>'23.1.Forecasting A (M1)'!H175</f>
        <v>0</v>
      </c>
      <c r="H175" s="10"/>
      <c r="I175" s="96"/>
      <c r="J175" s="10">
        <f>'23.1.Forecasting A (M1)'!J175</f>
        <v>0</v>
      </c>
      <c r="K175" s="10">
        <f>'23.1.Forecasting A (M1)'!L175</f>
        <v>0</v>
      </c>
      <c r="L175" s="10"/>
      <c r="N175" s="10">
        <f>'1.4.Fwd TIV-Field Inputs'!O175</f>
        <v>0</v>
      </c>
      <c r="O175" s="10">
        <f>'1.4.Fwd TIV-Field Inputs'!S175</f>
        <v>0</v>
      </c>
      <c r="P175" s="10"/>
      <c r="Q175" s="10">
        <f>'1.4.Fwd TIV-Field Inputs'!T175</f>
        <v>0</v>
      </c>
      <c r="R175" s="96"/>
      <c r="S175" s="10">
        <f>'1.4.Fwd TIV-Field Inputs'!V175</f>
        <v>0</v>
      </c>
      <c r="T175" s="10">
        <f>'1.4.Fwd TIV-Field Inputs'!Z175</f>
        <v>0</v>
      </c>
      <c r="U175" s="10"/>
      <c r="V175" s="10">
        <f>'1.4.Fwd TIV-Field Inputs'!AA175</f>
        <v>0</v>
      </c>
      <c r="W175"/>
      <c r="X175" s="10">
        <f>'1.4.Fwd TIV-Field Inputs'!AC175</f>
        <v>0</v>
      </c>
      <c r="Y175" s="10">
        <f>'1.4.Fwd TIV-Field Inputs'!AG175</f>
        <v>0</v>
      </c>
      <c r="Z175" s="10"/>
      <c r="AA175" s="10">
        <f>'1.4.Fwd TIV-Field Inputs'!AH175</f>
        <v>0</v>
      </c>
      <c r="AB175" s="96"/>
      <c r="AC175" s="10">
        <f>'1.4.Fwd TIV-Field Inputs'!AJ175</f>
        <v>0</v>
      </c>
      <c r="AD175" s="10">
        <f>'1.4.Fwd TIV-Field Inputs'!AN175</f>
        <v>0</v>
      </c>
      <c r="AE175" s="10"/>
      <c r="AF175" s="10">
        <f>'1.4.Fwd TIV-Field Inputs'!AO175</f>
        <v>0</v>
      </c>
      <c r="AH175" s="72">
        <f>IFERROR(VLOOKUP(D175,Masters!$D$3:$E$17,2,FALSE),0)</f>
        <v>0</v>
      </c>
    </row>
    <row r="176" spans="1:34" s="3" customFormat="1" ht="16.5" customHeight="1" x14ac:dyDescent="0.25">
      <c r="A176" s="53">
        <f>'1.4.Fwd TIV-Field Inputs'!A176</f>
        <v>0</v>
      </c>
      <c r="B176" s="53">
        <f>'1.4.Fwd TIV-Field Inputs'!B176</f>
        <v>0</v>
      </c>
      <c r="C176" s="53">
        <f>'1.4.Fwd TIV-Field Inputs'!C176</f>
        <v>0</v>
      </c>
      <c r="D176" s="53">
        <f>'1.4.Fwd TIV-Field Inputs'!D176</f>
        <v>0</v>
      </c>
      <c r="E176" s="84" t="str">
        <f t="shared" si="8"/>
        <v>0-0 (0)</v>
      </c>
      <c r="G176" s="10">
        <f>'23.1.Forecasting A (M1)'!H176</f>
        <v>0</v>
      </c>
      <c r="H176" s="10"/>
      <c r="I176" s="96"/>
      <c r="J176" s="10">
        <f>'23.1.Forecasting A (M1)'!J176</f>
        <v>0</v>
      </c>
      <c r="K176" s="10">
        <f>'23.1.Forecasting A (M1)'!L176</f>
        <v>0</v>
      </c>
      <c r="L176" s="10"/>
      <c r="N176" s="10">
        <f>'1.4.Fwd TIV-Field Inputs'!O176</f>
        <v>0</v>
      </c>
      <c r="O176" s="10">
        <f>'1.4.Fwd TIV-Field Inputs'!S176</f>
        <v>0</v>
      </c>
      <c r="P176" s="10"/>
      <c r="Q176" s="10">
        <f>'1.4.Fwd TIV-Field Inputs'!T176</f>
        <v>0</v>
      </c>
      <c r="R176" s="96"/>
      <c r="S176" s="10">
        <f>'1.4.Fwd TIV-Field Inputs'!V176</f>
        <v>0</v>
      </c>
      <c r="T176" s="10">
        <f>'1.4.Fwd TIV-Field Inputs'!Z176</f>
        <v>0</v>
      </c>
      <c r="U176" s="10"/>
      <c r="V176" s="10">
        <f>'1.4.Fwd TIV-Field Inputs'!AA176</f>
        <v>0</v>
      </c>
      <c r="W176"/>
      <c r="X176" s="10">
        <f>'1.4.Fwd TIV-Field Inputs'!AC176</f>
        <v>0</v>
      </c>
      <c r="Y176" s="10">
        <f>'1.4.Fwd TIV-Field Inputs'!AG176</f>
        <v>0</v>
      </c>
      <c r="Z176" s="10"/>
      <c r="AA176" s="10">
        <f>'1.4.Fwd TIV-Field Inputs'!AH176</f>
        <v>0</v>
      </c>
      <c r="AB176" s="96"/>
      <c r="AC176" s="10">
        <f>'1.4.Fwd TIV-Field Inputs'!AJ176</f>
        <v>0</v>
      </c>
      <c r="AD176" s="10">
        <f>'1.4.Fwd TIV-Field Inputs'!AN176</f>
        <v>0</v>
      </c>
      <c r="AE176" s="10"/>
      <c r="AF176" s="10">
        <f>'1.4.Fwd TIV-Field Inputs'!AO176</f>
        <v>0</v>
      </c>
      <c r="AH176" s="72">
        <f>IFERROR(VLOOKUP(D176,Masters!$D$3:$E$17,2,FALSE),0)</f>
        <v>0</v>
      </c>
    </row>
    <row r="177" spans="1:34" s="3" customFormat="1" ht="16.5" customHeight="1" x14ac:dyDescent="0.25">
      <c r="A177" s="53">
        <f>'1.4.Fwd TIV-Field Inputs'!A177</f>
        <v>0</v>
      </c>
      <c r="B177" s="53">
        <f>'1.4.Fwd TIV-Field Inputs'!B177</f>
        <v>0</v>
      </c>
      <c r="C177" s="53">
        <f>'1.4.Fwd TIV-Field Inputs'!C177</f>
        <v>0</v>
      </c>
      <c r="D177" s="53">
        <f>'1.4.Fwd TIV-Field Inputs'!D177</f>
        <v>0</v>
      </c>
      <c r="E177" s="84" t="str">
        <f t="shared" si="8"/>
        <v>0-0 (0)</v>
      </c>
      <c r="G177" s="10">
        <f>'23.1.Forecasting A (M1)'!H177</f>
        <v>0</v>
      </c>
      <c r="H177" s="10"/>
      <c r="I177" s="96"/>
      <c r="J177" s="10">
        <f>'23.1.Forecasting A (M1)'!J177</f>
        <v>0</v>
      </c>
      <c r="K177" s="10">
        <f>'23.1.Forecasting A (M1)'!L177</f>
        <v>0</v>
      </c>
      <c r="L177" s="10"/>
      <c r="N177" s="10">
        <f>'1.4.Fwd TIV-Field Inputs'!O177</f>
        <v>0</v>
      </c>
      <c r="O177" s="10">
        <f>'1.4.Fwd TIV-Field Inputs'!S177</f>
        <v>0</v>
      </c>
      <c r="P177" s="10"/>
      <c r="Q177" s="10">
        <f>'1.4.Fwd TIV-Field Inputs'!T177</f>
        <v>0</v>
      </c>
      <c r="R177" s="96"/>
      <c r="S177" s="10">
        <f>'1.4.Fwd TIV-Field Inputs'!V177</f>
        <v>0</v>
      </c>
      <c r="T177" s="10">
        <f>'1.4.Fwd TIV-Field Inputs'!Z177</f>
        <v>0</v>
      </c>
      <c r="U177" s="10"/>
      <c r="V177" s="10">
        <f>'1.4.Fwd TIV-Field Inputs'!AA177</f>
        <v>0</v>
      </c>
      <c r="W177"/>
      <c r="X177" s="10">
        <f>'1.4.Fwd TIV-Field Inputs'!AC177</f>
        <v>0</v>
      </c>
      <c r="Y177" s="10">
        <f>'1.4.Fwd TIV-Field Inputs'!AG177</f>
        <v>0</v>
      </c>
      <c r="Z177" s="10"/>
      <c r="AA177" s="10">
        <f>'1.4.Fwd TIV-Field Inputs'!AH177</f>
        <v>0</v>
      </c>
      <c r="AB177" s="96"/>
      <c r="AC177" s="10">
        <f>'1.4.Fwd TIV-Field Inputs'!AJ177</f>
        <v>0</v>
      </c>
      <c r="AD177" s="10">
        <f>'1.4.Fwd TIV-Field Inputs'!AN177</f>
        <v>0</v>
      </c>
      <c r="AE177" s="10"/>
      <c r="AF177" s="10">
        <f>'1.4.Fwd TIV-Field Inputs'!AO177</f>
        <v>0</v>
      </c>
      <c r="AH177" s="72">
        <f>IFERROR(VLOOKUP(D177,Masters!$D$3:$E$17,2,FALSE),0)</f>
        <v>0</v>
      </c>
    </row>
    <row r="178" spans="1:34" s="3" customFormat="1" ht="16.5" customHeight="1" x14ac:dyDescent="0.25">
      <c r="A178" s="53">
        <f>'1.4.Fwd TIV-Field Inputs'!A178</f>
        <v>0</v>
      </c>
      <c r="B178" s="53">
        <f>'1.4.Fwd TIV-Field Inputs'!B178</f>
        <v>0</v>
      </c>
      <c r="C178" s="53">
        <f>'1.4.Fwd TIV-Field Inputs'!C178</f>
        <v>0</v>
      </c>
      <c r="D178" s="53">
        <f>'1.4.Fwd TIV-Field Inputs'!D178</f>
        <v>0</v>
      </c>
      <c r="E178" s="84" t="str">
        <f t="shared" si="8"/>
        <v>0-0 (0)</v>
      </c>
      <c r="G178" s="10">
        <f>'23.1.Forecasting A (M1)'!H178</f>
        <v>0</v>
      </c>
      <c r="H178" s="10"/>
      <c r="I178" s="96"/>
      <c r="J178" s="10">
        <f>'23.1.Forecasting A (M1)'!J178</f>
        <v>0</v>
      </c>
      <c r="K178" s="10">
        <f>'23.1.Forecasting A (M1)'!L178</f>
        <v>0</v>
      </c>
      <c r="L178" s="10"/>
      <c r="N178" s="10">
        <f>'1.4.Fwd TIV-Field Inputs'!O178</f>
        <v>0</v>
      </c>
      <c r="O178" s="10">
        <f>'1.4.Fwd TIV-Field Inputs'!S178</f>
        <v>0</v>
      </c>
      <c r="P178" s="10"/>
      <c r="Q178" s="10">
        <f>'1.4.Fwd TIV-Field Inputs'!T178</f>
        <v>0</v>
      </c>
      <c r="R178" s="96"/>
      <c r="S178" s="10">
        <f>'1.4.Fwd TIV-Field Inputs'!V178</f>
        <v>0</v>
      </c>
      <c r="T178" s="10">
        <f>'1.4.Fwd TIV-Field Inputs'!Z178</f>
        <v>0</v>
      </c>
      <c r="U178" s="10"/>
      <c r="V178" s="10">
        <f>'1.4.Fwd TIV-Field Inputs'!AA178</f>
        <v>0</v>
      </c>
      <c r="W178"/>
      <c r="X178" s="10">
        <f>'1.4.Fwd TIV-Field Inputs'!AC178</f>
        <v>0</v>
      </c>
      <c r="Y178" s="10">
        <f>'1.4.Fwd TIV-Field Inputs'!AG178</f>
        <v>0</v>
      </c>
      <c r="Z178" s="10"/>
      <c r="AA178" s="10">
        <f>'1.4.Fwd TIV-Field Inputs'!AH178</f>
        <v>0</v>
      </c>
      <c r="AB178" s="96"/>
      <c r="AC178" s="10">
        <f>'1.4.Fwd TIV-Field Inputs'!AJ178</f>
        <v>0</v>
      </c>
      <c r="AD178" s="10">
        <f>'1.4.Fwd TIV-Field Inputs'!AN178</f>
        <v>0</v>
      </c>
      <c r="AE178" s="10"/>
      <c r="AF178" s="10">
        <f>'1.4.Fwd TIV-Field Inputs'!AO178</f>
        <v>0</v>
      </c>
      <c r="AH178" s="72">
        <f>IFERROR(VLOOKUP(D178,Masters!$D$3:$E$17,2,FALSE),0)</f>
        <v>0</v>
      </c>
    </row>
    <row r="179" spans="1:34" s="3" customFormat="1" ht="16.5" customHeight="1" x14ac:dyDescent="0.25">
      <c r="A179" s="53">
        <f>'1.4.Fwd TIV-Field Inputs'!A179</f>
        <v>0</v>
      </c>
      <c r="B179" s="53">
        <f>'1.4.Fwd TIV-Field Inputs'!B179</f>
        <v>0</v>
      </c>
      <c r="C179" s="53">
        <f>'1.4.Fwd TIV-Field Inputs'!C179</f>
        <v>0</v>
      </c>
      <c r="D179" s="53">
        <f>'1.4.Fwd TIV-Field Inputs'!D179</f>
        <v>0</v>
      </c>
      <c r="E179" s="84" t="str">
        <f t="shared" si="8"/>
        <v>0-0 (0)</v>
      </c>
      <c r="G179" s="10">
        <f>'23.1.Forecasting A (M1)'!H179</f>
        <v>0</v>
      </c>
      <c r="H179" s="10"/>
      <c r="I179" s="96"/>
      <c r="J179" s="10">
        <f>'23.1.Forecasting A (M1)'!J179</f>
        <v>0</v>
      </c>
      <c r="K179" s="10">
        <f>'23.1.Forecasting A (M1)'!L179</f>
        <v>0</v>
      </c>
      <c r="L179" s="10"/>
      <c r="N179" s="10">
        <f>'1.4.Fwd TIV-Field Inputs'!O179</f>
        <v>0</v>
      </c>
      <c r="O179" s="10">
        <f>'1.4.Fwd TIV-Field Inputs'!S179</f>
        <v>0</v>
      </c>
      <c r="P179" s="10"/>
      <c r="Q179" s="10">
        <f>'1.4.Fwd TIV-Field Inputs'!T179</f>
        <v>0</v>
      </c>
      <c r="R179" s="96"/>
      <c r="S179" s="10">
        <f>'1.4.Fwd TIV-Field Inputs'!V179</f>
        <v>0</v>
      </c>
      <c r="T179" s="10">
        <f>'1.4.Fwd TIV-Field Inputs'!Z179</f>
        <v>0</v>
      </c>
      <c r="U179" s="10"/>
      <c r="V179" s="10">
        <f>'1.4.Fwd TIV-Field Inputs'!AA179</f>
        <v>0</v>
      </c>
      <c r="W179"/>
      <c r="X179" s="10">
        <f>'1.4.Fwd TIV-Field Inputs'!AC179</f>
        <v>0</v>
      </c>
      <c r="Y179" s="10">
        <f>'1.4.Fwd TIV-Field Inputs'!AG179</f>
        <v>0</v>
      </c>
      <c r="Z179" s="10"/>
      <c r="AA179" s="10">
        <f>'1.4.Fwd TIV-Field Inputs'!AH179</f>
        <v>0</v>
      </c>
      <c r="AB179" s="96"/>
      <c r="AC179" s="10">
        <f>'1.4.Fwd TIV-Field Inputs'!AJ179</f>
        <v>0</v>
      </c>
      <c r="AD179" s="10">
        <f>'1.4.Fwd TIV-Field Inputs'!AN179</f>
        <v>0</v>
      </c>
      <c r="AE179" s="10"/>
      <c r="AF179" s="10">
        <f>'1.4.Fwd TIV-Field Inputs'!AO179</f>
        <v>0</v>
      </c>
      <c r="AH179" s="72">
        <f>IFERROR(VLOOKUP(D179,Masters!$D$3:$E$17,2,FALSE),0)</f>
        <v>0</v>
      </c>
    </row>
    <row r="180" spans="1:34" s="3" customFormat="1" ht="16.5" customHeight="1" x14ac:dyDescent="0.25">
      <c r="A180" s="53">
        <f>'1.4.Fwd TIV-Field Inputs'!A180</f>
        <v>0</v>
      </c>
      <c r="B180" s="53">
        <f>'1.4.Fwd TIV-Field Inputs'!B180</f>
        <v>0</v>
      </c>
      <c r="C180" s="53">
        <f>'1.4.Fwd TIV-Field Inputs'!C180</f>
        <v>0</v>
      </c>
      <c r="D180" s="53">
        <f>'1.4.Fwd TIV-Field Inputs'!D180</f>
        <v>0</v>
      </c>
      <c r="E180" s="84" t="str">
        <f t="shared" si="8"/>
        <v>0-0 (0)</v>
      </c>
      <c r="G180" s="10">
        <f>'23.1.Forecasting A (M1)'!H180</f>
        <v>0</v>
      </c>
      <c r="H180" s="10"/>
      <c r="I180" s="96"/>
      <c r="J180" s="10">
        <f>'23.1.Forecasting A (M1)'!J180</f>
        <v>0</v>
      </c>
      <c r="K180" s="10">
        <f>'23.1.Forecasting A (M1)'!L180</f>
        <v>0</v>
      </c>
      <c r="L180" s="10"/>
      <c r="N180" s="10">
        <f>'1.4.Fwd TIV-Field Inputs'!O180</f>
        <v>0</v>
      </c>
      <c r="O180" s="10">
        <f>'1.4.Fwd TIV-Field Inputs'!S180</f>
        <v>0</v>
      </c>
      <c r="P180" s="10"/>
      <c r="Q180" s="10">
        <f>'1.4.Fwd TIV-Field Inputs'!T180</f>
        <v>0</v>
      </c>
      <c r="R180" s="96"/>
      <c r="S180" s="10">
        <f>'1.4.Fwd TIV-Field Inputs'!V180</f>
        <v>0</v>
      </c>
      <c r="T180" s="10">
        <f>'1.4.Fwd TIV-Field Inputs'!Z180</f>
        <v>0</v>
      </c>
      <c r="U180" s="10"/>
      <c r="V180" s="10">
        <f>'1.4.Fwd TIV-Field Inputs'!AA180</f>
        <v>0</v>
      </c>
      <c r="W180"/>
      <c r="X180" s="10">
        <f>'1.4.Fwd TIV-Field Inputs'!AC180</f>
        <v>0</v>
      </c>
      <c r="Y180" s="10">
        <f>'1.4.Fwd TIV-Field Inputs'!AG180</f>
        <v>0</v>
      </c>
      <c r="Z180" s="10"/>
      <c r="AA180" s="10">
        <f>'1.4.Fwd TIV-Field Inputs'!AH180</f>
        <v>0</v>
      </c>
      <c r="AB180" s="96"/>
      <c r="AC180" s="10">
        <f>'1.4.Fwd TIV-Field Inputs'!AJ180</f>
        <v>0</v>
      </c>
      <c r="AD180" s="10">
        <f>'1.4.Fwd TIV-Field Inputs'!AN180</f>
        <v>0</v>
      </c>
      <c r="AE180" s="10"/>
      <c r="AF180" s="10">
        <f>'1.4.Fwd TIV-Field Inputs'!AO180</f>
        <v>0</v>
      </c>
      <c r="AH180" s="72">
        <f>IFERROR(VLOOKUP(D180,Masters!$D$3:$E$17,2,FALSE),0)</f>
        <v>0</v>
      </c>
    </row>
    <row r="181" spans="1:34" s="3" customFormat="1" ht="16.5" customHeight="1" x14ac:dyDescent="0.25">
      <c r="A181" s="53">
        <f>'1.4.Fwd TIV-Field Inputs'!A181</f>
        <v>0</v>
      </c>
      <c r="B181" s="53">
        <f>'1.4.Fwd TIV-Field Inputs'!B181</f>
        <v>0</v>
      </c>
      <c r="C181" s="53">
        <f>'1.4.Fwd TIV-Field Inputs'!C181</f>
        <v>0</v>
      </c>
      <c r="D181" s="53">
        <f>'1.4.Fwd TIV-Field Inputs'!D181</f>
        <v>0</v>
      </c>
      <c r="E181" s="84" t="str">
        <f t="shared" si="8"/>
        <v>0-0 (0)</v>
      </c>
      <c r="G181" s="10">
        <f>'23.1.Forecasting A (M1)'!H181</f>
        <v>0</v>
      </c>
      <c r="H181" s="10"/>
      <c r="I181" s="96"/>
      <c r="J181" s="10">
        <f>'23.1.Forecasting A (M1)'!J181</f>
        <v>0</v>
      </c>
      <c r="K181" s="10">
        <f>'23.1.Forecasting A (M1)'!L181</f>
        <v>0</v>
      </c>
      <c r="L181" s="10"/>
      <c r="N181" s="10">
        <f>'1.4.Fwd TIV-Field Inputs'!O181</f>
        <v>0</v>
      </c>
      <c r="O181" s="10">
        <f>'1.4.Fwd TIV-Field Inputs'!S181</f>
        <v>0</v>
      </c>
      <c r="P181" s="10"/>
      <c r="Q181" s="10">
        <f>'1.4.Fwd TIV-Field Inputs'!T181</f>
        <v>0</v>
      </c>
      <c r="R181" s="96"/>
      <c r="S181" s="10">
        <f>'1.4.Fwd TIV-Field Inputs'!V181</f>
        <v>0</v>
      </c>
      <c r="T181" s="10">
        <f>'1.4.Fwd TIV-Field Inputs'!Z181</f>
        <v>0</v>
      </c>
      <c r="U181" s="10"/>
      <c r="V181" s="10">
        <f>'1.4.Fwd TIV-Field Inputs'!AA181</f>
        <v>0</v>
      </c>
      <c r="W181"/>
      <c r="X181" s="10">
        <f>'1.4.Fwd TIV-Field Inputs'!AC181</f>
        <v>0</v>
      </c>
      <c r="Y181" s="10">
        <f>'1.4.Fwd TIV-Field Inputs'!AG181</f>
        <v>0</v>
      </c>
      <c r="Z181" s="10"/>
      <c r="AA181" s="10">
        <f>'1.4.Fwd TIV-Field Inputs'!AH181</f>
        <v>0</v>
      </c>
      <c r="AB181" s="96"/>
      <c r="AC181" s="10">
        <f>'1.4.Fwd TIV-Field Inputs'!AJ181</f>
        <v>0</v>
      </c>
      <c r="AD181" s="10">
        <f>'1.4.Fwd TIV-Field Inputs'!AN181</f>
        <v>0</v>
      </c>
      <c r="AE181" s="10"/>
      <c r="AF181" s="10">
        <f>'1.4.Fwd TIV-Field Inputs'!AO181</f>
        <v>0</v>
      </c>
      <c r="AH181" s="72">
        <f>IFERROR(VLOOKUP(D181,Masters!$D$3:$E$17,2,FALSE),0)</f>
        <v>0</v>
      </c>
    </row>
    <row r="182" spans="1:34" s="3" customFormat="1" ht="16.5" customHeight="1" x14ac:dyDescent="0.25">
      <c r="A182" s="53">
        <f>'1.4.Fwd TIV-Field Inputs'!A182</f>
        <v>0</v>
      </c>
      <c r="B182" s="53">
        <f>'1.4.Fwd TIV-Field Inputs'!B182</f>
        <v>0</v>
      </c>
      <c r="C182" s="53">
        <f>'1.4.Fwd TIV-Field Inputs'!C182</f>
        <v>0</v>
      </c>
      <c r="D182" s="53">
        <f>'1.4.Fwd TIV-Field Inputs'!D182</f>
        <v>0</v>
      </c>
      <c r="E182" s="84" t="str">
        <f t="shared" si="8"/>
        <v>0-0 (0)</v>
      </c>
      <c r="G182" s="10">
        <f>'23.1.Forecasting A (M1)'!H182</f>
        <v>0</v>
      </c>
      <c r="H182" s="10"/>
      <c r="I182" s="96"/>
      <c r="J182" s="10">
        <f>'23.1.Forecasting A (M1)'!J182</f>
        <v>0</v>
      </c>
      <c r="K182" s="10">
        <f>'23.1.Forecasting A (M1)'!L182</f>
        <v>0</v>
      </c>
      <c r="L182" s="10"/>
      <c r="N182" s="10">
        <f>'1.4.Fwd TIV-Field Inputs'!O182</f>
        <v>0</v>
      </c>
      <c r="O182" s="10">
        <f>'1.4.Fwd TIV-Field Inputs'!S182</f>
        <v>0</v>
      </c>
      <c r="P182" s="10"/>
      <c r="Q182" s="10">
        <f>'1.4.Fwd TIV-Field Inputs'!T182</f>
        <v>0</v>
      </c>
      <c r="R182" s="96"/>
      <c r="S182" s="10">
        <f>'1.4.Fwd TIV-Field Inputs'!V182</f>
        <v>0</v>
      </c>
      <c r="T182" s="10">
        <f>'1.4.Fwd TIV-Field Inputs'!Z182</f>
        <v>0</v>
      </c>
      <c r="U182" s="10"/>
      <c r="V182" s="10">
        <f>'1.4.Fwd TIV-Field Inputs'!AA182</f>
        <v>0</v>
      </c>
      <c r="W182"/>
      <c r="X182" s="10">
        <f>'1.4.Fwd TIV-Field Inputs'!AC182</f>
        <v>0</v>
      </c>
      <c r="Y182" s="10">
        <f>'1.4.Fwd TIV-Field Inputs'!AG182</f>
        <v>0</v>
      </c>
      <c r="Z182" s="10"/>
      <c r="AA182" s="10">
        <f>'1.4.Fwd TIV-Field Inputs'!AH182</f>
        <v>0</v>
      </c>
      <c r="AB182" s="96"/>
      <c r="AC182" s="10">
        <f>'1.4.Fwd TIV-Field Inputs'!AJ182</f>
        <v>0</v>
      </c>
      <c r="AD182" s="10">
        <f>'1.4.Fwd TIV-Field Inputs'!AN182</f>
        <v>0</v>
      </c>
      <c r="AE182" s="10"/>
      <c r="AF182" s="10">
        <f>'1.4.Fwd TIV-Field Inputs'!AO182</f>
        <v>0</v>
      </c>
      <c r="AH182" s="72">
        <f>IFERROR(VLOOKUP(D182,Masters!$D$3:$E$17,2,FALSE),0)</f>
        <v>0</v>
      </c>
    </row>
    <row r="183" spans="1:34" s="3" customFormat="1" ht="16.5" customHeight="1" x14ac:dyDescent="0.25">
      <c r="A183" s="53">
        <f>'1.4.Fwd TIV-Field Inputs'!A183</f>
        <v>0</v>
      </c>
      <c r="B183" s="53">
        <f>'1.4.Fwd TIV-Field Inputs'!B183</f>
        <v>0</v>
      </c>
      <c r="C183" s="53">
        <f>'1.4.Fwd TIV-Field Inputs'!C183</f>
        <v>0</v>
      </c>
      <c r="D183" s="53">
        <f>'1.4.Fwd TIV-Field Inputs'!D183</f>
        <v>0</v>
      </c>
      <c r="E183" s="84" t="str">
        <f t="shared" si="8"/>
        <v>0-0 (0)</v>
      </c>
      <c r="G183" s="10">
        <f>'23.1.Forecasting A (M1)'!H183</f>
        <v>0</v>
      </c>
      <c r="H183" s="10"/>
      <c r="I183" s="96"/>
      <c r="J183" s="10">
        <f>'23.1.Forecasting A (M1)'!J183</f>
        <v>0</v>
      </c>
      <c r="K183" s="10">
        <f>'23.1.Forecasting A (M1)'!L183</f>
        <v>0</v>
      </c>
      <c r="L183" s="10"/>
      <c r="N183" s="10">
        <f>'1.4.Fwd TIV-Field Inputs'!O183</f>
        <v>0</v>
      </c>
      <c r="O183" s="10">
        <f>'1.4.Fwd TIV-Field Inputs'!S183</f>
        <v>0</v>
      </c>
      <c r="P183" s="10"/>
      <c r="Q183" s="10">
        <f>'1.4.Fwd TIV-Field Inputs'!T183</f>
        <v>0</v>
      </c>
      <c r="R183" s="96"/>
      <c r="S183" s="10">
        <f>'1.4.Fwd TIV-Field Inputs'!V183</f>
        <v>0</v>
      </c>
      <c r="T183" s="10">
        <f>'1.4.Fwd TIV-Field Inputs'!Z183</f>
        <v>0</v>
      </c>
      <c r="U183" s="10"/>
      <c r="V183" s="10">
        <f>'1.4.Fwd TIV-Field Inputs'!AA183</f>
        <v>0</v>
      </c>
      <c r="W183"/>
      <c r="X183" s="10">
        <f>'1.4.Fwd TIV-Field Inputs'!AC183</f>
        <v>0</v>
      </c>
      <c r="Y183" s="10">
        <f>'1.4.Fwd TIV-Field Inputs'!AG183</f>
        <v>0</v>
      </c>
      <c r="Z183" s="10"/>
      <c r="AA183" s="10">
        <f>'1.4.Fwd TIV-Field Inputs'!AH183</f>
        <v>0</v>
      </c>
      <c r="AB183" s="96"/>
      <c r="AC183" s="10">
        <f>'1.4.Fwd TIV-Field Inputs'!AJ183</f>
        <v>0</v>
      </c>
      <c r="AD183" s="10">
        <f>'1.4.Fwd TIV-Field Inputs'!AN183</f>
        <v>0</v>
      </c>
      <c r="AE183" s="10"/>
      <c r="AF183" s="10">
        <f>'1.4.Fwd TIV-Field Inputs'!AO183</f>
        <v>0</v>
      </c>
      <c r="AH183" s="72">
        <f>IFERROR(VLOOKUP(D183,Masters!$D$3:$E$17,2,FALSE),0)</f>
        <v>0</v>
      </c>
    </row>
    <row r="184" spans="1:34" s="3" customFormat="1" ht="16.5" customHeight="1" x14ac:dyDescent="0.25">
      <c r="A184" s="53">
        <f>'1.4.Fwd TIV-Field Inputs'!A184</f>
        <v>0</v>
      </c>
      <c r="B184" s="53">
        <f>'1.4.Fwd TIV-Field Inputs'!B184</f>
        <v>0</v>
      </c>
      <c r="C184" s="53">
        <f>'1.4.Fwd TIV-Field Inputs'!C184</f>
        <v>0</v>
      </c>
      <c r="D184" s="53">
        <f>'1.4.Fwd TIV-Field Inputs'!D184</f>
        <v>0</v>
      </c>
      <c r="E184" s="84" t="str">
        <f t="shared" si="8"/>
        <v>0-0 (0)</v>
      </c>
      <c r="G184" s="10">
        <f>'23.1.Forecasting A (M1)'!H184</f>
        <v>0</v>
      </c>
      <c r="H184" s="10"/>
      <c r="I184" s="96"/>
      <c r="J184" s="10">
        <f>'23.1.Forecasting A (M1)'!J184</f>
        <v>0</v>
      </c>
      <c r="K184" s="10">
        <f>'23.1.Forecasting A (M1)'!L184</f>
        <v>0</v>
      </c>
      <c r="L184" s="10"/>
      <c r="N184" s="10">
        <f>'1.4.Fwd TIV-Field Inputs'!O184</f>
        <v>0</v>
      </c>
      <c r="O184" s="10">
        <f>'1.4.Fwd TIV-Field Inputs'!S184</f>
        <v>0</v>
      </c>
      <c r="P184" s="10"/>
      <c r="Q184" s="10">
        <f>'1.4.Fwd TIV-Field Inputs'!T184</f>
        <v>0</v>
      </c>
      <c r="R184" s="96"/>
      <c r="S184" s="10">
        <f>'1.4.Fwd TIV-Field Inputs'!V184</f>
        <v>0</v>
      </c>
      <c r="T184" s="10">
        <f>'1.4.Fwd TIV-Field Inputs'!Z184</f>
        <v>0</v>
      </c>
      <c r="U184" s="10"/>
      <c r="V184" s="10">
        <f>'1.4.Fwd TIV-Field Inputs'!AA184</f>
        <v>0</v>
      </c>
      <c r="W184"/>
      <c r="X184" s="10">
        <f>'1.4.Fwd TIV-Field Inputs'!AC184</f>
        <v>0</v>
      </c>
      <c r="Y184" s="10">
        <f>'1.4.Fwd TIV-Field Inputs'!AG184</f>
        <v>0</v>
      </c>
      <c r="Z184" s="10"/>
      <c r="AA184" s="10">
        <f>'1.4.Fwd TIV-Field Inputs'!AH184</f>
        <v>0</v>
      </c>
      <c r="AB184" s="96"/>
      <c r="AC184" s="10">
        <f>'1.4.Fwd TIV-Field Inputs'!AJ184</f>
        <v>0</v>
      </c>
      <c r="AD184" s="10">
        <f>'1.4.Fwd TIV-Field Inputs'!AN184</f>
        <v>0</v>
      </c>
      <c r="AE184" s="10"/>
      <c r="AF184" s="10">
        <f>'1.4.Fwd TIV-Field Inputs'!AO184</f>
        <v>0</v>
      </c>
      <c r="AH184" s="72">
        <f>IFERROR(VLOOKUP(D184,Masters!$D$3:$E$17,2,FALSE),0)</f>
        <v>0</v>
      </c>
    </row>
    <row r="185" spans="1:34" s="3" customFormat="1" ht="16.5" customHeight="1" x14ac:dyDescent="0.25">
      <c r="A185" s="53">
        <f>'1.4.Fwd TIV-Field Inputs'!A185</f>
        <v>0</v>
      </c>
      <c r="B185" s="53">
        <f>'1.4.Fwd TIV-Field Inputs'!B185</f>
        <v>0</v>
      </c>
      <c r="C185" s="53">
        <f>'1.4.Fwd TIV-Field Inputs'!C185</f>
        <v>0</v>
      </c>
      <c r="D185" s="53">
        <f>'1.4.Fwd TIV-Field Inputs'!D185</f>
        <v>0</v>
      </c>
      <c r="E185" s="84" t="str">
        <f t="shared" si="8"/>
        <v>0-0 (0)</v>
      </c>
      <c r="G185" s="10">
        <f>'23.1.Forecasting A (M1)'!H185</f>
        <v>0</v>
      </c>
      <c r="H185" s="10"/>
      <c r="I185" s="96"/>
      <c r="J185" s="10">
        <f>'23.1.Forecasting A (M1)'!J185</f>
        <v>0</v>
      </c>
      <c r="K185" s="10">
        <f>'23.1.Forecasting A (M1)'!L185</f>
        <v>0</v>
      </c>
      <c r="L185" s="10"/>
      <c r="N185" s="10">
        <f>'1.4.Fwd TIV-Field Inputs'!O185</f>
        <v>0</v>
      </c>
      <c r="O185" s="10">
        <f>'1.4.Fwd TIV-Field Inputs'!S185</f>
        <v>0</v>
      </c>
      <c r="P185" s="10"/>
      <c r="Q185" s="10">
        <f>'1.4.Fwd TIV-Field Inputs'!T185</f>
        <v>0</v>
      </c>
      <c r="R185" s="96"/>
      <c r="S185" s="10">
        <f>'1.4.Fwd TIV-Field Inputs'!V185</f>
        <v>0</v>
      </c>
      <c r="T185" s="10">
        <f>'1.4.Fwd TIV-Field Inputs'!Z185</f>
        <v>0</v>
      </c>
      <c r="U185" s="10"/>
      <c r="V185" s="10">
        <f>'1.4.Fwd TIV-Field Inputs'!AA185</f>
        <v>0</v>
      </c>
      <c r="W185"/>
      <c r="X185" s="10">
        <f>'1.4.Fwd TIV-Field Inputs'!AC185</f>
        <v>0</v>
      </c>
      <c r="Y185" s="10">
        <f>'1.4.Fwd TIV-Field Inputs'!AG185</f>
        <v>0</v>
      </c>
      <c r="Z185" s="10"/>
      <c r="AA185" s="10">
        <f>'1.4.Fwd TIV-Field Inputs'!AH185</f>
        <v>0</v>
      </c>
      <c r="AB185" s="96"/>
      <c r="AC185" s="10">
        <f>'1.4.Fwd TIV-Field Inputs'!AJ185</f>
        <v>0</v>
      </c>
      <c r="AD185" s="10">
        <f>'1.4.Fwd TIV-Field Inputs'!AN185</f>
        <v>0</v>
      </c>
      <c r="AE185" s="10"/>
      <c r="AF185" s="10">
        <f>'1.4.Fwd TIV-Field Inputs'!AO185</f>
        <v>0</v>
      </c>
      <c r="AH185" s="72">
        <f>IFERROR(VLOOKUP(D185,Masters!$D$3:$E$17,2,FALSE),0)</f>
        <v>0</v>
      </c>
    </row>
    <row r="186" spans="1:34" s="3" customFormat="1" ht="16.5" customHeight="1" x14ac:dyDescent="0.25">
      <c r="A186" s="53">
        <f>'1.4.Fwd TIV-Field Inputs'!A186</f>
        <v>0</v>
      </c>
      <c r="B186" s="53">
        <f>'1.4.Fwd TIV-Field Inputs'!B186</f>
        <v>0</v>
      </c>
      <c r="C186" s="53">
        <f>'1.4.Fwd TIV-Field Inputs'!C186</f>
        <v>0</v>
      </c>
      <c r="D186" s="53">
        <f>'1.4.Fwd TIV-Field Inputs'!D186</f>
        <v>0</v>
      </c>
      <c r="E186" s="84" t="str">
        <f t="shared" si="8"/>
        <v>0-0 (0)</v>
      </c>
      <c r="G186" s="10">
        <f>'23.1.Forecasting A (M1)'!H186</f>
        <v>0</v>
      </c>
      <c r="H186" s="10"/>
      <c r="I186" s="96"/>
      <c r="J186" s="10">
        <f>'23.1.Forecasting A (M1)'!J186</f>
        <v>0</v>
      </c>
      <c r="K186" s="10">
        <f>'23.1.Forecasting A (M1)'!L186</f>
        <v>0</v>
      </c>
      <c r="L186" s="10"/>
      <c r="N186" s="10">
        <f>'1.4.Fwd TIV-Field Inputs'!O186</f>
        <v>0</v>
      </c>
      <c r="O186" s="10">
        <f>'1.4.Fwd TIV-Field Inputs'!S186</f>
        <v>0</v>
      </c>
      <c r="P186" s="10"/>
      <c r="Q186" s="10">
        <f>'1.4.Fwd TIV-Field Inputs'!T186</f>
        <v>0</v>
      </c>
      <c r="R186" s="96"/>
      <c r="S186" s="10">
        <f>'1.4.Fwd TIV-Field Inputs'!V186</f>
        <v>0</v>
      </c>
      <c r="T186" s="10">
        <f>'1.4.Fwd TIV-Field Inputs'!Z186</f>
        <v>0</v>
      </c>
      <c r="U186" s="10"/>
      <c r="V186" s="10">
        <f>'1.4.Fwd TIV-Field Inputs'!AA186</f>
        <v>0</v>
      </c>
      <c r="W186"/>
      <c r="X186" s="10">
        <f>'1.4.Fwd TIV-Field Inputs'!AC186</f>
        <v>0</v>
      </c>
      <c r="Y186" s="10">
        <f>'1.4.Fwd TIV-Field Inputs'!AG186</f>
        <v>0</v>
      </c>
      <c r="Z186" s="10"/>
      <c r="AA186" s="10">
        <f>'1.4.Fwd TIV-Field Inputs'!AH186</f>
        <v>0</v>
      </c>
      <c r="AB186" s="96"/>
      <c r="AC186" s="10">
        <f>'1.4.Fwd TIV-Field Inputs'!AJ186</f>
        <v>0</v>
      </c>
      <c r="AD186" s="10">
        <f>'1.4.Fwd TIV-Field Inputs'!AN186</f>
        <v>0</v>
      </c>
      <c r="AE186" s="10"/>
      <c r="AF186" s="10">
        <f>'1.4.Fwd TIV-Field Inputs'!AO186</f>
        <v>0</v>
      </c>
      <c r="AH186" s="72">
        <f>IFERROR(VLOOKUP(D186,Masters!$D$3:$E$17,2,FALSE),0)</f>
        <v>0</v>
      </c>
    </row>
    <row r="187" spans="1:34" s="3" customFormat="1" ht="16.5" customHeight="1" x14ac:dyDescent="0.25">
      <c r="A187" s="53">
        <f>'1.4.Fwd TIV-Field Inputs'!A187</f>
        <v>0</v>
      </c>
      <c r="B187" s="53">
        <f>'1.4.Fwd TIV-Field Inputs'!B187</f>
        <v>0</v>
      </c>
      <c r="C187" s="53">
        <f>'1.4.Fwd TIV-Field Inputs'!C187</f>
        <v>0</v>
      </c>
      <c r="D187" s="53">
        <f>'1.4.Fwd TIV-Field Inputs'!D187</f>
        <v>0</v>
      </c>
      <c r="E187" s="84" t="str">
        <f t="shared" si="8"/>
        <v>0-0 (0)</v>
      </c>
      <c r="G187" s="10">
        <f>'23.1.Forecasting A (M1)'!H187</f>
        <v>0</v>
      </c>
      <c r="H187" s="10"/>
      <c r="I187" s="96"/>
      <c r="J187" s="10">
        <f>'23.1.Forecasting A (M1)'!J187</f>
        <v>0</v>
      </c>
      <c r="K187" s="10">
        <f>'23.1.Forecasting A (M1)'!L187</f>
        <v>0</v>
      </c>
      <c r="L187" s="10"/>
      <c r="N187" s="10">
        <f>'1.4.Fwd TIV-Field Inputs'!O187</f>
        <v>0</v>
      </c>
      <c r="O187" s="10">
        <f>'1.4.Fwd TIV-Field Inputs'!S187</f>
        <v>0</v>
      </c>
      <c r="P187" s="10"/>
      <c r="Q187" s="10">
        <f>'1.4.Fwd TIV-Field Inputs'!T187</f>
        <v>0</v>
      </c>
      <c r="R187" s="96"/>
      <c r="S187" s="10">
        <f>'1.4.Fwd TIV-Field Inputs'!V187</f>
        <v>0</v>
      </c>
      <c r="T187" s="10">
        <f>'1.4.Fwd TIV-Field Inputs'!Z187</f>
        <v>0</v>
      </c>
      <c r="U187" s="10"/>
      <c r="V187" s="10">
        <f>'1.4.Fwd TIV-Field Inputs'!AA187</f>
        <v>0</v>
      </c>
      <c r="W187"/>
      <c r="X187" s="10">
        <f>'1.4.Fwd TIV-Field Inputs'!AC187</f>
        <v>0</v>
      </c>
      <c r="Y187" s="10">
        <f>'1.4.Fwd TIV-Field Inputs'!AG187</f>
        <v>0</v>
      </c>
      <c r="Z187" s="10"/>
      <c r="AA187" s="10">
        <f>'1.4.Fwd TIV-Field Inputs'!AH187</f>
        <v>0</v>
      </c>
      <c r="AB187" s="96"/>
      <c r="AC187" s="10">
        <f>'1.4.Fwd TIV-Field Inputs'!AJ187</f>
        <v>0</v>
      </c>
      <c r="AD187" s="10">
        <f>'1.4.Fwd TIV-Field Inputs'!AN187</f>
        <v>0</v>
      </c>
      <c r="AE187" s="10"/>
      <c r="AF187" s="10">
        <f>'1.4.Fwd TIV-Field Inputs'!AO187</f>
        <v>0</v>
      </c>
      <c r="AH187" s="72">
        <f>IFERROR(VLOOKUP(D187,Masters!$D$3:$E$17,2,FALSE),0)</f>
        <v>0</v>
      </c>
    </row>
    <row r="188" spans="1:34" s="3" customFormat="1" ht="16.5" customHeight="1" x14ac:dyDescent="0.25">
      <c r="A188" s="53">
        <f>'1.4.Fwd TIV-Field Inputs'!A188</f>
        <v>0</v>
      </c>
      <c r="B188" s="53">
        <f>'1.4.Fwd TIV-Field Inputs'!B188</f>
        <v>0</v>
      </c>
      <c r="C188" s="53">
        <f>'1.4.Fwd TIV-Field Inputs'!C188</f>
        <v>0</v>
      </c>
      <c r="D188" s="53">
        <f>'1.4.Fwd TIV-Field Inputs'!D188</f>
        <v>0</v>
      </c>
      <c r="E188" s="84" t="str">
        <f t="shared" si="8"/>
        <v>0-0 (0)</v>
      </c>
      <c r="G188" s="10">
        <f>'23.1.Forecasting A (M1)'!H188</f>
        <v>0</v>
      </c>
      <c r="H188" s="10"/>
      <c r="I188" s="96"/>
      <c r="J188" s="10">
        <f>'23.1.Forecasting A (M1)'!J188</f>
        <v>0</v>
      </c>
      <c r="K188" s="10">
        <f>'23.1.Forecasting A (M1)'!L188</f>
        <v>0</v>
      </c>
      <c r="L188" s="10"/>
      <c r="N188" s="10">
        <f>'1.4.Fwd TIV-Field Inputs'!O188</f>
        <v>0</v>
      </c>
      <c r="O188" s="10">
        <f>'1.4.Fwd TIV-Field Inputs'!S188</f>
        <v>0</v>
      </c>
      <c r="P188" s="10"/>
      <c r="Q188" s="10">
        <f>'1.4.Fwd TIV-Field Inputs'!T188</f>
        <v>0</v>
      </c>
      <c r="R188" s="96"/>
      <c r="S188" s="10">
        <f>'1.4.Fwd TIV-Field Inputs'!V188</f>
        <v>0</v>
      </c>
      <c r="T188" s="10">
        <f>'1.4.Fwd TIV-Field Inputs'!Z188</f>
        <v>0</v>
      </c>
      <c r="U188" s="10"/>
      <c r="V188" s="10">
        <f>'1.4.Fwd TIV-Field Inputs'!AA188</f>
        <v>0</v>
      </c>
      <c r="W188"/>
      <c r="X188" s="10">
        <f>'1.4.Fwd TIV-Field Inputs'!AC188</f>
        <v>0</v>
      </c>
      <c r="Y188" s="10">
        <f>'1.4.Fwd TIV-Field Inputs'!AG188</f>
        <v>0</v>
      </c>
      <c r="Z188" s="10"/>
      <c r="AA188" s="10">
        <f>'1.4.Fwd TIV-Field Inputs'!AH188</f>
        <v>0</v>
      </c>
      <c r="AB188" s="96"/>
      <c r="AC188" s="10">
        <f>'1.4.Fwd TIV-Field Inputs'!AJ188</f>
        <v>0</v>
      </c>
      <c r="AD188" s="10">
        <f>'1.4.Fwd TIV-Field Inputs'!AN188</f>
        <v>0</v>
      </c>
      <c r="AE188" s="10"/>
      <c r="AF188" s="10">
        <f>'1.4.Fwd TIV-Field Inputs'!AO188</f>
        <v>0</v>
      </c>
      <c r="AH188" s="72">
        <f>IFERROR(VLOOKUP(D188,Masters!$D$3:$E$17,2,FALSE),0)</f>
        <v>0</v>
      </c>
    </row>
    <row r="189" spans="1:34" s="3" customFormat="1" ht="16.5" customHeight="1" x14ac:dyDescent="0.25">
      <c r="A189" s="53">
        <f>'1.4.Fwd TIV-Field Inputs'!A189</f>
        <v>0</v>
      </c>
      <c r="B189" s="53">
        <f>'1.4.Fwd TIV-Field Inputs'!B189</f>
        <v>0</v>
      </c>
      <c r="C189" s="53">
        <f>'1.4.Fwd TIV-Field Inputs'!C189</f>
        <v>0</v>
      </c>
      <c r="D189" s="53">
        <f>'1.4.Fwd TIV-Field Inputs'!D189</f>
        <v>0</v>
      </c>
      <c r="E189" s="84" t="str">
        <f t="shared" si="8"/>
        <v>0-0 (0)</v>
      </c>
      <c r="G189" s="10">
        <f>'23.1.Forecasting A (M1)'!H189</f>
        <v>0</v>
      </c>
      <c r="H189" s="10"/>
      <c r="I189" s="96"/>
      <c r="J189" s="10">
        <f>'23.1.Forecasting A (M1)'!J189</f>
        <v>0</v>
      </c>
      <c r="K189" s="10">
        <f>'23.1.Forecasting A (M1)'!L189</f>
        <v>0</v>
      </c>
      <c r="L189" s="10"/>
      <c r="N189" s="10">
        <f>'1.4.Fwd TIV-Field Inputs'!O189</f>
        <v>0</v>
      </c>
      <c r="O189" s="10">
        <f>'1.4.Fwd TIV-Field Inputs'!S189</f>
        <v>0</v>
      </c>
      <c r="P189" s="10"/>
      <c r="Q189" s="10">
        <f>'1.4.Fwd TIV-Field Inputs'!T189</f>
        <v>0</v>
      </c>
      <c r="R189" s="96"/>
      <c r="S189" s="10">
        <f>'1.4.Fwd TIV-Field Inputs'!V189</f>
        <v>0</v>
      </c>
      <c r="T189" s="10">
        <f>'1.4.Fwd TIV-Field Inputs'!Z189</f>
        <v>0</v>
      </c>
      <c r="U189" s="10"/>
      <c r="V189" s="10">
        <f>'1.4.Fwd TIV-Field Inputs'!AA189</f>
        <v>0</v>
      </c>
      <c r="W189"/>
      <c r="X189" s="10">
        <f>'1.4.Fwd TIV-Field Inputs'!AC189</f>
        <v>0</v>
      </c>
      <c r="Y189" s="10">
        <f>'1.4.Fwd TIV-Field Inputs'!AG189</f>
        <v>0</v>
      </c>
      <c r="Z189" s="10"/>
      <c r="AA189" s="10">
        <f>'1.4.Fwd TIV-Field Inputs'!AH189</f>
        <v>0</v>
      </c>
      <c r="AB189" s="96"/>
      <c r="AC189" s="10">
        <f>'1.4.Fwd TIV-Field Inputs'!AJ189</f>
        <v>0</v>
      </c>
      <c r="AD189" s="10">
        <f>'1.4.Fwd TIV-Field Inputs'!AN189</f>
        <v>0</v>
      </c>
      <c r="AE189" s="10"/>
      <c r="AF189" s="10">
        <f>'1.4.Fwd TIV-Field Inputs'!AO189</f>
        <v>0</v>
      </c>
      <c r="AH189" s="72">
        <f>IFERROR(VLOOKUP(D189,Masters!$D$3:$E$17,2,FALSE),0)</f>
        <v>0</v>
      </c>
    </row>
    <row r="190" spans="1:34" s="3" customFormat="1" ht="16.5" customHeight="1" x14ac:dyDescent="0.25">
      <c r="A190" s="53">
        <f>'1.4.Fwd TIV-Field Inputs'!A190</f>
        <v>0</v>
      </c>
      <c r="B190" s="53">
        <f>'1.4.Fwd TIV-Field Inputs'!B190</f>
        <v>0</v>
      </c>
      <c r="C190" s="53">
        <f>'1.4.Fwd TIV-Field Inputs'!C190</f>
        <v>0</v>
      </c>
      <c r="D190" s="53">
        <f>'1.4.Fwd TIV-Field Inputs'!D190</f>
        <v>0</v>
      </c>
      <c r="E190" s="84" t="str">
        <f t="shared" si="8"/>
        <v>0-0 (0)</v>
      </c>
      <c r="G190" s="10">
        <f>'23.1.Forecasting A (M1)'!H190</f>
        <v>0</v>
      </c>
      <c r="H190" s="10"/>
      <c r="I190" s="96"/>
      <c r="J190" s="10">
        <f>'23.1.Forecasting A (M1)'!J190</f>
        <v>0</v>
      </c>
      <c r="K190" s="10">
        <f>'23.1.Forecasting A (M1)'!L190</f>
        <v>0</v>
      </c>
      <c r="L190" s="10"/>
      <c r="N190" s="10">
        <f>'1.4.Fwd TIV-Field Inputs'!O190</f>
        <v>0</v>
      </c>
      <c r="O190" s="10">
        <f>'1.4.Fwd TIV-Field Inputs'!S190</f>
        <v>0</v>
      </c>
      <c r="P190" s="10"/>
      <c r="Q190" s="10">
        <f>'1.4.Fwd TIV-Field Inputs'!T190</f>
        <v>0</v>
      </c>
      <c r="R190" s="96"/>
      <c r="S190" s="10">
        <f>'1.4.Fwd TIV-Field Inputs'!V190</f>
        <v>0</v>
      </c>
      <c r="T190" s="10">
        <f>'1.4.Fwd TIV-Field Inputs'!Z190</f>
        <v>0</v>
      </c>
      <c r="U190" s="10"/>
      <c r="V190" s="10">
        <f>'1.4.Fwd TIV-Field Inputs'!AA190</f>
        <v>0</v>
      </c>
      <c r="W190"/>
      <c r="X190" s="10">
        <f>'1.4.Fwd TIV-Field Inputs'!AC190</f>
        <v>0</v>
      </c>
      <c r="Y190" s="10">
        <f>'1.4.Fwd TIV-Field Inputs'!AG190</f>
        <v>0</v>
      </c>
      <c r="Z190" s="10"/>
      <c r="AA190" s="10">
        <f>'1.4.Fwd TIV-Field Inputs'!AH190</f>
        <v>0</v>
      </c>
      <c r="AB190" s="96"/>
      <c r="AC190" s="10">
        <f>'1.4.Fwd TIV-Field Inputs'!AJ190</f>
        <v>0</v>
      </c>
      <c r="AD190" s="10">
        <f>'1.4.Fwd TIV-Field Inputs'!AN190</f>
        <v>0</v>
      </c>
      <c r="AE190" s="10"/>
      <c r="AF190" s="10">
        <f>'1.4.Fwd TIV-Field Inputs'!AO190</f>
        <v>0</v>
      </c>
      <c r="AH190" s="72">
        <f>IFERROR(VLOOKUP(D190,Masters!$D$3:$E$17,2,FALSE),0)</f>
        <v>0</v>
      </c>
    </row>
    <row r="191" spans="1:34" s="3" customFormat="1" ht="16.5" customHeight="1" x14ac:dyDescent="0.25">
      <c r="A191" s="53">
        <f>'1.4.Fwd TIV-Field Inputs'!A191</f>
        <v>0</v>
      </c>
      <c r="B191" s="53">
        <f>'1.4.Fwd TIV-Field Inputs'!B191</f>
        <v>0</v>
      </c>
      <c r="C191" s="53">
        <f>'1.4.Fwd TIV-Field Inputs'!C191</f>
        <v>0</v>
      </c>
      <c r="D191" s="53">
        <f>'1.4.Fwd TIV-Field Inputs'!D191</f>
        <v>0</v>
      </c>
      <c r="E191" s="84" t="str">
        <f t="shared" si="8"/>
        <v>0-0 (0)</v>
      </c>
      <c r="G191" s="10">
        <f>'23.1.Forecasting A (M1)'!H191</f>
        <v>0</v>
      </c>
      <c r="H191" s="10"/>
      <c r="I191" s="96"/>
      <c r="J191" s="10">
        <f>'23.1.Forecasting A (M1)'!J191</f>
        <v>0</v>
      </c>
      <c r="K191" s="10">
        <f>'23.1.Forecasting A (M1)'!L191</f>
        <v>0</v>
      </c>
      <c r="L191" s="10"/>
      <c r="N191" s="10">
        <f>'1.4.Fwd TIV-Field Inputs'!O191</f>
        <v>0</v>
      </c>
      <c r="O191" s="10">
        <f>'1.4.Fwd TIV-Field Inputs'!S191</f>
        <v>0</v>
      </c>
      <c r="P191" s="10"/>
      <c r="Q191" s="10">
        <f>'1.4.Fwd TIV-Field Inputs'!T191</f>
        <v>0</v>
      </c>
      <c r="R191" s="96"/>
      <c r="S191" s="10">
        <f>'1.4.Fwd TIV-Field Inputs'!V191</f>
        <v>0</v>
      </c>
      <c r="T191" s="10">
        <f>'1.4.Fwd TIV-Field Inputs'!Z191</f>
        <v>0</v>
      </c>
      <c r="U191" s="10"/>
      <c r="V191" s="10">
        <f>'1.4.Fwd TIV-Field Inputs'!AA191</f>
        <v>0</v>
      </c>
      <c r="W191"/>
      <c r="X191" s="10">
        <f>'1.4.Fwd TIV-Field Inputs'!AC191</f>
        <v>0</v>
      </c>
      <c r="Y191" s="10">
        <f>'1.4.Fwd TIV-Field Inputs'!AG191</f>
        <v>0</v>
      </c>
      <c r="Z191" s="10"/>
      <c r="AA191" s="10">
        <f>'1.4.Fwd TIV-Field Inputs'!AH191</f>
        <v>0</v>
      </c>
      <c r="AB191" s="96"/>
      <c r="AC191" s="10">
        <f>'1.4.Fwd TIV-Field Inputs'!AJ191</f>
        <v>0</v>
      </c>
      <c r="AD191" s="10">
        <f>'1.4.Fwd TIV-Field Inputs'!AN191</f>
        <v>0</v>
      </c>
      <c r="AE191" s="10"/>
      <c r="AF191" s="10">
        <f>'1.4.Fwd TIV-Field Inputs'!AO191</f>
        <v>0</v>
      </c>
      <c r="AH191" s="72">
        <f>IFERROR(VLOOKUP(D191,Masters!$D$3:$E$17,2,FALSE),0)</f>
        <v>0</v>
      </c>
    </row>
    <row r="192" spans="1:34" s="3" customFormat="1" ht="16.5" customHeight="1" x14ac:dyDescent="0.25">
      <c r="A192" s="53">
        <f>'1.4.Fwd TIV-Field Inputs'!A192</f>
        <v>0</v>
      </c>
      <c r="B192" s="53">
        <f>'1.4.Fwd TIV-Field Inputs'!B192</f>
        <v>0</v>
      </c>
      <c r="C192" s="53">
        <f>'1.4.Fwd TIV-Field Inputs'!C192</f>
        <v>0</v>
      </c>
      <c r="D192" s="53">
        <f>'1.4.Fwd TIV-Field Inputs'!D192</f>
        <v>0</v>
      </c>
      <c r="E192" s="84" t="str">
        <f t="shared" si="8"/>
        <v>0-0 (0)</v>
      </c>
      <c r="G192" s="10">
        <f>'23.1.Forecasting A (M1)'!H192</f>
        <v>0</v>
      </c>
      <c r="H192" s="10"/>
      <c r="I192" s="96"/>
      <c r="J192" s="10">
        <f>'23.1.Forecasting A (M1)'!J192</f>
        <v>0</v>
      </c>
      <c r="K192" s="10">
        <f>'23.1.Forecasting A (M1)'!L192</f>
        <v>0</v>
      </c>
      <c r="L192" s="10"/>
      <c r="N192" s="10">
        <f>'1.4.Fwd TIV-Field Inputs'!O192</f>
        <v>0</v>
      </c>
      <c r="O192" s="10">
        <f>'1.4.Fwd TIV-Field Inputs'!S192</f>
        <v>0</v>
      </c>
      <c r="P192" s="10"/>
      <c r="Q192" s="10">
        <f>'1.4.Fwd TIV-Field Inputs'!T192</f>
        <v>0</v>
      </c>
      <c r="R192" s="96"/>
      <c r="S192" s="10">
        <f>'1.4.Fwd TIV-Field Inputs'!V192</f>
        <v>0</v>
      </c>
      <c r="T192" s="10">
        <f>'1.4.Fwd TIV-Field Inputs'!Z192</f>
        <v>0</v>
      </c>
      <c r="U192" s="10"/>
      <c r="V192" s="10">
        <f>'1.4.Fwd TIV-Field Inputs'!AA192</f>
        <v>0</v>
      </c>
      <c r="W192"/>
      <c r="X192" s="10">
        <f>'1.4.Fwd TIV-Field Inputs'!AC192</f>
        <v>0</v>
      </c>
      <c r="Y192" s="10">
        <f>'1.4.Fwd TIV-Field Inputs'!AG192</f>
        <v>0</v>
      </c>
      <c r="Z192" s="10"/>
      <c r="AA192" s="10">
        <f>'1.4.Fwd TIV-Field Inputs'!AH192</f>
        <v>0</v>
      </c>
      <c r="AB192" s="96"/>
      <c r="AC192" s="10">
        <f>'1.4.Fwd TIV-Field Inputs'!AJ192</f>
        <v>0</v>
      </c>
      <c r="AD192" s="10">
        <f>'1.4.Fwd TIV-Field Inputs'!AN192</f>
        <v>0</v>
      </c>
      <c r="AE192" s="10"/>
      <c r="AF192" s="10">
        <f>'1.4.Fwd TIV-Field Inputs'!AO192</f>
        <v>0</v>
      </c>
      <c r="AH192" s="72">
        <f>IFERROR(VLOOKUP(D192,Masters!$D$3:$E$17,2,FALSE),0)</f>
        <v>0</v>
      </c>
    </row>
    <row r="193" spans="1:34" s="3" customFormat="1" ht="16.5" customHeight="1" x14ac:dyDescent="0.25">
      <c r="A193" s="53">
        <f>'1.4.Fwd TIV-Field Inputs'!A193</f>
        <v>0</v>
      </c>
      <c r="B193" s="53">
        <f>'1.4.Fwd TIV-Field Inputs'!B193</f>
        <v>0</v>
      </c>
      <c r="C193" s="53">
        <f>'1.4.Fwd TIV-Field Inputs'!C193</f>
        <v>0</v>
      </c>
      <c r="D193" s="53">
        <f>'1.4.Fwd TIV-Field Inputs'!D193</f>
        <v>0</v>
      </c>
      <c r="E193" s="84" t="str">
        <f t="shared" si="8"/>
        <v>0-0 (0)</v>
      </c>
      <c r="G193" s="10">
        <f>'23.1.Forecasting A (M1)'!H193</f>
        <v>0</v>
      </c>
      <c r="H193" s="10"/>
      <c r="I193" s="96"/>
      <c r="J193" s="10">
        <f>'23.1.Forecasting A (M1)'!J193</f>
        <v>0</v>
      </c>
      <c r="K193" s="10">
        <f>'23.1.Forecasting A (M1)'!L193</f>
        <v>0</v>
      </c>
      <c r="L193" s="10"/>
      <c r="N193" s="10">
        <f>'1.4.Fwd TIV-Field Inputs'!O193</f>
        <v>0</v>
      </c>
      <c r="O193" s="10">
        <f>'1.4.Fwd TIV-Field Inputs'!S193</f>
        <v>0</v>
      </c>
      <c r="P193" s="10"/>
      <c r="Q193" s="10">
        <f>'1.4.Fwd TIV-Field Inputs'!T193</f>
        <v>0</v>
      </c>
      <c r="R193" s="96"/>
      <c r="S193" s="10">
        <f>'1.4.Fwd TIV-Field Inputs'!V193</f>
        <v>0</v>
      </c>
      <c r="T193" s="10">
        <f>'1.4.Fwd TIV-Field Inputs'!Z193</f>
        <v>0</v>
      </c>
      <c r="U193" s="10"/>
      <c r="V193" s="10">
        <f>'1.4.Fwd TIV-Field Inputs'!AA193</f>
        <v>0</v>
      </c>
      <c r="W193"/>
      <c r="X193" s="10">
        <f>'1.4.Fwd TIV-Field Inputs'!AC193</f>
        <v>0</v>
      </c>
      <c r="Y193" s="10">
        <f>'1.4.Fwd TIV-Field Inputs'!AG193</f>
        <v>0</v>
      </c>
      <c r="Z193" s="10"/>
      <c r="AA193" s="10">
        <f>'1.4.Fwd TIV-Field Inputs'!AH193</f>
        <v>0</v>
      </c>
      <c r="AB193" s="96"/>
      <c r="AC193" s="10">
        <f>'1.4.Fwd TIV-Field Inputs'!AJ193</f>
        <v>0</v>
      </c>
      <c r="AD193" s="10">
        <f>'1.4.Fwd TIV-Field Inputs'!AN193</f>
        <v>0</v>
      </c>
      <c r="AE193" s="10"/>
      <c r="AF193" s="10">
        <f>'1.4.Fwd TIV-Field Inputs'!AO193</f>
        <v>0</v>
      </c>
      <c r="AH193" s="72">
        <f>IFERROR(VLOOKUP(D193,Masters!$D$3:$E$17,2,FALSE),0)</f>
        <v>0</v>
      </c>
    </row>
    <row r="194" spans="1:34" s="3" customFormat="1" ht="16.5" customHeight="1" x14ac:dyDescent="0.25">
      <c r="A194" s="53">
        <f>'1.4.Fwd TIV-Field Inputs'!A194</f>
        <v>0</v>
      </c>
      <c r="B194" s="53">
        <f>'1.4.Fwd TIV-Field Inputs'!B194</f>
        <v>0</v>
      </c>
      <c r="C194" s="53">
        <f>'1.4.Fwd TIV-Field Inputs'!C194</f>
        <v>0</v>
      </c>
      <c r="D194" s="53">
        <f>'1.4.Fwd TIV-Field Inputs'!D194</f>
        <v>0</v>
      </c>
      <c r="E194" s="84" t="str">
        <f t="shared" si="8"/>
        <v>0-0 (0)</v>
      </c>
      <c r="G194" s="10">
        <f>'23.1.Forecasting A (M1)'!H194</f>
        <v>0</v>
      </c>
      <c r="H194" s="10"/>
      <c r="I194" s="96"/>
      <c r="J194" s="10">
        <f>'23.1.Forecasting A (M1)'!J194</f>
        <v>0</v>
      </c>
      <c r="K194" s="10">
        <f>'23.1.Forecasting A (M1)'!L194</f>
        <v>0</v>
      </c>
      <c r="L194" s="10"/>
      <c r="N194" s="10">
        <f>'1.4.Fwd TIV-Field Inputs'!O194</f>
        <v>0</v>
      </c>
      <c r="O194" s="10">
        <f>'1.4.Fwd TIV-Field Inputs'!S194</f>
        <v>0</v>
      </c>
      <c r="P194" s="10"/>
      <c r="Q194" s="10">
        <f>'1.4.Fwd TIV-Field Inputs'!T194</f>
        <v>0</v>
      </c>
      <c r="R194" s="96"/>
      <c r="S194" s="10">
        <f>'1.4.Fwd TIV-Field Inputs'!V194</f>
        <v>0</v>
      </c>
      <c r="T194" s="10">
        <f>'1.4.Fwd TIV-Field Inputs'!Z194</f>
        <v>0</v>
      </c>
      <c r="U194" s="10"/>
      <c r="V194" s="10">
        <f>'1.4.Fwd TIV-Field Inputs'!AA194</f>
        <v>0</v>
      </c>
      <c r="W194"/>
      <c r="X194" s="10">
        <f>'1.4.Fwd TIV-Field Inputs'!AC194</f>
        <v>0</v>
      </c>
      <c r="Y194" s="10">
        <f>'1.4.Fwd TIV-Field Inputs'!AG194</f>
        <v>0</v>
      </c>
      <c r="Z194" s="10"/>
      <c r="AA194" s="10">
        <f>'1.4.Fwd TIV-Field Inputs'!AH194</f>
        <v>0</v>
      </c>
      <c r="AB194" s="96"/>
      <c r="AC194" s="10">
        <f>'1.4.Fwd TIV-Field Inputs'!AJ194</f>
        <v>0</v>
      </c>
      <c r="AD194" s="10">
        <f>'1.4.Fwd TIV-Field Inputs'!AN194</f>
        <v>0</v>
      </c>
      <c r="AE194" s="10"/>
      <c r="AF194" s="10">
        <f>'1.4.Fwd TIV-Field Inputs'!AO194</f>
        <v>0</v>
      </c>
      <c r="AH194" s="72">
        <f>IFERROR(VLOOKUP(D194,Masters!$D$3:$E$17,2,FALSE),0)</f>
        <v>0</v>
      </c>
    </row>
    <row r="195" spans="1:34" s="3" customFormat="1" ht="16.5" customHeight="1" x14ac:dyDescent="0.25">
      <c r="A195" s="53">
        <f>'1.4.Fwd TIV-Field Inputs'!A195</f>
        <v>0</v>
      </c>
      <c r="B195" s="53">
        <f>'1.4.Fwd TIV-Field Inputs'!B195</f>
        <v>0</v>
      </c>
      <c r="C195" s="53">
        <f>'1.4.Fwd TIV-Field Inputs'!C195</f>
        <v>0</v>
      </c>
      <c r="D195" s="53">
        <f>'1.4.Fwd TIV-Field Inputs'!D195</f>
        <v>0</v>
      </c>
      <c r="E195" s="84" t="str">
        <f t="shared" si="8"/>
        <v>0-0 (0)</v>
      </c>
      <c r="G195" s="10">
        <f>'23.1.Forecasting A (M1)'!H195</f>
        <v>0</v>
      </c>
      <c r="H195" s="10"/>
      <c r="I195" s="96"/>
      <c r="J195" s="10">
        <f>'23.1.Forecasting A (M1)'!J195</f>
        <v>0</v>
      </c>
      <c r="K195" s="10">
        <f>'23.1.Forecasting A (M1)'!L195</f>
        <v>0</v>
      </c>
      <c r="L195" s="10"/>
      <c r="N195" s="10">
        <f>'1.4.Fwd TIV-Field Inputs'!O195</f>
        <v>0</v>
      </c>
      <c r="O195" s="10">
        <f>'1.4.Fwd TIV-Field Inputs'!S195</f>
        <v>0</v>
      </c>
      <c r="P195" s="10"/>
      <c r="Q195" s="10">
        <f>'1.4.Fwd TIV-Field Inputs'!T195</f>
        <v>0</v>
      </c>
      <c r="R195" s="96"/>
      <c r="S195" s="10">
        <f>'1.4.Fwd TIV-Field Inputs'!V195</f>
        <v>0</v>
      </c>
      <c r="T195" s="10">
        <f>'1.4.Fwd TIV-Field Inputs'!Z195</f>
        <v>0</v>
      </c>
      <c r="U195" s="10"/>
      <c r="V195" s="10">
        <f>'1.4.Fwd TIV-Field Inputs'!AA195</f>
        <v>0</v>
      </c>
      <c r="W195"/>
      <c r="X195" s="10">
        <f>'1.4.Fwd TIV-Field Inputs'!AC195</f>
        <v>0</v>
      </c>
      <c r="Y195" s="10">
        <f>'1.4.Fwd TIV-Field Inputs'!AG195</f>
        <v>0</v>
      </c>
      <c r="Z195" s="10"/>
      <c r="AA195" s="10">
        <f>'1.4.Fwd TIV-Field Inputs'!AH195</f>
        <v>0</v>
      </c>
      <c r="AB195" s="96"/>
      <c r="AC195" s="10">
        <f>'1.4.Fwd TIV-Field Inputs'!AJ195</f>
        <v>0</v>
      </c>
      <c r="AD195" s="10">
        <f>'1.4.Fwd TIV-Field Inputs'!AN195</f>
        <v>0</v>
      </c>
      <c r="AE195" s="10"/>
      <c r="AF195" s="10">
        <f>'1.4.Fwd TIV-Field Inputs'!AO195</f>
        <v>0</v>
      </c>
      <c r="AH195" s="72">
        <f>IFERROR(VLOOKUP(D195,Masters!$D$3:$E$17,2,FALSE),0)</f>
        <v>0</v>
      </c>
    </row>
    <row r="196" spans="1:34" s="3" customFormat="1" ht="16.5" customHeight="1" x14ac:dyDescent="0.25">
      <c r="A196" s="53">
        <f>'1.4.Fwd TIV-Field Inputs'!A196</f>
        <v>0</v>
      </c>
      <c r="B196" s="53">
        <f>'1.4.Fwd TIV-Field Inputs'!B196</f>
        <v>0</v>
      </c>
      <c r="C196" s="53">
        <f>'1.4.Fwd TIV-Field Inputs'!C196</f>
        <v>0</v>
      </c>
      <c r="D196" s="53">
        <f>'1.4.Fwd TIV-Field Inputs'!D196</f>
        <v>0</v>
      </c>
      <c r="E196" s="84" t="str">
        <f t="shared" si="8"/>
        <v>0-0 (0)</v>
      </c>
      <c r="G196" s="10">
        <f>'23.1.Forecasting A (M1)'!H196</f>
        <v>0</v>
      </c>
      <c r="H196" s="10"/>
      <c r="I196" s="96"/>
      <c r="J196" s="10">
        <f>'23.1.Forecasting A (M1)'!J196</f>
        <v>0</v>
      </c>
      <c r="K196" s="10">
        <f>'23.1.Forecasting A (M1)'!L196</f>
        <v>0</v>
      </c>
      <c r="L196" s="10"/>
      <c r="N196" s="10">
        <f>'1.4.Fwd TIV-Field Inputs'!O196</f>
        <v>0</v>
      </c>
      <c r="O196" s="10">
        <f>'1.4.Fwd TIV-Field Inputs'!S196</f>
        <v>0</v>
      </c>
      <c r="P196" s="10"/>
      <c r="Q196" s="10">
        <f>'1.4.Fwd TIV-Field Inputs'!T196</f>
        <v>0</v>
      </c>
      <c r="R196" s="96"/>
      <c r="S196" s="10">
        <f>'1.4.Fwd TIV-Field Inputs'!V196</f>
        <v>0</v>
      </c>
      <c r="T196" s="10">
        <f>'1.4.Fwd TIV-Field Inputs'!Z196</f>
        <v>0</v>
      </c>
      <c r="U196" s="10"/>
      <c r="V196" s="10">
        <f>'1.4.Fwd TIV-Field Inputs'!AA196</f>
        <v>0</v>
      </c>
      <c r="W196"/>
      <c r="X196" s="10">
        <f>'1.4.Fwd TIV-Field Inputs'!AC196</f>
        <v>0</v>
      </c>
      <c r="Y196" s="10">
        <f>'1.4.Fwd TIV-Field Inputs'!AG196</f>
        <v>0</v>
      </c>
      <c r="Z196" s="10"/>
      <c r="AA196" s="10">
        <f>'1.4.Fwd TIV-Field Inputs'!AH196</f>
        <v>0</v>
      </c>
      <c r="AB196" s="96"/>
      <c r="AC196" s="10">
        <f>'1.4.Fwd TIV-Field Inputs'!AJ196</f>
        <v>0</v>
      </c>
      <c r="AD196" s="10">
        <f>'1.4.Fwd TIV-Field Inputs'!AN196</f>
        <v>0</v>
      </c>
      <c r="AE196" s="10"/>
      <c r="AF196" s="10">
        <f>'1.4.Fwd TIV-Field Inputs'!AO196</f>
        <v>0</v>
      </c>
      <c r="AH196" s="72">
        <f>IFERROR(VLOOKUP(D196,Masters!$D$3:$E$17,2,FALSE),0)</f>
        <v>0</v>
      </c>
    </row>
    <row r="197" spans="1:34" s="3" customFormat="1" ht="16.5" customHeight="1" x14ac:dyDescent="0.25">
      <c r="A197" s="53">
        <f>'1.4.Fwd TIV-Field Inputs'!A197</f>
        <v>0</v>
      </c>
      <c r="B197" s="53">
        <f>'1.4.Fwd TIV-Field Inputs'!B197</f>
        <v>0</v>
      </c>
      <c r="C197" s="53">
        <f>'1.4.Fwd TIV-Field Inputs'!C197</f>
        <v>0</v>
      </c>
      <c r="D197" s="53">
        <f>'1.4.Fwd TIV-Field Inputs'!D197</f>
        <v>0</v>
      </c>
      <c r="E197" s="84" t="str">
        <f t="shared" si="8"/>
        <v>0-0 (0)</v>
      </c>
      <c r="G197" s="10">
        <f>'23.1.Forecasting A (M1)'!H197</f>
        <v>0</v>
      </c>
      <c r="H197" s="10"/>
      <c r="I197" s="96"/>
      <c r="J197" s="10">
        <f>'23.1.Forecasting A (M1)'!J197</f>
        <v>0</v>
      </c>
      <c r="K197" s="10">
        <f>'23.1.Forecasting A (M1)'!L197</f>
        <v>0</v>
      </c>
      <c r="L197" s="10"/>
      <c r="N197" s="10">
        <f>'1.4.Fwd TIV-Field Inputs'!O197</f>
        <v>0</v>
      </c>
      <c r="O197" s="10">
        <f>'1.4.Fwd TIV-Field Inputs'!S197</f>
        <v>0</v>
      </c>
      <c r="P197" s="10"/>
      <c r="Q197" s="10">
        <f>'1.4.Fwd TIV-Field Inputs'!T197</f>
        <v>0</v>
      </c>
      <c r="R197" s="96"/>
      <c r="S197" s="10">
        <f>'1.4.Fwd TIV-Field Inputs'!V197</f>
        <v>0</v>
      </c>
      <c r="T197" s="10">
        <f>'1.4.Fwd TIV-Field Inputs'!Z197</f>
        <v>0</v>
      </c>
      <c r="U197" s="10"/>
      <c r="V197" s="10">
        <f>'1.4.Fwd TIV-Field Inputs'!AA197</f>
        <v>0</v>
      </c>
      <c r="W197"/>
      <c r="X197" s="10">
        <f>'1.4.Fwd TIV-Field Inputs'!AC197</f>
        <v>0</v>
      </c>
      <c r="Y197" s="10">
        <f>'1.4.Fwd TIV-Field Inputs'!AG197</f>
        <v>0</v>
      </c>
      <c r="Z197" s="10"/>
      <c r="AA197" s="10">
        <f>'1.4.Fwd TIV-Field Inputs'!AH197</f>
        <v>0</v>
      </c>
      <c r="AB197" s="96"/>
      <c r="AC197" s="10">
        <f>'1.4.Fwd TIV-Field Inputs'!AJ197</f>
        <v>0</v>
      </c>
      <c r="AD197" s="10">
        <f>'1.4.Fwd TIV-Field Inputs'!AN197</f>
        <v>0</v>
      </c>
      <c r="AE197" s="10"/>
      <c r="AF197" s="10">
        <f>'1.4.Fwd TIV-Field Inputs'!AO197</f>
        <v>0</v>
      </c>
      <c r="AH197" s="72">
        <f>IFERROR(VLOOKUP(D197,Masters!$D$3:$E$17,2,FALSE),0)</f>
        <v>0</v>
      </c>
    </row>
    <row r="198" spans="1:34" s="3" customFormat="1" ht="16.5" customHeight="1" x14ac:dyDescent="0.25">
      <c r="A198" s="53">
        <f>'1.4.Fwd TIV-Field Inputs'!A198</f>
        <v>0</v>
      </c>
      <c r="B198" s="53">
        <f>'1.4.Fwd TIV-Field Inputs'!B198</f>
        <v>0</v>
      </c>
      <c r="C198" s="53">
        <f>'1.4.Fwd TIV-Field Inputs'!C198</f>
        <v>0</v>
      </c>
      <c r="D198" s="53">
        <f>'1.4.Fwd TIV-Field Inputs'!D198</f>
        <v>0</v>
      </c>
      <c r="E198" s="84" t="str">
        <f t="shared" si="8"/>
        <v>0-0 (0)</v>
      </c>
      <c r="G198" s="10">
        <f>'23.1.Forecasting A (M1)'!H198</f>
        <v>0</v>
      </c>
      <c r="H198" s="10"/>
      <c r="I198" s="96"/>
      <c r="J198" s="10">
        <f>'23.1.Forecasting A (M1)'!J198</f>
        <v>0</v>
      </c>
      <c r="K198" s="10">
        <f>'23.1.Forecasting A (M1)'!L198</f>
        <v>0</v>
      </c>
      <c r="L198" s="10"/>
      <c r="N198" s="10">
        <f>'1.4.Fwd TIV-Field Inputs'!O198</f>
        <v>0</v>
      </c>
      <c r="O198" s="10">
        <f>'1.4.Fwd TIV-Field Inputs'!S198</f>
        <v>0</v>
      </c>
      <c r="P198" s="10"/>
      <c r="Q198" s="10">
        <f>'1.4.Fwd TIV-Field Inputs'!T198</f>
        <v>0</v>
      </c>
      <c r="R198" s="96"/>
      <c r="S198" s="10">
        <f>'1.4.Fwd TIV-Field Inputs'!V198</f>
        <v>0</v>
      </c>
      <c r="T198" s="10">
        <f>'1.4.Fwd TIV-Field Inputs'!Z198</f>
        <v>0</v>
      </c>
      <c r="U198" s="10"/>
      <c r="V198" s="10">
        <f>'1.4.Fwd TIV-Field Inputs'!AA198</f>
        <v>0</v>
      </c>
      <c r="W198"/>
      <c r="X198" s="10">
        <f>'1.4.Fwd TIV-Field Inputs'!AC198</f>
        <v>0</v>
      </c>
      <c r="Y198" s="10">
        <f>'1.4.Fwd TIV-Field Inputs'!AG198</f>
        <v>0</v>
      </c>
      <c r="Z198" s="10"/>
      <c r="AA198" s="10">
        <f>'1.4.Fwd TIV-Field Inputs'!AH198</f>
        <v>0</v>
      </c>
      <c r="AB198" s="96"/>
      <c r="AC198" s="10">
        <f>'1.4.Fwd TIV-Field Inputs'!AJ198</f>
        <v>0</v>
      </c>
      <c r="AD198" s="10">
        <f>'1.4.Fwd TIV-Field Inputs'!AN198</f>
        <v>0</v>
      </c>
      <c r="AE198" s="10"/>
      <c r="AF198" s="10">
        <f>'1.4.Fwd TIV-Field Inputs'!AO198</f>
        <v>0</v>
      </c>
      <c r="AH198" s="72">
        <f>IFERROR(VLOOKUP(D198,Masters!$D$3:$E$17,2,FALSE),0)</f>
        <v>0</v>
      </c>
    </row>
    <row r="199" spans="1:34" s="3" customFormat="1" ht="16.5" customHeight="1" x14ac:dyDescent="0.25">
      <c r="A199" s="53">
        <f>'1.4.Fwd TIV-Field Inputs'!A199</f>
        <v>0</v>
      </c>
      <c r="B199" s="53">
        <f>'1.4.Fwd TIV-Field Inputs'!B199</f>
        <v>0</v>
      </c>
      <c r="C199" s="53">
        <f>'1.4.Fwd TIV-Field Inputs'!C199</f>
        <v>0</v>
      </c>
      <c r="D199" s="53">
        <f>'1.4.Fwd TIV-Field Inputs'!D199</f>
        <v>0</v>
      </c>
      <c r="E199" s="84" t="str">
        <f t="shared" si="8"/>
        <v>0-0 (0)</v>
      </c>
      <c r="G199" s="10">
        <f>'23.1.Forecasting A (M1)'!H199</f>
        <v>0</v>
      </c>
      <c r="H199" s="10"/>
      <c r="I199" s="96"/>
      <c r="J199" s="10">
        <f>'23.1.Forecasting A (M1)'!J199</f>
        <v>0</v>
      </c>
      <c r="K199" s="10">
        <f>'23.1.Forecasting A (M1)'!L199</f>
        <v>0</v>
      </c>
      <c r="L199" s="10"/>
      <c r="N199" s="10">
        <f>'1.4.Fwd TIV-Field Inputs'!O199</f>
        <v>0</v>
      </c>
      <c r="O199" s="10">
        <f>'1.4.Fwd TIV-Field Inputs'!S199</f>
        <v>0</v>
      </c>
      <c r="P199" s="10"/>
      <c r="Q199" s="10">
        <f>'1.4.Fwd TIV-Field Inputs'!T199</f>
        <v>0</v>
      </c>
      <c r="R199" s="96"/>
      <c r="S199" s="10">
        <f>'1.4.Fwd TIV-Field Inputs'!V199</f>
        <v>0</v>
      </c>
      <c r="T199" s="10">
        <f>'1.4.Fwd TIV-Field Inputs'!Z199</f>
        <v>0</v>
      </c>
      <c r="U199" s="10"/>
      <c r="V199" s="10">
        <f>'1.4.Fwd TIV-Field Inputs'!AA199</f>
        <v>0</v>
      </c>
      <c r="W199"/>
      <c r="X199" s="10">
        <f>'1.4.Fwd TIV-Field Inputs'!AC199</f>
        <v>0</v>
      </c>
      <c r="Y199" s="10">
        <f>'1.4.Fwd TIV-Field Inputs'!AG199</f>
        <v>0</v>
      </c>
      <c r="Z199" s="10"/>
      <c r="AA199" s="10">
        <f>'1.4.Fwd TIV-Field Inputs'!AH199</f>
        <v>0</v>
      </c>
      <c r="AB199" s="96"/>
      <c r="AC199" s="10">
        <f>'1.4.Fwd TIV-Field Inputs'!AJ199</f>
        <v>0</v>
      </c>
      <c r="AD199" s="10">
        <f>'1.4.Fwd TIV-Field Inputs'!AN199</f>
        <v>0</v>
      </c>
      <c r="AE199" s="10"/>
      <c r="AF199" s="10">
        <f>'1.4.Fwd TIV-Field Inputs'!AO199</f>
        <v>0</v>
      </c>
      <c r="AH199" s="72">
        <f>IFERROR(VLOOKUP(D199,Masters!$D$3:$E$17,2,FALSE),0)</f>
        <v>0</v>
      </c>
    </row>
    <row r="200" spans="1:34" s="3" customFormat="1" ht="16.5" customHeight="1" x14ac:dyDescent="0.25">
      <c r="A200" s="53">
        <f>'1.4.Fwd TIV-Field Inputs'!A200</f>
        <v>0</v>
      </c>
      <c r="B200" s="53">
        <f>'1.4.Fwd TIV-Field Inputs'!B200</f>
        <v>0</v>
      </c>
      <c r="C200" s="53">
        <f>'1.4.Fwd TIV-Field Inputs'!C200</f>
        <v>0</v>
      </c>
      <c r="D200" s="53">
        <f>'1.4.Fwd TIV-Field Inputs'!D200</f>
        <v>0</v>
      </c>
      <c r="E200" s="84" t="str">
        <f t="shared" ref="E200:E251" si="9">B200&amp;"-"&amp;C200&amp;" ("&amp;D200&amp;")"</f>
        <v>0-0 (0)</v>
      </c>
      <c r="G200" s="10">
        <f>'23.1.Forecasting A (M1)'!H200</f>
        <v>0</v>
      </c>
      <c r="H200" s="10"/>
      <c r="I200" s="96"/>
      <c r="J200" s="10">
        <f>'23.1.Forecasting A (M1)'!J200</f>
        <v>0</v>
      </c>
      <c r="K200" s="10">
        <f>'23.1.Forecasting A (M1)'!L200</f>
        <v>0</v>
      </c>
      <c r="L200" s="10"/>
      <c r="N200" s="10">
        <f>'1.4.Fwd TIV-Field Inputs'!O200</f>
        <v>0</v>
      </c>
      <c r="O200" s="10">
        <f>'1.4.Fwd TIV-Field Inputs'!S200</f>
        <v>0</v>
      </c>
      <c r="P200" s="10"/>
      <c r="Q200" s="10">
        <f>'1.4.Fwd TIV-Field Inputs'!T200</f>
        <v>0</v>
      </c>
      <c r="R200" s="96"/>
      <c r="S200" s="10">
        <f>'1.4.Fwd TIV-Field Inputs'!V200</f>
        <v>0</v>
      </c>
      <c r="T200" s="10">
        <f>'1.4.Fwd TIV-Field Inputs'!Z200</f>
        <v>0</v>
      </c>
      <c r="U200" s="10"/>
      <c r="V200" s="10">
        <f>'1.4.Fwd TIV-Field Inputs'!AA200</f>
        <v>0</v>
      </c>
      <c r="W200"/>
      <c r="X200" s="10">
        <f>'1.4.Fwd TIV-Field Inputs'!AC200</f>
        <v>0</v>
      </c>
      <c r="Y200" s="10">
        <f>'1.4.Fwd TIV-Field Inputs'!AG200</f>
        <v>0</v>
      </c>
      <c r="Z200" s="10"/>
      <c r="AA200" s="10">
        <f>'1.4.Fwd TIV-Field Inputs'!AH200</f>
        <v>0</v>
      </c>
      <c r="AB200" s="96"/>
      <c r="AC200" s="10">
        <f>'1.4.Fwd TIV-Field Inputs'!AJ200</f>
        <v>0</v>
      </c>
      <c r="AD200" s="10">
        <f>'1.4.Fwd TIV-Field Inputs'!AN200</f>
        <v>0</v>
      </c>
      <c r="AE200" s="10"/>
      <c r="AF200" s="10">
        <f>'1.4.Fwd TIV-Field Inputs'!AO200</f>
        <v>0</v>
      </c>
      <c r="AH200" s="72">
        <f>IFERROR(VLOOKUP(D200,Masters!$D$3:$E$17,2,FALSE),0)</f>
        <v>0</v>
      </c>
    </row>
    <row r="201" spans="1:34" s="3" customFormat="1" ht="16.5" customHeight="1" x14ac:dyDescent="0.25">
      <c r="A201" s="53">
        <f>'1.4.Fwd TIV-Field Inputs'!A201</f>
        <v>0</v>
      </c>
      <c r="B201" s="53">
        <f>'1.4.Fwd TIV-Field Inputs'!B201</f>
        <v>0</v>
      </c>
      <c r="C201" s="53">
        <f>'1.4.Fwd TIV-Field Inputs'!C201</f>
        <v>0</v>
      </c>
      <c r="D201" s="53">
        <f>'1.4.Fwd TIV-Field Inputs'!D201</f>
        <v>0</v>
      </c>
      <c r="E201" s="84" t="str">
        <f t="shared" si="9"/>
        <v>0-0 (0)</v>
      </c>
      <c r="G201" s="10">
        <f>'23.1.Forecasting A (M1)'!H201</f>
        <v>0</v>
      </c>
      <c r="H201" s="10"/>
      <c r="I201" s="96"/>
      <c r="J201" s="10">
        <f>'23.1.Forecasting A (M1)'!J201</f>
        <v>0</v>
      </c>
      <c r="K201" s="10">
        <f>'23.1.Forecasting A (M1)'!L201</f>
        <v>0</v>
      </c>
      <c r="L201" s="10"/>
      <c r="N201" s="10">
        <f>'1.4.Fwd TIV-Field Inputs'!O201</f>
        <v>0</v>
      </c>
      <c r="O201" s="10">
        <f>'1.4.Fwd TIV-Field Inputs'!S201</f>
        <v>0</v>
      </c>
      <c r="P201" s="10"/>
      <c r="Q201" s="10">
        <f>'1.4.Fwd TIV-Field Inputs'!T201</f>
        <v>0</v>
      </c>
      <c r="R201" s="96"/>
      <c r="S201" s="10">
        <f>'1.4.Fwd TIV-Field Inputs'!V201</f>
        <v>0</v>
      </c>
      <c r="T201" s="10">
        <f>'1.4.Fwd TIV-Field Inputs'!Z201</f>
        <v>0</v>
      </c>
      <c r="U201" s="10"/>
      <c r="V201" s="10">
        <f>'1.4.Fwd TIV-Field Inputs'!AA201</f>
        <v>0</v>
      </c>
      <c r="W201"/>
      <c r="X201" s="10">
        <f>'1.4.Fwd TIV-Field Inputs'!AC201</f>
        <v>0</v>
      </c>
      <c r="Y201" s="10">
        <f>'1.4.Fwd TIV-Field Inputs'!AG201</f>
        <v>0</v>
      </c>
      <c r="Z201" s="10"/>
      <c r="AA201" s="10">
        <f>'1.4.Fwd TIV-Field Inputs'!AH201</f>
        <v>0</v>
      </c>
      <c r="AB201" s="96"/>
      <c r="AC201" s="10">
        <f>'1.4.Fwd TIV-Field Inputs'!AJ201</f>
        <v>0</v>
      </c>
      <c r="AD201" s="10">
        <f>'1.4.Fwd TIV-Field Inputs'!AN201</f>
        <v>0</v>
      </c>
      <c r="AE201" s="10"/>
      <c r="AF201" s="10">
        <f>'1.4.Fwd TIV-Field Inputs'!AO201</f>
        <v>0</v>
      </c>
      <c r="AH201" s="72">
        <f>IFERROR(VLOOKUP(D201,Masters!$D$3:$E$17,2,FALSE),0)</f>
        <v>0</v>
      </c>
    </row>
    <row r="202" spans="1:34" s="3" customFormat="1" ht="16.5" customHeight="1" x14ac:dyDescent="0.25">
      <c r="A202" s="53">
        <f>'1.4.Fwd TIV-Field Inputs'!A202</f>
        <v>0</v>
      </c>
      <c r="B202" s="53">
        <f>'1.4.Fwd TIV-Field Inputs'!B202</f>
        <v>0</v>
      </c>
      <c r="C202" s="53">
        <f>'1.4.Fwd TIV-Field Inputs'!C202</f>
        <v>0</v>
      </c>
      <c r="D202" s="53">
        <f>'1.4.Fwd TIV-Field Inputs'!D202</f>
        <v>0</v>
      </c>
      <c r="E202" s="84" t="str">
        <f t="shared" si="9"/>
        <v>0-0 (0)</v>
      </c>
      <c r="G202" s="10">
        <f>'23.1.Forecasting A (M1)'!H202</f>
        <v>0</v>
      </c>
      <c r="H202" s="10"/>
      <c r="I202" s="96"/>
      <c r="J202" s="10">
        <f>'23.1.Forecasting A (M1)'!J202</f>
        <v>0</v>
      </c>
      <c r="K202" s="10">
        <f>'23.1.Forecasting A (M1)'!L202</f>
        <v>0</v>
      </c>
      <c r="L202" s="10"/>
      <c r="N202" s="10">
        <f>'1.4.Fwd TIV-Field Inputs'!O202</f>
        <v>0</v>
      </c>
      <c r="O202" s="10">
        <f>'1.4.Fwd TIV-Field Inputs'!S202</f>
        <v>0</v>
      </c>
      <c r="P202" s="10"/>
      <c r="Q202" s="10">
        <f>'1.4.Fwd TIV-Field Inputs'!T202</f>
        <v>0</v>
      </c>
      <c r="R202" s="96"/>
      <c r="S202" s="10">
        <f>'1.4.Fwd TIV-Field Inputs'!V202</f>
        <v>0</v>
      </c>
      <c r="T202" s="10">
        <f>'1.4.Fwd TIV-Field Inputs'!Z202</f>
        <v>0</v>
      </c>
      <c r="U202" s="10"/>
      <c r="V202" s="10">
        <f>'1.4.Fwd TIV-Field Inputs'!AA202</f>
        <v>0</v>
      </c>
      <c r="W202"/>
      <c r="X202" s="10">
        <f>'1.4.Fwd TIV-Field Inputs'!AC202</f>
        <v>0</v>
      </c>
      <c r="Y202" s="10">
        <f>'1.4.Fwd TIV-Field Inputs'!AG202</f>
        <v>0</v>
      </c>
      <c r="Z202" s="10"/>
      <c r="AA202" s="10">
        <f>'1.4.Fwd TIV-Field Inputs'!AH202</f>
        <v>0</v>
      </c>
      <c r="AB202" s="96"/>
      <c r="AC202" s="10">
        <f>'1.4.Fwd TIV-Field Inputs'!AJ202</f>
        <v>0</v>
      </c>
      <c r="AD202" s="10">
        <f>'1.4.Fwd TIV-Field Inputs'!AN202</f>
        <v>0</v>
      </c>
      <c r="AE202" s="10"/>
      <c r="AF202" s="10">
        <f>'1.4.Fwd TIV-Field Inputs'!AO202</f>
        <v>0</v>
      </c>
      <c r="AH202" s="72">
        <f>IFERROR(VLOOKUP(D202,Masters!$D$3:$E$17,2,FALSE),0)</f>
        <v>0</v>
      </c>
    </row>
    <row r="203" spans="1:34" s="3" customFormat="1" ht="16.5" customHeight="1" x14ac:dyDescent="0.25">
      <c r="A203" s="53">
        <f>'1.4.Fwd TIV-Field Inputs'!A203</f>
        <v>0</v>
      </c>
      <c r="B203" s="53">
        <f>'1.4.Fwd TIV-Field Inputs'!B203</f>
        <v>0</v>
      </c>
      <c r="C203" s="53">
        <f>'1.4.Fwd TIV-Field Inputs'!C203</f>
        <v>0</v>
      </c>
      <c r="D203" s="53">
        <f>'1.4.Fwd TIV-Field Inputs'!D203</f>
        <v>0</v>
      </c>
      <c r="E203" s="84" t="str">
        <f t="shared" si="9"/>
        <v>0-0 (0)</v>
      </c>
      <c r="G203" s="10">
        <f>'23.1.Forecasting A (M1)'!H203</f>
        <v>0</v>
      </c>
      <c r="H203" s="10"/>
      <c r="I203" s="96"/>
      <c r="J203" s="10">
        <f>'23.1.Forecasting A (M1)'!J203</f>
        <v>0</v>
      </c>
      <c r="K203" s="10">
        <f>'23.1.Forecasting A (M1)'!L203</f>
        <v>0</v>
      </c>
      <c r="L203" s="10"/>
      <c r="N203" s="10">
        <f>'1.4.Fwd TIV-Field Inputs'!O203</f>
        <v>0</v>
      </c>
      <c r="O203" s="10">
        <f>'1.4.Fwd TIV-Field Inputs'!S203</f>
        <v>0</v>
      </c>
      <c r="P203" s="10"/>
      <c r="Q203" s="10">
        <f>'1.4.Fwd TIV-Field Inputs'!T203</f>
        <v>0</v>
      </c>
      <c r="R203" s="96"/>
      <c r="S203" s="10">
        <f>'1.4.Fwd TIV-Field Inputs'!V203</f>
        <v>0</v>
      </c>
      <c r="T203" s="10">
        <f>'1.4.Fwd TIV-Field Inputs'!Z203</f>
        <v>0</v>
      </c>
      <c r="U203" s="10"/>
      <c r="V203" s="10">
        <f>'1.4.Fwd TIV-Field Inputs'!AA203</f>
        <v>0</v>
      </c>
      <c r="W203"/>
      <c r="X203" s="10">
        <f>'1.4.Fwd TIV-Field Inputs'!AC203</f>
        <v>0</v>
      </c>
      <c r="Y203" s="10">
        <f>'1.4.Fwd TIV-Field Inputs'!AG203</f>
        <v>0</v>
      </c>
      <c r="Z203" s="10"/>
      <c r="AA203" s="10">
        <f>'1.4.Fwd TIV-Field Inputs'!AH203</f>
        <v>0</v>
      </c>
      <c r="AB203" s="96"/>
      <c r="AC203" s="10">
        <f>'1.4.Fwd TIV-Field Inputs'!AJ203</f>
        <v>0</v>
      </c>
      <c r="AD203" s="10">
        <f>'1.4.Fwd TIV-Field Inputs'!AN203</f>
        <v>0</v>
      </c>
      <c r="AE203" s="10"/>
      <c r="AF203" s="10">
        <f>'1.4.Fwd TIV-Field Inputs'!AO203</f>
        <v>0</v>
      </c>
      <c r="AH203" s="72">
        <f>IFERROR(VLOOKUP(D203,Masters!$D$3:$E$17,2,FALSE),0)</f>
        <v>0</v>
      </c>
    </row>
    <row r="204" spans="1:34" s="3" customFormat="1" ht="16.5" customHeight="1" x14ac:dyDescent="0.25">
      <c r="A204" s="53">
        <f>'1.4.Fwd TIV-Field Inputs'!A204</f>
        <v>0</v>
      </c>
      <c r="B204" s="53">
        <f>'1.4.Fwd TIV-Field Inputs'!B204</f>
        <v>0</v>
      </c>
      <c r="C204" s="53">
        <f>'1.4.Fwd TIV-Field Inputs'!C204</f>
        <v>0</v>
      </c>
      <c r="D204" s="53">
        <f>'1.4.Fwd TIV-Field Inputs'!D204</f>
        <v>0</v>
      </c>
      <c r="E204" s="84" t="str">
        <f t="shared" si="9"/>
        <v>0-0 (0)</v>
      </c>
      <c r="G204" s="10">
        <f>'23.1.Forecasting A (M1)'!H204</f>
        <v>0</v>
      </c>
      <c r="H204" s="10"/>
      <c r="I204" s="96"/>
      <c r="J204" s="10">
        <f>'23.1.Forecasting A (M1)'!J204</f>
        <v>0</v>
      </c>
      <c r="K204" s="10">
        <f>'23.1.Forecasting A (M1)'!L204</f>
        <v>0</v>
      </c>
      <c r="L204" s="10"/>
      <c r="N204" s="10">
        <f>'1.4.Fwd TIV-Field Inputs'!O204</f>
        <v>0</v>
      </c>
      <c r="O204" s="10">
        <f>'1.4.Fwd TIV-Field Inputs'!S204</f>
        <v>0</v>
      </c>
      <c r="P204" s="10"/>
      <c r="Q204" s="10">
        <f>'1.4.Fwd TIV-Field Inputs'!T204</f>
        <v>0</v>
      </c>
      <c r="R204" s="96"/>
      <c r="S204" s="10">
        <f>'1.4.Fwd TIV-Field Inputs'!V204</f>
        <v>0</v>
      </c>
      <c r="T204" s="10">
        <f>'1.4.Fwd TIV-Field Inputs'!Z204</f>
        <v>0</v>
      </c>
      <c r="U204" s="10"/>
      <c r="V204" s="10">
        <f>'1.4.Fwd TIV-Field Inputs'!AA204</f>
        <v>0</v>
      </c>
      <c r="W204"/>
      <c r="X204" s="10">
        <f>'1.4.Fwd TIV-Field Inputs'!AC204</f>
        <v>0</v>
      </c>
      <c r="Y204" s="10">
        <f>'1.4.Fwd TIV-Field Inputs'!AG204</f>
        <v>0</v>
      </c>
      <c r="Z204" s="10"/>
      <c r="AA204" s="10">
        <f>'1.4.Fwd TIV-Field Inputs'!AH204</f>
        <v>0</v>
      </c>
      <c r="AB204" s="96"/>
      <c r="AC204" s="10">
        <f>'1.4.Fwd TIV-Field Inputs'!AJ204</f>
        <v>0</v>
      </c>
      <c r="AD204" s="10">
        <f>'1.4.Fwd TIV-Field Inputs'!AN204</f>
        <v>0</v>
      </c>
      <c r="AE204" s="10"/>
      <c r="AF204" s="10">
        <f>'1.4.Fwd TIV-Field Inputs'!AO204</f>
        <v>0</v>
      </c>
      <c r="AH204" s="72">
        <f>IFERROR(VLOOKUP(D204,Masters!$D$3:$E$17,2,FALSE),0)</f>
        <v>0</v>
      </c>
    </row>
    <row r="205" spans="1:34" s="3" customFormat="1" ht="16.5" customHeight="1" x14ac:dyDescent="0.25">
      <c r="A205" s="53">
        <f>'1.4.Fwd TIV-Field Inputs'!A205</f>
        <v>0</v>
      </c>
      <c r="B205" s="53">
        <f>'1.4.Fwd TIV-Field Inputs'!B205</f>
        <v>0</v>
      </c>
      <c r="C205" s="53">
        <f>'1.4.Fwd TIV-Field Inputs'!C205</f>
        <v>0</v>
      </c>
      <c r="D205" s="53">
        <f>'1.4.Fwd TIV-Field Inputs'!D205</f>
        <v>0</v>
      </c>
      <c r="E205" s="84" t="str">
        <f t="shared" si="9"/>
        <v>0-0 (0)</v>
      </c>
      <c r="G205" s="10">
        <f>'23.1.Forecasting A (M1)'!H205</f>
        <v>0</v>
      </c>
      <c r="H205" s="10"/>
      <c r="I205" s="96"/>
      <c r="J205" s="10">
        <f>'23.1.Forecasting A (M1)'!J205</f>
        <v>0</v>
      </c>
      <c r="K205" s="10">
        <f>'23.1.Forecasting A (M1)'!L205</f>
        <v>0</v>
      </c>
      <c r="L205" s="10"/>
      <c r="N205" s="10">
        <f>'1.4.Fwd TIV-Field Inputs'!O205</f>
        <v>0</v>
      </c>
      <c r="O205" s="10">
        <f>'1.4.Fwd TIV-Field Inputs'!S205</f>
        <v>0</v>
      </c>
      <c r="P205" s="10"/>
      <c r="Q205" s="10">
        <f>'1.4.Fwd TIV-Field Inputs'!T205</f>
        <v>0</v>
      </c>
      <c r="R205" s="96"/>
      <c r="S205" s="10">
        <f>'1.4.Fwd TIV-Field Inputs'!V205</f>
        <v>0</v>
      </c>
      <c r="T205" s="10">
        <f>'1.4.Fwd TIV-Field Inputs'!Z205</f>
        <v>0</v>
      </c>
      <c r="U205" s="10"/>
      <c r="V205" s="10">
        <f>'1.4.Fwd TIV-Field Inputs'!AA205</f>
        <v>0</v>
      </c>
      <c r="W205"/>
      <c r="X205" s="10">
        <f>'1.4.Fwd TIV-Field Inputs'!AC205</f>
        <v>0</v>
      </c>
      <c r="Y205" s="10">
        <f>'1.4.Fwd TIV-Field Inputs'!AG205</f>
        <v>0</v>
      </c>
      <c r="Z205" s="10"/>
      <c r="AA205" s="10">
        <f>'1.4.Fwd TIV-Field Inputs'!AH205</f>
        <v>0</v>
      </c>
      <c r="AB205" s="96"/>
      <c r="AC205" s="10">
        <f>'1.4.Fwd TIV-Field Inputs'!AJ205</f>
        <v>0</v>
      </c>
      <c r="AD205" s="10">
        <f>'1.4.Fwd TIV-Field Inputs'!AN205</f>
        <v>0</v>
      </c>
      <c r="AE205" s="10"/>
      <c r="AF205" s="10">
        <f>'1.4.Fwd TIV-Field Inputs'!AO205</f>
        <v>0</v>
      </c>
      <c r="AH205" s="72">
        <f>IFERROR(VLOOKUP(D205,Masters!$D$3:$E$17,2,FALSE),0)</f>
        <v>0</v>
      </c>
    </row>
    <row r="206" spans="1:34" s="3" customFormat="1" ht="16.5" customHeight="1" x14ac:dyDescent="0.25">
      <c r="A206" s="53">
        <f>'1.4.Fwd TIV-Field Inputs'!A206</f>
        <v>0</v>
      </c>
      <c r="B206" s="53">
        <f>'1.4.Fwd TIV-Field Inputs'!B206</f>
        <v>0</v>
      </c>
      <c r="C206" s="53">
        <f>'1.4.Fwd TIV-Field Inputs'!C206</f>
        <v>0</v>
      </c>
      <c r="D206" s="53">
        <f>'1.4.Fwd TIV-Field Inputs'!D206</f>
        <v>0</v>
      </c>
      <c r="E206" s="84" t="str">
        <f t="shared" si="9"/>
        <v>0-0 (0)</v>
      </c>
      <c r="G206" s="10">
        <f>'23.1.Forecasting A (M1)'!H206</f>
        <v>0</v>
      </c>
      <c r="H206" s="10"/>
      <c r="I206" s="96"/>
      <c r="J206" s="10">
        <f>'23.1.Forecasting A (M1)'!J206</f>
        <v>0</v>
      </c>
      <c r="K206" s="10">
        <f>'23.1.Forecasting A (M1)'!L206</f>
        <v>0</v>
      </c>
      <c r="L206" s="10"/>
      <c r="N206" s="10">
        <f>'1.4.Fwd TIV-Field Inputs'!O206</f>
        <v>0</v>
      </c>
      <c r="O206" s="10">
        <f>'1.4.Fwd TIV-Field Inputs'!S206</f>
        <v>0</v>
      </c>
      <c r="P206" s="10"/>
      <c r="Q206" s="10">
        <f>'1.4.Fwd TIV-Field Inputs'!T206</f>
        <v>0</v>
      </c>
      <c r="R206" s="96"/>
      <c r="S206" s="10">
        <f>'1.4.Fwd TIV-Field Inputs'!V206</f>
        <v>0</v>
      </c>
      <c r="T206" s="10">
        <f>'1.4.Fwd TIV-Field Inputs'!Z206</f>
        <v>0</v>
      </c>
      <c r="U206" s="10"/>
      <c r="V206" s="10">
        <f>'1.4.Fwd TIV-Field Inputs'!AA206</f>
        <v>0</v>
      </c>
      <c r="W206"/>
      <c r="X206" s="10">
        <f>'1.4.Fwd TIV-Field Inputs'!AC206</f>
        <v>0</v>
      </c>
      <c r="Y206" s="10">
        <f>'1.4.Fwd TIV-Field Inputs'!AG206</f>
        <v>0</v>
      </c>
      <c r="Z206" s="10"/>
      <c r="AA206" s="10">
        <f>'1.4.Fwd TIV-Field Inputs'!AH206</f>
        <v>0</v>
      </c>
      <c r="AB206" s="96"/>
      <c r="AC206" s="10">
        <f>'1.4.Fwd TIV-Field Inputs'!AJ206</f>
        <v>0</v>
      </c>
      <c r="AD206" s="10">
        <f>'1.4.Fwd TIV-Field Inputs'!AN206</f>
        <v>0</v>
      </c>
      <c r="AE206" s="10"/>
      <c r="AF206" s="10">
        <f>'1.4.Fwd TIV-Field Inputs'!AO206</f>
        <v>0</v>
      </c>
      <c r="AH206" s="72">
        <f>IFERROR(VLOOKUP(D206,Masters!$D$3:$E$17,2,FALSE),0)</f>
        <v>0</v>
      </c>
    </row>
    <row r="207" spans="1:34" s="3" customFormat="1" ht="16.5" customHeight="1" x14ac:dyDescent="0.25">
      <c r="A207" s="53">
        <f>'1.4.Fwd TIV-Field Inputs'!A207</f>
        <v>0</v>
      </c>
      <c r="B207" s="53">
        <f>'1.4.Fwd TIV-Field Inputs'!B207</f>
        <v>0</v>
      </c>
      <c r="C207" s="53">
        <f>'1.4.Fwd TIV-Field Inputs'!C207</f>
        <v>0</v>
      </c>
      <c r="D207" s="53">
        <f>'1.4.Fwd TIV-Field Inputs'!D207</f>
        <v>0</v>
      </c>
      <c r="E207" s="84" t="str">
        <f t="shared" si="9"/>
        <v>0-0 (0)</v>
      </c>
      <c r="G207" s="10">
        <f>'23.1.Forecasting A (M1)'!H207</f>
        <v>0</v>
      </c>
      <c r="H207" s="10"/>
      <c r="I207" s="96"/>
      <c r="J207" s="10">
        <f>'23.1.Forecasting A (M1)'!J207</f>
        <v>0</v>
      </c>
      <c r="K207" s="10">
        <f>'23.1.Forecasting A (M1)'!L207</f>
        <v>0</v>
      </c>
      <c r="L207" s="10"/>
      <c r="N207" s="10">
        <f>'1.4.Fwd TIV-Field Inputs'!O207</f>
        <v>0</v>
      </c>
      <c r="O207" s="10">
        <f>'1.4.Fwd TIV-Field Inputs'!S207</f>
        <v>0</v>
      </c>
      <c r="P207" s="10"/>
      <c r="Q207" s="10">
        <f>'1.4.Fwd TIV-Field Inputs'!T207</f>
        <v>0</v>
      </c>
      <c r="R207" s="96"/>
      <c r="S207" s="10">
        <f>'1.4.Fwd TIV-Field Inputs'!V207</f>
        <v>0</v>
      </c>
      <c r="T207" s="10">
        <f>'1.4.Fwd TIV-Field Inputs'!Z207</f>
        <v>0</v>
      </c>
      <c r="U207" s="10"/>
      <c r="V207" s="10">
        <f>'1.4.Fwd TIV-Field Inputs'!AA207</f>
        <v>0</v>
      </c>
      <c r="W207"/>
      <c r="X207" s="10">
        <f>'1.4.Fwd TIV-Field Inputs'!AC207</f>
        <v>0</v>
      </c>
      <c r="Y207" s="10">
        <f>'1.4.Fwd TIV-Field Inputs'!AG207</f>
        <v>0</v>
      </c>
      <c r="Z207" s="10"/>
      <c r="AA207" s="10">
        <f>'1.4.Fwd TIV-Field Inputs'!AH207</f>
        <v>0</v>
      </c>
      <c r="AB207" s="96"/>
      <c r="AC207" s="10">
        <f>'1.4.Fwd TIV-Field Inputs'!AJ207</f>
        <v>0</v>
      </c>
      <c r="AD207" s="10">
        <f>'1.4.Fwd TIV-Field Inputs'!AN207</f>
        <v>0</v>
      </c>
      <c r="AE207" s="10"/>
      <c r="AF207" s="10">
        <f>'1.4.Fwd TIV-Field Inputs'!AO207</f>
        <v>0</v>
      </c>
      <c r="AH207" s="72">
        <f>IFERROR(VLOOKUP(D207,Masters!$D$3:$E$17,2,FALSE),0)</f>
        <v>0</v>
      </c>
    </row>
    <row r="208" spans="1:34" s="3" customFormat="1" ht="16.5" customHeight="1" x14ac:dyDescent="0.25">
      <c r="A208" s="53">
        <f>'1.4.Fwd TIV-Field Inputs'!A208</f>
        <v>0</v>
      </c>
      <c r="B208" s="53">
        <f>'1.4.Fwd TIV-Field Inputs'!B208</f>
        <v>0</v>
      </c>
      <c r="C208" s="53">
        <f>'1.4.Fwd TIV-Field Inputs'!C208</f>
        <v>0</v>
      </c>
      <c r="D208" s="53">
        <f>'1.4.Fwd TIV-Field Inputs'!D208</f>
        <v>0</v>
      </c>
      <c r="E208" s="84" t="str">
        <f t="shared" si="9"/>
        <v>0-0 (0)</v>
      </c>
      <c r="G208" s="10">
        <f>'23.1.Forecasting A (M1)'!H208</f>
        <v>0</v>
      </c>
      <c r="H208" s="10"/>
      <c r="I208" s="96"/>
      <c r="J208" s="10">
        <f>'23.1.Forecasting A (M1)'!J208</f>
        <v>0</v>
      </c>
      <c r="K208" s="10">
        <f>'23.1.Forecasting A (M1)'!L208</f>
        <v>0</v>
      </c>
      <c r="L208" s="10"/>
      <c r="N208" s="10">
        <f>'1.4.Fwd TIV-Field Inputs'!O208</f>
        <v>0</v>
      </c>
      <c r="O208" s="10">
        <f>'1.4.Fwd TIV-Field Inputs'!S208</f>
        <v>0</v>
      </c>
      <c r="P208" s="10"/>
      <c r="Q208" s="10">
        <f>'1.4.Fwd TIV-Field Inputs'!T208</f>
        <v>0</v>
      </c>
      <c r="R208" s="96"/>
      <c r="S208" s="10">
        <f>'1.4.Fwd TIV-Field Inputs'!V208</f>
        <v>0</v>
      </c>
      <c r="T208" s="10">
        <f>'1.4.Fwd TIV-Field Inputs'!Z208</f>
        <v>0</v>
      </c>
      <c r="U208" s="10"/>
      <c r="V208" s="10">
        <f>'1.4.Fwd TIV-Field Inputs'!AA208</f>
        <v>0</v>
      </c>
      <c r="W208"/>
      <c r="X208" s="10">
        <f>'1.4.Fwd TIV-Field Inputs'!AC208</f>
        <v>0</v>
      </c>
      <c r="Y208" s="10">
        <f>'1.4.Fwd TIV-Field Inputs'!AG208</f>
        <v>0</v>
      </c>
      <c r="Z208" s="10"/>
      <c r="AA208" s="10">
        <f>'1.4.Fwd TIV-Field Inputs'!AH208</f>
        <v>0</v>
      </c>
      <c r="AB208" s="96"/>
      <c r="AC208" s="10">
        <f>'1.4.Fwd TIV-Field Inputs'!AJ208</f>
        <v>0</v>
      </c>
      <c r="AD208" s="10">
        <f>'1.4.Fwd TIV-Field Inputs'!AN208</f>
        <v>0</v>
      </c>
      <c r="AE208" s="10"/>
      <c r="AF208" s="10">
        <f>'1.4.Fwd TIV-Field Inputs'!AO208</f>
        <v>0</v>
      </c>
      <c r="AH208" s="72">
        <f>IFERROR(VLOOKUP(D208,Masters!$D$3:$E$17,2,FALSE),0)</f>
        <v>0</v>
      </c>
    </row>
    <row r="209" spans="1:34" s="3" customFormat="1" ht="16.5" customHeight="1" x14ac:dyDescent="0.25">
      <c r="A209" s="53">
        <f>'1.4.Fwd TIV-Field Inputs'!A209</f>
        <v>0</v>
      </c>
      <c r="B209" s="53">
        <f>'1.4.Fwd TIV-Field Inputs'!B209</f>
        <v>0</v>
      </c>
      <c r="C209" s="53">
        <f>'1.4.Fwd TIV-Field Inputs'!C209</f>
        <v>0</v>
      </c>
      <c r="D209" s="53">
        <f>'1.4.Fwd TIV-Field Inputs'!D209</f>
        <v>0</v>
      </c>
      <c r="E209" s="84" t="str">
        <f t="shared" si="9"/>
        <v>0-0 (0)</v>
      </c>
      <c r="G209" s="10">
        <f>'23.1.Forecasting A (M1)'!H209</f>
        <v>0</v>
      </c>
      <c r="H209" s="10"/>
      <c r="I209" s="96"/>
      <c r="J209" s="10">
        <f>'23.1.Forecasting A (M1)'!J209</f>
        <v>0</v>
      </c>
      <c r="K209" s="10">
        <f>'23.1.Forecasting A (M1)'!L209</f>
        <v>0</v>
      </c>
      <c r="L209" s="10"/>
      <c r="N209" s="10">
        <f>'1.4.Fwd TIV-Field Inputs'!O209</f>
        <v>0</v>
      </c>
      <c r="O209" s="10">
        <f>'1.4.Fwd TIV-Field Inputs'!S209</f>
        <v>0</v>
      </c>
      <c r="P209" s="10"/>
      <c r="Q209" s="10">
        <f>'1.4.Fwd TIV-Field Inputs'!T209</f>
        <v>0</v>
      </c>
      <c r="R209" s="96"/>
      <c r="S209" s="10">
        <f>'1.4.Fwd TIV-Field Inputs'!V209</f>
        <v>0</v>
      </c>
      <c r="T209" s="10">
        <f>'1.4.Fwd TIV-Field Inputs'!Z209</f>
        <v>0</v>
      </c>
      <c r="U209" s="10"/>
      <c r="V209" s="10">
        <f>'1.4.Fwd TIV-Field Inputs'!AA209</f>
        <v>0</v>
      </c>
      <c r="W209"/>
      <c r="X209" s="10">
        <f>'1.4.Fwd TIV-Field Inputs'!AC209</f>
        <v>0</v>
      </c>
      <c r="Y209" s="10">
        <f>'1.4.Fwd TIV-Field Inputs'!AG209</f>
        <v>0</v>
      </c>
      <c r="Z209" s="10"/>
      <c r="AA209" s="10">
        <f>'1.4.Fwd TIV-Field Inputs'!AH209</f>
        <v>0</v>
      </c>
      <c r="AB209" s="96"/>
      <c r="AC209" s="10">
        <f>'1.4.Fwd TIV-Field Inputs'!AJ209</f>
        <v>0</v>
      </c>
      <c r="AD209" s="10">
        <f>'1.4.Fwd TIV-Field Inputs'!AN209</f>
        <v>0</v>
      </c>
      <c r="AE209" s="10"/>
      <c r="AF209" s="10">
        <f>'1.4.Fwd TIV-Field Inputs'!AO209</f>
        <v>0</v>
      </c>
      <c r="AH209" s="72">
        <f>IFERROR(VLOOKUP(D209,Masters!$D$3:$E$17,2,FALSE),0)</f>
        <v>0</v>
      </c>
    </row>
    <row r="210" spans="1:34" ht="16.5" customHeight="1" x14ac:dyDescent="0.25">
      <c r="A210" s="53">
        <f>'1.4.Fwd TIV-Field Inputs'!A210</f>
        <v>0</v>
      </c>
      <c r="B210" s="53">
        <f>'1.4.Fwd TIV-Field Inputs'!B210</f>
        <v>0</v>
      </c>
      <c r="C210" s="53">
        <f>'1.4.Fwd TIV-Field Inputs'!C210</f>
        <v>0</v>
      </c>
      <c r="D210" s="53">
        <f>'1.4.Fwd TIV-Field Inputs'!D210</f>
        <v>0</v>
      </c>
      <c r="E210" s="84" t="str">
        <f t="shared" si="9"/>
        <v>0-0 (0)</v>
      </c>
      <c r="F210" s="3"/>
      <c r="G210" s="10">
        <f>'23.1.Forecasting A (M1)'!H210</f>
        <v>0</v>
      </c>
      <c r="H210" s="10"/>
      <c r="I210" s="96"/>
      <c r="J210" s="10">
        <f>'23.1.Forecasting A (M1)'!J210</f>
        <v>0</v>
      </c>
      <c r="K210" s="10">
        <f>'23.1.Forecasting A (M1)'!L210</f>
        <v>0</v>
      </c>
      <c r="L210" s="10"/>
      <c r="N210" s="10">
        <f>'1.4.Fwd TIV-Field Inputs'!O210</f>
        <v>0</v>
      </c>
      <c r="O210" s="10">
        <f>'1.4.Fwd TIV-Field Inputs'!S210</f>
        <v>0</v>
      </c>
      <c r="P210" s="10"/>
      <c r="Q210" s="10">
        <f>'1.4.Fwd TIV-Field Inputs'!T210</f>
        <v>0</v>
      </c>
      <c r="R210" s="96"/>
      <c r="S210" s="10">
        <f>'1.4.Fwd TIV-Field Inputs'!V210</f>
        <v>0</v>
      </c>
      <c r="T210" s="10">
        <f>'1.4.Fwd TIV-Field Inputs'!Z210</f>
        <v>0</v>
      </c>
      <c r="U210" s="10"/>
      <c r="V210" s="10">
        <f>'1.4.Fwd TIV-Field Inputs'!AA210</f>
        <v>0</v>
      </c>
      <c r="X210" s="10">
        <f>'1.4.Fwd TIV-Field Inputs'!AC210</f>
        <v>0</v>
      </c>
      <c r="Y210" s="10">
        <f>'1.4.Fwd TIV-Field Inputs'!AG210</f>
        <v>0</v>
      </c>
      <c r="Z210" s="10"/>
      <c r="AA210" s="10">
        <f>'1.4.Fwd TIV-Field Inputs'!AH210</f>
        <v>0</v>
      </c>
      <c r="AB210" s="96"/>
      <c r="AC210" s="10">
        <f>'1.4.Fwd TIV-Field Inputs'!AJ210</f>
        <v>0</v>
      </c>
      <c r="AD210" s="10">
        <f>'1.4.Fwd TIV-Field Inputs'!AN210</f>
        <v>0</v>
      </c>
      <c r="AE210" s="10"/>
      <c r="AF210" s="10">
        <f>'1.4.Fwd TIV-Field Inputs'!AO210</f>
        <v>0</v>
      </c>
      <c r="AH210" s="72">
        <f>IFERROR(VLOOKUP(D210,Masters!$D$3:$E$17,2,FALSE),0)</f>
        <v>0</v>
      </c>
    </row>
    <row r="211" spans="1:34" ht="16.5" customHeight="1" x14ac:dyDescent="0.25">
      <c r="A211" s="53">
        <f>'1.4.Fwd TIV-Field Inputs'!A211</f>
        <v>0</v>
      </c>
      <c r="B211" s="53">
        <f>'1.4.Fwd TIV-Field Inputs'!B211</f>
        <v>0</v>
      </c>
      <c r="C211" s="53">
        <f>'1.4.Fwd TIV-Field Inputs'!C211</f>
        <v>0</v>
      </c>
      <c r="D211" s="53">
        <f>'1.4.Fwd TIV-Field Inputs'!D211</f>
        <v>0</v>
      </c>
      <c r="E211" s="84" t="str">
        <f t="shared" si="9"/>
        <v>0-0 (0)</v>
      </c>
      <c r="F211" s="3"/>
      <c r="G211" s="10">
        <f>'23.1.Forecasting A (M1)'!H211</f>
        <v>0</v>
      </c>
      <c r="H211" s="10"/>
      <c r="I211" s="96"/>
      <c r="J211" s="10">
        <f>'23.1.Forecasting A (M1)'!J211</f>
        <v>0</v>
      </c>
      <c r="K211" s="10">
        <f>'23.1.Forecasting A (M1)'!L211</f>
        <v>0</v>
      </c>
      <c r="L211" s="10"/>
      <c r="N211" s="10">
        <f>'1.4.Fwd TIV-Field Inputs'!O211</f>
        <v>0</v>
      </c>
      <c r="O211" s="10">
        <f>'1.4.Fwd TIV-Field Inputs'!S211</f>
        <v>0</v>
      </c>
      <c r="P211" s="10"/>
      <c r="Q211" s="10">
        <f>'1.4.Fwd TIV-Field Inputs'!T211</f>
        <v>0</v>
      </c>
      <c r="R211" s="96"/>
      <c r="S211" s="10">
        <f>'1.4.Fwd TIV-Field Inputs'!V211</f>
        <v>0</v>
      </c>
      <c r="T211" s="10">
        <f>'1.4.Fwd TIV-Field Inputs'!Z211</f>
        <v>0</v>
      </c>
      <c r="U211" s="10"/>
      <c r="V211" s="10">
        <f>'1.4.Fwd TIV-Field Inputs'!AA211</f>
        <v>0</v>
      </c>
      <c r="X211" s="10">
        <f>'1.4.Fwd TIV-Field Inputs'!AC211</f>
        <v>0</v>
      </c>
      <c r="Y211" s="10">
        <f>'1.4.Fwd TIV-Field Inputs'!AG211</f>
        <v>0</v>
      </c>
      <c r="Z211" s="10"/>
      <c r="AA211" s="10">
        <f>'1.4.Fwd TIV-Field Inputs'!AH211</f>
        <v>0</v>
      </c>
      <c r="AB211" s="96"/>
      <c r="AC211" s="10">
        <f>'1.4.Fwd TIV-Field Inputs'!AJ211</f>
        <v>0</v>
      </c>
      <c r="AD211" s="10">
        <f>'1.4.Fwd TIV-Field Inputs'!AN211</f>
        <v>0</v>
      </c>
      <c r="AE211" s="10"/>
      <c r="AF211" s="10">
        <f>'1.4.Fwd TIV-Field Inputs'!AO211</f>
        <v>0</v>
      </c>
      <c r="AH211" s="72">
        <f>IFERROR(VLOOKUP(D211,Masters!$D$3:$E$17,2,FALSE),0)</f>
        <v>0</v>
      </c>
    </row>
    <row r="212" spans="1:34" ht="16.5" customHeight="1" x14ac:dyDescent="0.25">
      <c r="A212" s="53">
        <f>'1.4.Fwd TIV-Field Inputs'!A212</f>
        <v>0</v>
      </c>
      <c r="B212" s="53">
        <f>'1.4.Fwd TIV-Field Inputs'!B212</f>
        <v>0</v>
      </c>
      <c r="C212" s="53">
        <f>'1.4.Fwd TIV-Field Inputs'!C212</f>
        <v>0</v>
      </c>
      <c r="D212" s="53">
        <f>'1.4.Fwd TIV-Field Inputs'!D212</f>
        <v>0</v>
      </c>
      <c r="E212" s="84" t="str">
        <f t="shared" si="9"/>
        <v>0-0 (0)</v>
      </c>
      <c r="F212" s="3"/>
      <c r="G212" s="10">
        <f>'23.1.Forecasting A (M1)'!H212</f>
        <v>0</v>
      </c>
      <c r="H212" s="10"/>
      <c r="I212" s="96"/>
      <c r="J212" s="10">
        <f>'23.1.Forecasting A (M1)'!J212</f>
        <v>0</v>
      </c>
      <c r="K212" s="10">
        <f>'23.1.Forecasting A (M1)'!L212</f>
        <v>0</v>
      </c>
      <c r="L212" s="10"/>
      <c r="N212" s="10">
        <f>'1.4.Fwd TIV-Field Inputs'!O212</f>
        <v>0</v>
      </c>
      <c r="O212" s="10">
        <f>'1.4.Fwd TIV-Field Inputs'!S212</f>
        <v>0</v>
      </c>
      <c r="P212" s="10"/>
      <c r="Q212" s="10">
        <f>'1.4.Fwd TIV-Field Inputs'!T212</f>
        <v>0</v>
      </c>
      <c r="R212" s="96"/>
      <c r="S212" s="10">
        <f>'1.4.Fwd TIV-Field Inputs'!V212</f>
        <v>0</v>
      </c>
      <c r="T212" s="10">
        <f>'1.4.Fwd TIV-Field Inputs'!Z212</f>
        <v>0</v>
      </c>
      <c r="U212" s="10"/>
      <c r="V212" s="10">
        <f>'1.4.Fwd TIV-Field Inputs'!AA212</f>
        <v>0</v>
      </c>
      <c r="X212" s="10">
        <f>'1.4.Fwd TIV-Field Inputs'!AC212</f>
        <v>0</v>
      </c>
      <c r="Y212" s="10">
        <f>'1.4.Fwd TIV-Field Inputs'!AG212</f>
        <v>0</v>
      </c>
      <c r="Z212" s="10"/>
      <c r="AA212" s="10">
        <f>'1.4.Fwd TIV-Field Inputs'!AH212</f>
        <v>0</v>
      </c>
      <c r="AB212" s="96"/>
      <c r="AC212" s="10">
        <f>'1.4.Fwd TIV-Field Inputs'!AJ212</f>
        <v>0</v>
      </c>
      <c r="AD212" s="10">
        <f>'1.4.Fwd TIV-Field Inputs'!AN212</f>
        <v>0</v>
      </c>
      <c r="AE212" s="10"/>
      <c r="AF212" s="10">
        <f>'1.4.Fwd TIV-Field Inputs'!AO212</f>
        <v>0</v>
      </c>
      <c r="AH212" s="72">
        <f>IFERROR(VLOOKUP(D212,Masters!$D$3:$E$17,2,FALSE),0)</f>
        <v>0</v>
      </c>
    </row>
    <row r="213" spans="1:34" ht="16.5" customHeight="1" x14ac:dyDescent="0.25">
      <c r="A213" s="53">
        <f>'1.4.Fwd TIV-Field Inputs'!A213</f>
        <v>0</v>
      </c>
      <c r="B213" s="53">
        <f>'1.4.Fwd TIV-Field Inputs'!B213</f>
        <v>0</v>
      </c>
      <c r="C213" s="53">
        <f>'1.4.Fwd TIV-Field Inputs'!C213</f>
        <v>0</v>
      </c>
      <c r="D213" s="53">
        <f>'1.4.Fwd TIV-Field Inputs'!D213</f>
        <v>0</v>
      </c>
      <c r="E213" s="84" t="str">
        <f t="shared" si="9"/>
        <v>0-0 (0)</v>
      </c>
      <c r="F213" s="3"/>
      <c r="G213" s="10">
        <f>'23.1.Forecasting A (M1)'!H213</f>
        <v>0</v>
      </c>
      <c r="H213" s="10"/>
      <c r="I213" s="96"/>
      <c r="J213" s="10">
        <f>'23.1.Forecasting A (M1)'!J213</f>
        <v>0</v>
      </c>
      <c r="K213" s="10">
        <f>'23.1.Forecasting A (M1)'!L213</f>
        <v>0</v>
      </c>
      <c r="L213" s="10"/>
      <c r="N213" s="10">
        <f>'1.4.Fwd TIV-Field Inputs'!O213</f>
        <v>0</v>
      </c>
      <c r="O213" s="10">
        <f>'1.4.Fwd TIV-Field Inputs'!S213</f>
        <v>0</v>
      </c>
      <c r="P213" s="10"/>
      <c r="Q213" s="10">
        <f>'1.4.Fwd TIV-Field Inputs'!T213</f>
        <v>0</v>
      </c>
      <c r="R213" s="96"/>
      <c r="S213" s="10">
        <f>'1.4.Fwd TIV-Field Inputs'!V213</f>
        <v>0</v>
      </c>
      <c r="T213" s="10">
        <f>'1.4.Fwd TIV-Field Inputs'!Z213</f>
        <v>0</v>
      </c>
      <c r="U213" s="10"/>
      <c r="V213" s="10">
        <f>'1.4.Fwd TIV-Field Inputs'!AA213</f>
        <v>0</v>
      </c>
      <c r="X213" s="10">
        <f>'1.4.Fwd TIV-Field Inputs'!AC213</f>
        <v>0</v>
      </c>
      <c r="Y213" s="10">
        <f>'1.4.Fwd TIV-Field Inputs'!AG213</f>
        <v>0</v>
      </c>
      <c r="Z213" s="10"/>
      <c r="AA213" s="10">
        <f>'1.4.Fwd TIV-Field Inputs'!AH213</f>
        <v>0</v>
      </c>
      <c r="AB213" s="96"/>
      <c r="AC213" s="10">
        <f>'1.4.Fwd TIV-Field Inputs'!AJ213</f>
        <v>0</v>
      </c>
      <c r="AD213" s="10">
        <f>'1.4.Fwd TIV-Field Inputs'!AN213</f>
        <v>0</v>
      </c>
      <c r="AE213" s="10"/>
      <c r="AF213" s="10">
        <f>'1.4.Fwd TIV-Field Inputs'!AO213</f>
        <v>0</v>
      </c>
      <c r="AH213" s="72">
        <f>IFERROR(VLOOKUP(D213,Masters!$D$3:$E$17,2,FALSE),0)</f>
        <v>0</v>
      </c>
    </row>
    <row r="214" spans="1:34" ht="16.5" customHeight="1" x14ac:dyDescent="0.25">
      <c r="A214" s="53">
        <f>'1.4.Fwd TIV-Field Inputs'!A214</f>
        <v>0</v>
      </c>
      <c r="B214" s="53">
        <f>'1.4.Fwd TIV-Field Inputs'!B214</f>
        <v>0</v>
      </c>
      <c r="C214" s="53">
        <f>'1.4.Fwd TIV-Field Inputs'!C214</f>
        <v>0</v>
      </c>
      <c r="D214" s="53">
        <f>'1.4.Fwd TIV-Field Inputs'!D214</f>
        <v>0</v>
      </c>
      <c r="E214" s="84" t="str">
        <f t="shared" si="9"/>
        <v>0-0 (0)</v>
      </c>
      <c r="F214" s="3"/>
      <c r="G214" s="10">
        <f>'23.1.Forecasting A (M1)'!H214</f>
        <v>0</v>
      </c>
      <c r="H214" s="10"/>
      <c r="I214" s="96"/>
      <c r="J214" s="10">
        <f>'23.1.Forecasting A (M1)'!J214</f>
        <v>0</v>
      </c>
      <c r="K214" s="10">
        <f>'23.1.Forecasting A (M1)'!L214</f>
        <v>0</v>
      </c>
      <c r="L214" s="10"/>
      <c r="N214" s="10">
        <f>'1.4.Fwd TIV-Field Inputs'!O214</f>
        <v>0</v>
      </c>
      <c r="O214" s="10">
        <f>'1.4.Fwd TIV-Field Inputs'!S214</f>
        <v>0</v>
      </c>
      <c r="P214" s="10"/>
      <c r="Q214" s="10">
        <f>'1.4.Fwd TIV-Field Inputs'!T214</f>
        <v>0</v>
      </c>
      <c r="R214" s="96"/>
      <c r="S214" s="10">
        <f>'1.4.Fwd TIV-Field Inputs'!V214</f>
        <v>0</v>
      </c>
      <c r="T214" s="10">
        <f>'1.4.Fwd TIV-Field Inputs'!Z214</f>
        <v>0</v>
      </c>
      <c r="U214" s="10"/>
      <c r="V214" s="10">
        <f>'1.4.Fwd TIV-Field Inputs'!AA214</f>
        <v>0</v>
      </c>
      <c r="X214" s="10">
        <f>'1.4.Fwd TIV-Field Inputs'!AC214</f>
        <v>0</v>
      </c>
      <c r="Y214" s="10">
        <f>'1.4.Fwd TIV-Field Inputs'!AG214</f>
        <v>0</v>
      </c>
      <c r="Z214" s="10"/>
      <c r="AA214" s="10">
        <f>'1.4.Fwd TIV-Field Inputs'!AH214</f>
        <v>0</v>
      </c>
      <c r="AB214" s="96"/>
      <c r="AC214" s="10">
        <f>'1.4.Fwd TIV-Field Inputs'!AJ214</f>
        <v>0</v>
      </c>
      <c r="AD214" s="10">
        <f>'1.4.Fwd TIV-Field Inputs'!AN214</f>
        <v>0</v>
      </c>
      <c r="AE214" s="10"/>
      <c r="AF214" s="10">
        <f>'1.4.Fwd TIV-Field Inputs'!AO214</f>
        <v>0</v>
      </c>
      <c r="AH214" s="72">
        <f>IFERROR(VLOOKUP(D214,Masters!$D$3:$E$17,2,FALSE),0)</f>
        <v>0</v>
      </c>
    </row>
    <row r="215" spans="1:34" ht="16.5" customHeight="1" x14ac:dyDescent="0.25">
      <c r="A215" s="53">
        <f>'1.4.Fwd TIV-Field Inputs'!A215</f>
        <v>0</v>
      </c>
      <c r="B215" s="53">
        <f>'1.4.Fwd TIV-Field Inputs'!B215</f>
        <v>0</v>
      </c>
      <c r="C215" s="53">
        <f>'1.4.Fwd TIV-Field Inputs'!C215</f>
        <v>0</v>
      </c>
      <c r="D215" s="53">
        <f>'1.4.Fwd TIV-Field Inputs'!D215</f>
        <v>0</v>
      </c>
      <c r="E215" s="84" t="str">
        <f t="shared" si="9"/>
        <v>0-0 (0)</v>
      </c>
      <c r="F215" s="3"/>
      <c r="G215" s="10">
        <f>'23.1.Forecasting A (M1)'!H215</f>
        <v>0</v>
      </c>
      <c r="H215" s="10"/>
      <c r="I215" s="96"/>
      <c r="J215" s="10">
        <f>'23.1.Forecasting A (M1)'!J215</f>
        <v>0</v>
      </c>
      <c r="K215" s="10">
        <f>'23.1.Forecasting A (M1)'!L215</f>
        <v>0</v>
      </c>
      <c r="L215" s="10"/>
      <c r="N215" s="10">
        <f>'1.4.Fwd TIV-Field Inputs'!O215</f>
        <v>0</v>
      </c>
      <c r="O215" s="10">
        <f>'1.4.Fwd TIV-Field Inputs'!S215</f>
        <v>0</v>
      </c>
      <c r="P215" s="10"/>
      <c r="Q215" s="10">
        <f>'1.4.Fwd TIV-Field Inputs'!T215</f>
        <v>0</v>
      </c>
      <c r="R215" s="96"/>
      <c r="S215" s="10">
        <f>'1.4.Fwd TIV-Field Inputs'!V215</f>
        <v>0</v>
      </c>
      <c r="T215" s="10">
        <f>'1.4.Fwd TIV-Field Inputs'!Z215</f>
        <v>0</v>
      </c>
      <c r="U215" s="10"/>
      <c r="V215" s="10">
        <f>'1.4.Fwd TIV-Field Inputs'!AA215</f>
        <v>0</v>
      </c>
      <c r="X215" s="10">
        <f>'1.4.Fwd TIV-Field Inputs'!AC215</f>
        <v>0</v>
      </c>
      <c r="Y215" s="10">
        <f>'1.4.Fwd TIV-Field Inputs'!AG215</f>
        <v>0</v>
      </c>
      <c r="Z215" s="10"/>
      <c r="AA215" s="10">
        <f>'1.4.Fwd TIV-Field Inputs'!AH215</f>
        <v>0</v>
      </c>
      <c r="AB215" s="96"/>
      <c r="AC215" s="10">
        <f>'1.4.Fwd TIV-Field Inputs'!AJ215</f>
        <v>0</v>
      </c>
      <c r="AD215" s="10">
        <f>'1.4.Fwd TIV-Field Inputs'!AN215</f>
        <v>0</v>
      </c>
      <c r="AE215" s="10"/>
      <c r="AF215" s="10">
        <f>'1.4.Fwd TIV-Field Inputs'!AO215</f>
        <v>0</v>
      </c>
      <c r="AH215" s="72">
        <f>IFERROR(VLOOKUP(D215,Masters!$D$3:$E$17,2,FALSE),0)</f>
        <v>0</v>
      </c>
    </row>
    <row r="216" spans="1:34" ht="16.5" customHeight="1" x14ac:dyDescent="0.25">
      <c r="A216" s="53">
        <f>'1.4.Fwd TIV-Field Inputs'!A216</f>
        <v>0</v>
      </c>
      <c r="B216" s="53">
        <f>'1.4.Fwd TIV-Field Inputs'!B216</f>
        <v>0</v>
      </c>
      <c r="C216" s="53">
        <f>'1.4.Fwd TIV-Field Inputs'!C216</f>
        <v>0</v>
      </c>
      <c r="D216" s="53">
        <f>'1.4.Fwd TIV-Field Inputs'!D216</f>
        <v>0</v>
      </c>
      <c r="E216" s="84" t="str">
        <f t="shared" si="9"/>
        <v>0-0 (0)</v>
      </c>
      <c r="F216" s="3"/>
      <c r="G216" s="10">
        <f>'23.1.Forecasting A (M1)'!H216</f>
        <v>0</v>
      </c>
      <c r="H216" s="10"/>
      <c r="I216" s="96"/>
      <c r="J216" s="10">
        <f>'23.1.Forecasting A (M1)'!J216</f>
        <v>0</v>
      </c>
      <c r="K216" s="10">
        <f>'23.1.Forecasting A (M1)'!L216</f>
        <v>0</v>
      </c>
      <c r="L216" s="10"/>
      <c r="N216" s="10">
        <f>'1.4.Fwd TIV-Field Inputs'!O216</f>
        <v>0</v>
      </c>
      <c r="O216" s="10">
        <f>'1.4.Fwd TIV-Field Inputs'!S216</f>
        <v>0</v>
      </c>
      <c r="P216" s="10"/>
      <c r="Q216" s="10">
        <f>'1.4.Fwd TIV-Field Inputs'!T216</f>
        <v>0</v>
      </c>
      <c r="R216" s="96"/>
      <c r="S216" s="10">
        <f>'1.4.Fwd TIV-Field Inputs'!V216</f>
        <v>0</v>
      </c>
      <c r="T216" s="10">
        <f>'1.4.Fwd TIV-Field Inputs'!Z216</f>
        <v>0</v>
      </c>
      <c r="U216" s="10"/>
      <c r="V216" s="10">
        <f>'1.4.Fwd TIV-Field Inputs'!AA216</f>
        <v>0</v>
      </c>
      <c r="X216" s="10">
        <f>'1.4.Fwd TIV-Field Inputs'!AC216</f>
        <v>0</v>
      </c>
      <c r="Y216" s="10">
        <f>'1.4.Fwd TIV-Field Inputs'!AG216</f>
        <v>0</v>
      </c>
      <c r="Z216" s="10"/>
      <c r="AA216" s="10">
        <f>'1.4.Fwd TIV-Field Inputs'!AH216</f>
        <v>0</v>
      </c>
      <c r="AB216" s="96"/>
      <c r="AC216" s="10">
        <f>'1.4.Fwd TIV-Field Inputs'!AJ216</f>
        <v>0</v>
      </c>
      <c r="AD216" s="10">
        <f>'1.4.Fwd TIV-Field Inputs'!AN216</f>
        <v>0</v>
      </c>
      <c r="AE216" s="10"/>
      <c r="AF216" s="10">
        <f>'1.4.Fwd TIV-Field Inputs'!AO216</f>
        <v>0</v>
      </c>
      <c r="AH216" s="72">
        <f>IFERROR(VLOOKUP(D216,Masters!$D$3:$E$17,2,FALSE),0)</f>
        <v>0</v>
      </c>
    </row>
    <row r="217" spans="1:34" ht="16.5" customHeight="1" x14ac:dyDescent="0.25">
      <c r="A217" s="53">
        <f>'1.4.Fwd TIV-Field Inputs'!A217</f>
        <v>0</v>
      </c>
      <c r="B217" s="53">
        <f>'1.4.Fwd TIV-Field Inputs'!B217</f>
        <v>0</v>
      </c>
      <c r="C217" s="53">
        <f>'1.4.Fwd TIV-Field Inputs'!C217</f>
        <v>0</v>
      </c>
      <c r="D217" s="53">
        <f>'1.4.Fwd TIV-Field Inputs'!D217</f>
        <v>0</v>
      </c>
      <c r="E217" s="84" t="str">
        <f t="shared" si="9"/>
        <v>0-0 (0)</v>
      </c>
      <c r="F217" s="3"/>
      <c r="G217" s="10">
        <f>'23.1.Forecasting A (M1)'!H217</f>
        <v>0</v>
      </c>
      <c r="H217" s="10"/>
      <c r="I217" s="96"/>
      <c r="J217" s="10">
        <f>'23.1.Forecasting A (M1)'!J217</f>
        <v>0</v>
      </c>
      <c r="K217" s="10">
        <f>'23.1.Forecasting A (M1)'!L217</f>
        <v>0</v>
      </c>
      <c r="L217" s="10"/>
      <c r="N217" s="10">
        <f>'1.4.Fwd TIV-Field Inputs'!O217</f>
        <v>0</v>
      </c>
      <c r="O217" s="10">
        <f>'1.4.Fwd TIV-Field Inputs'!S217</f>
        <v>0</v>
      </c>
      <c r="P217" s="10"/>
      <c r="Q217" s="10">
        <f>'1.4.Fwd TIV-Field Inputs'!T217</f>
        <v>0</v>
      </c>
      <c r="R217" s="96"/>
      <c r="S217" s="10">
        <f>'1.4.Fwd TIV-Field Inputs'!V217</f>
        <v>0</v>
      </c>
      <c r="T217" s="10">
        <f>'1.4.Fwd TIV-Field Inputs'!Z217</f>
        <v>0</v>
      </c>
      <c r="U217" s="10"/>
      <c r="V217" s="10">
        <f>'1.4.Fwd TIV-Field Inputs'!AA217</f>
        <v>0</v>
      </c>
      <c r="X217" s="10">
        <f>'1.4.Fwd TIV-Field Inputs'!AC217</f>
        <v>0</v>
      </c>
      <c r="Y217" s="10">
        <f>'1.4.Fwd TIV-Field Inputs'!AG217</f>
        <v>0</v>
      </c>
      <c r="Z217" s="10"/>
      <c r="AA217" s="10">
        <f>'1.4.Fwd TIV-Field Inputs'!AH217</f>
        <v>0</v>
      </c>
      <c r="AB217" s="96"/>
      <c r="AC217" s="10">
        <f>'1.4.Fwd TIV-Field Inputs'!AJ217</f>
        <v>0</v>
      </c>
      <c r="AD217" s="10">
        <f>'1.4.Fwd TIV-Field Inputs'!AN217</f>
        <v>0</v>
      </c>
      <c r="AE217" s="10"/>
      <c r="AF217" s="10">
        <f>'1.4.Fwd TIV-Field Inputs'!AO217</f>
        <v>0</v>
      </c>
      <c r="AH217" s="72">
        <f>IFERROR(VLOOKUP(D217,Masters!$D$3:$E$17,2,FALSE),0)</f>
        <v>0</v>
      </c>
    </row>
    <row r="218" spans="1:34" ht="16.5" customHeight="1" x14ac:dyDescent="0.25">
      <c r="A218" s="53">
        <f>'1.4.Fwd TIV-Field Inputs'!A218</f>
        <v>0</v>
      </c>
      <c r="B218" s="53">
        <f>'1.4.Fwd TIV-Field Inputs'!B218</f>
        <v>0</v>
      </c>
      <c r="C218" s="53">
        <f>'1.4.Fwd TIV-Field Inputs'!C218</f>
        <v>0</v>
      </c>
      <c r="D218" s="53">
        <f>'1.4.Fwd TIV-Field Inputs'!D218</f>
        <v>0</v>
      </c>
      <c r="E218" s="84" t="str">
        <f t="shared" si="9"/>
        <v>0-0 (0)</v>
      </c>
      <c r="F218" s="3"/>
      <c r="G218" s="10">
        <f>'23.1.Forecasting A (M1)'!H218</f>
        <v>0</v>
      </c>
      <c r="H218" s="10"/>
      <c r="I218" s="96"/>
      <c r="J218" s="10">
        <f>'23.1.Forecasting A (M1)'!J218</f>
        <v>0</v>
      </c>
      <c r="K218" s="10">
        <f>'23.1.Forecasting A (M1)'!L218</f>
        <v>0</v>
      </c>
      <c r="L218" s="10"/>
      <c r="N218" s="10">
        <f>'1.4.Fwd TIV-Field Inputs'!O218</f>
        <v>0</v>
      </c>
      <c r="O218" s="10">
        <f>'1.4.Fwd TIV-Field Inputs'!S218</f>
        <v>0</v>
      </c>
      <c r="P218" s="10"/>
      <c r="Q218" s="10">
        <f>'1.4.Fwd TIV-Field Inputs'!T218</f>
        <v>0</v>
      </c>
      <c r="R218" s="96"/>
      <c r="S218" s="10">
        <f>'1.4.Fwd TIV-Field Inputs'!V218</f>
        <v>0</v>
      </c>
      <c r="T218" s="10">
        <f>'1.4.Fwd TIV-Field Inputs'!Z218</f>
        <v>0</v>
      </c>
      <c r="U218" s="10"/>
      <c r="V218" s="10">
        <f>'1.4.Fwd TIV-Field Inputs'!AA218</f>
        <v>0</v>
      </c>
      <c r="X218" s="10">
        <f>'1.4.Fwd TIV-Field Inputs'!AC218</f>
        <v>0</v>
      </c>
      <c r="Y218" s="10">
        <f>'1.4.Fwd TIV-Field Inputs'!AG218</f>
        <v>0</v>
      </c>
      <c r="Z218" s="10"/>
      <c r="AA218" s="10">
        <f>'1.4.Fwd TIV-Field Inputs'!AH218</f>
        <v>0</v>
      </c>
      <c r="AB218" s="96"/>
      <c r="AC218" s="10">
        <f>'1.4.Fwd TIV-Field Inputs'!AJ218</f>
        <v>0</v>
      </c>
      <c r="AD218" s="10">
        <f>'1.4.Fwd TIV-Field Inputs'!AN218</f>
        <v>0</v>
      </c>
      <c r="AE218" s="10"/>
      <c r="AF218" s="10">
        <f>'1.4.Fwd TIV-Field Inputs'!AO218</f>
        <v>0</v>
      </c>
      <c r="AH218" s="72">
        <f>IFERROR(VLOOKUP(D218,Masters!$D$3:$E$17,2,FALSE),0)</f>
        <v>0</v>
      </c>
    </row>
    <row r="219" spans="1:34" ht="16.5" customHeight="1" x14ac:dyDescent="0.25">
      <c r="A219" s="53">
        <f>'1.4.Fwd TIV-Field Inputs'!A219</f>
        <v>0</v>
      </c>
      <c r="B219" s="53">
        <f>'1.4.Fwd TIV-Field Inputs'!B219</f>
        <v>0</v>
      </c>
      <c r="C219" s="53">
        <f>'1.4.Fwd TIV-Field Inputs'!C219</f>
        <v>0</v>
      </c>
      <c r="D219" s="53">
        <f>'1.4.Fwd TIV-Field Inputs'!D219</f>
        <v>0</v>
      </c>
      <c r="E219" s="84" t="str">
        <f t="shared" si="9"/>
        <v>0-0 (0)</v>
      </c>
      <c r="F219" s="3"/>
      <c r="G219" s="10">
        <f>'23.1.Forecasting A (M1)'!H219</f>
        <v>0</v>
      </c>
      <c r="H219" s="10"/>
      <c r="I219" s="96"/>
      <c r="J219" s="10">
        <f>'23.1.Forecasting A (M1)'!J219</f>
        <v>0</v>
      </c>
      <c r="K219" s="10">
        <f>'23.1.Forecasting A (M1)'!L219</f>
        <v>0</v>
      </c>
      <c r="L219" s="10"/>
      <c r="N219" s="10">
        <f>'1.4.Fwd TIV-Field Inputs'!O219</f>
        <v>0</v>
      </c>
      <c r="O219" s="10">
        <f>'1.4.Fwd TIV-Field Inputs'!S219</f>
        <v>0</v>
      </c>
      <c r="P219" s="10"/>
      <c r="Q219" s="10">
        <f>'1.4.Fwd TIV-Field Inputs'!T219</f>
        <v>0</v>
      </c>
      <c r="R219" s="96"/>
      <c r="S219" s="10">
        <f>'1.4.Fwd TIV-Field Inputs'!V219</f>
        <v>0</v>
      </c>
      <c r="T219" s="10">
        <f>'1.4.Fwd TIV-Field Inputs'!Z219</f>
        <v>0</v>
      </c>
      <c r="U219" s="10"/>
      <c r="V219" s="10">
        <f>'1.4.Fwd TIV-Field Inputs'!AA219</f>
        <v>0</v>
      </c>
      <c r="X219" s="10">
        <f>'1.4.Fwd TIV-Field Inputs'!AC219</f>
        <v>0</v>
      </c>
      <c r="Y219" s="10">
        <f>'1.4.Fwd TIV-Field Inputs'!AG219</f>
        <v>0</v>
      </c>
      <c r="Z219" s="10"/>
      <c r="AA219" s="10">
        <f>'1.4.Fwd TIV-Field Inputs'!AH219</f>
        <v>0</v>
      </c>
      <c r="AB219" s="96"/>
      <c r="AC219" s="10">
        <f>'1.4.Fwd TIV-Field Inputs'!AJ219</f>
        <v>0</v>
      </c>
      <c r="AD219" s="10">
        <f>'1.4.Fwd TIV-Field Inputs'!AN219</f>
        <v>0</v>
      </c>
      <c r="AE219" s="10"/>
      <c r="AF219" s="10">
        <f>'1.4.Fwd TIV-Field Inputs'!AO219</f>
        <v>0</v>
      </c>
      <c r="AH219" s="72">
        <f>IFERROR(VLOOKUP(D219,Masters!$D$3:$E$17,2,FALSE),0)</f>
        <v>0</v>
      </c>
    </row>
    <row r="220" spans="1:34" ht="16.5" customHeight="1" x14ac:dyDescent="0.25">
      <c r="A220" s="53">
        <f>'1.4.Fwd TIV-Field Inputs'!A220</f>
        <v>0</v>
      </c>
      <c r="B220" s="53">
        <f>'1.4.Fwd TIV-Field Inputs'!B220</f>
        <v>0</v>
      </c>
      <c r="C220" s="53">
        <f>'1.4.Fwd TIV-Field Inputs'!C220</f>
        <v>0</v>
      </c>
      <c r="D220" s="53">
        <f>'1.4.Fwd TIV-Field Inputs'!D220</f>
        <v>0</v>
      </c>
      <c r="E220" s="84" t="str">
        <f t="shared" si="9"/>
        <v>0-0 (0)</v>
      </c>
      <c r="F220" s="3"/>
      <c r="G220" s="10">
        <f>'23.1.Forecasting A (M1)'!H220</f>
        <v>0</v>
      </c>
      <c r="H220" s="10"/>
      <c r="I220" s="96"/>
      <c r="J220" s="10">
        <f>'23.1.Forecasting A (M1)'!J220</f>
        <v>0</v>
      </c>
      <c r="K220" s="10">
        <f>'23.1.Forecasting A (M1)'!L220</f>
        <v>0</v>
      </c>
      <c r="L220" s="10"/>
      <c r="N220" s="10">
        <f>'1.4.Fwd TIV-Field Inputs'!O220</f>
        <v>0</v>
      </c>
      <c r="O220" s="10">
        <f>'1.4.Fwd TIV-Field Inputs'!S220</f>
        <v>0</v>
      </c>
      <c r="P220" s="10"/>
      <c r="Q220" s="10">
        <f>'1.4.Fwd TIV-Field Inputs'!T220</f>
        <v>0</v>
      </c>
      <c r="R220" s="96"/>
      <c r="S220" s="10">
        <f>'1.4.Fwd TIV-Field Inputs'!V220</f>
        <v>0</v>
      </c>
      <c r="T220" s="10">
        <f>'1.4.Fwd TIV-Field Inputs'!Z220</f>
        <v>0</v>
      </c>
      <c r="U220" s="10"/>
      <c r="V220" s="10">
        <f>'1.4.Fwd TIV-Field Inputs'!AA220</f>
        <v>0</v>
      </c>
      <c r="X220" s="10">
        <f>'1.4.Fwd TIV-Field Inputs'!AC220</f>
        <v>0</v>
      </c>
      <c r="Y220" s="10">
        <f>'1.4.Fwd TIV-Field Inputs'!AG220</f>
        <v>0</v>
      </c>
      <c r="Z220" s="10"/>
      <c r="AA220" s="10">
        <f>'1.4.Fwd TIV-Field Inputs'!AH220</f>
        <v>0</v>
      </c>
      <c r="AB220" s="96"/>
      <c r="AC220" s="10">
        <f>'1.4.Fwd TIV-Field Inputs'!AJ220</f>
        <v>0</v>
      </c>
      <c r="AD220" s="10">
        <f>'1.4.Fwd TIV-Field Inputs'!AN220</f>
        <v>0</v>
      </c>
      <c r="AE220" s="10"/>
      <c r="AF220" s="10">
        <f>'1.4.Fwd TIV-Field Inputs'!AO220</f>
        <v>0</v>
      </c>
      <c r="AH220" s="72">
        <f>IFERROR(VLOOKUP(D220,Masters!$D$3:$E$17,2,FALSE),0)</f>
        <v>0</v>
      </c>
    </row>
    <row r="221" spans="1:34" ht="16.5" customHeight="1" x14ac:dyDescent="0.25">
      <c r="A221" s="53">
        <f>'1.4.Fwd TIV-Field Inputs'!A221</f>
        <v>0</v>
      </c>
      <c r="B221" s="53">
        <f>'1.4.Fwd TIV-Field Inputs'!B221</f>
        <v>0</v>
      </c>
      <c r="C221" s="53">
        <f>'1.4.Fwd TIV-Field Inputs'!C221</f>
        <v>0</v>
      </c>
      <c r="D221" s="53">
        <f>'1.4.Fwd TIV-Field Inputs'!D221</f>
        <v>0</v>
      </c>
      <c r="E221" s="84" t="str">
        <f t="shared" si="9"/>
        <v>0-0 (0)</v>
      </c>
      <c r="F221" s="3"/>
      <c r="G221" s="10">
        <f>'23.1.Forecasting A (M1)'!H221</f>
        <v>0</v>
      </c>
      <c r="H221" s="10"/>
      <c r="I221" s="96"/>
      <c r="J221" s="10">
        <f>'23.1.Forecasting A (M1)'!J221</f>
        <v>0</v>
      </c>
      <c r="K221" s="10">
        <f>'23.1.Forecasting A (M1)'!L221</f>
        <v>0</v>
      </c>
      <c r="L221" s="10"/>
      <c r="N221" s="10">
        <f>'1.4.Fwd TIV-Field Inputs'!O221</f>
        <v>0</v>
      </c>
      <c r="O221" s="10">
        <f>'1.4.Fwd TIV-Field Inputs'!S221</f>
        <v>0</v>
      </c>
      <c r="P221" s="10"/>
      <c r="Q221" s="10">
        <f>'1.4.Fwd TIV-Field Inputs'!T221</f>
        <v>0</v>
      </c>
      <c r="R221" s="96"/>
      <c r="S221" s="10">
        <f>'1.4.Fwd TIV-Field Inputs'!V221</f>
        <v>0</v>
      </c>
      <c r="T221" s="10">
        <f>'1.4.Fwd TIV-Field Inputs'!Z221</f>
        <v>0</v>
      </c>
      <c r="U221" s="10"/>
      <c r="V221" s="10">
        <f>'1.4.Fwd TIV-Field Inputs'!AA221</f>
        <v>0</v>
      </c>
      <c r="X221" s="10">
        <f>'1.4.Fwd TIV-Field Inputs'!AC221</f>
        <v>0</v>
      </c>
      <c r="Y221" s="10">
        <f>'1.4.Fwd TIV-Field Inputs'!AG221</f>
        <v>0</v>
      </c>
      <c r="Z221" s="10"/>
      <c r="AA221" s="10">
        <f>'1.4.Fwd TIV-Field Inputs'!AH221</f>
        <v>0</v>
      </c>
      <c r="AB221" s="96"/>
      <c r="AC221" s="10">
        <f>'1.4.Fwd TIV-Field Inputs'!AJ221</f>
        <v>0</v>
      </c>
      <c r="AD221" s="10">
        <f>'1.4.Fwd TIV-Field Inputs'!AN221</f>
        <v>0</v>
      </c>
      <c r="AE221" s="10"/>
      <c r="AF221" s="10">
        <f>'1.4.Fwd TIV-Field Inputs'!AO221</f>
        <v>0</v>
      </c>
      <c r="AH221" s="72">
        <f>IFERROR(VLOOKUP(D221,Masters!$D$3:$E$17,2,FALSE),0)</f>
        <v>0</v>
      </c>
    </row>
    <row r="222" spans="1:34" ht="16.5" customHeight="1" x14ac:dyDescent="0.25">
      <c r="A222" s="53">
        <f>'1.4.Fwd TIV-Field Inputs'!A222</f>
        <v>0</v>
      </c>
      <c r="B222" s="53">
        <f>'1.4.Fwd TIV-Field Inputs'!B222</f>
        <v>0</v>
      </c>
      <c r="C222" s="53">
        <f>'1.4.Fwd TIV-Field Inputs'!C222</f>
        <v>0</v>
      </c>
      <c r="D222" s="53">
        <f>'1.4.Fwd TIV-Field Inputs'!D222</f>
        <v>0</v>
      </c>
      <c r="E222" s="84" t="str">
        <f t="shared" si="9"/>
        <v>0-0 (0)</v>
      </c>
      <c r="F222" s="3"/>
      <c r="G222" s="10">
        <f>'23.1.Forecasting A (M1)'!H222</f>
        <v>0</v>
      </c>
      <c r="H222" s="10"/>
      <c r="I222" s="96"/>
      <c r="J222" s="10">
        <f>'23.1.Forecasting A (M1)'!J222</f>
        <v>0</v>
      </c>
      <c r="K222" s="10">
        <f>'23.1.Forecasting A (M1)'!L222</f>
        <v>0</v>
      </c>
      <c r="L222" s="10"/>
      <c r="N222" s="10">
        <f>'1.4.Fwd TIV-Field Inputs'!O222</f>
        <v>0</v>
      </c>
      <c r="O222" s="10">
        <f>'1.4.Fwd TIV-Field Inputs'!S222</f>
        <v>0</v>
      </c>
      <c r="P222" s="10"/>
      <c r="Q222" s="10">
        <f>'1.4.Fwd TIV-Field Inputs'!T222</f>
        <v>0</v>
      </c>
      <c r="R222" s="96"/>
      <c r="S222" s="10">
        <f>'1.4.Fwd TIV-Field Inputs'!V222</f>
        <v>0</v>
      </c>
      <c r="T222" s="10">
        <f>'1.4.Fwd TIV-Field Inputs'!Z222</f>
        <v>0</v>
      </c>
      <c r="U222" s="10"/>
      <c r="V222" s="10">
        <f>'1.4.Fwd TIV-Field Inputs'!AA222</f>
        <v>0</v>
      </c>
      <c r="X222" s="10">
        <f>'1.4.Fwd TIV-Field Inputs'!AC222</f>
        <v>0</v>
      </c>
      <c r="Y222" s="10">
        <f>'1.4.Fwd TIV-Field Inputs'!AG222</f>
        <v>0</v>
      </c>
      <c r="Z222" s="10"/>
      <c r="AA222" s="10">
        <f>'1.4.Fwd TIV-Field Inputs'!AH222</f>
        <v>0</v>
      </c>
      <c r="AB222" s="96"/>
      <c r="AC222" s="10">
        <f>'1.4.Fwd TIV-Field Inputs'!AJ222</f>
        <v>0</v>
      </c>
      <c r="AD222" s="10">
        <f>'1.4.Fwd TIV-Field Inputs'!AN222</f>
        <v>0</v>
      </c>
      <c r="AE222" s="10"/>
      <c r="AF222" s="10">
        <f>'1.4.Fwd TIV-Field Inputs'!AO222</f>
        <v>0</v>
      </c>
      <c r="AH222" s="72">
        <f>IFERROR(VLOOKUP(D222,Masters!$D$3:$E$17,2,FALSE),0)</f>
        <v>0</v>
      </c>
    </row>
    <row r="223" spans="1:34" ht="16.5" customHeight="1" x14ac:dyDescent="0.25">
      <c r="A223" s="53">
        <f>'1.4.Fwd TIV-Field Inputs'!A223</f>
        <v>0</v>
      </c>
      <c r="B223" s="53">
        <f>'1.4.Fwd TIV-Field Inputs'!B223</f>
        <v>0</v>
      </c>
      <c r="C223" s="53">
        <f>'1.4.Fwd TIV-Field Inputs'!C223</f>
        <v>0</v>
      </c>
      <c r="D223" s="53">
        <f>'1.4.Fwd TIV-Field Inputs'!D223</f>
        <v>0</v>
      </c>
      <c r="E223" s="84" t="str">
        <f t="shared" si="9"/>
        <v>0-0 (0)</v>
      </c>
      <c r="F223" s="3"/>
      <c r="G223" s="10">
        <f>'23.1.Forecasting A (M1)'!H223</f>
        <v>0</v>
      </c>
      <c r="H223" s="10"/>
      <c r="I223" s="96"/>
      <c r="J223" s="10">
        <f>'23.1.Forecasting A (M1)'!J223</f>
        <v>0</v>
      </c>
      <c r="K223" s="10">
        <f>'23.1.Forecasting A (M1)'!L223</f>
        <v>0</v>
      </c>
      <c r="L223" s="10"/>
      <c r="N223" s="10">
        <f>'1.4.Fwd TIV-Field Inputs'!O223</f>
        <v>0</v>
      </c>
      <c r="O223" s="10">
        <f>'1.4.Fwd TIV-Field Inputs'!S223</f>
        <v>0</v>
      </c>
      <c r="P223" s="10"/>
      <c r="Q223" s="10">
        <f>'1.4.Fwd TIV-Field Inputs'!T223</f>
        <v>0</v>
      </c>
      <c r="R223" s="96"/>
      <c r="S223" s="10">
        <f>'1.4.Fwd TIV-Field Inputs'!V223</f>
        <v>0</v>
      </c>
      <c r="T223" s="10">
        <f>'1.4.Fwd TIV-Field Inputs'!Z223</f>
        <v>0</v>
      </c>
      <c r="U223" s="10"/>
      <c r="V223" s="10">
        <f>'1.4.Fwd TIV-Field Inputs'!AA223</f>
        <v>0</v>
      </c>
      <c r="X223" s="10">
        <f>'1.4.Fwd TIV-Field Inputs'!AC223</f>
        <v>0</v>
      </c>
      <c r="Y223" s="10">
        <f>'1.4.Fwd TIV-Field Inputs'!AG223</f>
        <v>0</v>
      </c>
      <c r="Z223" s="10"/>
      <c r="AA223" s="10">
        <f>'1.4.Fwd TIV-Field Inputs'!AH223</f>
        <v>0</v>
      </c>
      <c r="AB223" s="96"/>
      <c r="AC223" s="10">
        <f>'1.4.Fwd TIV-Field Inputs'!AJ223</f>
        <v>0</v>
      </c>
      <c r="AD223" s="10">
        <f>'1.4.Fwd TIV-Field Inputs'!AN223</f>
        <v>0</v>
      </c>
      <c r="AE223" s="10"/>
      <c r="AF223" s="10">
        <f>'1.4.Fwd TIV-Field Inputs'!AO223</f>
        <v>0</v>
      </c>
      <c r="AH223" s="72">
        <f>IFERROR(VLOOKUP(D223,Masters!$D$3:$E$17,2,FALSE),0)</f>
        <v>0</v>
      </c>
    </row>
    <row r="224" spans="1:34" ht="16.5" customHeight="1" x14ac:dyDescent="0.25">
      <c r="A224" s="53">
        <f>'1.4.Fwd TIV-Field Inputs'!A224</f>
        <v>0</v>
      </c>
      <c r="B224" s="53">
        <f>'1.4.Fwd TIV-Field Inputs'!B224</f>
        <v>0</v>
      </c>
      <c r="C224" s="53">
        <f>'1.4.Fwd TIV-Field Inputs'!C224</f>
        <v>0</v>
      </c>
      <c r="D224" s="53">
        <f>'1.4.Fwd TIV-Field Inputs'!D224</f>
        <v>0</v>
      </c>
      <c r="E224" s="84" t="str">
        <f t="shared" si="9"/>
        <v>0-0 (0)</v>
      </c>
      <c r="F224" s="3"/>
      <c r="G224" s="10">
        <f>'23.1.Forecasting A (M1)'!H224</f>
        <v>0</v>
      </c>
      <c r="H224" s="10"/>
      <c r="I224" s="96"/>
      <c r="J224" s="10">
        <f>'23.1.Forecasting A (M1)'!J224</f>
        <v>0</v>
      </c>
      <c r="K224" s="10">
        <f>'23.1.Forecasting A (M1)'!L224</f>
        <v>0</v>
      </c>
      <c r="L224" s="10"/>
      <c r="N224" s="10">
        <f>'1.4.Fwd TIV-Field Inputs'!O224</f>
        <v>0</v>
      </c>
      <c r="O224" s="10">
        <f>'1.4.Fwd TIV-Field Inputs'!S224</f>
        <v>0</v>
      </c>
      <c r="P224" s="10"/>
      <c r="Q224" s="10">
        <f>'1.4.Fwd TIV-Field Inputs'!T224</f>
        <v>0</v>
      </c>
      <c r="R224" s="96"/>
      <c r="S224" s="10">
        <f>'1.4.Fwd TIV-Field Inputs'!V224</f>
        <v>0</v>
      </c>
      <c r="T224" s="10">
        <f>'1.4.Fwd TIV-Field Inputs'!Z224</f>
        <v>0</v>
      </c>
      <c r="U224" s="10"/>
      <c r="V224" s="10">
        <f>'1.4.Fwd TIV-Field Inputs'!AA224</f>
        <v>0</v>
      </c>
      <c r="X224" s="10">
        <f>'1.4.Fwd TIV-Field Inputs'!AC224</f>
        <v>0</v>
      </c>
      <c r="Y224" s="10">
        <f>'1.4.Fwd TIV-Field Inputs'!AG224</f>
        <v>0</v>
      </c>
      <c r="Z224" s="10"/>
      <c r="AA224" s="10">
        <f>'1.4.Fwd TIV-Field Inputs'!AH224</f>
        <v>0</v>
      </c>
      <c r="AB224" s="96"/>
      <c r="AC224" s="10">
        <f>'1.4.Fwd TIV-Field Inputs'!AJ224</f>
        <v>0</v>
      </c>
      <c r="AD224" s="10">
        <f>'1.4.Fwd TIV-Field Inputs'!AN224</f>
        <v>0</v>
      </c>
      <c r="AE224" s="10"/>
      <c r="AF224" s="10">
        <f>'1.4.Fwd TIV-Field Inputs'!AO224</f>
        <v>0</v>
      </c>
      <c r="AH224" s="72">
        <f>IFERROR(VLOOKUP(D224,Masters!$D$3:$E$17,2,FALSE),0)</f>
        <v>0</v>
      </c>
    </row>
    <row r="225" spans="1:34" ht="16.5" customHeight="1" x14ac:dyDescent="0.25">
      <c r="A225" s="53">
        <f>'1.4.Fwd TIV-Field Inputs'!A225</f>
        <v>0</v>
      </c>
      <c r="B225" s="53">
        <f>'1.4.Fwd TIV-Field Inputs'!B225</f>
        <v>0</v>
      </c>
      <c r="C225" s="53">
        <f>'1.4.Fwd TIV-Field Inputs'!C225</f>
        <v>0</v>
      </c>
      <c r="D225" s="53">
        <f>'1.4.Fwd TIV-Field Inputs'!D225</f>
        <v>0</v>
      </c>
      <c r="E225" s="84" t="str">
        <f t="shared" si="9"/>
        <v>0-0 (0)</v>
      </c>
      <c r="F225" s="3"/>
      <c r="G225" s="10">
        <f>'23.1.Forecasting A (M1)'!H225</f>
        <v>0</v>
      </c>
      <c r="H225" s="10"/>
      <c r="I225" s="96"/>
      <c r="J225" s="10">
        <f>'23.1.Forecasting A (M1)'!J225</f>
        <v>0</v>
      </c>
      <c r="K225" s="10">
        <f>'23.1.Forecasting A (M1)'!L225</f>
        <v>0</v>
      </c>
      <c r="L225" s="10"/>
      <c r="N225" s="10">
        <f>'1.4.Fwd TIV-Field Inputs'!O225</f>
        <v>0</v>
      </c>
      <c r="O225" s="10">
        <f>'1.4.Fwd TIV-Field Inputs'!S225</f>
        <v>0</v>
      </c>
      <c r="P225" s="10"/>
      <c r="Q225" s="10">
        <f>'1.4.Fwd TIV-Field Inputs'!T225</f>
        <v>0</v>
      </c>
      <c r="R225" s="96"/>
      <c r="S225" s="10">
        <f>'1.4.Fwd TIV-Field Inputs'!V225</f>
        <v>0</v>
      </c>
      <c r="T225" s="10">
        <f>'1.4.Fwd TIV-Field Inputs'!Z225</f>
        <v>0</v>
      </c>
      <c r="U225" s="10"/>
      <c r="V225" s="10">
        <f>'1.4.Fwd TIV-Field Inputs'!AA225</f>
        <v>0</v>
      </c>
      <c r="X225" s="10">
        <f>'1.4.Fwd TIV-Field Inputs'!AC225</f>
        <v>0</v>
      </c>
      <c r="Y225" s="10">
        <f>'1.4.Fwd TIV-Field Inputs'!AG225</f>
        <v>0</v>
      </c>
      <c r="Z225" s="10"/>
      <c r="AA225" s="10">
        <f>'1.4.Fwd TIV-Field Inputs'!AH225</f>
        <v>0</v>
      </c>
      <c r="AB225" s="96"/>
      <c r="AC225" s="10">
        <f>'1.4.Fwd TIV-Field Inputs'!AJ225</f>
        <v>0</v>
      </c>
      <c r="AD225" s="10">
        <f>'1.4.Fwd TIV-Field Inputs'!AN225</f>
        <v>0</v>
      </c>
      <c r="AE225" s="10"/>
      <c r="AF225" s="10">
        <f>'1.4.Fwd TIV-Field Inputs'!AO225</f>
        <v>0</v>
      </c>
      <c r="AH225" s="72">
        <f>IFERROR(VLOOKUP(D225,Masters!$D$3:$E$17,2,FALSE),0)</f>
        <v>0</v>
      </c>
    </row>
    <row r="226" spans="1:34" ht="16.5" customHeight="1" x14ac:dyDescent="0.25">
      <c r="A226" s="53">
        <f>'1.4.Fwd TIV-Field Inputs'!A226</f>
        <v>0</v>
      </c>
      <c r="B226" s="53">
        <f>'1.4.Fwd TIV-Field Inputs'!B226</f>
        <v>0</v>
      </c>
      <c r="C226" s="53">
        <f>'1.4.Fwd TIV-Field Inputs'!C226</f>
        <v>0</v>
      </c>
      <c r="D226" s="53">
        <f>'1.4.Fwd TIV-Field Inputs'!D226</f>
        <v>0</v>
      </c>
      <c r="E226" s="84" t="str">
        <f t="shared" si="9"/>
        <v>0-0 (0)</v>
      </c>
      <c r="F226" s="3"/>
      <c r="G226" s="10">
        <f>'23.1.Forecasting A (M1)'!H226</f>
        <v>0</v>
      </c>
      <c r="H226" s="10"/>
      <c r="I226" s="96"/>
      <c r="J226" s="10">
        <f>'23.1.Forecasting A (M1)'!J226</f>
        <v>0</v>
      </c>
      <c r="K226" s="10">
        <f>'23.1.Forecasting A (M1)'!L226</f>
        <v>0</v>
      </c>
      <c r="L226" s="10"/>
      <c r="N226" s="10">
        <f>'1.4.Fwd TIV-Field Inputs'!O226</f>
        <v>0</v>
      </c>
      <c r="O226" s="10">
        <f>'1.4.Fwd TIV-Field Inputs'!S226</f>
        <v>0</v>
      </c>
      <c r="P226" s="10"/>
      <c r="Q226" s="10">
        <f>'1.4.Fwd TIV-Field Inputs'!T226</f>
        <v>0</v>
      </c>
      <c r="R226" s="96"/>
      <c r="S226" s="10">
        <f>'1.4.Fwd TIV-Field Inputs'!V226</f>
        <v>0</v>
      </c>
      <c r="T226" s="10">
        <f>'1.4.Fwd TIV-Field Inputs'!Z226</f>
        <v>0</v>
      </c>
      <c r="U226" s="10"/>
      <c r="V226" s="10">
        <f>'1.4.Fwd TIV-Field Inputs'!AA226</f>
        <v>0</v>
      </c>
      <c r="X226" s="10">
        <f>'1.4.Fwd TIV-Field Inputs'!AC226</f>
        <v>0</v>
      </c>
      <c r="Y226" s="10">
        <f>'1.4.Fwd TIV-Field Inputs'!AG226</f>
        <v>0</v>
      </c>
      <c r="Z226" s="10"/>
      <c r="AA226" s="10">
        <f>'1.4.Fwd TIV-Field Inputs'!AH226</f>
        <v>0</v>
      </c>
      <c r="AB226" s="96"/>
      <c r="AC226" s="10">
        <f>'1.4.Fwd TIV-Field Inputs'!AJ226</f>
        <v>0</v>
      </c>
      <c r="AD226" s="10">
        <f>'1.4.Fwd TIV-Field Inputs'!AN226</f>
        <v>0</v>
      </c>
      <c r="AE226" s="10"/>
      <c r="AF226" s="10">
        <f>'1.4.Fwd TIV-Field Inputs'!AO226</f>
        <v>0</v>
      </c>
      <c r="AH226" s="72">
        <f>IFERROR(VLOOKUP(D226,Masters!$D$3:$E$17,2,FALSE),0)</f>
        <v>0</v>
      </c>
    </row>
    <row r="227" spans="1:34" ht="16.5" customHeight="1" x14ac:dyDescent="0.25">
      <c r="A227" s="53">
        <f>'1.4.Fwd TIV-Field Inputs'!A227</f>
        <v>0</v>
      </c>
      <c r="B227" s="53">
        <f>'1.4.Fwd TIV-Field Inputs'!B227</f>
        <v>0</v>
      </c>
      <c r="C227" s="53">
        <f>'1.4.Fwd TIV-Field Inputs'!C227</f>
        <v>0</v>
      </c>
      <c r="D227" s="53">
        <f>'1.4.Fwd TIV-Field Inputs'!D227</f>
        <v>0</v>
      </c>
      <c r="E227" s="84" t="str">
        <f t="shared" si="9"/>
        <v>0-0 (0)</v>
      </c>
      <c r="F227" s="3"/>
      <c r="G227" s="10">
        <f>'23.1.Forecasting A (M1)'!H227</f>
        <v>0</v>
      </c>
      <c r="H227" s="10"/>
      <c r="I227" s="96"/>
      <c r="J227" s="10">
        <f>'23.1.Forecasting A (M1)'!J227</f>
        <v>0</v>
      </c>
      <c r="K227" s="10">
        <f>'23.1.Forecasting A (M1)'!L227</f>
        <v>0</v>
      </c>
      <c r="L227" s="10"/>
      <c r="N227" s="10">
        <f>'1.4.Fwd TIV-Field Inputs'!O227</f>
        <v>0</v>
      </c>
      <c r="O227" s="10">
        <f>'1.4.Fwd TIV-Field Inputs'!S227</f>
        <v>0</v>
      </c>
      <c r="P227" s="10"/>
      <c r="Q227" s="10">
        <f>'1.4.Fwd TIV-Field Inputs'!T227</f>
        <v>0</v>
      </c>
      <c r="R227" s="96"/>
      <c r="S227" s="10">
        <f>'1.4.Fwd TIV-Field Inputs'!V227</f>
        <v>0</v>
      </c>
      <c r="T227" s="10">
        <f>'1.4.Fwd TIV-Field Inputs'!Z227</f>
        <v>0</v>
      </c>
      <c r="U227" s="10"/>
      <c r="V227" s="10">
        <f>'1.4.Fwd TIV-Field Inputs'!AA227</f>
        <v>0</v>
      </c>
      <c r="X227" s="10">
        <f>'1.4.Fwd TIV-Field Inputs'!AC227</f>
        <v>0</v>
      </c>
      <c r="Y227" s="10">
        <f>'1.4.Fwd TIV-Field Inputs'!AG227</f>
        <v>0</v>
      </c>
      <c r="Z227" s="10"/>
      <c r="AA227" s="10">
        <f>'1.4.Fwd TIV-Field Inputs'!AH227</f>
        <v>0</v>
      </c>
      <c r="AB227" s="96"/>
      <c r="AC227" s="10">
        <f>'1.4.Fwd TIV-Field Inputs'!AJ227</f>
        <v>0</v>
      </c>
      <c r="AD227" s="10">
        <f>'1.4.Fwd TIV-Field Inputs'!AN227</f>
        <v>0</v>
      </c>
      <c r="AE227" s="10"/>
      <c r="AF227" s="10">
        <f>'1.4.Fwd TIV-Field Inputs'!AO227</f>
        <v>0</v>
      </c>
      <c r="AH227" s="72">
        <f>IFERROR(VLOOKUP(D227,Masters!$D$3:$E$17,2,FALSE),0)</f>
        <v>0</v>
      </c>
    </row>
    <row r="228" spans="1:34" ht="16.5" customHeight="1" x14ac:dyDescent="0.25">
      <c r="A228" s="53">
        <f>'1.4.Fwd TIV-Field Inputs'!A228</f>
        <v>0</v>
      </c>
      <c r="B228" s="53">
        <f>'1.4.Fwd TIV-Field Inputs'!B228</f>
        <v>0</v>
      </c>
      <c r="C228" s="53">
        <f>'1.4.Fwd TIV-Field Inputs'!C228</f>
        <v>0</v>
      </c>
      <c r="D228" s="53">
        <f>'1.4.Fwd TIV-Field Inputs'!D228</f>
        <v>0</v>
      </c>
      <c r="E228" s="84" t="str">
        <f t="shared" si="9"/>
        <v>0-0 (0)</v>
      </c>
      <c r="F228" s="3"/>
      <c r="G228" s="10">
        <f>'23.1.Forecasting A (M1)'!H228</f>
        <v>0</v>
      </c>
      <c r="H228" s="10"/>
      <c r="I228" s="96"/>
      <c r="J228" s="10">
        <f>'23.1.Forecasting A (M1)'!J228</f>
        <v>0</v>
      </c>
      <c r="K228" s="10">
        <f>'23.1.Forecasting A (M1)'!L228</f>
        <v>0</v>
      </c>
      <c r="L228" s="10"/>
      <c r="N228" s="10">
        <f>'1.4.Fwd TIV-Field Inputs'!O228</f>
        <v>0</v>
      </c>
      <c r="O228" s="10">
        <f>'1.4.Fwd TIV-Field Inputs'!S228</f>
        <v>0</v>
      </c>
      <c r="P228" s="10"/>
      <c r="Q228" s="10">
        <f>'1.4.Fwd TIV-Field Inputs'!T228</f>
        <v>0</v>
      </c>
      <c r="R228" s="96"/>
      <c r="S228" s="10">
        <f>'1.4.Fwd TIV-Field Inputs'!V228</f>
        <v>0</v>
      </c>
      <c r="T228" s="10">
        <f>'1.4.Fwd TIV-Field Inputs'!Z228</f>
        <v>0</v>
      </c>
      <c r="U228" s="10"/>
      <c r="V228" s="10">
        <f>'1.4.Fwd TIV-Field Inputs'!AA228</f>
        <v>0</v>
      </c>
      <c r="X228" s="10">
        <f>'1.4.Fwd TIV-Field Inputs'!AC228</f>
        <v>0</v>
      </c>
      <c r="Y228" s="10">
        <f>'1.4.Fwd TIV-Field Inputs'!AG228</f>
        <v>0</v>
      </c>
      <c r="Z228" s="10"/>
      <c r="AA228" s="10">
        <f>'1.4.Fwd TIV-Field Inputs'!AH228</f>
        <v>0</v>
      </c>
      <c r="AB228" s="96"/>
      <c r="AC228" s="10">
        <f>'1.4.Fwd TIV-Field Inputs'!AJ228</f>
        <v>0</v>
      </c>
      <c r="AD228" s="10">
        <f>'1.4.Fwd TIV-Field Inputs'!AN228</f>
        <v>0</v>
      </c>
      <c r="AE228" s="10"/>
      <c r="AF228" s="10">
        <f>'1.4.Fwd TIV-Field Inputs'!AO228</f>
        <v>0</v>
      </c>
      <c r="AH228" s="72">
        <f>IFERROR(VLOOKUP(D228,Masters!$D$3:$E$17,2,FALSE),0)</f>
        <v>0</v>
      </c>
    </row>
    <row r="229" spans="1:34" ht="16.5" customHeight="1" x14ac:dyDescent="0.25">
      <c r="A229" s="53">
        <f>'1.4.Fwd TIV-Field Inputs'!A229</f>
        <v>0</v>
      </c>
      <c r="B229" s="53">
        <f>'1.4.Fwd TIV-Field Inputs'!B229</f>
        <v>0</v>
      </c>
      <c r="C229" s="53">
        <f>'1.4.Fwd TIV-Field Inputs'!C229</f>
        <v>0</v>
      </c>
      <c r="D229" s="53">
        <f>'1.4.Fwd TIV-Field Inputs'!D229</f>
        <v>0</v>
      </c>
      <c r="E229" s="84" t="str">
        <f t="shared" si="9"/>
        <v>0-0 (0)</v>
      </c>
      <c r="F229" s="3"/>
      <c r="G229" s="10">
        <f>'23.1.Forecasting A (M1)'!H229</f>
        <v>0</v>
      </c>
      <c r="H229" s="10"/>
      <c r="I229" s="96"/>
      <c r="J229" s="10">
        <f>'23.1.Forecasting A (M1)'!J229</f>
        <v>0</v>
      </c>
      <c r="K229" s="10">
        <f>'23.1.Forecasting A (M1)'!L229</f>
        <v>0</v>
      </c>
      <c r="L229" s="10"/>
      <c r="N229" s="10">
        <f>'1.4.Fwd TIV-Field Inputs'!O229</f>
        <v>0</v>
      </c>
      <c r="O229" s="10">
        <f>'1.4.Fwd TIV-Field Inputs'!S229</f>
        <v>0</v>
      </c>
      <c r="P229" s="10"/>
      <c r="Q229" s="10">
        <f>'1.4.Fwd TIV-Field Inputs'!T229</f>
        <v>0</v>
      </c>
      <c r="R229" s="96"/>
      <c r="S229" s="10">
        <f>'1.4.Fwd TIV-Field Inputs'!V229</f>
        <v>0</v>
      </c>
      <c r="T229" s="10">
        <f>'1.4.Fwd TIV-Field Inputs'!Z229</f>
        <v>0</v>
      </c>
      <c r="U229" s="10"/>
      <c r="V229" s="10">
        <f>'1.4.Fwd TIV-Field Inputs'!AA229</f>
        <v>0</v>
      </c>
      <c r="X229" s="10">
        <f>'1.4.Fwd TIV-Field Inputs'!AC229</f>
        <v>0</v>
      </c>
      <c r="Y229" s="10">
        <f>'1.4.Fwd TIV-Field Inputs'!AG229</f>
        <v>0</v>
      </c>
      <c r="Z229" s="10"/>
      <c r="AA229" s="10">
        <f>'1.4.Fwd TIV-Field Inputs'!AH229</f>
        <v>0</v>
      </c>
      <c r="AB229" s="96"/>
      <c r="AC229" s="10">
        <f>'1.4.Fwd TIV-Field Inputs'!AJ229</f>
        <v>0</v>
      </c>
      <c r="AD229" s="10">
        <f>'1.4.Fwd TIV-Field Inputs'!AN229</f>
        <v>0</v>
      </c>
      <c r="AE229" s="10"/>
      <c r="AF229" s="10">
        <f>'1.4.Fwd TIV-Field Inputs'!AO229</f>
        <v>0</v>
      </c>
      <c r="AH229" s="72">
        <f>IFERROR(VLOOKUP(D229,Masters!$D$3:$E$17,2,FALSE),0)</f>
        <v>0</v>
      </c>
    </row>
    <row r="230" spans="1:34" ht="16.5" customHeight="1" x14ac:dyDescent="0.25">
      <c r="A230" s="53">
        <f>'1.4.Fwd TIV-Field Inputs'!A230</f>
        <v>0</v>
      </c>
      <c r="B230" s="53">
        <f>'1.4.Fwd TIV-Field Inputs'!B230</f>
        <v>0</v>
      </c>
      <c r="C230" s="53">
        <f>'1.4.Fwd TIV-Field Inputs'!C230</f>
        <v>0</v>
      </c>
      <c r="D230" s="53">
        <f>'1.4.Fwd TIV-Field Inputs'!D230</f>
        <v>0</v>
      </c>
      <c r="E230" s="84" t="str">
        <f t="shared" si="9"/>
        <v>0-0 (0)</v>
      </c>
      <c r="F230" s="3"/>
      <c r="G230" s="10">
        <f>'23.1.Forecasting A (M1)'!H230</f>
        <v>0</v>
      </c>
      <c r="H230" s="10"/>
      <c r="I230" s="96"/>
      <c r="J230" s="10">
        <f>'23.1.Forecasting A (M1)'!J230</f>
        <v>0</v>
      </c>
      <c r="K230" s="10">
        <f>'23.1.Forecasting A (M1)'!L230</f>
        <v>0</v>
      </c>
      <c r="L230" s="10"/>
      <c r="N230" s="10">
        <f>'1.4.Fwd TIV-Field Inputs'!O230</f>
        <v>0</v>
      </c>
      <c r="O230" s="10">
        <f>'1.4.Fwd TIV-Field Inputs'!S230</f>
        <v>0</v>
      </c>
      <c r="P230" s="10"/>
      <c r="Q230" s="10">
        <f>'1.4.Fwd TIV-Field Inputs'!T230</f>
        <v>0</v>
      </c>
      <c r="R230" s="96"/>
      <c r="S230" s="10">
        <f>'1.4.Fwd TIV-Field Inputs'!V230</f>
        <v>0</v>
      </c>
      <c r="T230" s="10">
        <f>'1.4.Fwd TIV-Field Inputs'!Z230</f>
        <v>0</v>
      </c>
      <c r="U230" s="10"/>
      <c r="V230" s="10">
        <f>'1.4.Fwd TIV-Field Inputs'!AA230</f>
        <v>0</v>
      </c>
      <c r="X230" s="10">
        <f>'1.4.Fwd TIV-Field Inputs'!AC230</f>
        <v>0</v>
      </c>
      <c r="Y230" s="10">
        <f>'1.4.Fwd TIV-Field Inputs'!AG230</f>
        <v>0</v>
      </c>
      <c r="Z230" s="10"/>
      <c r="AA230" s="10">
        <f>'1.4.Fwd TIV-Field Inputs'!AH230</f>
        <v>0</v>
      </c>
      <c r="AB230" s="96"/>
      <c r="AC230" s="10">
        <f>'1.4.Fwd TIV-Field Inputs'!AJ230</f>
        <v>0</v>
      </c>
      <c r="AD230" s="10">
        <f>'1.4.Fwd TIV-Field Inputs'!AN230</f>
        <v>0</v>
      </c>
      <c r="AE230" s="10"/>
      <c r="AF230" s="10">
        <f>'1.4.Fwd TIV-Field Inputs'!AO230</f>
        <v>0</v>
      </c>
      <c r="AH230" s="72">
        <f>IFERROR(VLOOKUP(D230,Masters!$D$3:$E$17,2,FALSE),0)</f>
        <v>0</v>
      </c>
    </row>
    <row r="231" spans="1:34" ht="16.5" customHeight="1" x14ac:dyDescent="0.25">
      <c r="A231" s="53">
        <f>'1.4.Fwd TIV-Field Inputs'!A231</f>
        <v>0</v>
      </c>
      <c r="B231" s="53">
        <f>'1.4.Fwd TIV-Field Inputs'!B231</f>
        <v>0</v>
      </c>
      <c r="C231" s="53">
        <f>'1.4.Fwd TIV-Field Inputs'!C231</f>
        <v>0</v>
      </c>
      <c r="D231" s="53">
        <f>'1.4.Fwd TIV-Field Inputs'!D231</f>
        <v>0</v>
      </c>
      <c r="E231" s="84" t="str">
        <f t="shared" si="9"/>
        <v>0-0 (0)</v>
      </c>
      <c r="F231" s="3"/>
      <c r="G231" s="10">
        <f>'23.1.Forecasting A (M1)'!H231</f>
        <v>0</v>
      </c>
      <c r="H231" s="10"/>
      <c r="I231" s="96"/>
      <c r="J231" s="10">
        <f>'23.1.Forecasting A (M1)'!J231</f>
        <v>0</v>
      </c>
      <c r="K231" s="10">
        <f>'23.1.Forecasting A (M1)'!L231</f>
        <v>0</v>
      </c>
      <c r="L231" s="10"/>
      <c r="N231" s="10">
        <f>'1.4.Fwd TIV-Field Inputs'!O231</f>
        <v>0</v>
      </c>
      <c r="O231" s="10">
        <f>'1.4.Fwd TIV-Field Inputs'!S231</f>
        <v>0</v>
      </c>
      <c r="P231" s="10"/>
      <c r="Q231" s="10">
        <f>'1.4.Fwd TIV-Field Inputs'!T231</f>
        <v>0</v>
      </c>
      <c r="R231" s="96"/>
      <c r="S231" s="10">
        <f>'1.4.Fwd TIV-Field Inputs'!V231</f>
        <v>0</v>
      </c>
      <c r="T231" s="10">
        <f>'1.4.Fwd TIV-Field Inputs'!Z231</f>
        <v>0</v>
      </c>
      <c r="U231" s="10"/>
      <c r="V231" s="10">
        <f>'1.4.Fwd TIV-Field Inputs'!AA231</f>
        <v>0</v>
      </c>
      <c r="X231" s="10">
        <f>'1.4.Fwd TIV-Field Inputs'!AC231</f>
        <v>0</v>
      </c>
      <c r="Y231" s="10">
        <f>'1.4.Fwd TIV-Field Inputs'!AG231</f>
        <v>0</v>
      </c>
      <c r="Z231" s="10"/>
      <c r="AA231" s="10">
        <f>'1.4.Fwd TIV-Field Inputs'!AH231</f>
        <v>0</v>
      </c>
      <c r="AB231" s="96"/>
      <c r="AC231" s="10">
        <f>'1.4.Fwd TIV-Field Inputs'!AJ231</f>
        <v>0</v>
      </c>
      <c r="AD231" s="10">
        <f>'1.4.Fwd TIV-Field Inputs'!AN231</f>
        <v>0</v>
      </c>
      <c r="AE231" s="10"/>
      <c r="AF231" s="10">
        <f>'1.4.Fwd TIV-Field Inputs'!AO231</f>
        <v>0</v>
      </c>
      <c r="AH231" s="72">
        <f>IFERROR(VLOOKUP(D231,Masters!$D$3:$E$17,2,FALSE),0)</f>
        <v>0</v>
      </c>
    </row>
    <row r="232" spans="1:34" ht="16.5" customHeight="1" x14ac:dyDescent="0.25">
      <c r="A232" s="53">
        <f>'1.4.Fwd TIV-Field Inputs'!A232</f>
        <v>0</v>
      </c>
      <c r="B232" s="53">
        <f>'1.4.Fwd TIV-Field Inputs'!B232</f>
        <v>0</v>
      </c>
      <c r="C232" s="53">
        <f>'1.4.Fwd TIV-Field Inputs'!C232</f>
        <v>0</v>
      </c>
      <c r="D232" s="53">
        <f>'1.4.Fwd TIV-Field Inputs'!D232</f>
        <v>0</v>
      </c>
      <c r="E232" s="84" t="str">
        <f t="shared" si="9"/>
        <v>0-0 (0)</v>
      </c>
      <c r="F232" s="3"/>
      <c r="G232" s="10">
        <f>'23.1.Forecasting A (M1)'!H232</f>
        <v>0</v>
      </c>
      <c r="H232" s="10"/>
      <c r="I232" s="96"/>
      <c r="J232" s="10">
        <f>'23.1.Forecasting A (M1)'!J232</f>
        <v>0</v>
      </c>
      <c r="K232" s="10">
        <f>'23.1.Forecasting A (M1)'!L232</f>
        <v>0</v>
      </c>
      <c r="L232" s="10"/>
      <c r="N232" s="10">
        <f>'1.4.Fwd TIV-Field Inputs'!O232</f>
        <v>0</v>
      </c>
      <c r="O232" s="10">
        <f>'1.4.Fwd TIV-Field Inputs'!S232</f>
        <v>0</v>
      </c>
      <c r="P232" s="10"/>
      <c r="Q232" s="10">
        <f>'1.4.Fwd TIV-Field Inputs'!T232</f>
        <v>0</v>
      </c>
      <c r="R232" s="96"/>
      <c r="S232" s="10">
        <f>'1.4.Fwd TIV-Field Inputs'!V232</f>
        <v>0</v>
      </c>
      <c r="T232" s="10">
        <f>'1.4.Fwd TIV-Field Inputs'!Z232</f>
        <v>0</v>
      </c>
      <c r="U232" s="10"/>
      <c r="V232" s="10">
        <f>'1.4.Fwd TIV-Field Inputs'!AA232</f>
        <v>0</v>
      </c>
      <c r="X232" s="10">
        <f>'1.4.Fwd TIV-Field Inputs'!AC232</f>
        <v>0</v>
      </c>
      <c r="Y232" s="10">
        <f>'1.4.Fwd TIV-Field Inputs'!AG232</f>
        <v>0</v>
      </c>
      <c r="Z232" s="10"/>
      <c r="AA232" s="10">
        <f>'1.4.Fwd TIV-Field Inputs'!AH232</f>
        <v>0</v>
      </c>
      <c r="AB232" s="96"/>
      <c r="AC232" s="10">
        <f>'1.4.Fwd TIV-Field Inputs'!AJ232</f>
        <v>0</v>
      </c>
      <c r="AD232" s="10">
        <f>'1.4.Fwd TIV-Field Inputs'!AN232</f>
        <v>0</v>
      </c>
      <c r="AE232" s="10"/>
      <c r="AF232" s="10">
        <f>'1.4.Fwd TIV-Field Inputs'!AO232</f>
        <v>0</v>
      </c>
      <c r="AH232" s="72">
        <f>IFERROR(VLOOKUP(D232,Masters!$D$3:$E$17,2,FALSE),0)</f>
        <v>0</v>
      </c>
    </row>
    <row r="233" spans="1:34" ht="16.5" customHeight="1" x14ac:dyDescent="0.25">
      <c r="A233" s="53">
        <f>'1.4.Fwd TIV-Field Inputs'!A233</f>
        <v>0</v>
      </c>
      <c r="B233" s="53">
        <f>'1.4.Fwd TIV-Field Inputs'!B233</f>
        <v>0</v>
      </c>
      <c r="C233" s="53">
        <f>'1.4.Fwd TIV-Field Inputs'!C233</f>
        <v>0</v>
      </c>
      <c r="D233" s="53">
        <f>'1.4.Fwd TIV-Field Inputs'!D233</f>
        <v>0</v>
      </c>
      <c r="E233" s="84" t="str">
        <f t="shared" si="9"/>
        <v>0-0 (0)</v>
      </c>
      <c r="F233" s="3"/>
      <c r="G233" s="10">
        <f>'23.1.Forecasting A (M1)'!H233</f>
        <v>0</v>
      </c>
      <c r="H233" s="10"/>
      <c r="I233" s="96"/>
      <c r="J233" s="10">
        <f>'23.1.Forecasting A (M1)'!J233</f>
        <v>0</v>
      </c>
      <c r="K233" s="10">
        <f>'23.1.Forecasting A (M1)'!L233</f>
        <v>0</v>
      </c>
      <c r="L233" s="10"/>
      <c r="N233" s="10">
        <f>'1.4.Fwd TIV-Field Inputs'!O233</f>
        <v>0</v>
      </c>
      <c r="O233" s="10">
        <f>'1.4.Fwd TIV-Field Inputs'!S233</f>
        <v>0</v>
      </c>
      <c r="P233" s="10"/>
      <c r="Q233" s="10">
        <f>'1.4.Fwd TIV-Field Inputs'!T233</f>
        <v>0</v>
      </c>
      <c r="R233" s="96"/>
      <c r="S233" s="10">
        <f>'1.4.Fwd TIV-Field Inputs'!V233</f>
        <v>0</v>
      </c>
      <c r="T233" s="10">
        <f>'1.4.Fwd TIV-Field Inputs'!Z233</f>
        <v>0</v>
      </c>
      <c r="U233" s="10"/>
      <c r="V233" s="10">
        <f>'1.4.Fwd TIV-Field Inputs'!AA233</f>
        <v>0</v>
      </c>
      <c r="X233" s="10">
        <f>'1.4.Fwd TIV-Field Inputs'!AC233</f>
        <v>0</v>
      </c>
      <c r="Y233" s="10">
        <f>'1.4.Fwd TIV-Field Inputs'!AG233</f>
        <v>0</v>
      </c>
      <c r="Z233" s="10"/>
      <c r="AA233" s="10">
        <f>'1.4.Fwd TIV-Field Inputs'!AH233</f>
        <v>0</v>
      </c>
      <c r="AB233" s="96"/>
      <c r="AC233" s="10">
        <f>'1.4.Fwd TIV-Field Inputs'!AJ233</f>
        <v>0</v>
      </c>
      <c r="AD233" s="10">
        <f>'1.4.Fwd TIV-Field Inputs'!AN233</f>
        <v>0</v>
      </c>
      <c r="AE233" s="10"/>
      <c r="AF233" s="10">
        <f>'1.4.Fwd TIV-Field Inputs'!AO233</f>
        <v>0</v>
      </c>
      <c r="AH233" s="72">
        <f>IFERROR(VLOOKUP(D233,Masters!$D$3:$E$17,2,FALSE),0)</f>
        <v>0</v>
      </c>
    </row>
    <row r="234" spans="1:34" ht="16.5" customHeight="1" x14ac:dyDescent="0.25">
      <c r="A234" s="53">
        <f>'1.4.Fwd TIV-Field Inputs'!A234</f>
        <v>0</v>
      </c>
      <c r="B234" s="53">
        <f>'1.4.Fwd TIV-Field Inputs'!B234</f>
        <v>0</v>
      </c>
      <c r="C234" s="53">
        <f>'1.4.Fwd TIV-Field Inputs'!C234</f>
        <v>0</v>
      </c>
      <c r="D234" s="53">
        <f>'1.4.Fwd TIV-Field Inputs'!D234</f>
        <v>0</v>
      </c>
      <c r="E234" s="84" t="str">
        <f t="shared" si="9"/>
        <v>0-0 (0)</v>
      </c>
      <c r="F234" s="3"/>
      <c r="G234" s="10">
        <f>'23.1.Forecasting A (M1)'!H234</f>
        <v>0</v>
      </c>
      <c r="H234" s="10"/>
      <c r="I234" s="96"/>
      <c r="J234" s="10">
        <f>'23.1.Forecasting A (M1)'!J234</f>
        <v>0</v>
      </c>
      <c r="K234" s="10">
        <f>'23.1.Forecasting A (M1)'!L234</f>
        <v>0</v>
      </c>
      <c r="L234" s="10"/>
      <c r="N234" s="10">
        <f>'1.4.Fwd TIV-Field Inputs'!O234</f>
        <v>0</v>
      </c>
      <c r="O234" s="10">
        <f>'1.4.Fwd TIV-Field Inputs'!S234</f>
        <v>0</v>
      </c>
      <c r="P234" s="10"/>
      <c r="Q234" s="10">
        <f>'1.4.Fwd TIV-Field Inputs'!T234</f>
        <v>0</v>
      </c>
      <c r="R234" s="96"/>
      <c r="S234" s="10">
        <f>'1.4.Fwd TIV-Field Inputs'!V234</f>
        <v>0</v>
      </c>
      <c r="T234" s="10">
        <f>'1.4.Fwd TIV-Field Inputs'!Z234</f>
        <v>0</v>
      </c>
      <c r="U234" s="10"/>
      <c r="V234" s="10">
        <f>'1.4.Fwd TIV-Field Inputs'!AA234</f>
        <v>0</v>
      </c>
      <c r="X234" s="10">
        <f>'1.4.Fwd TIV-Field Inputs'!AC234</f>
        <v>0</v>
      </c>
      <c r="Y234" s="10">
        <f>'1.4.Fwd TIV-Field Inputs'!AG234</f>
        <v>0</v>
      </c>
      <c r="Z234" s="10"/>
      <c r="AA234" s="10">
        <f>'1.4.Fwd TIV-Field Inputs'!AH234</f>
        <v>0</v>
      </c>
      <c r="AB234" s="96"/>
      <c r="AC234" s="10">
        <f>'1.4.Fwd TIV-Field Inputs'!AJ234</f>
        <v>0</v>
      </c>
      <c r="AD234" s="10">
        <f>'1.4.Fwd TIV-Field Inputs'!AN234</f>
        <v>0</v>
      </c>
      <c r="AE234" s="10"/>
      <c r="AF234" s="10">
        <f>'1.4.Fwd TIV-Field Inputs'!AO234</f>
        <v>0</v>
      </c>
      <c r="AH234" s="72">
        <f>IFERROR(VLOOKUP(D234,Masters!$D$3:$E$17,2,FALSE),0)</f>
        <v>0</v>
      </c>
    </row>
    <row r="235" spans="1:34" ht="16.5" customHeight="1" x14ac:dyDescent="0.25">
      <c r="A235" s="53">
        <f>'1.4.Fwd TIV-Field Inputs'!A235</f>
        <v>0</v>
      </c>
      <c r="B235" s="53">
        <f>'1.4.Fwd TIV-Field Inputs'!B235</f>
        <v>0</v>
      </c>
      <c r="C235" s="53">
        <f>'1.4.Fwd TIV-Field Inputs'!C235</f>
        <v>0</v>
      </c>
      <c r="D235" s="53">
        <f>'1.4.Fwd TIV-Field Inputs'!D235</f>
        <v>0</v>
      </c>
      <c r="E235" s="84" t="str">
        <f t="shared" si="9"/>
        <v>0-0 (0)</v>
      </c>
      <c r="F235" s="3"/>
      <c r="G235" s="10">
        <f>'23.1.Forecasting A (M1)'!H235</f>
        <v>0</v>
      </c>
      <c r="H235" s="10"/>
      <c r="I235" s="96"/>
      <c r="J235" s="10">
        <f>'23.1.Forecasting A (M1)'!J235</f>
        <v>0</v>
      </c>
      <c r="K235" s="10">
        <f>'23.1.Forecasting A (M1)'!L235</f>
        <v>0</v>
      </c>
      <c r="L235" s="10"/>
      <c r="N235" s="10">
        <f>'1.4.Fwd TIV-Field Inputs'!O235</f>
        <v>0</v>
      </c>
      <c r="O235" s="10">
        <f>'1.4.Fwd TIV-Field Inputs'!S235</f>
        <v>0</v>
      </c>
      <c r="P235" s="10"/>
      <c r="Q235" s="10">
        <f>'1.4.Fwd TIV-Field Inputs'!T235</f>
        <v>0</v>
      </c>
      <c r="R235" s="96"/>
      <c r="S235" s="10">
        <f>'1.4.Fwd TIV-Field Inputs'!V235</f>
        <v>0</v>
      </c>
      <c r="T235" s="10">
        <f>'1.4.Fwd TIV-Field Inputs'!Z235</f>
        <v>0</v>
      </c>
      <c r="U235" s="10"/>
      <c r="V235" s="10">
        <f>'1.4.Fwd TIV-Field Inputs'!AA235</f>
        <v>0</v>
      </c>
      <c r="X235" s="10">
        <f>'1.4.Fwd TIV-Field Inputs'!AC235</f>
        <v>0</v>
      </c>
      <c r="Y235" s="10">
        <f>'1.4.Fwd TIV-Field Inputs'!AG235</f>
        <v>0</v>
      </c>
      <c r="Z235" s="10"/>
      <c r="AA235" s="10">
        <f>'1.4.Fwd TIV-Field Inputs'!AH235</f>
        <v>0</v>
      </c>
      <c r="AB235" s="96"/>
      <c r="AC235" s="10">
        <f>'1.4.Fwd TIV-Field Inputs'!AJ235</f>
        <v>0</v>
      </c>
      <c r="AD235" s="10">
        <f>'1.4.Fwd TIV-Field Inputs'!AN235</f>
        <v>0</v>
      </c>
      <c r="AE235" s="10"/>
      <c r="AF235" s="10">
        <f>'1.4.Fwd TIV-Field Inputs'!AO235</f>
        <v>0</v>
      </c>
      <c r="AH235" s="72">
        <f>IFERROR(VLOOKUP(D235,Masters!$D$3:$E$17,2,FALSE),0)</f>
        <v>0</v>
      </c>
    </row>
    <row r="236" spans="1:34" ht="16.5" customHeight="1" x14ac:dyDescent="0.25">
      <c r="A236" s="53">
        <f>'1.4.Fwd TIV-Field Inputs'!A236</f>
        <v>0</v>
      </c>
      <c r="B236" s="53">
        <f>'1.4.Fwd TIV-Field Inputs'!B236</f>
        <v>0</v>
      </c>
      <c r="C236" s="53">
        <f>'1.4.Fwd TIV-Field Inputs'!C236</f>
        <v>0</v>
      </c>
      <c r="D236" s="53">
        <f>'1.4.Fwd TIV-Field Inputs'!D236</f>
        <v>0</v>
      </c>
      <c r="E236" s="84" t="str">
        <f t="shared" si="9"/>
        <v>0-0 (0)</v>
      </c>
      <c r="F236" s="3"/>
      <c r="G236" s="10">
        <f>'23.1.Forecasting A (M1)'!H236</f>
        <v>0</v>
      </c>
      <c r="H236" s="10"/>
      <c r="I236" s="96"/>
      <c r="J236" s="10">
        <f>'23.1.Forecasting A (M1)'!J236</f>
        <v>0</v>
      </c>
      <c r="K236" s="10">
        <f>'23.1.Forecasting A (M1)'!L236</f>
        <v>0</v>
      </c>
      <c r="L236" s="10"/>
      <c r="N236" s="10">
        <f>'1.4.Fwd TIV-Field Inputs'!O236</f>
        <v>0</v>
      </c>
      <c r="O236" s="10">
        <f>'1.4.Fwd TIV-Field Inputs'!S236</f>
        <v>0</v>
      </c>
      <c r="P236" s="10"/>
      <c r="Q236" s="10">
        <f>'1.4.Fwd TIV-Field Inputs'!T236</f>
        <v>0</v>
      </c>
      <c r="R236" s="96"/>
      <c r="S236" s="10">
        <f>'1.4.Fwd TIV-Field Inputs'!V236</f>
        <v>0</v>
      </c>
      <c r="T236" s="10">
        <f>'1.4.Fwd TIV-Field Inputs'!Z236</f>
        <v>0</v>
      </c>
      <c r="U236" s="10"/>
      <c r="V236" s="10">
        <f>'1.4.Fwd TIV-Field Inputs'!AA236</f>
        <v>0</v>
      </c>
      <c r="X236" s="10">
        <f>'1.4.Fwd TIV-Field Inputs'!AC236</f>
        <v>0</v>
      </c>
      <c r="Y236" s="10">
        <f>'1.4.Fwd TIV-Field Inputs'!AG236</f>
        <v>0</v>
      </c>
      <c r="Z236" s="10"/>
      <c r="AA236" s="10">
        <f>'1.4.Fwd TIV-Field Inputs'!AH236</f>
        <v>0</v>
      </c>
      <c r="AB236" s="96"/>
      <c r="AC236" s="10">
        <f>'1.4.Fwd TIV-Field Inputs'!AJ236</f>
        <v>0</v>
      </c>
      <c r="AD236" s="10">
        <f>'1.4.Fwd TIV-Field Inputs'!AN236</f>
        <v>0</v>
      </c>
      <c r="AE236" s="10"/>
      <c r="AF236" s="10">
        <f>'1.4.Fwd TIV-Field Inputs'!AO236</f>
        <v>0</v>
      </c>
      <c r="AH236" s="72">
        <f>IFERROR(VLOOKUP(D236,Masters!$D$3:$E$17,2,FALSE),0)</f>
        <v>0</v>
      </c>
    </row>
    <row r="237" spans="1:34" ht="16.5" customHeight="1" x14ac:dyDescent="0.25">
      <c r="A237" s="53">
        <f>'1.4.Fwd TIV-Field Inputs'!A237</f>
        <v>0</v>
      </c>
      <c r="B237" s="53">
        <f>'1.4.Fwd TIV-Field Inputs'!B237</f>
        <v>0</v>
      </c>
      <c r="C237" s="53">
        <f>'1.4.Fwd TIV-Field Inputs'!C237</f>
        <v>0</v>
      </c>
      <c r="D237" s="53">
        <f>'1.4.Fwd TIV-Field Inputs'!D237</f>
        <v>0</v>
      </c>
      <c r="E237" s="84" t="str">
        <f t="shared" si="9"/>
        <v>0-0 (0)</v>
      </c>
      <c r="F237" s="3"/>
      <c r="G237" s="10">
        <f>'23.1.Forecasting A (M1)'!H237</f>
        <v>0</v>
      </c>
      <c r="H237" s="10"/>
      <c r="I237" s="96"/>
      <c r="J237" s="10">
        <f>'23.1.Forecasting A (M1)'!J237</f>
        <v>0</v>
      </c>
      <c r="K237" s="10">
        <f>'23.1.Forecasting A (M1)'!L237</f>
        <v>0</v>
      </c>
      <c r="L237" s="10"/>
      <c r="N237" s="10">
        <f>'1.4.Fwd TIV-Field Inputs'!O237</f>
        <v>0</v>
      </c>
      <c r="O237" s="10">
        <f>'1.4.Fwd TIV-Field Inputs'!S237</f>
        <v>0</v>
      </c>
      <c r="P237" s="10"/>
      <c r="Q237" s="10">
        <f>'1.4.Fwd TIV-Field Inputs'!T237</f>
        <v>0</v>
      </c>
      <c r="R237" s="96"/>
      <c r="S237" s="10">
        <f>'1.4.Fwd TIV-Field Inputs'!V237</f>
        <v>0</v>
      </c>
      <c r="T237" s="10">
        <f>'1.4.Fwd TIV-Field Inputs'!Z237</f>
        <v>0</v>
      </c>
      <c r="U237" s="10"/>
      <c r="V237" s="10">
        <f>'1.4.Fwd TIV-Field Inputs'!AA237</f>
        <v>0</v>
      </c>
      <c r="X237" s="10">
        <f>'1.4.Fwd TIV-Field Inputs'!AC237</f>
        <v>0</v>
      </c>
      <c r="Y237" s="10">
        <f>'1.4.Fwd TIV-Field Inputs'!AG237</f>
        <v>0</v>
      </c>
      <c r="Z237" s="10"/>
      <c r="AA237" s="10">
        <f>'1.4.Fwd TIV-Field Inputs'!AH237</f>
        <v>0</v>
      </c>
      <c r="AB237" s="96"/>
      <c r="AC237" s="10">
        <f>'1.4.Fwd TIV-Field Inputs'!AJ237</f>
        <v>0</v>
      </c>
      <c r="AD237" s="10">
        <f>'1.4.Fwd TIV-Field Inputs'!AN237</f>
        <v>0</v>
      </c>
      <c r="AE237" s="10"/>
      <c r="AF237" s="10">
        <f>'1.4.Fwd TIV-Field Inputs'!AO237</f>
        <v>0</v>
      </c>
      <c r="AH237" s="72">
        <f>IFERROR(VLOOKUP(D237,Masters!$D$3:$E$17,2,FALSE),0)</f>
        <v>0</v>
      </c>
    </row>
    <row r="238" spans="1:34" ht="16.5" customHeight="1" x14ac:dyDescent="0.25">
      <c r="A238" s="53">
        <f>'1.4.Fwd TIV-Field Inputs'!A238</f>
        <v>0</v>
      </c>
      <c r="B238" s="53">
        <f>'1.4.Fwd TIV-Field Inputs'!B238</f>
        <v>0</v>
      </c>
      <c r="C238" s="53">
        <f>'1.4.Fwd TIV-Field Inputs'!C238</f>
        <v>0</v>
      </c>
      <c r="D238" s="53">
        <f>'1.4.Fwd TIV-Field Inputs'!D238</f>
        <v>0</v>
      </c>
      <c r="E238" s="84" t="str">
        <f t="shared" si="9"/>
        <v>0-0 (0)</v>
      </c>
      <c r="F238" s="3"/>
      <c r="G238" s="10">
        <f>'23.1.Forecasting A (M1)'!H238</f>
        <v>0</v>
      </c>
      <c r="H238" s="10"/>
      <c r="I238" s="96"/>
      <c r="J238" s="10">
        <f>'23.1.Forecasting A (M1)'!J238</f>
        <v>0</v>
      </c>
      <c r="K238" s="10">
        <f>'23.1.Forecasting A (M1)'!L238</f>
        <v>0</v>
      </c>
      <c r="L238" s="10"/>
      <c r="N238" s="10">
        <f>'1.4.Fwd TIV-Field Inputs'!O238</f>
        <v>0</v>
      </c>
      <c r="O238" s="10">
        <f>'1.4.Fwd TIV-Field Inputs'!S238</f>
        <v>0</v>
      </c>
      <c r="P238" s="10"/>
      <c r="Q238" s="10">
        <f>'1.4.Fwd TIV-Field Inputs'!T238</f>
        <v>0</v>
      </c>
      <c r="R238" s="96"/>
      <c r="S238" s="10">
        <f>'1.4.Fwd TIV-Field Inputs'!V238</f>
        <v>0</v>
      </c>
      <c r="T238" s="10">
        <f>'1.4.Fwd TIV-Field Inputs'!Z238</f>
        <v>0</v>
      </c>
      <c r="U238" s="10"/>
      <c r="V238" s="10">
        <f>'1.4.Fwd TIV-Field Inputs'!AA238</f>
        <v>0</v>
      </c>
      <c r="X238" s="10">
        <f>'1.4.Fwd TIV-Field Inputs'!AC238</f>
        <v>0</v>
      </c>
      <c r="Y238" s="10">
        <f>'1.4.Fwd TIV-Field Inputs'!AG238</f>
        <v>0</v>
      </c>
      <c r="Z238" s="10"/>
      <c r="AA238" s="10">
        <f>'1.4.Fwd TIV-Field Inputs'!AH238</f>
        <v>0</v>
      </c>
      <c r="AB238" s="96"/>
      <c r="AC238" s="10">
        <f>'1.4.Fwd TIV-Field Inputs'!AJ238</f>
        <v>0</v>
      </c>
      <c r="AD238" s="10">
        <f>'1.4.Fwd TIV-Field Inputs'!AN238</f>
        <v>0</v>
      </c>
      <c r="AE238" s="10"/>
      <c r="AF238" s="10">
        <f>'1.4.Fwd TIV-Field Inputs'!AO238</f>
        <v>0</v>
      </c>
      <c r="AH238" s="72">
        <f>IFERROR(VLOOKUP(D238,Masters!$D$3:$E$17,2,FALSE),0)</f>
        <v>0</v>
      </c>
    </row>
    <row r="239" spans="1:34" ht="16.5" customHeight="1" x14ac:dyDescent="0.25">
      <c r="A239" s="53">
        <f>'1.4.Fwd TIV-Field Inputs'!A239</f>
        <v>0</v>
      </c>
      <c r="B239" s="53">
        <f>'1.4.Fwd TIV-Field Inputs'!B239</f>
        <v>0</v>
      </c>
      <c r="C239" s="53">
        <f>'1.4.Fwd TIV-Field Inputs'!C239</f>
        <v>0</v>
      </c>
      <c r="D239" s="53">
        <f>'1.4.Fwd TIV-Field Inputs'!D239</f>
        <v>0</v>
      </c>
      <c r="E239" s="84" t="str">
        <f t="shared" si="9"/>
        <v>0-0 (0)</v>
      </c>
      <c r="F239" s="3"/>
      <c r="G239" s="10">
        <f>'23.1.Forecasting A (M1)'!H239</f>
        <v>0</v>
      </c>
      <c r="H239" s="10"/>
      <c r="I239" s="96"/>
      <c r="J239" s="10">
        <f>'23.1.Forecasting A (M1)'!J239</f>
        <v>0</v>
      </c>
      <c r="K239" s="10">
        <f>'23.1.Forecasting A (M1)'!L239</f>
        <v>0</v>
      </c>
      <c r="L239" s="10"/>
      <c r="N239" s="10">
        <f>'1.4.Fwd TIV-Field Inputs'!O239</f>
        <v>0</v>
      </c>
      <c r="O239" s="10">
        <f>'1.4.Fwd TIV-Field Inputs'!S239</f>
        <v>0</v>
      </c>
      <c r="P239" s="10"/>
      <c r="Q239" s="10">
        <f>'1.4.Fwd TIV-Field Inputs'!T239</f>
        <v>0</v>
      </c>
      <c r="R239" s="96"/>
      <c r="S239" s="10">
        <f>'1.4.Fwd TIV-Field Inputs'!V239</f>
        <v>0</v>
      </c>
      <c r="T239" s="10">
        <f>'1.4.Fwd TIV-Field Inputs'!Z239</f>
        <v>0</v>
      </c>
      <c r="U239" s="10"/>
      <c r="V239" s="10">
        <f>'1.4.Fwd TIV-Field Inputs'!AA239</f>
        <v>0</v>
      </c>
      <c r="X239" s="10">
        <f>'1.4.Fwd TIV-Field Inputs'!AC239</f>
        <v>0</v>
      </c>
      <c r="Y239" s="10">
        <f>'1.4.Fwd TIV-Field Inputs'!AG239</f>
        <v>0</v>
      </c>
      <c r="Z239" s="10"/>
      <c r="AA239" s="10">
        <f>'1.4.Fwd TIV-Field Inputs'!AH239</f>
        <v>0</v>
      </c>
      <c r="AB239" s="96"/>
      <c r="AC239" s="10">
        <f>'1.4.Fwd TIV-Field Inputs'!AJ239</f>
        <v>0</v>
      </c>
      <c r="AD239" s="10">
        <f>'1.4.Fwd TIV-Field Inputs'!AN239</f>
        <v>0</v>
      </c>
      <c r="AE239" s="10"/>
      <c r="AF239" s="10">
        <f>'1.4.Fwd TIV-Field Inputs'!AO239</f>
        <v>0</v>
      </c>
      <c r="AH239" s="72">
        <f>IFERROR(VLOOKUP(D239,Masters!$D$3:$E$17,2,FALSE),0)</f>
        <v>0</v>
      </c>
    </row>
    <row r="240" spans="1:34" ht="16.5" customHeight="1" x14ac:dyDescent="0.25">
      <c r="A240" s="53">
        <f>'1.4.Fwd TIV-Field Inputs'!A240</f>
        <v>0</v>
      </c>
      <c r="B240" s="53">
        <f>'1.4.Fwd TIV-Field Inputs'!B240</f>
        <v>0</v>
      </c>
      <c r="C240" s="53">
        <f>'1.4.Fwd TIV-Field Inputs'!C240</f>
        <v>0</v>
      </c>
      <c r="D240" s="53">
        <f>'1.4.Fwd TIV-Field Inputs'!D240</f>
        <v>0</v>
      </c>
      <c r="E240" s="84" t="str">
        <f t="shared" si="9"/>
        <v>0-0 (0)</v>
      </c>
      <c r="F240" s="3"/>
      <c r="G240" s="10">
        <f>'23.1.Forecasting A (M1)'!H240</f>
        <v>0</v>
      </c>
      <c r="H240" s="10"/>
      <c r="I240" s="96"/>
      <c r="J240" s="10">
        <f>'23.1.Forecasting A (M1)'!J240</f>
        <v>0</v>
      </c>
      <c r="K240" s="10">
        <f>'23.1.Forecasting A (M1)'!L240</f>
        <v>0</v>
      </c>
      <c r="L240" s="10"/>
      <c r="N240" s="10">
        <f>'1.4.Fwd TIV-Field Inputs'!O240</f>
        <v>0</v>
      </c>
      <c r="O240" s="10">
        <f>'1.4.Fwd TIV-Field Inputs'!S240</f>
        <v>0</v>
      </c>
      <c r="P240" s="10"/>
      <c r="Q240" s="10">
        <f>'1.4.Fwd TIV-Field Inputs'!T240</f>
        <v>0</v>
      </c>
      <c r="R240" s="96"/>
      <c r="S240" s="10">
        <f>'1.4.Fwd TIV-Field Inputs'!V240</f>
        <v>0</v>
      </c>
      <c r="T240" s="10">
        <f>'1.4.Fwd TIV-Field Inputs'!Z240</f>
        <v>0</v>
      </c>
      <c r="U240" s="10"/>
      <c r="V240" s="10">
        <f>'1.4.Fwd TIV-Field Inputs'!AA240</f>
        <v>0</v>
      </c>
      <c r="X240" s="10">
        <f>'1.4.Fwd TIV-Field Inputs'!AC240</f>
        <v>0</v>
      </c>
      <c r="Y240" s="10">
        <f>'1.4.Fwd TIV-Field Inputs'!AG240</f>
        <v>0</v>
      </c>
      <c r="Z240" s="10"/>
      <c r="AA240" s="10">
        <f>'1.4.Fwd TIV-Field Inputs'!AH240</f>
        <v>0</v>
      </c>
      <c r="AB240" s="96"/>
      <c r="AC240" s="10">
        <f>'1.4.Fwd TIV-Field Inputs'!AJ240</f>
        <v>0</v>
      </c>
      <c r="AD240" s="10">
        <f>'1.4.Fwd TIV-Field Inputs'!AN240</f>
        <v>0</v>
      </c>
      <c r="AE240" s="10"/>
      <c r="AF240" s="10">
        <f>'1.4.Fwd TIV-Field Inputs'!AO240</f>
        <v>0</v>
      </c>
      <c r="AH240" s="72">
        <f>IFERROR(VLOOKUP(D240,Masters!$D$3:$E$17,2,FALSE),0)</f>
        <v>0</v>
      </c>
    </row>
    <row r="241" spans="1:34" ht="16.5" customHeight="1" x14ac:dyDescent="0.25">
      <c r="A241" s="53">
        <f>'1.4.Fwd TIV-Field Inputs'!A241</f>
        <v>0</v>
      </c>
      <c r="B241" s="53">
        <f>'1.4.Fwd TIV-Field Inputs'!B241</f>
        <v>0</v>
      </c>
      <c r="C241" s="53">
        <f>'1.4.Fwd TIV-Field Inputs'!C241</f>
        <v>0</v>
      </c>
      <c r="D241" s="53">
        <f>'1.4.Fwd TIV-Field Inputs'!D241</f>
        <v>0</v>
      </c>
      <c r="E241" s="84" t="str">
        <f t="shared" si="9"/>
        <v>0-0 (0)</v>
      </c>
      <c r="F241" s="3"/>
      <c r="G241" s="10">
        <f>'23.1.Forecasting A (M1)'!H241</f>
        <v>0</v>
      </c>
      <c r="H241" s="10"/>
      <c r="I241" s="96"/>
      <c r="J241" s="10">
        <f>'23.1.Forecasting A (M1)'!J241</f>
        <v>0</v>
      </c>
      <c r="K241" s="10">
        <f>'23.1.Forecasting A (M1)'!L241</f>
        <v>0</v>
      </c>
      <c r="L241" s="10"/>
      <c r="N241" s="10">
        <f>'1.4.Fwd TIV-Field Inputs'!O241</f>
        <v>0</v>
      </c>
      <c r="O241" s="10">
        <f>'1.4.Fwd TIV-Field Inputs'!S241</f>
        <v>0</v>
      </c>
      <c r="P241" s="10"/>
      <c r="Q241" s="10">
        <f>'1.4.Fwd TIV-Field Inputs'!T241</f>
        <v>0</v>
      </c>
      <c r="R241" s="96"/>
      <c r="S241" s="10">
        <f>'1.4.Fwd TIV-Field Inputs'!V241</f>
        <v>0</v>
      </c>
      <c r="T241" s="10">
        <f>'1.4.Fwd TIV-Field Inputs'!Z241</f>
        <v>0</v>
      </c>
      <c r="U241" s="10"/>
      <c r="V241" s="10">
        <f>'1.4.Fwd TIV-Field Inputs'!AA241</f>
        <v>0</v>
      </c>
      <c r="X241" s="10">
        <f>'1.4.Fwd TIV-Field Inputs'!AC241</f>
        <v>0</v>
      </c>
      <c r="Y241" s="10">
        <f>'1.4.Fwd TIV-Field Inputs'!AG241</f>
        <v>0</v>
      </c>
      <c r="Z241" s="10"/>
      <c r="AA241" s="10">
        <f>'1.4.Fwd TIV-Field Inputs'!AH241</f>
        <v>0</v>
      </c>
      <c r="AB241" s="96"/>
      <c r="AC241" s="10">
        <f>'1.4.Fwd TIV-Field Inputs'!AJ241</f>
        <v>0</v>
      </c>
      <c r="AD241" s="10">
        <f>'1.4.Fwd TIV-Field Inputs'!AN241</f>
        <v>0</v>
      </c>
      <c r="AE241" s="10"/>
      <c r="AF241" s="10">
        <f>'1.4.Fwd TIV-Field Inputs'!AO241</f>
        <v>0</v>
      </c>
      <c r="AH241" s="72">
        <f>IFERROR(VLOOKUP(D241,Masters!$D$3:$E$17,2,FALSE),0)</f>
        <v>0</v>
      </c>
    </row>
    <row r="242" spans="1:34" ht="16.5" customHeight="1" x14ac:dyDescent="0.25">
      <c r="A242" s="53">
        <f>'1.4.Fwd TIV-Field Inputs'!A242</f>
        <v>0</v>
      </c>
      <c r="B242" s="53">
        <f>'1.4.Fwd TIV-Field Inputs'!B242</f>
        <v>0</v>
      </c>
      <c r="C242" s="53">
        <f>'1.4.Fwd TIV-Field Inputs'!C242</f>
        <v>0</v>
      </c>
      <c r="D242" s="53">
        <f>'1.4.Fwd TIV-Field Inputs'!D242</f>
        <v>0</v>
      </c>
      <c r="E242" s="84" t="str">
        <f t="shared" si="9"/>
        <v>0-0 (0)</v>
      </c>
      <c r="F242" s="3"/>
      <c r="G242" s="10">
        <f>'23.1.Forecasting A (M1)'!H242</f>
        <v>0</v>
      </c>
      <c r="H242" s="10"/>
      <c r="I242" s="96"/>
      <c r="J242" s="10">
        <f>'23.1.Forecasting A (M1)'!J242</f>
        <v>0</v>
      </c>
      <c r="K242" s="10">
        <f>'23.1.Forecasting A (M1)'!L242</f>
        <v>0</v>
      </c>
      <c r="L242" s="10"/>
      <c r="N242" s="10">
        <f>'1.4.Fwd TIV-Field Inputs'!O242</f>
        <v>0</v>
      </c>
      <c r="O242" s="10">
        <f>'1.4.Fwd TIV-Field Inputs'!S242</f>
        <v>0</v>
      </c>
      <c r="P242" s="10"/>
      <c r="Q242" s="10">
        <f>'1.4.Fwd TIV-Field Inputs'!T242</f>
        <v>0</v>
      </c>
      <c r="R242" s="96"/>
      <c r="S242" s="10">
        <f>'1.4.Fwd TIV-Field Inputs'!V242</f>
        <v>0</v>
      </c>
      <c r="T242" s="10">
        <f>'1.4.Fwd TIV-Field Inputs'!Z242</f>
        <v>0</v>
      </c>
      <c r="U242" s="10"/>
      <c r="V242" s="10">
        <f>'1.4.Fwd TIV-Field Inputs'!AA242</f>
        <v>0</v>
      </c>
      <c r="X242" s="10">
        <f>'1.4.Fwd TIV-Field Inputs'!AC242</f>
        <v>0</v>
      </c>
      <c r="Y242" s="10">
        <f>'1.4.Fwd TIV-Field Inputs'!AG242</f>
        <v>0</v>
      </c>
      <c r="Z242" s="10"/>
      <c r="AA242" s="10">
        <f>'1.4.Fwd TIV-Field Inputs'!AH242</f>
        <v>0</v>
      </c>
      <c r="AB242" s="96"/>
      <c r="AC242" s="10">
        <f>'1.4.Fwd TIV-Field Inputs'!AJ242</f>
        <v>0</v>
      </c>
      <c r="AD242" s="10">
        <f>'1.4.Fwd TIV-Field Inputs'!AN242</f>
        <v>0</v>
      </c>
      <c r="AE242" s="10"/>
      <c r="AF242" s="10">
        <f>'1.4.Fwd TIV-Field Inputs'!AO242</f>
        <v>0</v>
      </c>
      <c r="AH242" s="72">
        <f>IFERROR(VLOOKUP(D242,Masters!$D$3:$E$17,2,FALSE),0)</f>
        <v>0</v>
      </c>
    </row>
    <row r="243" spans="1:34" ht="16.5" customHeight="1" x14ac:dyDescent="0.25">
      <c r="A243" s="53">
        <f>'1.4.Fwd TIV-Field Inputs'!A243</f>
        <v>0</v>
      </c>
      <c r="B243" s="53">
        <f>'1.4.Fwd TIV-Field Inputs'!B243</f>
        <v>0</v>
      </c>
      <c r="C243" s="53">
        <f>'1.4.Fwd TIV-Field Inputs'!C243</f>
        <v>0</v>
      </c>
      <c r="D243" s="53">
        <f>'1.4.Fwd TIV-Field Inputs'!D243</f>
        <v>0</v>
      </c>
      <c r="E243" s="84" t="str">
        <f t="shared" si="9"/>
        <v>0-0 (0)</v>
      </c>
      <c r="F243" s="3"/>
      <c r="G243" s="10">
        <f>'23.1.Forecasting A (M1)'!H243</f>
        <v>0</v>
      </c>
      <c r="H243" s="10"/>
      <c r="I243" s="96"/>
      <c r="J243" s="10">
        <f>'23.1.Forecasting A (M1)'!J243</f>
        <v>0</v>
      </c>
      <c r="K243" s="10">
        <f>'23.1.Forecasting A (M1)'!L243</f>
        <v>0</v>
      </c>
      <c r="L243" s="10"/>
      <c r="N243" s="10">
        <f>'1.4.Fwd TIV-Field Inputs'!O243</f>
        <v>0</v>
      </c>
      <c r="O243" s="10">
        <f>'1.4.Fwd TIV-Field Inputs'!S243</f>
        <v>0</v>
      </c>
      <c r="P243" s="10"/>
      <c r="Q243" s="10">
        <f>'1.4.Fwd TIV-Field Inputs'!T243</f>
        <v>0</v>
      </c>
      <c r="R243" s="96"/>
      <c r="S243" s="10">
        <f>'1.4.Fwd TIV-Field Inputs'!V243</f>
        <v>0</v>
      </c>
      <c r="T243" s="10">
        <f>'1.4.Fwd TIV-Field Inputs'!Z243</f>
        <v>0</v>
      </c>
      <c r="U243" s="10"/>
      <c r="V243" s="10">
        <f>'1.4.Fwd TIV-Field Inputs'!AA243</f>
        <v>0</v>
      </c>
      <c r="X243" s="10">
        <f>'1.4.Fwd TIV-Field Inputs'!AC243</f>
        <v>0</v>
      </c>
      <c r="Y243" s="10">
        <f>'1.4.Fwd TIV-Field Inputs'!AG243</f>
        <v>0</v>
      </c>
      <c r="Z243" s="10"/>
      <c r="AA243" s="10">
        <f>'1.4.Fwd TIV-Field Inputs'!AH243</f>
        <v>0</v>
      </c>
      <c r="AB243" s="96"/>
      <c r="AC243" s="10">
        <f>'1.4.Fwd TIV-Field Inputs'!AJ243</f>
        <v>0</v>
      </c>
      <c r="AD243" s="10">
        <f>'1.4.Fwd TIV-Field Inputs'!AN243</f>
        <v>0</v>
      </c>
      <c r="AE243" s="10"/>
      <c r="AF243" s="10">
        <f>'1.4.Fwd TIV-Field Inputs'!AO243</f>
        <v>0</v>
      </c>
      <c r="AH243" s="72">
        <f>IFERROR(VLOOKUP(D243,Masters!$D$3:$E$17,2,FALSE),0)</f>
        <v>0</v>
      </c>
    </row>
    <row r="244" spans="1:34" ht="16.5" customHeight="1" x14ac:dyDescent="0.25">
      <c r="A244" s="53">
        <f>'1.4.Fwd TIV-Field Inputs'!A244</f>
        <v>0</v>
      </c>
      <c r="B244" s="53">
        <f>'1.4.Fwd TIV-Field Inputs'!B244</f>
        <v>0</v>
      </c>
      <c r="C244" s="53">
        <f>'1.4.Fwd TIV-Field Inputs'!C244</f>
        <v>0</v>
      </c>
      <c r="D244" s="53">
        <f>'1.4.Fwd TIV-Field Inputs'!D244</f>
        <v>0</v>
      </c>
      <c r="E244" s="84" t="str">
        <f t="shared" si="9"/>
        <v>0-0 (0)</v>
      </c>
      <c r="F244" s="3"/>
      <c r="G244" s="10">
        <f>'23.1.Forecasting A (M1)'!H244</f>
        <v>0</v>
      </c>
      <c r="H244" s="10"/>
      <c r="I244" s="96"/>
      <c r="J244" s="10">
        <f>'23.1.Forecasting A (M1)'!J244</f>
        <v>0</v>
      </c>
      <c r="K244" s="10">
        <f>'23.1.Forecasting A (M1)'!L244</f>
        <v>0</v>
      </c>
      <c r="L244" s="10"/>
      <c r="N244" s="10">
        <f>'1.4.Fwd TIV-Field Inputs'!O244</f>
        <v>0</v>
      </c>
      <c r="O244" s="10">
        <f>'1.4.Fwd TIV-Field Inputs'!S244</f>
        <v>0</v>
      </c>
      <c r="P244" s="10"/>
      <c r="Q244" s="10">
        <f>'1.4.Fwd TIV-Field Inputs'!T244</f>
        <v>0</v>
      </c>
      <c r="R244" s="96"/>
      <c r="S244" s="10">
        <f>'1.4.Fwd TIV-Field Inputs'!V244</f>
        <v>0</v>
      </c>
      <c r="T244" s="10">
        <f>'1.4.Fwd TIV-Field Inputs'!Z244</f>
        <v>0</v>
      </c>
      <c r="U244" s="10"/>
      <c r="V244" s="10">
        <f>'1.4.Fwd TIV-Field Inputs'!AA244</f>
        <v>0</v>
      </c>
      <c r="X244" s="10">
        <f>'1.4.Fwd TIV-Field Inputs'!AC244</f>
        <v>0</v>
      </c>
      <c r="Y244" s="10">
        <f>'1.4.Fwd TIV-Field Inputs'!AG244</f>
        <v>0</v>
      </c>
      <c r="Z244" s="10"/>
      <c r="AA244" s="10">
        <f>'1.4.Fwd TIV-Field Inputs'!AH244</f>
        <v>0</v>
      </c>
      <c r="AB244" s="96"/>
      <c r="AC244" s="10">
        <f>'1.4.Fwd TIV-Field Inputs'!AJ244</f>
        <v>0</v>
      </c>
      <c r="AD244" s="10">
        <f>'1.4.Fwd TIV-Field Inputs'!AN244</f>
        <v>0</v>
      </c>
      <c r="AE244" s="10"/>
      <c r="AF244" s="10">
        <f>'1.4.Fwd TIV-Field Inputs'!AO244</f>
        <v>0</v>
      </c>
      <c r="AH244" s="72">
        <f>IFERROR(VLOOKUP(D244,Masters!$D$3:$E$17,2,FALSE),0)</f>
        <v>0</v>
      </c>
    </row>
    <row r="245" spans="1:34" ht="16.5" customHeight="1" x14ac:dyDescent="0.25">
      <c r="A245" s="53">
        <f>'1.4.Fwd TIV-Field Inputs'!A245</f>
        <v>0</v>
      </c>
      <c r="B245" s="53">
        <f>'1.4.Fwd TIV-Field Inputs'!B245</f>
        <v>0</v>
      </c>
      <c r="C245" s="53">
        <f>'1.4.Fwd TIV-Field Inputs'!C245</f>
        <v>0</v>
      </c>
      <c r="D245" s="53">
        <f>'1.4.Fwd TIV-Field Inputs'!D245</f>
        <v>0</v>
      </c>
      <c r="E245" s="84" t="str">
        <f t="shared" si="9"/>
        <v>0-0 (0)</v>
      </c>
      <c r="F245" s="3"/>
      <c r="G245" s="10">
        <f>'23.1.Forecasting A (M1)'!H245</f>
        <v>0</v>
      </c>
      <c r="H245" s="10"/>
      <c r="I245" s="96"/>
      <c r="J245" s="10">
        <f>'23.1.Forecasting A (M1)'!J245</f>
        <v>0</v>
      </c>
      <c r="K245" s="10">
        <f>'23.1.Forecasting A (M1)'!L245</f>
        <v>0</v>
      </c>
      <c r="L245" s="10"/>
      <c r="N245" s="10">
        <f>'1.4.Fwd TIV-Field Inputs'!O245</f>
        <v>0</v>
      </c>
      <c r="O245" s="10">
        <f>'1.4.Fwd TIV-Field Inputs'!S245</f>
        <v>0</v>
      </c>
      <c r="P245" s="10"/>
      <c r="Q245" s="10">
        <f>'1.4.Fwd TIV-Field Inputs'!T245</f>
        <v>0</v>
      </c>
      <c r="R245" s="96"/>
      <c r="S245" s="10">
        <f>'1.4.Fwd TIV-Field Inputs'!V245</f>
        <v>0</v>
      </c>
      <c r="T245" s="10">
        <f>'1.4.Fwd TIV-Field Inputs'!Z245</f>
        <v>0</v>
      </c>
      <c r="U245" s="10"/>
      <c r="V245" s="10">
        <f>'1.4.Fwd TIV-Field Inputs'!AA245</f>
        <v>0</v>
      </c>
      <c r="X245" s="10">
        <f>'1.4.Fwd TIV-Field Inputs'!AC245</f>
        <v>0</v>
      </c>
      <c r="Y245" s="10">
        <f>'1.4.Fwd TIV-Field Inputs'!AG245</f>
        <v>0</v>
      </c>
      <c r="Z245" s="10"/>
      <c r="AA245" s="10">
        <f>'1.4.Fwd TIV-Field Inputs'!AH245</f>
        <v>0</v>
      </c>
      <c r="AB245" s="96"/>
      <c r="AC245" s="10">
        <f>'1.4.Fwd TIV-Field Inputs'!AJ245</f>
        <v>0</v>
      </c>
      <c r="AD245" s="10">
        <f>'1.4.Fwd TIV-Field Inputs'!AN245</f>
        <v>0</v>
      </c>
      <c r="AE245" s="10"/>
      <c r="AF245" s="10">
        <f>'1.4.Fwd TIV-Field Inputs'!AO245</f>
        <v>0</v>
      </c>
      <c r="AH245" s="72">
        <f>IFERROR(VLOOKUP(D245,Masters!$D$3:$E$17,2,FALSE),0)</f>
        <v>0</v>
      </c>
    </row>
    <row r="246" spans="1:34" ht="16.5" customHeight="1" x14ac:dyDescent="0.25">
      <c r="A246" s="53">
        <f>'1.4.Fwd TIV-Field Inputs'!A246</f>
        <v>0</v>
      </c>
      <c r="B246" s="53">
        <f>'1.4.Fwd TIV-Field Inputs'!B246</f>
        <v>0</v>
      </c>
      <c r="C246" s="53">
        <f>'1.4.Fwd TIV-Field Inputs'!C246</f>
        <v>0</v>
      </c>
      <c r="D246" s="53">
        <f>'1.4.Fwd TIV-Field Inputs'!D246</f>
        <v>0</v>
      </c>
      <c r="E246" s="84" t="str">
        <f t="shared" si="9"/>
        <v>0-0 (0)</v>
      </c>
      <c r="F246" s="3"/>
      <c r="G246" s="10">
        <f>'23.1.Forecasting A (M1)'!H246</f>
        <v>0</v>
      </c>
      <c r="H246" s="10"/>
      <c r="I246" s="96"/>
      <c r="J246" s="10">
        <f>'23.1.Forecasting A (M1)'!J246</f>
        <v>0</v>
      </c>
      <c r="K246" s="10">
        <f>'23.1.Forecasting A (M1)'!L246</f>
        <v>0</v>
      </c>
      <c r="L246" s="10"/>
      <c r="N246" s="10">
        <f>'1.4.Fwd TIV-Field Inputs'!O246</f>
        <v>0</v>
      </c>
      <c r="O246" s="10">
        <f>'1.4.Fwd TIV-Field Inputs'!S246</f>
        <v>0</v>
      </c>
      <c r="P246" s="10"/>
      <c r="Q246" s="10">
        <f>'1.4.Fwd TIV-Field Inputs'!T246</f>
        <v>0</v>
      </c>
      <c r="R246" s="96"/>
      <c r="S246" s="10">
        <f>'1.4.Fwd TIV-Field Inputs'!V246</f>
        <v>0</v>
      </c>
      <c r="T246" s="10">
        <f>'1.4.Fwd TIV-Field Inputs'!Z246</f>
        <v>0</v>
      </c>
      <c r="U246" s="10"/>
      <c r="V246" s="10">
        <f>'1.4.Fwd TIV-Field Inputs'!AA246</f>
        <v>0</v>
      </c>
      <c r="X246" s="10">
        <f>'1.4.Fwd TIV-Field Inputs'!AC246</f>
        <v>0</v>
      </c>
      <c r="Y246" s="10">
        <f>'1.4.Fwd TIV-Field Inputs'!AG246</f>
        <v>0</v>
      </c>
      <c r="Z246" s="10"/>
      <c r="AA246" s="10">
        <f>'1.4.Fwd TIV-Field Inputs'!AH246</f>
        <v>0</v>
      </c>
      <c r="AB246" s="96"/>
      <c r="AC246" s="10">
        <f>'1.4.Fwd TIV-Field Inputs'!AJ246</f>
        <v>0</v>
      </c>
      <c r="AD246" s="10">
        <f>'1.4.Fwd TIV-Field Inputs'!AN246</f>
        <v>0</v>
      </c>
      <c r="AE246" s="10"/>
      <c r="AF246" s="10">
        <f>'1.4.Fwd TIV-Field Inputs'!AO246</f>
        <v>0</v>
      </c>
      <c r="AH246" s="72">
        <f>IFERROR(VLOOKUP(D246,Masters!$D$3:$E$17,2,FALSE),0)</f>
        <v>0</v>
      </c>
    </row>
    <row r="247" spans="1:34" ht="16.5" customHeight="1" x14ac:dyDescent="0.25">
      <c r="A247" s="53">
        <f>'1.4.Fwd TIV-Field Inputs'!A247</f>
        <v>0</v>
      </c>
      <c r="B247" s="53">
        <f>'1.4.Fwd TIV-Field Inputs'!B247</f>
        <v>0</v>
      </c>
      <c r="C247" s="53">
        <f>'1.4.Fwd TIV-Field Inputs'!C247</f>
        <v>0</v>
      </c>
      <c r="D247" s="53">
        <f>'1.4.Fwd TIV-Field Inputs'!D247</f>
        <v>0</v>
      </c>
      <c r="E247" s="84" t="str">
        <f t="shared" si="9"/>
        <v>0-0 (0)</v>
      </c>
      <c r="F247" s="3"/>
      <c r="G247" s="10">
        <f>'23.1.Forecasting A (M1)'!H247</f>
        <v>0</v>
      </c>
      <c r="H247" s="10"/>
      <c r="I247" s="96"/>
      <c r="J247" s="10">
        <f>'23.1.Forecasting A (M1)'!J247</f>
        <v>0</v>
      </c>
      <c r="K247" s="10">
        <f>'23.1.Forecasting A (M1)'!L247</f>
        <v>0</v>
      </c>
      <c r="L247" s="10"/>
      <c r="N247" s="10">
        <f>'1.4.Fwd TIV-Field Inputs'!O247</f>
        <v>0</v>
      </c>
      <c r="O247" s="10">
        <f>'1.4.Fwd TIV-Field Inputs'!S247</f>
        <v>0</v>
      </c>
      <c r="P247" s="10"/>
      <c r="Q247" s="10">
        <f>'1.4.Fwd TIV-Field Inputs'!T247</f>
        <v>0</v>
      </c>
      <c r="R247" s="96"/>
      <c r="S247" s="10">
        <f>'1.4.Fwd TIV-Field Inputs'!V247</f>
        <v>0</v>
      </c>
      <c r="T247" s="10">
        <f>'1.4.Fwd TIV-Field Inputs'!Z247</f>
        <v>0</v>
      </c>
      <c r="U247" s="10"/>
      <c r="V247" s="10">
        <f>'1.4.Fwd TIV-Field Inputs'!AA247</f>
        <v>0</v>
      </c>
      <c r="X247" s="10">
        <f>'1.4.Fwd TIV-Field Inputs'!AC247</f>
        <v>0</v>
      </c>
      <c r="Y247" s="10">
        <f>'1.4.Fwd TIV-Field Inputs'!AG247</f>
        <v>0</v>
      </c>
      <c r="Z247" s="10"/>
      <c r="AA247" s="10">
        <f>'1.4.Fwd TIV-Field Inputs'!AH247</f>
        <v>0</v>
      </c>
      <c r="AB247" s="96"/>
      <c r="AC247" s="10">
        <f>'1.4.Fwd TIV-Field Inputs'!AJ247</f>
        <v>0</v>
      </c>
      <c r="AD247" s="10">
        <f>'1.4.Fwd TIV-Field Inputs'!AN247</f>
        <v>0</v>
      </c>
      <c r="AE247" s="10"/>
      <c r="AF247" s="10">
        <f>'1.4.Fwd TIV-Field Inputs'!AO247</f>
        <v>0</v>
      </c>
      <c r="AH247" s="72">
        <f>IFERROR(VLOOKUP(D247,Masters!$D$3:$E$17,2,FALSE),0)</f>
        <v>0</v>
      </c>
    </row>
    <row r="248" spans="1:34" ht="16.5" customHeight="1" x14ac:dyDescent="0.25">
      <c r="A248" s="53">
        <f>'1.4.Fwd TIV-Field Inputs'!A248</f>
        <v>0</v>
      </c>
      <c r="B248" s="53">
        <f>'1.4.Fwd TIV-Field Inputs'!B248</f>
        <v>0</v>
      </c>
      <c r="C248" s="53">
        <f>'1.4.Fwd TIV-Field Inputs'!C248</f>
        <v>0</v>
      </c>
      <c r="D248" s="53">
        <f>'1.4.Fwd TIV-Field Inputs'!D248</f>
        <v>0</v>
      </c>
      <c r="E248" s="84" t="str">
        <f t="shared" si="9"/>
        <v>0-0 (0)</v>
      </c>
      <c r="F248" s="3"/>
      <c r="G248" s="10">
        <f>'23.1.Forecasting A (M1)'!H248</f>
        <v>0</v>
      </c>
      <c r="H248" s="10"/>
      <c r="I248" s="96"/>
      <c r="J248" s="10">
        <f>'23.1.Forecasting A (M1)'!J248</f>
        <v>0</v>
      </c>
      <c r="K248" s="10">
        <f>'23.1.Forecasting A (M1)'!L248</f>
        <v>0</v>
      </c>
      <c r="L248" s="10"/>
      <c r="N248" s="10">
        <f>'1.4.Fwd TIV-Field Inputs'!O248</f>
        <v>0</v>
      </c>
      <c r="O248" s="10">
        <f>'1.4.Fwd TIV-Field Inputs'!S248</f>
        <v>0</v>
      </c>
      <c r="P248" s="10"/>
      <c r="Q248" s="10">
        <f>'1.4.Fwd TIV-Field Inputs'!T248</f>
        <v>0</v>
      </c>
      <c r="R248" s="96"/>
      <c r="S248" s="10">
        <f>'1.4.Fwd TIV-Field Inputs'!V248</f>
        <v>0</v>
      </c>
      <c r="T248" s="10">
        <f>'1.4.Fwd TIV-Field Inputs'!Z248</f>
        <v>0</v>
      </c>
      <c r="U248" s="10"/>
      <c r="V248" s="10">
        <f>'1.4.Fwd TIV-Field Inputs'!AA248</f>
        <v>0</v>
      </c>
      <c r="X248" s="10">
        <f>'1.4.Fwd TIV-Field Inputs'!AC248</f>
        <v>0</v>
      </c>
      <c r="Y248" s="10">
        <f>'1.4.Fwd TIV-Field Inputs'!AG248</f>
        <v>0</v>
      </c>
      <c r="Z248" s="10"/>
      <c r="AA248" s="10">
        <f>'1.4.Fwd TIV-Field Inputs'!AH248</f>
        <v>0</v>
      </c>
      <c r="AB248" s="96"/>
      <c r="AC248" s="10">
        <f>'1.4.Fwd TIV-Field Inputs'!AJ248</f>
        <v>0</v>
      </c>
      <c r="AD248" s="10">
        <f>'1.4.Fwd TIV-Field Inputs'!AN248</f>
        <v>0</v>
      </c>
      <c r="AE248" s="10"/>
      <c r="AF248" s="10">
        <f>'1.4.Fwd TIV-Field Inputs'!AO248</f>
        <v>0</v>
      </c>
      <c r="AH248" s="72">
        <f>IFERROR(VLOOKUP(D248,Masters!$D$3:$E$17,2,FALSE),0)</f>
        <v>0</v>
      </c>
    </row>
    <row r="249" spans="1:34" ht="16.5" customHeight="1" x14ac:dyDescent="0.25">
      <c r="A249" s="53">
        <f>'1.4.Fwd TIV-Field Inputs'!A249</f>
        <v>0</v>
      </c>
      <c r="B249" s="53">
        <f>'1.4.Fwd TIV-Field Inputs'!B249</f>
        <v>0</v>
      </c>
      <c r="C249" s="53">
        <f>'1.4.Fwd TIV-Field Inputs'!C249</f>
        <v>0</v>
      </c>
      <c r="D249" s="53">
        <f>'1.4.Fwd TIV-Field Inputs'!D249</f>
        <v>0</v>
      </c>
      <c r="E249" s="84" t="str">
        <f t="shared" si="9"/>
        <v>0-0 (0)</v>
      </c>
      <c r="F249" s="3"/>
      <c r="G249" s="10">
        <f>'23.1.Forecasting A (M1)'!H249</f>
        <v>0</v>
      </c>
      <c r="H249" s="10"/>
      <c r="I249" s="96"/>
      <c r="J249" s="10">
        <f>'23.1.Forecasting A (M1)'!J249</f>
        <v>0</v>
      </c>
      <c r="K249" s="10">
        <f>'23.1.Forecasting A (M1)'!L249</f>
        <v>0</v>
      </c>
      <c r="L249" s="10"/>
      <c r="N249" s="10">
        <f>'1.4.Fwd TIV-Field Inputs'!O249</f>
        <v>0</v>
      </c>
      <c r="O249" s="10">
        <f>'1.4.Fwd TIV-Field Inputs'!S249</f>
        <v>0</v>
      </c>
      <c r="P249" s="10"/>
      <c r="Q249" s="10">
        <f>'1.4.Fwd TIV-Field Inputs'!T249</f>
        <v>0</v>
      </c>
      <c r="R249" s="96"/>
      <c r="S249" s="10">
        <f>'1.4.Fwd TIV-Field Inputs'!V249</f>
        <v>0</v>
      </c>
      <c r="T249" s="10">
        <f>'1.4.Fwd TIV-Field Inputs'!Z249</f>
        <v>0</v>
      </c>
      <c r="U249" s="10"/>
      <c r="V249" s="10">
        <f>'1.4.Fwd TIV-Field Inputs'!AA249</f>
        <v>0</v>
      </c>
      <c r="X249" s="10">
        <f>'1.4.Fwd TIV-Field Inputs'!AC249</f>
        <v>0</v>
      </c>
      <c r="Y249" s="10">
        <f>'1.4.Fwd TIV-Field Inputs'!AG249</f>
        <v>0</v>
      </c>
      <c r="Z249" s="10"/>
      <c r="AA249" s="10">
        <f>'1.4.Fwd TIV-Field Inputs'!AH249</f>
        <v>0</v>
      </c>
      <c r="AB249" s="96"/>
      <c r="AC249" s="10">
        <f>'1.4.Fwd TIV-Field Inputs'!AJ249</f>
        <v>0</v>
      </c>
      <c r="AD249" s="10">
        <f>'1.4.Fwd TIV-Field Inputs'!AN249</f>
        <v>0</v>
      </c>
      <c r="AE249" s="10"/>
      <c r="AF249" s="10">
        <f>'1.4.Fwd TIV-Field Inputs'!AO249</f>
        <v>0</v>
      </c>
      <c r="AH249" s="72">
        <f>IFERROR(VLOOKUP(D249,Masters!$D$3:$E$17,2,FALSE),0)</f>
        <v>0</v>
      </c>
    </row>
    <row r="250" spans="1:34" ht="16.5" customHeight="1" x14ac:dyDescent="0.25">
      <c r="A250" s="53">
        <f>'1.4.Fwd TIV-Field Inputs'!A250</f>
        <v>0</v>
      </c>
      <c r="B250" s="53">
        <f>'1.4.Fwd TIV-Field Inputs'!B250</f>
        <v>0</v>
      </c>
      <c r="C250" s="53">
        <f>'1.4.Fwd TIV-Field Inputs'!C250</f>
        <v>0</v>
      </c>
      <c r="D250" s="53">
        <f>'1.4.Fwd TIV-Field Inputs'!D250</f>
        <v>0</v>
      </c>
      <c r="E250" s="84" t="str">
        <f t="shared" si="9"/>
        <v>0-0 (0)</v>
      </c>
      <c r="F250" s="3"/>
      <c r="G250" s="10">
        <f>'23.1.Forecasting A (M1)'!H250</f>
        <v>0</v>
      </c>
      <c r="H250" s="10"/>
      <c r="I250" s="96"/>
      <c r="J250" s="10">
        <f>'23.1.Forecasting A (M1)'!J250</f>
        <v>0</v>
      </c>
      <c r="K250" s="10">
        <f>'23.1.Forecasting A (M1)'!L250</f>
        <v>0</v>
      </c>
      <c r="L250" s="10"/>
      <c r="N250" s="10">
        <f>'1.4.Fwd TIV-Field Inputs'!O250</f>
        <v>0</v>
      </c>
      <c r="O250" s="10">
        <f>'1.4.Fwd TIV-Field Inputs'!S250</f>
        <v>0</v>
      </c>
      <c r="P250" s="10"/>
      <c r="Q250" s="10">
        <f>'1.4.Fwd TIV-Field Inputs'!T250</f>
        <v>0</v>
      </c>
      <c r="R250" s="96"/>
      <c r="S250" s="10">
        <f>'1.4.Fwd TIV-Field Inputs'!V250</f>
        <v>0</v>
      </c>
      <c r="T250" s="10">
        <f>'1.4.Fwd TIV-Field Inputs'!Z250</f>
        <v>0</v>
      </c>
      <c r="U250" s="10"/>
      <c r="V250" s="10">
        <f>'1.4.Fwd TIV-Field Inputs'!AA250</f>
        <v>0</v>
      </c>
      <c r="X250" s="10">
        <f>'1.4.Fwd TIV-Field Inputs'!AC250</f>
        <v>0</v>
      </c>
      <c r="Y250" s="10">
        <f>'1.4.Fwd TIV-Field Inputs'!AG250</f>
        <v>0</v>
      </c>
      <c r="Z250" s="10"/>
      <c r="AA250" s="10">
        <f>'1.4.Fwd TIV-Field Inputs'!AH250</f>
        <v>0</v>
      </c>
      <c r="AB250" s="96"/>
      <c r="AC250" s="10">
        <f>'1.4.Fwd TIV-Field Inputs'!AJ250</f>
        <v>0</v>
      </c>
      <c r="AD250" s="10">
        <f>'1.4.Fwd TIV-Field Inputs'!AN250</f>
        <v>0</v>
      </c>
      <c r="AE250" s="10"/>
      <c r="AF250" s="10">
        <f>'1.4.Fwd TIV-Field Inputs'!AO250</f>
        <v>0</v>
      </c>
      <c r="AH250" s="72">
        <f>IFERROR(VLOOKUP(D250,Masters!$D$3:$E$17,2,FALSE),0)</f>
        <v>0</v>
      </c>
    </row>
    <row r="251" spans="1:34" ht="16.5" customHeight="1" x14ac:dyDescent="0.25">
      <c r="A251" s="53">
        <f>'1.4.Fwd TIV-Field Inputs'!A251</f>
        <v>0</v>
      </c>
      <c r="B251" s="53">
        <f>'1.4.Fwd TIV-Field Inputs'!B251</f>
        <v>0</v>
      </c>
      <c r="C251" s="53">
        <f>'1.4.Fwd TIV-Field Inputs'!C251</f>
        <v>0</v>
      </c>
      <c r="D251" s="53">
        <f>'1.4.Fwd TIV-Field Inputs'!D251</f>
        <v>0</v>
      </c>
      <c r="E251" s="84" t="str">
        <f t="shared" si="9"/>
        <v>0-0 (0)</v>
      </c>
      <c r="F251" s="3"/>
      <c r="G251" s="10">
        <f>'23.1.Forecasting A (M1)'!H251</f>
        <v>0</v>
      </c>
      <c r="H251" s="10"/>
      <c r="I251" s="96"/>
      <c r="J251" s="10">
        <f>'23.1.Forecasting A (M1)'!J251</f>
        <v>0</v>
      </c>
      <c r="K251" s="10">
        <f>'23.1.Forecasting A (M1)'!L251</f>
        <v>0</v>
      </c>
      <c r="L251" s="10"/>
      <c r="N251" s="10">
        <f>'1.4.Fwd TIV-Field Inputs'!O251</f>
        <v>0</v>
      </c>
      <c r="O251" s="10">
        <f>'1.4.Fwd TIV-Field Inputs'!S251</f>
        <v>0</v>
      </c>
      <c r="P251" s="10"/>
      <c r="Q251" s="10">
        <f>'1.4.Fwd TIV-Field Inputs'!T251</f>
        <v>0</v>
      </c>
      <c r="R251" s="96"/>
      <c r="S251" s="10">
        <f>'1.4.Fwd TIV-Field Inputs'!V251</f>
        <v>0</v>
      </c>
      <c r="T251" s="10">
        <f>'1.4.Fwd TIV-Field Inputs'!Z251</f>
        <v>0</v>
      </c>
      <c r="U251" s="10"/>
      <c r="V251" s="10">
        <f>'1.4.Fwd TIV-Field Inputs'!AA251</f>
        <v>0</v>
      </c>
      <c r="X251" s="10">
        <f>'1.4.Fwd TIV-Field Inputs'!AC251</f>
        <v>0</v>
      </c>
      <c r="Y251" s="10">
        <f>'1.4.Fwd TIV-Field Inputs'!AG251</f>
        <v>0</v>
      </c>
      <c r="Z251" s="10"/>
      <c r="AA251" s="10">
        <f>'1.4.Fwd TIV-Field Inputs'!AH251</f>
        <v>0</v>
      </c>
      <c r="AB251" s="96"/>
      <c r="AC251" s="10">
        <f>'1.4.Fwd TIV-Field Inputs'!AJ251</f>
        <v>0</v>
      </c>
      <c r="AD251" s="10">
        <f>'1.4.Fwd TIV-Field Inputs'!AN251</f>
        <v>0</v>
      </c>
      <c r="AE251" s="10"/>
      <c r="AF251" s="10">
        <f>'1.4.Fwd TIV-Field Inputs'!AO251</f>
        <v>0</v>
      </c>
      <c r="AH251" s="72">
        <f>IFERROR(VLOOKUP(D251,Masters!$D$3:$E$17,2,FALSE),0)</f>
        <v>0</v>
      </c>
    </row>
    <row r="252" spans="1:34" x14ac:dyDescent="0.25">
      <c r="F252" s="3"/>
      <c r="G252" s="11"/>
      <c r="H252" s="11"/>
      <c r="I252" s="96"/>
      <c r="J252" s="11"/>
      <c r="K252" s="11"/>
      <c r="L252" s="11"/>
      <c r="P252" s="11"/>
      <c r="Q252" s="11"/>
      <c r="R252" s="96"/>
      <c r="U252" s="11"/>
      <c r="V252" s="11"/>
      <c r="X252" s="11"/>
      <c r="Y252" s="11"/>
      <c r="Z252" s="11"/>
      <c r="AA252" s="11"/>
      <c r="AB252" s="96"/>
      <c r="AC252" s="11"/>
      <c r="AD252" s="11"/>
      <c r="AE252" s="11"/>
      <c r="AF252" s="11"/>
    </row>
  </sheetData>
  <autoFilter ref="A5:AF5"/>
  <mergeCells count="6">
    <mergeCell ref="AC4:AF4"/>
    <mergeCell ref="G4:H4"/>
    <mergeCell ref="J4:L4"/>
    <mergeCell ref="N4:Q4"/>
    <mergeCell ref="S4:V4"/>
    <mergeCell ref="X4:AA4"/>
  </mergeCells>
  <dataValidations count="2">
    <dataValidation type="list" allowBlank="1" showInputMessage="1" showErrorMessage="1" sqref="A6:D251">
      <formula1>teams</formula1>
    </dataValidation>
    <dataValidation type="list" allowBlank="1" showInputMessage="1" showErrorMessage="1" sqref="J6:J251">
      <formula1>INDIRECT(AH6)</formula1>
    </dataValidation>
  </dataValidations>
  <pageMargins left="0.7" right="0.7" top="0.75" bottom="0.75" header="0.3" footer="0.3"/>
  <pageSetup paperSize="9"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4:AG52"/>
  <sheetViews>
    <sheetView zoomScale="80" zoomScaleNormal="80" workbookViewId="0">
      <selection activeCell="C10" sqref="C10"/>
    </sheetView>
  </sheetViews>
  <sheetFormatPr defaultColWidth="9.140625" defaultRowHeight="16.5" x14ac:dyDescent="0.3"/>
  <cols>
    <col min="1" max="4" width="17.7109375" style="1" customWidth="1"/>
    <col min="5" max="5" width="20.42578125" style="1" customWidth="1"/>
    <col min="6" max="9" width="17.7109375" style="1" customWidth="1"/>
    <col min="10" max="10" width="2.140625" style="60" customWidth="1"/>
    <col min="11" max="13" width="17.7109375" style="1" customWidth="1"/>
    <col min="14" max="15" width="9.140625" style="60"/>
    <col min="16" max="16384" width="9.140625" style="1"/>
  </cols>
  <sheetData>
    <row r="4" spans="1:33" x14ac:dyDescent="0.3">
      <c r="B4" s="70">
        <f t="shared" ref="B4:I4" si="0">SUM(B6:B52)</f>
        <v>0</v>
      </c>
      <c r="C4" s="70">
        <f t="shared" si="0"/>
        <v>10</v>
      </c>
      <c r="D4" s="70">
        <f t="shared" si="0"/>
        <v>0</v>
      </c>
      <c r="E4" s="70">
        <f t="shared" si="0"/>
        <v>-10</v>
      </c>
      <c r="F4" s="70">
        <f t="shared" si="0"/>
        <v>7</v>
      </c>
      <c r="G4" s="70">
        <f t="shared" si="0"/>
        <v>0</v>
      </c>
      <c r="H4" s="70">
        <f t="shared" si="0"/>
        <v>0</v>
      </c>
      <c r="I4" s="70">
        <f t="shared" si="0"/>
        <v>17</v>
      </c>
      <c r="K4" s="70">
        <f t="shared" ref="K4:L4" si="1">SUM(K6:K52)</f>
        <v>0</v>
      </c>
      <c r="L4" s="70">
        <f t="shared" si="1"/>
        <v>-17</v>
      </c>
      <c r="M4" s="99"/>
    </row>
    <row r="5" spans="1:33" ht="33" x14ac:dyDescent="0.3">
      <c r="A5" s="69" t="s">
        <v>176</v>
      </c>
      <c r="B5" s="69" t="s">
        <v>218</v>
      </c>
      <c r="C5" s="69" t="s">
        <v>224</v>
      </c>
      <c r="D5" s="69" t="s">
        <v>309</v>
      </c>
      <c r="E5" s="69" t="s">
        <v>219</v>
      </c>
      <c r="F5" s="69" t="s">
        <v>220</v>
      </c>
      <c r="G5" s="69" t="s">
        <v>221</v>
      </c>
      <c r="H5" s="69" t="s">
        <v>222</v>
      </c>
      <c r="I5" s="69" t="s">
        <v>223</v>
      </c>
      <c r="K5" s="69" t="s">
        <v>293</v>
      </c>
      <c r="L5" s="69" t="s">
        <v>157</v>
      </c>
      <c r="M5" s="69" t="s">
        <v>294</v>
      </c>
      <c r="T5" s="370" t="s">
        <v>254</v>
      </c>
      <c r="U5" s="370"/>
      <c r="V5" s="370"/>
      <c r="W5" s="370"/>
      <c r="X5" s="370"/>
      <c r="AC5" s="81" t="s">
        <v>255</v>
      </c>
    </row>
    <row r="6" spans="1:33" x14ac:dyDescent="0.3">
      <c r="A6" s="208">
        <f>Masters!I3</f>
        <v>1012</v>
      </c>
      <c r="B6" s="57"/>
      <c r="C6" s="57">
        <v>3</v>
      </c>
      <c r="D6" s="57"/>
      <c r="E6" s="62">
        <f>IFERROR(B6+D6-C6,0)</f>
        <v>-3</v>
      </c>
      <c r="F6" s="62">
        <f>SUMIF('23.1.Forecasting A (M2)'!$J$6:$J$251,'23.2.Forecasting B (M2)'!A6,'23.1.Forecasting A (M2)'!$K$6:$K$251)</f>
        <v>0</v>
      </c>
      <c r="G6" s="62">
        <f>SUMIF('23.1.Forecasting A (M2)'!$J$6:$J$251,'23.2.Forecasting B (M2)'!A6,'23.1.Forecasting A (M2)'!$L$6:$L$251)</f>
        <v>0</v>
      </c>
      <c r="H6" s="62">
        <f>MAX(E6,ROUNDUP(G6/2,0))</f>
        <v>0</v>
      </c>
      <c r="I6" s="62">
        <f>IFERROR(ROUNDUP(F6+H6-E6,0),0)</f>
        <v>3</v>
      </c>
      <c r="K6" s="57"/>
      <c r="L6" s="62">
        <f>K6-I6</f>
        <v>-3</v>
      </c>
      <c r="M6" s="57"/>
      <c r="X6" s="81" t="s">
        <v>177</v>
      </c>
      <c r="AG6" s="81" t="s">
        <v>177</v>
      </c>
    </row>
    <row r="7" spans="1:33" x14ac:dyDescent="0.3">
      <c r="A7" s="197">
        <f>Masters!I4</f>
        <v>1212</v>
      </c>
      <c r="B7" s="57"/>
      <c r="C7" s="57">
        <v>7</v>
      </c>
      <c r="D7" s="57"/>
      <c r="E7" s="62">
        <f t="shared" ref="E7:E52" si="2">IFERROR(B7+D7-C7,0)</f>
        <v>-7</v>
      </c>
      <c r="F7" s="62">
        <f>SUMIF('23.1.Forecasting A (M2)'!$J$6:$J$251,'23.2.Forecasting B (M2)'!A7,'23.1.Forecasting A (M2)'!$K$6:$K$251)</f>
        <v>7</v>
      </c>
      <c r="G7" s="62">
        <f>SUMIF('23.1.Forecasting A (M2)'!$J$6:$J$251,'23.2.Forecasting B (M2)'!A7,'23.1.Forecasting A (M2)'!$L$6:$L$251)</f>
        <v>0</v>
      </c>
      <c r="H7" s="62">
        <f t="shared" ref="H7:H52" si="3">MAX(E7,ROUNDUP(G7/2,0))</f>
        <v>0</v>
      </c>
      <c r="I7" s="62">
        <f t="shared" ref="I7:I52" si="4">IFERROR(ROUNDUP(F7+H7-E7,0),0)</f>
        <v>14</v>
      </c>
      <c r="K7" s="57"/>
      <c r="L7" s="62">
        <f t="shared" ref="L7:L52" si="5">K7-I7</f>
        <v>-14</v>
      </c>
      <c r="M7" s="57"/>
      <c r="T7" s="59"/>
      <c r="U7" s="59"/>
      <c r="V7" s="59"/>
      <c r="W7" s="59"/>
      <c r="X7" s="82"/>
      <c r="AC7" s="59">
        <f>IFERROR(ROUNDUP(MAX(T7-Y7,0),0),0)</f>
        <v>0</v>
      </c>
      <c r="AD7" s="59">
        <f>IFERROR(ROUNDUP(MAX(U7-Z7,0),0),0)</f>
        <v>0</v>
      </c>
      <c r="AE7" s="59">
        <f>IFERROR(ROUNDUP(MAX(V7-AA7,0),0),0)</f>
        <v>0</v>
      </c>
      <c r="AF7" s="59">
        <f>IFERROR(ROUNDUP(MAX(W7-AB7,0),0),0)</f>
        <v>0</v>
      </c>
      <c r="AG7" s="82"/>
    </row>
    <row r="8" spans="1:33" x14ac:dyDescent="0.3">
      <c r="A8" s="197" t="str">
        <f>Masters!I5</f>
        <v>1616iL</v>
      </c>
      <c r="B8" s="57"/>
      <c r="C8" s="57"/>
      <c r="D8" s="57"/>
      <c r="E8" s="62">
        <f t="shared" si="2"/>
        <v>0</v>
      </c>
      <c r="F8" s="62">
        <f>SUMIF('23.1.Forecasting A (M2)'!$J$6:$J$251,'23.2.Forecasting B (M2)'!A8,'23.1.Forecasting A (M2)'!$K$6:$K$251)</f>
        <v>0</v>
      </c>
      <c r="G8" s="62">
        <f>SUMIF('23.1.Forecasting A (M2)'!$J$6:$J$251,'23.2.Forecasting B (M2)'!A8,'23.1.Forecasting A (M2)'!$L$6:$L$251)</f>
        <v>0</v>
      </c>
      <c r="H8" s="62">
        <f t="shared" si="3"/>
        <v>0</v>
      </c>
      <c r="I8" s="62">
        <f t="shared" si="4"/>
        <v>0</v>
      </c>
      <c r="K8" s="57"/>
      <c r="L8" s="62">
        <f t="shared" si="5"/>
        <v>0</v>
      </c>
      <c r="M8" s="57"/>
      <c r="T8" s="59"/>
      <c r="U8" s="59"/>
      <c r="V8" s="59"/>
      <c r="W8" s="59"/>
      <c r="X8" s="82"/>
      <c r="AC8" s="59">
        <f t="shared" ref="AC8:AF52" si="6">IFERROR(ROUNDUP(MAX(T8-Y8,0),0),0)</f>
        <v>0</v>
      </c>
      <c r="AD8" s="59">
        <f t="shared" si="6"/>
        <v>0</v>
      </c>
      <c r="AE8" s="59">
        <f t="shared" si="6"/>
        <v>0</v>
      </c>
      <c r="AF8" s="59">
        <f t="shared" si="6"/>
        <v>0</v>
      </c>
      <c r="AG8" s="82"/>
    </row>
    <row r="9" spans="1:33" x14ac:dyDescent="0.3">
      <c r="A9" s="197" t="str">
        <f>Masters!I6</f>
        <v>1616iL/1</v>
      </c>
      <c r="B9" s="57"/>
      <c r="C9" s="57"/>
      <c r="D9" s="57"/>
      <c r="E9" s="62">
        <f t="shared" si="2"/>
        <v>0</v>
      </c>
      <c r="F9" s="62">
        <f>SUMIF('23.1.Forecasting A (M2)'!$J$6:$J$251,'23.2.Forecasting B (M2)'!A9,'23.1.Forecasting A (M2)'!$K$6:$K$251)</f>
        <v>0</v>
      </c>
      <c r="G9" s="62">
        <f>SUMIF('23.1.Forecasting A (M2)'!$J$6:$J$251,'23.2.Forecasting B (M2)'!A9,'23.1.Forecasting A (M2)'!$L$6:$L$251)</f>
        <v>0</v>
      </c>
      <c r="H9" s="62">
        <f t="shared" si="3"/>
        <v>0</v>
      </c>
      <c r="I9" s="62">
        <f t="shared" si="4"/>
        <v>0</v>
      </c>
      <c r="K9" s="57"/>
      <c r="L9" s="62">
        <f t="shared" si="5"/>
        <v>0</v>
      </c>
      <c r="M9" s="57"/>
      <c r="T9" s="59"/>
      <c r="U9" s="59"/>
      <c r="V9" s="59"/>
      <c r="W9" s="59"/>
      <c r="X9" s="82"/>
      <c r="AC9" s="59">
        <f t="shared" si="6"/>
        <v>0</v>
      </c>
      <c r="AD9" s="59">
        <f t="shared" si="6"/>
        <v>0</v>
      </c>
      <c r="AE9" s="59">
        <f t="shared" si="6"/>
        <v>0</v>
      </c>
      <c r="AF9" s="59">
        <f t="shared" si="6"/>
        <v>0</v>
      </c>
      <c r="AG9" s="82"/>
    </row>
    <row r="10" spans="1:33" x14ac:dyDescent="0.3">
      <c r="A10" s="197" t="str">
        <f>Masters!I7</f>
        <v>1616iL/2</v>
      </c>
      <c r="B10" s="57"/>
      <c r="C10" s="57"/>
      <c r="D10" s="57"/>
      <c r="E10" s="62">
        <f t="shared" si="2"/>
        <v>0</v>
      </c>
      <c r="F10" s="62">
        <f>SUMIF('23.1.Forecasting A (M2)'!$J$6:$J$251,'23.2.Forecasting B (M2)'!A10,'23.1.Forecasting A (M2)'!$K$6:$K$251)</f>
        <v>0</v>
      </c>
      <c r="G10" s="62">
        <f>SUMIF('23.1.Forecasting A (M2)'!$J$6:$J$251,'23.2.Forecasting B (M2)'!A10,'23.1.Forecasting A (M2)'!$L$6:$L$251)</f>
        <v>0</v>
      </c>
      <c r="H10" s="62">
        <f t="shared" si="3"/>
        <v>0</v>
      </c>
      <c r="I10" s="62">
        <f t="shared" si="4"/>
        <v>0</v>
      </c>
      <c r="K10" s="57"/>
      <c r="L10" s="62">
        <f t="shared" si="5"/>
        <v>0</v>
      </c>
      <c r="M10" s="57"/>
      <c r="T10" s="59"/>
      <c r="U10" s="59"/>
      <c r="V10" s="59"/>
      <c r="W10" s="59"/>
      <c r="X10" s="82"/>
      <c r="AC10" s="59">
        <f t="shared" si="6"/>
        <v>0</v>
      </c>
      <c r="AD10" s="59">
        <f t="shared" si="6"/>
        <v>0</v>
      </c>
      <c r="AE10" s="59">
        <f t="shared" si="6"/>
        <v>0</v>
      </c>
      <c r="AF10" s="59">
        <f t="shared" si="6"/>
        <v>0</v>
      </c>
      <c r="AG10" s="82"/>
    </row>
    <row r="11" spans="1:33" x14ac:dyDescent="0.3">
      <c r="A11" s="197" t="str">
        <f>Masters!I8</f>
        <v>1616iL/3</v>
      </c>
      <c r="B11" s="57"/>
      <c r="C11" s="57"/>
      <c r="D11" s="57"/>
      <c r="E11" s="62">
        <f t="shared" si="2"/>
        <v>0</v>
      </c>
      <c r="F11" s="62">
        <f>SUMIF('23.1.Forecasting A (M2)'!$J$6:$J$251,'23.2.Forecasting B (M2)'!A11,'23.1.Forecasting A (M2)'!$K$6:$K$251)</f>
        <v>0</v>
      </c>
      <c r="G11" s="62">
        <f>SUMIF('23.1.Forecasting A (M2)'!$J$6:$J$251,'23.2.Forecasting B (M2)'!A11,'23.1.Forecasting A (M2)'!$L$6:$L$251)</f>
        <v>0</v>
      </c>
      <c r="H11" s="62">
        <f t="shared" si="3"/>
        <v>0</v>
      </c>
      <c r="I11" s="62">
        <f t="shared" si="4"/>
        <v>0</v>
      </c>
      <c r="K11" s="57"/>
      <c r="L11" s="62">
        <f t="shared" si="5"/>
        <v>0</v>
      </c>
      <c r="M11" s="57"/>
      <c r="T11" s="59"/>
      <c r="U11" s="59"/>
      <c r="V11" s="59"/>
      <c r="W11" s="59"/>
      <c r="X11" s="82"/>
      <c r="AC11" s="59">
        <f t="shared" si="6"/>
        <v>0</v>
      </c>
      <c r="AD11" s="59">
        <f t="shared" si="6"/>
        <v>0</v>
      </c>
      <c r="AE11" s="59">
        <f t="shared" si="6"/>
        <v>0</v>
      </c>
      <c r="AF11" s="59">
        <f t="shared" si="6"/>
        <v>0</v>
      </c>
      <c r="AG11" s="82"/>
    </row>
    <row r="12" spans="1:33" x14ac:dyDescent="0.3">
      <c r="A12" s="197" t="str">
        <f>Masters!I9</f>
        <v>1616XL/3</v>
      </c>
      <c r="B12" s="57"/>
      <c r="C12" s="57"/>
      <c r="D12" s="57"/>
      <c r="E12" s="62">
        <f t="shared" si="2"/>
        <v>0</v>
      </c>
      <c r="F12" s="62">
        <f>SUMIF('23.1.Forecasting A (M2)'!$J$6:$J$251,'23.2.Forecasting B (M2)'!A12,'23.1.Forecasting A (M2)'!$K$6:$K$251)</f>
        <v>0</v>
      </c>
      <c r="G12" s="62">
        <f>SUMIF('23.1.Forecasting A (M2)'!$J$6:$J$251,'23.2.Forecasting B (M2)'!A12,'23.1.Forecasting A (M2)'!$L$6:$L$251)</f>
        <v>0</v>
      </c>
      <c r="H12" s="62">
        <f t="shared" si="3"/>
        <v>0</v>
      </c>
      <c r="I12" s="62">
        <f t="shared" si="4"/>
        <v>0</v>
      </c>
      <c r="K12" s="57"/>
      <c r="L12" s="62">
        <f t="shared" si="5"/>
        <v>0</v>
      </c>
      <c r="M12" s="57"/>
      <c r="T12" s="59"/>
      <c r="U12" s="59"/>
      <c r="V12" s="59"/>
      <c r="W12" s="59"/>
      <c r="X12" s="82"/>
      <c r="AC12" s="59">
        <f t="shared" si="6"/>
        <v>0</v>
      </c>
      <c r="AD12" s="59">
        <f t="shared" si="6"/>
        <v>0</v>
      </c>
      <c r="AE12" s="59">
        <f t="shared" si="6"/>
        <v>0</v>
      </c>
      <c r="AF12" s="59">
        <f t="shared" si="6"/>
        <v>0</v>
      </c>
      <c r="AG12" s="82"/>
    </row>
    <row r="13" spans="1:33" x14ac:dyDescent="0.3">
      <c r="A13" s="197" t="str">
        <f>Masters!I10</f>
        <v>U-1616T</v>
      </c>
      <c r="B13" s="57"/>
      <c r="C13" s="57"/>
      <c r="D13" s="57"/>
      <c r="E13" s="62">
        <f t="shared" si="2"/>
        <v>0</v>
      </c>
      <c r="F13" s="62">
        <f>SUMIF('23.1.Forecasting A (M2)'!$J$6:$J$251,'23.2.Forecasting B (M2)'!A13,'23.1.Forecasting A (M2)'!$K$6:$K$251)</f>
        <v>0</v>
      </c>
      <c r="G13" s="62">
        <f>SUMIF('23.1.Forecasting A (M2)'!$J$6:$J$251,'23.2.Forecasting B (M2)'!A13,'23.1.Forecasting A (M2)'!$L$6:$L$251)</f>
        <v>0</v>
      </c>
      <c r="H13" s="62">
        <f t="shared" si="3"/>
        <v>0</v>
      </c>
      <c r="I13" s="62">
        <f t="shared" si="4"/>
        <v>0</v>
      </c>
      <c r="K13" s="57"/>
      <c r="L13" s="62">
        <f t="shared" si="5"/>
        <v>0</v>
      </c>
      <c r="M13" s="57"/>
      <c r="T13" s="59"/>
      <c r="U13" s="59"/>
      <c r="V13" s="59"/>
      <c r="W13" s="59"/>
      <c r="X13" s="82"/>
      <c r="AC13" s="59">
        <f t="shared" si="6"/>
        <v>0</v>
      </c>
      <c r="AD13" s="59">
        <f t="shared" si="6"/>
        <v>0</v>
      </c>
      <c r="AE13" s="59">
        <f t="shared" si="6"/>
        <v>0</v>
      </c>
      <c r="AF13" s="59">
        <f t="shared" si="6"/>
        <v>0</v>
      </c>
      <c r="AG13" s="82"/>
    </row>
    <row r="14" spans="1:33" x14ac:dyDescent="0.3">
      <c r="A14" s="197" t="str">
        <f>Masters!I11</f>
        <v>1618XP</v>
      </c>
      <c r="B14" s="57"/>
      <c r="C14" s="57"/>
      <c r="D14" s="57"/>
      <c r="E14" s="62">
        <f t="shared" si="2"/>
        <v>0</v>
      </c>
      <c r="F14" s="62">
        <f>SUMIF('23.1.Forecasting A (M2)'!$J$6:$J$251,'23.2.Forecasting B (M2)'!A14,'23.1.Forecasting A (M2)'!$K$6:$K$251)</f>
        <v>0</v>
      </c>
      <c r="G14" s="62">
        <f>SUMIF('23.1.Forecasting A (M2)'!$J$6:$J$251,'23.2.Forecasting B (M2)'!A14,'23.1.Forecasting A (M2)'!$L$6:$L$251)</f>
        <v>0</v>
      </c>
      <c r="H14" s="62">
        <f t="shared" si="3"/>
        <v>0</v>
      </c>
      <c r="I14" s="62">
        <f t="shared" si="4"/>
        <v>0</v>
      </c>
      <c r="K14" s="57"/>
      <c r="L14" s="62">
        <f t="shared" si="5"/>
        <v>0</v>
      </c>
      <c r="M14" s="57"/>
      <c r="T14" s="59"/>
      <c r="U14" s="59"/>
      <c r="V14" s="59"/>
      <c r="W14" s="59"/>
      <c r="X14" s="82"/>
      <c r="AC14" s="59">
        <f t="shared" si="6"/>
        <v>0</v>
      </c>
      <c r="AD14" s="59">
        <f t="shared" si="6"/>
        <v>0</v>
      </c>
      <c r="AE14" s="59">
        <f t="shared" si="6"/>
        <v>0</v>
      </c>
      <c r="AF14" s="59">
        <f t="shared" si="6"/>
        <v>0</v>
      </c>
      <c r="AG14" s="82"/>
    </row>
    <row r="15" spans="1:33" x14ac:dyDescent="0.3">
      <c r="A15" s="197" t="str">
        <f>Masters!I12</f>
        <v>CTTP 1616XL</v>
      </c>
      <c r="B15" s="57"/>
      <c r="C15" s="57"/>
      <c r="D15" s="57"/>
      <c r="E15" s="62">
        <f t="shared" si="2"/>
        <v>0</v>
      </c>
      <c r="F15" s="62">
        <f>SUMIF('23.1.Forecasting A (M2)'!$J$6:$J$251,'23.2.Forecasting B (M2)'!A15,'23.1.Forecasting A (M2)'!$K$6:$K$251)</f>
        <v>0</v>
      </c>
      <c r="G15" s="62">
        <f>SUMIF('23.1.Forecasting A (M2)'!$J$6:$J$251,'23.2.Forecasting B (M2)'!A15,'23.1.Forecasting A (M2)'!$L$6:$L$251)</f>
        <v>0</v>
      </c>
      <c r="H15" s="62">
        <f t="shared" si="3"/>
        <v>0</v>
      </c>
      <c r="I15" s="62">
        <f t="shared" si="4"/>
        <v>0</v>
      </c>
      <c r="K15" s="57"/>
      <c r="L15" s="62">
        <f t="shared" si="5"/>
        <v>0</v>
      </c>
      <c r="M15" s="57"/>
      <c r="T15" s="59"/>
      <c r="U15" s="59"/>
      <c r="V15" s="59"/>
      <c r="W15" s="59"/>
      <c r="X15" s="82"/>
      <c r="AC15" s="59">
        <f t="shared" si="6"/>
        <v>0</v>
      </c>
      <c r="AD15" s="59">
        <f t="shared" si="6"/>
        <v>0</v>
      </c>
      <c r="AE15" s="59">
        <f t="shared" si="6"/>
        <v>0</v>
      </c>
      <c r="AF15" s="59">
        <f t="shared" si="6"/>
        <v>0</v>
      </c>
      <c r="AG15" s="82"/>
    </row>
    <row r="16" spans="1:33" x14ac:dyDescent="0.3">
      <c r="A16" s="197" t="str">
        <f>Masters!I13</f>
        <v>2516 iL</v>
      </c>
      <c r="B16" s="57"/>
      <c r="C16" s="57"/>
      <c r="D16" s="57"/>
      <c r="E16" s="62">
        <f t="shared" si="2"/>
        <v>0</v>
      </c>
      <c r="F16" s="62">
        <f>SUMIF('23.1.Forecasting A (M2)'!$J$6:$J$251,'23.2.Forecasting B (M2)'!A16,'23.1.Forecasting A (M2)'!$K$6:$K$251)</f>
        <v>0</v>
      </c>
      <c r="G16" s="62">
        <f>SUMIF('23.1.Forecasting A (M2)'!$J$6:$J$251,'23.2.Forecasting B (M2)'!A16,'23.1.Forecasting A (M2)'!$L$6:$L$251)</f>
        <v>0</v>
      </c>
      <c r="H16" s="62">
        <f t="shared" si="3"/>
        <v>0</v>
      </c>
      <c r="I16" s="62">
        <f t="shared" si="4"/>
        <v>0</v>
      </c>
      <c r="K16" s="57"/>
      <c r="L16" s="62">
        <f t="shared" si="5"/>
        <v>0</v>
      </c>
      <c r="M16" s="57"/>
      <c r="T16" s="59"/>
      <c r="U16" s="59"/>
      <c r="V16" s="59"/>
      <c r="W16" s="59"/>
      <c r="X16" s="82"/>
      <c r="AC16" s="59">
        <f t="shared" si="6"/>
        <v>0</v>
      </c>
      <c r="AD16" s="59">
        <f t="shared" si="6"/>
        <v>0</v>
      </c>
      <c r="AE16" s="59">
        <f t="shared" si="6"/>
        <v>0</v>
      </c>
      <c r="AF16" s="59">
        <f t="shared" si="6"/>
        <v>0</v>
      </c>
      <c r="AG16" s="82"/>
    </row>
    <row r="17" spans="1:33" x14ac:dyDescent="0.3">
      <c r="A17" s="197" t="str">
        <f>Masters!I14</f>
        <v>2516 XL</v>
      </c>
      <c r="B17" s="57"/>
      <c r="C17" s="57"/>
      <c r="D17" s="57"/>
      <c r="E17" s="62">
        <f t="shared" si="2"/>
        <v>0</v>
      </c>
      <c r="F17" s="62">
        <f>SUMIF('23.1.Forecasting A (M2)'!$J$6:$J$251,'23.2.Forecasting B (M2)'!A17,'23.1.Forecasting A (M2)'!$K$6:$K$251)</f>
        <v>0</v>
      </c>
      <c r="G17" s="62">
        <f>SUMIF('23.1.Forecasting A (M2)'!$J$6:$J$251,'23.2.Forecasting B (M2)'!A17,'23.1.Forecasting A (M2)'!$L$6:$L$251)</f>
        <v>0</v>
      </c>
      <c r="H17" s="62">
        <f t="shared" si="3"/>
        <v>0</v>
      </c>
      <c r="I17" s="62">
        <f t="shared" si="4"/>
        <v>0</v>
      </c>
      <c r="K17" s="57"/>
      <c r="L17" s="62">
        <f t="shared" si="5"/>
        <v>0</v>
      </c>
      <c r="M17" s="57"/>
      <c r="T17" s="59"/>
      <c r="U17" s="59"/>
      <c r="V17" s="59"/>
      <c r="W17" s="59"/>
      <c r="X17" s="82"/>
      <c r="AC17" s="59">
        <f t="shared" si="6"/>
        <v>0</v>
      </c>
      <c r="AD17" s="59">
        <f t="shared" si="6"/>
        <v>0</v>
      </c>
      <c r="AE17" s="59">
        <f t="shared" si="6"/>
        <v>0</v>
      </c>
      <c r="AF17" s="59">
        <f t="shared" si="6"/>
        <v>0</v>
      </c>
      <c r="AG17" s="82"/>
    </row>
    <row r="18" spans="1:33" x14ac:dyDescent="0.3">
      <c r="A18" s="197" t="str">
        <f>Masters!I15</f>
        <v>3116iL</v>
      </c>
      <c r="B18" s="57"/>
      <c r="C18" s="57"/>
      <c r="D18" s="57"/>
      <c r="E18" s="62">
        <f t="shared" si="2"/>
        <v>0</v>
      </c>
      <c r="F18" s="62">
        <f>SUMIF('23.1.Forecasting A (M2)'!$J$6:$J$251,'23.2.Forecasting B (M2)'!A18,'23.1.Forecasting A (M2)'!$K$6:$K$251)</f>
        <v>0</v>
      </c>
      <c r="G18" s="62">
        <f>SUMIF('23.1.Forecasting A (M2)'!$J$6:$J$251,'23.2.Forecasting B (M2)'!A18,'23.1.Forecasting A (M2)'!$L$6:$L$251)</f>
        <v>0</v>
      </c>
      <c r="H18" s="62">
        <f t="shared" si="3"/>
        <v>0</v>
      </c>
      <c r="I18" s="62">
        <f t="shared" si="4"/>
        <v>0</v>
      </c>
      <c r="K18" s="57"/>
      <c r="L18" s="62">
        <f t="shared" si="5"/>
        <v>0</v>
      </c>
      <c r="M18" s="57"/>
      <c r="T18" s="59"/>
      <c r="U18" s="59"/>
      <c r="V18" s="59"/>
      <c r="W18" s="59"/>
      <c r="X18" s="82"/>
      <c r="AC18" s="59">
        <f t="shared" si="6"/>
        <v>0</v>
      </c>
      <c r="AD18" s="59">
        <f t="shared" si="6"/>
        <v>0</v>
      </c>
      <c r="AE18" s="59">
        <f t="shared" si="6"/>
        <v>0</v>
      </c>
      <c r="AF18" s="59">
        <f t="shared" si="6"/>
        <v>0</v>
      </c>
      <c r="AG18" s="82"/>
    </row>
    <row r="19" spans="1:33" x14ac:dyDescent="0.3">
      <c r="A19" s="197" t="str">
        <f>Masters!I16</f>
        <v>3118iL</v>
      </c>
      <c r="B19" s="57"/>
      <c r="C19" s="57"/>
      <c r="D19" s="57"/>
      <c r="E19" s="62">
        <f t="shared" si="2"/>
        <v>0</v>
      </c>
      <c r="F19" s="62">
        <f>SUMIF('23.1.Forecasting A (M2)'!$J$6:$J$251,'23.2.Forecasting B (M2)'!A19,'23.1.Forecasting A (M2)'!$K$6:$K$251)</f>
        <v>0</v>
      </c>
      <c r="G19" s="62">
        <f>SUMIF('23.1.Forecasting A (M2)'!$J$6:$J$251,'23.2.Forecasting B (M2)'!A19,'23.1.Forecasting A (M2)'!$L$6:$L$251)</f>
        <v>0</v>
      </c>
      <c r="H19" s="62">
        <f t="shared" si="3"/>
        <v>0</v>
      </c>
      <c r="I19" s="62">
        <f t="shared" si="4"/>
        <v>0</v>
      </c>
      <c r="K19" s="57"/>
      <c r="L19" s="62">
        <f t="shared" si="5"/>
        <v>0</v>
      </c>
      <c r="M19" s="57"/>
      <c r="T19" s="59"/>
      <c r="U19" s="59"/>
      <c r="V19" s="59"/>
      <c r="W19" s="59"/>
      <c r="X19" s="82"/>
      <c r="AC19" s="59">
        <f t="shared" si="6"/>
        <v>0</v>
      </c>
      <c r="AD19" s="59">
        <f t="shared" si="6"/>
        <v>0</v>
      </c>
      <c r="AE19" s="59">
        <f t="shared" si="6"/>
        <v>0</v>
      </c>
      <c r="AF19" s="59">
        <f t="shared" si="6"/>
        <v>0</v>
      </c>
      <c r="AG19" s="82"/>
    </row>
    <row r="20" spans="1:33" x14ac:dyDescent="0.3">
      <c r="A20" s="197" t="str">
        <f>Masters!I17</f>
        <v>3116iL-TSRA</v>
      </c>
      <c r="B20" s="57"/>
      <c r="C20" s="57"/>
      <c r="D20" s="57"/>
      <c r="E20" s="62">
        <f t="shared" si="2"/>
        <v>0</v>
      </c>
      <c r="F20" s="62">
        <f>SUMIF('23.1.Forecasting A (M2)'!$J$6:$J$251,'23.2.Forecasting B (M2)'!A20,'23.1.Forecasting A (M2)'!$K$6:$K$251)</f>
        <v>0</v>
      </c>
      <c r="G20" s="62">
        <f>SUMIF('23.1.Forecasting A (M2)'!$J$6:$J$251,'23.2.Forecasting B (M2)'!A20,'23.1.Forecasting A (M2)'!$L$6:$L$251)</f>
        <v>0</v>
      </c>
      <c r="H20" s="62">
        <f t="shared" si="3"/>
        <v>0</v>
      </c>
      <c r="I20" s="62">
        <f t="shared" si="4"/>
        <v>0</v>
      </c>
      <c r="K20" s="57"/>
      <c r="L20" s="62">
        <f t="shared" si="5"/>
        <v>0</v>
      </c>
      <c r="M20" s="57"/>
      <c r="T20" s="59"/>
      <c r="U20" s="59"/>
      <c r="V20" s="59"/>
      <c r="W20" s="59"/>
      <c r="X20" s="82"/>
      <c r="AC20" s="59">
        <f t="shared" si="6"/>
        <v>0</v>
      </c>
      <c r="AD20" s="59">
        <f t="shared" si="6"/>
        <v>0</v>
      </c>
      <c r="AE20" s="59">
        <f t="shared" si="6"/>
        <v>0</v>
      </c>
      <c r="AF20" s="59">
        <f t="shared" si="6"/>
        <v>0</v>
      </c>
      <c r="AG20" s="82"/>
    </row>
    <row r="21" spans="1:33" x14ac:dyDescent="0.3">
      <c r="A21" s="197" t="str">
        <f>Masters!I18</f>
        <v>3118iL XL/1</v>
      </c>
      <c r="B21" s="57"/>
      <c r="C21" s="57"/>
      <c r="D21" s="57"/>
      <c r="E21" s="62">
        <f t="shared" si="2"/>
        <v>0</v>
      </c>
      <c r="F21" s="62">
        <f>SUMIF('23.1.Forecasting A (M2)'!$J$6:$J$251,'23.2.Forecasting B (M2)'!A21,'23.1.Forecasting A (M2)'!$K$6:$K$251)</f>
        <v>0</v>
      </c>
      <c r="G21" s="62">
        <f>SUMIF('23.1.Forecasting A (M2)'!$J$6:$J$251,'23.2.Forecasting B (M2)'!A21,'23.1.Forecasting A (M2)'!$L$6:$L$251)</f>
        <v>0</v>
      </c>
      <c r="H21" s="62">
        <f t="shared" si="3"/>
        <v>0</v>
      </c>
      <c r="I21" s="62">
        <f t="shared" si="4"/>
        <v>0</v>
      </c>
      <c r="K21" s="57"/>
      <c r="L21" s="62">
        <f t="shared" si="5"/>
        <v>0</v>
      </c>
      <c r="M21" s="57"/>
      <c r="T21" s="59"/>
      <c r="U21" s="59"/>
      <c r="V21" s="59"/>
      <c r="W21" s="59"/>
      <c r="X21" s="82"/>
      <c r="AC21" s="59">
        <f t="shared" si="6"/>
        <v>0</v>
      </c>
      <c r="AD21" s="59">
        <f t="shared" si="6"/>
        <v>0</v>
      </c>
      <c r="AE21" s="59">
        <f t="shared" si="6"/>
        <v>0</v>
      </c>
      <c r="AF21" s="59">
        <f t="shared" si="6"/>
        <v>0</v>
      </c>
      <c r="AG21" s="82"/>
    </row>
    <row r="22" spans="1:33" x14ac:dyDescent="0.3">
      <c r="A22" s="197" t="str">
        <f>Masters!I19</f>
        <v>3118iL LA</v>
      </c>
      <c r="B22" s="57"/>
      <c r="C22" s="57"/>
      <c r="D22" s="57"/>
      <c r="E22" s="62">
        <f t="shared" si="2"/>
        <v>0</v>
      </c>
      <c r="F22" s="62">
        <f>SUMIF('23.1.Forecasting A (M2)'!$J$6:$J$251,'23.2.Forecasting B (M2)'!A22,'23.1.Forecasting A (M2)'!$K$6:$K$251)</f>
        <v>0</v>
      </c>
      <c r="G22" s="62">
        <f>SUMIF('23.1.Forecasting A (M2)'!$J$6:$J$251,'23.2.Forecasting B (M2)'!A22,'23.1.Forecasting A (M2)'!$L$6:$L$251)</f>
        <v>0</v>
      </c>
      <c r="H22" s="62">
        <f t="shared" si="3"/>
        <v>0</v>
      </c>
      <c r="I22" s="62">
        <f t="shared" si="4"/>
        <v>0</v>
      </c>
      <c r="K22" s="57"/>
      <c r="L22" s="62">
        <f t="shared" si="5"/>
        <v>0</v>
      </c>
      <c r="M22" s="57"/>
      <c r="T22" s="59"/>
      <c r="U22" s="59"/>
      <c r="V22" s="59"/>
      <c r="W22" s="59"/>
      <c r="X22" s="82"/>
      <c r="AC22" s="59">
        <f t="shared" si="6"/>
        <v>0</v>
      </c>
      <c r="AD22" s="59">
        <f t="shared" si="6"/>
        <v>0</v>
      </c>
      <c r="AE22" s="59">
        <f t="shared" si="6"/>
        <v>0</v>
      </c>
      <c r="AF22" s="59">
        <f t="shared" si="6"/>
        <v>0</v>
      </c>
      <c r="AG22" s="82"/>
    </row>
    <row r="23" spans="1:33" x14ac:dyDescent="0.3">
      <c r="A23" s="197" t="str">
        <f>Masters!I20</f>
        <v>3718iL</v>
      </c>
      <c r="B23" s="57"/>
      <c r="C23" s="57"/>
      <c r="D23" s="57"/>
      <c r="E23" s="62">
        <f t="shared" si="2"/>
        <v>0</v>
      </c>
      <c r="F23" s="62">
        <f>SUMIF('23.1.Forecasting A (M2)'!$J$6:$J$251,'23.2.Forecasting B (M2)'!A23,'23.1.Forecasting A (M2)'!$K$6:$K$251)</f>
        <v>0</v>
      </c>
      <c r="G23" s="62">
        <f>SUMIF('23.1.Forecasting A (M2)'!$J$6:$J$251,'23.2.Forecasting B (M2)'!A23,'23.1.Forecasting A (M2)'!$L$6:$L$251)</f>
        <v>0</v>
      </c>
      <c r="H23" s="62">
        <f t="shared" si="3"/>
        <v>0</v>
      </c>
      <c r="I23" s="62">
        <f t="shared" si="4"/>
        <v>0</v>
      </c>
      <c r="K23" s="57"/>
      <c r="L23" s="62">
        <f t="shared" si="5"/>
        <v>0</v>
      </c>
      <c r="M23" s="57"/>
      <c r="T23" s="59"/>
      <c r="U23" s="59"/>
      <c r="V23" s="59"/>
      <c r="W23" s="59"/>
      <c r="X23" s="82"/>
      <c r="AC23" s="59">
        <f t="shared" si="6"/>
        <v>0</v>
      </c>
      <c r="AD23" s="59">
        <f t="shared" si="6"/>
        <v>0</v>
      </c>
      <c r="AE23" s="59">
        <f t="shared" si="6"/>
        <v>0</v>
      </c>
      <c r="AF23" s="59">
        <f t="shared" si="6"/>
        <v>0</v>
      </c>
      <c r="AG23" s="82"/>
    </row>
    <row r="24" spans="1:33" x14ac:dyDescent="0.3">
      <c r="A24" s="197" t="str">
        <f>Masters!I21</f>
        <v>2516iL/1</v>
      </c>
      <c r="B24" s="57"/>
      <c r="C24" s="57"/>
      <c r="D24" s="57"/>
      <c r="E24" s="62">
        <f t="shared" si="2"/>
        <v>0</v>
      </c>
      <c r="F24" s="62">
        <f>SUMIF('23.1.Forecasting A (M2)'!$J$6:$J$251,'23.2.Forecasting B (M2)'!A24,'23.1.Forecasting A (M2)'!$K$6:$K$251)</f>
        <v>0</v>
      </c>
      <c r="G24" s="62">
        <f>SUMIF('23.1.Forecasting A (M2)'!$J$6:$J$251,'23.2.Forecasting B (M2)'!A24,'23.1.Forecasting A (M2)'!$L$6:$L$251)</f>
        <v>0</v>
      </c>
      <c r="H24" s="62">
        <f t="shared" si="3"/>
        <v>0</v>
      </c>
      <c r="I24" s="62">
        <f t="shared" si="4"/>
        <v>0</v>
      </c>
      <c r="K24" s="57"/>
      <c r="L24" s="62">
        <f t="shared" si="5"/>
        <v>0</v>
      </c>
      <c r="M24" s="57"/>
      <c r="T24" s="59"/>
      <c r="U24" s="59"/>
      <c r="V24" s="59"/>
      <c r="W24" s="59"/>
      <c r="X24" s="82"/>
      <c r="AC24" s="59">
        <f t="shared" si="6"/>
        <v>0</v>
      </c>
      <c r="AD24" s="59">
        <f t="shared" si="6"/>
        <v>0</v>
      </c>
      <c r="AE24" s="59">
        <f t="shared" si="6"/>
        <v>0</v>
      </c>
      <c r="AF24" s="59">
        <f t="shared" si="6"/>
        <v>0</v>
      </c>
      <c r="AG24" s="82"/>
    </row>
    <row r="25" spans="1:33" x14ac:dyDescent="0.3">
      <c r="A25" s="197" t="str">
        <f>Masters!I22</f>
        <v>3518iL</v>
      </c>
      <c r="B25" s="57"/>
      <c r="C25" s="57"/>
      <c r="D25" s="57"/>
      <c r="E25" s="62">
        <f t="shared" si="2"/>
        <v>0</v>
      </c>
      <c r="F25" s="62">
        <f>SUMIF('23.1.Forecasting A (M2)'!$J$6:$J$251,'23.2.Forecasting B (M2)'!A25,'23.1.Forecasting A (M2)'!$K$6:$K$251)</f>
        <v>0</v>
      </c>
      <c r="G25" s="62">
        <f>SUMIF('23.1.Forecasting A (M2)'!$J$6:$J$251,'23.2.Forecasting B (M2)'!A25,'23.1.Forecasting A (M2)'!$L$6:$L$251)</f>
        <v>0</v>
      </c>
      <c r="H25" s="62">
        <f t="shared" si="3"/>
        <v>0</v>
      </c>
      <c r="I25" s="62">
        <f t="shared" si="4"/>
        <v>0</v>
      </c>
      <c r="K25" s="57"/>
      <c r="L25" s="62">
        <f t="shared" si="5"/>
        <v>0</v>
      </c>
      <c r="M25" s="57"/>
      <c r="T25" s="59"/>
      <c r="U25" s="59"/>
      <c r="V25" s="59"/>
      <c r="W25" s="59"/>
      <c r="X25" s="82"/>
      <c r="AC25" s="59">
        <f t="shared" si="6"/>
        <v>0</v>
      </c>
      <c r="AD25" s="59">
        <f t="shared" si="6"/>
        <v>0</v>
      </c>
      <c r="AE25" s="59">
        <f t="shared" si="6"/>
        <v>0</v>
      </c>
      <c r="AF25" s="59">
        <f t="shared" si="6"/>
        <v>0</v>
      </c>
      <c r="AG25" s="82"/>
    </row>
    <row r="26" spans="1:33" x14ac:dyDescent="0.3">
      <c r="A26" s="197" t="str">
        <f>Masters!I23</f>
        <v>4019iL</v>
      </c>
      <c r="B26" s="57"/>
      <c r="C26" s="57"/>
      <c r="D26" s="57"/>
      <c r="E26" s="62">
        <f t="shared" si="2"/>
        <v>0</v>
      </c>
      <c r="F26" s="62">
        <f>SUMIF('23.1.Forecasting A (M2)'!$J$6:$J$251,'23.2.Forecasting B (M2)'!A26,'23.1.Forecasting A (M2)'!$K$6:$K$251)</f>
        <v>0</v>
      </c>
      <c r="G26" s="62">
        <f>SUMIF('23.1.Forecasting A (M2)'!$J$6:$J$251,'23.2.Forecasting B (M2)'!A26,'23.1.Forecasting A (M2)'!$L$6:$L$251)</f>
        <v>0</v>
      </c>
      <c r="H26" s="62">
        <f t="shared" si="3"/>
        <v>0</v>
      </c>
      <c r="I26" s="62">
        <f t="shared" si="4"/>
        <v>0</v>
      </c>
      <c r="K26" s="57"/>
      <c r="L26" s="62">
        <f t="shared" si="5"/>
        <v>0</v>
      </c>
      <c r="M26" s="57"/>
      <c r="T26" s="59"/>
      <c r="U26" s="59"/>
      <c r="V26" s="59"/>
      <c r="W26" s="59"/>
      <c r="X26" s="82"/>
      <c r="AC26" s="59">
        <f t="shared" si="6"/>
        <v>0</v>
      </c>
      <c r="AD26" s="59">
        <f t="shared" si="6"/>
        <v>0</v>
      </c>
      <c r="AE26" s="59">
        <f t="shared" si="6"/>
        <v>0</v>
      </c>
      <c r="AF26" s="59">
        <f t="shared" si="6"/>
        <v>0</v>
      </c>
      <c r="AG26" s="82"/>
    </row>
    <row r="27" spans="1:33" x14ac:dyDescent="0.3">
      <c r="A27" s="197" t="str">
        <f>Masters!I24</f>
        <v>4923 Cowl</v>
      </c>
      <c r="B27" s="57"/>
      <c r="C27" s="57"/>
      <c r="D27" s="57"/>
      <c r="E27" s="62">
        <f t="shared" si="2"/>
        <v>0</v>
      </c>
      <c r="F27" s="62">
        <f>SUMIF('23.1.Forecasting A (M2)'!$J$6:$J$251,'23.2.Forecasting B (M2)'!A27,'23.1.Forecasting A (M2)'!$K$6:$K$251)</f>
        <v>0</v>
      </c>
      <c r="G27" s="62">
        <f>SUMIF('23.1.Forecasting A (M2)'!$J$6:$J$251,'23.2.Forecasting B (M2)'!A27,'23.1.Forecasting A (M2)'!$L$6:$L$251)</f>
        <v>0</v>
      </c>
      <c r="H27" s="62">
        <f t="shared" si="3"/>
        <v>0</v>
      </c>
      <c r="I27" s="62">
        <f t="shared" si="4"/>
        <v>0</v>
      </c>
      <c r="K27" s="57"/>
      <c r="L27" s="62">
        <f t="shared" si="5"/>
        <v>0</v>
      </c>
      <c r="M27" s="57"/>
      <c r="T27" s="59"/>
      <c r="U27" s="59"/>
      <c r="V27" s="59"/>
      <c r="W27" s="59"/>
      <c r="X27" s="82"/>
      <c r="AC27" s="59">
        <f t="shared" si="6"/>
        <v>0</v>
      </c>
      <c r="AD27" s="59">
        <f t="shared" si="6"/>
        <v>0</v>
      </c>
      <c r="AE27" s="59">
        <f t="shared" si="6"/>
        <v>0</v>
      </c>
      <c r="AF27" s="59">
        <f t="shared" si="6"/>
        <v>0</v>
      </c>
      <c r="AG27" s="82"/>
    </row>
    <row r="28" spans="1:33" x14ac:dyDescent="0.3">
      <c r="A28" s="197" t="str">
        <f>Masters!I25</f>
        <v>FV4923</v>
      </c>
      <c r="B28" s="57"/>
      <c r="C28" s="57"/>
      <c r="D28" s="57"/>
      <c r="E28" s="62">
        <f t="shared" si="2"/>
        <v>0</v>
      </c>
      <c r="F28" s="62">
        <f>SUMIF('23.1.Forecasting A (M2)'!$J$6:$J$251,'23.2.Forecasting B (M2)'!A28,'23.1.Forecasting A (M2)'!$K$6:$K$251)</f>
        <v>0</v>
      </c>
      <c r="G28" s="62">
        <f>SUMIF('23.1.Forecasting A (M2)'!$J$6:$J$251,'23.2.Forecasting B (M2)'!A28,'23.1.Forecasting A (M2)'!$L$6:$L$251)</f>
        <v>0</v>
      </c>
      <c r="H28" s="62">
        <f t="shared" si="3"/>
        <v>0</v>
      </c>
      <c r="I28" s="62">
        <f t="shared" si="4"/>
        <v>0</v>
      </c>
      <c r="K28" s="57"/>
      <c r="L28" s="62">
        <f t="shared" si="5"/>
        <v>0</v>
      </c>
      <c r="M28" s="57"/>
      <c r="T28" s="59"/>
      <c r="U28" s="59"/>
      <c r="V28" s="59"/>
      <c r="W28" s="59"/>
      <c r="X28" s="82"/>
      <c r="AC28" s="59">
        <f t="shared" si="6"/>
        <v>0</v>
      </c>
      <c r="AD28" s="59">
        <f t="shared" si="6"/>
        <v>0</v>
      </c>
      <c r="AE28" s="59">
        <f t="shared" si="6"/>
        <v>0</v>
      </c>
      <c r="AF28" s="59">
        <f t="shared" si="6"/>
        <v>0</v>
      </c>
      <c r="AG28" s="82"/>
    </row>
    <row r="29" spans="1:33" x14ac:dyDescent="0.3">
      <c r="A29" s="197" t="str">
        <f>Masters!I26</f>
        <v>2516TiL</v>
      </c>
      <c r="B29" s="57"/>
      <c r="C29" s="57"/>
      <c r="D29" s="57"/>
      <c r="E29" s="62">
        <f t="shared" si="2"/>
        <v>0</v>
      </c>
      <c r="F29" s="62">
        <f>SUMIF('23.1.Forecasting A (M2)'!$J$6:$J$251,'23.2.Forecasting B (M2)'!A29,'23.1.Forecasting A (M2)'!$K$6:$K$251)</f>
        <v>0</v>
      </c>
      <c r="G29" s="62">
        <f>SUMIF('23.1.Forecasting A (M2)'!$J$6:$J$251,'23.2.Forecasting B (M2)'!A29,'23.1.Forecasting A (M2)'!$L$6:$L$251)</f>
        <v>0</v>
      </c>
      <c r="H29" s="62">
        <f t="shared" si="3"/>
        <v>0</v>
      </c>
      <c r="I29" s="62">
        <f t="shared" si="4"/>
        <v>0</v>
      </c>
      <c r="K29" s="57"/>
      <c r="L29" s="62">
        <f t="shared" si="5"/>
        <v>0</v>
      </c>
      <c r="M29" s="57"/>
      <c r="T29" s="59"/>
      <c r="U29" s="59"/>
      <c r="V29" s="59"/>
      <c r="W29" s="59"/>
      <c r="X29" s="82"/>
      <c r="AC29" s="59">
        <f t="shared" si="6"/>
        <v>0</v>
      </c>
      <c r="AD29" s="59">
        <f t="shared" si="6"/>
        <v>0</v>
      </c>
      <c r="AE29" s="59">
        <f t="shared" si="6"/>
        <v>0</v>
      </c>
      <c r="AF29" s="59">
        <f t="shared" si="6"/>
        <v>0</v>
      </c>
      <c r="AG29" s="82"/>
    </row>
    <row r="30" spans="1:33" x14ac:dyDescent="0.3">
      <c r="A30" s="197" t="str">
        <f>Masters!I27</f>
        <v>2516H3/4C</v>
      </c>
      <c r="B30" s="57"/>
      <c r="C30" s="57"/>
      <c r="D30" s="57"/>
      <c r="E30" s="62">
        <f t="shared" si="2"/>
        <v>0</v>
      </c>
      <c r="F30" s="62">
        <f>SUMIF('23.1.Forecasting A (M2)'!$J$6:$J$251,'23.2.Forecasting B (M2)'!A30,'23.1.Forecasting A (M2)'!$K$6:$K$251)</f>
        <v>0</v>
      </c>
      <c r="G30" s="62">
        <f>SUMIF('23.1.Forecasting A (M2)'!$J$6:$J$251,'23.2.Forecasting B (M2)'!A30,'23.1.Forecasting A (M2)'!$L$6:$L$251)</f>
        <v>0</v>
      </c>
      <c r="H30" s="62">
        <f t="shared" si="3"/>
        <v>0</v>
      </c>
      <c r="I30" s="62">
        <f t="shared" si="4"/>
        <v>0</v>
      </c>
      <c r="K30" s="57"/>
      <c r="L30" s="62">
        <f t="shared" si="5"/>
        <v>0</v>
      </c>
      <c r="M30" s="57"/>
      <c r="T30" s="59"/>
      <c r="U30" s="59"/>
      <c r="V30" s="59"/>
      <c r="W30" s="59"/>
      <c r="X30" s="82"/>
      <c r="AC30" s="59">
        <f t="shared" si="6"/>
        <v>0</v>
      </c>
      <c r="AD30" s="59">
        <f t="shared" si="6"/>
        <v>0</v>
      </c>
      <c r="AE30" s="59">
        <f t="shared" si="6"/>
        <v>0</v>
      </c>
      <c r="AF30" s="59">
        <f t="shared" si="6"/>
        <v>0</v>
      </c>
      <c r="AG30" s="82"/>
    </row>
    <row r="31" spans="1:33" x14ac:dyDescent="0.3">
      <c r="A31" s="197" t="str">
        <f>Masters!I28</f>
        <v>U2518R</v>
      </c>
      <c r="B31" s="57"/>
      <c r="C31" s="57"/>
      <c r="D31" s="57"/>
      <c r="E31" s="62">
        <f t="shared" si="2"/>
        <v>0</v>
      </c>
      <c r="F31" s="62">
        <f>SUMIF('23.1.Forecasting A (M2)'!$J$6:$J$251,'23.2.Forecasting B (M2)'!A31,'23.1.Forecasting A (M2)'!$K$6:$K$251)</f>
        <v>0</v>
      </c>
      <c r="G31" s="62">
        <f>SUMIF('23.1.Forecasting A (M2)'!$J$6:$J$251,'23.2.Forecasting B (M2)'!A31,'23.1.Forecasting A (M2)'!$L$6:$L$251)</f>
        <v>0</v>
      </c>
      <c r="H31" s="62">
        <f t="shared" si="3"/>
        <v>0</v>
      </c>
      <c r="I31" s="62">
        <f t="shared" si="4"/>
        <v>0</v>
      </c>
      <c r="K31" s="57"/>
      <c r="L31" s="62">
        <f t="shared" si="5"/>
        <v>0</v>
      </c>
      <c r="M31" s="57"/>
      <c r="T31" s="59"/>
      <c r="U31" s="59"/>
      <c r="V31" s="59"/>
      <c r="W31" s="59"/>
      <c r="X31" s="82"/>
      <c r="AC31" s="59">
        <f t="shared" si="6"/>
        <v>0</v>
      </c>
      <c r="AD31" s="59">
        <f t="shared" si="6"/>
        <v>0</v>
      </c>
      <c r="AE31" s="59">
        <f t="shared" si="6"/>
        <v>0</v>
      </c>
      <c r="AF31" s="59">
        <f t="shared" si="6"/>
        <v>0</v>
      </c>
      <c r="AG31" s="82"/>
    </row>
    <row r="32" spans="1:33" x14ac:dyDescent="0.3">
      <c r="A32" s="197" t="str">
        <f>Masters!I29</f>
        <v>U2518iL</v>
      </c>
      <c r="B32" s="57"/>
      <c r="C32" s="57"/>
      <c r="D32" s="57"/>
      <c r="E32" s="62">
        <f t="shared" si="2"/>
        <v>0</v>
      </c>
      <c r="F32" s="62">
        <f>SUMIF('23.1.Forecasting A (M2)'!$J$6:$J$251,'23.2.Forecasting B (M2)'!A32,'23.1.Forecasting A (M2)'!$K$6:$K$251)</f>
        <v>0</v>
      </c>
      <c r="G32" s="62">
        <f>SUMIF('23.1.Forecasting A (M2)'!$J$6:$J$251,'23.2.Forecasting B (M2)'!A32,'23.1.Forecasting A (M2)'!$L$6:$L$251)</f>
        <v>0</v>
      </c>
      <c r="H32" s="62">
        <f t="shared" si="3"/>
        <v>0</v>
      </c>
      <c r="I32" s="62">
        <f t="shared" si="4"/>
        <v>0</v>
      </c>
      <c r="K32" s="57"/>
      <c r="L32" s="62">
        <f t="shared" si="5"/>
        <v>0</v>
      </c>
      <c r="M32" s="57"/>
      <c r="T32" s="59"/>
      <c r="U32" s="59"/>
      <c r="V32" s="59"/>
      <c r="W32" s="59"/>
      <c r="X32" s="82"/>
      <c r="AC32" s="59">
        <f t="shared" si="6"/>
        <v>0</v>
      </c>
      <c r="AD32" s="59">
        <f t="shared" si="6"/>
        <v>0</v>
      </c>
      <c r="AE32" s="59">
        <f t="shared" si="6"/>
        <v>0</v>
      </c>
      <c r="AF32" s="59">
        <f t="shared" si="6"/>
        <v>0</v>
      </c>
      <c r="AG32" s="82"/>
    </row>
    <row r="33" spans="1:33" x14ac:dyDescent="0.3">
      <c r="A33" s="197" t="str">
        <f>Masters!I30</f>
        <v>U2518T</v>
      </c>
      <c r="B33" s="57"/>
      <c r="C33" s="57"/>
      <c r="D33" s="57"/>
      <c r="E33" s="62">
        <f t="shared" si="2"/>
        <v>0</v>
      </c>
      <c r="F33" s="62">
        <f>SUMIF('23.1.Forecasting A (M2)'!$J$6:$J$251,'23.2.Forecasting B (M2)'!A33,'23.1.Forecasting A (M2)'!$K$6:$K$251)</f>
        <v>0</v>
      </c>
      <c r="G33" s="62">
        <f>SUMIF('23.1.Forecasting A (M2)'!$J$6:$J$251,'23.2.Forecasting B (M2)'!A33,'23.1.Forecasting A (M2)'!$L$6:$L$251)</f>
        <v>0</v>
      </c>
      <c r="H33" s="62">
        <f t="shared" si="3"/>
        <v>0</v>
      </c>
      <c r="I33" s="62">
        <f t="shared" si="4"/>
        <v>0</v>
      </c>
      <c r="K33" s="57"/>
      <c r="L33" s="62">
        <f t="shared" si="5"/>
        <v>0</v>
      </c>
      <c r="M33" s="57"/>
      <c r="T33" s="59"/>
      <c r="U33" s="59"/>
      <c r="V33" s="59"/>
      <c r="W33" s="59"/>
      <c r="X33" s="82"/>
      <c r="AC33" s="59">
        <f t="shared" si="6"/>
        <v>0</v>
      </c>
      <c r="AD33" s="59">
        <f t="shared" si="6"/>
        <v>0</v>
      </c>
      <c r="AE33" s="59">
        <f t="shared" si="6"/>
        <v>0</v>
      </c>
      <c r="AF33" s="59">
        <f t="shared" si="6"/>
        <v>0</v>
      </c>
      <c r="AG33" s="82"/>
    </row>
    <row r="34" spans="1:33" x14ac:dyDescent="0.3">
      <c r="A34" s="197" t="str">
        <f>Masters!I31</f>
        <v>U2523</v>
      </c>
      <c r="B34" s="57"/>
      <c r="C34" s="57"/>
      <c r="D34" s="57"/>
      <c r="E34" s="62">
        <f t="shared" si="2"/>
        <v>0</v>
      </c>
      <c r="F34" s="62">
        <f>SUMIF('23.1.Forecasting A (M2)'!$J$6:$J$251,'23.2.Forecasting B (M2)'!A34,'23.1.Forecasting A (M2)'!$K$6:$K$251)</f>
        <v>0</v>
      </c>
      <c r="G34" s="62">
        <f>SUMIF('23.1.Forecasting A (M2)'!$J$6:$J$251,'23.2.Forecasting B (M2)'!A34,'23.1.Forecasting A (M2)'!$L$6:$L$251)</f>
        <v>0</v>
      </c>
      <c r="H34" s="62">
        <f t="shared" si="3"/>
        <v>0</v>
      </c>
      <c r="I34" s="62">
        <f t="shared" si="4"/>
        <v>0</v>
      </c>
      <c r="K34" s="57"/>
      <c r="L34" s="62">
        <f t="shared" si="5"/>
        <v>0</v>
      </c>
      <c r="M34" s="57"/>
      <c r="T34" s="59"/>
      <c r="U34" s="59"/>
      <c r="V34" s="59"/>
      <c r="W34" s="59"/>
      <c r="X34" s="82"/>
      <c r="AC34" s="59">
        <f t="shared" si="6"/>
        <v>0</v>
      </c>
      <c r="AD34" s="59">
        <f t="shared" si="6"/>
        <v>0</v>
      </c>
      <c r="AE34" s="59">
        <f t="shared" si="6"/>
        <v>0</v>
      </c>
      <c r="AF34" s="59">
        <f t="shared" si="6"/>
        <v>0</v>
      </c>
      <c r="AG34" s="82"/>
    </row>
    <row r="35" spans="1:33" x14ac:dyDescent="0.3">
      <c r="A35" s="197" t="str">
        <f>Masters!I32</f>
        <v>U3123</v>
      </c>
      <c r="B35" s="57"/>
      <c r="C35" s="57"/>
      <c r="D35" s="57"/>
      <c r="E35" s="62">
        <f t="shared" si="2"/>
        <v>0</v>
      </c>
      <c r="F35" s="62">
        <f>SUMIF('23.1.Forecasting A (M2)'!$J$6:$J$251,'23.2.Forecasting B (M2)'!A35,'23.1.Forecasting A (M2)'!$K$6:$K$251)</f>
        <v>0</v>
      </c>
      <c r="G35" s="62">
        <f>SUMIF('23.1.Forecasting A (M2)'!$J$6:$J$251,'23.2.Forecasting B (M2)'!A35,'23.1.Forecasting A (M2)'!$L$6:$L$251)</f>
        <v>0</v>
      </c>
      <c r="H35" s="62">
        <f t="shared" si="3"/>
        <v>0</v>
      </c>
      <c r="I35" s="62">
        <f t="shared" si="4"/>
        <v>0</v>
      </c>
      <c r="K35" s="57"/>
      <c r="L35" s="62">
        <f t="shared" si="5"/>
        <v>0</v>
      </c>
      <c r="M35" s="57"/>
      <c r="T35" s="59"/>
      <c r="U35" s="59"/>
      <c r="V35" s="59"/>
      <c r="W35" s="59"/>
      <c r="X35" s="82"/>
      <c r="AC35" s="59">
        <f t="shared" si="6"/>
        <v>0</v>
      </c>
      <c r="AD35" s="59">
        <f t="shared" si="6"/>
        <v>0</v>
      </c>
      <c r="AE35" s="59">
        <f t="shared" si="6"/>
        <v>0</v>
      </c>
      <c r="AF35" s="59">
        <f t="shared" si="6"/>
        <v>0</v>
      </c>
      <c r="AG35" s="82"/>
    </row>
    <row r="36" spans="1:33" x14ac:dyDescent="0.3">
      <c r="A36" s="197" t="str">
        <f>Masters!I33</f>
        <v>4/157</v>
      </c>
      <c r="B36" s="57"/>
      <c r="C36" s="57"/>
      <c r="D36" s="57"/>
      <c r="E36" s="62">
        <f t="shared" si="2"/>
        <v>0</v>
      </c>
      <c r="F36" s="62">
        <f>SUMIF('23.1.Forecasting A (M2)'!$J$6:$J$251,'23.2.Forecasting B (M2)'!A36,'23.1.Forecasting A (M2)'!$K$6:$K$251)</f>
        <v>0</v>
      </c>
      <c r="G36" s="62">
        <f>SUMIF('23.1.Forecasting A (M2)'!$J$6:$J$251,'23.2.Forecasting B (M2)'!A36,'23.1.Forecasting A (M2)'!$L$6:$L$251)</f>
        <v>0</v>
      </c>
      <c r="H36" s="62">
        <f t="shared" si="3"/>
        <v>0</v>
      </c>
      <c r="I36" s="62">
        <f t="shared" si="4"/>
        <v>0</v>
      </c>
      <c r="K36" s="57"/>
      <c r="L36" s="62">
        <f t="shared" si="5"/>
        <v>0</v>
      </c>
      <c r="M36" s="57"/>
      <c r="T36" s="59"/>
      <c r="U36" s="59"/>
      <c r="V36" s="59"/>
      <c r="W36" s="59"/>
      <c r="X36" s="82"/>
      <c r="AC36" s="59">
        <f t="shared" si="6"/>
        <v>0</v>
      </c>
      <c r="AD36" s="59">
        <f t="shared" si="6"/>
        <v>0</v>
      </c>
      <c r="AE36" s="59">
        <f t="shared" si="6"/>
        <v>0</v>
      </c>
      <c r="AF36" s="59">
        <f t="shared" si="6"/>
        <v>0</v>
      </c>
      <c r="AG36" s="82"/>
    </row>
    <row r="37" spans="1:33" x14ac:dyDescent="0.3">
      <c r="A37" s="197" t="str">
        <f>Masters!I34</f>
        <v>4/186</v>
      </c>
      <c r="B37" s="57"/>
      <c r="C37" s="57"/>
      <c r="D37" s="57"/>
      <c r="E37" s="62">
        <f t="shared" si="2"/>
        <v>0</v>
      </c>
      <c r="F37" s="62">
        <f>SUMIF('23.1.Forecasting A (M2)'!$J$6:$J$251,'23.2.Forecasting B (M2)'!A37,'23.1.Forecasting A (M2)'!$K$6:$K$251)</f>
        <v>0</v>
      </c>
      <c r="G37" s="62">
        <f>SUMIF('23.1.Forecasting A (M2)'!$J$6:$J$251,'23.2.Forecasting B (M2)'!A37,'23.1.Forecasting A (M2)'!$L$6:$L$251)</f>
        <v>0</v>
      </c>
      <c r="H37" s="62">
        <f t="shared" si="3"/>
        <v>0</v>
      </c>
      <c r="I37" s="62">
        <f t="shared" si="4"/>
        <v>0</v>
      </c>
      <c r="K37" s="57"/>
      <c r="L37" s="62">
        <f t="shared" si="5"/>
        <v>0</v>
      </c>
      <c r="M37" s="57"/>
      <c r="T37" s="59"/>
      <c r="U37" s="59"/>
      <c r="V37" s="59"/>
      <c r="W37" s="59"/>
      <c r="X37" s="82"/>
      <c r="AC37" s="59">
        <f t="shared" si="6"/>
        <v>0</v>
      </c>
      <c r="AD37" s="59">
        <f t="shared" si="6"/>
        <v>0</v>
      </c>
      <c r="AE37" s="59">
        <f t="shared" si="6"/>
        <v>0</v>
      </c>
      <c r="AF37" s="59">
        <f t="shared" si="6"/>
        <v>0</v>
      </c>
      <c r="AG37" s="82"/>
    </row>
    <row r="38" spans="1:33" x14ac:dyDescent="0.3">
      <c r="A38" s="197" t="str">
        <f>Masters!I35</f>
        <v>4/169</v>
      </c>
      <c r="B38" s="57"/>
      <c r="C38" s="57"/>
      <c r="D38" s="57"/>
      <c r="E38" s="62">
        <f t="shared" si="2"/>
        <v>0</v>
      </c>
      <c r="F38" s="62">
        <f>SUMIF('23.1.Forecasting A (M2)'!$J$6:$J$251,'23.2.Forecasting B (M2)'!A38,'23.1.Forecasting A (M2)'!$K$6:$K$251)</f>
        <v>0</v>
      </c>
      <c r="G38" s="62">
        <f>SUMIF('23.1.Forecasting A (M2)'!$J$6:$J$251,'23.2.Forecasting B (M2)'!A38,'23.1.Forecasting A (M2)'!$L$6:$L$251)</f>
        <v>0</v>
      </c>
      <c r="H38" s="62">
        <f t="shared" si="3"/>
        <v>0</v>
      </c>
      <c r="I38" s="62">
        <f t="shared" si="4"/>
        <v>0</v>
      </c>
      <c r="K38" s="57"/>
      <c r="L38" s="62">
        <f t="shared" si="5"/>
        <v>0</v>
      </c>
      <c r="M38" s="57"/>
      <c r="T38" s="59"/>
      <c r="U38" s="59"/>
      <c r="V38" s="59"/>
      <c r="W38" s="59"/>
      <c r="X38" s="82"/>
      <c r="AC38" s="59">
        <f t="shared" si="6"/>
        <v>0</v>
      </c>
      <c r="AD38" s="59">
        <f t="shared" si="6"/>
        <v>0</v>
      </c>
      <c r="AE38" s="59">
        <f t="shared" si="6"/>
        <v>0</v>
      </c>
      <c r="AF38" s="59">
        <f t="shared" si="6"/>
        <v>0</v>
      </c>
      <c r="AG38" s="82"/>
    </row>
    <row r="39" spans="1:33" x14ac:dyDescent="0.3">
      <c r="A39" s="197" t="str">
        <f>Masters!I36</f>
        <v>4/170</v>
      </c>
      <c r="B39" s="57"/>
      <c r="C39" s="57"/>
      <c r="D39" s="57"/>
      <c r="E39" s="62">
        <f t="shared" si="2"/>
        <v>0</v>
      </c>
      <c r="F39" s="62">
        <f>SUMIF('23.1.Forecasting A (M2)'!$J$6:$J$251,'23.2.Forecasting B (M2)'!A39,'23.1.Forecasting A (M2)'!$K$6:$K$251)</f>
        <v>0</v>
      </c>
      <c r="G39" s="62">
        <f>SUMIF('23.1.Forecasting A (M2)'!$J$6:$J$251,'23.2.Forecasting B (M2)'!A39,'23.1.Forecasting A (M2)'!$L$6:$L$251)</f>
        <v>0</v>
      </c>
      <c r="H39" s="62">
        <f t="shared" si="3"/>
        <v>0</v>
      </c>
      <c r="I39" s="62">
        <f t="shared" si="4"/>
        <v>0</v>
      </c>
      <c r="K39" s="57"/>
      <c r="L39" s="62">
        <f t="shared" si="5"/>
        <v>0</v>
      </c>
      <c r="M39" s="57"/>
      <c r="T39" s="59"/>
      <c r="U39" s="59"/>
      <c r="V39" s="59"/>
      <c r="W39" s="59"/>
      <c r="X39" s="82"/>
      <c r="AC39" s="59">
        <f t="shared" si="6"/>
        <v>0</v>
      </c>
      <c r="AD39" s="59">
        <f t="shared" si="6"/>
        <v>0</v>
      </c>
      <c r="AE39" s="59">
        <f t="shared" si="6"/>
        <v>0</v>
      </c>
      <c r="AF39" s="59">
        <f t="shared" si="6"/>
        <v>0</v>
      </c>
      <c r="AG39" s="82"/>
    </row>
    <row r="40" spans="1:33" x14ac:dyDescent="0.3">
      <c r="A40" s="197" t="str">
        <f>Masters!I37</f>
        <v>4/161</v>
      </c>
      <c r="B40" s="57"/>
      <c r="C40" s="57"/>
      <c r="D40" s="57"/>
      <c r="E40" s="62">
        <f t="shared" si="2"/>
        <v>0</v>
      </c>
      <c r="F40" s="62">
        <f>SUMIF('23.1.Forecasting A (M2)'!$J$6:$J$251,'23.2.Forecasting B (M2)'!A40,'23.1.Forecasting A (M2)'!$K$6:$K$251)</f>
        <v>0</v>
      </c>
      <c r="G40" s="62">
        <f>SUMIF('23.1.Forecasting A (M2)'!$J$6:$J$251,'23.2.Forecasting B (M2)'!A40,'23.1.Forecasting A (M2)'!$L$6:$L$251)</f>
        <v>0</v>
      </c>
      <c r="H40" s="62">
        <f t="shared" si="3"/>
        <v>0</v>
      </c>
      <c r="I40" s="62">
        <f t="shared" si="4"/>
        <v>0</v>
      </c>
      <c r="K40" s="57"/>
      <c r="L40" s="62">
        <f t="shared" si="5"/>
        <v>0</v>
      </c>
      <c r="M40" s="57"/>
      <c r="T40" s="59"/>
      <c r="U40" s="59"/>
      <c r="V40" s="59"/>
      <c r="W40" s="59"/>
      <c r="X40" s="82"/>
      <c r="AC40" s="59">
        <f t="shared" si="6"/>
        <v>0</v>
      </c>
      <c r="AD40" s="59">
        <f t="shared" si="6"/>
        <v>0</v>
      </c>
      <c r="AE40" s="59">
        <f t="shared" si="6"/>
        <v>0</v>
      </c>
      <c r="AF40" s="59">
        <f t="shared" si="6"/>
        <v>0</v>
      </c>
      <c r="AG40" s="82"/>
    </row>
    <row r="41" spans="1:33" x14ac:dyDescent="0.3">
      <c r="A41" s="197" t="str">
        <f>Masters!I38</f>
        <v>4/188</v>
      </c>
      <c r="B41" s="57"/>
      <c r="C41" s="57"/>
      <c r="D41" s="57"/>
      <c r="E41" s="62">
        <f t="shared" si="2"/>
        <v>0</v>
      </c>
      <c r="F41" s="62">
        <f>SUMIF('23.1.Forecasting A (M2)'!$J$6:$J$251,'23.2.Forecasting B (M2)'!A41,'23.1.Forecasting A (M2)'!$K$6:$K$251)</f>
        <v>0</v>
      </c>
      <c r="G41" s="62">
        <f>SUMIF('23.1.Forecasting A (M2)'!$J$6:$J$251,'23.2.Forecasting B (M2)'!A41,'23.1.Forecasting A (M2)'!$L$6:$L$251)</f>
        <v>0</v>
      </c>
      <c r="H41" s="62">
        <f t="shared" si="3"/>
        <v>0</v>
      </c>
      <c r="I41" s="62">
        <f t="shared" si="4"/>
        <v>0</v>
      </c>
      <c r="K41" s="57"/>
      <c r="L41" s="62">
        <f t="shared" si="5"/>
        <v>0</v>
      </c>
      <c r="M41" s="57"/>
      <c r="T41" s="59"/>
      <c r="U41" s="59"/>
      <c r="V41" s="59"/>
      <c r="W41" s="59"/>
      <c r="X41" s="82"/>
      <c r="AC41" s="59">
        <f t="shared" si="6"/>
        <v>0</v>
      </c>
      <c r="AD41" s="59">
        <f t="shared" si="6"/>
        <v>0</v>
      </c>
      <c r="AE41" s="59">
        <f t="shared" si="6"/>
        <v>0</v>
      </c>
      <c r="AF41" s="59">
        <f t="shared" si="6"/>
        <v>0</v>
      </c>
      <c r="AG41" s="82"/>
    </row>
    <row r="42" spans="1:33" x14ac:dyDescent="0.3">
      <c r="A42" s="197" t="str">
        <f>Masters!I39</f>
        <v>4/189</v>
      </c>
      <c r="B42" s="57"/>
      <c r="C42" s="57"/>
      <c r="D42" s="57"/>
      <c r="E42" s="62">
        <f t="shared" si="2"/>
        <v>0</v>
      </c>
      <c r="F42" s="62">
        <f>SUMIF('23.1.Forecasting A (M2)'!$J$6:$J$251,'23.2.Forecasting B (M2)'!A42,'23.1.Forecasting A (M2)'!$K$6:$K$251)</f>
        <v>0</v>
      </c>
      <c r="G42" s="62">
        <f>SUMIF('23.1.Forecasting A (M2)'!$J$6:$J$251,'23.2.Forecasting B (M2)'!A42,'23.1.Forecasting A (M2)'!$L$6:$L$251)</f>
        <v>0</v>
      </c>
      <c r="H42" s="62">
        <f t="shared" si="3"/>
        <v>0</v>
      </c>
      <c r="I42" s="62">
        <f t="shared" si="4"/>
        <v>0</v>
      </c>
      <c r="K42" s="57"/>
      <c r="L42" s="62">
        <f t="shared" si="5"/>
        <v>0</v>
      </c>
      <c r="M42" s="57"/>
      <c r="T42" s="59"/>
      <c r="U42" s="59"/>
      <c r="V42" s="59"/>
      <c r="W42" s="59"/>
      <c r="X42" s="82"/>
      <c r="AC42" s="59">
        <f t="shared" si="6"/>
        <v>0</v>
      </c>
      <c r="AD42" s="59">
        <f t="shared" si="6"/>
        <v>0</v>
      </c>
      <c r="AE42" s="59">
        <f t="shared" si="6"/>
        <v>0</v>
      </c>
      <c r="AF42" s="59">
        <f t="shared" si="6"/>
        <v>0</v>
      </c>
      <c r="AG42" s="82"/>
    </row>
    <row r="43" spans="1:33" x14ac:dyDescent="0.3">
      <c r="A43" s="197" t="str">
        <f>Masters!I40</f>
        <v>4/151</v>
      </c>
      <c r="B43" s="57"/>
      <c r="C43" s="57"/>
      <c r="D43" s="57"/>
      <c r="E43" s="62">
        <f t="shared" si="2"/>
        <v>0</v>
      </c>
      <c r="F43" s="62">
        <f>SUMIF('23.1.Forecasting A (M2)'!$J$6:$J$251,'23.2.Forecasting B (M2)'!A43,'23.1.Forecasting A (M2)'!$K$6:$K$251)</f>
        <v>0</v>
      </c>
      <c r="G43" s="62">
        <f>SUMIF('23.1.Forecasting A (M2)'!$J$6:$J$251,'23.2.Forecasting B (M2)'!A43,'23.1.Forecasting A (M2)'!$L$6:$L$251)</f>
        <v>0</v>
      </c>
      <c r="H43" s="62">
        <f t="shared" si="3"/>
        <v>0</v>
      </c>
      <c r="I43" s="62">
        <f t="shared" si="4"/>
        <v>0</v>
      </c>
      <c r="K43" s="57"/>
      <c r="L43" s="62">
        <f t="shared" si="5"/>
        <v>0</v>
      </c>
      <c r="M43" s="57"/>
      <c r="T43" s="59"/>
      <c r="U43" s="59"/>
      <c r="V43" s="59"/>
      <c r="W43" s="59"/>
      <c r="X43" s="82"/>
      <c r="AC43" s="59">
        <f t="shared" si="6"/>
        <v>0</v>
      </c>
      <c r="AD43" s="59">
        <f t="shared" si="6"/>
        <v>0</v>
      </c>
      <c r="AE43" s="59">
        <f t="shared" si="6"/>
        <v>0</v>
      </c>
      <c r="AF43" s="59">
        <f t="shared" si="6"/>
        <v>0</v>
      </c>
      <c r="AG43" s="82"/>
    </row>
    <row r="44" spans="1:33" x14ac:dyDescent="0.3">
      <c r="A44" s="197" t="str">
        <f>Masters!I41</f>
        <v>4/153</v>
      </c>
      <c r="B44" s="57"/>
      <c r="C44" s="57"/>
      <c r="D44" s="57"/>
      <c r="E44" s="62">
        <f t="shared" si="2"/>
        <v>0</v>
      </c>
      <c r="F44" s="62">
        <f>SUMIF('23.1.Forecasting A (M2)'!$J$6:$J$251,'23.2.Forecasting B (M2)'!A44,'23.1.Forecasting A (M2)'!$K$6:$K$251)</f>
        <v>0</v>
      </c>
      <c r="G44" s="62">
        <f>SUMIF('23.1.Forecasting A (M2)'!$J$6:$J$251,'23.2.Forecasting B (M2)'!A44,'23.1.Forecasting A (M2)'!$L$6:$L$251)</f>
        <v>0</v>
      </c>
      <c r="H44" s="62">
        <f t="shared" si="3"/>
        <v>0</v>
      </c>
      <c r="I44" s="62">
        <f t="shared" si="4"/>
        <v>0</v>
      </c>
      <c r="K44" s="57"/>
      <c r="L44" s="62">
        <f t="shared" si="5"/>
        <v>0</v>
      </c>
      <c r="M44" s="57"/>
      <c r="T44" s="59"/>
      <c r="U44" s="59"/>
      <c r="V44" s="59"/>
      <c r="W44" s="59"/>
      <c r="X44" s="82"/>
      <c r="AC44" s="59">
        <f t="shared" si="6"/>
        <v>0</v>
      </c>
      <c r="AD44" s="59">
        <f t="shared" si="6"/>
        <v>0</v>
      </c>
      <c r="AE44" s="59">
        <f t="shared" si="6"/>
        <v>0</v>
      </c>
      <c r="AF44" s="59">
        <f t="shared" si="6"/>
        <v>0</v>
      </c>
      <c r="AG44" s="82"/>
    </row>
    <row r="45" spans="1:33" x14ac:dyDescent="0.3">
      <c r="A45" s="197" t="str">
        <f>Masters!I42</f>
        <v>ALFBV 6/1 - Lynx</v>
      </c>
      <c r="B45" s="57"/>
      <c r="C45" s="57"/>
      <c r="D45" s="57"/>
      <c r="E45" s="62">
        <f t="shared" si="2"/>
        <v>0</v>
      </c>
      <c r="F45" s="62">
        <f>SUMIF('23.1.Forecasting A (M2)'!$J$6:$J$251,'23.2.Forecasting B (M2)'!A45,'23.1.Forecasting A (M2)'!$K$6:$K$251)</f>
        <v>0</v>
      </c>
      <c r="G45" s="62">
        <f>SUMIF('23.1.Forecasting A (M2)'!$J$6:$J$251,'23.2.Forecasting B (M2)'!A45,'23.1.Forecasting A (M2)'!$L$6:$L$251)</f>
        <v>0</v>
      </c>
      <c r="H45" s="62">
        <f t="shared" si="3"/>
        <v>0</v>
      </c>
      <c r="I45" s="62">
        <f t="shared" si="4"/>
        <v>0</v>
      </c>
      <c r="K45" s="57"/>
      <c r="L45" s="62">
        <f t="shared" si="5"/>
        <v>0</v>
      </c>
      <c r="M45" s="57"/>
      <c r="T45" s="59"/>
      <c r="U45" s="59"/>
      <c r="V45" s="59"/>
      <c r="W45" s="59"/>
      <c r="X45" s="82"/>
      <c r="AC45" s="59">
        <f t="shared" si="6"/>
        <v>0</v>
      </c>
      <c r="AD45" s="59">
        <f t="shared" si="6"/>
        <v>0</v>
      </c>
      <c r="AE45" s="59">
        <f t="shared" si="6"/>
        <v>0</v>
      </c>
      <c r="AF45" s="59">
        <f t="shared" si="6"/>
        <v>0</v>
      </c>
      <c r="AG45" s="82"/>
    </row>
    <row r="46" spans="1:33" x14ac:dyDescent="0.3">
      <c r="A46" s="197" t="str">
        <f>Masters!I43</f>
        <v>3/78 - Lynx</v>
      </c>
      <c r="B46" s="57"/>
      <c r="C46" s="57"/>
      <c r="D46" s="57"/>
      <c r="E46" s="62">
        <f t="shared" si="2"/>
        <v>0</v>
      </c>
      <c r="F46" s="62">
        <f>SUMIF('23.1.Forecasting A (M2)'!$J$6:$J$251,'23.2.Forecasting B (M2)'!A46,'23.1.Forecasting A (M2)'!$K$6:$K$251)</f>
        <v>0</v>
      </c>
      <c r="G46" s="62">
        <f>SUMIF('23.1.Forecasting A (M2)'!$J$6:$J$251,'23.2.Forecasting B (M2)'!A46,'23.1.Forecasting A (M2)'!$L$6:$L$251)</f>
        <v>0</v>
      </c>
      <c r="H46" s="62">
        <f t="shared" si="3"/>
        <v>0</v>
      </c>
      <c r="I46" s="62">
        <f t="shared" si="4"/>
        <v>0</v>
      </c>
      <c r="K46" s="57"/>
      <c r="L46" s="62">
        <f t="shared" si="5"/>
        <v>0</v>
      </c>
      <c r="M46" s="57"/>
      <c r="T46" s="59"/>
      <c r="U46" s="59"/>
      <c r="V46" s="59"/>
      <c r="W46" s="59"/>
      <c r="X46" s="82"/>
      <c r="AC46" s="59">
        <f t="shared" si="6"/>
        <v>0</v>
      </c>
      <c r="AD46" s="59">
        <f t="shared" si="6"/>
        <v>0</v>
      </c>
      <c r="AE46" s="59">
        <f t="shared" si="6"/>
        <v>0</v>
      </c>
      <c r="AF46" s="59">
        <f t="shared" si="6"/>
        <v>0</v>
      </c>
      <c r="AG46" s="82"/>
    </row>
    <row r="47" spans="1:33" x14ac:dyDescent="0.3">
      <c r="A47" s="197" t="str">
        <f>Masters!I44</f>
        <v>3/73 - Lynx</v>
      </c>
      <c r="B47" s="57"/>
      <c r="C47" s="57"/>
      <c r="D47" s="57"/>
      <c r="E47" s="62">
        <f t="shared" si="2"/>
        <v>0</v>
      </c>
      <c r="F47" s="62">
        <f>SUMIF('23.1.Forecasting A (M2)'!$J$6:$J$251,'23.2.Forecasting B (M2)'!A47,'23.1.Forecasting A (M2)'!$K$6:$K$251)</f>
        <v>0</v>
      </c>
      <c r="G47" s="62">
        <f>SUMIF('23.1.Forecasting A (M2)'!$J$6:$J$251,'23.2.Forecasting B (M2)'!A47,'23.1.Forecasting A (M2)'!$L$6:$L$251)</f>
        <v>0</v>
      </c>
      <c r="H47" s="62">
        <f t="shared" si="3"/>
        <v>0</v>
      </c>
      <c r="I47" s="62">
        <f t="shared" si="4"/>
        <v>0</v>
      </c>
      <c r="K47" s="57"/>
      <c r="L47" s="62">
        <f t="shared" si="5"/>
        <v>0</v>
      </c>
      <c r="M47" s="57"/>
      <c r="T47" s="59"/>
      <c r="U47" s="59"/>
      <c r="V47" s="59"/>
      <c r="W47" s="59"/>
      <c r="X47" s="82"/>
      <c r="AC47" s="59">
        <f t="shared" si="6"/>
        <v>0</v>
      </c>
      <c r="AD47" s="59">
        <f t="shared" si="6"/>
        <v>0</v>
      </c>
      <c r="AE47" s="59">
        <f t="shared" si="6"/>
        <v>0</v>
      </c>
      <c r="AF47" s="59">
        <f t="shared" si="6"/>
        <v>0</v>
      </c>
      <c r="AG47" s="82"/>
    </row>
    <row r="48" spans="1:33" x14ac:dyDescent="0.3">
      <c r="A48" s="197" t="str">
        <f>Masters!I45</f>
        <v>ALFBV 1/7 - Stag</v>
      </c>
      <c r="B48" s="57"/>
      <c r="C48" s="57"/>
      <c r="D48" s="57"/>
      <c r="E48" s="62">
        <f t="shared" si="2"/>
        <v>0</v>
      </c>
      <c r="F48" s="62">
        <f>SUMIF('23.1.Forecasting A (M2)'!$J$6:$J$251,'23.2.Forecasting B (M2)'!A48,'23.1.Forecasting A (M2)'!$K$6:$K$251)</f>
        <v>0</v>
      </c>
      <c r="G48" s="62">
        <f>SUMIF('23.1.Forecasting A (M2)'!$J$6:$J$251,'23.2.Forecasting B (M2)'!A48,'23.1.Forecasting A (M2)'!$L$6:$L$251)</f>
        <v>0</v>
      </c>
      <c r="H48" s="62">
        <f t="shared" si="3"/>
        <v>0</v>
      </c>
      <c r="I48" s="62">
        <f t="shared" si="4"/>
        <v>0</v>
      </c>
      <c r="K48" s="57"/>
      <c r="L48" s="62">
        <f t="shared" si="5"/>
        <v>0</v>
      </c>
      <c r="M48" s="57"/>
      <c r="T48" s="59"/>
      <c r="U48" s="59"/>
      <c r="V48" s="59"/>
      <c r="W48" s="59"/>
      <c r="X48" s="82"/>
      <c r="AC48" s="59">
        <f t="shared" si="6"/>
        <v>0</v>
      </c>
      <c r="AD48" s="59">
        <f t="shared" si="6"/>
        <v>0</v>
      </c>
      <c r="AE48" s="59">
        <f t="shared" si="6"/>
        <v>0</v>
      </c>
      <c r="AF48" s="59">
        <f t="shared" si="6"/>
        <v>0</v>
      </c>
      <c r="AG48" s="82"/>
    </row>
    <row r="49" spans="1:33" x14ac:dyDescent="0.3">
      <c r="A49" s="197" t="str">
        <f>Masters!I46</f>
        <v>ALFBV 1/6 - Stag</v>
      </c>
      <c r="B49" s="57"/>
      <c r="C49" s="57"/>
      <c r="D49" s="57"/>
      <c r="E49" s="62">
        <f t="shared" si="2"/>
        <v>0</v>
      </c>
      <c r="F49" s="62">
        <f>SUMIF('23.1.Forecasting A (M2)'!$J$6:$J$251,'23.2.Forecasting B (M2)'!A49,'23.1.Forecasting A (M2)'!$K$6:$K$251)</f>
        <v>0</v>
      </c>
      <c r="G49" s="62">
        <f>SUMIF('23.1.Forecasting A (M2)'!$J$6:$J$251,'23.2.Forecasting B (M2)'!A49,'23.1.Forecasting A (M2)'!$L$6:$L$251)</f>
        <v>0</v>
      </c>
      <c r="H49" s="62">
        <f t="shared" si="3"/>
        <v>0</v>
      </c>
      <c r="I49" s="62">
        <f t="shared" si="4"/>
        <v>0</v>
      </c>
      <c r="K49" s="57"/>
      <c r="L49" s="62">
        <f t="shared" si="5"/>
        <v>0</v>
      </c>
      <c r="M49" s="57"/>
      <c r="T49" s="59"/>
      <c r="U49" s="59"/>
      <c r="V49" s="59"/>
      <c r="W49" s="59"/>
      <c r="X49" s="82"/>
      <c r="AC49" s="59">
        <f t="shared" si="6"/>
        <v>0</v>
      </c>
      <c r="AD49" s="59">
        <f t="shared" si="6"/>
        <v>0</v>
      </c>
      <c r="AE49" s="59">
        <f t="shared" si="6"/>
        <v>0</v>
      </c>
      <c r="AF49" s="59">
        <f t="shared" si="6"/>
        <v>0</v>
      </c>
      <c r="AG49" s="82"/>
    </row>
    <row r="50" spans="1:33" x14ac:dyDescent="0.3">
      <c r="A50" s="197" t="str">
        <f>Masters!I47</f>
        <v>3/47 - Lynx</v>
      </c>
      <c r="B50" s="57"/>
      <c r="C50" s="57"/>
      <c r="D50" s="57"/>
      <c r="E50" s="62">
        <f t="shared" si="2"/>
        <v>0</v>
      </c>
      <c r="F50" s="62">
        <f>SUMIF('23.1.Forecasting A (M2)'!$J$6:$J$251,'23.2.Forecasting B (M2)'!A50,'23.1.Forecasting A (M2)'!$K$6:$K$251)</f>
        <v>0</v>
      </c>
      <c r="G50" s="62">
        <f>SUMIF('23.1.Forecasting A (M2)'!$J$6:$J$251,'23.2.Forecasting B (M2)'!A50,'23.1.Forecasting A (M2)'!$L$6:$L$251)</f>
        <v>0</v>
      </c>
      <c r="H50" s="62">
        <f t="shared" si="3"/>
        <v>0</v>
      </c>
      <c r="I50" s="62">
        <f t="shared" si="4"/>
        <v>0</v>
      </c>
      <c r="K50" s="57"/>
      <c r="L50" s="62">
        <f t="shared" si="5"/>
        <v>0</v>
      </c>
      <c r="M50" s="57"/>
      <c r="T50" s="59"/>
      <c r="U50" s="59"/>
      <c r="V50" s="59"/>
      <c r="W50" s="59"/>
      <c r="X50" s="82"/>
      <c r="AC50" s="59">
        <f t="shared" si="6"/>
        <v>0</v>
      </c>
      <c r="AD50" s="59">
        <f t="shared" si="6"/>
        <v>0</v>
      </c>
      <c r="AE50" s="59">
        <f t="shared" si="6"/>
        <v>0</v>
      </c>
      <c r="AF50" s="59">
        <f t="shared" si="6"/>
        <v>0</v>
      </c>
      <c r="AG50" s="82"/>
    </row>
    <row r="51" spans="1:33" x14ac:dyDescent="0.3">
      <c r="A51" s="197" t="str">
        <f>Masters!I48</f>
        <v>3/46 - Lynx</v>
      </c>
      <c r="B51" s="57"/>
      <c r="C51" s="57"/>
      <c r="D51" s="57"/>
      <c r="E51" s="62">
        <f t="shared" si="2"/>
        <v>0</v>
      </c>
      <c r="F51" s="62">
        <f>SUMIF('23.1.Forecasting A (M2)'!$J$6:$J$251,'23.2.Forecasting B (M2)'!A51,'23.1.Forecasting A (M2)'!$K$6:$K$251)</f>
        <v>0</v>
      </c>
      <c r="G51" s="62">
        <f>SUMIF('23.1.Forecasting A (M2)'!$J$6:$J$251,'23.2.Forecasting B (M2)'!A51,'23.1.Forecasting A (M2)'!$L$6:$L$251)</f>
        <v>0</v>
      </c>
      <c r="H51" s="62">
        <f t="shared" si="3"/>
        <v>0</v>
      </c>
      <c r="I51" s="62">
        <f t="shared" si="4"/>
        <v>0</v>
      </c>
      <c r="K51" s="57"/>
      <c r="L51" s="62">
        <f t="shared" si="5"/>
        <v>0</v>
      </c>
      <c r="M51" s="57"/>
      <c r="T51" s="59"/>
      <c r="U51" s="59"/>
      <c r="V51" s="59"/>
      <c r="W51" s="59"/>
      <c r="X51" s="82"/>
      <c r="AC51" s="59">
        <f t="shared" si="6"/>
        <v>0</v>
      </c>
      <c r="AD51" s="59">
        <f t="shared" si="6"/>
        <v>0</v>
      </c>
      <c r="AE51" s="59">
        <f t="shared" si="6"/>
        <v>0</v>
      </c>
      <c r="AF51" s="59">
        <f t="shared" si="6"/>
        <v>0</v>
      </c>
      <c r="AG51" s="82"/>
    </row>
    <row r="52" spans="1:33" x14ac:dyDescent="0.3">
      <c r="A52" s="197" t="str">
        <f>Masters!I49</f>
        <v>ALFBV 1/4 – Stag</v>
      </c>
      <c r="B52" s="57"/>
      <c r="C52" s="57"/>
      <c r="D52" s="57"/>
      <c r="E52" s="62">
        <f t="shared" si="2"/>
        <v>0</v>
      </c>
      <c r="F52" s="62">
        <f>SUMIF('23.1.Forecasting A (M2)'!$J$6:$J$251,'23.2.Forecasting B (M2)'!A52,'23.1.Forecasting A (M2)'!$K$6:$K$251)</f>
        <v>0</v>
      </c>
      <c r="G52" s="62">
        <f>SUMIF('23.1.Forecasting A (M2)'!$J$6:$J$251,'23.2.Forecasting B (M2)'!A52,'23.1.Forecasting A (M2)'!$L$6:$L$251)</f>
        <v>0</v>
      </c>
      <c r="H52" s="62">
        <f t="shared" si="3"/>
        <v>0</v>
      </c>
      <c r="I52" s="62">
        <f t="shared" si="4"/>
        <v>0</v>
      </c>
      <c r="K52" s="57"/>
      <c r="L52" s="62">
        <f t="shared" si="5"/>
        <v>0</v>
      </c>
      <c r="M52" s="57"/>
      <c r="T52" s="59"/>
      <c r="U52" s="59"/>
      <c r="V52" s="59"/>
      <c r="W52" s="59"/>
      <c r="X52" s="82"/>
      <c r="AC52" s="59">
        <f t="shared" si="6"/>
        <v>0</v>
      </c>
      <c r="AD52" s="59">
        <f t="shared" si="6"/>
        <v>0</v>
      </c>
      <c r="AE52" s="59">
        <f t="shared" si="6"/>
        <v>0</v>
      </c>
      <c r="AF52" s="59">
        <f t="shared" si="6"/>
        <v>0</v>
      </c>
      <c r="AG52" s="82"/>
    </row>
  </sheetData>
  <mergeCells count="1">
    <mergeCell ref="T5:X5"/>
  </mergeCells>
  <pageMargins left="0.7" right="0.7" top="0.75" bottom="0.75" header="0.3" footer="0.3"/>
  <pageSetup orientation="portrait" verticalDpi="1200"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H252"/>
  <sheetViews>
    <sheetView zoomScale="80" zoomScaleNormal="80" workbookViewId="0">
      <pane xSplit="5" ySplit="5" topLeftCell="F6" activePane="bottomRight" state="frozen"/>
      <selection activeCell="AI6" sqref="AI6"/>
      <selection pane="topRight" activeCell="AI6" sqref="AI6"/>
      <selection pane="bottomLeft" activeCell="AI6" sqref="AI6"/>
      <selection pane="bottomRight" activeCell="F6" sqref="F6"/>
    </sheetView>
  </sheetViews>
  <sheetFormatPr defaultColWidth="9.140625" defaultRowHeight="16.5" outlineLevelCol="1" x14ac:dyDescent="0.25"/>
  <cols>
    <col min="1" max="1" width="12.42578125" style="19" bestFit="1" customWidth="1"/>
    <col min="2" max="2" width="13.28515625" style="19" bestFit="1" customWidth="1"/>
    <col min="3" max="3" width="16.140625" style="19" bestFit="1" customWidth="1"/>
    <col min="4" max="4" width="15" style="19" bestFit="1" customWidth="1"/>
    <col min="5" max="5" width="41.28515625" style="19" bestFit="1" customWidth="1"/>
    <col min="6" max="6" width="2.42578125" style="19" customWidth="1"/>
    <col min="7" max="8" width="11.7109375" style="19" customWidth="1"/>
    <col min="9" max="9" width="2.42578125" style="19" customWidth="1"/>
    <col min="10" max="12" width="11.7109375" style="19" customWidth="1"/>
    <col min="13" max="13" width="2.7109375" style="19" customWidth="1"/>
    <col min="14" max="14" width="28.5703125" style="19" bestFit="1" customWidth="1"/>
    <col min="15" max="16" width="11.7109375" style="19" customWidth="1" outlineLevel="1"/>
    <col min="17" max="17" width="21.140625" style="19" customWidth="1" outlineLevel="1"/>
    <col min="18" max="18" width="2.42578125" style="19" customWidth="1" outlineLevel="1"/>
    <col min="19" max="19" width="11.7109375" style="19" customWidth="1"/>
    <col min="20" max="21" width="11.7109375" style="19" customWidth="1" outlineLevel="1"/>
    <col min="22" max="22" width="21.140625" style="19" customWidth="1" outlineLevel="1"/>
    <col min="23" max="23" width="2.7109375" customWidth="1" outlineLevel="1"/>
    <col min="24" max="24" width="11.7109375" style="19" customWidth="1"/>
    <col min="25" max="26" width="11.7109375" style="19" customWidth="1" outlineLevel="1"/>
    <col min="27" max="27" width="21.140625" style="19" customWidth="1" outlineLevel="1"/>
    <col min="28" max="28" width="2.42578125" style="19" customWidth="1" outlineLevel="1"/>
    <col min="29" max="29" width="11.7109375" style="19" customWidth="1"/>
    <col min="30" max="31" width="11.7109375" style="19" customWidth="1" outlineLevel="1"/>
    <col min="32" max="32" width="21.140625" style="19" customWidth="1" outlineLevel="1"/>
    <col min="33" max="33" width="3.5703125" style="19" customWidth="1"/>
    <col min="34" max="34" width="12.42578125" style="19" hidden="1" customWidth="1"/>
    <col min="35" max="16384" width="9.140625" style="19"/>
  </cols>
  <sheetData>
    <row r="1" spans="1:34" s="3" customFormat="1" x14ac:dyDescent="0.25">
      <c r="I1" s="96"/>
      <c r="R1" s="96"/>
      <c r="W1"/>
      <c r="AB1" s="96"/>
    </row>
    <row r="2" spans="1:34" s="3" customFormat="1" x14ac:dyDescent="0.25">
      <c r="I2" s="96"/>
      <c r="R2" s="96"/>
      <c r="W2"/>
      <c r="AB2" s="96"/>
    </row>
    <row r="3" spans="1:34" s="3" customFormat="1" x14ac:dyDescent="0.25">
      <c r="G3" s="38">
        <f t="shared" ref="G3:H3" si="0">SUM(G6:G251)</f>
        <v>0</v>
      </c>
      <c r="H3" s="38">
        <f t="shared" si="0"/>
        <v>0</v>
      </c>
      <c r="I3" s="96"/>
      <c r="J3" s="71"/>
      <c r="K3" s="38">
        <f t="shared" ref="K3:L3" si="1">SUM(K6:K251)</f>
        <v>0</v>
      </c>
      <c r="L3" s="38">
        <f t="shared" si="1"/>
        <v>0</v>
      </c>
      <c r="N3" s="71"/>
      <c r="O3" s="38">
        <f t="shared" ref="O3:P3" si="2">SUM(O6:O251)</f>
        <v>0</v>
      </c>
      <c r="P3" s="38">
        <f t="shared" si="2"/>
        <v>0</v>
      </c>
      <c r="Q3" s="71"/>
      <c r="R3" s="96"/>
      <c r="S3" s="71"/>
      <c r="T3" s="38">
        <f t="shared" ref="T3:U3" si="3">SUM(T6:T251)</f>
        <v>0</v>
      </c>
      <c r="U3" s="38">
        <f t="shared" si="3"/>
        <v>0</v>
      </c>
      <c r="V3" s="71"/>
      <c r="W3"/>
      <c r="X3" s="71"/>
      <c r="Y3" s="38">
        <f t="shared" ref="Y3:Z3" si="4">SUM(Y6:Y251)</f>
        <v>0</v>
      </c>
      <c r="Z3" s="38">
        <f t="shared" si="4"/>
        <v>0</v>
      </c>
      <c r="AA3" s="71"/>
      <c r="AB3" s="96"/>
      <c r="AC3" s="71"/>
      <c r="AD3" s="38">
        <f t="shared" ref="AD3:AE3" si="5">SUM(AD6:AD251)</f>
        <v>0</v>
      </c>
      <c r="AE3" s="38">
        <f t="shared" si="5"/>
        <v>0</v>
      </c>
      <c r="AF3" s="71"/>
    </row>
    <row r="4" spans="1:34" s="3" customFormat="1" ht="33" customHeight="1" x14ac:dyDescent="0.25">
      <c r="F4" s="19"/>
      <c r="G4" s="354" t="s">
        <v>227</v>
      </c>
      <c r="H4" s="354"/>
      <c r="I4" s="98"/>
      <c r="J4" s="354" t="s">
        <v>292</v>
      </c>
      <c r="K4" s="354"/>
      <c r="L4" s="354"/>
      <c r="N4" s="367" t="s">
        <v>164</v>
      </c>
      <c r="O4" s="368"/>
      <c r="P4" s="368"/>
      <c r="Q4" s="369"/>
      <c r="R4" s="19"/>
      <c r="S4" s="367" t="s">
        <v>166</v>
      </c>
      <c r="T4" s="368"/>
      <c r="U4" s="368"/>
      <c r="V4" s="369"/>
      <c r="W4"/>
      <c r="X4" s="367" t="s">
        <v>167</v>
      </c>
      <c r="Y4" s="368"/>
      <c r="Z4" s="368"/>
      <c r="AA4" s="369"/>
      <c r="AB4" s="19"/>
      <c r="AC4" s="367" t="s">
        <v>168</v>
      </c>
      <c r="AD4" s="368"/>
      <c r="AE4" s="368"/>
      <c r="AF4" s="369"/>
      <c r="AH4" s="205" t="s">
        <v>705</v>
      </c>
    </row>
    <row r="5" spans="1:34" ht="45.75" x14ac:dyDescent="0.25">
      <c r="A5" s="13" t="s">
        <v>172</v>
      </c>
      <c r="B5" s="13" t="s">
        <v>0</v>
      </c>
      <c r="C5" s="13" t="s">
        <v>1</v>
      </c>
      <c r="D5" s="13" t="s">
        <v>2</v>
      </c>
      <c r="E5" s="13" t="s">
        <v>146</v>
      </c>
      <c r="G5" s="37" t="s">
        <v>225</v>
      </c>
      <c r="H5" s="37" t="s">
        <v>226</v>
      </c>
      <c r="J5" s="37" t="s">
        <v>176</v>
      </c>
      <c r="K5" s="37" t="s">
        <v>225</v>
      </c>
      <c r="L5" s="37" t="s">
        <v>226</v>
      </c>
      <c r="N5" s="37" t="s">
        <v>186</v>
      </c>
      <c r="O5" s="37" t="s">
        <v>225</v>
      </c>
      <c r="P5" s="37" t="s">
        <v>226</v>
      </c>
      <c r="Q5" s="37" t="s">
        <v>165</v>
      </c>
      <c r="S5" s="37" t="s">
        <v>186</v>
      </c>
      <c r="T5" s="37" t="s">
        <v>225</v>
      </c>
      <c r="U5" s="37" t="s">
        <v>226</v>
      </c>
      <c r="V5" s="37" t="s">
        <v>165</v>
      </c>
      <c r="X5" s="37" t="s">
        <v>186</v>
      </c>
      <c r="Y5" s="37" t="s">
        <v>225</v>
      </c>
      <c r="Z5" s="37" t="s">
        <v>226</v>
      </c>
      <c r="AA5" s="37" t="s">
        <v>165</v>
      </c>
      <c r="AB5" s="97"/>
      <c r="AC5" s="37" t="s">
        <v>186</v>
      </c>
      <c r="AD5" s="37" t="s">
        <v>225</v>
      </c>
      <c r="AE5" s="37" t="s">
        <v>226</v>
      </c>
      <c r="AF5" s="37" t="s">
        <v>165</v>
      </c>
      <c r="AH5" s="44" t="s">
        <v>706</v>
      </c>
    </row>
    <row r="6" spans="1:34" s="3" customFormat="1" ht="16.5" customHeight="1" x14ac:dyDescent="0.25">
      <c r="A6" s="53" t="str">
        <f>'1.4.Fwd TIV-Field Inputs'!A6</f>
        <v>ICV -MADHAVARAM</v>
      </c>
      <c r="B6" s="53" t="str">
        <f>'1.4.Fwd TIV-Field Inputs'!B6</f>
        <v>PARRYS</v>
      </c>
      <c r="C6" s="53" t="str">
        <f>'1.4.Fwd TIV-Field Inputs'!C6</f>
        <v>Parcel Loads</v>
      </c>
      <c r="D6" s="53" t="str">
        <f>'1.4.Fwd TIV-Field Inputs'!D6</f>
        <v>ICV Goods</v>
      </c>
      <c r="E6" s="84" t="str">
        <f>B6&amp;"-"&amp;C6&amp;" ("&amp;D6&amp;")"</f>
        <v>PARRYS-Parcel Loads (ICV Goods)</v>
      </c>
      <c r="G6" s="10"/>
      <c r="H6" s="10"/>
      <c r="I6" s="96"/>
      <c r="J6" s="10"/>
      <c r="K6" s="10"/>
      <c r="L6" s="10"/>
      <c r="N6" s="10"/>
      <c r="O6" s="10"/>
      <c r="P6" s="10"/>
      <c r="Q6" s="10"/>
      <c r="R6" s="96"/>
      <c r="S6" s="10"/>
      <c r="T6" s="10"/>
      <c r="U6" s="10"/>
      <c r="V6" s="10"/>
      <c r="W6"/>
      <c r="X6" s="10"/>
      <c r="Y6" s="10"/>
      <c r="Z6" s="10"/>
      <c r="AA6" s="10"/>
      <c r="AB6" s="96"/>
      <c r="AC6" s="10"/>
      <c r="AD6" s="10"/>
      <c r="AE6" s="10"/>
      <c r="AF6" s="10"/>
      <c r="AH6" s="72" t="str">
        <f>IFERROR(VLOOKUP(D6,Masters!$D$3:$E$17,2,FALSE),0)</f>
        <v>ICV_Goods</v>
      </c>
    </row>
    <row r="7" spans="1:34" s="3" customFormat="1" ht="16.5" customHeight="1" x14ac:dyDescent="0.25">
      <c r="A7" s="53" t="str">
        <f>'1.4.Fwd TIV-Field Inputs'!A7</f>
        <v>ICV -MADHAVARAM</v>
      </c>
      <c r="B7" s="53" t="str">
        <f>'1.4.Fwd TIV-Field Inputs'!B7</f>
        <v>PARRYS</v>
      </c>
      <c r="C7" s="53" t="str">
        <f>'1.4.Fwd TIV-Field Inputs'!C7</f>
        <v>Market Load</v>
      </c>
      <c r="D7" s="53" t="str">
        <f>'1.4.Fwd TIV-Field Inputs'!D7</f>
        <v>ICV Goods</v>
      </c>
      <c r="E7" s="84" t="str">
        <f t="shared" ref="E7:E70" si="6">B7&amp;"-"&amp;C7&amp;" ("&amp;D7&amp;")"</f>
        <v>PARRYS-Market Load (ICV Goods)</v>
      </c>
      <c r="G7" s="10"/>
      <c r="H7" s="10"/>
      <c r="I7" s="96"/>
      <c r="J7" s="10"/>
      <c r="K7" s="10"/>
      <c r="L7" s="10"/>
      <c r="N7" s="10"/>
      <c r="O7" s="10"/>
      <c r="P7" s="10"/>
      <c r="Q7" s="10"/>
      <c r="R7" s="96"/>
      <c r="S7" s="10"/>
      <c r="T7" s="10"/>
      <c r="U7" s="10"/>
      <c r="V7" s="10"/>
      <c r="W7"/>
      <c r="X7" s="10"/>
      <c r="Y7" s="10"/>
      <c r="Z7" s="10"/>
      <c r="AA7" s="10"/>
      <c r="AB7" s="96"/>
      <c r="AC7" s="10"/>
      <c r="AD7" s="10"/>
      <c r="AE7" s="10"/>
      <c r="AF7" s="10"/>
      <c r="AH7" s="72" t="str">
        <f>IFERROR(VLOOKUP(D7,Masters!$D$3:$E$17,2,FALSE),0)</f>
        <v>ICV_Goods</v>
      </c>
    </row>
    <row r="8" spans="1:34" s="3" customFormat="1" ht="16.5" customHeight="1" x14ac:dyDescent="0.25">
      <c r="A8" s="53" t="str">
        <f>'1.4.Fwd TIV-Field Inputs'!A8</f>
        <v>ICV -MADHAVARAM</v>
      </c>
      <c r="B8" s="53" t="str">
        <f>'1.4.Fwd TIV-Field Inputs'!B8</f>
        <v>PARRYS</v>
      </c>
      <c r="C8" s="53" t="str">
        <f>'1.4.Fwd TIV-Field Inputs'!C8</f>
        <v>Cement (Bagged)</v>
      </c>
      <c r="D8" s="53" t="str">
        <f>'1.4.Fwd TIV-Field Inputs'!D8</f>
        <v>ICV Goods</v>
      </c>
      <c r="E8" s="84" t="str">
        <f t="shared" si="6"/>
        <v>PARRYS-Cement (Bagged) (ICV Goods)</v>
      </c>
      <c r="G8" s="10"/>
      <c r="H8" s="10"/>
      <c r="I8" s="96"/>
      <c r="J8" s="10"/>
      <c r="K8" s="10"/>
      <c r="L8" s="10"/>
      <c r="N8" s="10"/>
      <c r="O8" s="10"/>
      <c r="P8" s="10"/>
      <c r="Q8" s="10"/>
      <c r="R8" s="96"/>
      <c r="S8" s="10"/>
      <c r="T8" s="10"/>
      <c r="U8" s="10"/>
      <c r="V8" s="10"/>
      <c r="W8"/>
      <c r="X8" s="10"/>
      <c r="Y8" s="10"/>
      <c r="Z8" s="10"/>
      <c r="AA8" s="10"/>
      <c r="AB8" s="96"/>
      <c r="AC8" s="10"/>
      <c r="AD8" s="10"/>
      <c r="AE8" s="10"/>
      <c r="AF8" s="10"/>
      <c r="AH8" s="72" t="str">
        <f>IFERROR(VLOOKUP(D8,Masters!$D$3:$E$17,2,FALSE),0)</f>
        <v>ICV_Goods</v>
      </c>
    </row>
    <row r="9" spans="1:34" s="3" customFormat="1" ht="16.5" customHeight="1" x14ac:dyDescent="0.25">
      <c r="A9" s="53" t="str">
        <f>'1.4.Fwd TIV-Field Inputs'!A9</f>
        <v>ICV -MADHAVARAM</v>
      </c>
      <c r="B9" s="53" t="str">
        <f>'1.4.Fwd TIV-Field Inputs'!B9</f>
        <v>PARRYS</v>
      </c>
      <c r="C9" s="53" t="str">
        <f>'1.4.Fwd TIV-Field Inputs'!C9</f>
        <v>Steel/Iron products</v>
      </c>
      <c r="D9" s="53" t="str">
        <f>'1.4.Fwd TIV-Field Inputs'!D9</f>
        <v>ICV Goods</v>
      </c>
      <c r="E9" s="84" t="str">
        <f t="shared" si="6"/>
        <v>PARRYS-Steel/Iron products (ICV Goods)</v>
      </c>
      <c r="G9" s="10"/>
      <c r="H9" s="10"/>
      <c r="I9" s="96"/>
      <c r="J9" s="10"/>
      <c r="K9" s="10"/>
      <c r="L9" s="10"/>
      <c r="N9" s="10"/>
      <c r="O9" s="10"/>
      <c r="P9" s="10"/>
      <c r="Q9" s="10"/>
      <c r="R9" s="96"/>
      <c r="S9" s="10"/>
      <c r="T9" s="10"/>
      <c r="U9" s="10"/>
      <c r="V9" s="10"/>
      <c r="W9"/>
      <c r="X9" s="10"/>
      <c r="Y9" s="10"/>
      <c r="Z9" s="10"/>
      <c r="AA9" s="10"/>
      <c r="AB9" s="96"/>
      <c r="AC9" s="10"/>
      <c r="AD9" s="10"/>
      <c r="AE9" s="10"/>
      <c r="AF9" s="10"/>
      <c r="AH9" s="72" t="str">
        <f>IFERROR(VLOOKUP(D9,Masters!$D$3:$E$17,2,FALSE),0)</f>
        <v>ICV_Goods</v>
      </c>
    </row>
    <row r="10" spans="1:34" s="3" customFormat="1" ht="16.5" customHeight="1" x14ac:dyDescent="0.25">
      <c r="A10" s="53" t="str">
        <f>'1.4.Fwd TIV-Field Inputs'!A10</f>
        <v>ICV -MADHAVARAM</v>
      </c>
      <c r="B10" s="53" t="str">
        <f>'1.4.Fwd TIV-Field Inputs'!B10</f>
        <v>PARRYS</v>
      </c>
      <c r="C10" s="53" t="str">
        <f>'1.4.Fwd TIV-Field Inputs'!C10</f>
        <v>Other Applications - Hardwares</v>
      </c>
      <c r="D10" s="53" t="str">
        <f>'1.4.Fwd TIV-Field Inputs'!D10</f>
        <v>ICV Goods</v>
      </c>
      <c r="E10" s="84" t="str">
        <f t="shared" si="6"/>
        <v>PARRYS-Other Applications - Hardwares (ICV Goods)</v>
      </c>
      <c r="G10" s="10"/>
      <c r="H10" s="10"/>
      <c r="I10" s="96"/>
      <c r="J10" s="10"/>
      <c r="K10" s="10"/>
      <c r="L10" s="10"/>
      <c r="N10" s="10"/>
      <c r="O10" s="10"/>
      <c r="P10" s="10"/>
      <c r="Q10" s="10"/>
      <c r="R10" s="96"/>
      <c r="S10" s="10"/>
      <c r="T10" s="10"/>
      <c r="U10" s="10"/>
      <c r="V10" s="10"/>
      <c r="W10"/>
      <c r="X10" s="10"/>
      <c r="Y10" s="10"/>
      <c r="Z10" s="10"/>
      <c r="AA10" s="10"/>
      <c r="AB10" s="96"/>
      <c r="AC10" s="10"/>
      <c r="AD10" s="10"/>
      <c r="AE10" s="10"/>
      <c r="AF10" s="10"/>
      <c r="AH10" s="72" t="str">
        <f>IFERROR(VLOOKUP(D10,Masters!$D$3:$E$17,2,FALSE),0)</f>
        <v>ICV_Goods</v>
      </c>
    </row>
    <row r="11" spans="1:34" s="3" customFormat="1" ht="16.5" customHeight="1" x14ac:dyDescent="0.25">
      <c r="A11" s="53" t="str">
        <f>'1.4.Fwd TIV-Field Inputs'!A11</f>
        <v>ICV -MADHAVARAM</v>
      </c>
      <c r="B11" s="53" t="str">
        <f>'1.4.Fwd TIV-Field Inputs'!B11</f>
        <v>PARRYS</v>
      </c>
      <c r="C11" s="53" t="str">
        <f>'1.4.Fwd TIV-Field Inputs'!C11</f>
        <v>Fish/Meat</v>
      </c>
      <c r="D11" s="53" t="str">
        <f>'1.4.Fwd TIV-Field Inputs'!D11</f>
        <v>ICV Goods</v>
      </c>
      <c r="E11" s="84" t="str">
        <f t="shared" si="6"/>
        <v>PARRYS-Fish/Meat (ICV Goods)</v>
      </c>
      <c r="G11" s="10"/>
      <c r="H11" s="10"/>
      <c r="I11" s="96"/>
      <c r="J11" s="10"/>
      <c r="K11" s="10"/>
      <c r="L11" s="10"/>
      <c r="N11" s="10"/>
      <c r="O11" s="10"/>
      <c r="P11" s="10"/>
      <c r="Q11" s="10"/>
      <c r="R11" s="96"/>
      <c r="S11" s="10"/>
      <c r="T11" s="10"/>
      <c r="U11" s="10"/>
      <c r="V11" s="10"/>
      <c r="W11"/>
      <c r="X11" s="10"/>
      <c r="Y11" s="10"/>
      <c r="Z11" s="10"/>
      <c r="AA11" s="10"/>
      <c r="AB11" s="96"/>
      <c r="AC11" s="10"/>
      <c r="AD11" s="10"/>
      <c r="AE11" s="10"/>
      <c r="AF11" s="10"/>
      <c r="AH11" s="72" t="str">
        <f>IFERROR(VLOOKUP(D11,Masters!$D$3:$E$17,2,FALSE),0)</f>
        <v>ICV_Goods</v>
      </c>
    </row>
    <row r="12" spans="1:34" s="3" customFormat="1" ht="16.5" customHeight="1" x14ac:dyDescent="0.25">
      <c r="A12" s="53" t="str">
        <f>'1.4.Fwd TIV-Field Inputs'!A12</f>
        <v>ICV -MADHAVARAM</v>
      </c>
      <c r="B12" s="53" t="str">
        <f>'1.4.Fwd TIV-Field Inputs'!B12</f>
        <v>MADHAVARAM</v>
      </c>
      <c r="C12" s="53" t="str">
        <f>'1.4.Fwd TIV-Field Inputs'!C12</f>
        <v>Cement (Bagged)</v>
      </c>
      <c r="D12" s="53" t="str">
        <f>'1.4.Fwd TIV-Field Inputs'!D12</f>
        <v>ICV Goods</v>
      </c>
      <c r="E12" s="84" t="str">
        <f t="shared" si="6"/>
        <v>MADHAVARAM-Cement (Bagged) (ICV Goods)</v>
      </c>
      <c r="G12" s="10"/>
      <c r="H12" s="10"/>
      <c r="I12" s="96"/>
      <c r="J12" s="10"/>
      <c r="K12" s="10"/>
      <c r="L12" s="10"/>
      <c r="N12" s="10"/>
      <c r="O12" s="10"/>
      <c r="P12" s="10"/>
      <c r="Q12" s="10"/>
      <c r="R12" s="96"/>
      <c r="S12" s="10"/>
      <c r="T12" s="10"/>
      <c r="U12" s="10"/>
      <c r="V12" s="10"/>
      <c r="W12"/>
      <c r="X12" s="10"/>
      <c r="Y12" s="10"/>
      <c r="Z12" s="10"/>
      <c r="AA12" s="10"/>
      <c r="AB12" s="96"/>
      <c r="AC12" s="10"/>
      <c r="AD12" s="10"/>
      <c r="AE12" s="10"/>
      <c r="AF12" s="10"/>
      <c r="AH12" s="72" t="str">
        <f>IFERROR(VLOOKUP(D12,Masters!$D$3:$E$17,2,FALSE),0)</f>
        <v>ICV_Goods</v>
      </c>
    </row>
    <row r="13" spans="1:34" s="3" customFormat="1" ht="16.5" customHeight="1" x14ac:dyDescent="0.25">
      <c r="A13" s="53" t="str">
        <f>'1.4.Fwd TIV-Field Inputs'!A13</f>
        <v>ICV -MADHAVARAM</v>
      </c>
      <c r="B13" s="53" t="str">
        <f>'1.4.Fwd TIV-Field Inputs'!B13</f>
        <v>MADHAVARAM</v>
      </c>
      <c r="C13" s="53" t="str">
        <f>'1.4.Fwd TIV-Field Inputs'!C13</f>
        <v>Parcel Loads</v>
      </c>
      <c r="D13" s="53" t="str">
        <f>'1.4.Fwd TIV-Field Inputs'!D13</f>
        <v>ICV Goods</v>
      </c>
      <c r="E13" s="84" t="str">
        <f t="shared" si="6"/>
        <v>MADHAVARAM-Parcel Loads (ICV Goods)</v>
      </c>
      <c r="G13" s="10"/>
      <c r="H13" s="10"/>
      <c r="I13" s="96"/>
      <c r="J13" s="10"/>
      <c r="K13" s="10"/>
      <c r="L13" s="10"/>
      <c r="N13" s="10"/>
      <c r="O13" s="10"/>
      <c r="P13" s="10"/>
      <c r="Q13" s="10"/>
      <c r="R13" s="96"/>
      <c r="S13" s="10"/>
      <c r="T13" s="10"/>
      <c r="U13" s="10"/>
      <c r="V13" s="10"/>
      <c r="W13"/>
      <c r="X13" s="10"/>
      <c r="Y13" s="10"/>
      <c r="Z13" s="10"/>
      <c r="AA13" s="10"/>
      <c r="AB13" s="96"/>
      <c r="AC13" s="10"/>
      <c r="AD13" s="10"/>
      <c r="AE13" s="10"/>
      <c r="AF13" s="10"/>
      <c r="AH13" s="72" t="str">
        <f>IFERROR(VLOOKUP(D13,Masters!$D$3:$E$17,2,FALSE),0)</f>
        <v>ICV_Goods</v>
      </c>
    </row>
    <row r="14" spans="1:34" s="3" customFormat="1" ht="16.5" customHeight="1" x14ac:dyDescent="0.25">
      <c r="A14" s="53" t="str">
        <f>'1.4.Fwd TIV-Field Inputs'!A14</f>
        <v>ICV -MADHAVARAM</v>
      </c>
      <c r="B14" s="53" t="str">
        <f>'1.4.Fwd TIV-Field Inputs'!B14</f>
        <v>MADHAVARAM</v>
      </c>
      <c r="C14" s="53" t="str">
        <f>'1.4.Fwd TIV-Field Inputs'!C14</f>
        <v>Market Load</v>
      </c>
      <c r="D14" s="53" t="str">
        <f>'1.4.Fwd TIV-Field Inputs'!D14</f>
        <v>ICV Goods</v>
      </c>
      <c r="E14" s="84" t="str">
        <f t="shared" si="6"/>
        <v>MADHAVARAM-Market Load (ICV Goods)</v>
      </c>
      <c r="G14" s="10"/>
      <c r="H14" s="10"/>
      <c r="I14" s="96"/>
      <c r="J14" s="10"/>
      <c r="K14" s="10"/>
      <c r="L14" s="10"/>
      <c r="N14" s="10"/>
      <c r="O14" s="10"/>
      <c r="P14" s="10"/>
      <c r="Q14" s="10"/>
      <c r="R14" s="96"/>
      <c r="S14" s="10"/>
      <c r="T14" s="10"/>
      <c r="U14" s="10"/>
      <c r="V14" s="10"/>
      <c r="W14"/>
      <c r="X14" s="10"/>
      <c r="Y14" s="10"/>
      <c r="Z14" s="10"/>
      <c r="AA14" s="10"/>
      <c r="AB14" s="96"/>
      <c r="AC14" s="10"/>
      <c r="AD14" s="10"/>
      <c r="AE14" s="10"/>
      <c r="AF14" s="10"/>
      <c r="AH14" s="72" t="str">
        <f>IFERROR(VLOOKUP(D14,Masters!$D$3:$E$17,2,FALSE),0)</f>
        <v>ICV_Goods</v>
      </c>
    </row>
    <row r="15" spans="1:34" s="3" customFormat="1" ht="16.5" customHeight="1" x14ac:dyDescent="0.25">
      <c r="A15" s="53" t="str">
        <f>'1.4.Fwd TIV-Field Inputs'!A15</f>
        <v>ICV -MADHAVARAM</v>
      </c>
      <c r="B15" s="53" t="str">
        <f>'1.4.Fwd TIV-Field Inputs'!B15</f>
        <v>MADHAVARAM</v>
      </c>
      <c r="C15" s="53" t="str">
        <f>'1.4.Fwd TIV-Field Inputs'!C15</f>
        <v>Sand</v>
      </c>
      <c r="D15" s="53" t="str">
        <f>'1.4.Fwd TIV-Field Inputs'!D15</f>
        <v>ICV Goods</v>
      </c>
      <c r="E15" s="84" t="str">
        <f t="shared" si="6"/>
        <v>MADHAVARAM-Sand (ICV Goods)</v>
      </c>
      <c r="G15" s="10"/>
      <c r="H15" s="10"/>
      <c r="I15" s="96"/>
      <c r="J15" s="10"/>
      <c r="K15" s="10"/>
      <c r="L15" s="10"/>
      <c r="N15" s="10"/>
      <c r="O15" s="10"/>
      <c r="P15" s="10"/>
      <c r="Q15" s="10"/>
      <c r="R15" s="96"/>
      <c r="S15" s="10"/>
      <c r="T15" s="10"/>
      <c r="U15" s="10"/>
      <c r="V15" s="10"/>
      <c r="W15"/>
      <c r="X15" s="10"/>
      <c r="Y15" s="10"/>
      <c r="Z15" s="10"/>
      <c r="AA15" s="10"/>
      <c r="AB15" s="96"/>
      <c r="AC15" s="10"/>
      <c r="AD15" s="10"/>
      <c r="AE15" s="10"/>
      <c r="AF15" s="10"/>
      <c r="AH15" s="72" t="str">
        <f>IFERROR(VLOOKUP(D15,Masters!$D$3:$E$17,2,FALSE),0)</f>
        <v>ICV_Goods</v>
      </c>
    </row>
    <row r="16" spans="1:34" s="3" customFormat="1" ht="16.5" customHeight="1" x14ac:dyDescent="0.25">
      <c r="A16" s="53" t="str">
        <f>'1.4.Fwd TIV-Field Inputs'!A16</f>
        <v>ICV -MADHAVARAM</v>
      </c>
      <c r="B16" s="53" t="str">
        <f>'1.4.Fwd TIV-Field Inputs'!B16</f>
        <v>MADHAVARAM</v>
      </c>
      <c r="C16" s="53" t="str">
        <f>'1.4.Fwd TIV-Field Inputs'!C16</f>
        <v>Brick/Clay</v>
      </c>
      <c r="D16" s="53" t="str">
        <f>'1.4.Fwd TIV-Field Inputs'!D16</f>
        <v>ICV Goods</v>
      </c>
      <c r="E16" s="84" t="str">
        <f t="shared" si="6"/>
        <v>MADHAVARAM-Brick/Clay (ICV Goods)</v>
      </c>
      <c r="G16" s="10"/>
      <c r="H16" s="10"/>
      <c r="I16" s="96"/>
      <c r="J16" s="10"/>
      <c r="K16" s="10"/>
      <c r="L16" s="10"/>
      <c r="N16" s="10"/>
      <c r="O16" s="10"/>
      <c r="P16" s="10"/>
      <c r="Q16" s="10"/>
      <c r="R16" s="96"/>
      <c r="S16" s="10"/>
      <c r="T16" s="10"/>
      <c r="U16" s="10"/>
      <c r="V16" s="10"/>
      <c r="W16"/>
      <c r="X16" s="10"/>
      <c r="Y16" s="10"/>
      <c r="Z16" s="10"/>
      <c r="AA16" s="10"/>
      <c r="AB16" s="96"/>
      <c r="AC16" s="10"/>
      <c r="AD16" s="10"/>
      <c r="AE16" s="10"/>
      <c r="AF16" s="10"/>
      <c r="AH16" s="72" t="str">
        <f>IFERROR(VLOOKUP(D16,Masters!$D$3:$E$17,2,FALSE),0)</f>
        <v>ICV_Goods</v>
      </c>
    </row>
    <row r="17" spans="1:34" s="3" customFormat="1" ht="16.5" customHeight="1" x14ac:dyDescent="0.25">
      <c r="A17" s="53" t="str">
        <f>'1.4.Fwd TIV-Field Inputs'!A17</f>
        <v>ICV -MADHAVARAM</v>
      </c>
      <c r="B17" s="53" t="str">
        <f>'1.4.Fwd TIV-Field Inputs'!B17</f>
        <v>GUMMIDIPOONDY</v>
      </c>
      <c r="C17" s="53" t="str">
        <f>'1.4.Fwd TIV-Field Inputs'!C17</f>
        <v>Market Load</v>
      </c>
      <c r="D17" s="53" t="str">
        <f>'1.4.Fwd TIV-Field Inputs'!D17</f>
        <v>ICV Goods</v>
      </c>
      <c r="E17" s="84" t="str">
        <f t="shared" si="6"/>
        <v>GUMMIDIPOONDY-Market Load (ICV Goods)</v>
      </c>
      <c r="G17" s="10"/>
      <c r="H17" s="10"/>
      <c r="I17" s="96"/>
      <c r="J17" s="10"/>
      <c r="K17" s="10"/>
      <c r="L17" s="10"/>
      <c r="N17" s="10"/>
      <c r="O17" s="10"/>
      <c r="P17" s="10"/>
      <c r="Q17" s="10"/>
      <c r="R17" s="96"/>
      <c r="S17" s="10"/>
      <c r="T17" s="10"/>
      <c r="U17" s="10"/>
      <c r="V17" s="10"/>
      <c r="W17"/>
      <c r="X17" s="10"/>
      <c r="Y17" s="10"/>
      <c r="Z17" s="10"/>
      <c r="AA17" s="10"/>
      <c r="AB17" s="96"/>
      <c r="AC17" s="10"/>
      <c r="AD17" s="10"/>
      <c r="AE17" s="10"/>
      <c r="AF17" s="10"/>
      <c r="AH17" s="72" t="str">
        <f>IFERROR(VLOOKUP(D17,Masters!$D$3:$E$17,2,FALSE),0)</f>
        <v>ICV_Goods</v>
      </c>
    </row>
    <row r="18" spans="1:34" s="3" customFormat="1" ht="16.5" customHeight="1" x14ac:dyDescent="0.25">
      <c r="A18" s="53" t="str">
        <f>'1.4.Fwd TIV-Field Inputs'!A18</f>
        <v>ICV -MADHAVARAM</v>
      </c>
      <c r="B18" s="53" t="str">
        <f>'1.4.Fwd TIV-Field Inputs'!B18</f>
        <v>GUMMIDIPOONDY</v>
      </c>
      <c r="C18" s="53" t="str">
        <f>'1.4.Fwd TIV-Field Inputs'!C18</f>
        <v>Sand</v>
      </c>
      <c r="D18" s="53" t="str">
        <f>'1.4.Fwd TIV-Field Inputs'!D18</f>
        <v>ICV Goods</v>
      </c>
      <c r="E18" s="84" t="str">
        <f t="shared" si="6"/>
        <v>GUMMIDIPOONDY-Sand (ICV Goods)</v>
      </c>
      <c r="G18" s="10"/>
      <c r="H18" s="10"/>
      <c r="I18" s="96"/>
      <c r="J18" s="10"/>
      <c r="K18" s="10"/>
      <c r="L18" s="10"/>
      <c r="N18" s="10"/>
      <c r="O18" s="10"/>
      <c r="P18" s="10"/>
      <c r="Q18" s="10"/>
      <c r="R18" s="96"/>
      <c r="S18" s="10"/>
      <c r="T18" s="10"/>
      <c r="U18" s="10"/>
      <c r="V18" s="10"/>
      <c r="W18"/>
      <c r="X18" s="10"/>
      <c r="Y18" s="10"/>
      <c r="Z18" s="10"/>
      <c r="AA18" s="10"/>
      <c r="AB18" s="96"/>
      <c r="AC18" s="10"/>
      <c r="AD18" s="10"/>
      <c r="AE18" s="10"/>
      <c r="AF18" s="10"/>
      <c r="AH18" s="72" t="str">
        <f>IFERROR(VLOOKUP(D18,Masters!$D$3:$E$17,2,FALSE),0)</f>
        <v>ICV_Goods</v>
      </c>
    </row>
    <row r="19" spans="1:34" s="3" customFormat="1" ht="16.5" customHeight="1" x14ac:dyDescent="0.25">
      <c r="A19" s="53" t="str">
        <f>'1.4.Fwd TIV-Field Inputs'!A19</f>
        <v>ICV -MADHAVARAM</v>
      </c>
      <c r="B19" s="53" t="str">
        <f>'1.4.Fwd TIV-Field Inputs'!B19</f>
        <v>GUMMIDIPOONDY</v>
      </c>
      <c r="C19" s="53" t="str">
        <f>'1.4.Fwd TIV-Field Inputs'!C19</f>
        <v>Brick/Clay</v>
      </c>
      <c r="D19" s="53" t="str">
        <f>'1.4.Fwd TIV-Field Inputs'!D19</f>
        <v>ICV Goods</v>
      </c>
      <c r="E19" s="84" t="str">
        <f t="shared" si="6"/>
        <v>GUMMIDIPOONDY-Brick/Clay (ICV Goods)</v>
      </c>
      <c r="G19" s="10"/>
      <c r="H19" s="10"/>
      <c r="I19" s="96"/>
      <c r="J19" s="10"/>
      <c r="K19" s="10"/>
      <c r="L19" s="10"/>
      <c r="N19" s="10"/>
      <c r="O19" s="10"/>
      <c r="P19" s="10"/>
      <c r="Q19" s="10"/>
      <c r="R19" s="96"/>
      <c r="S19" s="10"/>
      <c r="T19" s="10"/>
      <c r="U19" s="10"/>
      <c r="V19" s="10"/>
      <c r="W19"/>
      <c r="X19" s="10"/>
      <c r="Y19" s="10"/>
      <c r="Z19" s="10"/>
      <c r="AA19" s="10"/>
      <c r="AB19" s="96"/>
      <c r="AC19" s="10"/>
      <c r="AD19" s="10"/>
      <c r="AE19" s="10"/>
      <c r="AF19" s="10"/>
      <c r="AH19" s="72" t="str">
        <f>IFERROR(VLOOKUP(D19,Masters!$D$3:$E$17,2,FALSE),0)</f>
        <v>ICV_Goods</v>
      </c>
    </row>
    <row r="20" spans="1:34" s="3" customFormat="1" ht="16.5" customHeight="1" x14ac:dyDescent="0.25">
      <c r="A20" s="53" t="str">
        <f>'1.4.Fwd TIV-Field Inputs'!A20</f>
        <v>ICV -MADHAVARAM</v>
      </c>
      <c r="B20" s="53" t="str">
        <f>'1.4.Fwd TIV-Field Inputs'!B20</f>
        <v>GUMMIDIPOONDY</v>
      </c>
      <c r="C20" s="53" t="str">
        <f>'1.4.Fwd TIV-Field Inputs'!C20</f>
        <v>Other Applications - Harvester</v>
      </c>
      <c r="D20" s="53" t="str">
        <f>'1.4.Fwd TIV-Field Inputs'!D20</f>
        <v>ICV Goods</v>
      </c>
      <c r="E20" s="84" t="str">
        <f t="shared" si="6"/>
        <v>GUMMIDIPOONDY-Other Applications - Harvester (ICV Goods)</v>
      </c>
      <c r="G20" s="10"/>
      <c r="H20" s="10"/>
      <c r="I20" s="96"/>
      <c r="J20" s="10"/>
      <c r="K20" s="10"/>
      <c r="L20" s="10"/>
      <c r="N20" s="10"/>
      <c r="O20" s="10"/>
      <c r="P20" s="10"/>
      <c r="Q20" s="10"/>
      <c r="R20" s="96"/>
      <c r="S20" s="10"/>
      <c r="T20" s="10"/>
      <c r="U20" s="10"/>
      <c r="V20" s="10"/>
      <c r="W20"/>
      <c r="X20" s="10"/>
      <c r="Y20" s="10"/>
      <c r="Z20" s="10"/>
      <c r="AA20" s="10"/>
      <c r="AB20" s="96"/>
      <c r="AC20" s="10"/>
      <c r="AD20" s="10"/>
      <c r="AE20" s="10"/>
      <c r="AF20" s="10"/>
      <c r="AH20" s="72" t="str">
        <f>IFERROR(VLOOKUP(D20,Masters!$D$3:$E$17,2,FALSE),0)</f>
        <v>ICV_Goods</v>
      </c>
    </row>
    <row r="21" spans="1:34" s="3" customFormat="1" ht="16.5" customHeight="1" x14ac:dyDescent="0.25">
      <c r="A21" s="53">
        <f>'1.4.Fwd TIV-Field Inputs'!A21</f>
        <v>0</v>
      </c>
      <c r="B21" s="53">
        <f>'1.4.Fwd TIV-Field Inputs'!B21</f>
        <v>0</v>
      </c>
      <c r="C21" s="53">
        <f>'1.4.Fwd TIV-Field Inputs'!C21</f>
        <v>0</v>
      </c>
      <c r="D21" s="53">
        <f>'1.4.Fwd TIV-Field Inputs'!D21</f>
        <v>0</v>
      </c>
      <c r="E21" s="84" t="str">
        <f t="shared" si="6"/>
        <v>0-0 (0)</v>
      </c>
      <c r="G21" s="10"/>
      <c r="H21" s="10"/>
      <c r="I21" s="96"/>
      <c r="J21" s="10"/>
      <c r="K21" s="10"/>
      <c r="L21" s="10"/>
      <c r="N21" s="10"/>
      <c r="O21" s="10"/>
      <c r="P21" s="10"/>
      <c r="Q21" s="10"/>
      <c r="R21" s="96"/>
      <c r="S21" s="10"/>
      <c r="T21" s="10"/>
      <c r="U21" s="10"/>
      <c r="V21" s="10"/>
      <c r="W21"/>
      <c r="X21" s="10"/>
      <c r="Y21" s="10"/>
      <c r="Z21" s="10"/>
      <c r="AA21" s="10"/>
      <c r="AB21" s="96"/>
      <c r="AC21" s="10"/>
      <c r="AD21" s="10"/>
      <c r="AE21" s="10"/>
      <c r="AF21" s="10"/>
      <c r="AH21" s="72">
        <f>IFERROR(VLOOKUP(D21,Masters!$D$3:$E$17,2,FALSE),0)</f>
        <v>0</v>
      </c>
    </row>
    <row r="22" spans="1:34" s="3" customFormat="1" ht="16.5" customHeight="1" x14ac:dyDescent="0.25">
      <c r="A22" s="53">
        <f>'1.4.Fwd TIV-Field Inputs'!A22</f>
        <v>0</v>
      </c>
      <c r="B22" s="53">
        <f>'1.4.Fwd TIV-Field Inputs'!B22</f>
        <v>0</v>
      </c>
      <c r="C22" s="53">
        <f>'1.4.Fwd TIV-Field Inputs'!C22</f>
        <v>0</v>
      </c>
      <c r="D22" s="53">
        <f>'1.4.Fwd TIV-Field Inputs'!D22</f>
        <v>0</v>
      </c>
      <c r="E22" s="84" t="str">
        <f t="shared" si="6"/>
        <v>0-0 (0)</v>
      </c>
      <c r="G22" s="10"/>
      <c r="H22" s="10"/>
      <c r="I22" s="96"/>
      <c r="J22" s="10"/>
      <c r="K22" s="10"/>
      <c r="L22" s="10"/>
      <c r="N22" s="10"/>
      <c r="O22" s="10"/>
      <c r="P22" s="10"/>
      <c r="Q22" s="10"/>
      <c r="R22" s="96"/>
      <c r="S22" s="10"/>
      <c r="T22" s="10"/>
      <c r="U22" s="10"/>
      <c r="V22" s="10"/>
      <c r="W22"/>
      <c r="X22" s="10"/>
      <c r="Y22" s="10"/>
      <c r="Z22" s="10"/>
      <c r="AA22" s="10"/>
      <c r="AB22" s="96"/>
      <c r="AC22" s="10"/>
      <c r="AD22" s="10"/>
      <c r="AE22" s="10"/>
      <c r="AF22" s="10"/>
      <c r="AH22" s="72">
        <f>IFERROR(VLOOKUP(D22,Masters!$D$3:$E$17,2,FALSE),0)</f>
        <v>0</v>
      </c>
    </row>
    <row r="23" spans="1:34" s="3" customFormat="1" ht="16.5" customHeight="1" x14ac:dyDescent="0.25">
      <c r="A23" s="53">
        <f>'1.4.Fwd TIV-Field Inputs'!A23</f>
        <v>0</v>
      </c>
      <c r="B23" s="53">
        <f>'1.4.Fwd TIV-Field Inputs'!B23</f>
        <v>0</v>
      </c>
      <c r="C23" s="53">
        <f>'1.4.Fwd TIV-Field Inputs'!C23</f>
        <v>0</v>
      </c>
      <c r="D23" s="53">
        <f>'1.4.Fwd TIV-Field Inputs'!D23</f>
        <v>0</v>
      </c>
      <c r="E23" s="84" t="str">
        <f t="shared" si="6"/>
        <v>0-0 (0)</v>
      </c>
      <c r="G23" s="10"/>
      <c r="H23" s="10"/>
      <c r="I23" s="96"/>
      <c r="J23" s="10"/>
      <c r="K23" s="10"/>
      <c r="L23" s="10"/>
      <c r="N23" s="10"/>
      <c r="O23" s="10"/>
      <c r="P23" s="10"/>
      <c r="Q23" s="10"/>
      <c r="R23" s="96"/>
      <c r="S23" s="10"/>
      <c r="T23" s="10"/>
      <c r="U23" s="10"/>
      <c r="V23" s="10"/>
      <c r="W23"/>
      <c r="X23" s="10"/>
      <c r="Y23" s="10"/>
      <c r="Z23" s="10"/>
      <c r="AA23" s="10"/>
      <c r="AB23" s="96"/>
      <c r="AC23" s="10"/>
      <c r="AD23" s="10"/>
      <c r="AE23" s="10"/>
      <c r="AF23" s="10"/>
      <c r="AH23" s="72">
        <f>IFERROR(VLOOKUP(D23,Masters!$D$3:$E$17,2,FALSE),0)</f>
        <v>0</v>
      </c>
    </row>
    <row r="24" spans="1:34" s="3" customFormat="1" ht="16.5" customHeight="1" x14ac:dyDescent="0.25">
      <c r="A24" s="53">
        <f>'1.4.Fwd TIV-Field Inputs'!A24</f>
        <v>0</v>
      </c>
      <c r="B24" s="53">
        <f>'1.4.Fwd TIV-Field Inputs'!B24</f>
        <v>0</v>
      </c>
      <c r="C24" s="53">
        <f>'1.4.Fwd TIV-Field Inputs'!C24</f>
        <v>0</v>
      </c>
      <c r="D24" s="53">
        <f>'1.4.Fwd TIV-Field Inputs'!D24</f>
        <v>0</v>
      </c>
      <c r="E24" s="84" t="str">
        <f t="shared" si="6"/>
        <v>0-0 (0)</v>
      </c>
      <c r="G24" s="10"/>
      <c r="H24" s="10"/>
      <c r="I24" s="96"/>
      <c r="J24" s="10"/>
      <c r="K24" s="10"/>
      <c r="L24" s="10"/>
      <c r="N24" s="10"/>
      <c r="O24" s="10"/>
      <c r="P24" s="10"/>
      <c r="Q24" s="10"/>
      <c r="R24" s="96"/>
      <c r="S24" s="10"/>
      <c r="T24" s="10"/>
      <c r="U24" s="10"/>
      <c r="V24" s="10"/>
      <c r="W24"/>
      <c r="X24" s="10"/>
      <c r="Y24" s="10"/>
      <c r="Z24" s="10"/>
      <c r="AA24" s="10"/>
      <c r="AB24" s="96"/>
      <c r="AC24" s="10"/>
      <c r="AD24" s="10"/>
      <c r="AE24" s="10"/>
      <c r="AF24" s="10"/>
      <c r="AH24" s="72">
        <f>IFERROR(VLOOKUP(D24,Masters!$D$3:$E$17,2,FALSE),0)</f>
        <v>0</v>
      </c>
    </row>
    <row r="25" spans="1:34" s="3" customFormat="1" ht="16.5" customHeight="1" x14ac:dyDescent="0.25">
      <c r="A25" s="53">
        <f>'1.4.Fwd TIV-Field Inputs'!A25</f>
        <v>0</v>
      </c>
      <c r="B25" s="53">
        <f>'1.4.Fwd TIV-Field Inputs'!B25</f>
        <v>0</v>
      </c>
      <c r="C25" s="53">
        <f>'1.4.Fwd TIV-Field Inputs'!C25</f>
        <v>0</v>
      </c>
      <c r="D25" s="53">
        <f>'1.4.Fwd TIV-Field Inputs'!D25</f>
        <v>0</v>
      </c>
      <c r="E25" s="84" t="str">
        <f t="shared" si="6"/>
        <v>0-0 (0)</v>
      </c>
      <c r="G25" s="10"/>
      <c r="H25" s="10"/>
      <c r="I25" s="96"/>
      <c r="J25" s="10"/>
      <c r="K25" s="10"/>
      <c r="L25" s="10"/>
      <c r="N25" s="10"/>
      <c r="O25" s="10"/>
      <c r="P25" s="10"/>
      <c r="Q25" s="10"/>
      <c r="R25" s="96"/>
      <c r="S25" s="10"/>
      <c r="T25" s="10"/>
      <c r="U25" s="10"/>
      <c r="V25" s="10"/>
      <c r="W25"/>
      <c r="X25" s="10"/>
      <c r="Y25" s="10"/>
      <c r="Z25" s="10"/>
      <c r="AA25" s="10"/>
      <c r="AB25" s="96"/>
      <c r="AC25" s="10"/>
      <c r="AD25" s="10"/>
      <c r="AE25" s="10"/>
      <c r="AF25" s="10"/>
      <c r="AH25" s="72">
        <f>IFERROR(VLOOKUP(D25,Masters!$D$3:$E$17,2,FALSE),0)</f>
        <v>0</v>
      </c>
    </row>
    <row r="26" spans="1:34" s="3" customFormat="1" ht="16.5" customHeight="1" x14ac:dyDescent="0.25">
      <c r="A26" s="53">
        <f>'1.4.Fwd TIV-Field Inputs'!A26</f>
        <v>0</v>
      </c>
      <c r="B26" s="53">
        <f>'1.4.Fwd TIV-Field Inputs'!B26</f>
        <v>0</v>
      </c>
      <c r="C26" s="53">
        <f>'1.4.Fwd TIV-Field Inputs'!C26</f>
        <v>0</v>
      </c>
      <c r="D26" s="53">
        <f>'1.4.Fwd TIV-Field Inputs'!D26</f>
        <v>0</v>
      </c>
      <c r="E26" s="84" t="str">
        <f t="shared" si="6"/>
        <v>0-0 (0)</v>
      </c>
      <c r="G26" s="10"/>
      <c r="H26" s="10"/>
      <c r="I26" s="96"/>
      <c r="J26" s="10"/>
      <c r="K26" s="10"/>
      <c r="L26" s="10"/>
      <c r="N26" s="10"/>
      <c r="O26" s="10"/>
      <c r="P26" s="10"/>
      <c r="Q26" s="10"/>
      <c r="R26" s="96"/>
      <c r="S26" s="10"/>
      <c r="T26" s="10"/>
      <c r="U26" s="10"/>
      <c r="V26" s="10"/>
      <c r="W26"/>
      <c r="X26" s="10"/>
      <c r="Y26" s="10"/>
      <c r="Z26" s="10"/>
      <c r="AA26" s="10"/>
      <c r="AB26" s="96"/>
      <c r="AC26" s="10"/>
      <c r="AD26" s="10"/>
      <c r="AE26" s="10"/>
      <c r="AF26" s="10"/>
      <c r="AH26" s="72">
        <f>IFERROR(VLOOKUP(D26,Masters!$D$3:$E$17,2,FALSE),0)</f>
        <v>0</v>
      </c>
    </row>
    <row r="27" spans="1:34" s="3" customFormat="1" ht="16.5" customHeight="1" x14ac:dyDescent="0.25">
      <c r="A27" s="53">
        <f>'1.4.Fwd TIV-Field Inputs'!A27</f>
        <v>0</v>
      </c>
      <c r="B27" s="53">
        <f>'1.4.Fwd TIV-Field Inputs'!B27</f>
        <v>0</v>
      </c>
      <c r="C27" s="53">
        <f>'1.4.Fwd TIV-Field Inputs'!C27</f>
        <v>0</v>
      </c>
      <c r="D27" s="53">
        <f>'1.4.Fwd TIV-Field Inputs'!D27</f>
        <v>0</v>
      </c>
      <c r="E27" s="84" t="str">
        <f t="shared" si="6"/>
        <v>0-0 (0)</v>
      </c>
      <c r="G27" s="10"/>
      <c r="H27" s="10"/>
      <c r="I27" s="96"/>
      <c r="J27" s="10"/>
      <c r="K27" s="10"/>
      <c r="L27" s="10"/>
      <c r="N27" s="10"/>
      <c r="O27" s="10"/>
      <c r="P27" s="10"/>
      <c r="Q27" s="10"/>
      <c r="R27" s="96"/>
      <c r="S27" s="10"/>
      <c r="T27" s="10"/>
      <c r="U27" s="10"/>
      <c r="V27" s="10"/>
      <c r="W27"/>
      <c r="X27" s="10"/>
      <c r="Y27" s="10"/>
      <c r="Z27" s="10"/>
      <c r="AA27" s="10"/>
      <c r="AB27" s="96"/>
      <c r="AC27" s="10"/>
      <c r="AD27" s="10"/>
      <c r="AE27" s="10"/>
      <c r="AF27" s="10"/>
      <c r="AH27" s="72">
        <f>IFERROR(VLOOKUP(D27,Masters!$D$3:$E$17,2,FALSE),0)</f>
        <v>0</v>
      </c>
    </row>
    <row r="28" spans="1:34" s="3" customFormat="1" ht="16.5" customHeight="1" x14ac:dyDescent="0.25">
      <c r="A28" s="53">
        <f>'1.4.Fwd TIV-Field Inputs'!A28</f>
        <v>0</v>
      </c>
      <c r="B28" s="53">
        <f>'1.4.Fwd TIV-Field Inputs'!B28</f>
        <v>0</v>
      </c>
      <c r="C28" s="53">
        <f>'1.4.Fwd TIV-Field Inputs'!C28</f>
        <v>0</v>
      </c>
      <c r="D28" s="53">
        <f>'1.4.Fwd TIV-Field Inputs'!D28</f>
        <v>0</v>
      </c>
      <c r="E28" s="84" t="str">
        <f t="shared" si="6"/>
        <v>0-0 (0)</v>
      </c>
      <c r="G28" s="10"/>
      <c r="H28" s="10"/>
      <c r="I28" s="96"/>
      <c r="J28" s="10"/>
      <c r="K28" s="10"/>
      <c r="L28" s="10"/>
      <c r="N28" s="10"/>
      <c r="O28" s="10"/>
      <c r="P28" s="10"/>
      <c r="Q28" s="10"/>
      <c r="R28" s="96"/>
      <c r="S28" s="10"/>
      <c r="T28" s="10"/>
      <c r="U28" s="10"/>
      <c r="V28" s="10"/>
      <c r="W28"/>
      <c r="X28" s="10"/>
      <c r="Y28" s="10"/>
      <c r="Z28" s="10"/>
      <c r="AA28" s="10"/>
      <c r="AB28" s="96"/>
      <c r="AC28" s="10"/>
      <c r="AD28" s="10"/>
      <c r="AE28" s="10"/>
      <c r="AF28" s="10"/>
      <c r="AH28" s="72">
        <f>IFERROR(VLOOKUP(D28,Masters!$D$3:$E$17,2,FALSE),0)</f>
        <v>0</v>
      </c>
    </row>
    <row r="29" spans="1:34" s="3" customFormat="1" ht="16.5" customHeight="1" x14ac:dyDescent="0.25">
      <c r="A29" s="53">
        <f>'1.4.Fwd TIV-Field Inputs'!A29</f>
        <v>0</v>
      </c>
      <c r="B29" s="53">
        <f>'1.4.Fwd TIV-Field Inputs'!B29</f>
        <v>0</v>
      </c>
      <c r="C29" s="53">
        <f>'1.4.Fwd TIV-Field Inputs'!C29</f>
        <v>0</v>
      </c>
      <c r="D29" s="53">
        <f>'1.4.Fwd TIV-Field Inputs'!D29</f>
        <v>0</v>
      </c>
      <c r="E29" s="84" t="str">
        <f t="shared" si="6"/>
        <v>0-0 (0)</v>
      </c>
      <c r="G29" s="10"/>
      <c r="H29" s="10"/>
      <c r="I29" s="96"/>
      <c r="J29" s="10"/>
      <c r="K29" s="10"/>
      <c r="L29" s="10"/>
      <c r="N29" s="10"/>
      <c r="O29" s="10"/>
      <c r="P29" s="10"/>
      <c r="Q29" s="10"/>
      <c r="R29" s="96"/>
      <c r="S29" s="10"/>
      <c r="T29" s="10"/>
      <c r="U29" s="10"/>
      <c r="V29" s="10"/>
      <c r="W29"/>
      <c r="X29" s="10"/>
      <c r="Y29" s="10"/>
      <c r="Z29" s="10"/>
      <c r="AA29" s="10"/>
      <c r="AB29" s="96"/>
      <c r="AC29" s="10"/>
      <c r="AD29" s="10"/>
      <c r="AE29" s="10"/>
      <c r="AF29" s="10"/>
      <c r="AH29" s="72">
        <f>IFERROR(VLOOKUP(D29,Masters!$D$3:$E$17,2,FALSE),0)</f>
        <v>0</v>
      </c>
    </row>
    <row r="30" spans="1:34" s="3" customFormat="1" ht="16.5" customHeight="1" x14ac:dyDescent="0.25">
      <c r="A30" s="53">
        <f>'1.4.Fwd TIV-Field Inputs'!A30</f>
        <v>0</v>
      </c>
      <c r="B30" s="53">
        <f>'1.4.Fwd TIV-Field Inputs'!B30</f>
        <v>0</v>
      </c>
      <c r="C30" s="53">
        <f>'1.4.Fwd TIV-Field Inputs'!C30</f>
        <v>0</v>
      </c>
      <c r="D30" s="53">
        <f>'1.4.Fwd TIV-Field Inputs'!D30</f>
        <v>0</v>
      </c>
      <c r="E30" s="84" t="str">
        <f t="shared" si="6"/>
        <v>0-0 (0)</v>
      </c>
      <c r="G30" s="10"/>
      <c r="H30" s="10"/>
      <c r="I30" s="96"/>
      <c r="J30" s="10"/>
      <c r="K30" s="10"/>
      <c r="L30" s="10"/>
      <c r="N30" s="10"/>
      <c r="O30" s="10"/>
      <c r="P30" s="10"/>
      <c r="Q30" s="10"/>
      <c r="R30" s="96"/>
      <c r="S30" s="10"/>
      <c r="T30" s="10"/>
      <c r="U30" s="10"/>
      <c r="V30" s="10"/>
      <c r="W30"/>
      <c r="X30" s="10"/>
      <c r="Y30" s="10"/>
      <c r="Z30" s="10"/>
      <c r="AA30" s="10"/>
      <c r="AB30" s="96"/>
      <c r="AC30" s="10"/>
      <c r="AD30" s="10"/>
      <c r="AE30" s="10"/>
      <c r="AF30" s="10"/>
      <c r="AH30" s="72">
        <f>IFERROR(VLOOKUP(D30,Masters!$D$3:$E$17,2,FALSE),0)</f>
        <v>0</v>
      </c>
    </row>
    <row r="31" spans="1:34" s="3" customFormat="1" ht="16.5" customHeight="1" x14ac:dyDescent="0.25">
      <c r="A31" s="53">
        <f>'1.4.Fwd TIV-Field Inputs'!A31</f>
        <v>0</v>
      </c>
      <c r="B31" s="53">
        <f>'1.4.Fwd TIV-Field Inputs'!B31</f>
        <v>0</v>
      </c>
      <c r="C31" s="53">
        <f>'1.4.Fwd TIV-Field Inputs'!C31</f>
        <v>0</v>
      </c>
      <c r="D31" s="53">
        <f>'1.4.Fwd TIV-Field Inputs'!D31</f>
        <v>0</v>
      </c>
      <c r="E31" s="84" t="str">
        <f t="shared" si="6"/>
        <v>0-0 (0)</v>
      </c>
      <c r="G31" s="10"/>
      <c r="H31" s="10"/>
      <c r="I31" s="96"/>
      <c r="J31" s="10"/>
      <c r="K31" s="10"/>
      <c r="L31" s="10"/>
      <c r="N31" s="10"/>
      <c r="O31" s="10"/>
      <c r="P31" s="10"/>
      <c r="Q31" s="10"/>
      <c r="R31" s="96"/>
      <c r="S31" s="10"/>
      <c r="T31" s="10"/>
      <c r="U31" s="10"/>
      <c r="V31" s="10"/>
      <c r="W31"/>
      <c r="X31" s="10"/>
      <c r="Y31" s="10"/>
      <c r="Z31" s="10"/>
      <c r="AA31" s="10"/>
      <c r="AB31" s="96"/>
      <c r="AC31" s="10"/>
      <c r="AD31" s="10"/>
      <c r="AE31" s="10"/>
      <c r="AF31" s="10"/>
      <c r="AH31" s="72">
        <f>IFERROR(VLOOKUP(D31,Masters!$D$3:$E$17,2,FALSE),0)</f>
        <v>0</v>
      </c>
    </row>
    <row r="32" spans="1:34" s="3" customFormat="1" ht="16.5" customHeight="1" x14ac:dyDescent="0.25">
      <c r="A32" s="53">
        <f>'1.4.Fwd TIV-Field Inputs'!A32</f>
        <v>0</v>
      </c>
      <c r="B32" s="53">
        <f>'1.4.Fwd TIV-Field Inputs'!B32</f>
        <v>0</v>
      </c>
      <c r="C32" s="53">
        <f>'1.4.Fwd TIV-Field Inputs'!C32</f>
        <v>0</v>
      </c>
      <c r="D32" s="53">
        <f>'1.4.Fwd TIV-Field Inputs'!D32</f>
        <v>0</v>
      </c>
      <c r="E32" s="84" t="str">
        <f t="shared" si="6"/>
        <v>0-0 (0)</v>
      </c>
      <c r="G32" s="10"/>
      <c r="H32" s="10"/>
      <c r="I32" s="96"/>
      <c r="J32" s="10"/>
      <c r="K32" s="10"/>
      <c r="L32" s="10"/>
      <c r="N32" s="10"/>
      <c r="O32" s="10"/>
      <c r="P32" s="10"/>
      <c r="Q32" s="10"/>
      <c r="R32" s="96"/>
      <c r="S32" s="10"/>
      <c r="T32" s="10"/>
      <c r="U32" s="10"/>
      <c r="V32" s="10"/>
      <c r="W32"/>
      <c r="X32" s="10"/>
      <c r="Y32" s="10"/>
      <c r="Z32" s="10"/>
      <c r="AA32" s="10"/>
      <c r="AB32" s="96"/>
      <c r="AC32" s="10"/>
      <c r="AD32" s="10"/>
      <c r="AE32" s="10"/>
      <c r="AF32" s="10"/>
      <c r="AH32" s="72">
        <f>IFERROR(VLOOKUP(D32,Masters!$D$3:$E$17,2,FALSE),0)</f>
        <v>0</v>
      </c>
    </row>
    <row r="33" spans="1:34" s="3" customFormat="1" ht="16.5" customHeight="1" x14ac:dyDescent="0.25">
      <c r="A33" s="53">
        <f>'1.4.Fwd TIV-Field Inputs'!A33</f>
        <v>0</v>
      </c>
      <c r="B33" s="53">
        <f>'1.4.Fwd TIV-Field Inputs'!B33</f>
        <v>0</v>
      </c>
      <c r="C33" s="53">
        <f>'1.4.Fwd TIV-Field Inputs'!C33</f>
        <v>0</v>
      </c>
      <c r="D33" s="53">
        <f>'1.4.Fwd TIV-Field Inputs'!D33</f>
        <v>0</v>
      </c>
      <c r="E33" s="84" t="str">
        <f t="shared" si="6"/>
        <v>0-0 (0)</v>
      </c>
      <c r="G33" s="10"/>
      <c r="H33" s="10"/>
      <c r="I33" s="96"/>
      <c r="J33" s="10"/>
      <c r="K33" s="10"/>
      <c r="L33" s="10"/>
      <c r="N33" s="10"/>
      <c r="O33" s="10"/>
      <c r="P33" s="10"/>
      <c r="Q33" s="10"/>
      <c r="R33" s="96"/>
      <c r="S33" s="10"/>
      <c r="T33" s="10"/>
      <c r="U33" s="10"/>
      <c r="V33" s="10"/>
      <c r="W33"/>
      <c r="X33" s="10"/>
      <c r="Y33" s="10"/>
      <c r="Z33" s="10"/>
      <c r="AA33" s="10"/>
      <c r="AB33" s="96"/>
      <c r="AC33" s="10"/>
      <c r="AD33" s="10"/>
      <c r="AE33" s="10"/>
      <c r="AF33" s="10"/>
      <c r="AH33" s="72">
        <f>IFERROR(VLOOKUP(D33,Masters!$D$3:$E$17,2,FALSE),0)</f>
        <v>0</v>
      </c>
    </row>
    <row r="34" spans="1:34" s="3" customFormat="1" ht="16.5" customHeight="1" x14ac:dyDescent="0.25">
      <c r="A34" s="53">
        <f>'1.4.Fwd TIV-Field Inputs'!A34</f>
        <v>0</v>
      </c>
      <c r="B34" s="53">
        <f>'1.4.Fwd TIV-Field Inputs'!B34</f>
        <v>0</v>
      </c>
      <c r="C34" s="53">
        <f>'1.4.Fwd TIV-Field Inputs'!C34</f>
        <v>0</v>
      </c>
      <c r="D34" s="53">
        <f>'1.4.Fwd TIV-Field Inputs'!D34</f>
        <v>0</v>
      </c>
      <c r="E34" s="84" t="str">
        <f t="shared" si="6"/>
        <v>0-0 (0)</v>
      </c>
      <c r="G34" s="10"/>
      <c r="H34" s="10"/>
      <c r="I34" s="96"/>
      <c r="J34" s="10"/>
      <c r="K34" s="10"/>
      <c r="L34" s="10"/>
      <c r="N34" s="10"/>
      <c r="O34" s="10"/>
      <c r="P34" s="10"/>
      <c r="Q34" s="10"/>
      <c r="R34" s="96"/>
      <c r="S34" s="10"/>
      <c r="T34" s="10"/>
      <c r="U34" s="10"/>
      <c r="V34" s="10"/>
      <c r="W34"/>
      <c r="X34" s="10"/>
      <c r="Y34" s="10"/>
      <c r="Z34" s="10"/>
      <c r="AA34" s="10"/>
      <c r="AB34" s="96"/>
      <c r="AC34" s="10"/>
      <c r="AD34" s="10"/>
      <c r="AE34" s="10"/>
      <c r="AF34" s="10"/>
      <c r="AH34" s="72">
        <f>IFERROR(VLOOKUP(D34,Masters!$D$3:$E$17,2,FALSE),0)</f>
        <v>0</v>
      </c>
    </row>
    <row r="35" spans="1:34" s="3" customFormat="1" ht="16.5" customHeight="1" x14ac:dyDescent="0.25">
      <c r="A35" s="53">
        <f>'1.4.Fwd TIV-Field Inputs'!A35</f>
        <v>0</v>
      </c>
      <c r="B35" s="53">
        <f>'1.4.Fwd TIV-Field Inputs'!B35</f>
        <v>0</v>
      </c>
      <c r="C35" s="53">
        <f>'1.4.Fwd TIV-Field Inputs'!C35</f>
        <v>0</v>
      </c>
      <c r="D35" s="53">
        <f>'1.4.Fwd TIV-Field Inputs'!D35</f>
        <v>0</v>
      </c>
      <c r="E35" s="84" t="str">
        <f t="shared" si="6"/>
        <v>0-0 (0)</v>
      </c>
      <c r="G35" s="10"/>
      <c r="H35" s="10"/>
      <c r="I35" s="96"/>
      <c r="J35" s="10"/>
      <c r="K35" s="10"/>
      <c r="L35" s="10"/>
      <c r="N35" s="10"/>
      <c r="O35" s="10"/>
      <c r="P35" s="10"/>
      <c r="Q35" s="10"/>
      <c r="R35" s="96"/>
      <c r="S35" s="10"/>
      <c r="T35" s="10"/>
      <c r="U35" s="10"/>
      <c r="V35" s="10"/>
      <c r="W35"/>
      <c r="X35" s="10"/>
      <c r="Y35" s="10"/>
      <c r="Z35" s="10"/>
      <c r="AA35" s="10"/>
      <c r="AB35" s="96"/>
      <c r="AC35" s="10"/>
      <c r="AD35" s="10"/>
      <c r="AE35" s="10"/>
      <c r="AF35" s="10"/>
      <c r="AH35" s="72">
        <f>IFERROR(VLOOKUP(D35,Masters!$D$3:$E$17,2,FALSE),0)</f>
        <v>0</v>
      </c>
    </row>
    <row r="36" spans="1:34" s="3" customFormat="1" ht="16.5" customHeight="1" x14ac:dyDescent="0.25">
      <c r="A36" s="53">
        <f>'1.4.Fwd TIV-Field Inputs'!A36</f>
        <v>0</v>
      </c>
      <c r="B36" s="53">
        <f>'1.4.Fwd TIV-Field Inputs'!B36</f>
        <v>0</v>
      </c>
      <c r="C36" s="53">
        <f>'1.4.Fwd TIV-Field Inputs'!C36</f>
        <v>0</v>
      </c>
      <c r="D36" s="53">
        <f>'1.4.Fwd TIV-Field Inputs'!D36</f>
        <v>0</v>
      </c>
      <c r="E36" s="84" t="str">
        <f t="shared" si="6"/>
        <v>0-0 (0)</v>
      </c>
      <c r="G36" s="10"/>
      <c r="H36" s="10"/>
      <c r="I36" s="96"/>
      <c r="J36" s="10"/>
      <c r="K36" s="10"/>
      <c r="L36" s="10"/>
      <c r="N36" s="10"/>
      <c r="O36" s="10"/>
      <c r="P36" s="10"/>
      <c r="Q36" s="10"/>
      <c r="R36" s="96"/>
      <c r="S36" s="10"/>
      <c r="T36" s="10"/>
      <c r="U36" s="10"/>
      <c r="V36" s="10"/>
      <c r="W36"/>
      <c r="X36" s="10"/>
      <c r="Y36" s="10"/>
      <c r="Z36" s="10"/>
      <c r="AA36" s="10"/>
      <c r="AB36" s="96"/>
      <c r="AC36" s="10"/>
      <c r="AD36" s="10"/>
      <c r="AE36" s="10"/>
      <c r="AF36" s="10"/>
      <c r="AH36" s="72">
        <f>IFERROR(VLOOKUP(D36,Masters!$D$3:$E$17,2,FALSE),0)</f>
        <v>0</v>
      </c>
    </row>
    <row r="37" spans="1:34" s="3" customFormat="1" ht="16.5" customHeight="1" x14ac:dyDescent="0.25">
      <c r="A37" s="53">
        <f>'1.4.Fwd TIV-Field Inputs'!A37</f>
        <v>0</v>
      </c>
      <c r="B37" s="53">
        <f>'1.4.Fwd TIV-Field Inputs'!B37</f>
        <v>0</v>
      </c>
      <c r="C37" s="53">
        <f>'1.4.Fwd TIV-Field Inputs'!C37</f>
        <v>0</v>
      </c>
      <c r="D37" s="53">
        <f>'1.4.Fwd TIV-Field Inputs'!D37</f>
        <v>0</v>
      </c>
      <c r="E37" s="84" t="str">
        <f t="shared" si="6"/>
        <v>0-0 (0)</v>
      </c>
      <c r="G37" s="10"/>
      <c r="H37" s="10"/>
      <c r="I37" s="96"/>
      <c r="J37" s="10"/>
      <c r="K37" s="10"/>
      <c r="L37" s="10"/>
      <c r="N37" s="10"/>
      <c r="O37" s="10"/>
      <c r="P37" s="10"/>
      <c r="Q37" s="10"/>
      <c r="R37" s="96"/>
      <c r="S37" s="10"/>
      <c r="T37" s="10"/>
      <c r="U37" s="10"/>
      <c r="V37" s="10"/>
      <c r="W37"/>
      <c r="X37" s="10"/>
      <c r="Y37" s="10"/>
      <c r="Z37" s="10"/>
      <c r="AA37" s="10"/>
      <c r="AB37" s="96"/>
      <c r="AC37" s="10"/>
      <c r="AD37" s="10"/>
      <c r="AE37" s="10"/>
      <c r="AF37" s="10"/>
      <c r="AH37" s="72">
        <f>IFERROR(VLOOKUP(D37,Masters!$D$3:$E$17,2,FALSE),0)</f>
        <v>0</v>
      </c>
    </row>
    <row r="38" spans="1:34" s="3" customFormat="1" ht="16.5" customHeight="1" x14ac:dyDescent="0.25">
      <c r="A38" s="53">
        <f>'1.4.Fwd TIV-Field Inputs'!A38</f>
        <v>0</v>
      </c>
      <c r="B38" s="53">
        <f>'1.4.Fwd TIV-Field Inputs'!B38</f>
        <v>0</v>
      </c>
      <c r="C38" s="53">
        <f>'1.4.Fwd TIV-Field Inputs'!C38</f>
        <v>0</v>
      </c>
      <c r="D38" s="53">
        <f>'1.4.Fwd TIV-Field Inputs'!D38</f>
        <v>0</v>
      </c>
      <c r="E38" s="84" t="str">
        <f t="shared" si="6"/>
        <v>0-0 (0)</v>
      </c>
      <c r="G38" s="10"/>
      <c r="H38" s="10"/>
      <c r="I38" s="96"/>
      <c r="J38" s="10"/>
      <c r="K38" s="10"/>
      <c r="L38" s="10"/>
      <c r="N38" s="10"/>
      <c r="O38" s="10"/>
      <c r="P38" s="10"/>
      <c r="Q38" s="10"/>
      <c r="R38" s="96"/>
      <c r="S38" s="10"/>
      <c r="T38" s="10"/>
      <c r="U38" s="10"/>
      <c r="V38" s="10"/>
      <c r="W38"/>
      <c r="X38" s="10"/>
      <c r="Y38" s="10"/>
      <c r="Z38" s="10"/>
      <c r="AA38" s="10"/>
      <c r="AB38" s="96"/>
      <c r="AC38" s="10"/>
      <c r="AD38" s="10"/>
      <c r="AE38" s="10"/>
      <c r="AF38" s="10"/>
      <c r="AH38" s="72">
        <f>IFERROR(VLOOKUP(D38,Masters!$D$3:$E$17,2,FALSE),0)</f>
        <v>0</v>
      </c>
    </row>
    <row r="39" spans="1:34" s="3" customFormat="1" ht="16.5" customHeight="1" x14ac:dyDescent="0.25">
      <c r="A39" s="53">
        <f>'1.4.Fwd TIV-Field Inputs'!A39</f>
        <v>0</v>
      </c>
      <c r="B39" s="53">
        <f>'1.4.Fwd TIV-Field Inputs'!B39</f>
        <v>0</v>
      </c>
      <c r="C39" s="53">
        <f>'1.4.Fwd TIV-Field Inputs'!C39</f>
        <v>0</v>
      </c>
      <c r="D39" s="53">
        <f>'1.4.Fwd TIV-Field Inputs'!D39</f>
        <v>0</v>
      </c>
      <c r="E39" s="84" t="str">
        <f t="shared" si="6"/>
        <v>0-0 (0)</v>
      </c>
      <c r="G39" s="10"/>
      <c r="H39" s="10"/>
      <c r="I39" s="96"/>
      <c r="J39" s="10"/>
      <c r="K39" s="10"/>
      <c r="L39" s="10"/>
      <c r="N39" s="10"/>
      <c r="O39" s="10"/>
      <c r="P39" s="10"/>
      <c r="Q39" s="10"/>
      <c r="R39" s="96"/>
      <c r="S39" s="10"/>
      <c r="T39" s="10"/>
      <c r="U39" s="10"/>
      <c r="V39" s="10"/>
      <c r="W39"/>
      <c r="X39" s="10"/>
      <c r="Y39" s="10"/>
      <c r="Z39" s="10"/>
      <c r="AA39" s="10"/>
      <c r="AB39" s="96"/>
      <c r="AC39" s="10"/>
      <c r="AD39" s="10"/>
      <c r="AE39" s="10"/>
      <c r="AF39" s="10"/>
      <c r="AH39" s="72">
        <f>IFERROR(VLOOKUP(D39,Masters!$D$3:$E$17,2,FALSE),0)</f>
        <v>0</v>
      </c>
    </row>
    <row r="40" spans="1:34" s="3" customFormat="1" ht="16.5" customHeight="1" x14ac:dyDescent="0.25">
      <c r="A40" s="53">
        <f>'1.4.Fwd TIV-Field Inputs'!A40</f>
        <v>0</v>
      </c>
      <c r="B40" s="53">
        <f>'1.4.Fwd TIV-Field Inputs'!B40</f>
        <v>0</v>
      </c>
      <c r="C40" s="53">
        <f>'1.4.Fwd TIV-Field Inputs'!C40</f>
        <v>0</v>
      </c>
      <c r="D40" s="53">
        <f>'1.4.Fwd TIV-Field Inputs'!D40</f>
        <v>0</v>
      </c>
      <c r="E40" s="84" t="str">
        <f t="shared" si="6"/>
        <v>0-0 (0)</v>
      </c>
      <c r="G40" s="10"/>
      <c r="H40" s="10"/>
      <c r="I40" s="96"/>
      <c r="J40" s="10"/>
      <c r="K40" s="10"/>
      <c r="L40" s="10"/>
      <c r="N40" s="10"/>
      <c r="O40" s="10"/>
      <c r="P40" s="10"/>
      <c r="Q40" s="10"/>
      <c r="R40" s="96"/>
      <c r="S40" s="10"/>
      <c r="T40" s="10"/>
      <c r="U40" s="10"/>
      <c r="V40" s="10"/>
      <c r="W40"/>
      <c r="X40" s="10"/>
      <c r="Y40" s="10"/>
      <c r="Z40" s="10"/>
      <c r="AA40" s="10"/>
      <c r="AB40" s="96"/>
      <c r="AC40" s="10"/>
      <c r="AD40" s="10"/>
      <c r="AE40" s="10"/>
      <c r="AF40" s="10"/>
      <c r="AH40" s="72">
        <f>IFERROR(VLOOKUP(D40,Masters!$D$3:$E$17,2,FALSE),0)</f>
        <v>0</v>
      </c>
    </row>
    <row r="41" spans="1:34" s="3" customFormat="1" x14ac:dyDescent="0.25">
      <c r="A41" s="53">
        <f>'1.4.Fwd TIV-Field Inputs'!A41</f>
        <v>0</v>
      </c>
      <c r="B41" s="53">
        <f>'1.4.Fwd TIV-Field Inputs'!B41</f>
        <v>0</v>
      </c>
      <c r="C41" s="53">
        <f>'1.4.Fwd TIV-Field Inputs'!C41</f>
        <v>0</v>
      </c>
      <c r="D41" s="53">
        <f>'1.4.Fwd TIV-Field Inputs'!D41</f>
        <v>0</v>
      </c>
      <c r="E41" s="84" t="str">
        <f t="shared" si="6"/>
        <v>0-0 (0)</v>
      </c>
      <c r="G41" s="10"/>
      <c r="H41" s="10"/>
      <c r="I41" s="96"/>
      <c r="J41" s="10"/>
      <c r="K41" s="10"/>
      <c r="L41" s="10"/>
      <c r="N41" s="10"/>
      <c r="O41" s="10"/>
      <c r="P41" s="10"/>
      <c r="Q41" s="10"/>
      <c r="R41" s="96"/>
      <c r="S41" s="10"/>
      <c r="T41" s="10"/>
      <c r="U41" s="10"/>
      <c r="V41" s="10"/>
      <c r="W41"/>
      <c r="X41" s="10"/>
      <c r="Y41" s="10"/>
      <c r="Z41" s="10"/>
      <c r="AA41" s="10"/>
      <c r="AB41" s="96"/>
      <c r="AC41" s="10"/>
      <c r="AD41" s="10"/>
      <c r="AE41" s="10"/>
      <c r="AF41" s="10"/>
      <c r="AH41" s="72">
        <f>IFERROR(VLOOKUP(D41,Masters!$D$3:$E$17,2,FALSE),0)</f>
        <v>0</v>
      </c>
    </row>
    <row r="42" spans="1:34" s="3" customFormat="1" x14ac:dyDescent="0.25">
      <c r="A42" s="53">
        <f>'1.4.Fwd TIV-Field Inputs'!A42</f>
        <v>0</v>
      </c>
      <c r="B42" s="53">
        <f>'1.4.Fwd TIV-Field Inputs'!B42</f>
        <v>0</v>
      </c>
      <c r="C42" s="53">
        <f>'1.4.Fwd TIV-Field Inputs'!C42</f>
        <v>0</v>
      </c>
      <c r="D42" s="53">
        <f>'1.4.Fwd TIV-Field Inputs'!D42</f>
        <v>0</v>
      </c>
      <c r="E42" s="84" t="str">
        <f t="shared" si="6"/>
        <v>0-0 (0)</v>
      </c>
      <c r="G42" s="10"/>
      <c r="H42" s="10"/>
      <c r="I42" s="96"/>
      <c r="J42" s="10"/>
      <c r="K42" s="10"/>
      <c r="L42" s="10"/>
      <c r="N42" s="10"/>
      <c r="O42" s="10"/>
      <c r="P42" s="10"/>
      <c r="Q42" s="10"/>
      <c r="R42" s="96"/>
      <c r="S42" s="10"/>
      <c r="T42" s="10"/>
      <c r="U42" s="10"/>
      <c r="V42" s="10"/>
      <c r="W42"/>
      <c r="X42" s="10"/>
      <c r="Y42" s="10"/>
      <c r="Z42" s="10"/>
      <c r="AA42" s="10"/>
      <c r="AB42" s="96"/>
      <c r="AC42" s="10"/>
      <c r="AD42" s="10"/>
      <c r="AE42" s="10"/>
      <c r="AF42" s="10"/>
      <c r="AH42" s="72">
        <f>IFERROR(VLOOKUP(D42,Masters!$D$3:$E$17,2,FALSE),0)</f>
        <v>0</v>
      </c>
    </row>
    <row r="43" spans="1:34" s="3" customFormat="1" ht="16.5" customHeight="1" x14ac:dyDescent="0.25">
      <c r="A43" s="53">
        <f>'1.4.Fwd TIV-Field Inputs'!A43</f>
        <v>0</v>
      </c>
      <c r="B43" s="53">
        <f>'1.4.Fwd TIV-Field Inputs'!B43</f>
        <v>0</v>
      </c>
      <c r="C43" s="53">
        <f>'1.4.Fwd TIV-Field Inputs'!C43</f>
        <v>0</v>
      </c>
      <c r="D43" s="53">
        <f>'1.4.Fwd TIV-Field Inputs'!D43</f>
        <v>0</v>
      </c>
      <c r="E43" s="84" t="str">
        <f t="shared" si="6"/>
        <v>0-0 (0)</v>
      </c>
      <c r="G43" s="10"/>
      <c r="H43" s="10"/>
      <c r="I43" s="96"/>
      <c r="J43" s="10"/>
      <c r="K43" s="10"/>
      <c r="L43" s="10"/>
      <c r="N43" s="10"/>
      <c r="O43" s="10"/>
      <c r="P43" s="10"/>
      <c r="Q43" s="10"/>
      <c r="R43" s="96"/>
      <c r="S43" s="10"/>
      <c r="T43" s="10"/>
      <c r="U43" s="10"/>
      <c r="V43" s="10"/>
      <c r="W43"/>
      <c r="X43" s="10"/>
      <c r="Y43" s="10"/>
      <c r="Z43" s="10"/>
      <c r="AA43" s="10"/>
      <c r="AB43" s="96"/>
      <c r="AC43" s="10"/>
      <c r="AD43" s="10"/>
      <c r="AE43" s="10"/>
      <c r="AF43" s="10"/>
      <c r="AH43" s="72">
        <f>IFERROR(VLOOKUP(D43,Masters!$D$3:$E$17,2,FALSE),0)</f>
        <v>0</v>
      </c>
    </row>
    <row r="44" spans="1:34" s="3" customFormat="1" ht="16.5" customHeight="1" x14ac:dyDescent="0.25">
      <c r="A44" s="53">
        <f>'1.4.Fwd TIV-Field Inputs'!A44</f>
        <v>0</v>
      </c>
      <c r="B44" s="53">
        <f>'1.4.Fwd TIV-Field Inputs'!B44</f>
        <v>0</v>
      </c>
      <c r="C44" s="53">
        <f>'1.4.Fwd TIV-Field Inputs'!C44</f>
        <v>0</v>
      </c>
      <c r="D44" s="53">
        <f>'1.4.Fwd TIV-Field Inputs'!D44</f>
        <v>0</v>
      </c>
      <c r="E44" s="84" t="str">
        <f t="shared" si="6"/>
        <v>0-0 (0)</v>
      </c>
      <c r="G44" s="10"/>
      <c r="H44" s="10"/>
      <c r="I44" s="96"/>
      <c r="J44" s="10"/>
      <c r="K44" s="10"/>
      <c r="L44" s="10"/>
      <c r="N44" s="10"/>
      <c r="O44" s="10"/>
      <c r="P44" s="10"/>
      <c r="Q44" s="10"/>
      <c r="R44" s="96"/>
      <c r="S44" s="10"/>
      <c r="T44" s="10"/>
      <c r="U44" s="10"/>
      <c r="V44" s="10"/>
      <c r="W44"/>
      <c r="X44" s="10"/>
      <c r="Y44" s="10"/>
      <c r="Z44" s="10"/>
      <c r="AA44" s="10"/>
      <c r="AB44" s="96"/>
      <c r="AC44" s="10"/>
      <c r="AD44" s="10"/>
      <c r="AE44" s="10"/>
      <c r="AF44" s="10"/>
      <c r="AH44" s="72">
        <f>IFERROR(VLOOKUP(D44,Masters!$D$3:$E$17,2,FALSE),0)</f>
        <v>0</v>
      </c>
    </row>
    <row r="45" spans="1:34" s="3" customFormat="1" ht="16.5" customHeight="1" x14ac:dyDescent="0.25">
      <c r="A45" s="53">
        <f>'1.4.Fwd TIV-Field Inputs'!A45</f>
        <v>0</v>
      </c>
      <c r="B45" s="53">
        <f>'1.4.Fwd TIV-Field Inputs'!B45</f>
        <v>0</v>
      </c>
      <c r="C45" s="53">
        <f>'1.4.Fwd TIV-Field Inputs'!C45</f>
        <v>0</v>
      </c>
      <c r="D45" s="53">
        <f>'1.4.Fwd TIV-Field Inputs'!D45</f>
        <v>0</v>
      </c>
      <c r="E45" s="84" t="str">
        <f t="shared" si="6"/>
        <v>0-0 (0)</v>
      </c>
      <c r="G45" s="10"/>
      <c r="H45" s="10"/>
      <c r="I45" s="96"/>
      <c r="J45" s="10"/>
      <c r="K45" s="10"/>
      <c r="L45" s="10"/>
      <c r="N45" s="10"/>
      <c r="O45" s="10"/>
      <c r="P45" s="10"/>
      <c r="Q45" s="10"/>
      <c r="R45" s="96"/>
      <c r="S45" s="10"/>
      <c r="T45" s="10"/>
      <c r="U45" s="10"/>
      <c r="V45" s="10"/>
      <c r="W45"/>
      <c r="X45" s="10"/>
      <c r="Y45" s="10"/>
      <c r="Z45" s="10"/>
      <c r="AA45" s="10"/>
      <c r="AB45" s="96"/>
      <c r="AC45" s="10"/>
      <c r="AD45" s="10"/>
      <c r="AE45" s="10"/>
      <c r="AF45" s="10"/>
      <c r="AH45" s="72">
        <f>IFERROR(VLOOKUP(D45,Masters!$D$3:$E$17,2,FALSE),0)</f>
        <v>0</v>
      </c>
    </row>
    <row r="46" spans="1:34" s="3" customFormat="1" x14ac:dyDescent="0.25">
      <c r="A46" s="53">
        <f>'1.4.Fwd TIV-Field Inputs'!A46</f>
        <v>0</v>
      </c>
      <c r="B46" s="53">
        <f>'1.4.Fwd TIV-Field Inputs'!B46</f>
        <v>0</v>
      </c>
      <c r="C46" s="53">
        <f>'1.4.Fwd TIV-Field Inputs'!C46</f>
        <v>0</v>
      </c>
      <c r="D46" s="53">
        <f>'1.4.Fwd TIV-Field Inputs'!D46</f>
        <v>0</v>
      </c>
      <c r="E46" s="84" t="str">
        <f t="shared" si="6"/>
        <v>0-0 (0)</v>
      </c>
      <c r="G46" s="10"/>
      <c r="H46" s="10"/>
      <c r="I46" s="96"/>
      <c r="J46" s="10"/>
      <c r="K46" s="10"/>
      <c r="L46" s="10"/>
      <c r="N46" s="10"/>
      <c r="O46" s="10"/>
      <c r="P46" s="10"/>
      <c r="Q46" s="10"/>
      <c r="R46" s="96"/>
      <c r="S46" s="10"/>
      <c r="T46" s="10"/>
      <c r="U46" s="10"/>
      <c r="V46" s="10"/>
      <c r="W46"/>
      <c r="X46" s="10"/>
      <c r="Y46" s="10"/>
      <c r="Z46" s="10"/>
      <c r="AA46" s="10"/>
      <c r="AB46" s="96"/>
      <c r="AC46" s="10"/>
      <c r="AD46" s="10"/>
      <c r="AE46" s="10"/>
      <c r="AF46" s="10"/>
      <c r="AH46" s="72">
        <f>IFERROR(VLOOKUP(D46,Masters!$D$3:$E$17,2,FALSE),0)</f>
        <v>0</v>
      </c>
    </row>
    <row r="47" spans="1:34" s="3" customFormat="1" ht="16.5" customHeight="1" x14ac:dyDescent="0.25">
      <c r="A47" s="53">
        <f>'1.4.Fwd TIV-Field Inputs'!A47</f>
        <v>0</v>
      </c>
      <c r="B47" s="53">
        <f>'1.4.Fwd TIV-Field Inputs'!B47</f>
        <v>0</v>
      </c>
      <c r="C47" s="53">
        <f>'1.4.Fwd TIV-Field Inputs'!C47</f>
        <v>0</v>
      </c>
      <c r="D47" s="53">
        <f>'1.4.Fwd TIV-Field Inputs'!D47</f>
        <v>0</v>
      </c>
      <c r="E47" s="84" t="str">
        <f t="shared" si="6"/>
        <v>0-0 (0)</v>
      </c>
      <c r="G47" s="10"/>
      <c r="H47" s="10"/>
      <c r="I47" s="96"/>
      <c r="J47" s="10"/>
      <c r="K47" s="10"/>
      <c r="L47" s="10"/>
      <c r="N47" s="10"/>
      <c r="O47" s="10"/>
      <c r="P47" s="10"/>
      <c r="Q47" s="10"/>
      <c r="R47" s="96"/>
      <c r="S47" s="10"/>
      <c r="T47" s="10"/>
      <c r="U47" s="10"/>
      <c r="V47" s="10"/>
      <c r="W47"/>
      <c r="X47" s="10"/>
      <c r="Y47" s="10"/>
      <c r="Z47" s="10"/>
      <c r="AA47" s="10"/>
      <c r="AB47" s="96"/>
      <c r="AC47" s="10"/>
      <c r="AD47" s="10"/>
      <c r="AE47" s="10"/>
      <c r="AF47" s="10"/>
      <c r="AH47" s="72">
        <f>IFERROR(VLOOKUP(D47,Masters!$D$3:$E$17,2,FALSE),0)</f>
        <v>0</v>
      </c>
    </row>
    <row r="48" spans="1:34" s="3" customFormat="1" ht="16.5" customHeight="1" x14ac:dyDescent="0.25">
      <c r="A48" s="53">
        <f>'1.4.Fwd TIV-Field Inputs'!A48</f>
        <v>0</v>
      </c>
      <c r="B48" s="53">
        <f>'1.4.Fwd TIV-Field Inputs'!B48</f>
        <v>0</v>
      </c>
      <c r="C48" s="53">
        <f>'1.4.Fwd TIV-Field Inputs'!C48</f>
        <v>0</v>
      </c>
      <c r="D48" s="53">
        <f>'1.4.Fwd TIV-Field Inputs'!D48</f>
        <v>0</v>
      </c>
      <c r="E48" s="84" t="str">
        <f t="shared" si="6"/>
        <v>0-0 (0)</v>
      </c>
      <c r="G48" s="10"/>
      <c r="H48" s="10"/>
      <c r="I48" s="96"/>
      <c r="J48" s="10"/>
      <c r="K48" s="10"/>
      <c r="L48" s="10"/>
      <c r="N48" s="10"/>
      <c r="O48" s="10"/>
      <c r="P48" s="10"/>
      <c r="Q48" s="10"/>
      <c r="R48" s="96"/>
      <c r="S48" s="10"/>
      <c r="T48" s="10"/>
      <c r="U48" s="10"/>
      <c r="V48" s="10"/>
      <c r="W48"/>
      <c r="X48" s="10"/>
      <c r="Y48" s="10"/>
      <c r="Z48" s="10"/>
      <c r="AA48" s="10"/>
      <c r="AB48" s="96"/>
      <c r="AC48" s="10"/>
      <c r="AD48" s="10"/>
      <c r="AE48" s="10"/>
      <c r="AF48" s="10"/>
      <c r="AH48" s="72">
        <f>IFERROR(VLOOKUP(D48,Masters!$D$3:$E$17,2,FALSE),0)</f>
        <v>0</v>
      </c>
    </row>
    <row r="49" spans="1:34" s="3" customFormat="1" ht="16.5" customHeight="1" x14ac:dyDescent="0.25">
      <c r="A49" s="53">
        <f>'1.4.Fwd TIV-Field Inputs'!A49</f>
        <v>0</v>
      </c>
      <c r="B49" s="53">
        <f>'1.4.Fwd TIV-Field Inputs'!B49</f>
        <v>0</v>
      </c>
      <c r="C49" s="53">
        <f>'1.4.Fwd TIV-Field Inputs'!C49</f>
        <v>0</v>
      </c>
      <c r="D49" s="53">
        <f>'1.4.Fwd TIV-Field Inputs'!D49</f>
        <v>0</v>
      </c>
      <c r="E49" s="84" t="str">
        <f t="shared" si="6"/>
        <v>0-0 (0)</v>
      </c>
      <c r="G49" s="10"/>
      <c r="H49" s="10"/>
      <c r="I49" s="96"/>
      <c r="J49" s="10"/>
      <c r="K49" s="10"/>
      <c r="L49" s="10"/>
      <c r="N49" s="10"/>
      <c r="O49" s="10"/>
      <c r="P49" s="10"/>
      <c r="Q49" s="10"/>
      <c r="R49" s="96"/>
      <c r="S49" s="10"/>
      <c r="T49" s="10"/>
      <c r="U49" s="10"/>
      <c r="V49" s="10"/>
      <c r="W49"/>
      <c r="X49" s="10"/>
      <c r="Y49" s="10"/>
      <c r="Z49" s="10"/>
      <c r="AA49" s="10"/>
      <c r="AB49" s="96"/>
      <c r="AC49" s="10"/>
      <c r="AD49" s="10"/>
      <c r="AE49" s="10"/>
      <c r="AF49" s="10"/>
      <c r="AH49" s="72">
        <f>IFERROR(VLOOKUP(D49,Masters!$D$3:$E$17,2,FALSE),0)</f>
        <v>0</v>
      </c>
    </row>
    <row r="50" spans="1:34" s="3" customFormat="1" ht="16.5" customHeight="1" x14ac:dyDescent="0.25">
      <c r="A50" s="53">
        <f>'1.4.Fwd TIV-Field Inputs'!A50</f>
        <v>0</v>
      </c>
      <c r="B50" s="53">
        <f>'1.4.Fwd TIV-Field Inputs'!B50</f>
        <v>0</v>
      </c>
      <c r="C50" s="53">
        <f>'1.4.Fwd TIV-Field Inputs'!C50</f>
        <v>0</v>
      </c>
      <c r="D50" s="53">
        <f>'1.4.Fwd TIV-Field Inputs'!D50</f>
        <v>0</v>
      </c>
      <c r="E50" s="84" t="str">
        <f t="shared" si="6"/>
        <v>0-0 (0)</v>
      </c>
      <c r="G50" s="10"/>
      <c r="H50" s="10"/>
      <c r="I50" s="96"/>
      <c r="J50" s="10"/>
      <c r="K50" s="10"/>
      <c r="L50" s="10"/>
      <c r="N50" s="10"/>
      <c r="O50" s="10"/>
      <c r="P50" s="10"/>
      <c r="Q50" s="10"/>
      <c r="R50" s="96"/>
      <c r="S50" s="10"/>
      <c r="T50" s="10"/>
      <c r="U50" s="10"/>
      <c r="V50" s="10"/>
      <c r="W50"/>
      <c r="X50" s="10"/>
      <c r="Y50" s="10"/>
      <c r="Z50" s="10"/>
      <c r="AA50" s="10"/>
      <c r="AB50" s="96"/>
      <c r="AC50" s="10"/>
      <c r="AD50" s="10"/>
      <c r="AE50" s="10"/>
      <c r="AF50" s="10"/>
      <c r="AH50" s="72">
        <f>IFERROR(VLOOKUP(D50,Masters!$D$3:$E$17,2,FALSE),0)</f>
        <v>0</v>
      </c>
    </row>
    <row r="51" spans="1:34" s="3" customFormat="1" ht="16.5" customHeight="1" x14ac:dyDescent="0.25">
      <c r="A51" s="53">
        <f>'1.4.Fwd TIV-Field Inputs'!A51</f>
        <v>0</v>
      </c>
      <c r="B51" s="53">
        <f>'1.4.Fwd TIV-Field Inputs'!B51</f>
        <v>0</v>
      </c>
      <c r="C51" s="53">
        <f>'1.4.Fwd TIV-Field Inputs'!C51</f>
        <v>0</v>
      </c>
      <c r="D51" s="53">
        <f>'1.4.Fwd TIV-Field Inputs'!D51</f>
        <v>0</v>
      </c>
      <c r="E51" s="84" t="str">
        <f t="shared" si="6"/>
        <v>0-0 (0)</v>
      </c>
      <c r="G51" s="10"/>
      <c r="H51" s="10"/>
      <c r="I51" s="96"/>
      <c r="J51" s="10"/>
      <c r="K51" s="10"/>
      <c r="L51" s="10"/>
      <c r="N51" s="10"/>
      <c r="O51" s="10"/>
      <c r="P51" s="10"/>
      <c r="Q51" s="10"/>
      <c r="R51" s="96"/>
      <c r="S51" s="10"/>
      <c r="T51" s="10"/>
      <c r="U51" s="10"/>
      <c r="V51" s="10"/>
      <c r="W51"/>
      <c r="X51" s="10"/>
      <c r="Y51" s="10"/>
      <c r="Z51" s="10"/>
      <c r="AA51" s="10"/>
      <c r="AB51" s="96"/>
      <c r="AC51" s="10"/>
      <c r="AD51" s="10"/>
      <c r="AE51" s="10"/>
      <c r="AF51" s="10"/>
      <c r="AH51" s="72">
        <f>IFERROR(VLOOKUP(D51,Masters!$D$3:$E$17,2,FALSE),0)</f>
        <v>0</v>
      </c>
    </row>
    <row r="52" spans="1:34" s="3" customFormat="1" ht="16.5" customHeight="1" x14ac:dyDescent="0.25">
      <c r="A52" s="53">
        <f>'1.4.Fwd TIV-Field Inputs'!A52</f>
        <v>0</v>
      </c>
      <c r="B52" s="53">
        <f>'1.4.Fwd TIV-Field Inputs'!B52</f>
        <v>0</v>
      </c>
      <c r="C52" s="53">
        <f>'1.4.Fwd TIV-Field Inputs'!C52</f>
        <v>0</v>
      </c>
      <c r="D52" s="53">
        <f>'1.4.Fwd TIV-Field Inputs'!D52</f>
        <v>0</v>
      </c>
      <c r="E52" s="84" t="str">
        <f t="shared" si="6"/>
        <v>0-0 (0)</v>
      </c>
      <c r="G52" s="10"/>
      <c r="H52" s="10"/>
      <c r="I52" s="96"/>
      <c r="J52" s="10"/>
      <c r="K52" s="10"/>
      <c r="L52" s="10"/>
      <c r="N52" s="10"/>
      <c r="O52" s="10"/>
      <c r="P52" s="10"/>
      <c r="Q52" s="10"/>
      <c r="R52" s="96"/>
      <c r="S52" s="10"/>
      <c r="T52" s="10"/>
      <c r="U52" s="10"/>
      <c r="V52" s="10"/>
      <c r="W52"/>
      <c r="X52" s="10"/>
      <c r="Y52" s="10"/>
      <c r="Z52" s="10"/>
      <c r="AA52" s="10"/>
      <c r="AB52" s="96"/>
      <c r="AC52" s="10"/>
      <c r="AD52" s="10"/>
      <c r="AE52" s="10"/>
      <c r="AF52" s="10"/>
      <c r="AH52" s="72">
        <f>IFERROR(VLOOKUP(D52,Masters!$D$3:$E$17,2,FALSE),0)</f>
        <v>0</v>
      </c>
    </row>
    <row r="53" spans="1:34" s="3" customFormat="1" ht="16.5" customHeight="1" x14ac:dyDescent="0.25">
      <c r="A53" s="53">
        <f>'1.4.Fwd TIV-Field Inputs'!A53</f>
        <v>0</v>
      </c>
      <c r="B53" s="53">
        <f>'1.4.Fwd TIV-Field Inputs'!B53</f>
        <v>0</v>
      </c>
      <c r="C53" s="53">
        <f>'1.4.Fwd TIV-Field Inputs'!C53</f>
        <v>0</v>
      </c>
      <c r="D53" s="53">
        <f>'1.4.Fwd TIV-Field Inputs'!D53</f>
        <v>0</v>
      </c>
      <c r="E53" s="84" t="str">
        <f t="shared" si="6"/>
        <v>0-0 (0)</v>
      </c>
      <c r="G53" s="10"/>
      <c r="H53" s="10"/>
      <c r="I53" s="96"/>
      <c r="J53" s="10"/>
      <c r="K53" s="10"/>
      <c r="L53" s="10"/>
      <c r="N53" s="10"/>
      <c r="O53" s="10"/>
      <c r="P53" s="10"/>
      <c r="Q53" s="10"/>
      <c r="R53" s="96"/>
      <c r="S53" s="10"/>
      <c r="T53" s="10"/>
      <c r="U53" s="10"/>
      <c r="V53" s="10"/>
      <c r="W53"/>
      <c r="X53" s="10"/>
      <c r="Y53" s="10"/>
      <c r="Z53" s="10"/>
      <c r="AA53" s="10"/>
      <c r="AB53" s="96"/>
      <c r="AC53" s="10"/>
      <c r="AD53" s="10"/>
      <c r="AE53" s="10"/>
      <c r="AF53" s="10"/>
      <c r="AH53" s="72">
        <f>IFERROR(VLOOKUP(D53,Masters!$D$3:$E$17,2,FALSE),0)</f>
        <v>0</v>
      </c>
    </row>
    <row r="54" spans="1:34" s="3" customFormat="1" ht="16.5" customHeight="1" x14ac:dyDescent="0.25">
      <c r="A54" s="53">
        <f>'1.4.Fwd TIV-Field Inputs'!A54</f>
        <v>0</v>
      </c>
      <c r="B54" s="53">
        <f>'1.4.Fwd TIV-Field Inputs'!B54</f>
        <v>0</v>
      </c>
      <c r="C54" s="53">
        <f>'1.4.Fwd TIV-Field Inputs'!C54</f>
        <v>0</v>
      </c>
      <c r="D54" s="53">
        <f>'1.4.Fwd TIV-Field Inputs'!D54</f>
        <v>0</v>
      </c>
      <c r="E54" s="84" t="str">
        <f t="shared" si="6"/>
        <v>0-0 (0)</v>
      </c>
      <c r="G54" s="10"/>
      <c r="H54" s="10"/>
      <c r="I54" s="96"/>
      <c r="J54" s="10"/>
      <c r="K54" s="10"/>
      <c r="L54" s="10"/>
      <c r="N54" s="10"/>
      <c r="O54" s="10"/>
      <c r="P54" s="10"/>
      <c r="Q54" s="10"/>
      <c r="R54" s="96"/>
      <c r="S54" s="10"/>
      <c r="T54" s="10"/>
      <c r="U54" s="10"/>
      <c r="V54" s="10"/>
      <c r="W54"/>
      <c r="X54" s="10"/>
      <c r="Y54" s="10"/>
      <c r="Z54" s="10"/>
      <c r="AA54" s="10"/>
      <c r="AB54" s="96"/>
      <c r="AC54" s="10"/>
      <c r="AD54" s="10"/>
      <c r="AE54" s="10"/>
      <c r="AF54" s="10"/>
      <c r="AH54" s="72">
        <f>IFERROR(VLOOKUP(D54,Masters!$D$3:$E$17,2,FALSE),0)</f>
        <v>0</v>
      </c>
    </row>
    <row r="55" spans="1:34" s="3" customFormat="1" x14ac:dyDescent="0.25">
      <c r="A55" s="53">
        <f>'1.4.Fwd TIV-Field Inputs'!A55</f>
        <v>0</v>
      </c>
      <c r="B55" s="53">
        <f>'1.4.Fwd TIV-Field Inputs'!B55</f>
        <v>0</v>
      </c>
      <c r="C55" s="53">
        <f>'1.4.Fwd TIV-Field Inputs'!C55</f>
        <v>0</v>
      </c>
      <c r="D55" s="53">
        <f>'1.4.Fwd TIV-Field Inputs'!D55</f>
        <v>0</v>
      </c>
      <c r="E55" s="84" t="str">
        <f t="shared" si="6"/>
        <v>0-0 (0)</v>
      </c>
      <c r="G55" s="10"/>
      <c r="H55" s="10"/>
      <c r="I55" s="96"/>
      <c r="J55" s="10"/>
      <c r="K55" s="10"/>
      <c r="L55" s="10"/>
      <c r="N55" s="10"/>
      <c r="O55" s="10"/>
      <c r="P55" s="10"/>
      <c r="Q55" s="10"/>
      <c r="R55" s="96"/>
      <c r="S55" s="10"/>
      <c r="T55" s="10"/>
      <c r="U55" s="10"/>
      <c r="V55" s="10"/>
      <c r="W55"/>
      <c r="X55" s="10"/>
      <c r="Y55" s="10"/>
      <c r="Z55" s="10"/>
      <c r="AA55" s="10"/>
      <c r="AB55" s="96"/>
      <c r="AC55" s="10"/>
      <c r="AD55" s="10"/>
      <c r="AE55" s="10"/>
      <c r="AF55" s="10"/>
      <c r="AH55" s="72">
        <f>IFERROR(VLOOKUP(D55,Masters!$D$3:$E$17,2,FALSE),0)</f>
        <v>0</v>
      </c>
    </row>
    <row r="56" spans="1:34" s="3" customFormat="1" ht="16.5" customHeight="1" x14ac:dyDescent="0.25">
      <c r="A56" s="53">
        <f>'1.4.Fwd TIV-Field Inputs'!A56</f>
        <v>0</v>
      </c>
      <c r="B56" s="53">
        <f>'1.4.Fwd TIV-Field Inputs'!B56</f>
        <v>0</v>
      </c>
      <c r="C56" s="53">
        <f>'1.4.Fwd TIV-Field Inputs'!C56</f>
        <v>0</v>
      </c>
      <c r="D56" s="53">
        <f>'1.4.Fwd TIV-Field Inputs'!D56</f>
        <v>0</v>
      </c>
      <c r="E56" s="84" t="str">
        <f t="shared" si="6"/>
        <v>0-0 (0)</v>
      </c>
      <c r="G56" s="10"/>
      <c r="H56" s="10"/>
      <c r="I56" s="96"/>
      <c r="J56" s="10"/>
      <c r="K56" s="10"/>
      <c r="L56" s="10"/>
      <c r="N56" s="10"/>
      <c r="O56" s="10"/>
      <c r="P56" s="10"/>
      <c r="Q56" s="10"/>
      <c r="R56" s="96"/>
      <c r="S56" s="10"/>
      <c r="T56" s="10"/>
      <c r="U56" s="10"/>
      <c r="V56" s="10"/>
      <c r="W56"/>
      <c r="X56" s="10"/>
      <c r="Y56" s="10"/>
      <c r="Z56" s="10"/>
      <c r="AA56" s="10"/>
      <c r="AB56" s="96"/>
      <c r="AC56" s="10"/>
      <c r="AD56" s="10"/>
      <c r="AE56" s="10"/>
      <c r="AF56" s="10"/>
      <c r="AH56" s="72">
        <f>IFERROR(VLOOKUP(D56,Masters!$D$3:$E$17,2,FALSE),0)</f>
        <v>0</v>
      </c>
    </row>
    <row r="57" spans="1:34" s="3" customFormat="1" ht="16.5" customHeight="1" x14ac:dyDescent="0.25">
      <c r="A57" s="53">
        <f>'1.4.Fwd TIV-Field Inputs'!A57</f>
        <v>0</v>
      </c>
      <c r="B57" s="53">
        <f>'1.4.Fwd TIV-Field Inputs'!B57</f>
        <v>0</v>
      </c>
      <c r="C57" s="53">
        <f>'1.4.Fwd TIV-Field Inputs'!C57</f>
        <v>0</v>
      </c>
      <c r="D57" s="53">
        <f>'1.4.Fwd TIV-Field Inputs'!D57</f>
        <v>0</v>
      </c>
      <c r="E57" s="84" t="str">
        <f t="shared" si="6"/>
        <v>0-0 (0)</v>
      </c>
      <c r="G57" s="10"/>
      <c r="H57" s="10"/>
      <c r="I57" s="96"/>
      <c r="J57" s="10"/>
      <c r="K57" s="10"/>
      <c r="L57" s="10"/>
      <c r="N57" s="10"/>
      <c r="O57" s="10"/>
      <c r="P57" s="10"/>
      <c r="Q57" s="10"/>
      <c r="R57" s="96"/>
      <c r="S57" s="10"/>
      <c r="T57" s="10"/>
      <c r="U57" s="10"/>
      <c r="V57" s="10"/>
      <c r="W57"/>
      <c r="X57" s="10"/>
      <c r="Y57" s="10"/>
      <c r="Z57" s="10"/>
      <c r="AA57" s="10"/>
      <c r="AB57" s="96"/>
      <c r="AC57" s="10"/>
      <c r="AD57" s="10"/>
      <c r="AE57" s="10"/>
      <c r="AF57" s="10"/>
      <c r="AH57" s="72">
        <f>IFERROR(VLOOKUP(D57,Masters!$D$3:$E$17,2,FALSE),0)</f>
        <v>0</v>
      </c>
    </row>
    <row r="58" spans="1:34" s="3" customFormat="1" ht="16.5" customHeight="1" x14ac:dyDescent="0.25">
      <c r="A58" s="53">
        <f>'1.4.Fwd TIV-Field Inputs'!A58</f>
        <v>0</v>
      </c>
      <c r="B58" s="53">
        <f>'1.4.Fwd TIV-Field Inputs'!B58</f>
        <v>0</v>
      </c>
      <c r="C58" s="53">
        <f>'1.4.Fwd TIV-Field Inputs'!C58</f>
        <v>0</v>
      </c>
      <c r="D58" s="53">
        <f>'1.4.Fwd TIV-Field Inputs'!D58</f>
        <v>0</v>
      </c>
      <c r="E58" s="84" t="str">
        <f t="shared" si="6"/>
        <v>0-0 (0)</v>
      </c>
      <c r="G58" s="10"/>
      <c r="H58" s="10"/>
      <c r="I58" s="96"/>
      <c r="J58" s="10"/>
      <c r="K58" s="10"/>
      <c r="L58" s="10"/>
      <c r="N58" s="10"/>
      <c r="O58" s="10"/>
      <c r="P58" s="10"/>
      <c r="Q58" s="10"/>
      <c r="R58" s="96"/>
      <c r="S58" s="10"/>
      <c r="T58" s="10"/>
      <c r="U58" s="10"/>
      <c r="V58" s="10"/>
      <c r="W58"/>
      <c r="X58" s="10"/>
      <c r="Y58" s="10"/>
      <c r="Z58" s="10"/>
      <c r="AA58" s="10"/>
      <c r="AB58" s="96"/>
      <c r="AC58" s="10"/>
      <c r="AD58" s="10"/>
      <c r="AE58" s="10"/>
      <c r="AF58" s="10"/>
      <c r="AH58" s="72">
        <f>IFERROR(VLOOKUP(D58,Masters!$D$3:$E$17,2,FALSE),0)</f>
        <v>0</v>
      </c>
    </row>
    <row r="59" spans="1:34" s="3" customFormat="1" x14ac:dyDescent="0.25">
      <c r="A59" s="53">
        <f>'1.4.Fwd TIV-Field Inputs'!A59</f>
        <v>0</v>
      </c>
      <c r="B59" s="53">
        <f>'1.4.Fwd TIV-Field Inputs'!B59</f>
        <v>0</v>
      </c>
      <c r="C59" s="53">
        <f>'1.4.Fwd TIV-Field Inputs'!C59</f>
        <v>0</v>
      </c>
      <c r="D59" s="53">
        <f>'1.4.Fwd TIV-Field Inputs'!D59</f>
        <v>0</v>
      </c>
      <c r="E59" s="84" t="str">
        <f t="shared" si="6"/>
        <v>0-0 (0)</v>
      </c>
      <c r="G59" s="10"/>
      <c r="H59" s="10"/>
      <c r="I59" s="96"/>
      <c r="J59" s="10"/>
      <c r="K59" s="10"/>
      <c r="L59" s="10"/>
      <c r="N59" s="10"/>
      <c r="O59" s="10"/>
      <c r="P59" s="10"/>
      <c r="Q59" s="10"/>
      <c r="R59" s="96"/>
      <c r="S59" s="10"/>
      <c r="T59" s="10"/>
      <c r="U59" s="10"/>
      <c r="V59" s="10"/>
      <c r="W59"/>
      <c r="X59" s="10"/>
      <c r="Y59" s="10"/>
      <c r="Z59" s="10"/>
      <c r="AA59" s="10"/>
      <c r="AB59" s="96"/>
      <c r="AC59" s="10"/>
      <c r="AD59" s="10"/>
      <c r="AE59" s="10"/>
      <c r="AF59" s="10"/>
      <c r="AH59" s="72">
        <f>IFERROR(VLOOKUP(D59,Masters!$D$3:$E$17,2,FALSE),0)</f>
        <v>0</v>
      </c>
    </row>
    <row r="60" spans="1:34" s="3" customFormat="1" x14ac:dyDescent="0.25">
      <c r="A60" s="53">
        <f>'1.4.Fwd TIV-Field Inputs'!A60</f>
        <v>0</v>
      </c>
      <c r="B60" s="53">
        <f>'1.4.Fwd TIV-Field Inputs'!B60</f>
        <v>0</v>
      </c>
      <c r="C60" s="53">
        <f>'1.4.Fwd TIV-Field Inputs'!C60</f>
        <v>0</v>
      </c>
      <c r="D60" s="53">
        <f>'1.4.Fwd TIV-Field Inputs'!D60</f>
        <v>0</v>
      </c>
      <c r="E60" s="84" t="str">
        <f t="shared" si="6"/>
        <v>0-0 (0)</v>
      </c>
      <c r="G60" s="10"/>
      <c r="H60" s="10"/>
      <c r="I60" s="96"/>
      <c r="J60" s="10"/>
      <c r="K60" s="10"/>
      <c r="L60" s="10"/>
      <c r="N60" s="10"/>
      <c r="O60" s="10"/>
      <c r="P60" s="10"/>
      <c r="Q60" s="10"/>
      <c r="R60" s="96"/>
      <c r="S60" s="10"/>
      <c r="T60" s="10"/>
      <c r="U60" s="10"/>
      <c r="V60" s="10"/>
      <c r="W60"/>
      <c r="X60" s="10"/>
      <c r="Y60" s="10"/>
      <c r="Z60" s="10"/>
      <c r="AA60" s="10"/>
      <c r="AB60" s="96"/>
      <c r="AC60" s="10"/>
      <c r="AD60" s="10"/>
      <c r="AE60" s="10"/>
      <c r="AF60" s="10"/>
      <c r="AH60" s="72">
        <f>IFERROR(VLOOKUP(D60,Masters!$D$3:$E$17,2,FALSE),0)</f>
        <v>0</v>
      </c>
    </row>
    <row r="61" spans="1:34" s="3" customFormat="1" ht="16.5" customHeight="1" x14ac:dyDescent="0.25">
      <c r="A61" s="53">
        <f>'1.4.Fwd TIV-Field Inputs'!A61</f>
        <v>0</v>
      </c>
      <c r="B61" s="53">
        <f>'1.4.Fwd TIV-Field Inputs'!B61</f>
        <v>0</v>
      </c>
      <c r="C61" s="53">
        <f>'1.4.Fwd TIV-Field Inputs'!C61</f>
        <v>0</v>
      </c>
      <c r="D61" s="53">
        <f>'1.4.Fwd TIV-Field Inputs'!D61</f>
        <v>0</v>
      </c>
      <c r="E61" s="84" t="str">
        <f t="shared" si="6"/>
        <v>0-0 (0)</v>
      </c>
      <c r="G61" s="10"/>
      <c r="H61" s="10"/>
      <c r="I61" s="96"/>
      <c r="J61" s="10"/>
      <c r="K61" s="10"/>
      <c r="L61" s="10"/>
      <c r="N61" s="10"/>
      <c r="O61" s="10"/>
      <c r="P61" s="10"/>
      <c r="Q61" s="10"/>
      <c r="R61" s="96"/>
      <c r="S61" s="10"/>
      <c r="T61" s="10"/>
      <c r="U61" s="10"/>
      <c r="V61" s="10"/>
      <c r="W61"/>
      <c r="X61" s="10"/>
      <c r="Y61" s="10"/>
      <c r="Z61" s="10"/>
      <c r="AA61" s="10"/>
      <c r="AB61" s="96"/>
      <c r="AC61" s="10"/>
      <c r="AD61" s="10"/>
      <c r="AE61" s="10"/>
      <c r="AF61" s="10"/>
      <c r="AH61" s="72">
        <f>IFERROR(VLOOKUP(D61,Masters!$D$3:$E$17,2,FALSE),0)</f>
        <v>0</v>
      </c>
    </row>
    <row r="62" spans="1:34" s="3" customFormat="1" ht="16.5" customHeight="1" x14ac:dyDescent="0.25">
      <c r="A62" s="53">
        <f>'1.4.Fwd TIV-Field Inputs'!A62</f>
        <v>0</v>
      </c>
      <c r="B62" s="53">
        <f>'1.4.Fwd TIV-Field Inputs'!B62</f>
        <v>0</v>
      </c>
      <c r="C62" s="53">
        <f>'1.4.Fwd TIV-Field Inputs'!C62</f>
        <v>0</v>
      </c>
      <c r="D62" s="53">
        <f>'1.4.Fwd TIV-Field Inputs'!D62</f>
        <v>0</v>
      </c>
      <c r="E62" s="84" t="str">
        <f t="shared" si="6"/>
        <v>0-0 (0)</v>
      </c>
      <c r="G62" s="10"/>
      <c r="H62" s="10"/>
      <c r="I62" s="96"/>
      <c r="J62" s="10"/>
      <c r="K62" s="10"/>
      <c r="L62" s="10"/>
      <c r="N62" s="10"/>
      <c r="O62" s="10"/>
      <c r="P62" s="10"/>
      <c r="Q62" s="10"/>
      <c r="R62" s="96"/>
      <c r="S62" s="10"/>
      <c r="T62" s="10"/>
      <c r="U62" s="10"/>
      <c r="V62" s="10"/>
      <c r="W62"/>
      <c r="X62" s="10"/>
      <c r="Y62" s="10"/>
      <c r="Z62" s="10"/>
      <c r="AA62" s="10"/>
      <c r="AB62" s="96"/>
      <c r="AC62" s="10"/>
      <c r="AD62" s="10"/>
      <c r="AE62" s="10"/>
      <c r="AF62" s="10"/>
      <c r="AH62" s="72">
        <f>IFERROR(VLOOKUP(D62,Masters!$D$3:$E$17,2,FALSE),0)</f>
        <v>0</v>
      </c>
    </row>
    <row r="63" spans="1:34" s="3" customFormat="1" ht="16.5" customHeight="1" x14ac:dyDescent="0.25">
      <c r="A63" s="53">
        <f>'1.4.Fwd TIV-Field Inputs'!A63</f>
        <v>0</v>
      </c>
      <c r="B63" s="53">
        <f>'1.4.Fwd TIV-Field Inputs'!B63</f>
        <v>0</v>
      </c>
      <c r="C63" s="53">
        <f>'1.4.Fwd TIV-Field Inputs'!C63</f>
        <v>0</v>
      </c>
      <c r="D63" s="53">
        <f>'1.4.Fwd TIV-Field Inputs'!D63</f>
        <v>0</v>
      </c>
      <c r="E63" s="84" t="str">
        <f t="shared" si="6"/>
        <v>0-0 (0)</v>
      </c>
      <c r="G63" s="10"/>
      <c r="H63" s="10"/>
      <c r="I63" s="96"/>
      <c r="J63" s="10"/>
      <c r="K63" s="10"/>
      <c r="L63" s="10"/>
      <c r="N63" s="10"/>
      <c r="O63" s="10"/>
      <c r="P63" s="10"/>
      <c r="Q63" s="10"/>
      <c r="R63" s="96"/>
      <c r="S63" s="10"/>
      <c r="T63" s="10"/>
      <c r="U63" s="10"/>
      <c r="V63" s="10"/>
      <c r="W63"/>
      <c r="X63" s="10"/>
      <c r="Y63" s="10"/>
      <c r="Z63" s="10"/>
      <c r="AA63" s="10"/>
      <c r="AB63" s="96"/>
      <c r="AC63" s="10"/>
      <c r="AD63" s="10"/>
      <c r="AE63" s="10"/>
      <c r="AF63" s="10"/>
      <c r="AH63" s="72">
        <f>IFERROR(VLOOKUP(D63,Masters!$D$3:$E$17,2,FALSE),0)</f>
        <v>0</v>
      </c>
    </row>
    <row r="64" spans="1:34" s="3" customFormat="1" ht="16.5" customHeight="1" x14ac:dyDescent="0.25">
      <c r="A64" s="53">
        <f>'1.4.Fwd TIV-Field Inputs'!A64</f>
        <v>0</v>
      </c>
      <c r="B64" s="53">
        <f>'1.4.Fwd TIV-Field Inputs'!B64</f>
        <v>0</v>
      </c>
      <c r="C64" s="53">
        <f>'1.4.Fwd TIV-Field Inputs'!C64</f>
        <v>0</v>
      </c>
      <c r="D64" s="53">
        <f>'1.4.Fwd TIV-Field Inputs'!D64</f>
        <v>0</v>
      </c>
      <c r="E64" s="84" t="str">
        <f t="shared" si="6"/>
        <v>0-0 (0)</v>
      </c>
      <c r="G64" s="10"/>
      <c r="H64" s="10"/>
      <c r="I64" s="96"/>
      <c r="J64" s="10"/>
      <c r="K64" s="10"/>
      <c r="L64" s="10"/>
      <c r="N64" s="10"/>
      <c r="O64" s="10"/>
      <c r="P64" s="10"/>
      <c r="Q64" s="10"/>
      <c r="R64" s="96"/>
      <c r="S64" s="10"/>
      <c r="T64" s="10"/>
      <c r="U64" s="10"/>
      <c r="V64" s="10"/>
      <c r="W64"/>
      <c r="X64" s="10"/>
      <c r="Y64" s="10"/>
      <c r="Z64" s="10"/>
      <c r="AA64" s="10"/>
      <c r="AB64" s="96"/>
      <c r="AC64" s="10"/>
      <c r="AD64" s="10"/>
      <c r="AE64" s="10"/>
      <c r="AF64" s="10"/>
      <c r="AH64" s="72">
        <f>IFERROR(VLOOKUP(D64,Masters!$D$3:$E$17,2,FALSE),0)</f>
        <v>0</v>
      </c>
    </row>
    <row r="65" spans="1:34" s="3" customFormat="1" ht="16.5" customHeight="1" x14ac:dyDescent="0.25">
      <c r="A65" s="53">
        <f>'1.4.Fwd TIV-Field Inputs'!A65</f>
        <v>0</v>
      </c>
      <c r="B65" s="53">
        <f>'1.4.Fwd TIV-Field Inputs'!B65</f>
        <v>0</v>
      </c>
      <c r="C65" s="53">
        <f>'1.4.Fwd TIV-Field Inputs'!C65</f>
        <v>0</v>
      </c>
      <c r="D65" s="53">
        <f>'1.4.Fwd TIV-Field Inputs'!D65</f>
        <v>0</v>
      </c>
      <c r="E65" s="84" t="str">
        <f t="shared" si="6"/>
        <v>0-0 (0)</v>
      </c>
      <c r="G65" s="10"/>
      <c r="H65" s="10"/>
      <c r="I65" s="96"/>
      <c r="J65" s="10"/>
      <c r="K65" s="10"/>
      <c r="L65" s="10"/>
      <c r="N65" s="10"/>
      <c r="O65" s="10"/>
      <c r="P65" s="10"/>
      <c r="Q65" s="10"/>
      <c r="R65" s="96"/>
      <c r="S65" s="10"/>
      <c r="T65" s="10"/>
      <c r="U65" s="10"/>
      <c r="V65" s="10"/>
      <c r="W65"/>
      <c r="X65" s="10"/>
      <c r="Y65" s="10"/>
      <c r="Z65" s="10"/>
      <c r="AA65" s="10"/>
      <c r="AB65" s="96"/>
      <c r="AC65" s="10"/>
      <c r="AD65" s="10"/>
      <c r="AE65" s="10"/>
      <c r="AF65" s="10"/>
      <c r="AH65" s="72">
        <f>IFERROR(VLOOKUP(D65,Masters!$D$3:$E$17,2,FALSE),0)</f>
        <v>0</v>
      </c>
    </row>
    <row r="66" spans="1:34" s="3" customFormat="1" ht="16.5" customHeight="1" x14ac:dyDescent="0.25">
      <c r="A66" s="53">
        <f>'1.4.Fwd TIV-Field Inputs'!A66</f>
        <v>0</v>
      </c>
      <c r="B66" s="53">
        <f>'1.4.Fwd TIV-Field Inputs'!B66</f>
        <v>0</v>
      </c>
      <c r="C66" s="53">
        <f>'1.4.Fwd TIV-Field Inputs'!C66</f>
        <v>0</v>
      </c>
      <c r="D66" s="53">
        <f>'1.4.Fwd TIV-Field Inputs'!D66</f>
        <v>0</v>
      </c>
      <c r="E66" s="84" t="str">
        <f t="shared" si="6"/>
        <v>0-0 (0)</v>
      </c>
      <c r="G66" s="10"/>
      <c r="H66" s="10"/>
      <c r="I66" s="96"/>
      <c r="J66" s="10"/>
      <c r="K66" s="10"/>
      <c r="L66" s="10"/>
      <c r="N66" s="10"/>
      <c r="O66" s="10"/>
      <c r="P66" s="10"/>
      <c r="Q66" s="10"/>
      <c r="R66" s="96"/>
      <c r="S66" s="10"/>
      <c r="T66" s="10"/>
      <c r="U66" s="10"/>
      <c r="V66" s="10"/>
      <c r="W66"/>
      <c r="X66" s="10"/>
      <c r="Y66" s="10"/>
      <c r="Z66" s="10"/>
      <c r="AA66" s="10"/>
      <c r="AB66" s="96"/>
      <c r="AC66" s="10"/>
      <c r="AD66" s="10"/>
      <c r="AE66" s="10"/>
      <c r="AF66" s="10"/>
      <c r="AH66" s="72">
        <f>IFERROR(VLOOKUP(D66,Masters!$D$3:$E$17,2,FALSE),0)</f>
        <v>0</v>
      </c>
    </row>
    <row r="67" spans="1:34" s="3" customFormat="1" ht="16.5" customHeight="1" x14ac:dyDescent="0.25">
      <c r="A67" s="53">
        <f>'1.4.Fwd TIV-Field Inputs'!A67</f>
        <v>0</v>
      </c>
      <c r="B67" s="53">
        <f>'1.4.Fwd TIV-Field Inputs'!B67</f>
        <v>0</v>
      </c>
      <c r="C67" s="53">
        <f>'1.4.Fwd TIV-Field Inputs'!C67</f>
        <v>0</v>
      </c>
      <c r="D67" s="53">
        <f>'1.4.Fwd TIV-Field Inputs'!D67</f>
        <v>0</v>
      </c>
      <c r="E67" s="84" t="str">
        <f t="shared" si="6"/>
        <v>0-0 (0)</v>
      </c>
      <c r="G67" s="10"/>
      <c r="H67" s="10"/>
      <c r="I67" s="96"/>
      <c r="J67" s="10"/>
      <c r="K67" s="10"/>
      <c r="L67" s="10"/>
      <c r="N67" s="10"/>
      <c r="O67" s="10"/>
      <c r="P67" s="10"/>
      <c r="Q67" s="10"/>
      <c r="R67" s="96"/>
      <c r="S67" s="10"/>
      <c r="T67" s="10"/>
      <c r="U67" s="10"/>
      <c r="V67" s="10"/>
      <c r="W67"/>
      <c r="X67" s="10"/>
      <c r="Y67" s="10"/>
      <c r="Z67" s="10"/>
      <c r="AA67" s="10"/>
      <c r="AB67" s="96"/>
      <c r="AC67" s="10"/>
      <c r="AD67" s="10"/>
      <c r="AE67" s="10"/>
      <c r="AF67" s="10"/>
      <c r="AH67" s="72">
        <f>IFERROR(VLOOKUP(D67,Masters!$D$3:$E$17,2,FALSE),0)</f>
        <v>0</v>
      </c>
    </row>
    <row r="68" spans="1:34" s="3" customFormat="1" ht="16.5" customHeight="1" x14ac:dyDescent="0.25">
      <c r="A68" s="53">
        <f>'1.4.Fwd TIV-Field Inputs'!A68</f>
        <v>0</v>
      </c>
      <c r="B68" s="53">
        <f>'1.4.Fwd TIV-Field Inputs'!B68</f>
        <v>0</v>
      </c>
      <c r="C68" s="53">
        <f>'1.4.Fwd TIV-Field Inputs'!C68</f>
        <v>0</v>
      </c>
      <c r="D68" s="53">
        <f>'1.4.Fwd TIV-Field Inputs'!D68</f>
        <v>0</v>
      </c>
      <c r="E68" s="84" t="str">
        <f t="shared" si="6"/>
        <v>0-0 (0)</v>
      </c>
      <c r="G68" s="10"/>
      <c r="H68" s="10"/>
      <c r="I68" s="96"/>
      <c r="J68" s="10"/>
      <c r="K68" s="10"/>
      <c r="L68" s="10"/>
      <c r="N68" s="10"/>
      <c r="O68" s="10"/>
      <c r="P68" s="10"/>
      <c r="Q68" s="10"/>
      <c r="R68" s="96"/>
      <c r="S68" s="10"/>
      <c r="T68" s="10"/>
      <c r="U68" s="10"/>
      <c r="V68" s="10"/>
      <c r="W68"/>
      <c r="X68" s="10"/>
      <c r="Y68" s="10"/>
      <c r="Z68" s="10"/>
      <c r="AA68" s="10"/>
      <c r="AB68" s="96"/>
      <c r="AC68" s="10"/>
      <c r="AD68" s="10"/>
      <c r="AE68" s="10"/>
      <c r="AF68" s="10"/>
      <c r="AH68" s="72">
        <f>IFERROR(VLOOKUP(D68,Masters!$D$3:$E$17,2,FALSE),0)</f>
        <v>0</v>
      </c>
    </row>
    <row r="69" spans="1:34" s="3" customFormat="1" ht="16.5" customHeight="1" x14ac:dyDescent="0.25">
      <c r="A69" s="53">
        <f>'1.4.Fwd TIV-Field Inputs'!A69</f>
        <v>0</v>
      </c>
      <c r="B69" s="53">
        <f>'1.4.Fwd TIV-Field Inputs'!B69</f>
        <v>0</v>
      </c>
      <c r="C69" s="53">
        <f>'1.4.Fwd TIV-Field Inputs'!C69</f>
        <v>0</v>
      </c>
      <c r="D69" s="53">
        <f>'1.4.Fwd TIV-Field Inputs'!D69</f>
        <v>0</v>
      </c>
      <c r="E69" s="84" t="str">
        <f t="shared" si="6"/>
        <v>0-0 (0)</v>
      </c>
      <c r="G69" s="10"/>
      <c r="H69" s="10"/>
      <c r="I69" s="96"/>
      <c r="J69" s="10"/>
      <c r="K69" s="10"/>
      <c r="L69" s="10"/>
      <c r="N69" s="10"/>
      <c r="O69" s="10"/>
      <c r="P69" s="10"/>
      <c r="Q69" s="10"/>
      <c r="R69" s="96"/>
      <c r="S69" s="10"/>
      <c r="T69" s="10"/>
      <c r="U69" s="10"/>
      <c r="V69" s="10"/>
      <c r="W69"/>
      <c r="X69" s="10"/>
      <c r="Y69" s="10"/>
      <c r="Z69" s="10"/>
      <c r="AA69" s="10"/>
      <c r="AB69" s="96"/>
      <c r="AC69" s="10"/>
      <c r="AD69" s="10"/>
      <c r="AE69" s="10"/>
      <c r="AF69" s="10"/>
      <c r="AH69" s="72">
        <f>IFERROR(VLOOKUP(D69,Masters!$D$3:$E$17,2,FALSE),0)</f>
        <v>0</v>
      </c>
    </row>
    <row r="70" spans="1:34" s="3" customFormat="1" ht="16.5" customHeight="1" x14ac:dyDescent="0.25">
      <c r="A70" s="53">
        <f>'1.4.Fwd TIV-Field Inputs'!A70</f>
        <v>0</v>
      </c>
      <c r="B70" s="53">
        <f>'1.4.Fwd TIV-Field Inputs'!B70</f>
        <v>0</v>
      </c>
      <c r="C70" s="53">
        <f>'1.4.Fwd TIV-Field Inputs'!C70</f>
        <v>0</v>
      </c>
      <c r="D70" s="53">
        <f>'1.4.Fwd TIV-Field Inputs'!D70</f>
        <v>0</v>
      </c>
      <c r="E70" s="84" t="str">
        <f t="shared" si="6"/>
        <v>0-0 (0)</v>
      </c>
      <c r="G70" s="10"/>
      <c r="H70" s="10"/>
      <c r="I70" s="96"/>
      <c r="J70" s="10"/>
      <c r="K70" s="10"/>
      <c r="L70" s="10"/>
      <c r="N70" s="10"/>
      <c r="O70" s="10"/>
      <c r="P70" s="10"/>
      <c r="Q70" s="10"/>
      <c r="R70" s="96"/>
      <c r="S70" s="10"/>
      <c r="T70" s="10"/>
      <c r="U70" s="10"/>
      <c r="V70" s="10"/>
      <c r="W70"/>
      <c r="X70" s="10"/>
      <c r="Y70" s="10"/>
      <c r="Z70" s="10"/>
      <c r="AA70" s="10"/>
      <c r="AB70" s="96"/>
      <c r="AC70" s="10"/>
      <c r="AD70" s="10"/>
      <c r="AE70" s="10"/>
      <c r="AF70" s="10"/>
      <c r="AH70" s="72">
        <f>IFERROR(VLOOKUP(D70,Masters!$D$3:$E$17,2,FALSE),0)</f>
        <v>0</v>
      </c>
    </row>
    <row r="71" spans="1:34" s="3" customFormat="1" ht="16.5" customHeight="1" x14ac:dyDescent="0.25">
      <c r="A71" s="53">
        <f>'1.4.Fwd TIV-Field Inputs'!A71</f>
        <v>0</v>
      </c>
      <c r="B71" s="53">
        <f>'1.4.Fwd TIV-Field Inputs'!B71</f>
        <v>0</v>
      </c>
      <c r="C71" s="53">
        <f>'1.4.Fwd TIV-Field Inputs'!C71</f>
        <v>0</v>
      </c>
      <c r="D71" s="53">
        <f>'1.4.Fwd TIV-Field Inputs'!D71</f>
        <v>0</v>
      </c>
      <c r="E71" s="84" t="str">
        <f t="shared" ref="E71:E134" si="7">B71&amp;"-"&amp;C71&amp;" ("&amp;D71&amp;")"</f>
        <v>0-0 (0)</v>
      </c>
      <c r="G71" s="10"/>
      <c r="H71" s="10"/>
      <c r="I71" s="96"/>
      <c r="J71" s="10"/>
      <c r="K71" s="10"/>
      <c r="L71" s="10"/>
      <c r="N71" s="10"/>
      <c r="O71" s="10"/>
      <c r="P71" s="10"/>
      <c r="Q71" s="10"/>
      <c r="R71" s="96"/>
      <c r="S71" s="10"/>
      <c r="T71" s="10"/>
      <c r="U71" s="10"/>
      <c r="V71" s="10"/>
      <c r="W71"/>
      <c r="X71" s="10"/>
      <c r="Y71" s="10"/>
      <c r="Z71" s="10"/>
      <c r="AA71" s="10"/>
      <c r="AB71" s="96"/>
      <c r="AC71" s="10"/>
      <c r="AD71" s="10"/>
      <c r="AE71" s="10"/>
      <c r="AF71" s="10"/>
      <c r="AH71" s="72">
        <f>IFERROR(VLOOKUP(D71,Masters!$D$3:$E$17,2,FALSE),0)</f>
        <v>0</v>
      </c>
    </row>
    <row r="72" spans="1:34" s="3" customFormat="1" ht="16.5" customHeight="1" x14ac:dyDescent="0.25">
      <c r="A72" s="53">
        <f>'1.4.Fwd TIV-Field Inputs'!A72</f>
        <v>0</v>
      </c>
      <c r="B72" s="53">
        <f>'1.4.Fwd TIV-Field Inputs'!B72</f>
        <v>0</v>
      </c>
      <c r="C72" s="53">
        <f>'1.4.Fwd TIV-Field Inputs'!C72</f>
        <v>0</v>
      </c>
      <c r="D72" s="53">
        <f>'1.4.Fwd TIV-Field Inputs'!D72</f>
        <v>0</v>
      </c>
      <c r="E72" s="84" t="str">
        <f t="shared" si="7"/>
        <v>0-0 (0)</v>
      </c>
      <c r="G72" s="10"/>
      <c r="H72" s="10"/>
      <c r="I72" s="96"/>
      <c r="J72" s="10"/>
      <c r="K72" s="10"/>
      <c r="L72" s="10"/>
      <c r="N72" s="10"/>
      <c r="O72" s="10"/>
      <c r="P72" s="10"/>
      <c r="Q72" s="10"/>
      <c r="R72" s="96"/>
      <c r="S72" s="10"/>
      <c r="T72" s="10"/>
      <c r="U72" s="10"/>
      <c r="V72" s="10"/>
      <c r="W72"/>
      <c r="X72" s="10"/>
      <c r="Y72" s="10"/>
      <c r="Z72" s="10"/>
      <c r="AA72" s="10"/>
      <c r="AB72" s="96"/>
      <c r="AC72" s="10"/>
      <c r="AD72" s="10"/>
      <c r="AE72" s="10"/>
      <c r="AF72" s="10"/>
      <c r="AH72" s="72">
        <f>IFERROR(VLOOKUP(D72,Masters!$D$3:$E$17,2,FALSE),0)</f>
        <v>0</v>
      </c>
    </row>
    <row r="73" spans="1:34" s="3" customFormat="1" ht="16.5" customHeight="1" x14ac:dyDescent="0.25">
      <c r="A73" s="53">
        <f>'1.4.Fwd TIV-Field Inputs'!A73</f>
        <v>0</v>
      </c>
      <c r="B73" s="53">
        <f>'1.4.Fwd TIV-Field Inputs'!B73</f>
        <v>0</v>
      </c>
      <c r="C73" s="53">
        <f>'1.4.Fwd TIV-Field Inputs'!C73</f>
        <v>0</v>
      </c>
      <c r="D73" s="53">
        <f>'1.4.Fwd TIV-Field Inputs'!D73</f>
        <v>0</v>
      </c>
      <c r="E73" s="84" t="str">
        <f t="shared" si="7"/>
        <v>0-0 (0)</v>
      </c>
      <c r="G73" s="10"/>
      <c r="H73" s="10"/>
      <c r="I73" s="96"/>
      <c r="J73" s="10"/>
      <c r="K73" s="10"/>
      <c r="L73" s="10"/>
      <c r="N73" s="10"/>
      <c r="O73" s="10"/>
      <c r="P73" s="10"/>
      <c r="Q73" s="10"/>
      <c r="R73" s="96"/>
      <c r="S73" s="10"/>
      <c r="T73" s="10"/>
      <c r="U73" s="10"/>
      <c r="V73" s="10"/>
      <c r="W73"/>
      <c r="X73" s="10"/>
      <c r="Y73" s="10"/>
      <c r="Z73" s="10"/>
      <c r="AA73" s="10"/>
      <c r="AB73" s="96"/>
      <c r="AC73" s="10"/>
      <c r="AD73" s="10"/>
      <c r="AE73" s="10"/>
      <c r="AF73" s="10"/>
      <c r="AH73" s="72">
        <f>IFERROR(VLOOKUP(D73,Masters!$D$3:$E$17,2,FALSE),0)</f>
        <v>0</v>
      </c>
    </row>
    <row r="74" spans="1:34" s="3" customFormat="1" ht="16.5" customHeight="1" x14ac:dyDescent="0.25">
      <c r="A74" s="53">
        <f>'1.4.Fwd TIV-Field Inputs'!A74</f>
        <v>0</v>
      </c>
      <c r="B74" s="53">
        <f>'1.4.Fwd TIV-Field Inputs'!B74</f>
        <v>0</v>
      </c>
      <c r="C74" s="53">
        <f>'1.4.Fwd TIV-Field Inputs'!C74</f>
        <v>0</v>
      </c>
      <c r="D74" s="53">
        <f>'1.4.Fwd TIV-Field Inputs'!D74</f>
        <v>0</v>
      </c>
      <c r="E74" s="84" t="str">
        <f t="shared" si="7"/>
        <v>0-0 (0)</v>
      </c>
      <c r="G74" s="10"/>
      <c r="H74" s="10"/>
      <c r="I74" s="96"/>
      <c r="J74" s="10"/>
      <c r="K74" s="10"/>
      <c r="L74" s="10"/>
      <c r="N74" s="10"/>
      <c r="O74" s="10"/>
      <c r="P74" s="10"/>
      <c r="Q74" s="10"/>
      <c r="R74" s="96"/>
      <c r="S74" s="10"/>
      <c r="T74" s="10"/>
      <c r="U74" s="10"/>
      <c r="V74" s="10"/>
      <c r="W74"/>
      <c r="X74" s="10"/>
      <c r="Y74" s="10"/>
      <c r="Z74" s="10"/>
      <c r="AA74" s="10"/>
      <c r="AB74" s="96"/>
      <c r="AC74" s="10"/>
      <c r="AD74" s="10"/>
      <c r="AE74" s="10"/>
      <c r="AF74" s="10"/>
      <c r="AH74" s="72">
        <f>IFERROR(VLOOKUP(D74,Masters!$D$3:$E$17,2,FALSE),0)</f>
        <v>0</v>
      </c>
    </row>
    <row r="75" spans="1:34" s="3" customFormat="1" ht="16.5" customHeight="1" x14ac:dyDescent="0.25">
      <c r="A75" s="53">
        <f>'1.4.Fwd TIV-Field Inputs'!A75</f>
        <v>0</v>
      </c>
      <c r="B75" s="53">
        <f>'1.4.Fwd TIV-Field Inputs'!B75</f>
        <v>0</v>
      </c>
      <c r="C75" s="53">
        <f>'1.4.Fwd TIV-Field Inputs'!C75</f>
        <v>0</v>
      </c>
      <c r="D75" s="53">
        <f>'1.4.Fwd TIV-Field Inputs'!D75</f>
        <v>0</v>
      </c>
      <c r="E75" s="84" t="str">
        <f t="shared" si="7"/>
        <v>0-0 (0)</v>
      </c>
      <c r="G75" s="10"/>
      <c r="H75" s="10"/>
      <c r="I75" s="96"/>
      <c r="J75" s="10"/>
      <c r="K75" s="10"/>
      <c r="L75" s="10"/>
      <c r="N75" s="10"/>
      <c r="O75" s="10"/>
      <c r="P75" s="10"/>
      <c r="Q75" s="10"/>
      <c r="R75" s="96"/>
      <c r="S75" s="10"/>
      <c r="T75" s="10"/>
      <c r="U75" s="10"/>
      <c r="V75" s="10"/>
      <c r="W75"/>
      <c r="X75" s="10"/>
      <c r="Y75" s="10"/>
      <c r="Z75" s="10"/>
      <c r="AA75" s="10"/>
      <c r="AB75" s="96"/>
      <c r="AC75" s="10"/>
      <c r="AD75" s="10"/>
      <c r="AE75" s="10"/>
      <c r="AF75" s="10"/>
      <c r="AH75" s="72">
        <f>IFERROR(VLOOKUP(D75,Masters!$D$3:$E$17,2,FALSE),0)</f>
        <v>0</v>
      </c>
    </row>
    <row r="76" spans="1:34" s="3" customFormat="1" ht="16.5" customHeight="1" x14ac:dyDescent="0.25">
      <c r="A76" s="53">
        <f>'1.4.Fwd TIV-Field Inputs'!A76</f>
        <v>0</v>
      </c>
      <c r="B76" s="53">
        <f>'1.4.Fwd TIV-Field Inputs'!B76</f>
        <v>0</v>
      </c>
      <c r="C76" s="53">
        <f>'1.4.Fwd TIV-Field Inputs'!C76</f>
        <v>0</v>
      </c>
      <c r="D76" s="53">
        <f>'1.4.Fwd TIV-Field Inputs'!D76</f>
        <v>0</v>
      </c>
      <c r="E76" s="84" t="str">
        <f t="shared" si="7"/>
        <v>0-0 (0)</v>
      </c>
      <c r="G76" s="10"/>
      <c r="H76" s="10"/>
      <c r="I76" s="96"/>
      <c r="J76" s="10"/>
      <c r="K76" s="10"/>
      <c r="L76" s="10"/>
      <c r="N76" s="10"/>
      <c r="O76" s="10"/>
      <c r="P76" s="10"/>
      <c r="Q76" s="10"/>
      <c r="R76" s="96"/>
      <c r="S76" s="10"/>
      <c r="T76" s="10"/>
      <c r="U76" s="10"/>
      <c r="V76" s="10"/>
      <c r="W76"/>
      <c r="X76" s="10"/>
      <c r="Y76" s="10"/>
      <c r="Z76" s="10"/>
      <c r="AA76" s="10"/>
      <c r="AB76" s="96"/>
      <c r="AC76" s="10"/>
      <c r="AD76" s="10"/>
      <c r="AE76" s="10"/>
      <c r="AF76" s="10"/>
      <c r="AH76" s="72">
        <f>IFERROR(VLOOKUP(D76,Masters!$D$3:$E$17,2,FALSE),0)</f>
        <v>0</v>
      </c>
    </row>
    <row r="77" spans="1:34" s="3" customFormat="1" ht="16.5" customHeight="1" x14ac:dyDescent="0.25">
      <c r="A77" s="53">
        <f>'1.4.Fwd TIV-Field Inputs'!A77</f>
        <v>0</v>
      </c>
      <c r="B77" s="53">
        <f>'1.4.Fwd TIV-Field Inputs'!B77</f>
        <v>0</v>
      </c>
      <c r="C77" s="53">
        <f>'1.4.Fwd TIV-Field Inputs'!C77</f>
        <v>0</v>
      </c>
      <c r="D77" s="53">
        <f>'1.4.Fwd TIV-Field Inputs'!D77</f>
        <v>0</v>
      </c>
      <c r="E77" s="84" t="str">
        <f t="shared" si="7"/>
        <v>0-0 (0)</v>
      </c>
      <c r="G77" s="10"/>
      <c r="H77" s="10"/>
      <c r="I77" s="96"/>
      <c r="J77" s="10"/>
      <c r="K77" s="10"/>
      <c r="L77" s="10"/>
      <c r="N77" s="10"/>
      <c r="O77" s="10"/>
      <c r="P77" s="10"/>
      <c r="Q77" s="10"/>
      <c r="R77" s="96"/>
      <c r="S77" s="10"/>
      <c r="T77" s="10"/>
      <c r="U77" s="10"/>
      <c r="V77" s="10"/>
      <c r="W77"/>
      <c r="X77" s="10"/>
      <c r="Y77" s="10"/>
      <c r="Z77" s="10"/>
      <c r="AA77" s="10"/>
      <c r="AB77" s="96"/>
      <c r="AC77" s="10"/>
      <c r="AD77" s="10"/>
      <c r="AE77" s="10"/>
      <c r="AF77" s="10"/>
      <c r="AH77" s="72">
        <f>IFERROR(VLOOKUP(D77,Masters!$D$3:$E$17,2,FALSE),0)</f>
        <v>0</v>
      </c>
    </row>
    <row r="78" spans="1:34" s="3" customFormat="1" ht="16.5" customHeight="1" x14ac:dyDescent="0.25">
      <c r="A78" s="53">
        <f>'1.4.Fwd TIV-Field Inputs'!A78</f>
        <v>0</v>
      </c>
      <c r="B78" s="53">
        <f>'1.4.Fwd TIV-Field Inputs'!B78</f>
        <v>0</v>
      </c>
      <c r="C78" s="53">
        <f>'1.4.Fwd TIV-Field Inputs'!C78</f>
        <v>0</v>
      </c>
      <c r="D78" s="53">
        <f>'1.4.Fwd TIV-Field Inputs'!D78</f>
        <v>0</v>
      </c>
      <c r="E78" s="84" t="str">
        <f t="shared" si="7"/>
        <v>0-0 (0)</v>
      </c>
      <c r="G78" s="10"/>
      <c r="H78" s="10"/>
      <c r="I78" s="96"/>
      <c r="J78" s="10"/>
      <c r="K78" s="10"/>
      <c r="L78" s="10"/>
      <c r="N78" s="10"/>
      <c r="O78" s="10"/>
      <c r="P78" s="10"/>
      <c r="Q78" s="10"/>
      <c r="R78" s="96"/>
      <c r="S78" s="10"/>
      <c r="T78" s="10"/>
      <c r="U78" s="10"/>
      <c r="V78" s="10"/>
      <c r="W78"/>
      <c r="X78" s="10"/>
      <c r="Y78" s="10"/>
      <c r="Z78" s="10"/>
      <c r="AA78" s="10"/>
      <c r="AB78" s="96"/>
      <c r="AC78" s="10"/>
      <c r="AD78" s="10"/>
      <c r="AE78" s="10"/>
      <c r="AF78" s="10"/>
      <c r="AH78" s="72">
        <f>IFERROR(VLOOKUP(D78,Masters!$D$3:$E$17,2,FALSE),0)</f>
        <v>0</v>
      </c>
    </row>
    <row r="79" spans="1:34" s="3" customFormat="1" ht="16.5" customHeight="1" x14ac:dyDescent="0.25">
      <c r="A79" s="53">
        <f>'1.4.Fwd TIV-Field Inputs'!A79</f>
        <v>0</v>
      </c>
      <c r="B79" s="53">
        <f>'1.4.Fwd TIV-Field Inputs'!B79</f>
        <v>0</v>
      </c>
      <c r="C79" s="53">
        <f>'1.4.Fwd TIV-Field Inputs'!C79</f>
        <v>0</v>
      </c>
      <c r="D79" s="53">
        <f>'1.4.Fwd TIV-Field Inputs'!D79</f>
        <v>0</v>
      </c>
      <c r="E79" s="84" t="str">
        <f t="shared" si="7"/>
        <v>0-0 (0)</v>
      </c>
      <c r="G79" s="10"/>
      <c r="H79" s="10"/>
      <c r="I79" s="96"/>
      <c r="J79" s="10"/>
      <c r="K79" s="10"/>
      <c r="L79" s="10"/>
      <c r="N79" s="10"/>
      <c r="O79" s="10"/>
      <c r="P79" s="10"/>
      <c r="Q79" s="10"/>
      <c r="R79" s="96"/>
      <c r="S79" s="10"/>
      <c r="T79" s="10"/>
      <c r="U79" s="10"/>
      <c r="V79" s="10"/>
      <c r="W79"/>
      <c r="X79" s="10"/>
      <c r="Y79" s="10"/>
      <c r="Z79" s="10"/>
      <c r="AA79" s="10"/>
      <c r="AB79" s="96"/>
      <c r="AC79" s="10"/>
      <c r="AD79" s="10"/>
      <c r="AE79" s="10"/>
      <c r="AF79" s="10"/>
      <c r="AH79" s="72">
        <f>IFERROR(VLOOKUP(D79,Masters!$D$3:$E$17,2,FALSE),0)</f>
        <v>0</v>
      </c>
    </row>
    <row r="80" spans="1:34" s="3" customFormat="1" ht="16.5" customHeight="1" x14ac:dyDescent="0.25">
      <c r="A80" s="53">
        <f>'1.4.Fwd TIV-Field Inputs'!A80</f>
        <v>0</v>
      </c>
      <c r="B80" s="53">
        <f>'1.4.Fwd TIV-Field Inputs'!B80</f>
        <v>0</v>
      </c>
      <c r="C80" s="53">
        <f>'1.4.Fwd TIV-Field Inputs'!C80</f>
        <v>0</v>
      </c>
      <c r="D80" s="53">
        <f>'1.4.Fwd TIV-Field Inputs'!D80</f>
        <v>0</v>
      </c>
      <c r="E80" s="84" t="str">
        <f t="shared" si="7"/>
        <v>0-0 (0)</v>
      </c>
      <c r="G80" s="10"/>
      <c r="H80" s="10"/>
      <c r="I80" s="96"/>
      <c r="J80" s="10"/>
      <c r="K80" s="10"/>
      <c r="L80" s="10"/>
      <c r="N80" s="10"/>
      <c r="O80" s="10"/>
      <c r="P80" s="10"/>
      <c r="Q80" s="10"/>
      <c r="R80" s="96"/>
      <c r="S80" s="10"/>
      <c r="T80" s="10"/>
      <c r="U80" s="10"/>
      <c r="V80" s="10"/>
      <c r="W80"/>
      <c r="X80" s="10"/>
      <c r="Y80" s="10"/>
      <c r="Z80" s="10"/>
      <c r="AA80" s="10"/>
      <c r="AB80" s="96"/>
      <c r="AC80" s="10"/>
      <c r="AD80" s="10"/>
      <c r="AE80" s="10"/>
      <c r="AF80" s="10"/>
      <c r="AH80" s="72">
        <f>IFERROR(VLOOKUP(D80,Masters!$D$3:$E$17,2,FALSE),0)</f>
        <v>0</v>
      </c>
    </row>
    <row r="81" spans="1:34" s="3" customFormat="1" x14ac:dyDescent="0.25">
      <c r="A81" s="53">
        <f>'1.4.Fwd TIV-Field Inputs'!A81</f>
        <v>0</v>
      </c>
      <c r="B81" s="53">
        <f>'1.4.Fwd TIV-Field Inputs'!B81</f>
        <v>0</v>
      </c>
      <c r="C81" s="53">
        <f>'1.4.Fwd TIV-Field Inputs'!C81</f>
        <v>0</v>
      </c>
      <c r="D81" s="53">
        <f>'1.4.Fwd TIV-Field Inputs'!D81</f>
        <v>0</v>
      </c>
      <c r="E81" s="84" t="str">
        <f t="shared" si="7"/>
        <v>0-0 (0)</v>
      </c>
      <c r="G81" s="10"/>
      <c r="H81" s="10"/>
      <c r="I81" s="96"/>
      <c r="J81" s="10"/>
      <c r="K81" s="10"/>
      <c r="L81" s="10"/>
      <c r="N81" s="10"/>
      <c r="O81" s="10"/>
      <c r="P81" s="10"/>
      <c r="Q81" s="10"/>
      <c r="R81" s="96"/>
      <c r="S81" s="10"/>
      <c r="T81" s="10"/>
      <c r="U81" s="10"/>
      <c r="V81" s="10"/>
      <c r="W81"/>
      <c r="X81" s="10"/>
      <c r="Y81" s="10"/>
      <c r="Z81" s="10"/>
      <c r="AA81" s="10"/>
      <c r="AB81" s="96"/>
      <c r="AC81" s="10"/>
      <c r="AD81" s="10"/>
      <c r="AE81" s="10"/>
      <c r="AF81" s="10"/>
      <c r="AH81" s="72">
        <f>IFERROR(VLOOKUP(D81,Masters!$D$3:$E$17,2,FALSE),0)</f>
        <v>0</v>
      </c>
    </row>
    <row r="82" spans="1:34" s="3" customFormat="1" ht="16.5" customHeight="1" x14ac:dyDescent="0.25">
      <c r="A82" s="53">
        <f>'1.4.Fwd TIV-Field Inputs'!A82</f>
        <v>0</v>
      </c>
      <c r="B82" s="53">
        <f>'1.4.Fwd TIV-Field Inputs'!B82</f>
        <v>0</v>
      </c>
      <c r="C82" s="53">
        <f>'1.4.Fwd TIV-Field Inputs'!C82</f>
        <v>0</v>
      </c>
      <c r="D82" s="53">
        <f>'1.4.Fwd TIV-Field Inputs'!D82</f>
        <v>0</v>
      </c>
      <c r="E82" s="84" t="str">
        <f t="shared" si="7"/>
        <v>0-0 (0)</v>
      </c>
      <c r="G82" s="10"/>
      <c r="H82" s="10"/>
      <c r="I82" s="96"/>
      <c r="J82" s="10"/>
      <c r="K82" s="10"/>
      <c r="L82" s="10"/>
      <c r="N82" s="10"/>
      <c r="O82" s="10"/>
      <c r="P82" s="10"/>
      <c r="Q82" s="10"/>
      <c r="R82" s="96"/>
      <c r="S82" s="10"/>
      <c r="T82" s="10"/>
      <c r="U82" s="10"/>
      <c r="V82" s="10"/>
      <c r="W82"/>
      <c r="X82" s="10"/>
      <c r="Y82" s="10"/>
      <c r="Z82" s="10"/>
      <c r="AA82" s="10"/>
      <c r="AB82" s="96"/>
      <c r="AC82" s="10"/>
      <c r="AD82" s="10"/>
      <c r="AE82" s="10"/>
      <c r="AF82" s="10"/>
      <c r="AH82" s="72">
        <f>IFERROR(VLOOKUP(D82,Masters!$D$3:$E$17,2,FALSE),0)</f>
        <v>0</v>
      </c>
    </row>
    <row r="83" spans="1:34" s="3" customFormat="1" ht="16.5" customHeight="1" x14ac:dyDescent="0.25">
      <c r="A83" s="53">
        <f>'1.4.Fwd TIV-Field Inputs'!A83</f>
        <v>0</v>
      </c>
      <c r="B83" s="53">
        <f>'1.4.Fwd TIV-Field Inputs'!B83</f>
        <v>0</v>
      </c>
      <c r="C83" s="53">
        <f>'1.4.Fwd TIV-Field Inputs'!C83</f>
        <v>0</v>
      </c>
      <c r="D83" s="53">
        <f>'1.4.Fwd TIV-Field Inputs'!D83</f>
        <v>0</v>
      </c>
      <c r="E83" s="84" t="str">
        <f t="shared" si="7"/>
        <v>0-0 (0)</v>
      </c>
      <c r="G83" s="10"/>
      <c r="H83" s="10"/>
      <c r="I83" s="96"/>
      <c r="J83" s="10"/>
      <c r="K83" s="10"/>
      <c r="L83" s="10"/>
      <c r="N83" s="10"/>
      <c r="O83" s="10"/>
      <c r="P83" s="10"/>
      <c r="Q83" s="10"/>
      <c r="R83" s="96"/>
      <c r="S83" s="10"/>
      <c r="T83" s="10"/>
      <c r="U83" s="10"/>
      <c r="V83" s="10"/>
      <c r="W83"/>
      <c r="X83" s="10"/>
      <c r="Y83" s="10"/>
      <c r="Z83" s="10"/>
      <c r="AA83" s="10"/>
      <c r="AB83" s="96"/>
      <c r="AC83" s="10"/>
      <c r="AD83" s="10"/>
      <c r="AE83" s="10"/>
      <c r="AF83" s="10"/>
      <c r="AH83" s="72">
        <f>IFERROR(VLOOKUP(D83,Masters!$D$3:$E$17,2,FALSE),0)</f>
        <v>0</v>
      </c>
    </row>
    <row r="84" spans="1:34" s="3" customFormat="1" ht="16.5" customHeight="1" x14ac:dyDescent="0.25">
      <c r="A84" s="53">
        <f>'1.4.Fwd TIV-Field Inputs'!A84</f>
        <v>0</v>
      </c>
      <c r="B84" s="53">
        <f>'1.4.Fwd TIV-Field Inputs'!B84</f>
        <v>0</v>
      </c>
      <c r="C84" s="53">
        <f>'1.4.Fwd TIV-Field Inputs'!C84</f>
        <v>0</v>
      </c>
      <c r="D84" s="53">
        <f>'1.4.Fwd TIV-Field Inputs'!D84</f>
        <v>0</v>
      </c>
      <c r="E84" s="84" t="str">
        <f t="shared" si="7"/>
        <v>0-0 (0)</v>
      </c>
      <c r="G84" s="10"/>
      <c r="H84" s="10"/>
      <c r="I84" s="96"/>
      <c r="J84" s="10"/>
      <c r="K84" s="10"/>
      <c r="L84" s="10"/>
      <c r="N84" s="10"/>
      <c r="O84" s="10"/>
      <c r="P84" s="10"/>
      <c r="Q84" s="10"/>
      <c r="R84" s="96"/>
      <c r="S84" s="10"/>
      <c r="T84" s="10"/>
      <c r="U84" s="10"/>
      <c r="V84" s="10"/>
      <c r="W84"/>
      <c r="X84" s="10"/>
      <c r="Y84" s="10"/>
      <c r="Z84" s="10"/>
      <c r="AA84" s="10"/>
      <c r="AB84" s="96"/>
      <c r="AC84" s="10"/>
      <c r="AD84" s="10"/>
      <c r="AE84" s="10"/>
      <c r="AF84" s="10"/>
      <c r="AH84" s="72">
        <f>IFERROR(VLOOKUP(D84,Masters!$D$3:$E$17,2,FALSE),0)</f>
        <v>0</v>
      </c>
    </row>
    <row r="85" spans="1:34" s="3" customFormat="1" ht="16.5" customHeight="1" x14ac:dyDescent="0.25">
      <c r="A85" s="53">
        <f>'1.4.Fwd TIV-Field Inputs'!A85</f>
        <v>0</v>
      </c>
      <c r="B85" s="53">
        <f>'1.4.Fwd TIV-Field Inputs'!B85</f>
        <v>0</v>
      </c>
      <c r="C85" s="53">
        <f>'1.4.Fwd TIV-Field Inputs'!C85</f>
        <v>0</v>
      </c>
      <c r="D85" s="53">
        <f>'1.4.Fwd TIV-Field Inputs'!D85</f>
        <v>0</v>
      </c>
      <c r="E85" s="84" t="str">
        <f t="shared" si="7"/>
        <v>0-0 (0)</v>
      </c>
      <c r="G85" s="10"/>
      <c r="H85" s="10"/>
      <c r="I85" s="96"/>
      <c r="J85" s="10"/>
      <c r="K85" s="10"/>
      <c r="L85" s="10"/>
      <c r="N85" s="10"/>
      <c r="O85" s="10"/>
      <c r="P85" s="10"/>
      <c r="Q85" s="10"/>
      <c r="R85" s="96"/>
      <c r="S85" s="10"/>
      <c r="T85" s="10"/>
      <c r="U85" s="10"/>
      <c r="V85" s="10"/>
      <c r="W85"/>
      <c r="X85" s="10"/>
      <c r="Y85" s="10"/>
      <c r="Z85" s="10"/>
      <c r="AA85" s="10"/>
      <c r="AB85" s="96"/>
      <c r="AC85" s="10"/>
      <c r="AD85" s="10"/>
      <c r="AE85" s="10"/>
      <c r="AF85" s="10"/>
      <c r="AH85" s="72">
        <f>IFERROR(VLOOKUP(D85,Masters!$D$3:$E$17,2,FALSE),0)</f>
        <v>0</v>
      </c>
    </row>
    <row r="86" spans="1:34" s="3" customFormat="1" ht="16.5" customHeight="1" x14ac:dyDescent="0.25">
      <c r="A86" s="53">
        <f>'1.4.Fwd TIV-Field Inputs'!A86</f>
        <v>0</v>
      </c>
      <c r="B86" s="53">
        <f>'1.4.Fwd TIV-Field Inputs'!B86</f>
        <v>0</v>
      </c>
      <c r="C86" s="53">
        <f>'1.4.Fwd TIV-Field Inputs'!C86</f>
        <v>0</v>
      </c>
      <c r="D86" s="53">
        <f>'1.4.Fwd TIV-Field Inputs'!D86</f>
        <v>0</v>
      </c>
      <c r="E86" s="84" t="str">
        <f t="shared" si="7"/>
        <v>0-0 (0)</v>
      </c>
      <c r="G86" s="10"/>
      <c r="H86" s="10"/>
      <c r="I86" s="96"/>
      <c r="J86" s="10"/>
      <c r="K86" s="10"/>
      <c r="L86" s="10"/>
      <c r="N86" s="10"/>
      <c r="O86" s="10"/>
      <c r="P86" s="10"/>
      <c r="Q86" s="10"/>
      <c r="R86" s="96"/>
      <c r="S86" s="10"/>
      <c r="T86" s="10"/>
      <c r="U86" s="10"/>
      <c r="V86" s="10"/>
      <c r="W86"/>
      <c r="X86" s="10"/>
      <c r="Y86" s="10"/>
      <c r="Z86" s="10"/>
      <c r="AA86" s="10"/>
      <c r="AB86" s="96"/>
      <c r="AC86" s="10"/>
      <c r="AD86" s="10"/>
      <c r="AE86" s="10"/>
      <c r="AF86" s="10"/>
      <c r="AH86" s="72">
        <f>IFERROR(VLOOKUP(D86,Masters!$D$3:$E$17,2,FALSE),0)</f>
        <v>0</v>
      </c>
    </row>
    <row r="87" spans="1:34" s="3" customFormat="1" ht="16.5" customHeight="1" x14ac:dyDescent="0.25">
      <c r="A87" s="53">
        <f>'1.4.Fwd TIV-Field Inputs'!A87</f>
        <v>0</v>
      </c>
      <c r="B87" s="53">
        <f>'1.4.Fwd TIV-Field Inputs'!B87</f>
        <v>0</v>
      </c>
      <c r="C87" s="53">
        <f>'1.4.Fwd TIV-Field Inputs'!C87</f>
        <v>0</v>
      </c>
      <c r="D87" s="53">
        <f>'1.4.Fwd TIV-Field Inputs'!D87</f>
        <v>0</v>
      </c>
      <c r="E87" s="84" t="str">
        <f t="shared" si="7"/>
        <v>0-0 (0)</v>
      </c>
      <c r="G87" s="10"/>
      <c r="H87" s="10"/>
      <c r="I87" s="96"/>
      <c r="J87" s="10"/>
      <c r="K87" s="10"/>
      <c r="L87" s="10"/>
      <c r="N87" s="10"/>
      <c r="O87" s="10"/>
      <c r="P87" s="10"/>
      <c r="Q87" s="10"/>
      <c r="R87" s="96"/>
      <c r="S87" s="10"/>
      <c r="T87" s="10"/>
      <c r="U87" s="10"/>
      <c r="V87" s="10"/>
      <c r="W87"/>
      <c r="X87" s="10"/>
      <c r="Y87" s="10"/>
      <c r="Z87" s="10"/>
      <c r="AA87" s="10"/>
      <c r="AB87" s="96"/>
      <c r="AC87" s="10"/>
      <c r="AD87" s="10"/>
      <c r="AE87" s="10"/>
      <c r="AF87" s="10"/>
      <c r="AH87" s="72">
        <f>IFERROR(VLOOKUP(D87,Masters!$D$3:$E$17,2,FALSE),0)</f>
        <v>0</v>
      </c>
    </row>
    <row r="88" spans="1:34" s="3" customFormat="1" ht="16.5" customHeight="1" x14ac:dyDescent="0.25">
      <c r="A88" s="53">
        <f>'1.4.Fwd TIV-Field Inputs'!A88</f>
        <v>0</v>
      </c>
      <c r="B88" s="53">
        <f>'1.4.Fwd TIV-Field Inputs'!B88</f>
        <v>0</v>
      </c>
      <c r="C88" s="53">
        <f>'1.4.Fwd TIV-Field Inputs'!C88</f>
        <v>0</v>
      </c>
      <c r="D88" s="53">
        <f>'1.4.Fwd TIV-Field Inputs'!D88</f>
        <v>0</v>
      </c>
      <c r="E88" s="84" t="str">
        <f t="shared" si="7"/>
        <v>0-0 (0)</v>
      </c>
      <c r="G88" s="10"/>
      <c r="H88" s="10"/>
      <c r="I88" s="96"/>
      <c r="J88" s="10"/>
      <c r="K88" s="10"/>
      <c r="L88" s="10"/>
      <c r="N88" s="10"/>
      <c r="O88" s="10"/>
      <c r="P88" s="10"/>
      <c r="Q88" s="10"/>
      <c r="R88" s="96"/>
      <c r="S88" s="10"/>
      <c r="T88" s="10"/>
      <c r="U88" s="10"/>
      <c r="V88" s="10"/>
      <c r="W88"/>
      <c r="X88" s="10"/>
      <c r="Y88" s="10"/>
      <c r="Z88" s="10"/>
      <c r="AA88" s="10"/>
      <c r="AB88" s="96"/>
      <c r="AC88" s="10"/>
      <c r="AD88" s="10"/>
      <c r="AE88" s="10"/>
      <c r="AF88" s="10"/>
      <c r="AH88" s="72">
        <f>IFERROR(VLOOKUP(D88,Masters!$D$3:$E$17,2,FALSE),0)</f>
        <v>0</v>
      </c>
    </row>
    <row r="89" spans="1:34" s="3" customFormat="1" ht="16.5" customHeight="1" x14ac:dyDescent="0.25">
      <c r="A89" s="53">
        <f>'1.4.Fwd TIV-Field Inputs'!A89</f>
        <v>0</v>
      </c>
      <c r="B89" s="53">
        <f>'1.4.Fwd TIV-Field Inputs'!B89</f>
        <v>0</v>
      </c>
      <c r="C89" s="53">
        <f>'1.4.Fwd TIV-Field Inputs'!C89</f>
        <v>0</v>
      </c>
      <c r="D89" s="53">
        <f>'1.4.Fwd TIV-Field Inputs'!D89</f>
        <v>0</v>
      </c>
      <c r="E89" s="84" t="str">
        <f t="shared" si="7"/>
        <v>0-0 (0)</v>
      </c>
      <c r="G89" s="10"/>
      <c r="H89" s="10"/>
      <c r="I89" s="96"/>
      <c r="J89" s="10"/>
      <c r="K89" s="10"/>
      <c r="L89" s="10"/>
      <c r="N89" s="10"/>
      <c r="O89" s="10"/>
      <c r="P89" s="10"/>
      <c r="Q89" s="10"/>
      <c r="R89" s="96"/>
      <c r="S89" s="10"/>
      <c r="T89" s="10"/>
      <c r="U89" s="10"/>
      <c r="V89" s="10"/>
      <c r="W89"/>
      <c r="X89" s="10"/>
      <c r="Y89" s="10"/>
      <c r="Z89" s="10"/>
      <c r="AA89" s="10"/>
      <c r="AB89" s="96"/>
      <c r="AC89" s="10"/>
      <c r="AD89" s="10"/>
      <c r="AE89" s="10"/>
      <c r="AF89" s="10"/>
      <c r="AH89" s="72">
        <f>IFERROR(VLOOKUP(D89,Masters!$D$3:$E$17,2,FALSE),0)</f>
        <v>0</v>
      </c>
    </row>
    <row r="90" spans="1:34" s="3" customFormat="1" ht="16.5" customHeight="1" x14ac:dyDescent="0.25">
      <c r="A90" s="53">
        <f>'1.4.Fwd TIV-Field Inputs'!A90</f>
        <v>0</v>
      </c>
      <c r="B90" s="53">
        <f>'1.4.Fwd TIV-Field Inputs'!B90</f>
        <v>0</v>
      </c>
      <c r="C90" s="53">
        <f>'1.4.Fwd TIV-Field Inputs'!C90</f>
        <v>0</v>
      </c>
      <c r="D90" s="53">
        <f>'1.4.Fwd TIV-Field Inputs'!D90</f>
        <v>0</v>
      </c>
      <c r="E90" s="84" t="str">
        <f t="shared" si="7"/>
        <v>0-0 (0)</v>
      </c>
      <c r="G90" s="10"/>
      <c r="H90" s="10"/>
      <c r="I90" s="96"/>
      <c r="J90" s="10"/>
      <c r="K90" s="10"/>
      <c r="L90" s="10"/>
      <c r="N90" s="10"/>
      <c r="O90" s="10"/>
      <c r="P90" s="10"/>
      <c r="Q90" s="10"/>
      <c r="R90" s="96"/>
      <c r="S90" s="10"/>
      <c r="T90" s="10"/>
      <c r="U90" s="10"/>
      <c r="V90" s="10"/>
      <c r="W90"/>
      <c r="X90" s="10"/>
      <c r="Y90" s="10"/>
      <c r="Z90" s="10"/>
      <c r="AA90" s="10"/>
      <c r="AB90" s="96"/>
      <c r="AC90" s="10"/>
      <c r="AD90" s="10"/>
      <c r="AE90" s="10"/>
      <c r="AF90" s="10"/>
      <c r="AH90" s="72">
        <f>IFERROR(VLOOKUP(D90,Masters!$D$3:$E$17,2,FALSE),0)</f>
        <v>0</v>
      </c>
    </row>
    <row r="91" spans="1:34" s="3" customFormat="1" ht="16.5" customHeight="1" x14ac:dyDescent="0.25">
      <c r="A91" s="53">
        <f>'1.4.Fwd TIV-Field Inputs'!A91</f>
        <v>0</v>
      </c>
      <c r="B91" s="53">
        <f>'1.4.Fwd TIV-Field Inputs'!B91</f>
        <v>0</v>
      </c>
      <c r="C91" s="53">
        <f>'1.4.Fwd TIV-Field Inputs'!C91</f>
        <v>0</v>
      </c>
      <c r="D91" s="53">
        <f>'1.4.Fwd TIV-Field Inputs'!D91</f>
        <v>0</v>
      </c>
      <c r="E91" s="84" t="str">
        <f t="shared" si="7"/>
        <v>0-0 (0)</v>
      </c>
      <c r="G91" s="10"/>
      <c r="H91" s="10"/>
      <c r="I91" s="96"/>
      <c r="J91" s="10"/>
      <c r="K91" s="10"/>
      <c r="L91" s="10"/>
      <c r="N91" s="10"/>
      <c r="O91" s="10"/>
      <c r="P91" s="10"/>
      <c r="Q91" s="10"/>
      <c r="R91" s="96"/>
      <c r="S91" s="10"/>
      <c r="T91" s="10"/>
      <c r="U91" s="10"/>
      <c r="V91" s="10"/>
      <c r="W91"/>
      <c r="X91" s="10"/>
      <c r="Y91" s="10"/>
      <c r="Z91" s="10"/>
      <c r="AA91" s="10"/>
      <c r="AB91" s="96"/>
      <c r="AC91" s="10"/>
      <c r="AD91" s="10"/>
      <c r="AE91" s="10"/>
      <c r="AF91" s="10"/>
      <c r="AH91" s="72">
        <f>IFERROR(VLOOKUP(D91,Masters!$D$3:$E$17,2,FALSE),0)</f>
        <v>0</v>
      </c>
    </row>
    <row r="92" spans="1:34" s="3" customFormat="1" ht="16.5" customHeight="1" x14ac:dyDescent="0.25">
      <c r="A92" s="53">
        <f>'1.4.Fwd TIV-Field Inputs'!A92</f>
        <v>0</v>
      </c>
      <c r="B92" s="53">
        <f>'1.4.Fwd TIV-Field Inputs'!B92</f>
        <v>0</v>
      </c>
      <c r="C92" s="53">
        <f>'1.4.Fwd TIV-Field Inputs'!C92</f>
        <v>0</v>
      </c>
      <c r="D92" s="53">
        <f>'1.4.Fwd TIV-Field Inputs'!D92</f>
        <v>0</v>
      </c>
      <c r="E92" s="84" t="str">
        <f t="shared" si="7"/>
        <v>0-0 (0)</v>
      </c>
      <c r="G92" s="10"/>
      <c r="H92" s="10"/>
      <c r="I92" s="96"/>
      <c r="J92" s="10"/>
      <c r="K92" s="10"/>
      <c r="L92" s="10"/>
      <c r="N92" s="10"/>
      <c r="O92" s="10"/>
      <c r="P92" s="10"/>
      <c r="Q92" s="10"/>
      <c r="R92" s="96"/>
      <c r="S92" s="10"/>
      <c r="T92" s="10"/>
      <c r="U92" s="10"/>
      <c r="V92" s="10"/>
      <c r="W92"/>
      <c r="X92" s="10"/>
      <c r="Y92" s="10"/>
      <c r="Z92" s="10"/>
      <c r="AA92" s="10"/>
      <c r="AB92" s="96"/>
      <c r="AC92" s="10"/>
      <c r="AD92" s="10"/>
      <c r="AE92" s="10"/>
      <c r="AF92" s="10"/>
      <c r="AH92" s="72">
        <f>IFERROR(VLOOKUP(D92,Masters!$D$3:$E$17,2,FALSE),0)</f>
        <v>0</v>
      </c>
    </row>
    <row r="93" spans="1:34" s="3" customFormat="1" ht="16.5" customHeight="1" x14ac:dyDescent="0.25">
      <c r="A93" s="53">
        <f>'1.4.Fwd TIV-Field Inputs'!A93</f>
        <v>0</v>
      </c>
      <c r="B93" s="53">
        <f>'1.4.Fwd TIV-Field Inputs'!B93</f>
        <v>0</v>
      </c>
      <c r="C93" s="53">
        <f>'1.4.Fwd TIV-Field Inputs'!C93</f>
        <v>0</v>
      </c>
      <c r="D93" s="53">
        <f>'1.4.Fwd TIV-Field Inputs'!D93</f>
        <v>0</v>
      </c>
      <c r="E93" s="84" t="str">
        <f t="shared" si="7"/>
        <v>0-0 (0)</v>
      </c>
      <c r="G93" s="10"/>
      <c r="H93" s="10"/>
      <c r="I93" s="96"/>
      <c r="J93" s="10"/>
      <c r="K93" s="10"/>
      <c r="L93" s="10"/>
      <c r="N93" s="10"/>
      <c r="O93" s="10"/>
      <c r="P93" s="10"/>
      <c r="Q93" s="10"/>
      <c r="R93" s="96"/>
      <c r="S93" s="10"/>
      <c r="T93" s="10"/>
      <c r="U93" s="10"/>
      <c r="V93" s="10"/>
      <c r="W93"/>
      <c r="X93" s="10"/>
      <c r="Y93" s="10"/>
      <c r="Z93" s="10"/>
      <c r="AA93" s="10"/>
      <c r="AB93" s="96"/>
      <c r="AC93" s="10"/>
      <c r="AD93" s="10"/>
      <c r="AE93" s="10"/>
      <c r="AF93" s="10"/>
      <c r="AH93" s="72">
        <f>IFERROR(VLOOKUP(D93,Masters!$D$3:$E$17,2,FALSE),0)</f>
        <v>0</v>
      </c>
    </row>
    <row r="94" spans="1:34" s="3" customFormat="1" ht="16.5" customHeight="1" x14ac:dyDescent="0.25">
      <c r="A94" s="53">
        <f>'1.4.Fwd TIV-Field Inputs'!A94</f>
        <v>0</v>
      </c>
      <c r="B94" s="53">
        <f>'1.4.Fwd TIV-Field Inputs'!B94</f>
        <v>0</v>
      </c>
      <c r="C94" s="53">
        <f>'1.4.Fwd TIV-Field Inputs'!C94</f>
        <v>0</v>
      </c>
      <c r="D94" s="53">
        <f>'1.4.Fwd TIV-Field Inputs'!D94</f>
        <v>0</v>
      </c>
      <c r="E94" s="84" t="str">
        <f t="shared" si="7"/>
        <v>0-0 (0)</v>
      </c>
      <c r="G94" s="10"/>
      <c r="H94" s="10"/>
      <c r="I94" s="96"/>
      <c r="J94" s="10"/>
      <c r="K94" s="10"/>
      <c r="L94" s="10"/>
      <c r="N94" s="10"/>
      <c r="O94" s="10"/>
      <c r="P94" s="10"/>
      <c r="Q94" s="10"/>
      <c r="R94" s="96"/>
      <c r="S94" s="10"/>
      <c r="T94" s="10"/>
      <c r="U94" s="10"/>
      <c r="V94" s="10"/>
      <c r="W94"/>
      <c r="X94" s="10"/>
      <c r="Y94" s="10"/>
      <c r="Z94" s="10"/>
      <c r="AA94" s="10"/>
      <c r="AB94" s="96"/>
      <c r="AC94" s="10"/>
      <c r="AD94" s="10"/>
      <c r="AE94" s="10"/>
      <c r="AF94" s="10"/>
      <c r="AH94" s="72">
        <f>IFERROR(VLOOKUP(D94,Masters!$D$3:$E$17,2,FALSE),0)</f>
        <v>0</v>
      </c>
    </row>
    <row r="95" spans="1:34" s="3" customFormat="1" ht="16.5" customHeight="1" x14ac:dyDescent="0.25">
      <c r="A95" s="53">
        <f>'1.4.Fwd TIV-Field Inputs'!A95</f>
        <v>0</v>
      </c>
      <c r="B95" s="53">
        <f>'1.4.Fwd TIV-Field Inputs'!B95</f>
        <v>0</v>
      </c>
      <c r="C95" s="53">
        <f>'1.4.Fwd TIV-Field Inputs'!C95</f>
        <v>0</v>
      </c>
      <c r="D95" s="53">
        <f>'1.4.Fwd TIV-Field Inputs'!D95</f>
        <v>0</v>
      </c>
      <c r="E95" s="84" t="str">
        <f t="shared" si="7"/>
        <v>0-0 (0)</v>
      </c>
      <c r="G95" s="10"/>
      <c r="H95" s="10"/>
      <c r="I95" s="96"/>
      <c r="J95" s="10"/>
      <c r="K95" s="10"/>
      <c r="L95" s="10"/>
      <c r="N95" s="10"/>
      <c r="O95" s="10"/>
      <c r="P95" s="10"/>
      <c r="Q95" s="10"/>
      <c r="R95" s="96"/>
      <c r="S95" s="10"/>
      <c r="T95" s="10"/>
      <c r="U95" s="10"/>
      <c r="V95" s="10"/>
      <c r="W95"/>
      <c r="X95" s="10"/>
      <c r="Y95" s="10"/>
      <c r="Z95" s="10"/>
      <c r="AA95" s="10"/>
      <c r="AB95" s="96"/>
      <c r="AC95" s="10"/>
      <c r="AD95" s="10"/>
      <c r="AE95" s="10"/>
      <c r="AF95" s="10"/>
      <c r="AH95" s="72">
        <f>IFERROR(VLOOKUP(D95,Masters!$D$3:$E$17,2,FALSE),0)</f>
        <v>0</v>
      </c>
    </row>
    <row r="96" spans="1:34" s="3" customFormat="1" ht="16.5" customHeight="1" x14ac:dyDescent="0.25">
      <c r="A96" s="53">
        <f>'1.4.Fwd TIV-Field Inputs'!A96</f>
        <v>0</v>
      </c>
      <c r="B96" s="53">
        <f>'1.4.Fwd TIV-Field Inputs'!B96</f>
        <v>0</v>
      </c>
      <c r="C96" s="53">
        <f>'1.4.Fwd TIV-Field Inputs'!C96</f>
        <v>0</v>
      </c>
      <c r="D96" s="53">
        <f>'1.4.Fwd TIV-Field Inputs'!D96</f>
        <v>0</v>
      </c>
      <c r="E96" s="84" t="str">
        <f t="shared" si="7"/>
        <v>0-0 (0)</v>
      </c>
      <c r="G96" s="10"/>
      <c r="H96" s="10"/>
      <c r="I96" s="96"/>
      <c r="J96" s="10"/>
      <c r="K96" s="10"/>
      <c r="L96" s="10"/>
      <c r="N96" s="10"/>
      <c r="O96" s="10"/>
      <c r="P96" s="10"/>
      <c r="Q96" s="10"/>
      <c r="R96" s="96"/>
      <c r="S96" s="10"/>
      <c r="T96" s="10"/>
      <c r="U96" s="10"/>
      <c r="V96" s="10"/>
      <c r="W96"/>
      <c r="X96" s="10"/>
      <c r="Y96" s="10"/>
      <c r="Z96" s="10"/>
      <c r="AA96" s="10"/>
      <c r="AB96" s="96"/>
      <c r="AC96" s="10"/>
      <c r="AD96" s="10"/>
      <c r="AE96" s="10"/>
      <c r="AF96" s="10"/>
      <c r="AH96" s="72">
        <f>IFERROR(VLOOKUP(D96,Masters!$D$3:$E$17,2,FALSE),0)</f>
        <v>0</v>
      </c>
    </row>
    <row r="97" spans="1:34" s="3" customFormat="1" ht="16.5" customHeight="1" x14ac:dyDescent="0.25">
      <c r="A97" s="53">
        <f>'1.4.Fwd TIV-Field Inputs'!A97</f>
        <v>0</v>
      </c>
      <c r="B97" s="53">
        <f>'1.4.Fwd TIV-Field Inputs'!B97</f>
        <v>0</v>
      </c>
      <c r="C97" s="53">
        <f>'1.4.Fwd TIV-Field Inputs'!C97</f>
        <v>0</v>
      </c>
      <c r="D97" s="53">
        <f>'1.4.Fwd TIV-Field Inputs'!D97</f>
        <v>0</v>
      </c>
      <c r="E97" s="84" t="str">
        <f t="shared" si="7"/>
        <v>0-0 (0)</v>
      </c>
      <c r="G97" s="10"/>
      <c r="H97" s="10"/>
      <c r="I97" s="96"/>
      <c r="J97" s="10"/>
      <c r="K97" s="10"/>
      <c r="L97" s="10"/>
      <c r="N97" s="10"/>
      <c r="O97" s="10"/>
      <c r="P97" s="10"/>
      <c r="Q97" s="10"/>
      <c r="R97" s="96"/>
      <c r="S97" s="10"/>
      <c r="T97" s="10"/>
      <c r="U97" s="10"/>
      <c r="V97" s="10"/>
      <c r="W97"/>
      <c r="X97" s="10"/>
      <c r="Y97" s="10"/>
      <c r="Z97" s="10"/>
      <c r="AA97" s="10"/>
      <c r="AB97" s="96"/>
      <c r="AC97" s="10"/>
      <c r="AD97" s="10"/>
      <c r="AE97" s="10"/>
      <c r="AF97" s="10"/>
      <c r="AH97" s="72">
        <f>IFERROR(VLOOKUP(D97,Masters!$D$3:$E$17,2,FALSE),0)</f>
        <v>0</v>
      </c>
    </row>
    <row r="98" spans="1:34" s="3" customFormat="1" ht="16.5" customHeight="1" x14ac:dyDescent="0.25">
      <c r="A98" s="53">
        <f>'1.4.Fwd TIV-Field Inputs'!A98</f>
        <v>0</v>
      </c>
      <c r="B98" s="53">
        <f>'1.4.Fwd TIV-Field Inputs'!B98</f>
        <v>0</v>
      </c>
      <c r="C98" s="53">
        <f>'1.4.Fwd TIV-Field Inputs'!C98</f>
        <v>0</v>
      </c>
      <c r="D98" s="53">
        <f>'1.4.Fwd TIV-Field Inputs'!D98</f>
        <v>0</v>
      </c>
      <c r="E98" s="84" t="str">
        <f t="shared" si="7"/>
        <v>0-0 (0)</v>
      </c>
      <c r="G98" s="10"/>
      <c r="H98" s="10"/>
      <c r="I98" s="96"/>
      <c r="J98" s="10"/>
      <c r="K98" s="10"/>
      <c r="L98" s="10"/>
      <c r="N98" s="10"/>
      <c r="O98" s="10"/>
      <c r="P98" s="10"/>
      <c r="Q98" s="10"/>
      <c r="R98" s="96"/>
      <c r="S98" s="10"/>
      <c r="T98" s="10"/>
      <c r="U98" s="10"/>
      <c r="V98" s="10"/>
      <c r="W98"/>
      <c r="X98" s="10"/>
      <c r="Y98" s="10"/>
      <c r="Z98" s="10"/>
      <c r="AA98" s="10"/>
      <c r="AB98" s="96"/>
      <c r="AC98" s="10"/>
      <c r="AD98" s="10"/>
      <c r="AE98" s="10"/>
      <c r="AF98" s="10"/>
      <c r="AH98" s="72">
        <f>IFERROR(VLOOKUP(D98,Masters!$D$3:$E$17,2,FALSE),0)</f>
        <v>0</v>
      </c>
    </row>
    <row r="99" spans="1:34" s="3" customFormat="1" ht="16.5" customHeight="1" x14ac:dyDescent="0.25">
      <c r="A99" s="53">
        <f>'1.4.Fwd TIV-Field Inputs'!A99</f>
        <v>0</v>
      </c>
      <c r="B99" s="53">
        <f>'1.4.Fwd TIV-Field Inputs'!B99</f>
        <v>0</v>
      </c>
      <c r="C99" s="53">
        <f>'1.4.Fwd TIV-Field Inputs'!C99</f>
        <v>0</v>
      </c>
      <c r="D99" s="53">
        <f>'1.4.Fwd TIV-Field Inputs'!D99</f>
        <v>0</v>
      </c>
      <c r="E99" s="84" t="str">
        <f t="shared" si="7"/>
        <v>0-0 (0)</v>
      </c>
      <c r="G99" s="10"/>
      <c r="H99" s="10"/>
      <c r="I99" s="96"/>
      <c r="J99" s="10"/>
      <c r="K99" s="10"/>
      <c r="L99" s="10"/>
      <c r="N99" s="10"/>
      <c r="O99" s="10"/>
      <c r="P99" s="10"/>
      <c r="Q99" s="10"/>
      <c r="R99" s="96"/>
      <c r="S99" s="10"/>
      <c r="T99" s="10"/>
      <c r="U99" s="10"/>
      <c r="V99" s="10"/>
      <c r="W99"/>
      <c r="X99" s="10"/>
      <c r="Y99" s="10"/>
      <c r="Z99" s="10"/>
      <c r="AA99" s="10"/>
      <c r="AB99" s="96"/>
      <c r="AC99" s="10"/>
      <c r="AD99" s="10"/>
      <c r="AE99" s="10"/>
      <c r="AF99" s="10"/>
      <c r="AH99" s="72">
        <f>IFERROR(VLOOKUP(D99,Masters!$D$3:$E$17,2,FALSE),0)</f>
        <v>0</v>
      </c>
    </row>
    <row r="100" spans="1:34" s="3" customFormat="1" ht="16.5" customHeight="1" x14ac:dyDescent="0.25">
      <c r="A100" s="53">
        <f>'1.4.Fwd TIV-Field Inputs'!A100</f>
        <v>0</v>
      </c>
      <c r="B100" s="53">
        <f>'1.4.Fwd TIV-Field Inputs'!B100</f>
        <v>0</v>
      </c>
      <c r="C100" s="53">
        <f>'1.4.Fwd TIV-Field Inputs'!C100</f>
        <v>0</v>
      </c>
      <c r="D100" s="53">
        <f>'1.4.Fwd TIV-Field Inputs'!D100</f>
        <v>0</v>
      </c>
      <c r="E100" s="84" t="str">
        <f t="shared" si="7"/>
        <v>0-0 (0)</v>
      </c>
      <c r="G100" s="10"/>
      <c r="H100" s="10"/>
      <c r="I100" s="96"/>
      <c r="J100" s="10"/>
      <c r="K100" s="10"/>
      <c r="L100" s="10"/>
      <c r="N100" s="10"/>
      <c r="O100" s="10"/>
      <c r="P100" s="10"/>
      <c r="Q100" s="10"/>
      <c r="R100" s="96"/>
      <c r="S100" s="10"/>
      <c r="T100" s="10"/>
      <c r="U100" s="10"/>
      <c r="V100" s="10"/>
      <c r="W100"/>
      <c r="X100" s="10"/>
      <c r="Y100" s="10"/>
      <c r="Z100" s="10"/>
      <c r="AA100" s="10"/>
      <c r="AB100" s="96"/>
      <c r="AC100" s="10"/>
      <c r="AD100" s="10"/>
      <c r="AE100" s="10"/>
      <c r="AF100" s="10"/>
      <c r="AH100" s="72">
        <f>IFERROR(VLOOKUP(D100,Masters!$D$3:$E$17,2,FALSE),0)</f>
        <v>0</v>
      </c>
    </row>
    <row r="101" spans="1:34" s="3" customFormat="1" ht="16.5" customHeight="1" x14ac:dyDescent="0.25">
      <c r="A101" s="53">
        <f>'1.4.Fwd TIV-Field Inputs'!A101</f>
        <v>0</v>
      </c>
      <c r="B101" s="53">
        <f>'1.4.Fwd TIV-Field Inputs'!B101</f>
        <v>0</v>
      </c>
      <c r="C101" s="53">
        <f>'1.4.Fwd TIV-Field Inputs'!C101</f>
        <v>0</v>
      </c>
      <c r="D101" s="53">
        <f>'1.4.Fwd TIV-Field Inputs'!D101</f>
        <v>0</v>
      </c>
      <c r="E101" s="84" t="str">
        <f t="shared" si="7"/>
        <v>0-0 (0)</v>
      </c>
      <c r="G101" s="10"/>
      <c r="H101" s="10"/>
      <c r="I101" s="96"/>
      <c r="J101" s="10"/>
      <c r="K101" s="10"/>
      <c r="L101" s="10"/>
      <c r="N101" s="10"/>
      <c r="O101" s="10"/>
      <c r="P101" s="10"/>
      <c r="Q101" s="10"/>
      <c r="R101" s="96"/>
      <c r="S101" s="10"/>
      <c r="T101" s="10"/>
      <c r="U101" s="10"/>
      <c r="V101" s="10"/>
      <c r="W101"/>
      <c r="X101" s="10"/>
      <c r="Y101" s="10"/>
      <c r="Z101" s="10"/>
      <c r="AA101" s="10"/>
      <c r="AB101" s="96"/>
      <c r="AC101" s="10"/>
      <c r="AD101" s="10"/>
      <c r="AE101" s="10"/>
      <c r="AF101" s="10"/>
      <c r="AH101" s="72">
        <f>IFERROR(VLOOKUP(D101,Masters!$D$3:$E$17,2,FALSE),0)</f>
        <v>0</v>
      </c>
    </row>
    <row r="102" spans="1:34" s="3" customFormat="1" ht="16.5" customHeight="1" x14ac:dyDescent="0.25">
      <c r="A102" s="53">
        <f>'1.4.Fwd TIV-Field Inputs'!A102</f>
        <v>0</v>
      </c>
      <c r="B102" s="53">
        <f>'1.4.Fwd TIV-Field Inputs'!B102</f>
        <v>0</v>
      </c>
      <c r="C102" s="53">
        <f>'1.4.Fwd TIV-Field Inputs'!C102</f>
        <v>0</v>
      </c>
      <c r="D102" s="53">
        <f>'1.4.Fwd TIV-Field Inputs'!D102</f>
        <v>0</v>
      </c>
      <c r="E102" s="84" t="str">
        <f t="shared" si="7"/>
        <v>0-0 (0)</v>
      </c>
      <c r="G102" s="10"/>
      <c r="H102" s="10"/>
      <c r="I102" s="96"/>
      <c r="J102" s="10"/>
      <c r="K102" s="10"/>
      <c r="L102" s="10"/>
      <c r="N102" s="10"/>
      <c r="O102" s="10"/>
      <c r="P102" s="10"/>
      <c r="Q102" s="10"/>
      <c r="R102" s="96"/>
      <c r="S102" s="10"/>
      <c r="T102" s="10"/>
      <c r="U102" s="10"/>
      <c r="V102" s="10"/>
      <c r="W102"/>
      <c r="X102" s="10"/>
      <c r="Y102" s="10"/>
      <c r="Z102" s="10"/>
      <c r="AA102" s="10"/>
      <c r="AB102" s="96"/>
      <c r="AC102" s="10"/>
      <c r="AD102" s="10"/>
      <c r="AE102" s="10"/>
      <c r="AF102" s="10"/>
      <c r="AH102" s="72">
        <f>IFERROR(VLOOKUP(D102,Masters!$D$3:$E$17,2,FALSE),0)</f>
        <v>0</v>
      </c>
    </row>
    <row r="103" spans="1:34" s="3" customFormat="1" ht="16.5" customHeight="1" x14ac:dyDescent="0.25">
      <c r="A103" s="53">
        <f>'1.4.Fwd TIV-Field Inputs'!A103</f>
        <v>0</v>
      </c>
      <c r="B103" s="53">
        <f>'1.4.Fwd TIV-Field Inputs'!B103</f>
        <v>0</v>
      </c>
      <c r="C103" s="53">
        <f>'1.4.Fwd TIV-Field Inputs'!C103</f>
        <v>0</v>
      </c>
      <c r="D103" s="53">
        <f>'1.4.Fwd TIV-Field Inputs'!D103</f>
        <v>0</v>
      </c>
      <c r="E103" s="84" t="str">
        <f t="shared" si="7"/>
        <v>0-0 (0)</v>
      </c>
      <c r="G103" s="10"/>
      <c r="H103" s="10"/>
      <c r="I103" s="96"/>
      <c r="J103" s="10"/>
      <c r="K103" s="10"/>
      <c r="L103" s="10"/>
      <c r="N103" s="10"/>
      <c r="O103" s="10"/>
      <c r="P103" s="10"/>
      <c r="Q103" s="10"/>
      <c r="R103" s="96"/>
      <c r="S103" s="10"/>
      <c r="T103" s="10"/>
      <c r="U103" s="10"/>
      <c r="V103" s="10"/>
      <c r="W103"/>
      <c r="X103" s="10"/>
      <c r="Y103" s="10"/>
      <c r="Z103" s="10"/>
      <c r="AA103" s="10"/>
      <c r="AB103" s="96"/>
      <c r="AC103" s="10"/>
      <c r="AD103" s="10"/>
      <c r="AE103" s="10"/>
      <c r="AF103" s="10"/>
      <c r="AH103" s="72">
        <f>IFERROR(VLOOKUP(D103,Masters!$D$3:$E$17,2,FALSE),0)</f>
        <v>0</v>
      </c>
    </row>
    <row r="104" spans="1:34" s="3" customFormat="1" ht="16.5" customHeight="1" x14ac:dyDescent="0.25">
      <c r="A104" s="53">
        <f>'1.4.Fwd TIV-Field Inputs'!A104</f>
        <v>0</v>
      </c>
      <c r="B104" s="53">
        <f>'1.4.Fwd TIV-Field Inputs'!B104</f>
        <v>0</v>
      </c>
      <c r="C104" s="53">
        <f>'1.4.Fwd TIV-Field Inputs'!C104</f>
        <v>0</v>
      </c>
      <c r="D104" s="53">
        <f>'1.4.Fwd TIV-Field Inputs'!D104</f>
        <v>0</v>
      </c>
      <c r="E104" s="84" t="str">
        <f t="shared" si="7"/>
        <v>0-0 (0)</v>
      </c>
      <c r="G104" s="10"/>
      <c r="H104" s="10"/>
      <c r="I104" s="96"/>
      <c r="J104" s="10"/>
      <c r="K104" s="10"/>
      <c r="L104" s="10"/>
      <c r="N104" s="10"/>
      <c r="O104" s="10"/>
      <c r="P104" s="10"/>
      <c r="Q104" s="10"/>
      <c r="R104" s="96"/>
      <c r="S104" s="10"/>
      <c r="T104" s="10"/>
      <c r="U104" s="10"/>
      <c r="V104" s="10"/>
      <c r="W104"/>
      <c r="X104" s="10"/>
      <c r="Y104" s="10"/>
      <c r="Z104" s="10"/>
      <c r="AA104" s="10"/>
      <c r="AB104" s="96"/>
      <c r="AC104" s="10"/>
      <c r="AD104" s="10"/>
      <c r="AE104" s="10"/>
      <c r="AF104" s="10"/>
      <c r="AH104" s="72">
        <f>IFERROR(VLOOKUP(D104,Masters!$D$3:$E$17,2,FALSE),0)</f>
        <v>0</v>
      </c>
    </row>
    <row r="105" spans="1:34" s="3" customFormat="1" ht="16.5" customHeight="1" x14ac:dyDescent="0.25">
      <c r="A105" s="53">
        <f>'1.4.Fwd TIV-Field Inputs'!A105</f>
        <v>0</v>
      </c>
      <c r="B105" s="53">
        <f>'1.4.Fwd TIV-Field Inputs'!B105</f>
        <v>0</v>
      </c>
      <c r="C105" s="53">
        <f>'1.4.Fwd TIV-Field Inputs'!C105</f>
        <v>0</v>
      </c>
      <c r="D105" s="53">
        <f>'1.4.Fwd TIV-Field Inputs'!D105</f>
        <v>0</v>
      </c>
      <c r="E105" s="84" t="str">
        <f t="shared" si="7"/>
        <v>0-0 (0)</v>
      </c>
      <c r="G105" s="10"/>
      <c r="H105" s="10"/>
      <c r="I105" s="96"/>
      <c r="J105" s="10"/>
      <c r="K105" s="10"/>
      <c r="L105" s="10"/>
      <c r="N105" s="10"/>
      <c r="O105" s="10"/>
      <c r="P105" s="10"/>
      <c r="Q105" s="10"/>
      <c r="R105" s="96"/>
      <c r="S105" s="10"/>
      <c r="T105" s="10"/>
      <c r="U105" s="10"/>
      <c r="V105" s="10"/>
      <c r="W105"/>
      <c r="X105" s="10"/>
      <c r="Y105" s="10"/>
      <c r="Z105" s="10"/>
      <c r="AA105" s="10"/>
      <c r="AB105" s="96"/>
      <c r="AC105" s="10"/>
      <c r="AD105" s="10"/>
      <c r="AE105" s="10"/>
      <c r="AF105" s="10"/>
      <c r="AH105" s="72">
        <f>IFERROR(VLOOKUP(D105,Masters!$D$3:$E$17,2,FALSE),0)</f>
        <v>0</v>
      </c>
    </row>
    <row r="106" spans="1:34" s="3" customFormat="1" ht="16.5" customHeight="1" x14ac:dyDescent="0.25">
      <c r="A106" s="53">
        <f>'1.4.Fwd TIV-Field Inputs'!A106</f>
        <v>0</v>
      </c>
      <c r="B106" s="53">
        <f>'1.4.Fwd TIV-Field Inputs'!B106</f>
        <v>0</v>
      </c>
      <c r="C106" s="53">
        <f>'1.4.Fwd TIV-Field Inputs'!C106</f>
        <v>0</v>
      </c>
      <c r="D106" s="53">
        <f>'1.4.Fwd TIV-Field Inputs'!D106</f>
        <v>0</v>
      </c>
      <c r="E106" s="84" t="str">
        <f t="shared" si="7"/>
        <v>0-0 (0)</v>
      </c>
      <c r="G106" s="10"/>
      <c r="H106" s="10"/>
      <c r="I106" s="96"/>
      <c r="J106" s="10"/>
      <c r="K106" s="10"/>
      <c r="L106" s="10"/>
      <c r="N106" s="10"/>
      <c r="O106" s="10"/>
      <c r="P106" s="10"/>
      <c r="Q106" s="10"/>
      <c r="R106" s="96"/>
      <c r="S106" s="10"/>
      <c r="T106" s="10"/>
      <c r="U106" s="10"/>
      <c r="V106" s="10"/>
      <c r="W106"/>
      <c r="X106" s="10"/>
      <c r="Y106" s="10"/>
      <c r="Z106" s="10"/>
      <c r="AA106" s="10"/>
      <c r="AB106" s="96"/>
      <c r="AC106" s="10"/>
      <c r="AD106" s="10"/>
      <c r="AE106" s="10"/>
      <c r="AF106" s="10"/>
      <c r="AH106" s="72">
        <f>IFERROR(VLOOKUP(D106,Masters!$D$3:$E$17,2,FALSE),0)</f>
        <v>0</v>
      </c>
    </row>
    <row r="107" spans="1:34" s="3" customFormat="1" ht="16.5" customHeight="1" x14ac:dyDescent="0.25">
      <c r="A107" s="53">
        <f>'1.4.Fwd TIV-Field Inputs'!A107</f>
        <v>0</v>
      </c>
      <c r="B107" s="53">
        <f>'1.4.Fwd TIV-Field Inputs'!B107</f>
        <v>0</v>
      </c>
      <c r="C107" s="53">
        <f>'1.4.Fwd TIV-Field Inputs'!C107</f>
        <v>0</v>
      </c>
      <c r="D107" s="53">
        <f>'1.4.Fwd TIV-Field Inputs'!D107</f>
        <v>0</v>
      </c>
      <c r="E107" s="84" t="str">
        <f t="shared" si="7"/>
        <v>0-0 (0)</v>
      </c>
      <c r="G107" s="10"/>
      <c r="H107" s="10"/>
      <c r="I107" s="96"/>
      <c r="J107" s="10"/>
      <c r="K107" s="10"/>
      <c r="L107" s="10"/>
      <c r="N107" s="10"/>
      <c r="O107" s="10"/>
      <c r="P107" s="10"/>
      <c r="Q107" s="10"/>
      <c r="R107" s="96"/>
      <c r="S107" s="10"/>
      <c r="T107" s="10"/>
      <c r="U107" s="10"/>
      <c r="V107" s="10"/>
      <c r="W107"/>
      <c r="X107" s="10"/>
      <c r="Y107" s="10"/>
      <c r="Z107" s="10"/>
      <c r="AA107" s="10"/>
      <c r="AB107" s="96"/>
      <c r="AC107" s="10"/>
      <c r="AD107" s="10"/>
      <c r="AE107" s="10"/>
      <c r="AF107" s="10"/>
      <c r="AH107" s="72">
        <f>IFERROR(VLOOKUP(D107,Masters!$D$3:$E$17,2,FALSE),0)</f>
        <v>0</v>
      </c>
    </row>
    <row r="108" spans="1:34" s="3" customFormat="1" ht="16.5" customHeight="1" x14ac:dyDescent="0.25">
      <c r="A108" s="53">
        <f>'1.4.Fwd TIV-Field Inputs'!A108</f>
        <v>0</v>
      </c>
      <c r="B108" s="53">
        <f>'1.4.Fwd TIV-Field Inputs'!B108</f>
        <v>0</v>
      </c>
      <c r="C108" s="53">
        <f>'1.4.Fwd TIV-Field Inputs'!C108</f>
        <v>0</v>
      </c>
      <c r="D108" s="53">
        <f>'1.4.Fwd TIV-Field Inputs'!D108</f>
        <v>0</v>
      </c>
      <c r="E108" s="84" t="str">
        <f t="shared" si="7"/>
        <v>0-0 (0)</v>
      </c>
      <c r="G108" s="10"/>
      <c r="H108" s="10"/>
      <c r="I108" s="96"/>
      <c r="J108" s="10"/>
      <c r="K108" s="10"/>
      <c r="L108" s="10"/>
      <c r="N108" s="10"/>
      <c r="O108" s="10"/>
      <c r="P108" s="10"/>
      <c r="Q108" s="10"/>
      <c r="R108" s="96"/>
      <c r="S108" s="10"/>
      <c r="T108" s="10"/>
      <c r="U108" s="10"/>
      <c r="V108" s="10"/>
      <c r="W108"/>
      <c r="X108" s="10"/>
      <c r="Y108" s="10"/>
      <c r="Z108" s="10"/>
      <c r="AA108" s="10"/>
      <c r="AB108" s="96"/>
      <c r="AC108" s="10"/>
      <c r="AD108" s="10"/>
      <c r="AE108" s="10"/>
      <c r="AF108" s="10"/>
      <c r="AH108" s="72">
        <f>IFERROR(VLOOKUP(D108,Masters!$D$3:$E$17,2,FALSE),0)</f>
        <v>0</v>
      </c>
    </row>
    <row r="109" spans="1:34" s="3" customFormat="1" ht="16.5" customHeight="1" x14ac:dyDescent="0.25">
      <c r="A109" s="53">
        <f>'1.4.Fwd TIV-Field Inputs'!A109</f>
        <v>0</v>
      </c>
      <c r="B109" s="53">
        <f>'1.4.Fwd TIV-Field Inputs'!B109</f>
        <v>0</v>
      </c>
      <c r="C109" s="53">
        <f>'1.4.Fwd TIV-Field Inputs'!C109</f>
        <v>0</v>
      </c>
      <c r="D109" s="53">
        <f>'1.4.Fwd TIV-Field Inputs'!D109</f>
        <v>0</v>
      </c>
      <c r="E109" s="84" t="str">
        <f t="shared" si="7"/>
        <v>0-0 (0)</v>
      </c>
      <c r="G109" s="10"/>
      <c r="H109" s="10"/>
      <c r="I109" s="96"/>
      <c r="J109" s="10"/>
      <c r="K109" s="10"/>
      <c r="L109" s="10"/>
      <c r="N109" s="10"/>
      <c r="O109" s="10"/>
      <c r="P109" s="10"/>
      <c r="Q109" s="10"/>
      <c r="R109" s="96"/>
      <c r="S109" s="10"/>
      <c r="T109" s="10"/>
      <c r="U109" s="10"/>
      <c r="V109" s="10"/>
      <c r="W109"/>
      <c r="X109" s="10"/>
      <c r="Y109" s="10"/>
      <c r="Z109" s="10"/>
      <c r="AA109" s="10"/>
      <c r="AB109" s="96"/>
      <c r="AC109" s="10"/>
      <c r="AD109" s="10"/>
      <c r="AE109" s="10"/>
      <c r="AF109" s="10"/>
      <c r="AH109" s="72">
        <f>IFERROR(VLOOKUP(D109,Masters!$D$3:$E$17,2,FALSE),0)</f>
        <v>0</v>
      </c>
    </row>
    <row r="110" spans="1:34" s="3" customFormat="1" ht="16.5" customHeight="1" x14ac:dyDescent="0.25">
      <c r="A110" s="53">
        <f>'1.4.Fwd TIV-Field Inputs'!A110</f>
        <v>0</v>
      </c>
      <c r="B110" s="53">
        <f>'1.4.Fwd TIV-Field Inputs'!B110</f>
        <v>0</v>
      </c>
      <c r="C110" s="53">
        <f>'1.4.Fwd TIV-Field Inputs'!C110</f>
        <v>0</v>
      </c>
      <c r="D110" s="53">
        <f>'1.4.Fwd TIV-Field Inputs'!D110</f>
        <v>0</v>
      </c>
      <c r="E110" s="84" t="str">
        <f t="shared" si="7"/>
        <v>0-0 (0)</v>
      </c>
      <c r="G110" s="10"/>
      <c r="H110" s="10"/>
      <c r="I110" s="96"/>
      <c r="J110" s="10"/>
      <c r="K110" s="10"/>
      <c r="L110" s="10"/>
      <c r="N110" s="10"/>
      <c r="O110" s="10"/>
      <c r="P110" s="10"/>
      <c r="Q110" s="10"/>
      <c r="R110" s="96"/>
      <c r="S110" s="10"/>
      <c r="T110" s="10"/>
      <c r="U110" s="10"/>
      <c r="V110" s="10"/>
      <c r="W110"/>
      <c r="X110" s="10"/>
      <c r="Y110" s="10"/>
      <c r="Z110" s="10"/>
      <c r="AA110" s="10"/>
      <c r="AB110" s="96"/>
      <c r="AC110" s="10"/>
      <c r="AD110" s="10"/>
      <c r="AE110" s="10"/>
      <c r="AF110" s="10"/>
      <c r="AH110" s="72">
        <f>IFERROR(VLOOKUP(D110,Masters!$D$3:$E$17,2,FALSE),0)</f>
        <v>0</v>
      </c>
    </row>
    <row r="111" spans="1:34" s="3" customFormat="1" ht="16.5" customHeight="1" x14ac:dyDescent="0.25">
      <c r="A111" s="53">
        <f>'1.4.Fwd TIV-Field Inputs'!A111</f>
        <v>0</v>
      </c>
      <c r="B111" s="53">
        <f>'1.4.Fwd TIV-Field Inputs'!B111</f>
        <v>0</v>
      </c>
      <c r="C111" s="53">
        <f>'1.4.Fwd TIV-Field Inputs'!C111</f>
        <v>0</v>
      </c>
      <c r="D111" s="53">
        <f>'1.4.Fwd TIV-Field Inputs'!D111</f>
        <v>0</v>
      </c>
      <c r="E111" s="84" t="str">
        <f t="shared" si="7"/>
        <v>0-0 (0)</v>
      </c>
      <c r="G111" s="10"/>
      <c r="H111" s="10"/>
      <c r="I111" s="96"/>
      <c r="J111" s="10"/>
      <c r="K111" s="10"/>
      <c r="L111" s="10"/>
      <c r="N111" s="10"/>
      <c r="O111" s="10"/>
      <c r="P111" s="10"/>
      <c r="Q111" s="10"/>
      <c r="R111" s="96"/>
      <c r="S111" s="10"/>
      <c r="T111" s="10"/>
      <c r="U111" s="10"/>
      <c r="V111" s="10"/>
      <c r="W111"/>
      <c r="X111" s="10"/>
      <c r="Y111" s="10"/>
      <c r="Z111" s="10"/>
      <c r="AA111" s="10"/>
      <c r="AB111" s="96"/>
      <c r="AC111" s="10"/>
      <c r="AD111" s="10"/>
      <c r="AE111" s="10"/>
      <c r="AF111" s="10"/>
      <c r="AH111" s="72">
        <f>IFERROR(VLOOKUP(D111,Masters!$D$3:$E$17,2,FALSE),0)</f>
        <v>0</v>
      </c>
    </row>
    <row r="112" spans="1:34" s="3" customFormat="1" ht="16.5" customHeight="1" x14ac:dyDescent="0.25">
      <c r="A112" s="53">
        <f>'1.4.Fwd TIV-Field Inputs'!A112</f>
        <v>0</v>
      </c>
      <c r="B112" s="53">
        <f>'1.4.Fwd TIV-Field Inputs'!B112</f>
        <v>0</v>
      </c>
      <c r="C112" s="53">
        <f>'1.4.Fwd TIV-Field Inputs'!C112</f>
        <v>0</v>
      </c>
      <c r="D112" s="53">
        <f>'1.4.Fwd TIV-Field Inputs'!D112</f>
        <v>0</v>
      </c>
      <c r="E112" s="84" t="str">
        <f t="shared" si="7"/>
        <v>0-0 (0)</v>
      </c>
      <c r="G112" s="10"/>
      <c r="H112" s="10"/>
      <c r="I112" s="96"/>
      <c r="J112" s="10"/>
      <c r="K112" s="10"/>
      <c r="L112" s="10"/>
      <c r="N112" s="10"/>
      <c r="O112" s="10"/>
      <c r="P112" s="10"/>
      <c r="Q112" s="10"/>
      <c r="R112" s="96"/>
      <c r="S112" s="10"/>
      <c r="T112" s="10"/>
      <c r="U112" s="10"/>
      <c r="V112" s="10"/>
      <c r="W112"/>
      <c r="X112" s="10"/>
      <c r="Y112" s="10"/>
      <c r="Z112" s="10"/>
      <c r="AA112" s="10"/>
      <c r="AB112" s="96"/>
      <c r="AC112" s="10"/>
      <c r="AD112" s="10"/>
      <c r="AE112" s="10"/>
      <c r="AF112" s="10"/>
      <c r="AH112" s="72">
        <f>IFERROR(VLOOKUP(D112,Masters!$D$3:$E$17,2,FALSE),0)</f>
        <v>0</v>
      </c>
    </row>
    <row r="113" spans="1:34" s="3" customFormat="1" ht="16.5" customHeight="1" x14ac:dyDescent="0.25">
      <c r="A113" s="53">
        <f>'1.4.Fwd TIV-Field Inputs'!A113</f>
        <v>0</v>
      </c>
      <c r="B113" s="53">
        <f>'1.4.Fwd TIV-Field Inputs'!B113</f>
        <v>0</v>
      </c>
      <c r="C113" s="53">
        <f>'1.4.Fwd TIV-Field Inputs'!C113</f>
        <v>0</v>
      </c>
      <c r="D113" s="53">
        <f>'1.4.Fwd TIV-Field Inputs'!D113</f>
        <v>0</v>
      </c>
      <c r="E113" s="84" t="str">
        <f t="shared" si="7"/>
        <v>0-0 (0)</v>
      </c>
      <c r="G113" s="10"/>
      <c r="H113" s="10"/>
      <c r="I113" s="96"/>
      <c r="J113" s="10"/>
      <c r="K113" s="10"/>
      <c r="L113" s="10"/>
      <c r="N113" s="10"/>
      <c r="O113" s="10"/>
      <c r="P113" s="10"/>
      <c r="Q113" s="10"/>
      <c r="R113" s="96"/>
      <c r="S113" s="10"/>
      <c r="T113" s="10"/>
      <c r="U113" s="10"/>
      <c r="V113" s="10"/>
      <c r="W113"/>
      <c r="X113" s="10"/>
      <c r="Y113" s="10"/>
      <c r="Z113" s="10"/>
      <c r="AA113" s="10"/>
      <c r="AB113" s="96"/>
      <c r="AC113" s="10"/>
      <c r="AD113" s="10"/>
      <c r="AE113" s="10"/>
      <c r="AF113" s="10"/>
      <c r="AH113" s="72">
        <f>IFERROR(VLOOKUP(D113,Masters!$D$3:$E$17,2,FALSE),0)</f>
        <v>0</v>
      </c>
    </row>
    <row r="114" spans="1:34" s="3" customFormat="1" ht="16.5" customHeight="1" x14ac:dyDescent="0.25">
      <c r="A114" s="53">
        <f>'1.4.Fwd TIV-Field Inputs'!A114</f>
        <v>0</v>
      </c>
      <c r="B114" s="53">
        <f>'1.4.Fwd TIV-Field Inputs'!B114</f>
        <v>0</v>
      </c>
      <c r="C114" s="53">
        <f>'1.4.Fwd TIV-Field Inputs'!C114</f>
        <v>0</v>
      </c>
      <c r="D114" s="53">
        <f>'1.4.Fwd TIV-Field Inputs'!D114</f>
        <v>0</v>
      </c>
      <c r="E114" s="84" t="str">
        <f t="shared" si="7"/>
        <v>0-0 (0)</v>
      </c>
      <c r="G114" s="10"/>
      <c r="H114" s="10"/>
      <c r="I114" s="96"/>
      <c r="J114" s="10"/>
      <c r="K114" s="10"/>
      <c r="L114" s="10"/>
      <c r="N114" s="10"/>
      <c r="O114" s="10"/>
      <c r="P114" s="10"/>
      <c r="Q114" s="10"/>
      <c r="R114" s="96"/>
      <c r="S114" s="10"/>
      <c r="T114" s="10"/>
      <c r="U114" s="10"/>
      <c r="V114" s="10"/>
      <c r="W114"/>
      <c r="X114" s="10"/>
      <c r="Y114" s="10"/>
      <c r="Z114" s="10"/>
      <c r="AA114" s="10"/>
      <c r="AB114" s="96"/>
      <c r="AC114" s="10"/>
      <c r="AD114" s="10"/>
      <c r="AE114" s="10"/>
      <c r="AF114" s="10"/>
      <c r="AH114" s="72">
        <f>IFERROR(VLOOKUP(D114,Masters!$D$3:$E$17,2,FALSE),0)</f>
        <v>0</v>
      </c>
    </row>
    <row r="115" spans="1:34" s="3" customFormat="1" ht="16.5" customHeight="1" x14ac:dyDescent="0.25">
      <c r="A115" s="53">
        <f>'1.4.Fwd TIV-Field Inputs'!A115</f>
        <v>0</v>
      </c>
      <c r="B115" s="53">
        <f>'1.4.Fwd TIV-Field Inputs'!B115</f>
        <v>0</v>
      </c>
      <c r="C115" s="53">
        <f>'1.4.Fwd TIV-Field Inputs'!C115</f>
        <v>0</v>
      </c>
      <c r="D115" s="53">
        <f>'1.4.Fwd TIV-Field Inputs'!D115</f>
        <v>0</v>
      </c>
      <c r="E115" s="84" t="str">
        <f t="shared" si="7"/>
        <v>0-0 (0)</v>
      </c>
      <c r="G115" s="10"/>
      <c r="H115" s="10"/>
      <c r="I115" s="96"/>
      <c r="J115" s="10"/>
      <c r="K115" s="10"/>
      <c r="L115" s="10"/>
      <c r="N115" s="10"/>
      <c r="O115" s="10"/>
      <c r="P115" s="10"/>
      <c r="Q115" s="10"/>
      <c r="R115" s="96"/>
      <c r="S115" s="10"/>
      <c r="T115" s="10"/>
      <c r="U115" s="10"/>
      <c r="V115" s="10"/>
      <c r="W115"/>
      <c r="X115" s="10"/>
      <c r="Y115" s="10"/>
      <c r="Z115" s="10"/>
      <c r="AA115" s="10"/>
      <c r="AB115" s="96"/>
      <c r="AC115" s="10"/>
      <c r="AD115" s="10"/>
      <c r="AE115" s="10"/>
      <c r="AF115" s="10"/>
      <c r="AH115" s="72">
        <f>IFERROR(VLOOKUP(D115,Masters!$D$3:$E$17,2,FALSE),0)</f>
        <v>0</v>
      </c>
    </row>
    <row r="116" spans="1:34" s="3" customFormat="1" ht="16.5" customHeight="1" x14ac:dyDescent="0.25">
      <c r="A116" s="53">
        <f>'1.4.Fwd TIV-Field Inputs'!A116</f>
        <v>0</v>
      </c>
      <c r="B116" s="53">
        <f>'1.4.Fwd TIV-Field Inputs'!B116</f>
        <v>0</v>
      </c>
      <c r="C116" s="53">
        <f>'1.4.Fwd TIV-Field Inputs'!C116</f>
        <v>0</v>
      </c>
      <c r="D116" s="53">
        <f>'1.4.Fwd TIV-Field Inputs'!D116</f>
        <v>0</v>
      </c>
      <c r="E116" s="84" t="str">
        <f t="shared" si="7"/>
        <v>0-0 (0)</v>
      </c>
      <c r="G116" s="10"/>
      <c r="H116" s="10"/>
      <c r="I116" s="96"/>
      <c r="J116" s="10"/>
      <c r="K116" s="10"/>
      <c r="L116" s="10"/>
      <c r="N116" s="10"/>
      <c r="O116" s="10"/>
      <c r="P116" s="10"/>
      <c r="Q116" s="10"/>
      <c r="R116" s="96"/>
      <c r="S116" s="10"/>
      <c r="T116" s="10"/>
      <c r="U116" s="10"/>
      <c r="V116" s="10"/>
      <c r="W116"/>
      <c r="X116" s="10"/>
      <c r="Y116" s="10"/>
      <c r="Z116" s="10"/>
      <c r="AA116" s="10"/>
      <c r="AB116" s="96"/>
      <c r="AC116" s="10"/>
      <c r="AD116" s="10"/>
      <c r="AE116" s="10"/>
      <c r="AF116" s="10"/>
      <c r="AH116" s="72">
        <f>IFERROR(VLOOKUP(D116,Masters!$D$3:$E$17,2,FALSE),0)</f>
        <v>0</v>
      </c>
    </row>
    <row r="117" spans="1:34" s="3" customFormat="1" ht="16.5" customHeight="1" x14ac:dyDescent="0.25">
      <c r="A117" s="53">
        <f>'1.4.Fwd TIV-Field Inputs'!A117</f>
        <v>0</v>
      </c>
      <c r="B117" s="53">
        <f>'1.4.Fwd TIV-Field Inputs'!B117</f>
        <v>0</v>
      </c>
      <c r="C117" s="53">
        <f>'1.4.Fwd TIV-Field Inputs'!C117</f>
        <v>0</v>
      </c>
      <c r="D117" s="53">
        <f>'1.4.Fwd TIV-Field Inputs'!D117</f>
        <v>0</v>
      </c>
      <c r="E117" s="84" t="str">
        <f t="shared" si="7"/>
        <v>0-0 (0)</v>
      </c>
      <c r="G117" s="10"/>
      <c r="H117" s="10"/>
      <c r="I117" s="96"/>
      <c r="J117" s="10"/>
      <c r="K117" s="10"/>
      <c r="L117" s="10"/>
      <c r="N117" s="10"/>
      <c r="O117" s="10"/>
      <c r="P117" s="10"/>
      <c r="Q117" s="10"/>
      <c r="R117" s="96"/>
      <c r="S117" s="10"/>
      <c r="T117" s="10"/>
      <c r="U117" s="10"/>
      <c r="V117" s="10"/>
      <c r="W117"/>
      <c r="X117" s="10"/>
      <c r="Y117" s="10"/>
      <c r="Z117" s="10"/>
      <c r="AA117" s="10"/>
      <c r="AB117" s="96"/>
      <c r="AC117" s="10"/>
      <c r="AD117" s="10"/>
      <c r="AE117" s="10"/>
      <c r="AF117" s="10"/>
      <c r="AH117" s="72">
        <f>IFERROR(VLOOKUP(D117,Masters!$D$3:$E$17,2,FALSE),0)</f>
        <v>0</v>
      </c>
    </row>
    <row r="118" spans="1:34" s="3" customFormat="1" ht="16.5" customHeight="1" x14ac:dyDescent="0.25">
      <c r="A118" s="53">
        <f>'1.4.Fwd TIV-Field Inputs'!A118</f>
        <v>0</v>
      </c>
      <c r="B118" s="53">
        <f>'1.4.Fwd TIV-Field Inputs'!B118</f>
        <v>0</v>
      </c>
      <c r="C118" s="53">
        <f>'1.4.Fwd TIV-Field Inputs'!C118</f>
        <v>0</v>
      </c>
      <c r="D118" s="53">
        <f>'1.4.Fwd TIV-Field Inputs'!D118</f>
        <v>0</v>
      </c>
      <c r="E118" s="84" t="str">
        <f t="shared" si="7"/>
        <v>0-0 (0)</v>
      </c>
      <c r="G118" s="10"/>
      <c r="H118" s="10"/>
      <c r="I118" s="96"/>
      <c r="J118" s="10"/>
      <c r="K118" s="10"/>
      <c r="L118" s="10"/>
      <c r="N118" s="10"/>
      <c r="O118" s="10"/>
      <c r="P118" s="10"/>
      <c r="Q118" s="10"/>
      <c r="R118" s="96"/>
      <c r="S118" s="10"/>
      <c r="T118" s="10"/>
      <c r="U118" s="10"/>
      <c r="V118" s="10"/>
      <c r="W118"/>
      <c r="X118" s="10"/>
      <c r="Y118" s="10"/>
      <c r="Z118" s="10"/>
      <c r="AA118" s="10"/>
      <c r="AB118" s="96"/>
      <c r="AC118" s="10"/>
      <c r="AD118" s="10"/>
      <c r="AE118" s="10"/>
      <c r="AF118" s="10"/>
      <c r="AH118" s="72">
        <f>IFERROR(VLOOKUP(D118,Masters!$D$3:$E$17,2,FALSE),0)</f>
        <v>0</v>
      </c>
    </row>
    <row r="119" spans="1:34" s="3" customFormat="1" ht="16.5" customHeight="1" x14ac:dyDescent="0.25">
      <c r="A119" s="53">
        <f>'1.4.Fwd TIV-Field Inputs'!A119</f>
        <v>0</v>
      </c>
      <c r="B119" s="53">
        <f>'1.4.Fwd TIV-Field Inputs'!B119</f>
        <v>0</v>
      </c>
      <c r="C119" s="53">
        <f>'1.4.Fwd TIV-Field Inputs'!C119</f>
        <v>0</v>
      </c>
      <c r="D119" s="53">
        <f>'1.4.Fwd TIV-Field Inputs'!D119</f>
        <v>0</v>
      </c>
      <c r="E119" s="84" t="str">
        <f t="shared" si="7"/>
        <v>0-0 (0)</v>
      </c>
      <c r="G119" s="10"/>
      <c r="H119" s="10"/>
      <c r="I119" s="96"/>
      <c r="J119" s="10"/>
      <c r="K119" s="10"/>
      <c r="L119" s="10"/>
      <c r="N119" s="10"/>
      <c r="O119" s="10"/>
      <c r="P119" s="10"/>
      <c r="Q119" s="10"/>
      <c r="R119" s="96"/>
      <c r="S119" s="10"/>
      <c r="T119" s="10"/>
      <c r="U119" s="10"/>
      <c r="V119" s="10"/>
      <c r="W119"/>
      <c r="X119" s="10"/>
      <c r="Y119" s="10"/>
      <c r="Z119" s="10"/>
      <c r="AA119" s="10"/>
      <c r="AB119" s="96"/>
      <c r="AC119" s="10"/>
      <c r="AD119" s="10"/>
      <c r="AE119" s="10"/>
      <c r="AF119" s="10"/>
      <c r="AH119" s="72">
        <f>IFERROR(VLOOKUP(D119,Masters!$D$3:$E$17,2,FALSE),0)</f>
        <v>0</v>
      </c>
    </row>
    <row r="120" spans="1:34" s="3" customFormat="1" ht="16.5" customHeight="1" x14ac:dyDescent="0.25">
      <c r="A120" s="53">
        <f>'1.4.Fwd TIV-Field Inputs'!A120</f>
        <v>0</v>
      </c>
      <c r="B120" s="53">
        <f>'1.4.Fwd TIV-Field Inputs'!B120</f>
        <v>0</v>
      </c>
      <c r="C120" s="53">
        <f>'1.4.Fwd TIV-Field Inputs'!C120</f>
        <v>0</v>
      </c>
      <c r="D120" s="53">
        <f>'1.4.Fwd TIV-Field Inputs'!D120</f>
        <v>0</v>
      </c>
      <c r="E120" s="84" t="str">
        <f t="shared" si="7"/>
        <v>0-0 (0)</v>
      </c>
      <c r="G120" s="10"/>
      <c r="H120" s="10"/>
      <c r="I120" s="96"/>
      <c r="J120" s="10"/>
      <c r="K120" s="10"/>
      <c r="L120" s="10"/>
      <c r="N120" s="10"/>
      <c r="O120" s="10"/>
      <c r="P120" s="10"/>
      <c r="Q120" s="10"/>
      <c r="R120" s="96"/>
      <c r="S120" s="10"/>
      <c r="T120" s="10"/>
      <c r="U120" s="10"/>
      <c r="V120" s="10"/>
      <c r="W120"/>
      <c r="X120" s="10"/>
      <c r="Y120" s="10"/>
      <c r="Z120" s="10"/>
      <c r="AA120" s="10"/>
      <c r="AB120" s="96"/>
      <c r="AC120" s="10"/>
      <c r="AD120" s="10"/>
      <c r="AE120" s="10"/>
      <c r="AF120" s="10"/>
      <c r="AH120" s="72">
        <f>IFERROR(VLOOKUP(D120,Masters!$D$3:$E$17,2,FALSE),0)</f>
        <v>0</v>
      </c>
    </row>
    <row r="121" spans="1:34" s="3" customFormat="1" ht="16.5" customHeight="1" x14ac:dyDescent="0.25">
      <c r="A121" s="53">
        <f>'1.4.Fwd TIV-Field Inputs'!A121</f>
        <v>0</v>
      </c>
      <c r="B121" s="53">
        <f>'1.4.Fwd TIV-Field Inputs'!B121</f>
        <v>0</v>
      </c>
      <c r="C121" s="53">
        <f>'1.4.Fwd TIV-Field Inputs'!C121</f>
        <v>0</v>
      </c>
      <c r="D121" s="53">
        <f>'1.4.Fwd TIV-Field Inputs'!D121</f>
        <v>0</v>
      </c>
      <c r="E121" s="84" t="str">
        <f t="shared" si="7"/>
        <v>0-0 (0)</v>
      </c>
      <c r="G121" s="10"/>
      <c r="H121" s="10"/>
      <c r="I121" s="96"/>
      <c r="J121" s="10"/>
      <c r="K121" s="10"/>
      <c r="L121" s="10"/>
      <c r="N121" s="10"/>
      <c r="O121" s="10"/>
      <c r="P121" s="10"/>
      <c r="Q121" s="10"/>
      <c r="R121" s="96"/>
      <c r="S121" s="10"/>
      <c r="T121" s="10"/>
      <c r="U121" s="10"/>
      <c r="V121" s="10"/>
      <c r="W121"/>
      <c r="X121" s="10"/>
      <c r="Y121" s="10"/>
      <c r="Z121" s="10"/>
      <c r="AA121" s="10"/>
      <c r="AB121" s="96"/>
      <c r="AC121" s="10"/>
      <c r="AD121" s="10"/>
      <c r="AE121" s="10"/>
      <c r="AF121" s="10"/>
      <c r="AH121" s="72">
        <f>IFERROR(VLOOKUP(D121,Masters!$D$3:$E$17,2,FALSE),0)</f>
        <v>0</v>
      </c>
    </row>
    <row r="122" spans="1:34" s="3" customFormat="1" ht="16.5" customHeight="1" x14ac:dyDescent="0.25">
      <c r="A122" s="53">
        <f>'1.4.Fwd TIV-Field Inputs'!A122</f>
        <v>0</v>
      </c>
      <c r="B122" s="53">
        <f>'1.4.Fwd TIV-Field Inputs'!B122</f>
        <v>0</v>
      </c>
      <c r="C122" s="53">
        <f>'1.4.Fwd TIV-Field Inputs'!C122</f>
        <v>0</v>
      </c>
      <c r="D122" s="53">
        <f>'1.4.Fwd TIV-Field Inputs'!D122</f>
        <v>0</v>
      </c>
      <c r="E122" s="84" t="str">
        <f t="shared" si="7"/>
        <v>0-0 (0)</v>
      </c>
      <c r="G122" s="10"/>
      <c r="H122" s="10"/>
      <c r="I122" s="96"/>
      <c r="J122" s="10"/>
      <c r="K122" s="10"/>
      <c r="L122" s="10"/>
      <c r="N122" s="10"/>
      <c r="O122" s="10"/>
      <c r="P122" s="10"/>
      <c r="Q122" s="10"/>
      <c r="R122" s="96"/>
      <c r="S122" s="10"/>
      <c r="T122" s="10"/>
      <c r="U122" s="10"/>
      <c r="V122" s="10"/>
      <c r="W122"/>
      <c r="X122" s="10"/>
      <c r="Y122" s="10"/>
      <c r="Z122" s="10"/>
      <c r="AA122" s="10"/>
      <c r="AB122" s="96"/>
      <c r="AC122" s="10"/>
      <c r="AD122" s="10"/>
      <c r="AE122" s="10"/>
      <c r="AF122" s="10"/>
      <c r="AH122" s="72">
        <f>IFERROR(VLOOKUP(D122,Masters!$D$3:$E$17,2,FALSE),0)</f>
        <v>0</v>
      </c>
    </row>
    <row r="123" spans="1:34" s="3" customFormat="1" ht="16.5" customHeight="1" x14ac:dyDescent="0.25">
      <c r="A123" s="53">
        <f>'1.4.Fwd TIV-Field Inputs'!A123</f>
        <v>0</v>
      </c>
      <c r="B123" s="53">
        <f>'1.4.Fwd TIV-Field Inputs'!B123</f>
        <v>0</v>
      </c>
      <c r="C123" s="53">
        <f>'1.4.Fwd TIV-Field Inputs'!C123</f>
        <v>0</v>
      </c>
      <c r="D123" s="53">
        <f>'1.4.Fwd TIV-Field Inputs'!D123</f>
        <v>0</v>
      </c>
      <c r="E123" s="84" t="str">
        <f t="shared" si="7"/>
        <v>0-0 (0)</v>
      </c>
      <c r="G123" s="10"/>
      <c r="H123" s="10"/>
      <c r="I123" s="96"/>
      <c r="J123" s="10"/>
      <c r="K123" s="10"/>
      <c r="L123" s="10"/>
      <c r="N123" s="10"/>
      <c r="O123" s="10"/>
      <c r="P123" s="10"/>
      <c r="Q123" s="10"/>
      <c r="R123" s="96"/>
      <c r="S123" s="10"/>
      <c r="T123" s="10"/>
      <c r="U123" s="10"/>
      <c r="V123" s="10"/>
      <c r="W123"/>
      <c r="X123" s="10"/>
      <c r="Y123" s="10"/>
      <c r="Z123" s="10"/>
      <c r="AA123" s="10"/>
      <c r="AB123" s="96"/>
      <c r="AC123" s="10"/>
      <c r="AD123" s="10"/>
      <c r="AE123" s="10"/>
      <c r="AF123" s="10"/>
      <c r="AH123" s="72">
        <f>IFERROR(VLOOKUP(D123,Masters!$D$3:$E$17,2,FALSE),0)</f>
        <v>0</v>
      </c>
    </row>
    <row r="124" spans="1:34" s="3" customFormat="1" ht="16.5" customHeight="1" x14ac:dyDescent="0.25">
      <c r="A124" s="53">
        <f>'1.4.Fwd TIV-Field Inputs'!A124</f>
        <v>0</v>
      </c>
      <c r="B124" s="53">
        <f>'1.4.Fwd TIV-Field Inputs'!B124</f>
        <v>0</v>
      </c>
      <c r="C124" s="53">
        <f>'1.4.Fwd TIV-Field Inputs'!C124</f>
        <v>0</v>
      </c>
      <c r="D124" s="53">
        <f>'1.4.Fwd TIV-Field Inputs'!D124</f>
        <v>0</v>
      </c>
      <c r="E124" s="84" t="str">
        <f t="shared" si="7"/>
        <v>0-0 (0)</v>
      </c>
      <c r="G124" s="10"/>
      <c r="H124" s="10"/>
      <c r="I124" s="96"/>
      <c r="J124" s="10"/>
      <c r="K124" s="10"/>
      <c r="L124" s="10"/>
      <c r="N124" s="10"/>
      <c r="O124" s="10"/>
      <c r="P124" s="10"/>
      <c r="Q124" s="10"/>
      <c r="R124" s="96"/>
      <c r="S124" s="10"/>
      <c r="T124" s="10"/>
      <c r="U124" s="10"/>
      <c r="V124" s="10"/>
      <c r="W124"/>
      <c r="X124" s="10"/>
      <c r="Y124" s="10"/>
      <c r="Z124" s="10"/>
      <c r="AA124" s="10"/>
      <c r="AB124" s="96"/>
      <c r="AC124" s="10"/>
      <c r="AD124" s="10"/>
      <c r="AE124" s="10"/>
      <c r="AF124" s="10"/>
      <c r="AH124" s="72">
        <f>IFERROR(VLOOKUP(D124,Masters!$D$3:$E$17,2,FALSE),0)</f>
        <v>0</v>
      </c>
    </row>
    <row r="125" spans="1:34" s="3" customFormat="1" ht="16.5" customHeight="1" x14ac:dyDescent="0.25">
      <c r="A125" s="53">
        <f>'1.4.Fwd TIV-Field Inputs'!A125</f>
        <v>0</v>
      </c>
      <c r="B125" s="53">
        <f>'1.4.Fwd TIV-Field Inputs'!B125</f>
        <v>0</v>
      </c>
      <c r="C125" s="53">
        <f>'1.4.Fwd TIV-Field Inputs'!C125</f>
        <v>0</v>
      </c>
      <c r="D125" s="53">
        <f>'1.4.Fwd TIV-Field Inputs'!D125</f>
        <v>0</v>
      </c>
      <c r="E125" s="84" t="str">
        <f t="shared" si="7"/>
        <v>0-0 (0)</v>
      </c>
      <c r="G125" s="10"/>
      <c r="H125" s="10"/>
      <c r="I125" s="96"/>
      <c r="J125" s="10"/>
      <c r="K125" s="10"/>
      <c r="L125" s="10"/>
      <c r="N125" s="10"/>
      <c r="O125" s="10"/>
      <c r="P125" s="10"/>
      <c r="Q125" s="10"/>
      <c r="R125" s="96"/>
      <c r="S125" s="10"/>
      <c r="T125" s="10"/>
      <c r="U125" s="10"/>
      <c r="V125" s="10"/>
      <c r="W125"/>
      <c r="X125" s="10"/>
      <c r="Y125" s="10"/>
      <c r="Z125" s="10"/>
      <c r="AA125" s="10"/>
      <c r="AB125" s="96"/>
      <c r="AC125" s="10"/>
      <c r="AD125" s="10"/>
      <c r="AE125" s="10"/>
      <c r="AF125" s="10"/>
      <c r="AH125" s="72">
        <f>IFERROR(VLOOKUP(D125,Masters!$D$3:$E$17,2,FALSE),0)</f>
        <v>0</v>
      </c>
    </row>
    <row r="126" spans="1:34" s="3" customFormat="1" ht="16.5" customHeight="1" x14ac:dyDescent="0.25">
      <c r="A126" s="53">
        <f>'1.4.Fwd TIV-Field Inputs'!A126</f>
        <v>0</v>
      </c>
      <c r="B126" s="53">
        <f>'1.4.Fwd TIV-Field Inputs'!B126</f>
        <v>0</v>
      </c>
      <c r="C126" s="53">
        <f>'1.4.Fwd TIV-Field Inputs'!C126</f>
        <v>0</v>
      </c>
      <c r="D126" s="53">
        <f>'1.4.Fwd TIV-Field Inputs'!D126</f>
        <v>0</v>
      </c>
      <c r="E126" s="84" t="str">
        <f t="shared" si="7"/>
        <v>0-0 (0)</v>
      </c>
      <c r="G126" s="10"/>
      <c r="H126" s="10"/>
      <c r="I126" s="96"/>
      <c r="J126" s="10"/>
      <c r="K126" s="10"/>
      <c r="L126" s="10"/>
      <c r="N126" s="10"/>
      <c r="O126" s="10"/>
      <c r="P126" s="10"/>
      <c r="Q126" s="10"/>
      <c r="R126" s="96"/>
      <c r="S126" s="10"/>
      <c r="T126" s="10"/>
      <c r="U126" s="10"/>
      <c r="V126" s="10"/>
      <c r="W126"/>
      <c r="X126" s="10"/>
      <c r="Y126" s="10"/>
      <c r="Z126" s="10"/>
      <c r="AA126" s="10"/>
      <c r="AB126" s="96"/>
      <c r="AC126" s="10"/>
      <c r="AD126" s="10"/>
      <c r="AE126" s="10"/>
      <c r="AF126" s="10"/>
      <c r="AH126" s="72">
        <f>IFERROR(VLOOKUP(D126,Masters!$D$3:$E$17,2,FALSE),0)</f>
        <v>0</v>
      </c>
    </row>
    <row r="127" spans="1:34" s="3" customFormat="1" ht="16.5" customHeight="1" x14ac:dyDescent="0.25">
      <c r="A127" s="53">
        <f>'1.4.Fwd TIV-Field Inputs'!A127</f>
        <v>0</v>
      </c>
      <c r="B127" s="53">
        <f>'1.4.Fwd TIV-Field Inputs'!B127</f>
        <v>0</v>
      </c>
      <c r="C127" s="53">
        <f>'1.4.Fwd TIV-Field Inputs'!C127</f>
        <v>0</v>
      </c>
      <c r="D127" s="53">
        <f>'1.4.Fwd TIV-Field Inputs'!D127</f>
        <v>0</v>
      </c>
      <c r="E127" s="84" t="str">
        <f t="shared" si="7"/>
        <v>0-0 (0)</v>
      </c>
      <c r="G127" s="10"/>
      <c r="H127" s="10"/>
      <c r="I127" s="96"/>
      <c r="J127" s="10"/>
      <c r="K127" s="10"/>
      <c r="L127" s="10"/>
      <c r="N127" s="10"/>
      <c r="O127" s="10"/>
      <c r="P127" s="10"/>
      <c r="Q127" s="10"/>
      <c r="R127" s="96"/>
      <c r="S127" s="10"/>
      <c r="T127" s="10"/>
      <c r="U127" s="10"/>
      <c r="V127" s="10"/>
      <c r="W127"/>
      <c r="X127" s="10"/>
      <c r="Y127" s="10"/>
      <c r="Z127" s="10"/>
      <c r="AA127" s="10"/>
      <c r="AB127" s="96"/>
      <c r="AC127" s="10"/>
      <c r="AD127" s="10"/>
      <c r="AE127" s="10"/>
      <c r="AF127" s="10"/>
      <c r="AH127" s="72">
        <f>IFERROR(VLOOKUP(D127,Masters!$D$3:$E$17,2,FALSE),0)</f>
        <v>0</v>
      </c>
    </row>
    <row r="128" spans="1:34" s="3" customFormat="1" ht="16.5" customHeight="1" x14ac:dyDescent="0.25">
      <c r="A128" s="53">
        <f>'1.4.Fwd TIV-Field Inputs'!A128</f>
        <v>0</v>
      </c>
      <c r="B128" s="53">
        <f>'1.4.Fwd TIV-Field Inputs'!B128</f>
        <v>0</v>
      </c>
      <c r="C128" s="53">
        <f>'1.4.Fwd TIV-Field Inputs'!C128</f>
        <v>0</v>
      </c>
      <c r="D128" s="53">
        <f>'1.4.Fwd TIV-Field Inputs'!D128</f>
        <v>0</v>
      </c>
      <c r="E128" s="84" t="str">
        <f t="shared" si="7"/>
        <v>0-0 (0)</v>
      </c>
      <c r="G128" s="10"/>
      <c r="H128" s="10"/>
      <c r="I128" s="96"/>
      <c r="J128" s="10"/>
      <c r="K128" s="10"/>
      <c r="L128" s="10"/>
      <c r="N128" s="10"/>
      <c r="O128" s="10"/>
      <c r="P128" s="10"/>
      <c r="Q128" s="10"/>
      <c r="R128" s="96"/>
      <c r="S128" s="10"/>
      <c r="T128" s="10"/>
      <c r="U128" s="10"/>
      <c r="V128" s="10"/>
      <c r="W128"/>
      <c r="X128" s="10"/>
      <c r="Y128" s="10"/>
      <c r="Z128" s="10"/>
      <c r="AA128" s="10"/>
      <c r="AB128" s="96"/>
      <c r="AC128" s="10"/>
      <c r="AD128" s="10"/>
      <c r="AE128" s="10"/>
      <c r="AF128" s="10"/>
      <c r="AH128" s="72">
        <f>IFERROR(VLOOKUP(D128,Masters!$D$3:$E$17,2,FALSE),0)</f>
        <v>0</v>
      </c>
    </row>
    <row r="129" spans="1:34" s="3" customFormat="1" ht="16.5" customHeight="1" x14ac:dyDescent="0.25">
      <c r="A129" s="53">
        <f>'1.4.Fwd TIV-Field Inputs'!A129</f>
        <v>0</v>
      </c>
      <c r="B129" s="53">
        <f>'1.4.Fwd TIV-Field Inputs'!B129</f>
        <v>0</v>
      </c>
      <c r="C129" s="53">
        <f>'1.4.Fwd TIV-Field Inputs'!C129</f>
        <v>0</v>
      </c>
      <c r="D129" s="53">
        <f>'1.4.Fwd TIV-Field Inputs'!D129</f>
        <v>0</v>
      </c>
      <c r="E129" s="84" t="str">
        <f t="shared" si="7"/>
        <v>0-0 (0)</v>
      </c>
      <c r="G129" s="10"/>
      <c r="H129" s="10"/>
      <c r="I129" s="96"/>
      <c r="J129" s="10"/>
      <c r="K129" s="10"/>
      <c r="L129" s="10"/>
      <c r="N129" s="10"/>
      <c r="O129" s="10"/>
      <c r="P129" s="10"/>
      <c r="Q129" s="10"/>
      <c r="R129" s="96"/>
      <c r="S129" s="10"/>
      <c r="T129" s="10"/>
      <c r="U129" s="10"/>
      <c r="V129" s="10"/>
      <c r="W129"/>
      <c r="X129" s="10"/>
      <c r="Y129" s="10"/>
      <c r="Z129" s="10"/>
      <c r="AA129" s="10"/>
      <c r="AB129" s="96"/>
      <c r="AC129" s="10"/>
      <c r="AD129" s="10"/>
      <c r="AE129" s="10"/>
      <c r="AF129" s="10"/>
      <c r="AH129" s="72">
        <f>IFERROR(VLOOKUP(D129,Masters!$D$3:$E$17,2,FALSE),0)</f>
        <v>0</v>
      </c>
    </row>
    <row r="130" spans="1:34" s="3" customFormat="1" ht="16.5" customHeight="1" x14ac:dyDescent="0.25">
      <c r="A130" s="53">
        <f>'1.4.Fwd TIV-Field Inputs'!A130</f>
        <v>0</v>
      </c>
      <c r="B130" s="53">
        <f>'1.4.Fwd TIV-Field Inputs'!B130</f>
        <v>0</v>
      </c>
      <c r="C130" s="53">
        <f>'1.4.Fwd TIV-Field Inputs'!C130</f>
        <v>0</v>
      </c>
      <c r="D130" s="53">
        <f>'1.4.Fwd TIV-Field Inputs'!D130</f>
        <v>0</v>
      </c>
      <c r="E130" s="84" t="str">
        <f t="shared" si="7"/>
        <v>0-0 (0)</v>
      </c>
      <c r="G130" s="10"/>
      <c r="H130" s="10"/>
      <c r="I130" s="96"/>
      <c r="J130" s="10"/>
      <c r="K130" s="10"/>
      <c r="L130" s="10"/>
      <c r="N130" s="10"/>
      <c r="O130" s="10"/>
      <c r="P130" s="10"/>
      <c r="Q130" s="10"/>
      <c r="R130" s="96"/>
      <c r="S130" s="10"/>
      <c r="T130" s="10"/>
      <c r="U130" s="10"/>
      <c r="V130" s="10"/>
      <c r="W130"/>
      <c r="X130" s="10"/>
      <c r="Y130" s="10"/>
      <c r="Z130" s="10"/>
      <c r="AA130" s="10"/>
      <c r="AB130" s="96"/>
      <c r="AC130" s="10"/>
      <c r="AD130" s="10"/>
      <c r="AE130" s="10"/>
      <c r="AF130" s="10"/>
      <c r="AH130" s="72">
        <f>IFERROR(VLOOKUP(D130,Masters!$D$3:$E$17,2,FALSE),0)</f>
        <v>0</v>
      </c>
    </row>
    <row r="131" spans="1:34" s="3" customFormat="1" ht="16.5" customHeight="1" x14ac:dyDescent="0.25">
      <c r="A131" s="53">
        <f>'1.4.Fwd TIV-Field Inputs'!A131</f>
        <v>0</v>
      </c>
      <c r="B131" s="53">
        <f>'1.4.Fwd TIV-Field Inputs'!B131</f>
        <v>0</v>
      </c>
      <c r="C131" s="53">
        <f>'1.4.Fwd TIV-Field Inputs'!C131</f>
        <v>0</v>
      </c>
      <c r="D131" s="53">
        <f>'1.4.Fwd TIV-Field Inputs'!D131</f>
        <v>0</v>
      </c>
      <c r="E131" s="84" t="str">
        <f t="shared" si="7"/>
        <v>0-0 (0)</v>
      </c>
      <c r="G131" s="10"/>
      <c r="H131" s="10"/>
      <c r="I131" s="96"/>
      <c r="J131" s="10"/>
      <c r="K131" s="10"/>
      <c r="L131" s="10"/>
      <c r="N131" s="10"/>
      <c r="O131" s="10"/>
      <c r="P131" s="10"/>
      <c r="Q131" s="10"/>
      <c r="R131" s="96"/>
      <c r="S131" s="10"/>
      <c r="T131" s="10"/>
      <c r="U131" s="10"/>
      <c r="V131" s="10"/>
      <c r="W131"/>
      <c r="X131" s="10"/>
      <c r="Y131" s="10"/>
      <c r="Z131" s="10"/>
      <c r="AA131" s="10"/>
      <c r="AB131" s="96"/>
      <c r="AC131" s="10"/>
      <c r="AD131" s="10"/>
      <c r="AE131" s="10"/>
      <c r="AF131" s="10"/>
      <c r="AH131" s="72">
        <f>IFERROR(VLOOKUP(D131,Masters!$D$3:$E$17,2,FALSE),0)</f>
        <v>0</v>
      </c>
    </row>
    <row r="132" spans="1:34" s="3" customFormat="1" ht="16.5" customHeight="1" x14ac:dyDescent="0.25">
      <c r="A132" s="53">
        <f>'1.4.Fwd TIV-Field Inputs'!A132</f>
        <v>0</v>
      </c>
      <c r="B132" s="53">
        <f>'1.4.Fwd TIV-Field Inputs'!B132</f>
        <v>0</v>
      </c>
      <c r="C132" s="53">
        <f>'1.4.Fwd TIV-Field Inputs'!C132</f>
        <v>0</v>
      </c>
      <c r="D132" s="53">
        <f>'1.4.Fwd TIV-Field Inputs'!D132</f>
        <v>0</v>
      </c>
      <c r="E132" s="84" t="str">
        <f t="shared" si="7"/>
        <v>0-0 (0)</v>
      </c>
      <c r="G132" s="10"/>
      <c r="H132" s="10"/>
      <c r="I132" s="96"/>
      <c r="J132" s="10"/>
      <c r="K132" s="10"/>
      <c r="L132" s="10"/>
      <c r="N132" s="10"/>
      <c r="O132" s="10"/>
      <c r="P132" s="10"/>
      <c r="Q132" s="10"/>
      <c r="R132" s="96"/>
      <c r="S132" s="10"/>
      <c r="T132" s="10"/>
      <c r="U132" s="10"/>
      <c r="V132" s="10"/>
      <c r="W132"/>
      <c r="X132" s="10"/>
      <c r="Y132" s="10"/>
      <c r="Z132" s="10"/>
      <c r="AA132" s="10"/>
      <c r="AB132" s="96"/>
      <c r="AC132" s="10"/>
      <c r="AD132" s="10"/>
      <c r="AE132" s="10"/>
      <c r="AF132" s="10"/>
      <c r="AH132" s="72">
        <f>IFERROR(VLOOKUP(D132,Masters!$D$3:$E$17,2,FALSE),0)</f>
        <v>0</v>
      </c>
    </row>
    <row r="133" spans="1:34" s="3" customFormat="1" ht="16.5" customHeight="1" x14ac:dyDescent="0.25">
      <c r="A133" s="53">
        <f>'1.4.Fwd TIV-Field Inputs'!A133</f>
        <v>0</v>
      </c>
      <c r="B133" s="53">
        <f>'1.4.Fwd TIV-Field Inputs'!B133</f>
        <v>0</v>
      </c>
      <c r="C133" s="53">
        <f>'1.4.Fwd TIV-Field Inputs'!C133</f>
        <v>0</v>
      </c>
      <c r="D133" s="53">
        <f>'1.4.Fwd TIV-Field Inputs'!D133</f>
        <v>0</v>
      </c>
      <c r="E133" s="84" t="str">
        <f t="shared" si="7"/>
        <v>0-0 (0)</v>
      </c>
      <c r="G133" s="10"/>
      <c r="H133" s="10"/>
      <c r="I133" s="96"/>
      <c r="J133" s="10"/>
      <c r="K133" s="10"/>
      <c r="L133" s="10"/>
      <c r="N133" s="10"/>
      <c r="O133" s="10"/>
      <c r="P133" s="10"/>
      <c r="Q133" s="10"/>
      <c r="R133" s="96"/>
      <c r="S133" s="10"/>
      <c r="T133" s="10"/>
      <c r="U133" s="10"/>
      <c r="V133" s="10"/>
      <c r="W133"/>
      <c r="X133" s="10"/>
      <c r="Y133" s="10"/>
      <c r="Z133" s="10"/>
      <c r="AA133" s="10"/>
      <c r="AB133" s="96"/>
      <c r="AC133" s="10"/>
      <c r="AD133" s="10"/>
      <c r="AE133" s="10"/>
      <c r="AF133" s="10"/>
      <c r="AH133" s="72">
        <f>IFERROR(VLOOKUP(D133,Masters!$D$3:$E$17,2,FALSE),0)</f>
        <v>0</v>
      </c>
    </row>
    <row r="134" spans="1:34" s="3" customFormat="1" ht="16.5" customHeight="1" x14ac:dyDescent="0.25">
      <c r="A134" s="53">
        <f>'1.4.Fwd TIV-Field Inputs'!A134</f>
        <v>0</v>
      </c>
      <c r="B134" s="53">
        <f>'1.4.Fwd TIV-Field Inputs'!B134</f>
        <v>0</v>
      </c>
      <c r="C134" s="53">
        <f>'1.4.Fwd TIV-Field Inputs'!C134</f>
        <v>0</v>
      </c>
      <c r="D134" s="53">
        <f>'1.4.Fwd TIV-Field Inputs'!D134</f>
        <v>0</v>
      </c>
      <c r="E134" s="84" t="str">
        <f t="shared" si="7"/>
        <v>0-0 (0)</v>
      </c>
      <c r="G134" s="10"/>
      <c r="H134" s="10"/>
      <c r="I134" s="96"/>
      <c r="J134" s="10"/>
      <c r="K134" s="10"/>
      <c r="L134" s="10"/>
      <c r="N134" s="10"/>
      <c r="O134" s="10"/>
      <c r="P134" s="10"/>
      <c r="Q134" s="10"/>
      <c r="R134" s="96"/>
      <c r="S134" s="10"/>
      <c r="T134" s="10"/>
      <c r="U134" s="10"/>
      <c r="V134" s="10"/>
      <c r="W134"/>
      <c r="X134" s="10"/>
      <c r="Y134" s="10"/>
      <c r="Z134" s="10"/>
      <c r="AA134" s="10"/>
      <c r="AB134" s="96"/>
      <c r="AC134" s="10"/>
      <c r="AD134" s="10"/>
      <c r="AE134" s="10"/>
      <c r="AF134" s="10"/>
      <c r="AH134" s="72">
        <f>IFERROR(VLOOKUP(D134,Masters!$D$3:$E$17,2,FALSE),0)</f>
        <v>0</v>
      </c>
    </row>
    <row r="135" spans="1:34" s="3" customFormat="1" ht="16.5" customHeight="1" x14ac:dyDescent="0.25">
      <c r="A135" s="53">
        <f>'1.4.Fwd TIV-Field Inputs'!A135</f>
        <v>0</v>
      </c>
      <c r="B135" s="53">
        <f>'1.4.Fwd TIV-Field Inputs'!B135</f>
        <v>0</v>
      </c>
      <c r="C135" s="53">
        <f>'1.4.Fwd TIV-Field Inputs'!C135</f>
        <v>0</v>
      </c>
      <c r="D135" s="53">
        <f>'1.4.Fwd TIV-Field Inputs'!D135</f>
        <v>0</v>
      </c>
      <c r="E135" s="84" t="str">
        <f t="shared" ref="E135:E199" si="8">B135&amp;"-"&amp;C135&amp;" ("&amp;D135&amp;")"</f>
        <v>0-0 (0)</v>
      </c>
      <c r="G135" s="10"/>
      <c r="H135" s="10"/>
      <c r="I135" s="96"/>
      <c r="J135" s="10"/>
      <c r="K135" s="10"/>
      <c r="L135" s="10"/>
      <c r="N135" s="10"/>
      <c r="O135" s="10"/>
      <c r="P135" s="10"/>
      <c r="Q135" s="10"/>
      <c r="R135" s="96"/>
      <c r="S135" s="10"/>
      <c r="T135" s="10"/>
      <c r="U135" s="10"/>
      <c r="V135" s="10"/>
      <c r="W135"/>
      <c r="X135" s="10"/>
      <c r="Y135" s="10"/>
      <c r="Z135" s="10"/>
      <c r="AA135" s="10"/>
      <c r="AB135" s="96"/>
      <c r="AC135" s="10"/>
      <c r="AD135" s="10"/>
      <c r="AE135" s="10"/>
      <c r="AF135" s="10"/>
      <c r="AH135" s="72">
        <f>IFERROR(VLOOKUP(D135,Masters!$D$3:$E$17,2,FALSE),0)</f>
        <v>0</v>
      </c>
    </row>
    <row r="136" spans="1:34" s="3" customFormat="1" ht="16.5" customHeight="1" x14ac:dyDescent="0.25">
      <c r="A136" s="53">
        <f>'1.4.Fwd TIV-Field Inputs'!A136</f>
        <v>0</v>
      </c>
      <c r="B136" s="53">
        <f>'1.4.Fwd TIV-Field Inputs'!B136</f>
        <v>0</v>
      </c>
      <c r="C136" s="53">
        <f>'1.4.Fwd TIV-Field Inputs'!C136</f>
        <v>0</v>
      </c>
      <c r="D136" s="53">
        <f>'1.4.Fwd TIV-Field Inputs'!D136</f>
        <v>0</v>
      </c>
      <c r="E136" s="84" t="str">
        <f t="shared" si="8"/>
        <v>0-0 (0)</v>
      </c>
      <c r="G136" s="10"/>
      <c r="H136" s="10"/>
      <c r="I136" s="96"/>
      <c r="J136" s="10"/>
      <c r="K136" s="10"/>
      <c r="L136" s="10"/>
      <c r="N136" s="10"/>
      <c r="O136" s="10"/>
      <c r="P136" s="10"/>
      <c r="Q136" s="10"/>
      <c r="R136" s="96"/>
      <c r="S136" s="10"/>
      <c r="T136" s="10"/>
      <c r="U136" s="10"/>
      <c r="V136" s="10"/>
      <c r="W136"/>
      <c r="X136" s="10"/>
      <c r="Y136" s="10"/>
      <c r="Z136" s="10"/>
      <c r="AA136" s="10"/>
      <c r="AB136" s="96"/>
      <c r="AC136" s="10"/>
      <c r="AD136" s="10"/>
      <c r="AE136" s="10"/>
      <c r="AF136" s="10"/>
      <c r="AH136" s="72">
        <f>IFERROR(VLOOKUP(D136,Masters!$D$3:$E$17,2,FALSE),0)</f>
        <v>0</v>
      </c>
    </row>
    <row r="137" spans="1:34" s="3" customFormat="1" ht="16.5" customHeight="1" x14ac:dyDescent="0.25">
      <c r="A137" s="53">
        <f>'1.4.Fwd TIV-Field Inputs'!A137</f>
        <v>0</v>
      </c>
      <c r="B137" s="53">
        <f>'1.4.Fwd TIV-Field Inputs'!B137</f>
        <v>0</v>
      </c>
      <c r="C137" s="53">
        <f>'1.4.Fwd TIV-Field Inputs'!C137</f>
        <v>0</v>
      </c>
      <c r="D137" s="53">
        <f>'1.4.Fwd TIV-Field Inputs'!D137</f>
        <v>0</v>
      </c>
      <c r="E137" s="84" t="str">
        <f t="shared" si="8"/>
        <v>0-0 (0)</v>
      </c>
      <c r="G137" s="10"/>
      <c r="H137" s="10"/>
      <c r="I137" s="96"/>
      <c r="J137" s="10"/>
      <c r="K137" s="10"/>
      <c r="L137" s="10"/>
      <c r="N137" s="10"/>
      <c r="O137" s="10"/>
      <c r="P137" s="10"/>
      <c r="Q137" s="10"/>
      <c r="R137" s="96"/>
      <c r="S137" s="10"/>
      <c r="T137" s="10"/>
      <c r="U137" s="10"/>
      <c r="V137" s="10"/>
      <c r="W137"/>
      <c r="X137" s="10"/>
      <c r="Y137" s="10"/>
      <c r="Z137" s="10"/>
      <c r="AA137" s="10"/>
      <c r="AB137" s="96"/>
      <c r="AC137" s="10"/>
      <c r="AD137" s="10"/>
      <c r="AE137" s="10"/>
      <c r="AF137" s="10"/>
      <c r="AH137" s="72">
        <f>IFERROR(VLOOKUP(D137,Masters!$D$3:$E$17,2,FALSE),0)</f>
        <v>0</v>
      </c>
    </row>
    <row r="138" spans="1:34" s="3" customFormat="1" ht="16.5" customHeight="1" x14ac:dyDescent="0.25">
      <c r="A138" s="53">
        <f>'1.4.Fwd TIV-Field Inputs'!A138</f>
        <v>0</v>
      </c>
      <c r="B138" s="53">
        <f>'1.4.Fwd TIV-Field Inputs'!B138</f>
        <v>0</v>
      </c>
      <c r="C138" s="53">
        <f>'1.4.Fwd TIV-Field Inputs'!C138</f>
        <v>0</v>
      </c>
      <c r="D138" s="53">
        <f>'1.4.Fwd TIV-Field Inputs'!D138</f>
        <v>0</v>
      </c>
      <c r="E138" s="84" t="str">
        <f t="shared" si="8"/>
        <v>0-0 (0)</v>
      </c>
      <c r="G138" s="10"/>
      <c r="H138" s="10"/>
      <c r="I138" s="96"/>
      <c r="J138" s="10"/>
      <c r="K138" s="10"/>
      <c r="L138" s="10"/>
      <c r="N138" s="10"/>
      <c r="O138" s="10"/>
      <c r="P138" s="10"/>
      <c r="Q138" s="10"/>
      <c r="R138" s="96"/>
      <c r="S138" s="10"/>
      <c r="T138" s="10"/>
      <c r="U138" s="10"/>
      <c r="V138" s="10"/>
      <c r="W138"/>
      <c r="X138" s="10"/>
      <c r="Y138" s="10"/>
      <c r="Z138" s="10"/>
      <c r="AA138" s="10"/>
      <c r="AB138" s="96"/>
      <c r="AC138" s="10"/>
      <c r="AD138" s="10"/>
      <c r="AE138" s="10"/>
      <c r="AF138" s="10"/>
      <c r="AH138" s="72">
        <f>IFERROR(VLOOKUP(D138,Masters!$D$3:$E$17,2,FALSE),0)</f>
        <v>0</v>
      </c>
    </row>
    <row r="139" spans="1:34" s="3" customFormat="1" ht="16.5" customHeight="1" x14ac:dyDescent="0.25">
      <c r="A139" s="53">
        <f>'1.4.Fwd TIV-Field Inputs'!A139</f>
        <v>0</v>
      </c>
      <c r="B139" s="53">
        <f>'1.4.Fwd TIV-Field Inputs'!B139</f>
        <v>0</v>
      </c>
      <c r="C139" s="53">
        <f>'1.4.Fwd TIV-Field Inputs'!C139</f>
        <v>0</v>
      </c>
      <c r="D139" s="53">
        <f>'1.4.Fwd TIV-Field Inputs'!D139</f>
        <v>0</v>
      </c>
      <c r="E139" s="84" t="str">
        <f t="shared" si="8"/>
        <v>0-0 (0)</v>
      </c>
      <c r="G139" s="10"/>
      <c r="H139" s="10"/>
      <c r="I139" s="96"/>
      <c r="J139" s="10"/>
      <c r="K139" s="10"/>
      <c r="L139" s="10"/>
      <c r="N139" s="10"/>
      <c r="O139" s="10"/>
      <c r="P139" s="10"/>
      <c r="Q139" s="10"/>
      <c r="R139" s="96"/>
      <c r="S139" s="10"/>
      <c r="T139" s="10"/>
      <c r="U139" s="10"/>
      <c r="V139" s="10"/>
      <c r="W139"/>
      <c r="X139" s="10"/>
      <c r="Y139" s="10"/>
      <c r="Z139" s="10"/>
      <c r="AA139" s="10"/>
      <c r="AB139" s="96"/>
      <c r="AC139" s="10"/>
      <c r="AD139" s="10"/>
      <c r="AE139" s="10"/>
      <c r="AF139" s="10"/>
      <c r="AH139" s="72">
        <f>IFERROR(VLOOKUP(D139,Masters!$D$3:$E$17,2,FALSE),0)</f>
        <v>0</v>
      </c>
    </row>
    <row r="140" spans="1:34" s="3" customFormat="1" ht="16.5" customHeight="1" x14ac:dyDescent="0.25">
      <c r="A140" s="53">
        <f>'1.4.Fwd TIV-Field Inputs'!A140</f>
        <v>0</v>
      </c>
      <c r="B140" s="53">
        <f>'1.4.Fwd TIV-Field Inputs'!B140</f>
        <v>0</v>
      </c>
      <c r="C140" s="53">
        <f>'1.4.Fwd TIV-Field Inputs'!C140</f>
        <v>0</v>
      </c>
      <c r="D140" s="53">
        <f>'1.4.Fwd TIV-Field Inputs'!D140</f>
        <v>0</v>
      </c>
      <c r="E140" s="84" t="str">
        <f t="shared" si="8"/>
        <v>0-0 (0)</v>
      </c>
      <c r="G140" s="10"/>
      <c r="H140" s="10"/>
      <c r="I140" s="96"/>
      <c r="J140" s="10"/>
      <c r="K140" s="10"/>
      <c r="L140" s="10"/>
      <c r="N140" s="10"/>
      <c r="O140" s="10"/>
      <c r="P140" s="10"/>
      <c r="Q140" s="10"/>
      <c r="R140" s="96"/>
      <c r="S140" s="10"/>
      <c r="T140" s="10"/>
      <c r="U140" s="10"/>
      <c r="V140" s="10"/>
      <c r="W140"/>
      <c r="X140" s="10"/>
      <c r="Y140" s="10"/>
      <c r="Z140" s="10"/>
      <c r="AA140" s="10"/>
      <c r="AB140" s="96"/>
      <c r="AC140" s="10"/>
      <c r="AD140" s="10"/>
      <c r="AE140" s="10"/>
      <c r="AF140" s="10"/>
      <c r="AH140" s="72">
        <f>IFERROR(VLOOKUP(D140,Masters!$D$3:$E$17,2,FALSE),0)</f>
        <v>0</v>
      </c>
    </row>
    <row r="141" spans="1:34" s="3" customFormat="1" ht="16.5" customHeight="1" x14ac:dyDescent="0.25">
      <c r="A141" s="53">
        <f>'1.4.Fwd TIV-Field Inputs'!A141</f>
        <v>0</v>
      </c>
      <c r="B141" s="53">
        <f>'1.4.Fwd TIV-Field Inputs'!B141</f>
        <v>0</v>
      </c>
      <c r="C141" s="53">
        <f>'1.4.Fwd TIV-Field Inputs'!C141</f>
        <v>0</v>
      </c>
      <c r="D141" s="53">
        <f>'1.4.Fwd TIV-Field Inputs'!D141</f>
        <v>0</v>
      </c>
      <c r="E141" s="84" t="str">
        <f t="shared" si="8"/>
        <v>0-0 (0)</v>
      </c>
      <c r="G141" s="10"/>
      <c r="H141" s="10"/>
      <c r="I141" s="96"/>
      <c r="J141" s="10"/>
      <c r="K141" s="10"/>
      <c r="L141" s="10"/>
      <c r="N141" s="10"/>
      <c r="O141" s="10"/>
      <c r="P141" s="10"/>
      <c r="Q141" s="10"/>
      <c r="R141" s="96"/>
      <c r="S141" s="10"/>
      <c r="T141" s="10"/>
      <c r="U141" s="10"/>
      <c r="V141" s="10"/>
      <c r="W141"/>
      <c r="X141" s="10"/>
      <c r="Y141" s="10"/>
      <c r="Z141" s="10"/>
      <c r="AA141" s="10"/>
      <c r="AB141" s="96"/>
      <c r="AC141" s="10"/>
      <c r="AD141" s="10"/>
      <c r="AE141" s="10"/>
      <c r="AF141" s="10"/>
      <c r="AH141" s="72">
        <f>IFERROR(VLOOKUP(D141,Masters!$D$3:$E$17,2,FALSE),0)</f>
        <v>0</v>
      </c>
    </row>
    <row r="142" spans="1:34" s="3" customFormat="1" ht="16.5" customHeight="1" x14ac:dyDescent="0.25">
      <c r="A142" s="53">
        <f>'1.4.Fwd TIV-Field Inputs'!A142</f>
        <v>0</v>
      </c>
      <c r="B142" s="53">
        <f>'1.4.Fwd TIV-Field Inputs'!B142</f>
        <v>0</v>
      </c>
      <c r="C142" s="53">
        <f>'1.4.Fwd TIV-Field Inputs'!C142</f>
        <v>0</v>
      </c>
      <c r="D142" s="53">
        <f>'1.4.Fwd TIV-Field Inputs'!D142</f>
        <v>0</v>
      </c>
      <c r="E142" s="84" t="str">
        <f t="shared" si="8"/>
        <v>0-0 (0)</v>
      </c>
      <c r="G142" s="10"/>
      <c r="H142" s="10"/>
      <c r="I142" s="96"/>
      <c r="J142" s="10"/>
      <c r="K142" s="10"/>
      <c r="L142" s="10"/>
      <c r="N142" s="10"/>
      <c r="O142" s="10"/>
      <c r="P142" s="10"/>
      <c r="Q142" s="10"/>
      <c r="R142" s="96"/>
      <c r="S142" s="10"/>
      <c r="T142" s="10"/>
      <c r="U142" s="10"/>
      <c r="V142" s="10"/>
      <c r="W142"/>
      <c r="X142" s="10"/>
      <c r="Y142" s="10"/>
      <c r="Z142" s="10"/>
      <c r="AA142" s="10"/>
      <c r="AB142" s="96"/>
      <c r="AC142" s="10"/>
      <c r="AD142" s="10"/>
      <c r="AE142" s="10"/>
      <c r="AF142" s="10"/>
      <c r="AH142" s="72">
        <f>IFERROR(VLOOKUP(D142,Masters!$D$3:$E$17,2,FALSE),0)</f>
        <v>0</v>
      </c>
    </row>
    <row r="143" spans="1:34" s="3" customFormat="1" ht="16.5" customHeight="1" x14ac:dyDescent="0.25">
      <c r="A143" s="53">
        <f>'1.4.Fwd TIV-Field Inputs'!A143</f>
        <v>0</v>
      </c>
      <c r="B143" s="53">
        <f>'1.4.Fwd TIV-Field Inputs'!B143</f>
        <v>0</v>
      </c>
      <c r="C143" s="53">
        <f>'1.4.Fwd TIV-Field Inputs'!C143</f>
        <v>0</v>
      </c>
      <c r="D143" s="53">
        <f>'1.4.Fwd TIV-Field Inputs'!D143</f>
        <v>0</v>
      </c>
      <c r="E143" s="84" t="str">
        <f t="shared" si="8"/>
        <v>0-0 (0)</v>
      </c>
      <c r="G143" s="10"/>
      <c r="H143" s="10"/>
      <c r="I143" s="96"/>
      <c r="J143" s="10"/>
      <c r="K143" s="10"/>
      <c r="L143" s="10"/>
      <c r="N143" s="10"/>
      <c r="O143" s="10"/>
      <c r="P143" s="10"/>
      <c r="Q143" s="10"/>
      <c r="R143" s="96"/>
      <c r="S143" s="10"/>
      <c r="T143" s="10"/>
      <c r="U143" s="10"/>
      <c r="V143" s="10"/>
      <c r="W143"/>
      <c r="X143" s="10"/>
      <c r="Y143" s="10"/>
      <c r="Z143" s="10"/>
      <c r="AA143" s="10"/>
      <c r="AB143" s="96"/>
      <c r="AC143" s="10"/>
      <c r="AD143" s="10"/>
      <c r="AE143" s="10"/>
      <c r="AF143" s="10"/>
      <c r="AH143" s="72">
        <f>IFERROR(VLOOKUP(D143,Masters!$D$3:$E$17,2,FALSE),0)</f>
        <v>0</v>
      </c>
    </row>
    <row r="144" spans="1:34" s="3" customFormat="1" ht="16.5" customHeight="1" x14ac:dyDescent="0.25">
      <c r="A144" s="53">
        <f>'1.4.Fwd TIV-Field Inputs'!A144</f>
        <v>0</v>
      </c>
      <c r="B144" s="53">
        <f>'1.4.Fwd TIV-Field Inputs'!B144</f>
        <v>0</v>
      </c>
      <c r="C144" s="53">
        <f>'1.4.Fwd TIV-Field Inputs'!C144</f>
        <v>0</v>
      </c>
      <c r="D144" s="53">
        <f>'1.4.Fwd TIV-Field Inputs'!D144</f>
        <v>0</v>
      </c>
      <c r="E144" s="84" t="str">
        <f t="shared" si="8"/>
        <v>0-0 (0)</v>
      </c>
      <c r="G144" s="10"/>
      <c r="H144" s="10"/>
      <c r="I144" s="96"/>
      <c r="J144" s="10"/>
      <c r="K144" s="10"/>
      <c r="L144" s="10"/>
      <c r="N144" s="10"/>
      <c r="O144" s="10"/>
      <c r="P144" s="10"/>
      <c r="Q144" s="10"/>
      <c r="R144" s="96"/>
      <c r="S144" s="10"/>
      <c r="T144" s="10"/>
      <c r="U144" s="10"/>
      <c r="V144" s="10"/>
      <c r="W144"/>
      <c r="X144" s="10"/>
      <c r="Y144" s="10"/>
      <c r="Z144" s="10"/>
      <c r="AA144" s="10"/>
      <c r="AB144" s="96"/>
      <c r="AC144" s="10"/>
      <c r="AD144" s="10"/>
      <c r="AE144" s="10"/>
      <c r="AF144" s="10"/>
      <c r="AH144" s="72">
        <f>IFERROR(VLOOKUP(D144,Masters!$D$3:$E$17,2,FALSE),0)</f>
        <v>0</v>
      </c>
    </row>
    <row r="145" spans="1:34" s="3" customFormat="1" ht="16.5" customHeight="1" x14ac:dyDescent="0.25">
      <c r="A145" s="53">
        <f>'1.4.Fwd TIV-Field Inputs'!A145</f>
        <v>0</v>
      </c>
      <c r="B145" s="53">
        <f>'1.4.Fwd TIV-Field Inputs'!B145</f>
        <v>0</v>
      </c>
      <c r="C145" s="53">
        <f>'1.4.Fwd TIV-Field Inputs'!C145</f>
        <v>0</v>
      </c>
      <c r="D145" s="53">
        <f>'1.4.Fwd TIV-Field Inputs'!D145</f>
        <v>0</v>
      </c>
      <c r="E145" s="84" t="str">
        <f t="shared" si="8"/>
        <v>0-0 (0)</v>
      </c>
      <c r="G145" s="10"/>
      <c r="H145" s="10"/>
      <c r="I145" s="96"/>
      <c r="J145" s="10"/>
      <c r="K145" s="10"/>
      <c r="L145" s="10"/>
      <c r="N145" s="10"/>
      <c r="O145" s="10"/>
      <c r="P145" s="10"/>
      <c r="Q145" s="10"/>
      <c r="R145" s="96"/>
      <c r="S145" s="10"/>
      <c r="T145" s="10"/>
      <c r="U145" s="10"/>
      <c r="V145" s="10"/>
      <c r="W145"/>
      <c r="X145" s="10"/>
      <c r="Y145" s="10"/>
      <c r="Z145" s="10"/>
      <c r="AA145" s="10"/>
      <c r="AB145" s="96"/>
      <c r="AC145" s="10"/>
      <c r="AD145" s="10"/>
      <c r="AE145" s="10"/>
      <c r="AF145" s="10"/>
      <c r="AH145" s="72">
        <f>IFERROR(VLOOKUP(D145,Masters!$D$3:$E$17,2,FALSE),0)</f>
        <v>0</v>
      </c>
    </row>
    <row r="146" spans="1:34" s="3" customFormat="1" ht="16.5" customHeight="1" x14ac:dyDescent="0.25">
      <c r="A146" s="53">
        <f>'1.4.Fwd TIV-Field Inputs'!A146</f>
        <v>0</v>
      </c>
      <c r="B146" s="53">
        <f>'1.4.Fwd TIV-Field Inputs'!B146</f>
        <v>0</v>
      </c>
      <c r="C146" s="53">
        <f>'1.4.Fwd TIV-Field Inputs'!C146</f>
        <v>0</v>
      </c>
      <c r="D146" s="53">
        <f>'1.4.Fwd TIV-Field Inputs'!D146</f>
        <v>0</v>
      </c>
      <c r="E146" s="84" t="str">
        <f t="shared" si="8"/>
        <v>0-0 (0)</v>
      </c>
      <c r="G146" s="10"/>
      <c r="H146" s="10"/>
      <c r="I146" s="96"/>
      <c r="J146" s="10"/>
      <c r="K146" s="10"/>
      <c r="L146" s="10"/>
      <c r="N146" s="10"/>
      <c r="O146" s="10"/>
      <c r="P146" s="10"/>
      <c r="Q146" s="10"/>
      <c r="R146" s="96"/>
      <c r="S146" s="10"/>
      <c r="T146" s="10"/>
      <c r="U146" s="10"/>
      <c r="V146" s="10"/>
      <c r="W146"/>
      <c r="X146" s="10"/>
      <c r="Y146" s="10"/>
      <c r="Z146" s="10"/>
      <c r="AA146" s="10"/>
      <c r="AB146" s="96"/>
      <c r="AC146" s="10"/>
      <c r="AD146" s="10"/>
      <c r="AE146" s="10"/>
      <c r="AF146" s="10"/>
      <c r="AH146" s="72">
        <f>IFERROR(VLOOKUP(D146,Masters!$D$3:$E$17,2,FALSE),0)</f>
        <v>0</v>
      </c>
    </row>
    <row r="147" spans="1:34" s="3" customFormat="1" ht="16.5" customHeight="1" x14ac:dyDescent="0.25">
      <c r="A147" s="53">
        <f>'1.4.Fwd TIV-Field Inputs'!A147</f>
        <v>0</v>
      </c>
      <c r="B147" s="53">
        <f>'1.4.Fwd TIV-Field Inputs'!B147</f>
        <v>0</v>
      </c>
      <c r="C147" s="53">
        <f>'1.4.Fwd TIV-Field Inputs'!C147</f>
        <v>0</v>
      </c>
      <c r="D147" s="53">
        <f>'1.4.Fwd TIV-Field Inputs'!D147</f>
        <v>0</v>
      </c>
      <c r="E147" s="84" t="str">
        <f t="shared" si="8"/>
        <v>0-0 (0)</v>
      </c>
      <c r="G147" s="10"/>
      <c r="H147" s="10"/>
      <c r="I147" s="96"/>
      <c r="J147" s="10"/>
      <c r="K147" s="10"/>
      <c r="L147" s="10"/>
      <c r="N147" s="10"/>
      <c r="O147" s="10"/>
      <c r="P147" s="10"/>
      <c r="Q147" s="10"/>
      <c r="R147" s="96"/>
      <c r="S147" s="10"/>
      <c r="T147" s="10"/>
      <c r="U147" s="10"/>
      <c r="V147" s="10"/>
      <c r="W147"/>
      <c r="X147" s="10"/>
      <c r="Y147" s="10"/>
      <c r="Z147" s="10"/>
      <c r="AA147" s="10"/>
      <c r="AB147" s="96"/>
      <c r="AC147" s="10"/>
      <c r="AD147" s="10"/>
      <c r="AE147" s="10"/>
      <c r="AF147" s="10"/>
      <c r="AH147" s="72">
        <f>IFERROR(VLOOKUP(D147,Masters!$D$3:$E$17,2,FALSE),0)</f>
        <v>0</v>
      </c>
    </row>
    <row r="148" spans="1:34" s="3" customFormat="1" ht="16.5" customHeight="1" x14ac:dyDescent="0.25">
      <c r="A148" s="53">
        <f>'1.4.Fwd TIV-Field Inputs'!A148</f>
        <v>0</v>
      </c>
      <c r="B148" s="53">
        <f>'1.4.Fwd TIV-Field Inputs'!B148</f>
        <v>0</v>
      </c>
      <c r="C148" s="53">
        <f>'1.4.Fwd TIV-Field Inputs'!C148</f>
        <v>0</v>
      </c>
      <c r="D148" s="53">
        <f>'1.4.Fwd TIV-Field Inputs'!D148</f>
        <v>0</v>
      </c>
      <c r="E148" s="84" t="str">
        <f t="shared" si="8"/>
        <v>0-0 (0)</v>
      </c>
      <c r="G148" s="10"/>
      <c r="H148" s="10"/>
      <c r="I148" s="96"/>
      <c r="J148" s="10"/>
      <c r="K148" s="10"/>
      <c r="L148" s="10"/>
      <c r="N148" s="10"/>
      <c r="O148" s="10"/>
      <c r="P148" s="10"/>
      <c r="Q148" s="10"/>
      <c r="R148" s="96"/>
      <c r="S148" s="10"/>
      <c r="T148" s="10"/>
      <c r="U148" s="10"/>
      <c r="V148" s="10"/>
      <c r="W148"/>
      <c r="X148" s="10"/>
      <c r="Y148" s="10"/>
      <c r="Z148" s="10"/>
      <c r="AA148" s="10"/>
      <c r="AB148" s="96"/>
      <c r="AC148" s="10"/>
      <c r="AD148" s="10"/>
      <c r="AE148" s="10"/>
      <c r="AF148" s="10"/>
      <c r="AH148" s="72">
        <f>IFERROR(VLOOKUP(D148,Masters!$D$3:$E$17,2,FALSE),0)</f>
        <v>0</v>
      </c>
    </row>
    <row r="149" spans="1:34" s="3" customFormat="1" ht="16.5" customHeight="1" x14ac:dyDescent="0.25">
      <c r="A149" s="53">
        <f>'1.4.Fwd TIV-Field Inputs'!A149</f>
        <v>0</v>
      </c>
      <c r="B149" s="53">
        <f>'1.4.Fwd TIV-Field Inputs'!B149</f>
        <v>0</v>
      </c>
      <c r="C149" s="53">
        <f>'1.4.Fwd TIV-Field Inputs'!C149</f>
        <v>0</v>
      </c>
      <c r="D149" s="53">
        <f>'1.4.Fwd TIV-Field Inputs'!D149</f>
        <v>0</v>
      </c>
      <c r="E149" s="84" t="str">
        <f t="shared" si="8"/>
        <v>0-0 (0)</v>
      </c>
      <c r="G149" s="10"/>
      <c r="H149" s="10"/>
      <c r="I149" s="96"/>
      <c r="J149" s="10"/>
      <c r="K149" s="10"/>
      <c r="L149" s="10"/>
      <c r="N149" s="10"/>
      <c r="O149" s="10"/>
      <c r="P149" s="10"/>
      <c r="Q149" s="10"/>
      <c r="R149" s="96"/>
      <c r="S149" s="10"/>
      <c r="T149" s="10"/>
      <c r="U149" s="10"/>
      <c r="V149" s="10"/>
      <c r="W149"/>
      <c r="X149" s="10"/>
      <c r="Y149" s="10"/>
      <c r="Z149" s="10"/>
      <c r="AA149" s="10"/>
      <c r="AB149" s="96"/>
      <c r="AC149" s="10"/>
      <c r="AD149" s="10"/>
      <c r="AE149" s="10"/>
      <c r="AF149" s="10"/>
      <c r="AH149" s="72">
        <f>IFERROR(VLOOKUP(D149,Masters!$D$3:$E$17,2,FALSE),0)</f>
        <v>0</v>
      </c>
    </row>
    <row r="150" spans="1:34" s="3" customFormat="1" ht="16.5" customHeight="1" x14ac:dyDescent="0.25">
      <c r="A150" s="53">
        <f>'1.4.Fwd TIV-Field Inputs'!A150</f>
        <v>0</v>
      </c>
      <c r="B150" s="53">
        <f>'1.4.Fwd TIV-Field Inputs'!B150</f>
        <v>0</v>
      </c>
      <c r="C150" s="53">
        <f>'1.4.Fwd TIV-Field Inputs'!C150</f>
        <v>0</v>
      </c>
      <c r="D150" s="53">
        <f>'1.4.Fwd TIV-Field Inputs'!D150</f>
        <v>0</v>
      </c>
      <c r="E150" s="84" t="str">
        <f t="shared" si="8"/>
        <v>0-0 (0)</v>
      </c>
      <c r="G150" s="10"/>
      <c r="H150" s="10"/>
      <c r="I150" s="96"/>
      <c r="J150" s="10"/>
      <c r="K150" s="10"/>
      <c r="L150" s="10"/>
      <c r="N150" s="10"/>
      <c r="O150" s="10"/>
      <c r="P150" s="10"/>
      <c r="Q150" s="10"/>
      <c r="R150" s="96"/>
      <c r="S150" s="10"/>
      <c r="T150" s="10"/>
      <c r="U150" s="10"/>
      <c r="V150" s="10"/>
      <c r="W150"/>
      <c r="X150" s="10"/>
      <c r="Y150" s="10"/>
      <c r="Z150" s="10"/>
      <c r="AA150" s="10"/>
      <c r="AB150" s="96"/>
      <c r="AC150" s="10"/>
      <c r="AD150" s="10"/>
      <c r="AE150" s="10"/>
      <c r="AF150" s="10"/>
      <c r="AH150" s="72">
        <f>IFERROR(VLOOKUP(D150,Masters!$D$3:$E$17,2,FALSE),0)</f>
        <v>0</v>
      </c>
    </row>
    <row r="151" spans="1:34" s="3" customFormat="1" ht="16.5" customHeight="1" x14ac:dyDescent="0.25">
      <c r="A151" s="53">
        <f>'1.4.Fwd TIV-Field Inputs'!A151</f>
        <v>0</v>
      </c>
      <c r="B151" s="53">
        <f>'1.4.Fwd TIV-Field Inputs'!B151</f>
        <v>0</v>
      </c>
      <c r="C151" s="53">
        <f>'1.4.Fwd TIV-Field Inputs'!C151</f>
        <v>0</v>
      </c>
      <c r="D151" s="53">
        <f>'1.4.Fwd TIV-Field Inputs'!D151</f>
        <v>0</v>
      </c>
      <c r="E151" s="84" t="str">
        <f t="shared" si="8"/>
        <v>0-0 (0)</v>
      </c>
      <c r="G151" s="10"/>
      <c r="H151" s="10"/>
      <c r="I151" s="96"/>
      <c r="J151" s="10"/>
      <c r="K151" s="10"/>
      <c r="L151" s="10"/>
      <c r="N151" s="10"/>
      <c r="O151" s="10"/>
      <c r="P151" s="10"/>
      <c r="Q151" s="10"/>
      <c r="R151" s="96"/>
      <c r="S151" s="10"/>
      <c r="T151" s="10"/>
      <c r="U151" s="10"/>
      <c r="V151" s="10"/>
      <c r="W151"/>
      <c r="X151" s="10"/>
      <c r="Y151" s="10"/>
      <c r="Z151" s="10"/>
      <c r="AA151" s="10"/>
      <c r="AB151" s="96"/>
      <c r="AC151" s="10"/>
      <c r="AD151" s="10"/>
      <c r="AE151" s="10"/>
      <c r="AF151" s="10"/>
      <c r="AH151" s="72">
        <f>IFERROR(VLOOKUP(D151,Masters!$D$3:$E$17,2,FALSE),0)</f>
        <v>0</v>
      </c>
    </row>
    <row r="152" spans="1:34" s="3" customFormat="1" ht="16.5" customHeight="1" x14ac:dyDescent="0.25">
      <c r="A152" s="53">
        <f>'1.4.Fwd TIV-Field Inputs'!A152</f>
        <v>0</v>
      </c>
      <c r="B152" s="53">
        <f>'1.4.Fwd TIV-Field Inputs'!B152</f>
        <v>0</v>
      </c>
      <c r="C152" s="53">
        <f>'1.4.Fwd TIV-Field Inputs'!C152</f>
        <v>0</v>
      </c>
      <c r="D152" s="53">
        <f>'1.4.Fwd TIV-Field Inputs'!D152</f>
        <v>0</v>
      </c>
      <c r="E152" s="84" t="str">
        <f t="shared" si="8"/>
        <v>0-0 (0)</v>
      </c>
      <c r="G152" s="10"/>
      <c r="H152" s="10"/>
      <c r="I152" s="96"/>
      <c r="J152" s="10"/>
      <c r="K152" s="10"/>
      <c r="L152" s="10"/>
      <c r="N152" s="10"/>
      <c r="O152" s="10"/>
      <c r="P152" s="10"/>
      <c r="Q152" s="10"/>
      <c r="R152" s="96"/>
      <c r="S152" s="10"/>
      <c r="T152" s="10"/>
      <c r="U152" s="10"/>
      <c r="V152" s="10"/>
      <c r="W152"/>
      <c r="X152" s="10"/>
      <c r="Y152" s="10"/>
      <c r="Z152" s="10"/>
      <c r="AA152" s="10"/>
      <c r="AB152" s="96"/>
      <c r="AC152" s="10"/>
      <c r="AD152" s="10"/>
      <c r="AE152" s="10"/>
      <c r="AF152" s="10"/>
      <c r="AH152" s="72">
        <f>IFERROR(VLOOKUP(D152,Masters!$D$3:$E$17,2,FALSE),0)</f>
        <v>0</v>
      </c>
    </row>
    <row r="153" spans="1:34" s="3" customFormat="1" ht="16.5" customHeight="1" x14ac:dyDescent="0.25">
      <c r="A153" s="53">
        <f>'1.4.Fwd TIV-Field Inputs'!A153</f>
        <v>0</v>
      </c>
      <c r="B153" s="53">
        <f>'1.4.Fwd TIV-Field Inputs'!B153</f>
        <v>0</v>
      </c>
      <c r="C153" s="53">
        <f>'1.4.Fwd TIV-Field Inputs'!C153</f>
        <v>0</v>
      </c>
      <c r="D153" s="53">
        <f>'1.4.Fwd TIV-Field Inputs'!D153</f>
        <v>0</v>
      </c>
      <c r="E153" s="84" t="str">
        <f t="shared" si="8"/>
        <v>0-0 (0)</v>
      </c>
      <c r="G153" s="10"/>
      <c r="H153" s="10"/>
      <c r="I153" s="96"/>
      <c r="J153" s="10"/>
      <c r="K153" s="10"/>
      <c r="L153" s="10"/>
      <c r="N153" s="10"/>
      <c r="O153" s="10"/>
      <c r="P153" s="10"/>
      <c r="Q153" s="10"/>
      <c r="R153" s="96"/>
      <c r="S153" s="10"/>
      <c r="T153" s="10"/>
      <c r="U153" s="10"/>
      <c r="V153" s="10"/>
      <c r="W153"/>
      <c r="X153" s="10"/>
      <c r="Y153" s="10"/>
      <c r="Z153" s="10"/>
      <c r="AA153" s="10"/>
      <c r="AB153" s="96"/>
      <c r="AC153" s="10"/>
      <c r="AD153" s="10"/>
      <c r="AE153" s="10"/>
      <c r="AF153" s="10"/>
      <c r="AH153" s="72">
        <f>IFERROR(VLOOKUP(D153,Masters!$D$3:$E$17,2,FALSE),0)</f>
        <v>0</v>
      </c>
    </row>
    <row r="154" spans="1:34" s="3" customFormat="1" ht="16.5" customHeight="1" x14ac:dyDescent="0.25">
      <c r="A154" s="53">
        <f>'1.4.Fwd TIV-Field Inputs'!A154</f>
        <v>0</v>
      </c>
      <c r="B154" s="53">
        <f>'1.4.Fwd TIV-Field Inputs'!B154</f>
        <v>0</v>
      </c>
      <c r="C154" s="53">
        <f>'1.4.Fwd TIV-Field Inputs'!C154</f>
        <v>0</v>
      </c>
      <c r="D154" s="53">
        <f>'1.4.Fwd TIV-Field Inputs'!D154</f>
        <v>0</v>
      </c>
      <c r="E154" s="84" t="str">
        <f t="shared" si="8"/>
        <v>0-0 (0)</v>
      </c>
      <c r="G154" s="10"/>
      <c r="H154" s="10"/>
      <c r="I154" s="96"/>
      <c r="J154" s="10"/>
      <c r="K154" s="10"/>
      <c r="L154" s="10"/>
      <c r="N154" s="10"/>
      <c r="O154" s="10"/>
      <c r="P154" s="10"/>
      <c r="Q154" s="10"/>
      <c r="R154" s="96"/>
      <c r="S154" s="10"/>
      <c r="T154" s="10"/>
      <c r="U154" s="10"/>
      <c r="V154" s="10"/>
      <c r="W154"/>
      <c r="X154" s="10"/>
      <c r="Y154" s="10"/>
      <c r="Z154" s="10"/>
      <c r="AA154" s="10"/>
      <c r="AB154" s="96"/>
      <c r="AC154" s="10"/>
      <c r="AD154" s="10"/>
      <c r="AE154" s="10"/>
      <c r="AF154" s="10"/>
      <c r="AH154" s="72">
        <f>IFERROR(VLOOKUP(D154,Masters!$D$3:$E$17,2,FALSE),0)</f>
        <v>0</v>
      </c>
    </row>
    <row r="155" spans="1:34" s="3" customFormat="1" ht="16.5" customHeight="1" x14ac:dyDescent="0.25">
      <c r="A155" s="53">
        <f>'1.4.Fwd TIV-Field Inputs'!A155</f>
        <v>0</v>
      </c>
      <c r="B155" s="53">
        <f>'1.4.Fwd TIV-Field Inputs'!B155</f>
        <v>0</v>
      </c>
      <c r="C155" s="53">
        <f>'1.4.Fwd TIV-Field Inputs'!C155</f>
        <v>0</v>
      </c>
      <c r="D155" s="53">
        <f>'1.4.Fwd TIV-Field Inputs'!D155</f>
        <v>0</v>
      </c>
      <c r="E155" s="84" t="str">
        <f t="shared" si="8"/>
        <v>0-0 (0)</v>
      </c>
      <c r="G155" s="10"/>
      <c r="H155" s="10"/>
      <c r="I155" s="96"/>
      <c r="J155" s="10"/>
      <c r="K155" s="10"/>
      <c r="L155" s="10"/>
      <c r="N155" s="10"/>
      <c r="O155" s="10"/>
      <c r="P155" s="10"/>
      <c r="Q155" s="10"/>
      <c r="R155" s="96"/>
      <c r="S155" s="10"/>
      <c r="T155" s="10"/>
      <c r="U155" s="10"/>
      <c r="V155" s="10"/>
      <c r="W155"/>
      <c r="X155" s="10"/>
      <c r="Y155" s="10"/>
      <c r="Z155" s="10"/>
      <c r="AA155" s="10"/>
      <c r="AB155" s="96"/>
      <c r="AC155" s="10"/>
      <c r="AD155" s="10"/>
      <c r="AE155" s="10"/>
      <c r="AF155" s="10"/>
      <c r="AH155" s="72">
        <f>IFERROR(VLOOKUP(D155,Masters!$D$3:$E$17,2,FALSE),0)</f>
        <v>0</v>
      </c>
    </row>
    <row r="156" spans="1:34" s="3" customFormat="1" ht="16.5" customHeight="1" x14ac:dyDescent="0.25">
      <c r="A156" s="53">
        <f>'1.4.Fwd TIV-Field Inputs'!A156</f>
        <v>0</v>
      </c>
      <c r="B156" s="53">
        <f>'1.4.Fwd TIV-Field Inputs'!B156</f>
        <v>0</v>
      </c>
      <c r="C156" s="53">
        <f>'1.4.Fwd TIV-Field Inputs'!C156</f>
        <v>0</v>
      </c>
      <c r="D156" s="53">
        <f>'1.4.Fwd TIV-Field Inputs'!D156</f>
        <v>0</v>
      </c>
      <c r="E156" s="84" t="str">
        <f t="shared" si="8"/>
        <v>0-0 (0)</v>
      </c>
      <c r="G156" s="10"/>
      <c r="H156" s="10"/>
      <c r="I156" s="96"/>
      <c r="J156" s="10"/>
      <c r="K156" s="10"/>
      <c r="L156" s="10"/>
      <c r="N156" s="10"/>
      <c r="O156" s="10"/>
      <c r="P156" s="10"/>
      <c r="Q156" s="10"/>
      <c r="R156" s="96"/>
      <c r="S156" s="10"/>
      <c r="T156" s="10"/>
      <c r="U156" s="10"/>
      <c r="V156" s="10"/>
      <c r="W156"/>
      <c r="X156" s="10"/>
      <c r="Y156" s="10"/>
      <c r="Z156" s="10"/>
      <c r="AA156" s="10"/>
      <c r="AB156" s="96"/>
      <c r="AC156" s="10"/>
      <c r="AD156" s="10"/>
      <c r="AE156" s="10"/>
      <c r="AF156" s="10"/>
      <c r="AH156" s="72">
        <f>IFERROR(VLOOKUP(D156,Masters!$D$3:$E$17,2,FALSE),0)</f>
        <v>0</v>
      </c>
    </row>
    <row r="157" spans="1:34" s="3" customFormat="1" ht="16.5" customHeight="1" x14ac:dyDescent="0.25">
      <c r="A157" s="53">
        <f>'1.4.Fwd TIV-Field Inputs'!A157</f>
        <v>0</v>
      </c>
      <c r="B157" s="53">
        <f>'1.4.Fwd TIV-Field Inputs'!B157</f>
        <v>0</v>
      </c>
      <c r="C157" s="53">
        <f>'1.4.Fwd TIV-Field Inputs'!C157</f>
        <v>0</v>
      </c>
      <c r="D157" s="53">
        <f>'1.4.Fwd TIV-Field Inputs'!D157</f>
        <v>0</v>
      </c>
      <c r="E157" s="84" t="str">
        <f t="shared" si="8"/>
        <v>0-0 (0)</v>
      </c>
      <c r="G157" s="10"/>
      <c r="H157" s="10"/>
      <c r="I157" s="96"/>
      <c r="J157" s="10"/>
      <c r="K157" s="10"/>
      <c r="L157" s="10"/>
      <c r="N157" s="10"/>
      <c r="O157" s="10"/>
      <c r="P157" s="10"/>
      <c r="Q157" s="10"/>
      <c r="R157" s="96"/>
      <c r="S157" s="10"/>
      <c r="T157" s="10"/>
      <c r="U157" s="10"/>
      <c r="V157" s="10"/>
      <c r="W157"/>
      <c r="X157" s="10"/>
      <c r="Y157" s="10"/>
      <c r="Z157" s="10"/>
      <c r="AA157" s="10"/>
      <c r="AB157" s="96"/>
      <c r="AC157" s="10"/>
      <c r="AD157" s="10"/>
      <c r="AE157" s="10"/>
      <c r="AF157" s="10"/>
      <c r="AH157" s="72">
        <f>IFERROR(VLOOKUP(D157,Masters!$D$3:$E$17,2,FALSE),0)</f>
        <v>0</v>
      </c>
    </row>
    <row r="158" spans="1:34" s="3" customFormat="1" ht="16.5" customHeight="1" x14ac:dyDescent="0.25">
      <c r="A158" s="53">
        <f>'1.4.Fwd TIV-Field Inputs'!A158</f>
        <v>0</v>
      </c>
      <c r="B158" s="53">
        <f>'1.4.Fwd TIV-Field Inputs'!B158</f>
        <v>0</v>
      </c>
      <c r="C158" s="53">
        <f>'1.4.Fwd TIV-Field Inputs'!C158</f>
        <v>0</v>
      </c>
      <c r="D158" s="53">
        <f>'1.4.Fwd TIV-Field Inputs'!D158</f>
        <v>0</v>
      </c>
      <c r="E158" s="84" t="str">
        <f t="shared" si="8"/>
        <v>0-0 (0)</v>
      </c>
      <c r="G158" s="10"/>
      <c r="H158" s="10"/>
      <c r="I158" s="96"/>
      <c r="J158" s="10"/>
      <c r="K158" s="10"/>
      <c r="L158" s="10"/>
      <c r="N158" s="10"/>
      <c r="O158" s="10"/>
      <c r="P158" s="10"/>
      <c r="Q158" s="10"/>
      <c r="R158" s="96"/>
      <c r="S158" s="10"/>
      <c r="T158" s="10"/>
      <c r="U158" s="10"/>
      <c r="V158" s="10"/>
      <c r="W158"/>
      <c r="X158" s="10"/>
      <c r="Y158" s="10"/>
      <c r="Z158" s="10"/>
      <c r="AA158" s="10"/>
      <c r="AB158" s="96"/>
      <c r="AC158" s="10"/>
      <c r="AD158" s="10"/>
      <c r="AE158" s="10"/>
      <c r="AF158" s="10"/>
      <c r="AH158" s="72">
        <f>IFERROR(VLOOKUP(D158,Masters!$D$3:$E$17,2,FALSE),0)</f>
        <v>0</v>
      </c>
    </row>
    <row r="159" spans="1:34" s="3" customFormat="1" ht="16.5" customHeight="1" x14ac:dyDescent="0.25">
      <c r="A159" s="53">
        <f>'1.4.Fwd TIV-Field Inputs'!A159</f>
        <v>0</v>
      </c>
      <c r="B159" s="53">
        <f>'1.4.Fwd TIV-Field Inputs'!B159</f>
        <v>0</v>
      </c>
      <c r="C159" s="53">
        <f>'1.4.Fwd TIV-Field Inputs'!C159</f>
        <v>0</v>
      </c>
      <c r="D159" s="53">
        <f>'1.4.Fwd TIV-Field Inputs'!D159</f>
        <v>0</v>
      </c>
      <c r="E159" s="84" t="str">
        <f t="shared" si="8"/>
        <v>0-0 (0)</v>
      </c>
      <c r="G159" s="10"/>
      <c r="H159" s="10"/>
      <c r="I159" s="96"/>
      <c r="J159" s="10"/>
      <c r="K159" s="10"/>
      <c r="L159" s="10"/>
      <c r="N159" s="10"/>
      <c r="O159" s="10"/>
      <c r="P159" s="10"/>
      <c r="Q159" s="10"/>
      <c r="R159" s="96"/>
      <c r="S159" s="10"/>
      <c r="T159" s="10"/>
      <c r="U159" s="10"/>
      <c r="V159" s="10"/>
      <c r="W159"/>
      <c r="X159" s="10"/>
      <c r="Y159" s="10"/>
      <c r="Z159" s="10"/>
      <c r="AA159" s="10"/>
      <c r="AB159" s="96"/>
      <c r="AC159" s="10"/>
      <c r="AD159" s="10"/>
      <c r="AE159" s="10"/>
      <c r="AF159" s="10"/>
      <c r="AH159" s="72">
        <f>IFERROR(VLOOKUP(D159,Masters!$D$3:$E$17,2,FALSE),0)</f>
        <v>0</v>
      </c>
    </row>
    <row r="160" spans="1:34" s="3" customFormat="1" ht="16.5" customHeight="1" x14ac:dyDescent="0.25">
      <c r="A160" s="53">
        <f>'1.4.Fwd TIV-Field Inputs'!A160</f>
        <v>0</v>
      </c>
      <c r="B160" s="53">
        <f>'1.4.Fwd TIV-Field Inputs'!B160</f>
        <v>0</v>
      </c>
      <c r="C160" s="53">
        <f>'1.4.Fwd TIV-Field Inputs'!C160</f>
        <v>0</v>
      </c>
      <c r="D160" s="53">
        <f>'1.4.Fwd TIV-Field Inputs'!D160</f>
        <v>0</v>
      </c>
      <c r="E160" s="84" t="str">
        <f t="shared" si="8"/>
        <v>0-0 (0)</v>
      </c>
      <c r="G160" s="10"/>
      <c r="H160" s="10"/>
      <c r="I160" s="96"/>
      <c r="J160" s="10"/>
      <c r="K160" s="10"/>
      <c r="L160" s="10"/>
      <c r="N160" s="10"/>
      <c r="O160" s="10"/>
      <c r="P160" s="10"/>
      <c r="Q160" s="10"/>
      <c r="R160" s="96"/>
      <c r="S160" s="10"/>
      <c r="T160" s="10"/>
      <c r="U160" s="10"/>
      <c r="V160" s="10"/>
      <c r="W160"/>
      <c r="X160" s="10"/>
      <c r="Y160" s="10"/>
      <c r="Z160" s="10"/>
      <c r="AA160" s="10"/>
      <c r="AB160" s="96"/>
      <c r="AC160" s="10"/>
      <c r="AD160" s="10"/>
      <c r="AE160" s="10"/>
      <c r="AF160" s="10"/>
      <c r="AH160" s="72">
        <f>IFERROR(VLOOKUP(D160,Masters!$D$3:$E$17,2,FALSE),0)</f>
        <v>0</v>
      </c>
    </row>
    <row r="161" spans="1:34" s="3" customFormat="1" ht="16.5" customHeight="1" x14ac:dyDescent="0.25">
      <c r="A161" s="53">
        <f>'1.4.Fwd TIV-Field Inputs'!A161</f>
        <v>0</v>
      </c>
      <c r="B161" s="53">
        <f>'1.4.Fwd TIV-Field Inputs'!B161</f>
        <v>0</v>
      </c>
      <c r="C161" s="53">
        <f>'1.4.Fwd TIV-Field Inputs'!C161</f>
        <v>0</v>
      </c>
      <c r="D161" s="53">
        <f>'1.4.Fwd TIV-Field Inputs'!D161</f>
        <v>0</v>
      </c>
      <c r="E161" s="84" t="str">
        <f t="shared" si="8"/>
        <v>0-0 (0)</v>
      </c>
      <c r="G161" s="10"/>
      <c r="H161" s="10"/>
      <c r="I161" s="96"/>
      <c r="J161" s="10"/>
      <c r="K161" s="10"/>
      <c r="L161" s="10"/>
      <c r="N161" s="10"/>
      <c r="O161" s="10"/>
      <c r="P161" s="10"/>
      <c r="Q161" s="10"/>
      <c r="R161" s="96"/>
      <c r="S161" s="10"/>
      <c r="T161" s="10"/>
      <c r="U161" s="10"/>
      <c r="V161" s="10"/>
      <c r="W161"/>
      <c r="X161" s="10"/>
      <c r="Y161" s="10"/>
      <c r="Z161" s="10"/>
      <c r="AA161" s="10"/>
      <c r="AB161" s="96"/>
      <c r="AC161" s="10"/>
      <c r="AD161" s="10"/>
      <c r="AE161" s="10"/>
      <c r="AF161" s="10"/>
      <c r="AH161" s="72">
        <f>IFERROR(VLOOKUP(D161,Masters!$D$3:$E$17,2,FALSE),0)</f>
        <v>0</v>
      </c>
    </row>
    <row r="162" spans="1:34" s="3" customFormat="1" ht="16.5" customHeight="1" x14ac:dyDescent="0.25">
      <c r="A162" s="53">
        <f>'1.4.Fwd TIV-Field Inputs'!A162</f>
        <v>0</v>
      </c>
      <c r="B162" s="53">
        <f>'1.4.Fwd TIV-Field Inputs'!B162</f>
        <v>0</v>
      </c>
      <c r="C162" s="53">
        <f>'1.4.Fwd TIV-Field Inputs'!C162</f>
        <v>0</v>
      </c>
      <c r="D162" s="53">
        <f>'1.4.Fwd TIV-Field Inputs'!D162</f>
        <v>0</v>
      </c>
      <c r="E162" s="84" t="str">
        <f t="shared" si="8"/>
        <v>0-0 (0)</v>
      </c>
      <c r="G162" s="10"/>
      <c r="H162" s="10"/>
      <c r="I162" s="96"/>
      <c r="J162" s="10"/>
      <c r="K162" s="10"/>
      <c r="L162" s="10"/>
      <c r="N162" s="10"/>
      <c r="O162" s="10"/>
      <c r="P162" s="10"/>
      <c r="Q162" s="10"/>
      <c r="R162" s="96"/>
      <c r="S162" s="10"/>
      <c r="T162" s="10"/>
      <c r="U162" s="10"/>
      <c r="V162" s="10"/>
      <c r="W162"/>
      <c r="X162" s="10"/>
      <c r="Y162" s="10"/>
      <c r="Z162" s="10"/>
      <c r="AA162" s="10"/>
      <c r="AB162" s="96"/>
      <c r="AC162" s="10"/>
      <c r="AD162" s="10"/>
      <c r="AE162" s="10"/>
      <c r="AF162" s="10"/>
      <c r="AH162" s="72">
        <f>IFERROR(VLOOKUP(D162,Masters!$D$3:$E$17,2,FALSE),0)</f>
        <v>0</v>
      </c>
    </row>
    <row r="163" spans="1:34" s="3" customFormat="1" ht="16.5" customHeight="1" x14ac:dyDescent="0.25">
      <c r="A163" s="53">
        <f>'1.4.Fwd TIV-Field Inputs'!A163</f>
        <v>0</v>
      </c>
      <c r="B163" s="53">
        <f>'1.4.Fwd TIV-Field Inputs'!B163</f>
        <v>0</v>
      </c>
      <c r="C163" s="53">
        <f>'1.4.Fwd TIV-Field Inputs'!C163</f>
        <v>0</v>
      </c>
      <c r="D163" s="53">
        <f>'1.4.Fwd TIV-Field Inputs'!D163</f>
        <v>0</v>
      </c>
      <c r="E163" s="84" t="str">
        <f t="shared" si="8"/>
        <v>0-0 (0)</v>
      </c>
      <c r="G163" s="10"/>
      <c r="H163" s="10"/>
      <c r="I163" s="96"/>
      <c r="J163" s="10"/>
      <c r="K163" s="10"/>
      <c r="L163" s="10"/>
      <c r="N163" s="10"/>
      <c r="O163" s="10"/>
      <c r="P163" s="10"/>
      <c r="Q163" s="10"/>
      <c r="R163" s="96"/>
      <c r="S163" s="10"/>
      <c r="T163" s="10"/>
      <c r="U163" s="10"/>
      <c r="V163" s="10"/>
      <c r="W163"/>
      <c r="X163" s="10"/>
      <c r="Y163" s="10"/>
      <c r="Z163" s="10"/>
      <c r="AA163" s="10"/>
      <c r="AB163" s="96"/>
      <c r="AC163" s="10"/>
      <c r="AD163" s="10"/>
      <c r="AE163" s="10"/>
      <c r="AF163" s="10"/>
      <c r="AH163" s="72">
        <f>IFERROR(VLOOKUP(D163,Masters!$D$3:$E$17,2,FALSE),0)</f>
        <v>0</v>
      </c>
    </row>
    <row r="164" spans="1:34" s="3" customFormat="1" ht="16.5" customHeight="1" x14ac:dyDescent="0.25">
      <c r="A164" s="53">
        <f>'1.4.Fwd TIV-Field Inputs'!A164</f>
        <v>0</v>
      </c>
      <c r="B164" s="53">
        <f>'1.4.Fwd TIV-Field Inputs'!B164</f>
        <v>0</v>
      </c>
      <c r="C164" s="53">
        <f>'1.4.Fwd TIV-Field Inputs'!C164</f>
        <v>0</v>
      </c>
      <c r="D164" s="53">
        <f>'1.4.Fwd TIV-Field Inputs'!D164</f>
        <v>0</v>
      </c>
      <c r="E164" s="84" t="str">
        <f t="shared" si="8"/>
        <v>0-0 (0)</v>
      </c>
      <c r="G164" s="10"/>
      <c r="H164" s="10"/>
      <c r="I164" s="96"/>
      <c r="J164" s="10"/>
      <c r="K164" s="10"/>
      <c r="L164" s="10"/>
      <c r="N164" s="10"/>
      <c r="O164" s="10"/>
      <c r="P164" s="10"/>
      <c r="Q164" s="10"/>
      <c r="R164" s="96"/>
      <c r="S164" s="10"/>
      <c r="T164" s="10"/>
      <c r="U164" s="10"/>
      <c r="V164" s="10"/>
      <c r="W164"/>
      <c r="X164" s="10"/>
      <c r="Y164" s="10"/>
      <c r="Z164" s="10"/>
      <c r="AA164" s="10"/>
      <c r="AB164" s="96"/>
      <c r="AC164" s="10"/>
      <c r="AD164" s="10"/>
      <c r="AE164" s="10"/>
      <c r="AF164" s="10"/>
      <c r="AH164" s="72">
        <f>IFERROR(VLOOKUP(D164,Masters!$D$3:$E$17,2,FALSE),0)</f>
        <v>0</v>
      </c>
    </row>
    <row r="165" spans="1:34" s="3" customFormat="1" ht="16.5" customHeight="1" x14ac:dyDescent="0.25">
      <c r="A165" s="53">
        <f>'1.4.Fwd TIV-Field Inputs'!A165</f>
        <v>0</v>
      </c>
      <c r="B165" s="53">
        <f>'1.4.Fwd TIV-Field Inputs'!B165</f>
        <v>0</v>
      </c>
      <c r="C165" s="53">
        <f>'1.4.Fwd TIV-Field Inputs'!C165</f>
        <v>0</v>
      </c>
      <c r="D165" s="53">
        <f>'1.4.Fwd TIV-Field Inputs'!D165</f>
        <v>0</v>
      </c>
      <c r="E165" s="84" t="str">
        <f t="shared" si="8"/>
        <v>0-0 (0)</v>
      </c>
      <c r="G165" s="10"/>
      <c r="H165" s="10"/>
      <c r="I165" s="96"/>
      <c r="J165" s="10"/>
      <c r="K165" s="10"/>
      <c r="L165" s="10"/>
      <c r="N165" s="10"/>
      <c r="O165" s="10"/>
      <c r="P165" s="10"/>
      <c r="Q165" s="10"/>
      <c r="R165" s="96"/>
      <c r="S165" s="10"/>
      <c r="T165" s="10"/>
      <c r="U165" s="10"/>
      <c r="V165" s="10"/>
      <c r="W165"/>
      <c r="X165" s="10"/>
      <c r="Y165" s="10"/>
      <c r="Z165" s="10"/>
      <c r="AA165" s="10"/>
      <c r="AB165" s="96"/>
      <c r="AC165" s="10"/>
      <c r="AD165" s="10"/>
      <c r="AE165" s="10"/>
      <c r="AF165" s="10"/>
      <c r="AH165" s="72">
        <f>IFERROR(VLOOKUP(D165,Masters!$D$3:$E$17,2,FALSE),0)</f>
        <v>0</v>
      </c>
    </row>
    <row r="166" spans="1:34" s="3" customFormat="1" ht="16.5" customHeight="1" x14ac:dyDescent="0.25">
      <c r="A166" s="53">
        <f>'1.4.Fwd TIV-Field Inputs'!A166</f>
        <v>0</v>
      </c>
      <c r="B166" s="53">
        <f>'1.4.Fwd TIV-Field Inputs'!B166</f>
        <v>0</v>
      </c>
      <c r="C166" s="53">
        <f>'1.4.Fwd TIV-Field Inputs'!C166</f>
        <v>0</v>
      </c>
      <c r="D166" s="53">
        <f>'1.4.Fwd TIV-Field Inputs'!D166</f>
        <v>0</v>
      </c>
      <c r="E166" s="84" t="str">
        <f t="shared" si="8"/>
        <v>0-0 (0)</v>
      </c>
      <c r="G166" s="10"/>
      <c r="H166" s="10"/>
      <c r="I166" s="96"/>
      <c r="J166" s="10"/>
      <c r="K166" s="10"/>
      <c r="L166" s="10"/>
      <c r="N166" s="10"/>
      <c r="O166" s="10"/>
      <c r="P166" s="10"/>
      <c r="Q166" s="10"/>
      <c r="R166" s="96"/>
      <c r="S166" s="10"/>
      <c r="T166" s="10"/>
      <c r="U166" s="10"/>
      <c r="V166" s="10"/>
      <c r="W166"/>
      <c r="X166" s="10"/>
      <c r="Y166" s="10"/>
      <c r="Z166" s="10"/>
      <c r="AA166" s="10"/>
      <c r="AB166" s="96"/>
      <c r="AC166" s="10"/>
      <c r="AD166" s="10"/>
      <c r="AE166" s="10"/>
      <c r="AF166" s="10"/>
      <c r="AH166" s="72">
        <f>IFERROR(VLOOKUP(D166,Masters!$D$3:$E$17,2,FALSE),0)</f>
        <v>0</v>
      </c>
    </row>
    <row r="167" spans="1:34" s="3" customFormat="1" ht="16.5" customHeight="1" x14ac:dyDescent="0.25">
      <c r="A167" s="53">
        <f>'1.4.Fwd TIV-Field Inputs'!A167</f>
        <v>0</v>
      </c>
      <c r="B167" s="53">
        <f>'1.4.Fwd TIV-Field Inputs'!B167</f>
        <v>0</v>
      </c>
      <c r="C167" s="53">
        <f>'1.4.Fwd TIV-Field Inputs'!C167</f>
        <v>0</v>
      </c>
      <c r="D167" s="53">
        <f>'1.4.Fwd TIV-Field Inputs'!D167</f>
        <v>0</v>
      </c>
      <c r="E167" s="84" t="str">
        <f t="shared" si="8"/>
        <v>0-0 (0)</v>
      </c>
      <c r="G167" s="10"/>
      <c r="H167" s="10"/>
      <c r="I167" s="96"/>
      <c r="J167" s="10"/>
      <c r="K167" s="10"/>
      <c r="L167" s="10"/>
      <c r="N167" s="10"/>
      <c r="O167" s="10"/>
      <c r="P167" s="10"/>
      <c r="Q167" s="10"/>
      <c r="R167" s="96"/>
      <c r="S167" s="10"/>
      <c r="T167" s="10"/>
      <c r="U167" s="10"/>
      <c r="V167" s="10"/>
      <c r="W167"/>
      <c r="X167" s="10"/>
      <c r="Y167" s="10"/>
      <c r="Z167" s="10"/>
      <c r="AA167" s="10"/>
      <c r="AB167" s="96"/>
      <c r="AC167" s="10"/>
      <c r="AD167" s="10"/>
      <c r="AE167" s="10"/>
      <c r="AF167" s="10"/>
      <c r="AH167" s="72">
        <f>IFERROR(VLOOKUP(D167,Masters!$D$3:$E$17,2,FALSE),0)</f>
        <v>0</v>
      </c>
    </row>
    <row r="168" spans="1:34" s="3" customFormat="1" ht="16.5" customHeight="1" x14ac:dyDescent="0.25">
      <c r="A168" s="53">
        <f>'1.4.Fwd TIV-Field Inputs'!A168</f>
        <v>0</v>
      </c>
      <c r="B168" s="53">
        <f>'1.4.Fwd TIV-Field Inputs'!B168</f>
        <v>0</v>
      </c>
      <c r="C168" s="53">
        <f>'1.4.Fwd TIV-Field Inputs'!C168</f>
        <v>0</v>
      </c>
      <c r="D168" s="53">
        <f>'1.4.Fwd TIV-Field Inputs'!D168</f>
        <v>0</v>
      </c>
      <c r="E168" s="84" t="str">
        <f t="shared" si="8"/>
        <v>0-0 (0)</v>
      </c>
      <c r="G168" s="10"/>
      <c r="H168" s="10"/>
      <c r="I168" s="96"/>
      <c r="J168" s="10"/>
      <c r="K168" s="10"/>
      <c r="L168" s="10"/>
      <c r="N168" s="10"/>
      <c r="O168" s="10"/>
      <c r="P168" s="10"/>
      <c r="Q168" s="10"/>
      <c r="R168" s="96"/>
      <c r="S168" s="10"/>
      <c r="T168" s="10"/>
      <c r="U168" s="10"/>
      <c r="V168" s="10"/>
      <c r="W168"/>
      <c r="X168" s="10"/>
      <c r="Y168" s="10"/>
      <c r="Z168" s="10"/>
      <c r="AA168" s="10"/>
      <c r="AB168" s="96"/>
      <c r="AC168" s="10"/>
      <c r="AD168" s="10"/>
      <c r="AE168" s="10"/>
      <c r="AF168" s="10"/>
      <c r="AH168" s="72">
        <f>IFERROR(VLOOKUP(D168,Masters!$D$3:$E$17,2,FALSE),0)</f>
        <v>0</v>
      </c>
    </row>
    <row r="169" spans="1:34" s="3" customFormat="1" ht="16.5" customHeight="1" x14ac:dyDescent="0.25">
      <c r="A169" s="53">
        <f>'1.4.Fwd TIV-Field Inputs'!A169</f>
        <v>0</v>
      </c>
      <c r="B169" s="53">
        <f>'1.4.Fwd TIV-Field Inputs'!B169</f>
        <v>0</v>
      </c>
      <c r="C169" s="53">
        <f>'1.4.Fwd TIV-Field Inputs'!C169</f>
        <v>0</v>
      </c>
      <c r="D169" s="53">
        <f>'1.4.Fwd TIV-Field Inputs'!D169</f>
        <v>0</v>
      </c>
      <c r="E169" s="84" t="str">
        <f t="shared" si="8"/>
        <v>0-0 (0)</v>
      </c>
      <c r="G169" s="10"/>
      <c r="H169" s="10"/>
      <c r="I169" s="96"/>
      <c r="J169" s="10"/>
      <c r="K169" s="10"/>
      <c r="L169" s="10"/>
      <c r="N169" s="10"/>
      <c r="O169" s="10"/>
      <c r="P169" s="10"/>
      <c r="Q169" s="10"/>
      <c r="R169" s="96"/>
      <c r="S169" s="10"/>
      <c r="T169" s="10"/>
      <c r="U169" s="10"/>
      <c r="V169" s="10"/>
      <c r="W169"/>
      <c r="X169" s="10"/>
      <c r="Y169" s="10"/>
      <c r="Z169" s="10"/>
      <c r="AA169" s="10"/>
      <c r="AB169" s="96"/>
      <c r="AC169" s="10"/>
      <c r="AD169" s="10"/>
      <c r="AE169" s="10"/>
      <c r="AF169" s="10"/>
      <c r="AH169" s="72">
        <f>IFERROR(VLOOKUP(D169,Masters!$D$3:$E$17,2,FALSE),0)</f>
        <v>0</v>
      </c>
    </row>
    <row r="170" spans="1:34" s="3" customFormat="1" ht="16.5" customHeight="1" x14ac:dyDescent="0.25">
      <c r="A170" s="53">
        <f>'1.4.Fwd TIV-Field Inputs'!A170</f>
        <v>0</v>
      </c>
      <c r="B170" s="53">
        <f>'1.4.Fwd TIV-Field Inputs'!B170</f>
        <v>0</v>
      </c>
      <c r="C170" s="53">
        <f>'1.4.Fwd TIV-Field Inputs'!C170</f>
        <v>0</v>
      </c>
      <c r="D170" s="53">
        <f>'1.4.Fwd TIV-Field Inputs'!D170</f>
        <v>0</v>
      </c>
      <c r="E170" s="84" t="str">
        <f t="shared" si="8"/>
        <v>0-0 (0)</v>
      </c>
      <c r="G170" s="10"/>
      <c r="H170" s="10"/>
      <c r="I170" s="96"/>
      <c r="J170" s="10"/>
      <c r="K170" s="10"/>
      <c r="L170" s="10"/>
      <c r="N170" s="10"/>
      <c r="O170" s="10"/>
      <c r="P170" s="10"/>
      <c r="Q170" s="10"/>
      <c r="R170" s="96"/>
      <c r="S170" s="10"/>
      <c r="T170" s="10"/>
      <c r="U170" s="10"/>
      <c r="V170" s="10"/>
      <c r="W170"/>
      <c r="X170" s="10"/>
      <c r="Y170" s="10"/>
      <c r="Z170" s="10"/>
      <c r="AA170" s="10"/>
      <c r="AB170" s="96"/>
      <c r="AC170" s="10"/>
      <c r="AD170" s="10"/>
      <c r="AE170" s="10"/>
      <c r="AF170" s="10"/>
      <c r="AH170" s="72">
        <f>IFERROR(VLOOKUP(D170,Masters!$D$3:$E$17,2,FALSE),0)</f>
        <v>0</v>
      </c>
    </row>
    <row r="171" spans="1:34" s="3" customFormat="1" ht="16.5" customHeight="1" x14ac:dyDescent="0.25">
      <c r="A171" s="53">
        <f>'1.4.Fwd TIV-Field Inputs'!A171</f>
        <v>0</v>
      </c>
      <c r="B171" s="53">
        <f>'1.4.Fwd TIV-Field Inputs'!B171</f>
        <v>0</v>
      </c>
      <c r="C171" s="53">
        <f>'1.4.Fwd TIV-Field Inputs'!C171</f>
        <v>0</v>
      </c>
      <c r="D171" s="53">
        <f>'1.4.Fwd TIV-Field Inputs'!D171</f>
        <v>0</v>
      </c>
      <c r="E171" s="84" t="str">
        <f t="shared" si="8"/>
        <v>0-0 (0)</v>
      </c>
      <c r="G171" s="10"/>
      <c r="H171" s="10"/>
      <c r="I171" s="96"/>
      <c r="J171" s="10"/>
      <c r="K171" s="10"/>
      <c r="L171" s="10"/>
      <c r="N171" s="10"/>
      <c r="O171" s="10"/>
      <c r="P171" s="10"/>
      <c r="Q171" s="10"/>
      <c r="R171" s="96"/>
      <c r="S171" s="10"/>
      <c r="T171" s="10"/>
      <c r="U171" s="10"/>
      <c r="V171" s="10"/>
      <c r="W171"/>
      <c r="X171" s="10"/>
      <c r="Y171" s="10"/>
      <c r="Z171" s="10"/>
      <c r="AA171" s="10"/>
      <c r="AB171" s="96"/>
      <c r="AC171" s="10"/>
      <c r="AD171" s="10"/>
      <c r="AE171" s="10"/>
      <c r="AF171" s="10"/>
      <c r="AH171" s="72">
        <f>IFERROR(VLOOKUP(D171,Masters!$D$3:$E$17,2,FALSE),0)</f>
        <v>0</v>
      </c>
    </row>
    <row r="172" spans="1:34" s="3" customFormat="1" ht="16.5" customHeight="1" x14ac:dyDescent="0.25">
      <c r="A172" s="53">
        <f>'1.4.Fwd TIV-Field Inputs'!A172</f>
        <v>0</v>
      </c>
      <c r="B172" s="53">
        <f>'1.4.Fwd TIV-Field Inputs'!B172</f>
        <v>0</v>
      </c>
      <c r="C172" s="53">
        <f>'1.4.Fwd TIV-Field Inputs'!C172</f>
        <v>0</v>
      </c>
      <c r="D172" s="53">
        <f>'1.4.Fwd TIV-Field Inputs'!D172</f>
        <v>0</v>
      </c>
      <c r="E172" s="84" t="str">
        <f t="shared" si="8"/>
        <v>0-0 (0)</v>
      </c>
      <c r="G172" s="10"/>
      <c r="H172" s="10"/>
      <c r="I172" s="96"/>
      <c r="J172" s="10"/>
      <c r="K172" s="10"/>
      <c r="L172" s="10"/>
      <c r="N172" s="10"/>
      <c r="O172" s="10"/>
      <c r="P172" s="10"/>
      <c r="Q172" s="10"/>
      <c r="R172" s="96"/>
      <c r="S172" s="10"/>
      <c r="T172" s="10"/>
      <c r="U172" s="10"/>
      <c r="V172" s="10"/>
      <c r="W172"/>
      <c r="X172" s="10"/>
      <c r="Y172" s="10"/>
      <c r="Z172" s="10"/>
      <c r="AA172" s="10"/>
      <c r="AB172" s="96"/>
      <c r="AC172" s="10"/>
      <c r="AD172" s="10"/>
      <c r="AE172" s="10"/>
      <c r="AF172" s="10"/>
      <c r="AH172" s="72">
        <f>IFERROR(VLOOKUP(D172,Masters!$D$3:$E$17,2,FALSE),0)</f>
        <v>0</v>
      </c>
    </row>
    <row r="173" spans="1:34" s="3" customFormat="1" ht="16.5" customHeight="1" x14ac:dyDescent="0.25">
      <c r="A173" s="53">
        <f>'1.4.Fwd TIV-Field Inputs'!A173</f>
        <v>0</v>
      </c>
      <c r="B173" s="53">
        <f>'1.4.Fwd TIV-Field Inputs'!B173</f>
        <v>0</v>
      </c>
      <c r="C173" s="53">
        <f>'1.4.Fwd TIV-Field Inputs'!C173</f>
        <v>0</v>
      </c>
      <c r="D173" s="53">
        <f>'1.4.Fwd TIV-Field Inputs'!D173</f>
        <v>0</v>
      </c>
      <c r="E173" s="84" t="str">
        <f t="shared" si="8"/>
        <v>0-0 (0)</v>
      </c>
      <c r="G173" s="10"/>
      <c r="H173" s="10"/>
      <c r="I173" s="96"/>
      <c r="J173" s="10"/>
      <c r="K173" s="10"/>
      <c r="L173" s="10"/>
      <c r="N173" s="10"/>
      <c r="O173" s="10"/>
      <c r="P173" s="10"/>
      <c r="Q173" s="10"/>
      <c r="R173" s="96"/>
      <c r="S173" s="10"/>
      <c r="T173" s="10"/>
      <c r="U173" s="10"/>
      <c r="V173" s="10"/>
      <c r="W173"/>
      <c r="X173" s="10"/>
      <c r="Y173" s="10"/>
      <c r="Z173" s="10"/>
      <c r="AA173" s="10"/>
      <c r="AB173" s="96"/>
      <c r="AC173" s="10"/>
      <c r="AD173" s="10"/>
      <c r="AE173" s="10"/>
      <c r="AF173" s="10"/>
      <c r="AH173" s="72">
        <f>IFERROR(VLOOKUP(D173,Masters!$D$3:$E$17,2,FALSE),0)</f>
        <v>0</v>
      </c>
    </row>
    <row r="174" spans="1:34" s="3" customFormat="1" ht="16.5" customHeight="1" x14ac:dyDescent="0.25">
      <c r="A174" s="53">
        <f>'1.4.Fwd TIV-Field Inputs'!A174</f>
        <v>0</v>
      </c>
      <c r="B174" s="53">
        <f>'1.4.Fwd TIV-Field Inputs'!B174</f>
        <v>0</v>
      </c>
      <c r="C174" s="53">
        <f>'1.4.Fwd TIV-Field Inputs'!C174</f>
        <v>0</v>
      </c>
      <c r="D174" s="53">
        <f>'1.4.Fwd TIV-Field Inputs'!D174</f>
        <v>0</v>
      </c>
      <c r="E174" s="84" t="str">
        <f t="shared" si="8"/>
        <v>0-0 (0)</v>
      </c>
      <c r="G174" s="10"/>
      <c r="H174" s="10"/>
      <c r="I174" s="96"/>
      <c r="J174" s="10"/>
      <c r="K174" s="10"/>
      <c r="L174" s="10"/>
      <c r="N174" s="10"/>
      <c r="O174" s="10"/>
      <c r="P174" s="10"/>
      <c r="Q174" s="10"/>
      <c r="R174" s="96"/>
      <c r="S174" s="10"/>
      <c r="T174" s="10"/>
      <c r="U174" s="10"/>
      <c r="V174" s="10"/>
      <c r="W174"/>
      <c r="X174" s="10"/>
      <c r="Y174" s="10"/>
      <c r="Z174" s="10"/>
      <c r="AA174" s="10"/>
      <c r="AB174" s="96"/>
      <c r="AC174" s="10"/>
      <c r="AD174" s="10"/>
      <c r="AE174" s="10"/>
      <c r="AF174" s="10"/>
      <c r="AH174" s="72">
        <f>IFERROR(VLOOKUP(D174,Masters!$D$3:$E$17,2,FALSE),0)</f>
        <v>0</v>
      </c>
    </row>
    <row r="175" spans="1:34" s="3" customFormat="1" ht="16.5" customHeight="1" x14ac:dyDescent="0.25">
      <c r="A175" s="53">
        <f>'1.4.Fwd TIV-Field Inputs'!A175</f>
        <v>0</v>
      </c>
      <c r="B175" s="53">
        <f>'1.4.Fwd TIV-Field Inputs'!B175</f>
        <v>0</v>
      </c>
      <c r="C175" s="53">
        <f>'1.4.Fwd TIV-Field Inputs'!C175</f>
        <v>0</v>
      </c>
      <c r="D175" s="53">
        <f>'1.4.Fwd TIV-Field Inputs'!D175</f>
        <v>0</v>
      </c>
      <c r="E175" s="84" t="str">
        <f t="shared" si="8"/>
        <v>0-0 (0)</v>
      </c>
      <c r="G175" s="10"/>
      <c r="H175" s="10"/>
      <c r="I175" s="96"/>
      <c r="J175" s="10"/>
      <c r="K175" s="10"/>
      <c r="L175" s="10"/>
      <c r="N175" s="10"/>
      <c r="O175" s="10"/>
      <c r="P175" s="10"/>
      <c r="Q175" s="10"/>
      <c r="R175" s="96"/>
      <c r="S175" s="10"/>
      <c r="T175" s="10"/>
      <c r="U175" s="10"/>
      <c r="V175" s="10"/>
      <c r="W175"/>
      <c r="X175" s="10"/>
      <c r="Y175" s="10"/>
      <c r="Z175" s="10"/>
      <c r="AA175" s="10"/>
      <c r="AB175" s="96"/>
      <c r="AC175" s="10"/>
      <c r="AD175" s="10"/>
      <c r="AE175" s="10"/>
      <c r="AF175" s="10"/>
      <c r="AH175" s="72">
        <f>IFERROR(VLOOKUP(D175,Masters!$D$3:$E$17,2,FALSE),0)</f>
        <v>0</v>
      </c>
    </row>
    <row r="176" spans="1:34" s="3" customFormat="1" ht="16.5" customHeight="1" x14ac:dyDescent="0.25">
      <c r="A176" s="53">
        <f>'1.4.Fwd TIV-Field Inputs'!A176</f>
        <v>0</v>
      </c>
      <c r="B176" s="53">
        <f>'1.4.Fwd TIV-Field Inputs'!B176</f>
        <v>0</v>
      </c>
      <c r="C176" s="53">
        <f>'1.4.Fwd TIV-Field Inputs'!C176</f>
        <v>0</v>
      </c>
      <c r="D176" s="53">
        <f>'1.4.Fwd TIV-Field Inputs'!D176</f>
        <v>0</v>
      </c>
      <c r="E176" s="84" t="str">
        <f t="shared" si="8"/>
        <v>0-0 (0)</v>
      </c>
      <c r="G176" s="10"/>
      <c r="H176" s="10"/>
      <c r="I176" s="96"/>
      <c r="J176" s="10"/>
      <c r="K176" s="10"/>
      <c r="L176" s="10"/>
      <c r="N176" s="10"/>
      <c r="O176" s="10"/>
      <c r="P176" s="10"/>
      <c r="Q176" s="10"/>
      <c r="R176" s="96"/>
      <c r="S176" s="10"/>
      <c r="T176" s="10"/>
      <c r="U176" s="10"/>
      <c r="V176" s="10"/>
      <c r="W176"/>
      <c r="X176" s="10"/>
      <c r="Y176" s="10"/>
      <c r="Z176" s="10"/>
      <c r="AA176" s="10"/>
      <c r="AB176" s="96"/>
      <c r="AC176" s="10"/>
      <c r="AD176" s="10"/>
      <c r="AE176" s="10"/>
      <c r="AF176" s="10"/>
      <c r="AH176" s="72">
        <f>IFERROR(VLOOKUP(D176,Masters!$D$3:$E$17,2,FALSE),0)</f>
        <v>0</v>
      </c>
    </row>
    <row r="177" spans="1:34" s="3" customFormat="1" ht="16.5" customHeight="1" x14ac:dyDescent="0.25">
      <c r="A177" s="53">
        <f>'1.4.Fwd TIV-Field Inputs'!A177</f>
        <v>0</v>
      </c>
      <c r="B177" s="53">
        <f>'1.4.Fwd TIV-Field Inputs'!B177</f>
        <v>0</v>
      </c>
      <c r="C177" s="53">
        <f>'1.4.Fwd TIV-Field Inputs'!C177</f>
        <v>0</v>
      </c>
      <c r="D177" s="53">
        <f>'1.4.Fwd TIV-Field Inputs'!D177</f>
        <v>0</v>
      </c>
      <c r="E177" s="84" t="str">
        <f t="shared" si="8"/>
        <v>0-0 (0)</v>
      </c>
      <c r="G177" s="10"/>
      <c r="H177" s="10"/>
      <c r="I177" s="96"/>
      <c r="J177" s="10"/>
      <c r="K177" s="10"/>
      <c r="L177" s="10"/>
      <c r="N177" s="10"/>
      <c r="O177" s="10"/>
      <c r="P177" s="10"/>
      <c r="Q177" s="10"/>
      <c r="R177" s="96"/>
      <c r="S177" s="10"/>
      <c r="T177" s="10"/>
      <c r="U177" s="10"/>
      <c r="V177" s="10"/>
      <c r="W177"/>
      <c r="X177" s="10"/>
      <c r="Y177" s="10"/>
      <c r="Z177" s="10"/>
      <c r="AA177" s="10"/>
      <c r="AB177" s="96"/>
      <c r="AC177" s="10"/>
      <c r="AD177" s="10"/>
      <c r="AE177" s="10"/>
      <c r="AF177" s="10"/>
      <c r="AH177" s="72">
        <f>IFERROR(VLOOKUP(D177,Masters!$D$3:$E$17,2,FALSE),0)</f>
        <v>0</v>
      </c>
    </row>
    <row r="178" spans="1:34" s="3" customFormat="1" ht="16.5" customHeight="1" x14ac:dyDescent="0.25">
      <c r="A178" s="53">
        <f>'1.4.Fwd TIV-Field Inputs'!A178</f>
        <v>0</v>
      </c>
      <c r="B178" s="53">
        <f>'1.4.Fwd TIV-Field Inputs'!B178</f>
        <v>0</v>
      </c>
      <c r="C178" s="53">
        <f>'1.4.Fwd TIV-Field Inputs'!C178</f>
        <v>0</v>
      </c>
      <c r="D178" s="53">
        <f>'1.4.Fwd TIV-Field Inputs'!D178</f>
        <v>0</v>
      </c>
      <c r="E178" s="84" t="str">
        <f t="shared" si="8"/>
        <v>0-0 (0)</v>
      </c>
      <c r="G178" s="10"/>
      <c r="H178" s="10"/>
      <c r="I178" s="96"/>
      <c r="J178" s="10"/>
      <c r="K178" s="10"/>
      <c r="L178" s="10"/>
      <c r="N178" s="10"/>
      <c r="O178" s="10"/>
      <c r="P178" s="10"/>
      <c r="Q178" s="10"/>
      <c r="R178" s="96"/>
      <c r="S178" s="10"/>
      <c r="T178" s="10"/>
      <c r="U178" s="10"/>
      <c r="V178" s="10"/>
      <c r="W178"/>
      <c r="X178" s="10"/>
      <c r="Y178" s="10"/>
      <c r="Z178" s="10"/>
      <c r="AA178" s="10"/>
      <c r="AB178" s="96"/>
      <c r="AC178" s="10"/>
      <c r="AD178" s="10"/>
      <c r="AE178" s="10"/>
      <c r="AF178" s="10"/>
      <c r="AH178" s="72">
        <f>IFERROR(VLOOKUP(D178,Masters!$D$3:$E$17,2,FALSE),0)</f>
        <v>0</v>
      </c>
    </row>
    <row r="179" spans="1:34" s="3" customFormat="1" ht="16.5" customHeight="1" x14ac:dyDescent="0.25">
      <c r="A179" s="53">
        <f>'1.4.Fwd TIV-Field Inputs'!A179</f>
        <v>0</v>
      </c>
      <c r="B179" s="53">
        <f>'1.4.Fwd TIV-Field Inputs'!B179</f>
        <v>0</v>
      </c>
      <c r="C179" s="53">
        <f>'1.4.Fwd TIV-Field Inputs'!C179</f>
        <v>0</v>
      </c>
      <c r="D179" s="53">
        <f>'1.4.Fwd TIV-Field Inputs'!D179</f>
        <v>0</v>
      </c>
      <c r="E179" s="84" t="str">
        <f t="shared" si="8"/>
        <v>0-0 (0)</v>
      </c>
      <c r="G179" s="10"/>
      <c r="H179" s="10"/>
      <c r="I179" s="96"/>
      <c r="J179" s="10"/>
      <c r="K179" s="10"/>
      <c r="L179" s="10"/>
      <c r="N179" s="10"/>
      <c r="O179" s="10"/>
      <c r="P179" s="10"/>
      <c r="Q179" s="10"/>
      <c r="R179" s="96"/>
      <c r="S179" s="10"/>
      <c r="T179" s="10"/>
      <c r="U179" s="10"/>
      <c r="V179" s="10"/>
      <c r="W179"/>
      <c r="X179" s="10"/>
      <c r="Y179" s="10"/>
      <c r="Z179" s="10"/>
      <c r="AA179" s="10"/>
      <c r="AB179" s="96"/>
      <c r="AC179" s="10"/>
      <c r="AD179" s="10"/>
      <c r="AE179" s="10"/>
      <c r="AF179" s="10"/>
      <c r="AH179" s="72">
        <f>IFERROR(VLOOKUP(D179,Masters!$D$3:$E$17,2,FALSE),0)</f>
        <v>0</v>
      </c>
    </row>
    <row r="180" spans="1:34" s="3" customFormat="1" ht="16.5" customHeight="1" x14ac:dyDescent="0.25">
      <c r="A180" s="53">
        <f>'1.4.Fwd TIV-Field Inputs'!A180</f>
        <v>0</v>
      </c>
      <c r="B180" s="53">
        <f>'1.4.Fwd TIV-Field Inputs'!B180</f>
        <v>0</v>
      </c>
      <c r="C180" s="53">
        <f>'1.4.Fwd TIV-Field Inputs'!C180</f>
        <v>0</v>
      </c>
      <c r="D180" s="53">
        <f>'1.4.Fwd TIV-Field Inputs'!D180</f>
        <v>0</v>
      </c>
      <c r="E180" s="84" t="str">
        <f t="shared" si="8"/>
        <v>0-0 (0)</v>
      </c>
      <c r="G180" s="10"/>
      <c r="H180" s="10"/>
      <c r="I180" s="96"/>
      <c r="J180" s="10"/>
      <c r="K180" s="10"/>
      <c r="L180" s="10"/>
      <c r="N180" s="10"/>
      <c r="O180" s="10"/>
      <c r="P180" s="10"/>
      <c r="Q180" s="10"/>
      <c r="R180" s="96"/>
      <c r="S180" s="10"/>
      <c r="T180" s="10"/>
      <c r="U180" s="10"/>
      <c r="V180" s="10"/>
      <c r="W180"/>
      <c r="X180" s="10"/>
      <c r="Y180" s="10"/>
      <c r="Z180" s="10"/>
      <c r="AA180" s="10"/>
      <c r="AB180" s="96"/>
      <c r="AC180" s="10"/>
      <c r="AD180" s="10"/>
      <c r="AE180" s="10"/>
      <c r="AF180" s="10"/>
      <c r="AH180" s="72">
        <f>IFERROR(VLOOKUP(D180,Masters!$D$3:$E$17,2,FALSE),0)</f>
        <v>0</v>
      </c>
    </row>
    <row r="181" spans="1:34" s="3" customFormat="1" ht="16.5" customHeight="1" x14ac:dyDescent="0.25">
      <c r="A181" s="53">
        <f>'1.4.Fwd TIV-Field Inputs'!A181</f>
        <v>0</v>
      </c>
      <c r="B181" s="53">
        <f>'1.4.Fwd TIV-Field Inputs'!B181</f>
        <v>0</v>
      </c>
      <c r="C181" s="53">
        <f>'1.4.Fwd TIV-Field Inputs'!C181</f>
        <v>0</v>
      </c>
      <c r="D181" s="53">
        <f>'1.4.Fwd TIV-Field Inputs'!D181</f>
        <v>0</v>
      </c>
      <c r="E181" s="84" t="str">
        <f t="shared" si="8"/>
        <v>0-0 (0)</v>
      </c>
      <c r="G181" s="10"/>
      <c r="H181" s="10"/>
      <c r="I181" s="96"/>
      <c r="J181" s="10"/>
      <c r="K181" s="10"/>
      <c r="L181" s="10"/>
      <c r="N181" s="10"/>
      <c r="O181" s="10"/>
      <c r="P181" s="10"/>
      <c r="Q181" s="10"/>
      <c r="R181" s="96"/>
      <c r="S181" s="10"/>
      <c r="T181" s="10"/>
      <c r="U181" s="10"/>
      <c r="V181" s="10"/>
      <c r="W181"/>
      <c r="X181" s="10"/>
      <c r="Y181" s="10"/>
      <c r="Z181" s="10"/>
      <c r="AA181" s="10"/>
      <c r="AB181" s="96"/>
      <c r="AC181" s="10"/>
      <c r="AD181" s="10"/>
      <c r="AE181" s="10"/>
      <c r="AF181" s="10"/>
      <c r="AH181" s="72">
        <f>IFERROR(VLOOKUP(D181,Masters!$D$3:$E$17,2,FALSE),0)</f>
        <v>0</v>
      </c>
    </row>
    <row r="182" spans="1:34" s="3" customFormat="1" ht="16.5" customHeight="1" x14ac:dyDescent="0.25">
      <c r="A182" s="53">
        <f>'1.4.Fwd TIV-Field Inputs'!A182</f>
        <v>0</v>
      </c>
      <c r="B182" s="53">
        <f>'1.4.Fwd TIV-Field Inputs'!B182</f>
        <v>0</v>
      </c>
      <c r="C182" s="53">
        <f>'1.4.Fwd TIV-Field Inputs'!C182</f>
        <v>0</v>
      </c>
      <c r="D182" s="53">
        <f>'1.4.Fwd TIV-Field Inputs'!D182</f>
        <v>0</v>
      </c>
      <c r="E182" s="84" t="str">
        <f t="shared" si="8"/>
        <v>0-0 (0)</v>
      </c>
      <c r="G182" s="10"/>
      <c r="H182" s="10"/>
      <c r="I182" s="96"/>
      <c r="J182" s="10"/>
      <c r="K182" s="10"/>
      <c r="L182" s="10"/>
      <c r="N182" s="10"/>
      <c r="O182" s="10"/>
      <c r="P182" s="10"/>
      <c r="Q182" s="10"/>
      <c r="R182" s="96"/>
      <c r="S182" s="10"/>
      <c r="T182" s="10"/>
      <c r="U182" s="10"/>
      <c r="V182" s="10"/>
      <c r="W182"/>
      <c r="X182" s="10"/>
      <c r="Y182" s="10"/>
      <c r="Z182" s="10"/>
      <c r="AA182" s="10"/>
      <c r="AB182" s="96"/>
      <c r="AC182" s="10"/>
      <c r="AD182" s="10"/>
      <c r="AE182" s="10"/>
      <c r="AF182" s="10"/>
      <c r="AH182" s="72">
        <f>IFERROR(VLOOKUP(D182,Masters!$D$3:$E$17,2,FALSE),0)</f>
        <v>0</v>
      </c>
    </row>
    <row r="183" spans="1:34" s="3" customFormat="1" ht="16.5" customHeight="1" x14ac:dyDescent="0.25">
      <c r="A183" s="53">
        <f>'1.4.Fwd TIV-Field Inputs'!A183</f>
        <v>0</v>
      </c>
      <c r="B183" s="53">
        <f>'1.4.Fwd TIV-Field Inputs'!B183</f>
        <v>0</v>
      </c>
      <c r="C183" s="53">
        <f>'1.4.Fwd TIV-Field Inputs'!C183</f>
        <v>0</v>
      </c>
      <c r="D183" s="53">
        <f>'1.4.Fwd TIV-Field Inputs'!D183</f>
        <v>0</v>
      </c>
      <c r="E183" s="84" t="str">
        <f t="shared" si="8"/>
        <v>0-0 (0)</v>
      </c>
      <c r="G183" s="10"/>
      <c r="H183" s="10"/>
      <c r="I183" s="96"/>
      <c r="J183" s="10"/>
      <c r="K183" s="10"/>
      <c r="L183" s="10"/>
      <c r="N183" s="10"/>
      <c r="O183" s="10"/>
      <c r="P183" s="10"/>
      <c r="Q183" s="10"/>
      <c r="R183" s="96"/>
      <c r="S183" s="10"/>
      <c r="T183" s="10"/>
      <c r="U183" s="10"/>
      <c r="V183" s="10"/>
      <c r="W183"/>
      <c r="X183" s="10"/>
      <c r="Y183" s="10"/>
      <c r="Z183" s="10"/>
      <c r="AA183" s="10"/>
      <c r="AB183" s="96"/>
      <c r="AC183" s="10"/>
      <c r="AD183" s="10"/>
      <c r="AE183" s="10"/>
      <c r="AF183" s="10"/>
      <c r="AH183" s="72">
        <f>IFERROR(VLOOKUP(D183,Masters!$D$3:$E$17,2,FALSE),0)</f>
        <v>0</v>
      </c>
    </row>
    <row r="184" spans="1:34" s="3" customFormat="1" ht="16.5" customHeight="1" x14ac:dyDescent="0.25">
      <c r="A184" s="53">
        <f>'1.4.Fwd TIV-Field Inputs'!A184</f>
        <v>0</v>
      </c>
      <c r="B184" s="53">
        <f>'1.4.Fwd TIV-Field Inputs'!B184</f>
        <v>0</v>
      </c>
      <c r="C184" s="53">
        <f>'1.4.Fwd TIV-Field Inputs'!C184</f>
        <v>0</v>
      </c>
      <c r="D184" s="53">
        <f>'1.4.Fwd TIV-Field Inputs'!D184</f>
        <v>0</v>
      </c>
      <c r="E184" s="84" t="str">
        <f t="shared" si="8"/>
        <v>0-0 (0)</v>
      </c>
      <c r="G184" s="10"/>
      <c r="H184" s="10"/>
      <c r="I184" s="96"/>
      <c r="J184" s="10"/>
      <c r="K184" s="10"/>
      <c r="L184" s="10"/>
      <c r="N184" s="10"/>
      <c r="O184" s="10"/>
      <c r="P184" s="10"/>
      <c r="Q184" s="10"/>
      <c r="R184" s="96"/>
      <c r="S184" s="10"/>
      <c r="T184" s="10"/>
      <c r="U184" s="10"/>
      <c r="V184" s="10"/>
      <c r="W184"/>
      <c r="X184" s="10"/>
      <c r="Y184" s="10"/>
      <c r="Z184" s="10"/>
      <c r="AA184" s="10"/>
      <c r="AB184" s="96"/>
      <c r="AC184" s="10"/>
      <c r="AD184" s="10"/>
      <c r="AE184" s="10"/>
      <c r="AF184" s="10"/>
      <c r="AH184" s="72">
        <f>IFERROR(VLOOKUP(D184,Masters!$D$3:$E$17,2,FALSE),0)</f>
        <v>0</v>
      </c>
    </row>
    <row r="185" spans="1:34" s="3" customFormat="1" ht="16.5" customHeight="1" x14ac:dyDescent="0.25">
      <c r="A185" s="53">
        <f>'1.4.Fwd TIV-Field Inputs'!A185</f>
        <v>0</v>
      </c>
      <c r="B185" s="53">
        <f>'1.4.Fwd TIV-Field Inputs'!B185</f>
        <v>0</v>
      </c>
      <c r="C185" s="53">
        <f>'1.4.Fwd TIV-Field Inputs'!C185</f>
        <v>0</v>
      </c>
      <c r="D185" s="53">
        <f>'1.4.Fwd TIV-Field Inputs'!D185</f>
        <v>0</v>
      </c>
      <c r="E185" s="84" t="str">
        <f t="shared" si="8"/>
        <v>0-0 (0)</v>
      </c>
      <c r="G185" s="10"/>
      <c r="H185" s="10"/>
      <c r="I185" s="96"/>
      <c r="J185" s="10"/>
      <c r="K185" s="10"/>
      <c r="L185" s="10"/>
      <c r="N185" s="10"/>
      <c r="O185" s="10"/>
      <c r="P185" s="10"/>
      <c r="Q185" s="10"/>
      <c r="R185" s="96"/>
      <c r="S185" s="10"/>
      <c r="T185" s="10"/>
      <c r="U185" s="10"/>
      <c r="V185" s="10"/>
      <c r="W185"/>
      <c r="X185" s="10"/>
      <c r="Y185" s="10"/>
      <c r="Z185" s="10"/>
      <c r="AA185" s="10"/>
      <c r="AB185" s="96"/>
      <c r="AC185" s="10"/>
      <c r="AD185" s="10"/>
      <c r="AE185" s="10"/>
      <c r="AF185" s="10"/>
      <c r="AH185" s="72">
        <f>IFERROR(VLOOKUP(D185,Masters!$D$3:$E$17,2,FALSE),0)</f>
        <v>0</v>
      </c>
    </row>
    <row r="186" spans="1:34" s="3" customFormat="1" ht="16.5" customHeight="1" x14ac:dyDescent="0.25">
      <c r="A186" s="53">
        <f>'1.4.Fwd TIV-Field Inputs'!A186</f>
        <v>0</v>
      </c>
      <c r="B186" s="53">
        <f>'1.4.Fwd TIV-Field Inputs'!B186</f>
        <v>0</v>
      </c>
      <c r="C186" s="53">
        <f>'1.4.Fwd TIV-Field Inputs'!C186</f>
        <v>0</v>
      </c>
      <c r="D186" s="53">
        <f>'1.4.Fwd TIV-Field Inputs'!D186</f>
        <v>0</v>
      </c>
      <c r="E186" s="84" t="str">
        <f t="shared" si="8"/>
        <v>0-0 (0)</v>
      </c>
      <c r="G186" s="10"/>
      <c r="H186" s="10"/>
      <c r="I186" s="96"/>
      <c r="J186" s="10"/>
      <c r="K186" s="10"/>
      <c r="L186" s="10"/>
      <c r="N186" s="10"/>
      <c r="O186" s="10"/>
      <c r="P186" s="10"/>
      <c r="Q186" s="10"/>
      <c r="R186" s="96"/>
      <c r="S186" s="10"/>
      <c r="T186" s="10"/>
      <c r="U186" s="10"/>
      <c r="V186" s="10"/>
      <c r="W186"/>
      <c r="X186" s="10"/>
      <c r="Y186" s="10"/>
      <c r="Z186" s="10"/>
      <c r="AA186" s="10"/>
      <c r="AB186" s="96"/>
      <c r="AC186" s="10"/>
      <c r="AD186" s="10"/>
      <c r="AE186" s="10"/>
      <c r="AF186" s="10"/>
      <c r="AH186" s="72">
        <f>IFERROR(VLOOKUP(D186,Masters!$D$3:$E$17,2,FALSE),0)</f>
        <v>0</v>
      </c>
    </row>
    <row r="187" spans="1:34" s="3" customFormat="1" ht="16.5" customHeight="1" x14ac:dyDescent="0.25">
      <c r="A187" s="53">
        <f>'1.4.Fwd TIV-Field Inputs'!A187</f>
        <v>0</v>
      </c>
      <c r="B187" s="53">
        <f>'1.4.Fwd TIV-Field Inputs'!B187</f>
        <v>0</v>
      </c>
      <c r="C187" s="53">
        <f>'1.4.Fwd TIV-Field Inputs'!C187</f>
        <v>0</v>
      </c>
      <c r="D187" s="53">
        <f>'1.4.Fwd TIV-Field Inputs'!D187</f>
        <v>0</v>
      </c>
      <c r="E187" s="84" t="str">
        <f t="shared" si="8"/>
        <v>0-0 (0)</v>
      </c>
      <c r="G187" s="10"/>
      <c r="H187" s="10"/>
      <c r="I187" s="96"/>
      <c r="J187" s="10"/>
      <c r="K187" s="10"/>
      <c r="L187" s="10"/>
      <c r="N187" s="10"/>
      <c r="O187" s="10"/>
      <c r="P187" s="10"/>
      <c r="Q187" s="10"/>
      <c r="R187" s="96"/>
      <c r="S187" s="10"/>
      <c r="T187" s="10"/>
      <c r="U187" s="10"/>
      <c r="V187" s="10"/>
      <c r="W187"/>
      <c r="X187" s="10"/>
      <c r="Y187" s="10"/>
      <c r="Z187" s="10"/>
      <c r="AA187" s="10"/>
      <c r="AB187" s="96"/>
      <c r="AC187" s="10"/>
      <c r="AD187" s="10"/>
      <c r="AE187" s="10"/>
      <c r="AF187" s="10"/>
      <c r="AH187" s="72">
        <f>IFERROR(VLOOKUP(D187,Masters!$D$3:$E$17,2,FALSE),0)</f>
        <v>0</v>
      </c>
    </row>
    <row r="188" spans="1:34" s="3" customFormat="1" ht="16.5" customHeight="1" x14ac:dyDescent="0.25">
      <c r="A188" s="53">
        <f>'1.4.Fwd TIV-Field Inputs'!A188</f>
        <v>0</v>
      </c>
      <c r="B188" s="53">
        <f>'1.4.Fwd TIV-Field Inputs'!B188</f>
        <v>0</v>
      </c>
      <c r="C188" s="53">
        <f>'1.4.Fwd TIV-Field Inputs'!C188</f>
        <v>0</v>
      </c>
      <c r="D188" s="53">
        <f>'1.4.Fwd TIV-Field Inputs'!D188</f>
        <v>0</v>
      </c>
      <c r="E188" s="84" t="str">
        <f t="shared" si="8"/>
        <v>0-0 (0)</v>
      </c>
      <c r="G188" s="10"/>
      <c r="H188" s="10"/>
      <c r="I188" s="96"/>
      <c r="J188" s="10"/>
      <c r="K188" s="10"/>
      <c r="L188" s="10"/>
      <c r="N188" s="10"/>
      <c r="O188" s="10"/>
      <c r="P188" s="10"/>
      <c r="Q188" s="10"/>
      <c r="R188" s="96"/>
      <c r="S188" s="10"/>
      <c r="T188" s="10"/>
      <c r="U188" s="10"/>
      <c r="V188" s="10"/>
      <c r="W188"/>
      <c r="X188" s="10"/>
      <c r="Y188" s="10"/>
      <c r="Z188" s="10"/>
      <c r="AA188" s="10"/>
      <c r="AB188" s="96"/>
      <c r="AC188" s="10"/>
      <c r="AD188" s="10"/>
      <c r="AE188" s="10"/>
      <c r="AF188" s="10"/>
      <c r="AH188" s="72">
        <f>IFERROR(VLOOKUP(D188,Masters!$D$3:$E$17,2,FALSE),0)</f>
        <v>0</v>
      </c>
    </row>
    <row r="189" spans="1:34" s="3" customFormat="1" ht="16.5" customHeight="1" x14ac:dyDescent="0.25">
      <c r="A189" s="53">
        <f>'1.4.Fwd TIV-Field Inputs'!A189</f>
        <v>0</v>
      </c>
      <c r="B189" s="53">
        <f>'1.4.Fwd TIV-Field Inputs'!B189</f>
        <v>0</v>
      </c>
      <c r="C189" s="53">
        <f>'1.4.Fwd TIV-Field Inputs'!C189</f>
        <v>0</v>
      </c>
      <c r="D189" s="53">
        <f>'1.4.Fwd TIV-Field Inputs'!D189</f>
        <v>0</v>
      </c>
      <c r="E189" s="84" t="str">
        <f t="shared" si="8"/>
        <v>0-0 (0)</v>
      </c>
      <c r="G189" s="10"/>
      <c r="H189" s="10"/>
      <c r="I189" s="96"/>
      <c r="J189" s="10"/>
      <c r="K189" s="10"/>
      <c r="L189" s="10"/>
      <c r="N189" s="10"/>
      <c r="O189" s="10"/>
      <c r="P189" s="10"/>
      <c r="Q189" s="10"/>
      <c r="R189" s="96"/>
      <c r="S189" s="10"/>
      <c r="T189" s="10"/>
      <c r="U189" s="10"/>
      <c r="V189" s="10"/>
      <c r="W189"/>
      <c r="X189" s="10"/>
      <c r="Y189" s="10"/>
      <c r="Z189" s="10"/>
      <c r="AA189" s="10"/>
      <c r="AB189" s="96"/>
      <c r="AC189" s="10"/>
      <c r="AD189" s="10"/>
      <c r="AE189" s="10"/>
      <c r="AF189" s="10"/>
      <c r="AH189" s="72">
        <f>IFERROR(VLOOKUP(D189,Masters!$D$3:$E$17,2,FALSE),0)</f>
        <v>0</v>
      </c>
    </row>
    <row r="190" spans="1:34" s="3" customFormat="1" ht="16.5" customHeight="1" x14ac:dyDescent="0.25">
      <c r="A190" s="53">
        <f>'1.4.Fwd TIV-Field Inputs'!A190</f>
        <v>0</v>
      </c>
      <c r="B190" s="53">
        <f>'1.4.Fwd TIV-Field Inputs'!B190</f>
        <v>0</v>
      </c>
      <c r="C190" s="53">
        <f>'1.4.Fwd TIV-Field Inputs'!C190</f>
        <v>0</v>
      </c>
      <c r="D190" s="53">
        <f>'1.4.Fwd TIV-Field Inputs'!D190</f>
        <v>0</v>
      </c>
      <c r="E190" s="84" t="str">
        <f t="shared" si="8"/>
        <v>0-0 (0)</v>
      </c>
      <c r="G190" s="10"/>
      <c r="H190" s="10"/>
      <c r="I190" s="96"/>
      <c r="J190" s="10"/>
      <c r="K190" s="10"/>
      <c r="L190" s="10"/>
      <c r="N190" s="10"/>
      <c r="O190" s="10"/>
      <c r="P190" s="10"/>
      <c r="Q190" s="10"/>
      <c r="R190" s="96"/>
      <c r="S190" s="10"/>
      <c r="T190" s="10"/>
      <c r="U190" s="10"/>
      <c r="V190" s="10"/>
      <c r="W190"/>
      <c r="X190" s="10"/>
      <c r="Y190" s="10"/>
      <c r="Z190" s="10"/>
      <c r="AA190" s="10"/>
      <c r="AB190" s="96"/>
      <c r="AC190" s="10"/>
      <c r="AD190" s="10"/>
      <c r="AE190" s="10"/>
      <c r="AF190" s="10"/>
      <c r="AH190" s="72">
        <f>IFERROR(VLOOKUP(D190,Masters!$D$3:$E$17,2,FALSE),0)</f>
        <v>0</v>
      </c>
    </row>
    <row r="191" spans="1:34" s="3" customFormat="1" ht="16.5" customHeight="1" x14ac:dyDescent="0.25">
      <c r="A191" s="53">
        <f>'1.4.Fwd TIV-Field Inputs'!A191</f>
        <v>0</v>
      </c>
      <c r="B191" s="53">
        <f>'1.4.Fwd TIV-Field Inputs'!B191</f>
        <v>0</v>
      </c>
      <c r="C191" s="53">
        <f>'1.4.Fwd TIV-Field Inputs'!C191</f>
        <v>0</v>
      </c>
      <c r="D191" s="53">
        <f>'1.4.Fwd TIV-Field Inputs'!D191</f>
        <v>0</v>
      </c>
      <c r="E191" s="84" t="str">
        <f t="shared" si="8"/>
        <v>0-0 (0)</v>
      </c>
      <c r="G191" s="10"/>
      <c r="H191" s="10"/>
      <c r="I191" s="96"/>
      <c r="J191" s="10"/>
      <c r="K191" s="10"/>
      <c r="L191" s="10"/>
      <c r="N191" s="10"/>
      <c r="O191" s="10"/>
      <c r="P191" s="10"/>
      <c r="Q191" s="10"/>
      <c r="R191" s="96"/>
      <c r="S191" s="10"/>
      <c r="T191" s="10"/>
      <c r="U191" s="10"/>
      <c r="V191" s="10"/>
      <c r="W191"/>
      <c r="X191" s="10"/>
      <c r="Y191" s="10"/>
      <c r="Z191" s="10"/>
      <c r="AA191" s="10"/>
      <c r="AB191" s="96"/>
      <c r="AC191" s="10"/>
      <c r="AD191" s="10"/>
      <c r="AE191" s="10"/>
      <c r="AF191" s="10"/>
      <c r="AH191" s="72">
        <f>IFERROR(VLOOKUP(D191,Masters!$D$3:$E$17,2,FALSE),0)</f>
        <v>0</v>
      </c>
    </row>
    <row r="192" spans="1:34" s="3" customFormat="1" ht="16.5" customHeight="1" x14ac:dyDescent="0.25">
      <c r="A192" s="53">
        <f>'1.4.Fwd TIV-Field Inputs'!A192</f>
        <v>0</v>
      </c>
      <c r="B192" s="53">
        <f>'1.4.Fwd TIV-Field Inputs'!B192</f>
        <v>0</v>
      </c>
      <c r="C192" s="53">
        <f>'1.4.Fwd TIV-Field Inputs'!C192</f>
        <v>0</v>
      </c>
      <c r="D192" s="53">
        <f>'1.4.Fwd TIV-Field Inputs'!D192</f>
        <v>0</v>
      </c>
      <c r="E192" s="84" t="str">
        <f t="shared" si="8"/>
        <v>0-0 (0)</v>
      </c>
      <c r="G192" s="10"/>
      <c r="H192" s="10"/>
      <c r="I192" s="96"/>
      <c r="J192" s="10"/>
      <c r="K192" s="10"/>
      <c r="L192" s="10"/>
      <c r="N192" s="10"/>
      <c r="O192" s="10"/>
      <c r="P192" s="10"/>
      <c r="Q192" s="10"/>
      <c r="R192" s="96"/>
      <c r="S192" s="10"/>
      <c r="T192" s="10"/>
      <c r="U192" s="10"/>
      <c r="V192" s="10"/>
      <c r="W192"/>
      <c r="X192" s="10"/>
      <c r="Y192" s="10"/>
      <c r="Z192" s="10"/>
      <c r="AA192" s="10"/>
      <c r="AB192" s="96"/>
      <c r="AC192" s="10"/>
      <c r="AD192" s="10"/>
      <c r="AE192" s="10"/>
      <c r="AF192" s="10"/>
      <c r="AH192" s="72">
        <f>IFERROR(VLOOKUP(D192,Masters!$D$3:$E$17,2,FALSE),0)</f>
        <v>0</v>
      </c>
    </row>
    <row r="193" spans="1:34" s="3" customFormat="1" ht="16.5" customHeight="1" x14ac:dyDescent="0.25">
      <c r="A193" s="53">
        <f>'1.4.Fwd TIV-Field Inputs'!A193</f>
        <v>0</v>
      </c>
      <c r="B193" s="53">
        <f>'1.4.Fwd TIV-Field Inputs'!B193</f>
        <v>0</v>
      </c>
      <c r="C193" s="53">
        <f>'1.4.Fwd TIV-Field Inputs'!C193</f>
        <v>0</v>
      </c>
      <c r="D193" s="53">
        <f>'1.4.Fwd TIV-Field Inputs'!D193</f>
        <v>0</v>
      </c>
      <c r="E193" s="84" t="str">
        <f t="shared" si="8"/>
        <v>0-0 (0)</v>
      </c>
      <c r="G193" s="10"/>
      <c r="H193" s="10"/>
      <c r="I193" s="96"/>
      <c r="J193" s="10"/>
      <c r="K193" s="10"/>
      <c r="L193" s="10"/>
      <c r="N193" s="10"/>
      <c r="O193" s="10"/>
      <c r="P193" s="10"/>
      <c r="Q193" s="10"/>
      <c r="R193" s="96"/>
      <c r="S193" s="10"/>
      <c r="T193" s="10"/>
      <c r="U193" s="10"/>
      <c r="V193" s="10"/>
      <c r="W193"/>
      <c r="X193" s="10"/>
      <c r="Y193" s="10"/>
      <c r="Z193" s="10"/>
      <c r="AA193" s="10"/>
      <c r="AB193" s="96"/>
      <c r="AC193" s="10"/>
      <c r="AD193" s="10"/>
      <c r="AE193" s="10"/>
      <c r="AF193" s="10"/>
      <c r="AH193" s="72">
        <f>IFERROR(VLOOKUP(D193,Masters!$D$3:$E$17,2,FALSE),0)</f>
        <v>0</v>
      </c>
    </row>
    <row r="194" spans="1:34" s="3" customFormat="1" ht="16.5" customHeight="1" x14ac:dyDescent="0.25">
      <c r="A194" s="53">
        <f>'1.4.Fwd TIV-Field Inputs'!A194</f>
        <v>0</v>
      </c>
      <c r="B194" s="53">
        <f>'1.4.Fwd TIV-Field Inputs'!B194</f>
        <v>0</v>
      </c>
      <c r="C194" s="53">
        <f>'1.4.Fwd TIV-Field Inputs'!C194</f>
        <v>0</v>
      </c>
      <c r="D194" s="53">
        <f>'1.4.Fwd TIV-Field Inputs'!D194</f>
        <v>0</v>
      </c>
      <c r="E194" s="84" t="str">
        <f t="shared" si="8"/>
        <v>0-0 (0)</v>
      </c>
      <c r="G194" s="10"/>
      <c r="H194" s="10"/>
      <c r="I194" s="96"/>
      <c r="J194" s="10"/>
      <c r="K194" s="10"/>
      <c r="L194" s="10"/>
      <c r="N194" s="10"/>
      <c r="O194" s="10"/>
      <c r="P194" s="10"/>
      <c r="Q194" s="10"/>
      <c r="R194" s="96"/>
      <c r="S194" s="10"/>
      <c r="T194" s="10"/>
      <c r="U194" s="10"/>
      <c r="V194" s="10"/>
      <c r="W194"/>
      <c r="X194" s="10"/>
      <c r="Y194" s="10"/>
      <c r="Z194" s="10"/>
      <c r="AA194" s="10"/>
      <c r="AB194" s="96"/>
      <c r="AC194" s="10"/>
      <c r="AD194" s="10"/>
      <c r="AE194" s="10"/>
      <c r="AF194" s="10"/>
      <c r="AH194" s="72">
        <f>IFERROR(VLOOKUP(D194,Masters!$D$3:$E$17,2,FALSE),0)</f>
        <v>0</v>
      </c>
    </row>
    <row r="195" spans="1:34" s="3" customFormat="1" ht="16.5" customHeight="1" x14ac:dyDescent="0.25">
      <c r="A195" s="53">
        <f>'1.4.Fwd TIV-Field Inputs'!A195</f>
        <v>0</v>
      </c>
      <c r="B195" s="53">
        <f>'1.4.Fwd TIV-Field Inputs'!B195</f>
        <v>0</v>
      </c>
      <c r="C195" s="53">
        <f>'1.4.Fwd TIV-Field Inputs'!C195</f>
        <v>0</v>
      </c>
      <c r="D195" s="53">
        <f>'1.4.Fwd TIV-Field Inputs'!D195</f>
        <v>0</v>
      </c>
      <c r="E195" s="84" t="str">
        <f t="shared" si="8"/>
        <v>0-0 (0)</v>
      </c>
      <c r="G195" s="10"/>
      <c r="H195" s="10"/>
      <c r="I195" s="96"/>
      <c r="J195" s="10"/>
      <c r="K195" s="10"/>
      <c r="L195" s="10"/>
      <c r="N195" s="10"/>
      <c r="O195" s="10"/>
      <c r="P195" s="10"/>
      <c r="Q195" s="10"/>
      <c r="R195" s="96"/>
      <c r="S195" s="10"/>
      <c r="T195" s="10"/>
      <c r="U195" s="10"/>
      <c r="V195" s="10"/>
      <c r="W195"/>
      <c r="X195" s="10"/>
      <c r="Y195" s="10"/>
      <c r="Z195" s="10"/>
      <c r="AA195" s="10"/>
      <c r="AB195" s="96"/>
      <c r="AC195" s="10"/>
      <c r="AD195" s="10"/>
      <c r="AE195" s="10"/>
      <c r="AF195" s="10"/>
      <c r="AH195" s="72">
        <f>IFERROR(VLOOKUP(D195,Masters!$D$3:$E$17,2,FALSE),0)</f>
        <v>0</v>
      </c>
    </row>
    <row r="196" spans="1:34" s="3" customFormat="1" ht="16.5" customHeight="1" x14ac:dyDescent="0.25">
      <c r="A196" s="53">
        <f>'1.4.Fwd TIV-Field Inputs'!A196</f>
        <v>0</v>
      </c>
      <c r="B196" s="53">
        <f>'1.4.Fwd TIV-Field Inputs'!B196</f>
        <v>0</v>
      </c>
      <c r="C196" s="53">
        <f>'1.4.Fwd TIV-Field Inputs'!C196</f>
        <v>0</v>
      </c>
      <c r="D196" s="53">
        <f>'1.4.Fwd TIV-Field Inputs'!D196</f>
        <v>0</v>
      </c>
      <c r="E196" s="84" t="str">
        <f t="shared" si="8"/>
        <v>0-0 (0)</v>
      </c>
      <c r="G196" s="10"/>
      <c r="H196" s="10"/>
      <c r="I196" s="96"/>
      <c r="J196" s="10"/>
      <c r="K196" s="10"/>
      <c r="L196" s="10"/>
      <c r="N196" s="10"/>
      <c r="O196" s="10"/>
      <c r="P196" s="10"/>
      <c r="Q196" s="10"/>
      <c r="R196" s="96"/>
      <c r="S196" s="10"/>
      <c r="T196" s="10"/>
      <c r="U196" s="10"/>
      <c r="V196" s="10"/>
      <c r="W196"/>
      <c r="X196" s="10"/>
      <c r="Y196" s="10"/>
      <c r="Z196" s="10"/>
      <c r="AA196" s="10"/>
      <c r="AB196" s="96"/>
      <c r="AC196" s="10"/>
      <c r="AD196" s="10"/>
      <c r="AE196" s="10"/>
      <c r="AF196" s="10"/>
      <c r="AH196" s="72">
        <f>IFERROR(VLOOKUP(D196,Masters!$D$3:$E$17,2,FALSE),0)</f>
        <v>0</v>
      </c>
    </row>
    <row r="197" spans="1:34" s="3" customFormat="1" ht="16.5" customHeight="1" x14ac:dyDescent="0.25">
      <c r="A197" s="53">
        <f>'1.4.Fwd TIV-Field Inputs'!A197</f>
        <v>0</v>
      </c>
      <c r="B197" s="53">
        <f>'1.4.Fwd TIV-Field Inputs'!B197</f>
        <v>0</v>
      </c>
      <c r="C197" s="53">
        <f>'1.4.Fwd TIV-Field Inputs'!C197</f>
        <v>0</v>
      </c>
      <c r="D197" s="53">
        <f>'1.4.Fwd TIV-Field Inputs'!D197</f>
        <v>0</v>
      </c>
      <c r="E197" s="84" t="str">
        <f t="shared" si="8"/>
        <v>0-0 (0)</v>
      </c>
      <c r="G197" s="10"/>
      <c r="H197" s="10"/>
      <c r="I197" s="96"/>
      <c r="J197" s="10"/>
      <c r="K197" s="10"/>
      <c r="L197" s="10"/>
      <c r="N197" s="10"/>
      <c r="O197" s="10"/>
      <c r="P197" s="10"/>
      <c r="Q197" s="10"/>
      <c r="R197" s="96"/>
      <c r="S197" s="10"/>
      <c r="T197" s="10"/>
      <c r="U197" s="10"/>
      <c r="V197" s="10"/>
      <c r="W197"/>
      <c r="X197" s="10"/>
      <c r="Y197" s="10"/>
      <c r="Z197" s="10"/>
      <c r="AA197" s="10"/>
      <c r="AB197" s="96"/>
      <c r="AC197" s="10"/>
      <c r="AD197" s="10"/>
      <c r="AE197" s="10"/>
      <c r="AF197" s="10"/>
      <c r="AH197" s="72">
        <f>IFERROR(VLOOKUP(D197,Masters!$D$3:$E$17,2,FALSE),0)</f>
        <v>0</v>
      </c>
    </row>
    <row r="198" spans="1:34" s="3" customFormat="1" ht="16.5" customHeight="1" x14ac:dyDescent="0.25">
      <c r="A198" s="53">
        <f>'1.4.Fwd TIV-Field Inputs'!A198</f>
        <v>0</v>
      </c>
      <c r="B198" s="53">
        <f>'1.4.Fwd TIV-Field Inputs'!B198</f>
        <v>0</v>
      </c>
      <c r="C198" s="53">
        <f>'1.4.Fwd TIV-Field Inputs'!C198</f>
        <v>0</v>
      </c>
      <c r="D198" s="53">
        <f>'1.4.Fwd TIV-Field Inputs'!D198</f>
        <v>0</v>
      </c>
      <c r="E198" s="84" t="str">
        <f t="shared" si="8"/>
        <v>0-0 (0)</v>
      </c>
      <c r="G198" s="10"/>
      <c r="H198" s="10"/>
      <c r="I198" s="96"/>
      <c r="J198" s="10"/>
      <c r="K198" s="10"/>
      <c r="L198" s="10"/>
      <c r="N198" s="10"/>
      <c r="O198" s="10"/>
      <c r="P198" s="10"/>
      <c r="Q198" s="10"/>
      <c r="R198" s="96"/>
      <c r="S198" s="10"/>
      <c r="T198" s="10"/>
      <c r="U198" s="10"/>
      <c r="V198" s="10"/>
      <c r="W198"/>
      <c r="X198" s="10"/>
      <c r="Y198" s="10"/>
      <c r="Z198" s="10"/>
      <c r="AA198" s="10"/>
      <c r="AB198" s="96"/>
      <c r="AC198" s="10"/>
      <c r="AD198" s="10"/>
      <c r="AE198" s="10"/>
      <c r="AF198" s="10"/>
      <c r="AH198" s="72">
        <f>IFERROR(VLOOKUP(D198,Masters!$D$3:$E$17,2,FALSE),0)</f>
        <v>0</v>
      </c>
    </row>
    <row r="199" spans="1:34" s="3" customFormat="1" ht="16.5" customHeight="1" x14ac:dyDescent="0.25">
      <c r="A199" s="53">
        <f>'1.4.Fwd TIV-Field Inputs'!A199</f>
        <v>0</v>
      </c>
      <c r="B199" s="53">
        <f>'1.4.Fwd TIV-Field Inputs'!B199</f>
        <v>0</v>
      </c>
      <c r="C199" s="53">
        <f>'1.4.Fwd TIV-Field Inputs'!C199</f>
        <v>0</v>
      </c>
      <c r="D199" s="53">
        <f>'1.4.Fwd TIV-Field Inputs'!D199</f>
        <v>0</v>
      </c>
      <c r="E199" s="84" t="str">
        <f t="shared" si="8"/>
        <v>0-0 (0)</v>
      </c>
      <c r="G199" s="10"/>
      <c r="H199" s="10"/>
      <c r="I199" s="96"/>
      <c r="J199" s="10"/>
      <c r="K199" s="10"/>
      <c r="L199" s="10"/>
      <c r="N199" s="10"/>
      <c r="O199" s="10"/>
      <c r="P199" s="10"/>
      <c r="Q199" s="10"/>
      <c r="R199" s="96"/>
      <c r="S199" s="10"/>
      <c r="T199" s="10"/>
      <c r="U199" s="10"/>
      <c r="V199" s="10"/>
      <c r="W199"/>
      <c r="X199" s="10"/>
      <c r="Y199" s="10"/>
      <c r="Z199" s="10"/>
      <c r="AA199" s="10"/>
      <c r="AB199" s="96"/>
      <c r="AC199" s="10"/>
      <c r="AD199" s="10"/>
      <c r="AE199" s="10"/>
      <c r="AF199" s="10"/>
      <c r="AH199" s="72">
        <f>IFERROR(VLOOKUP(D199,Masters!$D$3:$E$17,2,FALSE),0)</f>
        <v>0</v>
      </c>
    </row>
    <row r="200" spans="1:34" s="3" customFormat="1" ht="16.5" customHeight="1" x14ac:dyDescent="0.25">
      <c r="A200" s="53">
        <f>'1.4.Fwd TIV-Field Inputs'!A200</f>
        <v>0</v>
      </c>
      <c r="B200" s="53">
        <f>'1.4.Fwd TIV-Field Inputs'!B200</f>
        <v>0</v>
      </c>
      <c r="C200" s="53">
        <f>'1.4.Fwd TIV-Field Inputs'!C200</f>
        <v>0</v>
      </c>
      <c r="D200" s="53">
        <f>'1.4.Fwd TIV-Field Inputs'!D200</f>
        <v>0</v>
      </c>
      <c r="E200" s="84" t="str">
        <f t="shared" ref="E200:E251" si="9">B200&amp;"-"&amp;C200&amp;" ("&amp;D200&amp;")"</f>
        <v>0-0 (0)</v>
      </c>
      <c r="G200" s="10"/>
      <c r="H200" s="10"/>
      <c r="I200" s="96"/>
      <c r="J200" s="10"/>
      <c r="K200" s="10"/>
      <c r="L200" s="10"/>
      <c r="N200" s="10"/>
      <c r="O200" s="10"/>
      <c r="P200" s="10"/>
      <c r="Q200" s="10"/>
      <c r="R200" s="96"/>
      <c r="S200" s="10"/>
      <c r="T200" s="10"/>
      <c r="U200" s="10"/>
      <c r="V200" s="10"/>
      <c r="W200"/>
      <c r="X200" s="10"/>
      <c r="Y200" s="10"/>
      <c r="Z200" s="10"/>
      <c r="AA200" s="10"/>
      <c r="AB200" s="96"/>
      <c r="AC200" s="10"/>
      <c r="AD200" s="10"/>
      <c r="AE200" s="10"/>
      <c r="AF200" s="10"/>
      <c r="AH200" s="72">
        <f>IFERROR(VLOOKUP(D200,Masters!$D$3:$E$17,2,FALSE),0)</f>
        <v>0</v>
      </c>
    </row>
    <row r="201" spans="1:34" s="3" customFormat="1" ht="16.5" customHeight="1" x14ac:dyDescent="0.25">
      <c r="A201" s="53">
        <f>'1.4.Fwd TIV-Field Inputs'!A201</f>
        <v>0</v>
      </c>
      <c r="B201" s="53">
        <f>'1.4.Fwd TIV-Field Inputs'!B201</f>
        <v>0</v>
      </c>
      <c r="C201" s="53">
        <f>'1.4.Fwd TIV-Field Inputs'!C201</f>
        <v>0</v>
      </c>
      <c r="D201" s="53">
        <f>'1.4.Fwd TIV-Field Inputs'!D201</f>
        <v>0</v>
      </c>
      <c r="E201" s="84" t="str">
        <f t="shared" si="9"/>
        <v>0-0 (0)</v>
      </c>
      <c r="G201" s="10"/>
      <c r="H201" s="10"/>
      <c r="I201" s="96"/>
      <c r="J201" s="10"/>
      <c r="K201" s="10"/>
      <c r="L201" s="10"/>
      <c r="N201" s="10"/>
      <c r="O201" s="10"/>
      <c r="P201" s="10"/>
      <c r="Q201" s="10"/>
      <c r="R201" s="96"/>
      <c r="S201" s="10"/>
      <c r="T201" s="10"/>
      <c r="U201" s="10"/>
      <c r="V201" s="10"/>
      <c r="W201"/>
      <c r="X201" s="10"/>
      <c r="Y201" s="10"/>
      <c r="Z201" s="10"/>
      <c r="AA201" s="10"/>
      <c r="AB201" s="96"/>
      <c r="AC201" s="10"/>
      <c r="AD201" s="10"/>
      <c r="AE201" s="10"/>
      <c r="AF201" s="10"/>
      <c r="AH201" s="72">
        <f>IFERROR(VLOOKUP(D201,Masters!$D$3:$E$17,2,FALSE),0)</f>
        <v>0</v>
      </c>
    </row>
    <row r="202" spans="1:34" s="3" customFormat="1" ht="16.5" customHeight="1" x14ac:dyDescent="0.25">
      <c r="A202" s="53">
        <f>'1.4.Fwd TIV-Field Inputs'!A202</f>
        <v>0</v>
      </c>
      <c r="B202" s="53">
        <f>'1.4.Fwd TIV-Field Inputs'!B202</f>
        <v>0</v>
      </c>
      <c r="C202" s="53">
        <f>'1.4.Fwd TIV-Field Inputs'!C202</f>
        <v>0</v>
      </c>
      <c r="D202" s="53">
        <f>'1.4.Fwd TIV-Field Inputs'!D202</f>
        <v>0</v>
      </c>
      <c r="E202" s="84" t="str">
        <f t="shared" si="9"/>
        <v>0-0 (0)</v>
      </c>
      <c r="G202" s="10"/>
      <c r="H202" s="10"/>
      <c r="I202" s="96"/>
      <c r="J202" s="10"/>
      <c r="K202" s="10"/>
      <c r="L202" s="10"/>
      <c r="N202" s="10"/>
      <c r="O202" s="10"/>
      <c r="P202" s="10"/>
      <c r="Q202" s="10"/>
      <c r="R202" s="96"/>
      <c r="S202" s="10"/>
      <c r="T202" s="10"/>
      <c r="U202" s="10"/>
      <c r="V202" s="10"/>
      <c r="W202"/>
      <c r="X202" s="10"/>
      <c r="Y202" s="10"/>
      <c r="Z202" s="10"/>
      <c r="AA202" s="10"/>
      <c r="AB202" s="96"/>
      <c r="AC202" s="10"/>
      <c r="AD202" s="10"/>
      <c r="AE202" s="10"/>
      <c r="AF202" s="10"/>
      <c r="AH202" s="72">
        <f>IFERROR(VLOOKUP(D202,Masters!$D$3:$E$17,2,FALSE),0)</f>
        <v>0</v>
      </c>
    </row>
    <row r="203" spans="1:34" s="3" customFormat="1" ht="16.5" customHeight="1" x14ac:dyDescent="0.25">
      <c r="A203" s="53">
        <f>'1.4.Fwd TIV-Field Inputs'!A203</f>
        <v>0</v>
      </c>
      <c r="B203" s="53">
        <f>'1.4.Fwd TIV-Field Inputs'!B203</f>
        <v>0</v>
      </c>
      <c r="C203" s="53">
        <f>'1.4.Fwd TIV-Field Inputs'!C203</f>
        <v>0</v>
      </c>
      <c r="D203" s="53">
        <f>'1.4.Fwd TIV-Field Inputs'!D203</f>
        <v>0</v>
      </c>
      <c r="E203" s="84" t="str">
        <f t="shared" si="9"/>
        <v>0-0 (0)</v>
      </c>
      <c r="G203" s="10"/>
      <c r="H203" s="10"/>
      <c r="I203" s="96"/>
      <c r="J203" s="10"/>
      <c r="K203" s="10"/>
      <c r="L203" s="10"/>
      <c r="N203" s="10"/>
      <c r="O203" s="10"/>
      <c r="P203" s="10"/>
      <c r="Q203" s="10"/>
      <c r="R203" s="96"/>
      <c r="S203" s="10"/>
      <c r="T203" s="10"/>
      <c r="U203" s="10"/>
      <c r="V203" s="10"/>
      <c r="W203"/>
      <c r="X203" s="10"/>
      <c r="Y203" s="10"/>
      <c r="Z203" s="10"/>
      <c r="AA203" s="10"/>
      <c r="AB203" s="96"/>
      <c r="AC203" s="10"/>
      <c r="AD203" s="10"/>
      <c r="AE203" s="10"/>
      <c r="AF203" s="10"/>
      <c r="AH203" s="72">
        <f>IFERROR(VLOOKUP(D203,Masters!$D$3:$E$17,2,FALSE),0)</f>
        <v>0</v>
      </c>
    </row>
    <row r="204" spans="1:34" s="3" customFormat="1" ht="16.5" customHeight="1" x14ac:dyDescent="0.25">
      <c r="A204" s="53">
        <f>'1.4.Fwd TIV-Field Inputs'!A204</f>
        <v>0</v>
      </c>
      <c r="B204" s="53">
        <f>'1.4.Fwd TIV-Field Inputs'!B204</f>
        <v>0</v>
      </c>
      <c r="C204" s="53">
        <f>'1.4.Fwd TIV-Field Inputs'!C204</f>
        <v>0</v>
      </c>
      <c r="D204" s="53">
        <f>'1.4.Fwd TIV-Field Inputs'!D204</f>
        <v>0</v>
      </c>
      <c r="E204" s="84" t="str">
        <f t="shared" si="9"/>
        <v>0-0 (0)</v>
      </c>
      <c r="G204" s="10"/>
      <c r="H204" s="10"/>
      <c r="I204" s="96"/>
      <c r="J204" s="10"/>
      <c r="K204" s="10"/>
      <c r="L204" s="10"/>
      <c r="N204" s="10"/>
      <c r="O204" s="10"/>
      <c r="P204" s="10"/>
      <c r="Q204" s="10"/>
      <c r="R204" s="96"/>
      <c r="S204" s="10"/>
      <c r="T204" s="10"/>
      <c r="U204" s="10"/>
      <c r="V204" s="10"/>
      <c r="W204"/>
      <c r="X204" s="10"/>
      <c r="Y204" s="10"/>
      <c r="Z204" s="10"/>
      <c r="AA204" s="10"/>
      <c r="AB204" s="96"/>
      <c r="AC204" s="10"/>
      <c r="AD204" s="10"/>
      <c r="AE204" s="10"/>
      <c r="AF204" s="10"/>
      <c r="AH204" s="72">
        <f>IFERROR(VLOOKUP(D204,Masters!$D$3:$E$17,2,FALSE),0)</f>
        <v>0</v>
      </c>
    </row>
    <row r="205" spans="1:34" s="3" customFormat="1" ht="16.5" customHeight="1" x14ac:dyDescent="0.25">
      <c r="A205" s="53">
        <f>'1.4.Fwd TIV-Field Inputs'!A205</f>
        <v>0</v>
      </c>
      <c r="B205" s="53">
        <f>'1.4.Fwd TIV-Field Inputs'!B205</f>
        <v>0</v>
      </c>
      <c r="C205" s="53">
        <f>'1.4.Fwd TIV-Field Inputs'!C205</f>
        <v>0</v>
      </c>
      <c r="D205" s="53">
        <f>'1.4.Fwd TIV-Field Inputs'!D205</f>
        <v>0</v>
      </c>
      <c r="E205" s="84" t="str">
        <f t="shared" si="9"/>
        <v>0-0 (0)</v>
      </c>
      <c r="G205" s="10"/>
      <c r="H205" s="10"/>
      <c r="I205" s="96"/>
      <c r="J205" s="10"/>
      <c r="K205" s="10"/>
      <c r="L205" s="10"/>
      <c r="N205" s="10"/>
      <c r="O205" s="10"/>
      <c r="P205" s="10"/>
      <c r="Q205" s="10"/>
      <c r="R205" s="96"/>
      <c r="S205" s="10"/>
      <c r="T205" s="10"/>
      <c r="U205" s="10"/>
      <c r="V205" s="10"/>
      <c r="W205"/>
      <c r="X205" s="10"/>
      <c r="Y205" s="10"/>
      <c r="Z205" s="10"/>
      <c r="AA205" s="10"/>
      <c r="AB205" s="96"/>
      <c r="AC205" s="10"/>
      <c r="AD205" s="10"/>
      <c r="AE205" s="10"/>
      <c r="AF205" s="10"/>
      <c r="AH205" s="72">
        <f>IFERROR(VLOOKUP(D205,Masters!$D$3:$E$17,2,FALSE),0)</f>
        <v>0</v>
      </c>
    </row>
    <row r="206" spans="1:34" s="3" customFormat="1" ht="16.5" customHeight="1" x14ac:dyDescent="0.25">
      <c r="A206" s="53">
        <f>'1.4.Fwd TIV-Field Inputs'!A206</f>
        <v>0</v>
      </c>
      <c r="B206" s="53">
        <f>'1.4.Fwd TIV-Field Inputs'!B206</f>
        <v>0</v>
      </c>
      <c r="C206" s="53">
        <f>'1.4.Fwd TIV-Field Inputs'!C206</f>
        <v>0</v>
      </c>
      <c r="D206" s="53">
        <f>'1.4.Fwd TIV-Field Inputs'!D206</f>
        <v>0</v>
      </c>
      <c r="E206" s="84" t="str">
        <f t="shared" si="9"/>
        <v>0-0 (0)</v>
      </c>
      <c r="G206" s="10"/>
      <c r="H206" s="10"/>
      <c r="I206" s="96"/>
      <c r="J206" s="10"/>
      <c r="K206" s="10"/>
      <c r="L206" s="10"/>
      <c r="N206" s="10"/>
      <c r="O206" s="10"/>
      <c r="P206" s="10"/>
      <c r="Q206" s="10"/>
      <c r="R206" s="96"/>
      <c r="S206" s="10"/>
      <c r="T206" s="10"/>
      <c r="U206" s="10"/>
      <c r="V206" s="10"/>
      <c r="W206"/>
      <c r="X206" s="10"/>
      <c r="Y206" s="10"/>
      <c r="Z206" s="10"/>
      <c r="AA206" s="10"/>
      <c r="AB206" s="96"/>
      <c r="AC206" s="10"/>
      <c r="AD206" s="10"/>
      <c r="AE206" s="10"/>
      <c r="AF206" s="10"/>
      <c r="AH206" s="72">
        <f>IFERROR(VLOOKUP(D206,Masters!$D$3:$E$17,2,FALSE),0)</f>
        <v>0</v>
      </c>
    </row>
    <row r="207" spans="1:34" s="3" customFormat="1" ht="16.5" customHeight="1" x14ac:dyDescent="0.25">
      <c r="A207" s="53">
        <f>'1.4.Fwd TIV-Field Inputs'!A207</f>
        <v>0</v>
      </c>
      <c r="B207" s="53">
        <f>'1.4.Fwd TIV-Field Inputs'!B207</f>
        <v>0</v>
      </c>
      <c r="C207" s="53">
        <f>'1.4.Fwd TIV-Field Inputs'!C207</f>
        <v>0</v>
      </c>
      <c r="D207" s="53">
        <f>'1.4.Fwd TIV-Field Inputs'!D207</f>
        <v>0</v>
      </c>
      <c r="E207" s="84" t="str">
        <f t="shared" si="9"/>
        <v>0-0 (0)</v>
      </c>
      <c r="G207" s="10"/>
      <c r="H207" s="10"/>
      <c r="I207" s="96"/>
      <c r="J207" s="10"/>
      <c r="K207" s="10"/>
      <c r="L207" s="10"/>
      <c r="N207" s="10"/>
      <c r="O207" s="10"/>
      <c r="P207" s="10"/>
      <c r="Q207" s="10"/>
      <c r="R207" s="96"/>
      <c r="S207" s="10"/>
      <c r="T207" s="10"/>
      <c r="U207" s="10"/>
      <c r="V207" s="10"/>
      <c r="W207"/>
      <c r="X207" s="10"/>
      <c r="Y207" s="10"/>
      <c r="Z207" s="10"/>
      <c r="AA207" s="10"/>
      <c r="AB207" s="96"/>
      <c r="AC207" s="10"/>
      <c r="AD207" s="10"/>
      <c r="AE207" s="10"/>
      <c r="AF207" s="10"/>
      <c r="AH207" s="72">
        <f>IFERROR(VLOOKUP(D207,Masters!$D$3:$E$17,2,FALSE),0)</f>
        <v>0</v>
      </c>
    </row>
    <row r="208" spans="1:34" s="3" customFormat="1" ht="16.5" customHeight="1" x14ac:dyDescent="0.25">
      <c r="A208" s="53">
        <f>'1.4.Fwd TIV-Field Inputs'!A208</f>
        <v>0</v>
      </c>
      <c r="B208" s="53">
        <f>'1.4.Fwd TIV-Field Inputs'!B208</f>
        <v>0</v>
      </c>
      <c r="C208" s="53">
        <f>'1.4.Fwd TIV-Field Inputs'!C208</f>
        <v>0</v>
      </c>
      <c r="D208" s="53">
        <f>'1.4.Fwd TIV-Field Inputs'!D208</f>
        <v>0</v>
      </c>
      <c r="E208" s="84" t="str">
        <f t="shared" si="9"/>
        <v>0-0 (0)</v>
      </c>
      <c r="G208" s="10"/>
      <c r="H208" s="10"/>
      <c r="I208" s="96"/>
      <c r="J208" s="10"/>
      <c r="K208" s="10"/>
      <c r="L208" s="10"/>
      <c r="N208" s="10"/>
      <c r="O208" s="10"/>
      <c r="P208" s="10"/>
      <c r="Q208" s="10"/>
      <c r="R208" s="96"/>
      <c r="S208" s="10"/>
      <c r="T208" s="10"/>
      <c r="U208" s="10"/>
      <c r="V208" s="10"/>
      <c r="W208"/>
      <c r="X208" s="10"/>
      <c r="Y208" s="10"/>
      <c r="Z208" s="10"/>
      <c r="AA208" s="10"/>
      <c r="AB208" s="96"/>
      <c r="AC208" s="10"/>
      <c r="AD208" s="10"/>
      <c r="AE208" s="10"/>
      <c r="AF208" s="10"/>
      <c r="AH208" s="72">
        <f>IFERROR(VLOOKUP(D208,Masters!$D$3:$E$17,2,FALSE),0)</f>
        <v>0</v>
      </c>
    </row>
    <row r="209" spans="1:34" s="3" customFormat="1" ht="16.5" customHeight="1" x14ac:dyDescent="0.25">
      <c r="A209" s="53">
        <f>'1.4.Fwd TIV-Field Inputs'!A209</f>
        <v>0</v>
      </c>
      <c r="B209" s="53">
        <f>'1.4.Fwd TIV-Field Inputs'!B209</f>
        <v>0</v>
      </c>
      <c r="C209" s="53">
        <f>'1.4.Fwd TIV-Field Inputs'!C209</f>
        <v>0</v>
      </c>
      <c r="D209" s="53">
        <f>'1.4.Fwd TIV-Field Inputs'!D209</f>
        <v>0</v>
      </c>
      <c r="E209" s="84" t="str">
        <f t="shared" si="9"/>
        <v>0-0 (0)</v>
      </c>
      <c r="G209" s="10"/>
      <c r="H209" s="10"/>
      <c r="I209" s="96"/>
      <c r="J209" s="10"/>
      <c r="K209" s="10"/>
      <c r="L209" s="10"/>
      <c r="N209" s="10"/>
      <c r="O209" s="10"/>
      <c r="P209" s="10"/>
      <c r="Q209" s="10"/>
      <c r="R209" s="96"/>
      <c r="S209" s="10"/>
      <c r="T209" s="10"/>
      <c r="U209" s="10"/>
      <c r="V209" s="10"/>
      <c r="W209"/>
      <c r="X209" s="10"/>
      <c r="Y209" s="10"/>
      <c r="Z209" s="10"/>
      <c r="AA209" s="10"/>
      <c r="AB209" s="96"/>
      <c r="AC209" s="10"/>
      <c r="AD209" s="10"/>
      <c r="AE209" s="10"/>
      <c r="AF209" s="10"/>
      <c r="AH209" s="72">
        <f>IFERROR(VLOOKUP(D209,Masters!$D$3:$E$17,2,FALSE),0)</f>
        <v>0</v>
      </c>
    </row>
    <row r="210" spans="1:34" ht="16.5" customHeight="1" x14ac:dyDescent="0.25">
      <c r="A210" s="53">
        <f>'1.4.Fwd TIV-Field Inputs'!A210</f>
        <v>0</v>
      </c>
      <c r="B210" s="53">
        <f>'1.4.Fwd TIV-Field Inputs'!B210</f>
        <v>0</v>
      </c>
      <c r="C210" s="53">
        <f>'1.4.Fwd TIV-Field Inputs'!C210</f>
        <v>0</v>
      </c>
      <c r="D210" s="53">
        <f>'1.4.Fwd TIV-Field Inputs'!D210</f>
        <v>0</v>
      </c>
      <c r="E210" s="84" t="str">
        <f t="shared" si="9"/>
        <v>0-0 (0)</v>
      </c>
      <c r="F210" s="3"/>
      <c r="G210" s="10"/>
      <c r="H210" s="10"/>
      <c r="I210" s="96"/>
      <c r="J210" s="10"/>
      <c r="K210" s="10"/>
      <c r="L210" s="10"/>
      <c r="N210" s="10"/>
      <c r="O210" s="10"/>
      <c r="P210" s="10"/>
      <c r="Q210" s="10"/>
      <c r="R210" s="96"/>
      <c r="S210" s="10"/>
      <c r="T210" s="10"/>
      <c r="U210" s="10"/>
      <c r="V210" s="10"/>
      <c r="X210" s="10"/>
      <c r="Y210" s="10"/>
      <c r="Z210" s="10"/>
      <c r="AA210" s="10"/>
      <c r="AB210" s="96"/>
      <c r="AC210" s="10"/>
      <c r="AD210" s="10"/>
      <c r="AE210" s="10"/>
      <c r="AF210" s="10"/>
      <c r="AH210" s="72">
        <f>IFERROR(VLOOKUP(D210,Masters!$D$3:$E$17,2,FALSE),0)</f>
        <v>0</v>
      </c>
    </row>
    <row r="211" spans="1:34" ht="16.5" customHeight="1" x14ac:dyDescent="0.25">
      <c r="A211" s="53">
        <f>'1.4.Fwd TIV-Field Inputs'!A211</f>
        <v>0</v>
      </c>
      <c r="B211" s="53">
        <f>'1.4.Fwd TIV-Field Inputs'!B211</f>
        <v>0</v>
      </c>
      <c r="C211" s="53">
        <f>'1.4.Fwd TIV-Field Inputs'!C211</f>
        <v>0</v>
      </c>
      <c r="D211" s="53">
        <f>'1.4.Fwd TIV-Field Inputs'!D211</f>
        <v>0</v>
      </c>
      <c r="E211" s="84" t="str">
        <f t="shared" si="9"/>
        <v>0-0 (0)</v>
      </c>
      <c r="F211" s="3"/>
      <c r="G211" s="10"/>
      <c r="H211" s="10"/>
      <c r="I211" s="96"/>
      <c r="J211" s="10"/>
      <c r="K211" s="10"/>
      <c r="L211" s="10"/>
      <c r="N211" s="10"/>
      <c r="O211" s="10"/>
      <c r="P211" s="10"/>
      <c r="Q211" s="10"/>
      <c r="R211" s="96"/>
      <c r="S211" s="10"/>
      <c r="T211" s="10"/>
      <c r="U211" s="10"/>
      <c r="V211" s="10"/>
      <c r="X211" s="10"/>
      <c r="Y211" s="10"/>
      <c r="Z211" s="10"/>
      <c r="AA211" s="10"/>
      <c r="AB211" s="96"/>
      <c r="AC211" s="10"/>
      <c r="AD211" s="10"/>
      <c r="AE211" s="10"/>
      <c r="AF211" s="10"/>
      <c r="AH211" s="72">
        <f>IFERROR(VLOOKUP(D211,Masters!$D$3:$E$17,2,FALSE),0)</f>
        <v>0</v>
      </c>
    </row>
    <row r="212" spans="1:34" ht="16.5" customHeight="1" x14ac:dyDescent="0.25">
      <c r="A212" s="53">
        <f>'1.4.Fwd TIV-Field Inputs'!A212</f>
        <v>0</v>
      </c>
      <c r="B212" s="53">
        <f>'1.4.Fwd TIV-Field Inputs'!B212</f>
        <v>0</v>
      </c>
      <c r="C212" s="53">
        <f>'1.4.Fwd TIV-Field Inputs'!C212</f>
        <v>0</v>
      </c>
      <c r="D212" s="53">
        <f>'1.4.Fwd TIV-Field Inputs'!D212</f>
        <v>0</v>
      </c>
      <c r="E212" s="84" t="str">
        <f t="shared" si="9"/>
        <v>0-0 (0)</v>
      </c>
      <c r="F212" s="3"/>
      <c r="G212" s="10"/>
      <c r="H212" s="10"/>
      <c r="I212" s="96"/>
      <c r="J212" s="10"/>
      <c r="K212" s="10"/>
      <c r="L212" s="10"/>
      <c r="N212" s="10"/>
      <c r="O212" s="10"/>
      <c r="P212" s="10"/>
      <c r="Q212" s="10"/>
      <c r="R212" s="96"/>
      <c r="S212" s="10"/>
      <c r="T212" s="10"/>
      <c r="U212" s="10"/>
      <c r="V212" s="10"/>
      <c r="X212" s="10"/>
      <c r="Y212" s="10"/>
      <c r="Z212" s="10"/>
      <c r="AA212" s="10"/>
      <c r="AB212" s="96"/>
      <c r="AC212" s="10"/>
      <c r="AD212" s="10"/>
      <c r="AE212" s="10"/>
      <c r="AF212" s="10"/>
      <c r="AH212" s="72">
        <f>IFERROR(VLOOKUP(D212,Masters!$D$3:$E$17,2,FALSE),0)</f>
        <v>0</v>
      </c>
    </row>
    <row r="213" spans="1:34" ht="16.5" customHeight="1" x14ac:dyDescent="0.25">
      <c r="A213" s="53">
        <f>'1.4.Fwd TIV-Field Inputs'!A213</f>
        <v>0</v>
      </c>
      <c r="B213" s="53">
        <f>'1.4.Fwd TIV-Field Inputs'!B213</f>
        <v>0</v>
      </c>
      <c r="C213" s="53">
        <f>'1.4.Fwd TIV-Field Inputs'!C213</f>
        <v>0</v>
      </c>
      <c r="D213" s="53">
        <f>'1.4.Fwd TIV-Field Inputs'!D213</f>
        <v>0</v>
      </c>
      <c r="E213" s="84" t="str">
        <f t="shared" si="9"/>
        <v>0-0 (0)</v>
      </c>
      <c r="F213" s="3"/>
      <c r="G213" s="10"/>
      <c r="H213" s="10"/>
      <c r="I213" s="96"/>
      <c r="J213" s="10"/>
      <c r="K213" s="10"/>
      <c r="L213" s="10"/>
      <c r="N213" s="10"/>
      <c r="O213" s="10"/>
      <c r="P213" s="10"/>
      <c r="Q213" s="10"/>
      <c r="R213" s="96"/>
      <c r="S213" s="10"/>
      <c r="T213" s="10"/>
      <c r="U213" s="10"/>
      <c r="V213" s="10"/>
      <c r="X213" s="10"/>
      <c r="Y213" s="10"/>
      <c r="Z213" s="10"/>
      <c r="AA213" s="10"/>
      <c r="AB213" s="96"/>
      <c r="AC213" s="10"/>
      <c r="AD213" s="10"/>
      <c r="AE213" s="10"/>
      <c r="AF213" s="10"/>
      <c r="AH213" s="72">
        <f>IFERROR(VLOOKUP(D213,Masters!$D$3:$E$17,2,FALSE),0)</f>
        <v>0</v>
      </c>
    </row>
    <row r="214" spans="1:34" ht="16.5" customHeight="1" x14ac:dyDescent="0.25">
      <c r="A214" s="53">
        <f>'1.4.Fwd TIV-Field Inputs'!A214</f>
        <v>0</v>
      </c>
      <c r="B214" s="53">
        <f>'1.4.Fwd TIV-Field Inputs'!B214</f>
        <v>0</v>
      </c>
      <c r="C214" s="53">
        <f>'1.4.Fwd TIV-Field Inputs'!C214</f>
        <v>0</v>
      </c>
      <c r="D214" s="53">
        <f>'1.4.Fwd TIV-Field Inputs'!D214</f>
        <v>0</v>
      </c>
      <c r="E214" s="84" t="str">
        <f t="shared" si="9"/>
        <v>0-0 (0)</v>
      </c>
      <c r="F214" s="3"/>
      <c r="G214" s="10"/>
      <c r="H214" s="10"/>
      <c r="I214" s="96"/>
      <c r="J214" s="10"/>
      <c r="K214" s="10"/>
      <c r="L214" s="10"/>
      <c r="N214" s="10"/>
      <c r="O214" s="10"/>
      <c r="P214" s="10"/>
      <c r="Q214" s="10"/>
      <c r="R214" s="96"/>
      <c r="S214" s="10"/>
      <c r="T214" s="10"/>
      <c r="U214" s="10"/>
      <c r="V214" s="10"/>
      <c r="X214" s="10"/>
      <c r="Y214" s="10"/>
      <c r="Z214" s="10"/>
      <c r="AA214" s="10"/>
      <c r="AB214" s="96"/>
      <c r="AC214" s="10"/>
      <c r="AD214" s="10"/>
      <c r="AE214" s="10"/>
      <c r="AF214" s="10"/>
      <c r="AH214" s="72">
        <f>IFERROR(VLOOKUP(D214,Masters!$D$3:$E$17,2,FALSE),0)</f>
        <v>0</v>
      </c>
    </row>
    <row r="215" spans="1:34" ht="16.5" customHeight="1" x14ac:dyDescent="0.25">
      <c r="A215" s="53">
        <f>'1.4.Fwd TIV-Field Inputs'!A215</f>
        <v>0</v>
      </c>
      <c r="B215" s="53">
        <f>'1.4.Fwd TIV-Field Inputs'!B215</f>
        <v>0</v>
      </c>
      <c r="C215" s="53">
        <f>'1.4.Fwd TIV-Field Inputs'!C215</f>
        <v>0</v>
      </c>
      <c r="D215" s="53">
        <f>'1.4.Fwd TIV-Field Inputs'!D215</f>
        <v>0</v>
      </c>
      <c r="E215" s="84" t="str">
        <f t="shared" si="9"/>
        <v>0-0 (0)</v>
      </c>
      <c r="F215" s="3"/>
      <c r="G215" s="10"/>
      <c r="H215" s="10"/>
      <c r="I215" s="96"/>
      <c r="J215" s="10"/>
      <c r="K215" s="10"/>
      <c r="L215" s="10"/>
      <c r="N215" s="10"/>
      <c r="O215" s="10"/>
      <c r="P215" s="10"/>
      <c r="Q215" s="10"/>
      <c r="R215" s="96"/>
      <c r="S215" s="10"/>
      <c r="T215" s="10"/>
      <c r="U215" s="10"/>
      <c r="V215" s="10"/>
      <c r="X215" s="10"/>
      <c r="Y215" s="10"/>
      <c r="Z215" s="10"/>
      <c r="AA215" s="10"/>
      <c r="AB215" s="96"/>
      <c r="AC215" s="10"/>
      <c r="AD215" s="10"/>
      <c r="AE215" s="10"/>
      <c r="AF215" s="10"/>
      <c r="AH215" s="72">
        <f>IFERROR(VLOOKUP(D215,Masters!$D$3:$E$17,2,FALSE),0)</f>
        <v>0</v>
      </c>
    </row>
    <row r="216" spans="1:34" ht="16.5" customHeight="1" x14ac:dyDescent="0.25">
      <c r="A216" s="53">
        <f>'1.4.Fwd TIV-Field Inputs'!A216</f>
        <v>0</v>
      </c>
      <c r="B216" s="53">
        <f>'1.4.Fwd TIV-Field Inputs'!B216</f>
        <v>0</v>
      </c>
      <c r="C216" s="53">
        <f>'1.4.Fwd TIV-Field Inputs'!C216</f>
        <v>0</v>
      </c>
      <c r="D216" s="53">
        <f>'1.4.Fwd TIV-Field Inputs'!D216</f>
        <v>0</v>
      </c>
      <c r="E216" s="84" t="str">
        <f t="shared" si="9"/>
        <v>0-0 (0)</v>
      </c>
      <c r="F216" s="3"/>
      <c r="G216" s="10"/>
      <c r="H216" s="10"/>
      <c r="I216" s="96"/>
      <c r="J216" s="10"/>
      <c r="K216" s="10"/>
      <c r="L216" s="10"/>
      <c r="N216" s="10"/>
      <c r="O216" s="10"/>
      <c r="P216" s="10"/>
      <c r="Q216" s="10"/>
      <c r="R216" s="96"/>
      <c r="S216" s="10"/>
      <c r="T216" s="10"/>
      <c r="U216" s="10"/>
      <c r="V216" s="10"/>
      <c r="X216" s="10"/>
      <c r="Y216" s="10"/>
      <c r="Z216" s="10"/>
      <c r="AA216" s="10"/>
      <c r="AB216" s="96"/>
      <c r="AC216" s="10"/>
      <c r="AD216" s="10"/>
      <c r="AE216" s="10"/>
      <c r="AF216" s="10"/>
      <c r="AH216" s="72">
        <f>IFERROR(VLOOKUP(D216,Masters!$D$3:$E$17,2,FALSE),0)</f>
        <v>0</v>
      </c>
    </row>
    <row r="217" spans="1:34" ht="16.5" customHeight="1" x14ac:dyDescent="0.25">
      <c r="A217" s="53">
        <f>'1.4.Fwd TIV-Field Inputs'!A217</f>
        <v>0</v>
      </c>
      <c r="B217" s="53">
        <f>'1.4.Fwd TIV-Field Inputs'!B217</f>
        <v>0</v>
      </c>
      <c r="C217" s="53">
        <f>'1.4.Fwd TIV-Field Inputs'!C217</f>
        <v>0</v>
      </c>
      <c r="D217" s="53">
        <f>'1.4.Fwd TIV-Field Inputs'!D217</f>
        <v>0</v>
      </c>
      <c r="E217" s="84" t="str">
        <f t="shared" si="9"/>
        <v>0-0 (0)</v>
      </c>
      <c r="F217" s="3"/>
      <c r="G217" s="10"/>
      <c r="H217" s="10"/>
      <c r="I217" s="96"/>
      <c r="J217" s="10"/>
      <c r="K217" s="10"/>
      <c r="L217" s="10"/>
      <c r="N217" s="10"/>
      <c r="O217" s="10"/>
      <c r="P217" s="10"/>
      <c r="Q217" s="10"/>
      <c r="R217" s="96"/>
      <c r="S217" s="10"/>
      <c r="T217" s="10"/>
      <c r="U217" s="10"/>
      <c r="V217" s="10"/>
      <c r="X217" s="10"/>
      <c r="Y217" s="10"/>
      <c r="Z217" s="10"/>
      <c r="AA217" s="10"/>
      <c r="AB217" s="96"/>
      <c r="AC217" s="10"/>
      <c r="AD217" s="10"/>
      <c r="AE217" s="10"/>
      <c r="AF217" s="10"/>
      <c r="AH217" s="72">
        <f>IFERROR(VLOOKUP(D217,Masters!$D$3:$E$17,2,FALSE),0)</f>
        <v>0</v>
      </c>
    </row>
    <row r="218" spans="1:34" ht="16.5" customHeight="1" x14ac:dyDescent="0.25">
      <c r="A218" s="53">
        <f>'1.4.Fwd TIV-Field Inputs'!A218</f>
        <v>0</v>
      </c>
      <c r="B218" s="53">
        <f>'1.4.Fwd TIV-Field Inputs'!B218</f>
        <v>0</v>
      </c>
      <c r="C218" s="53">
        <f>'1.4.Fwd TIV-Field Inputs'!C218</f>
        <v>0</v>
      </c>
      <c r="D218" s="53">
        <f>'1.4.Fwd TIV-Field Inputs'!D218</f>
        <v>0</v>
      </c>
      <c r="E218" s="84" t="str">
        <f t="shared" si="9"/>
        <v>0-0 (0)</v>
      </c>
      <c r="F218" s="3"/>
      <c r="G218" s="10"/>
      <c r="H218" s="10"/>
      <c r="I218" s="96"/>
      <c r="J218" s="10"/>
      <c r="K218" s="10"/>
      <c r="L218" s="10"/>
      <c r="N218" s="10"/>
      <c r="O218" s="10"/>
      <c r="P218" s="10"/>
      <c r="Q218" s="10"/>
      <c r="R218" s="96"/>
      <c r="S218" s="10"/>
      <c r="T218" s="10"/>
      <c r="U218" s="10"/>
      <c r="V218" s="10"/>
      <c r="X218" s="10"/>
      <c r="Y218" s="10"/>
      <c r="Z218" s="10"/>
      <c r="AA218" s="10"/>
      <c r="AB218" s="96"/>
      <c r="AC218" s="10"/>
      <c r="AD218" s="10"/>
      <c r="AE218" s="10"/>
      <c r="AF218" s="10"/>
      <c r="AH218" s="72">
        <f>IFERROR(VLOOKUP(D218,Masters!$D$3:$E$17,2,FALSE),0)</f>
        <v>0</v>
      </c>
    </row>
    <row r="219" spans="1:34" ht="16.5" customHeight="1" x14ac:dyDescent="0.25">
      <c r="A219" s="53">
        <f>'1.4.Fwd TIV-Field Inputs'!A219</f>
        <v>0</v>
      </c>
      <c r="B219" s="53">
        <f>'1.4.Fwd TIV-Field Inputs'!B219</f>
        <v>0</v>
      </c>
      <c r="C219" s="53">
        <f>'1.4.Fwd TIV-Field Inputs'!C219</f>
        <v>0</v>
      </c>
      <c r="D219" s="53">
        <f>'1.4.Fwd TIV-Field Inputs'!D219</f>
        <v>0</v>
      </c>
      <c r="E219" s="84" t="str">
        <f t="shared" si="9"/>
        <v>0-0 (0)</v>
      </c>
      <c r="F219" s="3"/>
      <c r="G219" s="10"/>
      <c r="H219" s="10"/>
      <c r="I219" s="96"/>
      <c r="J219" s="10"/>
      <c r="K219" s="10"/>
      <c r="L219" s="10"/>
      <c r="N219" s="10"/>
      <c r="O219" s="10"/>
      <c r="P219" s="10"/>
      <c r="Q219" s="10"/>
      <c r="R219" s="96"/>
      <c r="S219" s="10"/>
      <c r="T219" s="10"/>
      <c r="U219" s="10"/>
      <c r="V219" s="10"/>
      <c r="X219" s="10"/>
      <c r="Y219" s="10"/>
      <c r="Z219" s="10"/>
      <c r="AA219" s="10"/>
      <c r="AB219" s="96"/>
      <c r="AC219" s="10"/>
      <c r="AD219" s="10"/>
      <c r="AE219" s="10"/>
      <c r="AF219" s="10"/>
      <c r="AH219" s="72">
        <f>IFERROR(VLOOKUP(D219,Masters!$D$3:$E$17,2,FALSE),0)</f>
        <v>0</v>
      </c>
    </row>
    <row r="220" spans="1:34" ht="16.5" customHeight="1" x14ac:dyDescent="0.25">
      <c r="A220" s="53">
        <f>'1.4.Fwd TIV-Field Inputs'!A220</f>
        <v>0</v>
      </c>
      <c r="B220" s="53">
        <f>'1.4.Fwd TIV-Field Inputs'!B220</f>
        <v>0</v>
      </c>
      <c r="C220" s="53">
        <f>'1.4.Fwd TIV-Field Inputs'!C220</f>
        <v>0</v>
      </c>
      <c r="D220" s="53">
        <f>'1.4.Fwd TIV-Field Inputs'!D220</f>
        <v>0</v>
      </c>
      <c r="E220" s="84" t="str">
        <f t="shared" si="9"/>
        <v>0-0 (0)</v>
      </c>
      <c r="F220" s="3"/>
      <c r="G220" s="10"/>
      <c r="H220" s="10"/>
      <c r="I220" s="96"/>
      <c r="J220" s="10"/>
      <c r="K220" s="10"/>
      <c r="L220" s="10"/>
      <c r="N220" s="10"/>
      <c r="O220" s="10"/>
      <c r="P220" s="10"/>
      <c r="Q220" s="10"/>
      <c r="R220" s="96"/>
      <c r="S220" s="10"/>
      <c r="T220" s="10"/>
      <c r="U220" s="10"/>
      <c r="V220" s="10"/>
      <c r="X220" s="10"/>
      <c r="Y220" s="10"/>
      <c r="Z220" s="10"/>
      <c r="AA220" s="10"/>
      <c r="AB220" s="96"/>
      <c r="AC220" s="10"/>
      <c r="AD220" s="10"/>
      <c r="AE220" s="10"/>
      <c r="AF220" s="10"/>
      <c r="AH220" s="72">
        <f>IFERROR(VLOOKUP(D220,Masters!$D$3:$E$17,2,FALSE),0)</f>
        <v>0</v>
      </c>
    </row>
    <row r="221" spans="1:34" ht="16.5" customHeight="1" x14ac:dyDescent="0.25">
      <c r="A221" s="53">
        <f>'1.4.Fwd TIV-Field Inputs'!A221</f>
        <v>0</v>
      </c>
      <c r="B221" s="53">
        <f>'1.4.Fwd TIV-Field Inputs'!B221</f>
        <v>0</v>
      </c>
      <c r="C221" s="53">
        <f>'1.4.Fwd TIV-Field Inputs'!C221</f>
        <v>0</v>
      </c>
      <c r="D221" s="53">
        <f>'1.4.Fwd TIV-Field Inputs'!D221</f>
        <v>0</v>
      </c>
      <c r="E221" s="84" t="str">
        <f t="shared" si="9"/>
        <v>0-0 (0)</v>
      </c>
      <c r="F221" s="3"/>
      <c r="G221" s="10"/>
      <c r="H221" s="10"/>
      <c r="I221" s="96"/>
      <c r="J221" s="10"/>
      <c r="K221" s="10"/>
      <c r="L221" s="10"/>
      <c r="N221" s="10"/>
      <c r="O221" s="10"/>
      <c r="P221" s="10"/>
      <c r="Q221" s="10"/>
      <c r="R221" s="96"/>
      <c r="S221" s="10"/>
      <c r="T221" s="10"/>
      <c r="U221" s="10"/>
      <c r="V221" s="10"/>
      <c r="X221" s="10"/>
      <c r="Y221" s="10"/>
      <c r="Z221" s="10"/>
      <c r="AA221" s="10"/>
      <c r="AB221" s="96"/>
      <c r="AC221" s="10"/>
      <c r="AD221" s="10"/>
      <c r="AE221" s="10"/>
      <c r="AF221" s="10"/>
      <c r="AH221" s="72">
        <f>IFERROR(VLOOKUP(D221,Masters!$D$3:$E$17,2,FALSE),0)</f>
        <v>0</v>
      </c>
    </row>
    <row r="222" spans="1:34" ht="16.5" customHeight="1" x14ac:dyDescent="0.25">
      <c r="A222" s="53">
        <f>'1.4.Fwd TIV-Field Inputs'!A222</f>
        <v>0</v>
      </c>
      <c r="B222" s="53">
        <f>'1.4.Fwd TIV-Field Inputs'!B222</f>
        <v>0</v>
      </c>
      <c r="C222" s="53">
        <f>'1.4.Fwd TIV-Field Inputs'!C222</f>
        <v>0</v>
      </c>
      <c r="D222" s="53">
        <f>'1.4.Fwd TIV-Field Inputs'!D222</f>
        <v>0</v>
      </c>
      <c r="E222" s="84" t="str">
        <f t="shared" si="9"/>
        <v>0-0 (0)</v>
      </c>
      <c r="F222" s="3"/>
      <c r="G222" s="10"/>
      <c r="H222" s="10"/>
      <c r="I222" s="96"/>
      <c r="J222" s="10"/>
      <c r="K222" s="10"/>
      <c r="L222" s="10"/>
      <c r="N222" s="10"/>
      <c r="O222" s="10"/>
      <c r="P222" s="10"/>
      <c r="Q222" s="10"/>
      <c r="R222" s="96"/>
      <c r="S222" s="10"/>
      <c r="T222" s="10"/>
      <c r="U222" s="10"/>
      <c r="V222" s="10"/>
      <c r="X222" s="10"/>
      <c r="Y222" s="10"/>
      <c r="Z222" s="10"/>
      <c r="AA222" s="10"/>
      <c r="AB222" s="96"/>
      <c r="AC222" s="10"/>
      <c r="AD222" s="10"/>
      <c r="AE222" s="10"/>
      <c r="AF222" s="10"/>
      <c r="AH222" s="72">
        <f>IFERROR(VLOOKUP(D222,Masters!$D$3:$E$17,2,FALSE),0)</f>
        <v>0</v>
      </c>
    </row>
    <row r="223" spans="1:34" ht="16.5" customHeight="1" x14ac:dyDescent="0.25">
      <c r="A223" s="53">
        <f>'1.4.Fwd TIV-Field Inputs'!A223</f>
        <v>0</v>
      </c>
      <c r="B223" s="53">
        <f>'1.4.Fwd TIV-Field Inputs'!B223</f>
        <v>0</v>
      </c>
      <c r="C223" s="53">
        <f>'1.4.Fwd TIV-Field Inputs'!C223</f>
        <v>0</v>
      </c>
      <c r="D223" s="53">
        <f>'1.4.Fwd TIV-Field Inputs'!D223</f>
        <v>0</v>
      </c>
      <c r="E223" s="84" t="str">
        <f t="shared" si="9"/>
        <v>0-0 (0)</v>
      </c>
      <c r="F223" s="3"/>
      <c r="G223" s="10"/>
      <c r="H223" s="10"/>
      <c r="I223" s="96"/>
      <c r="J223" s="10"/>
      <c r="K223" s="10"/>
      <c r="L223" s="10"/>
      <c r="N223" s="10"/>
      <c r="O223" s="10"/>
      <c r="P223" s="10"/>
      <c r="Q223" s="10"/>
      <c r="R223" s="96"/>
      <c r="S223" s="10"/>
      <c r="T223" s="10"/>
      <c r="U223" s="10"/>
      <c r="V223" s="10"/>
      <c r="X223" s="10"/>
      <c r="Y223" s="10"/>
      <c r="Z223" s="10"/>
      <c r="AA223" s="10"/>
      <c r="AB223" s="96"/>
      <c r="AC223" s="10"/>
      <c r="AD223" s="10"/>
      <c r="AE223" s="10"/>
      <c r="AF223" s="10"/>
      <c r="AH223" s="72">
        <f>IFERROR(VLOOKUP(D223,Masters!$D$3:$E$17,2,FALSE),0)</f>
        <v>0</v>
      </c>
    </row>
    <row r="224" spans="1:34" ht="16.5" customHeight="1" x14ac:dyDescent="0.25">
      <c r="A224" s="53">
        <f>'1.4.Fwd TIV-Field Inputs'!A224</f>
        <v>0</v>
      </c>
      <c r="B224" s="53">
        <f>'1.4.Fwd TIV-Field Inputs'!B224</f>
        <v>0</v>
      </c>
      <c r="C224" s="53">
        <f>'1.4.Fwd TIV-Field Inputs'!C224</f>
        <v>0</v>
      </c>
      <c r="D224" s="53">
        <f>'1.4.Fwd TIV-Field Inputs'!D224</f>
        <v>0</v>
      </c>
      <c r="E224" s="84" t="str">
        <f t="shared" si="9"/>
        <v>0-0 (0)</v>
      </c>
      <c r="F224" s="3"/>
      <c r="G224" s="10"/>
      <c r="H224" s="10"/>
      <c r="I224" s="96"/>
      <c r="J224" s="10"/>
      <c r="K224" s="10"/>
      <c r="L224" s="10"/>
      <c r="N224" s="10"/>
      <c r="O224" s="10"/>
      <c r="P224" s="10"/>
      <c r="Q224" s="10"/>
      <c r="R224" s="96"/>
      <c r="S224" s="10"/>
      <c r="T224" s="10"/>
      <c r="U224" s="10"/>
      <c r="V224" s="10"/>
      <c r="X224" s="10"/>
      <c r="Y224" s="10"/>
      <c r="Z224" s="10"/>
      <c r="AA224" s="10"/>
      <c r="AB224" s="96"/>
      <c r="AC224" s="10"/>
      <c r="AD224" s="10"/>
      <c r="AE224" s="10"/>
      <c r="AF224" s="10"/>
      <c r="AH224" s="72">
        <f>IFERROR(VLOOKUP(D224,Masters!$D$3:$E$17,2,FALSE),0)</f>
        <v>0</v>
      </c>
    </row>
    <row r="225" spans="1:34" ht="16.5" customHeight="1" x14ac:dyDescent="0.25">
      <c r="A225" s="53">
        <f>'1.4.Fwd TIV-Field Inputs'!A225</f>
        <v>0</v>
      </c>
      <c r="B225" s="53">
        <f>'1.4.Fwd TIV-Field Inputs'!B225</f>
        <v>0</v>
      </c>
      <c r="C225" s="53">
        <f>'1.4.Fwd TIV-Field Inputs'!C225</f>
        <v>0</v>
      </c>
      <c r="D225" s="53">
        <f>'1.4.Fwd TIV-Field Inputs'!D225</f>
        <v>0</v>
      </c>
      <c r="E225" s="84" t="str">
        <f t="shared" si="9"/>
        <v>0-0 (0)</v>
      </c>
      <c r="F225" s="3"/>
      <c r="G225" s="10"/>
      <c r="H225" s="10"/>
      <c r="I225" s="96"/>
      <c r="J225" s="10"/>
      <c r="K225" s="10"/>
      <c r="L225" s="10"/>
      <c r="N225" s="10"/>
      <c r="O225" s="10"/>
      <c r="P225" s="10"/>
      <c r="Q225" s="10"/>
      <c r="R225" s="96"/>
      <c r="S225" s="10"/>
      <c r="T225" s="10"/>
      <c r="U225" s="10"/>
      <c r="V225" s="10"/>
      <c r="X225" s="10"/>
      <c r="Y225" s="10"/>
      <c r="Z225" s="10"/>
      <c r="AA225" s="10"/>
      <c r="AB225" s="96"/>
      <c r="AC225" s="10"/>
      <c r="AD225" s="10"/>
      <c r="AE225" s="10"/>
      <c r="AF225" s="10"/>
      <c r="AH225" s="72">
        <f>IFERROR(VLOOKUP(D225,Masters!$D$3:$E$17,2,FALSE),0)</f>
        <v>0</v>
      </c>
    </row>
    <row r="226" spans="1:34" ht="16.5" customHeight="1" x14ac:dyDescent="0.25">
      <c r="A226" s="53">
        <f>'1.4.Fwd TIV-Field Inputs'!A226</f>
        <v>0</v>
      </c>
      <c r="B226" s="53">
        <f>'1.4.Fwd TIV-Field Inputs'!B226</f>
        <v>0</v>
      </c>
      <c r="C226" s="53">
        <f>'1.4.Fwd TIV-Field Inputs'!C226</f>
        <v>0</v>
      </c>
      <c r="D226" s="53">
        <f>'1.4.Fwd TIV-Field Inputs'!D226</f>
        <v>0</v>
      </c>
      <c r="E226" s="84" t="str">
        <f t="shared" si="9"/>
        <v>0-0 (0)</v>
      </c>
      <c r="F226" s="3"/>
      <c r="G226" s="10"/>
      <c r="H226" s="10"/>
      <c r="I226" s="96"/>
      <c r="J226" s="10"/>
      <c r="K226" s="10"/>
      <c r="L226" s="10"/>
      <c r="N226" s="10"/>
      <c r="O226" s="10"/>
      <c r="P226" s="10"/>
      <c r="Q226" s="10"/>
      <c r="R226" s="96"/>
      <c r="S226" s="10"/>
      <c r="T226" s="10"/>
      <c r="U226" s="10"/>
      <c r="V226" s="10"/>
      <c r="X226" s="10"/>
      <c r="Y226" s="10"/>
      <c r="Z226" s="10"/>
      <c r="AA226" s="10"/>
      <c r="AB226" s="96"/>
      <c r="AC226" s="10"/>
      <c r="AD226" s="10"/>
      <c r="AE226" s="10"/>
      <c r="AF226" s="10"/>
      <c r="AH226" s="72">
        <f>IFERROR(VLOOKUP(D226,Masters!$D$3:$E$17,2,FALSE),0)</f>
        <v>0</v>
      </c>
    </row>
    <row r="227" spans="1:34" ht="16.5" customHeight="1" x14ac:dyDescent="0.25">
      <c r="A227" s="53">
        <f>'1.4.Fwd TIV-Field Inputs'!A227</f>
        <v>0</v>
      </c>
      <c r="B227" s="53">
        <f>'1.4.Fwd TIV-Field Inputs'!B227</f>
        <v>0</v>
      </c>
      <c r="C227" s="53">
        <f>'1.4.Fwd TIV-Field Inputs'!C227</f>
        <v>0</v>
      </c>
      <c r="D227" s="53">
        <f>'1.4.Fwd TIV-Field Inputs'!D227</f>
        <v>0</v>
      </c>
      <c r="E227" s="84" t="str">
        <f t="shared" si="9"/>
        <v>0-0 (0)</v>
      </c>
      <c r="F227" s="3"/>
      <c r="G227" s="10"/>
      <c r="H227" s="10"/>
      <c r="I227" s="96"/>
      <c r="J227" s="10"/>
      <c r="K227" s="10"/>
      <c r="L227" s="10"/>
      <c r="N227" s="10"/>
      <c r="O227" s="10"/>
      <c r="P227" s="10"/>
      <c r="Q227" s="10"/>
      <c r="R227" s="96"/>
      <c r="S227" s="10"/>
      <c r="T227" s="10"/>
      <c r="U227" s="10"/>
      <c r="V227" s="10"/>
      <c r="X227" s="10"/>
      <c r="Y227" s="10"/>
      <c r="Z227" s="10"/>
      <c r="AA227" s="10"/>
      <c r="AB227" s="96"/>
      <c r="AC227" s="10"/>
      <c r="AD227" s="10"/>
      <c r="AE227" s="10"/>
      <c r="AF227" s="10"/>
      <c r="AH227" s="72">
        <f>IFERROR(VLOOKUP(D227,Masters!$D$3:$E$17,2,FALSE),0)</f>
        <v>0</v>
      </c>
    </row>
    <row r="228" spans="1:34" ht="16.5" customHeight="1" x14ac:dyDescent="0.25">
      <c r="A228" s="53">
        <f>'1.4.Fwd TIV-Field Inputs'!A228</f>
        <v>0</v>
      </c>
      <c r="B228" s="53">
        <f>'1.4.Fwd TIV-Field Inputs'!B228</f>
        <v>0</v>
      </c>
      <c r="C228" s="53">
        <f>'1.4.Fwd TIV-Field Inputs'!C228</f>
        <v>0</v>
      </c>
      <c r="D228" s="53">
        <f>'1.4.Fwd TIV-Field Inputs'!D228</f>
        <v>0</v>
      </c>
      <c r="E228" s="84" t="str">
        <f t="shared" si="9"/>
        <v>0-0 (0)</v>
      </c>
      <c r="F228" s="3"/>
      <c r="G228" s="10"/>
      <c r="H228" s="10"/>
      <c r="I228" s="96"/>
      <c r="J228" s="10"/>
      <c r="K228" s="10"/>
      <c r="L228" s="10"/>
      <c r="N228" s="10"/>
      <c r="O228" s="10"/>
      <c r="P228" s="10"/>
      <c r="Q228" s="10"/>
      <c r="R228" s="96"/>
      <c r="S228" s="10"/>
      <c r="T228" s="10"/>
      <c r="U228" s="10"/>
      <c r="V228" s="10"/>
      <c r="X228" s="10"/>
      <c r="Y228" s="10"/>
      <c r="Z228" s="10"/>
      <c r="AA228" s="10"/>
      <c r="AB228" s="96"/>
      <c r="AC228" s="10"/>
      <c r="AD228" s="10"/>
      <c r="AE228" s="10"/>
      <c r="AF228" s="10"/>
      <c r="AH228" s="72">
        <f>IFERROR(VLOOKUP(D228,Masters!$D$3:$E$17,2,FALSE),0)</f>
        <v>0</v>
      </c>
    </row>
    <row r="229" spans="1:34" ht="16.5" customHeight="1" x14ac:dyDescent="0.25">
      <c r="A229" s="53">
        <f>'1.4.Fwd TIV-Field Inputs'!A229</f>
        <v>0</v>
      </c>
      <c r="B229" s="53">
        <f>'1.4.Fwd TIV-Field Inputs'!B229</f>
        <v>0</v>
      </c>
      <c r="C229" s="53">
        <f>'1.4.Fwd TIV-Field Inputs'!C229</f>
        <v>0</v>
      </c>
      <c r="D229" s="53">
        <f>'1.4.Fwd TIV-Field Inputs'!D229</f>
        <v>0</v>
      </c>
      <c r="E229" s="84" t="str">
        <f t="shared" si="9"/>
        <v>0-0 (0)</v>
      </c>
      <c r="F229" s="3"/>
      <c r="G229" s="10"/>
      <c r="H229" s="10"/>
      <c r="I229" s="96"/>
      <c r="J229" s="10"/>
      <c r="K229" s="10"/>
      <c r="L229" s="10"/>
      <c r="N229" s="10"/>
      <c r="O229" s="10"/>
      <c r="P229" s="10"/>
      <c r="Q229" s="10"/>
      <c r="R229" s="96"/>
      <c r="S229" s="10"/>
      <c r="T229" s="10"/>
      <c r="U229" s="10"/>
      <c r="V229" s="10"/>
      <c r="X229" s="10"/>
      <c r="Y229" s="10"/>
      <c r="Z229" s="10"/>
      <c r="AA229" s="10"/>
      <c r="AB229" s="96"/>
      <c r="AC229" s="10"/>
      <c r="AD229" s="10"/>
      <c r="AE229" s="10"/>
      <c r="AF229" s="10"/>
      <c r="AH229" s="72">
        <f>IFERROR(VLOOKUP(D229,Masters!$D$3:$E$17,2,FALSE),0)</f>
        <v>0</v>
      </c>
    </row>
    <row r="230" spans="1:34" ht="16.5" customHeight="1" x14ac:dyDescent="0.25">
      <c r="A230" s="53">
        <f>'1.4.Fwd TIV-Field Inputs'!A230</f>
        <v>0</v>
      </c>
      <c r="B230" s="53">
        <f>'1.4.Fwd TIV-Field Inputs'!B230</f>
        <v>0</v>
      </c>
      <c r="C230" s="53">
        <f>'1.4.Fwd TIV-Field Inputs'!C230</f>
        <v>0</v>
      </c>
      <c r="D230" s="53">
        <f>'1.4.Fwd TIV-Field Inputs'!D230</f>
        <v>0</v>
      </c>
      <c r="E230" s="84" t="str">
        <f t="shared" si="9"/>
        <v>0-0 (0)</v>
      </c>
      <c r="F230" s="3"/>
      <c r="G230" s="10"/>
      <c r="H230" s="10"/>
      <c r="I230" s="96"/>
      <c r="J230" s="10"/>
      <c r="K230" s="10"/>
      <c r="L230" s="10"/>
      <c r="N230" s="10"/>
      <c r="O230" s="10"/>
      <c r="P230" s="10"/>
      <c r="Q230" s="10"/>
      <c r="R230" s="96"/>
      <c r="S230" s="10"/>
      <c r="T230" s="10"/>
      <c r="U230" s="10"/>
      <c r="V230" s="10"/>
      <c r="X230" s="10"/>
      <c r="Y230" s="10"/>
      <c r="Z230" s="10"/>
      <c r="AA230" s="10"/>
      <c r="AB230" s="96"/>
      <c r="AC230" s="10"/>
      <c r="AD230" s="10"/>
      <c r="AE230" s="10"/>
      <c r="AF230" s="10"/>
      <c r="AH230" s="72">
        <f>IFERROR(VLOOKUP(D230,Masters!$D$3:$E$17,2,FALSE),0)</f>
        <v>0</v>
      </c>
    </row>
    <row r="231" spans="1:34" ht="16.5" customHeight="1" x14ac:dyDescent="0.25">
      <c r="A231" s="53">
        <f>'1.4.Fwd TIV-Field Inputs'!A231</f>
        <v>0</v>
      </c>
      <c r="B231" s="53">
        <f>'1.4.Fwd TIV-Field Inputs'!B231</f>
        <v>0</v>
      </c>
      <c r="C231" s="53">
        <f>'1.4.Fwd TIV-Field Inputs'!C231</f>
        <v>0</v>
      </c>
      <c r="D231" s="53">
        <f>'1.4.Fwd TIV-Field Inputs'!D231</f>
        <v>0</v>
      </c>
      <c r="E231" s="84" t="str">
        <f t="shared" si="9"/>
        <v>0-0 (0)</v>
      </c>
      <c r="F231" s="3"/>
      <c r="G231" s="10"/>
      <c r="H231" s="10"/>
      <c r="I231" s="96"/>
      <c r="J231" s="10"/>
      <c r="K231" s="10"/>
      <c r="L231" s="10"/>
      <c r="N231" s="10"/>
      <c r="O231" s="10"/>
      <c r="P231" s="10"/>
      <c r="Q231" s="10"/>
      <c r="R231" s="96"/>
      <c r="S231" s="10"/>
      <c r="T231" s="10"/>
      <c r="U231" s="10"/>
      <c r="V231" s="10"/>
      <c r="X231" s="10"/>
      <c r="Y231" s="10"/>
      <c r="Z231" s="10"/>
      <c r="AA231" s="10"/>
      <c r="AB231" s="96"/>
      <c r="AC231" s="10"/>
      <c r="AD231" s="10"/>
      <c r="AE231" s="10"/>
      <c r="AF231" s="10"/>
      <c r="AH231" s="72">
        <f>IFERROR(VLOOKUP(D231,Masters!$D$3:$E$17,2,FALSE),0)</f>
        <v>0</v>
      </c>
    </row>
    <row r="232" spans="1:34" ht="16.5" customHeight="1" x14ac:dyDescent="0.25">
      <c r="A232" s="53">
        <f>'1.4.Fwd TIV-Field Inputs'!A232</f>
        <v>0</v>
      </c>
      <c r="B232" s="53">
        <f>'1.4.Fwd TIV-Field Inputs'!B232</f>
        <v>0</v>
      </c>
      <c r="C232" s="53">
        <f>'1.4.Fwd TIV-Field Inputs'!C232</f>
        <v>0</v>
      </c>
      <c r="D232" s="53">
        <f>'1.4.Fwd TIV-Field Inputs'!D232</f>
        <v>0</v>
      </c>
      <c r="E232" s="84" t="str">
        <f t="shared" si="9"/>
        <v>0-0 (0)</v>
      </c>
      <c r="F232" s="3"/>
      <c r="G232" s="10"/>
      <c r="H232" s="10"/>
      <c r="I232" s="96"/>
      <c r="J232" s="10"/>
      <c r="K232" s="10"/>
      <c r="L232" s="10"/>
      <c r="N232" s="10"/>
      <c r="O232" s="10"/>
      <c r="P232" s="10"/>
      <c r="Q232" s="10"/>
      <c r="R232" s="96"/>
      <c r="S232" s="10"/>
      <c r="T232" s="10"/>
      <c r="U232" s="10"/>
      <c r="V232" s="10"/>
      <c r="X232" s="10"/>
      <c r="Y232" s="10"/>
      <c r="Z232" s="10"/>
      <c r="AA232" s="10"/>
      <c r="AB232" s="96"/>
      <c r="AC232" s="10"/>
      <c r="AD232" s="10"/>
      <c r="AE232" s="10"/>
      <c r="AF232" s="10"/>
      <c r="AH232" s="72">
        <f>IFERROR(VLOOKUP(D232,Masters!$D$3:$E$17,2,FALSE),0)</f>
        <v>0</v>
      </c>
    </row>
    <row r="233" spans="1:34" ht="16.5" customHeight="1" x14ac:dyDescent="0.25">
      <c r="A233" s="53">
        <f>'1.4.Fwd TIV-Field Inputs'!A233</f>
        <v>0</v>
      </c>
      <c r="B233" s="53">
        <f>'1.4.Fwd TIV-Field Inputs'!B233</f>
        <v>0</v>
      </c>
      <c r="C233" s="53">
        <f>'1.4.Fwd TIV-Field Inputs'!C233</f>
        <v>0</v>
      </c>
      <c r="D233" s="53">
        <f>'1.4.Fwd TIV-Field Inputs'!D233</f>
        <v>0</v>
      </c>
      <c r="E233" s="84" t="str">
        <f t="shared" si="9"/>
        <v>0-0 (0)</v>
      </c>
      <c r="F233" s="3"/>
      <c r="G233" s="10"/>
      <c r="H233" s="10"/>
      <c r="I233" s="96"/>
      <c r="J233" s="10"/>
      <c r="K233" s="10"/>
      <c r="L233" s="10"/>
      <c r="N233" s="10"/>
      <c r="O233" s="10"/>
      <c r="P233" s="10"/>
      <c r="Q233" s="10"/>
      <c r="R233" s="96"/>
      <c r="S233" s="10"/>
      <c r="T233" s="10"/>
      <c r="U233" s="10"/>
      <c r="V233" s="10"/>
      <c r="X233" s="10"/>
      <c r="Y233" s="10"/>
      <c r="Z233" s="10"/>
      <c r="AA233" s="10"/>
      <c r="AB233" s="96"/>
      <c r="AC233" s="10"/>
      <c r="AD233" s="10"/>
      <c r="AE233" s="10"/>
      <c r="AF233" s="10"/>
      <c r="AH233" s="72">
        <f>IFERROR(VLOOKUP(D233,Masters!$D$3:$E$17,2,FALSE),0)</f>
        <v>0</v>
      </c>
    </row>
    <row r="234" spans="1:34" ht="16.5" customHeight="1" x14ac:dyDescent="0.25">
      <c r="A234" s="53">
        <f>'1.4.Fwd TIV-Field Inputs'!A234</f>
        <v>0</v>
      </c>
      <c r="B234" s="53">
        <f>'1.4.Fwd TIV-Field Inputs'!B234</f>
        <v>0</v>
      </c>
      <c r="C234" s="53">
        <f>'1.4.Fwd TIV-Field Inputs'!C234</f>
        <v>0</v>
      </c>
      <c r="D234" s="53">
        <f>'1.4.Fwd TIV-Field Inputs'!D234</f>
        <v>0</v>
      </c>
      <c r="E234" s="84" t="str">
        <f t="shared" si="9"/>
        <v>0-0 (0)</v>
      </c>
      <c r="F234" s="3"/>
      <c r="G234" s="10"/>
      <c r="H234" s="10"/>
      <c r="I234" s="96"/>
      <c r="J234" s="10"/>
      <c r="K234" s="10"/>
      <c r="L234" s="10"/>
      <c r="N234" s="10"/>
      <c r="O234" s="10"/>
      <c r="P234" s="10"/>
      <c r="Q234" s="10"/>
      <c r="R234" s="96"/>
      <c r="S234" s="10"/>
      <c r="T234" s="10"/>
      <c r="U234" s="10"/>
      <c r="V234" s="10"/>
      <c r="X234" s="10"/>
      <c r="Y234" s="10"/>
      <c r="Z234" s="10"/>
      <c r="AA234" s="10"/>
      <c r="AB234" s="96"/>
      <c r="AC234" s="10"/>
      <c r="AD234" s="10"/>
      <c r="AE234" s="10"/>
      <c r="AF234" s="10"/>
      <c r="AH234" s="72">
        <f>IFERROR(VLOOKUP(D234,Masters!$D$3:$E$17,2,FALSE),0)</f>
        <v>0</v>
      </c>
    </row>
    <row r="235" spans="1:34" ht="16.5" customHeight="1" x14ac:dyDescent="0.25">
      <c r="A235" s="53">
        <f>'1.4.Fwd TIV-Field Inputs'!A235</f>
        <v>0</v>
      </c>
      <c r="B235" s="53">
        <f>'1.4.Fwd TIV-Field Inputs'!B235</f>
        <v>0</v>
      </c>
      <c r="C235" s="53">
        <f>'1.4.Fwd TIV-Field Inputs'!C235</f>
        <v>0</v>
      </c>
      <c r="D235" s="53">
        <f>'1.4.Fwd TIV-Field Inputs'!D235</f>
        <v>0</v>
      </c>
      <c r="E235" s="84" t="str">
        <f t="shared" si="9"/>
        <v>0-0 (0)</v>
      </c>
      <c r="F235" s="3"/>
      <c r="G235" s="10"/>
      <c r="H235" s="10"/>
      <c r="I235" s="96"/>
      <c r="J235" s="10"/>
      <c r="K235" s="10"/>
      <c r="L235" s="10"/>
      <c r="N235" s="10"/>
      <c r="O235" s="10"/>
      <c r="P235" s="10"/>
      <c r="Q235" s="10"/>
      <c r="R235" s="96"/>
      <c r="S235" s="10"/>
      <c r="T235" s="10"/>
      <c r="U235" s="10"/>
      <c r="V235" s="10"/>
      <c r="X235" s="10"/>
      <c r="Y235" s="10"/>
      <c r="Z235" s="10"/>
      <c r="AA235" s="10"/>
      <c r="AB235" s="96"/>
      <c r="AC235" s="10"/>
      <c r="AD235" s="10"/>
      <c r="AE235" s="10"/>
      <c r="AF235" s="10"/>
      <c r="AH235" s="72">
        <f>IFERROR(VLOOKUP(D235,Masters!$D$3:$E$17,2,FALSE),0)</f>
        <v>0</v>
      </c>
    </row>
    <row r="236" spans="1:34" ht="16.5" customHeight="1" x14ac:dyDescent="0.25">
      <c r="A236" s="53">
        <f>'1.4.Fwd TIV-Field Inputs'!A236</f>
        <v>0</v>
      </c>
      <c r="B236" s="53">
        <f>'1.4.Fwd TIV-Field Inputs'!B236</f>
        <v>0</v>
      </c>
      <c r="C236" s="53">
        <f>'1.4.Fwd TIV-Field Inputs'!C236</f>
        <v>0</v>
      </c>
      <c r="D236" s="53">
        <f>'1.4.Fwd TIV-Field Inputs'!D236</f>
        <v>0</v>
      </c>
      <c r="E236" s="84" t="str">
        <f t="shared" si="9"/>
        <v>0-0 (0)</v>
      </c>
      <c r="F236" s="3"/>
      <c r="G236" s="10"/>
      <c r="H236" s="10"/>
      <c r="I236" s="96"/>
      <c r="J236" s="10"/>
      <c r="K236" s="10"/>
      <c r="L236" s="10"/>
      <c r="N236" s="10"/>
      <c r="O236" s="10"/>
      <c r="P236" s="10"/>
      <c r="Q236" s="10"/>
      <c r="R236" s="96"/>
      <c r="S236" s="10"/>
      <c r="T236" s="10"/>
      <c r="U236" s="10"/>
      <c r="V236" s="10"/>
      <c r="X236" s="10"/>
      <c r="Y236" s="10"/>
      <c r="Z236" s="10"/>
      <c r="AA236" s="10"/>
      <c r="AB236" s="96"/>
      <c r="AC236" s="10"/>
      <c r="AD236" s="10"/>
      <c r="AE236" s="10"/>
      <c r="AF236" s="10"/>
      <c r="AH236" s="72">
        <f>IFERROR(VLOOKUP(D236,Masters!$D$3:$E$17,2,FALSE),0)</f>
        <v>0</v>
      </c>
    </row>
    <row r="237" spans="1:34" ht="16.5" customHeight="1" x14ac:dyDescent="0.25">
      <c r="A237" s="53">
        <f>'1.4.Fwd TIV-Field Inputs'!A237</f>
        <v>0</v>
      </c>
      <c r="B237" s="53">
        <f>'1.4.Fwd TIV-Field Inputs'!B237</f>
        <v>0</v>
      </c>
      <c r="C237" s="53">
        <f>'1.4.Fwd TIV-Field Inputs'!C237</f>
        <v>0</v>
      </c>
      <c r="D237" s="53">
        <f>'1.4.Fwd TIV-Field Inputs'!D237</f>
        <v>0</v>
      </c>
      <c r="E237" s="84" t="str">
        <f t="shared" si="9"/>
        <v>0-0 (0)</v>
      </c>
      <c r="F237" s="3"/>
      <c r="G237" s="10"/>
      <c r="H237" s="10"/>
      <c r="I237" s="96"/>
      <c r="J237" s="10"/>
      <c r="K237" s="10"/>
      <c r="L237" s="10"/>
      <c r="N237" s="10"/>
      <c r="O237" s="10"/>
      <c r="P237" s="10"/>
      <c r="Q237" s="10"/>
      <c r="R237" s="96"/>
      <c r="S237" s="10"/>
      <c r="T237" s="10"/>
      <c r="U237" s="10"/>
      <c r="V237" s="10"/>
      <c r="X237" s="10"/>
      <c r="Y237" s="10"/>
      <c r="Z237" s="10"/>
      <c r="AA237" s="10"/>
      <c r="AB237" s="96"/>
      <c r="AC237" s="10"/>
      <c r="AD237" s="10"/>
      <c r="AE237" s="10"/>
      <c r="AF237" s="10"/>
      <c r="AH237" s="72">
        <f>IFERROR(VLOOKUP(D237,Masters!$D$3:$E$17,2,FALSE),0)</f>
        <v>0</v>
      </c>
    </row>
    <row r="238" spans="1:34" ht="16.5" customHeight="1" x14ac:dyDescent="0.25">
      <c r="A238" s="53">
        <f>'1.4.Fwd TIV-Field Inputs'!A238</f>
        <v>0</v>
      </c>
      <c r="B238" s="53">
        <f>'1.4.Fwd TIV-Field Inputs'!B238</f>
        <v>0</v>
      </c>
      <c r="C238" s="53">
        <f>'1.4.Fwd TIV-Field Inputs'!C238</f>
        <v>0</v>
      </c>
      <c r="D238" s="53">
        <f>'1.4.Fwd TIV-Field Inputs'!D238</f>
        <v>0</v>
      </c>
      <c r="E238" s="84" t="str">
        <f t="shared" si="9"/>
        <v>0-0 (0)</v>
      </c>
      <c r="F238" s="3"/>
      <c r="G238" s="10"/>
      <c r="H238" s="10"/>
      <c r="I238" s="96"/>
      <c r="J238" s="10"/>
      <c r="K238" s="10"/>
      <c r="L238" s="10"/>
      <c r="N238" s="10"/>
      <c r="O238" s="10"/>
      <c r="P238" s="10"/>
      <c r="Q238" s="10"/>
      <c r="R238" s="96"/>
      <c r="S238" s="10"/>
      <c r="T238" s="10"/>
      <c r="U238" s="10"/>
      <c r="V238" s="10"/>
      <c r="X238" s="10"/>
      <c r="Y238" s="10"/>
      <c r="Z238" s="10"/>
      <c r="AA238" s="10"/>
      <c r="AB238" s="96"/>
      <c r="AC238" s="10"/>
      <c r="AD238" s="10"/>
      <c r="AE238" s="10"/>
      <c r="AF238" s="10"/>
      <c r="AH238" s="72">
        <f>IFERROR(VLOOKUP(D238,Masters!$D$3:$E$17,2,FALSE),0)</f>
        <v>0</v>
      </c>
    </row>
    <row r="239" spans="1:34" ht="16.5" customHeight="1" x14ac:dyDescent="0.25">
      <c r="A239" s="53">
        <f>'1.4.Fwd TIV-Field Inputs'!A239</f>
        <v>0</v>
      </c>
      <c r="B239" s="53">
        <f>'1.4.Fwd TIV-Field Inputs'!B239</f>
        <v>0</v>
      </c>
      <c r="C239" s="53">
        <f>'1.4.Fwd TIV-Field Inputs'!C239</f>
        <v>0</v>
      </c>
      <c r="D239" s="53">
        <f>'1.4.Fwd TIV-Field Inputs'!D239</f>
        <v>0</v>
      </c>
      <c r="E239" s="84" t="str">
        <f t="shared" si="9"/>
        <v>0-0 (0)</v>
      </c>
      <c r="F239" s="3"/>
      <c r="G239" s="10"/>
      <c r="H239" s="10"/>
      <c r="I239" s="96"/>
      <c r="J239" s="10"/>
      <c r="K239" s="10"/>
      <c r="L239" s="10"/>
      <c r="N239" s="10"/>
      <c r="O239" s="10"/>
      <c r="P239" s="10"/>
      <c r="Q239" s="10"/>
      <c r="R239" s="96"/>
      <c r="S239" s="10"/>
      <c r="T239" s="10"/>
      <c r="U239" s="10"/>
      <c r="V239" s="10"/>
      <c r="X239" s="10"/>
      <c r="Y239" s="10"/>
      <c r="Z239" s="10"/>
      <c r="AA239" s="10"/>
      <c r="AB239" s="96"/>
      <c r="AC239" s="10"/>
      <c r="AD239" s="10"/>
      <c r="AE239" s="10"/>
      <c r="AF239" s="10"/>
      <c r="AH239" s="72">
        <f>IFERROR(VLOOKUP(D239,Masters!$D$3:$E$17,2,FALSE),0)</f>
        <v>0</v>
      </c>
    </row>
    <row r="240" spans="1:34" ht="16.5" customHeight="1" x14ac:dyDescent="0.25">
      <c r="A240" s="53">
        <f>'1.4.Fwd TIV-Field Inputs'!A240</f>
        <v>0</v>
      </c>
      <c r="B240" s="53">
        <f>'1.4.Fwd TIV-Field Inputs'!B240</f>
        <v>0</v>
      </c>
      <c r="C240" s="53">
        <f>'1.4.Fwd TIV-Field Inputs'!C240</f>
        <v>0</v>
      </c>
      <c r="D240" s="53">
        <f>'1.4.Fwd TIV-Field Inputs'!D240</f>
        <v>0</v>
      </c>
      <c r="E240" s="84" t="str">
        <f t="shared" si="9"/>
        <v>0-0 (0)</v>
      </c>
      <c r="F240" s="3"/>
      <c r="G240" s="10"/>
      <c r="H240" s="10"/>
      <c r="I240" s="96"/>
      <c r="J240" s="10"/>
      <c r="K240" s="10"/>
      <c r="L240" s="10"/>
      <c r="N240" s="10"/>
      <c r="O240" s="10"/>
      <c r="P240" s="10"/>
      <c r="Q240" s="10"/>
      <c r="R240" s="96"/>
      <c r="S240" s="10"/>
      <c r="T240" s="10"/>
      <c r="U240" s="10"/>
      <c r="V240" s="10"/>
      <c r="X240" s="10"/>
      <c r="Y240" s="10"/>
      <c r="Z240" s="10"/>
      <c r="AA240" s="10"/>
      <c r="AB240" s="96"/>
      <c r="AC240" s="10"/>
      <c r="AD240" s="10"/>
      <c r="AE240" s="10"/>
      <c r="AF240" s="10"/>
      <c r="AH240" s="72">
        <f>IFERROR(VLOOKUP(D240,Masters!$D$3:$E$17,2,FALSE),0)</f>
        <v>0</v>
      </c>
    </row>
    <row r="241" spans="1:34" ht="16.5" customHeight="1" x14ac:dyDescent="0.25">
      <c r="A241" s="53">
        <f>'1.4.Fwd TIV-Field Inputs'!A241</f>
        <v>0</v>
      </c>
      <c r="B241" s="53">
        <f>'1.4.Fwd TIV-Field Inputs'!B241</f>
        <v>0</v>
      </c>
      <c r="C241" s="53">
        <f>'1.4.Fwd TIV-Field Inputs'!C241</f>
        <v>0</v>
      </c>
      <c r="D241" s="53">
        <f>'1.4.Fwd TIV-Field Inputs'!D241</f>
        <v>0</v>
      </c>
      <c r="E241" s="84" t="str">
        <f t="shared" si="9"/>
        <v>0-0 (0)</v>
      </c>
      <c r="F241" s="3"/>
      <c r="G241" s="10"/>
      <c r="H241" s="10"/>
      <c r="I241" s="96"/>
      <c r="J241" s="10"/>
      <c r="K241" s="10"/>
      <c r="L241" s="10"/>
      <c r="N241" s="10"/>
      <c r="O241" s="10"/>
      <c r="P241" s="10"/>
      <c r="Q241" s="10"/>
      <c r="R241" s="96"/>
      <c r="S241" s="10"/>
      <c r="T241" s="10"/>
      <c r="U241" s="10"/>
      <c r="V241" s="10"/>
      <c r="X241" s="10"/>
      <c r="Y241" s="10"/>
      <c r="Z241" s="10"/>
      <c r="AA241" s="10"/>
      <c r="AB241" s="96"/>
      <c r="AC241" s="10"/>
      <c r="AD241" s="10"/>
      <c r="AE241" s="10"/>
      <c r="AF241" s="10"/>
      <c r="AH241" s="72">
        <f>IFERROR(VLOOKUP(D241,Masters!$D$3:$E$17,2,FALSE),0)</f>
        <v>0</v>
      </c>
    </row>
    <row r="242" spans="1:34" ht="16.5" customHeight="1" x14ac:dyDescent="0.25">
      <c r="A242" s="53">
        <f>'1.4.Fwd TIV-Field Inputs'!A242</f>
        <v>0</v>
      </c>
      <c r="B242" s="53">
        <f>'1.4.Fwd TIV-Field Inputs'!B242</f>
        <v>0</v>
      </c>
      <c r="C242" s="53">
        <f>'1.4.Fwd TIV-Field Inputs'!C242</f>
        <v>0</v>
      </c>
      <c r="D242" s="53">
        <f>'1.4.Fwd TIV-Field Inputs'!D242</f>
        <v>0</v>
      </c>
      <c r="E242" s="84" t="str">
        <f t="shared" si="9"/>
        <v>0-0 (0)</v>
      </c>
      <c r="F242" s="3"/>
      <c r="G242" s="10"/>
      <c r="H242" s="10"/>
      <c r="I242" s="96"/>
      <c r="J242" s="10"/>
      <c r="K242" s="10"/>
      <c r="L242" s="10"/>
      <c r="N242" s="10"/>
      <c r="O242" s="10"/>
      <c r="P242" s="10"/>
      <c r="Q242" s="10"/>
      <c r="R242" s="96"/>
      <c r="S242" s="10"/>
      <c r="T242" s="10"/>
      <c r="U242" s="10"/>
      <c r="V242" s="10"/>
      <c r="X242" s="10"/>
      <c r="Y242" s="10"/>
      <c r="Z242" s="10"/>
      <c r="AA242" s="10"/>
      <c r="AB242" s="96"/>
      <c r="AC242" s="10"/>
      <c r="AD242" s="10"/>
      <c r="AE242" s="10"/>
      <c r="AF242" s="10"/>
      <c r="AH242" s="72">
        <f>IFERROR(VLOOKUP(D242,Masters!$D$3:$E$17,2,FALSE),0)</f>
        <v>0</v>
      </c>
    </row>
    <row r="243" spans="1:34" ht="16.5" customHeight="1" x14ac:dyDescent="0.25">
      <c r="A243" s="53">
        <f>'1.4.Fwd TIV-Field Inputs'!A243</f>
        <v>0</v>
      </c>
      <c r="B243" s="53">
        <f>'1.4.Fwd TIV-Field Inputs'!B243</f>
        <v>0</v>
      </c>
      <c r="C243" s="53">
        <f>'1.4.Fwd TIV-Field Inputs'!C243</f>
        <v>0</v>
      </c>
      <c r="D243" s="53">
        <f>'1.4.Fwd TIV-Field Inputs'!D243</f>
        <v>0</v>
      </c>
      <c r="E243" s="84" t="str">
        <f t="shared" si="9"/>
        <v>0-0 (0)</v>
      </c>
      <c r="F243" s="3"/>
      <c r="G243" s="10"/>
      <c r="H243" s="10"/>
      <c r="I243" s="96"/>
      <c r="J243" s="10"/>
      <c r="K243" s="10"/>
      <c r="L243" s="10"/>
      <c r="N243" s="10"/>
      <c r="O243" s="10"/>
      <c r="P243" s="10"/>
      <c r="Q243" s="10"/>
      <c r="R243" s="96"/>
      <c r="S243" s="10"/>
      <c r="T243" s="10"/>
      <c r="U243" s="10"/>
      <c r="V243" s="10"/>
      <c r="X243" s="10"/>
      <c r="Y243" s="10"/>
      <c r="Z243" s="10"/>
      <c r="AA243" s="10"/>
      <c r="AB243" s="96"/>
      <c r="AC243" s="10"/>
      <c r="AD243" s="10"/>
      <c r="AE243" s="10"/>
      <c r="AF243" s="10"/>
      <c r="AH243" s="72">
        <f>IFERROR(VLOOKUP(D243,Masters!$D$3:$E$17,2,FALSE),0)</f>
        <v>0</v>
      </c>
    </row>
    <row r="244" spans="1:34" ht="16.5" customHeight="1" x14ac:dyDescent="0.25">
      <c r="A244" s="53">
        <f>'1.4.Fwd TIV-Field Inputs'!A244</f>
        <v>0</v>
      </c>
      <c r="B244" s="53">
        <f>'1.4.Fwd TIV-Field Inputs'!B244</f>
        <v>0</v>
      </c>
      <c r="C244" s="53">
        <f>'1.4.Fwd TIV-Field Inputs'!C244</f>
        <v>0</v>
      </c>
      <c r="D244" s="53">
        <f>'1.4.Fwd TIV-Field Inputs'!D244</f>
        <v>0</v>
      </c>
      <c r="E244" s="84" t="str">
        <f t="shared" si="9"/>
        <v>0-0 (0)</v>
      </c>
      <c r="F244" s="3"/>
      <c r="G244" s="10"/>
      <c r="H244" s="10"/>
      <c r="I244" s="96"/>
      <c r="J244" s="10"/>
      <c r="K244" s="10"/>
      <c r="L244" s="10"/>
      <c r="N244" s="10"/>
      <c r="O244" s="10"/>
      <c r="P244" s="10"/>
      <c r="Q244" s="10"/>
      <c r="R244" s="96"/>
      <c r="S244" s="10"/>
      <c r="T244" s="10"/>
      <c r="U244" s="10"/>
      <c r="V244" s="10"/>
      <c r="X244" s="10"/>
      <c r="Y244" s="10"/>
      <c r="Z244" s="10"/>
      <c r="AA244" s="10"/>
      <c r="AB244" s="96"/>
      <c r="AC244" s="10"/>
      <c r="AD244" s="10"/>
      <c r="AE244" s="10"/>
      <c r="AF244" s="10"/>
      <c r="AH244" s="72">
        <f>IFERROR(VLOOKUP(D244,Masters!$D$3:$E$17,2,FALSE),0)</f>
        <v>0</v>
      </c>
    </row>
    <row r="245" spans="1:34" ht="16.5" customHeight="1" x14ac:dyDescent="0.25">
      <c r="A245" s="53">
        <f>'1.4.Fwd TIV-Field Inputs'!A245</f>
        <v>0</v>
      </c>
      <c r="B245" s="53">
        <f>'1.4.Fwd TIV-Field Inputs'!B245</f>
        <v>0</v>
      </c>
      <c r="C245" s="53">
        <f>'1.4.Fwd TIV-Field Inputs'!C245</f>
        <v>0</v>
      </c>
      <c r="D245" s="53">
        <f>'1.4.Fwd TIV-Field Inputs'!D245</f>
        <v>0</v>
      </c>
      <c r="E245" s="84" t="str">
        <f t="shared" si="9"/>
        <v>0-0 (0)</v>
      </c>
      <c r="F245" s="3"/>
      <c r="G245" s="10"/>
      <c r="H245" s="10"/>
      <c r="I245" s="96"/>
      <c r="J245" s="10"/>
      <c r="K245" s="10"/>
      <c r="L245" s="10"/>
      <c r="N245" s="10"/>
      <c r="O245" s="10"/>
      <c r="P245" s="10"/>
      <c r="Q245" s="10"/>
      <c r="R245" s="96"/>
      <c r="S245" s="10"/>
      <c r="T245" s="10"/>
      <c r="U245" s="10"/>
      <c r="V245" s="10"/>
      <c r="X245" s="10"/>
      <c r="Y245" s="10"/>
      <c r="Z245" s="10"/>
      <c r="AA245" s="10"/>
      <c r="AB245" s="96"/>
      <c r="AC245" s="10"/>
      <c r="AD245" s="10"/>
      <c r="AE245" s="10"/>
      <c r="AF245" s="10"/>
      <c r="AH245" s="72">
        <f>IFERROR(VLOOKUP(D245,Masters!$D$3:$E$17,2,FALSE),0)</f>
        <v>0</v>
      </c>
    </row>
    <row r="246" spans="1:34" ht="16.5" customHeight="1" x14ac:dyDescent="0.25">
      <c r="A246" s="53">
        <f>'1.4.Fwd TIV-Field Inputs'!A246</f>
        <v>0</v>
      </c>
      <c r="B246" s="53">
        <f>'1.4.Fwd TIV-Field Inputs'!B246</f>
        <v>0</v>
      </c>
      <c r="C246" s="53">
        <f>'1.4.Fwd TIV-Field Inputs'!C246</f>
        <v>0</v>
      </c>
      <c r="D246" s="53">
        <f>'1.4.Fwd TIV-Field Inputs'!D246</f>
        <v>0</v>
      </c>
      <c r="E246" s="84" t="str">
        <f t="shared" si="9"/>
        <v>0-0 (0)</v>
      </c>
      <c r="F246" s="3"/>
      <c r="G246" s="10"/>
      <c r="H246" s="10"/>
      <c r="I246" s="96"/>
      <c r="J246" s="10"/>
      <c r="K246" s="10"/>
      <c r="L246" s="10"/>
      <c r="N246" s="10"/>
      <c r="O246" s="10"/>
      <c r="P246" s="10"/>
      <c r="Q246" s="10"/>
      <c r="R246" s="96"/>
      <c r="S246" s="10"/>
      <c r="T246" s="10"/>
      <c r="U246" s="10"/>
      <c r="V246" s="10"/>
      <c r="X246" s="10"/>
      <c r="Y246" s="10"/>
      <c r="Z246" s="10"/>
      <c r="AA246" s="10"/>
      <c r="AB246" s="96"/>
      <c r="AC246" s="10"/>
      <c r="AD246" s="10"/>
      <c r="AE246" s="10"/>
      <c r="AF246" s="10"/>
      <c r="AH246" s="72">
        <f>IFERROR(VLOOKUP(D246,Masters!$D$3:$E$17,2,FALSE),0)</f>
        <v>0</v>
      </c>
    </row>
    <row r="247" spans="1:34" ht="16.5" customHeight="1" x14ac:dyDescent="0.25">
      <c r="A247" s="53">
        <f>'1.4.Fwd TIV-Field Inputs'!A247</f>
        <v>0</v>
      </c>
      <c r="B247" s="53">
        <f>'1.4.Fwd TIV-Field Inputs'!B247</f>
        <v>0</v>
      </c>
      <c r="C247" s="53">
        <f>'1.4.Fwd TIV-Field Inputs'!C247</f>
        <v>0</v>
      </c>
      <c r="D247" s="53">
        <f>'1.4.Fwd TIV-Field Inputs'!D247</f>
        <v>0</v>
      </c>
      <c r="E247" s="84" t="str">
        <f t="shared" si="9"/>
        <v>0-0 (0)</v>
      </c>
      <c r="F247" s="3"/>
      <c r="G247" s="10"/>
      <c r="H247" s="10"/>
      <c r="I247" s="96"/>
      <c r="J247" s="10"/>
      <c r="K247" s="10"/>
      <c r="L247" s="10"/>
      <c r="N247" s="10"/>
      <c r="O247" s="10"/>
      <c r="P247" s="10"/>
      <c r="Q247" s="10"/>
      <c r="R247" s="96"/>
      <c r="S247" s="10"/>
      <c r="T247" s="10"/>
      <c r="U247" s="10"/>
      <c r="V247" s="10"/>
      <c r="X247" s="10"/>
      <c r="Y247" s="10"/>
      <c r="Z247" s="10"/>
      <c r="AA247" s="10"/>
      <c r="AB247" s="96"/>
      <c r="AC247" s="10"/>
      <c r="AD247" s="10"/>
      <c r="AE247" s="10"/>
      <c r="AF247" s="10"/>
      <c r="AH247" s="72">
        <f>IFERROR(VLOOKUP(D247,Masters!$D$3:$E$17,2,FALSE),0)</f>
        <v>0</v>
      </c>
    </row>
    <row r="248" spans="1:34" ht="16.5" customHeight="1" x14ac:dyDescent="0.25">
      <c r="A248" s="53">
        <f>'1.4.Fwd TIV-Field Inputs'!A248</f>
        <v>0</v>
      </c>
      <c r="B248" s="53">
        <f>'1.4.Fwd TIV-Field Inputs'!B248</f>
        <v>0</v>
      </c>
      <c r="C248" s="53">
        <f>'1.4.Fwd TIV-Field Inputs'!C248</f>
        <v>0</v>
      </c>
      <c r="D248" s="53">
        <f>'1.4.Fwd TIV-Field Inputs'!D248</f>
        <v>0</v>
      </c>
      <c r="E248" s="84" t="str">
        <f t="shared" si="9"/>
        <v>0-0 (0)</v>
      </c>
      <c r="F248" s="3"/>
      <c r="G248" s="10"/>
      <c r="H248" s="10"/>
      <c r="I248" s="96"/>
      <c r="J248" s="10"/>
      <c r="K248" s="10"/>
      <c r="L248" s="10"/>
      <c r="N248" s="10"/>
      <c r="O248" s="10"/>
      <c r="P248" s="10"/>
      <c r="Q248" s="10"/>
      <c r="R248" s="96"/>
      <c r="S248" s="10"/>
      <c r="T248" s="10"/>
      <c r="U248" s="10"/>
      <c r="V248" s="10"/>
      <c r="X248" s="10"/>
      <c r="Y248" s="10"/>
      <c r="Z248" s="10"/>
      <c r="AA248" s="10"/>
      <c r="AB248" s="96"/>
      <c r="AC248" s="10"/>
      <c r="AD248" s="10"/>
      <c r="AE248" s="10"/>
      <c r="AF248" s="10"/>
      <c r="AH248" s="72">
        <f>IFERROR(VLOOKUP(D248,Masters!$D$3:$E$17,2,FALSE),0)</f>
        <v>0</v>
      </c>
    </row>
    <row r="249" spans="1:34" ht="16.5" customHeight="1" x14ac:dyDescent="0.25">
      <c r="A249" s="53">
        <f>'1.4.Fwd TIV-Field Inputs'!A249</f>
        <v>0</v>
      </c>
      <c r="B249" s="53">
        <f>'1.4.Fwd TIV-Field Inputs'!B249</f>
        <v>0</v>
      </c>
      <c r="C249" s="53">
        <f>'1.4.Fwd TIV-Field Inputs'!C249</f>
        <v>0</v>
      </c>
      <c r="D249" s="53">
        <f>'1.4.Fwd TIV-Field Inputs'!D249</f>
        <v>0</v>
      </c>
      <c r="E249" s="84" t="str">
        <f t="shared" si="9"/>
        <v>0-0 (0)</v>
      </c>
      <c r="F249" s="3"/>
      <c r="G249" s="10"/>
      <c r="H249" s="10"/>
      <c r="I249" s="96"/>
      <c r="J249" s="10"/>
      <c r="K249" s="10"/>
      <c r="L249" s="10"/>
      <c r="N249" s="10"/>
      <c r="O249" s="10"/>
      <c r="P249" s="10"/>
      <c r="Q249" s="10"/>
      <c r="R249" s="96"/>
      <c r="S249" s="10"/>
      <c r="T249" s="10"/>
      <c r="U249" s="10"/>
      <c r="V249" s="10"/>
      <c r="X249" s="10"/>
      <c r="Y249" s="10"/>
      <c r="Z249" s="10"/>
      <c r="AA249" s="10"/>
      <c r="AB249" s="96"/>
      <c r="AC249" s="10"/>
      <c r="AD249" s="10"/>
      <c r="AE249" s="10"/>
      <c r="AF249" s="10"/>
      <c r="AH249" s="72">
        <f>IFERROR(VLOOKUP(D249,Masters!$D$3:$E$17,2,FALSE),0)</f>
        <v>0</v>
      </c>
    </row>
    <row r="250" spans="1:34" ht="16.5" customHeight="1" x14ac:dyDescent="0.25">
      <c r="A250" s="53">
        <f>'1.4.Fwd TIV-Field Inputs'!A250</f>
        <v>0</v>
      </c>
      <c r="B250" s="53">
        <f>'1.4.Fwd TIV-Field Inputs'!B250</f>
        <v>0</v>
      </c>
      <c r="C250" s="53">
        <f>'1.4.Fwd TIV-Field Inputs'!C250</f>
        <v>0</v>
      </c>
      <c r="D250" s="53">
        <f>'1.4.Fwd TIV-Field Inputs'!D250</f>
        <v>0</v>
      </c>
      <c r="E250" s="84" t="str">
        <f t="shared" si="9"/>
        <v>0-0 (0)</v>
      </c>
      <c r="F250" s="3"/>
      <c r="G250" s="10"/>
      <c r="H250" s="10"/>
      <c r="I250" s="96"/>
      <c r="J250" s="10"/>
      <c r="K250" s="10"/>
      <c r="L250" s="10"/>
      <c r="N250" s="10"/>
      <c r="O250" s="10"/>
      <c r="P250" s="10"/>
      <c r="Q250" s="10"/>
      <c r="R250" s="96"/>
      <c r="S250" s="10"/>
      <c r="T250" s="10"/>
      <c r="U250" s="10"/>
      <c r="V250" s="10"/>
      <c r="X250" s="10"/>
      <c r="Y250" s="10"/>
      <c r="Z250" s="10"/>
      <c r="AA250" s="10"/>
      <c r="AB250" s="96"/>
      <c r="AC250" s="10"/>
      <c r="AD250" s="10"/>
      <c r="AE250" s="10"/>
      <c r="AF250" s="10"/>
      <c r="AH250" s="72">
        <f>IFERROR(VLOOKUP(D250,Masters!$D$3:$E$17,2,FALSE),0)</f>
        <v>0</v>
      </c>
    </row>
    <row r="251" spans="1:34" ht="16.5" customHeight="1" x14ac:dyDescent="0.25">
      <c r="A251" s="53">
        <f>'1.4.Fwd TIV-Field Inputs'!A251</f>
        <v>0</v>
      </c>
      <c r="B251" s="53">
        <f>'1.4.Fwd TIV-Field Inputs'!B251</f>
        <v>0</v>
      </c>
      <c r="C251" s="53">
        <f>'1.4.Fwd TIV-Field Inputs'!C251</f>
        <v>0</v>
      </c>
      <c r="D251" s="53">
        <f>'1.4.Fwd TIV-Field Inputs'!D251</f>
        <v>0</v>
      </c>
      <c r="E251" s="84" t="str">
        <f t="shared" si="9"/>
        <v>0-0 (0)</v>
      </c>
      <c r="F251" s="3"/>
      <c r="G251" s="10"/>
      <c r="H251" s="10"/>
      <c r="I251" s="96"/>
      <c r="J251" s="10"/>
      <c r="K251" s="10"/>
      <c r="L251" s="10"/>
      <c r="N251" s="10"/>
      <c r="O251" s="10"/>
      <c r="P251" s="10"/>
      <c r="Q251" s="10"/>
      <c r="R251" s="96"/>
      <c r="S251" s="10"/>
      <c r="T251" s="10"/>
      <c r="U251" s="10"/>
      <c r="V251" s="10"/>
      <c r="X251" s="10"/>
      <c r="Y251" s="10"/>
      <c r="Z251" s="10"/>
      <c r="AA251" s="10"/>
      <c r="AB251" s="96"/>
      <c r="AC251" s="10"/>
      <c r="AD251" s="10"/>
      <c r="AE251" s="10"/>
      <c r="AF251" s="10"/>
      <c r="AH251" s="72">
        <f>IFERROR(VLOOKUP(D251,Masters!$D$3:$E$17,2,FALSE),0)</f>
        <v>0</v>
      </c>
    </row>
    <row r="252" spans="1:34" x14ac:dyDescent="0.25">
      <c r="F252" s="3"/>
      <c r="G252" s="11"/>
      <c r="H252" s="11"/>
      <c r="I252" s="96"/>
      <c r="J252" s="11"/>
      <c r="K252" s="11"/>
      <c r="L252" s="11"/>
      <c r="P252" s="11"/>
      <c r="Q252" s="11"/>
      <c r="R252" s="96"/>
      <c r="U252" s="11"/>
      <c r="V252" s="11"/>
      <c r="X252" s="11"/>
      <c r="Y252" s="11"/>
      <c r="Z252" s="11"/>
      <c r="AA252" s="11"/>
      <c r="AB252" s="96"/>
      <c r="AC252" s="11"/>
      <c r="AD252" s="11"/>
      <c r="AE252" s="11"/>
      <c r="AF252" s="11"/>
    </row>
  </sheetData>
  <autoFilter ref="A5:AF5"/>
  <mergeCells count="6">
    <mergeCell ref="AC4:AF4"/>
    <mergeCell ref="G4:H4"/>
    <mergeCell ref="J4:L4"/>
    <mergeCell ref="N4:Q4"/>
    <mergeCell ref="S4:V4"/>
    <mergeCell ref="X4:AA4"/>
  </mergeCells>
  <dataValidations count="2">
    <dataValidation type="list" allowBlank="1" showInputMessage="1" showErrorMessage="1" sqref="A6:D251">
      <formula1>teams</formula1>
    </dataValidation>
    <dataValidation type="list" allowBlank="1" showInputMessage="1" showErrorMessage="1" sqref="J6:J251">
      <formula1>INDIRECT(AH6)</formula1>
    </dataValidation>
  </dataValidations>
  <pageMargins left="0.7" right="0.7" top="0.75" bottom="0.75" header="0.3" footer="0.3"/>
  <pageSetup paperSize="9"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4:AG52"/>
  <sheetViews>
    <sheetView zoomScale="80" zoomScaleNormal="80" workbookViewId="0">
      <selection activeCell="C11" sqref="C11"/>
    </sheetView>
  </sheetViews>
  <sheetFormatPr defaultColWidth="9.140625" defaultRowHeight="16.5" x14ac:dyDescent="0.3"/>
  <cols>
    <col min="1" max="4" width="17.7109375" style="1" customWidth="1"/>
    <col min="5" max="5" width="20.42578125" style="1" customWidth="1"/>
    <col min="6" max="9" width="17.7109375" style="1" customWidth="1"/>
    <col min="10" max="10" width="2.140625" style="60" customWidth="1"/>
    <col min="11" max="13" width="17.7109375" style="1" customWidth="1"/>
    <col min="14" max="15" width="9.140625" style="60"/>
    <col min="16" max="16384" width="9.140625" style="1"/>
  </cols>
  <sheetData>
    <row r="4" spans="1:33" x14ac:dyDescent="0.3">
      <c r="B4" s="70">
        <f t="shared" ref="B4:I4" si="0">SUM(B6:B52)</f>
        <v>0</v>
      </c>
      <c r="C4" s="70">
        <f t="shared" si="0"/>
        <v>12</v>
      </c>
      <c r="D4" s="70">
        <f t="shared" si="0"/>
        <v>0</v>
      </c>
      <c r="E4" s="70">
        <f t="shared" si="0"/>
        <v>-12</v>
      </c>
      <c r="F4" s="70">
        <f t="shared" si="0"/>
        <v>0</v>
      </c>
      <c r="G4" s="70">
        <f t="shared" si="0"/>
        <v>0</v>
      </c>
      <c r="H4" s="70">
        <f t="shared" si="0"/>
        <v>0</v>
      </c>
      <c r="I4" s="70">
        <f t="shared" si="0"/>
        <v>12</v>
      </c>
      <c r="K4" s="70">
        <f t="shared" ref="K4:L4" si="1">SUM(K6:K52)</f>
        <v>0</v>
      </c>
      <c r="L4" s="70">
        <f t="shared" si="1"/>
        <v>-12</v>
      </c>
      <c r="M4" s="99"/>
    </row>
    <row r="5" spans="1:33" ht="33" x14ac:dyDescent="0.3">
      <c r="A5" s="69" t="s">
        <v>176</v>
      </c>
      <c r="B5" s="69" t="s">
        <v>218</v>
      </c>
      <c r="C5" s="69" t="s">
        <v>224</v>
      </c>
      <c r="D5" s="69" t="s">
        <v>309</v>
      </c>
      <c r="E5" s="69" t="s">
        <v>219</v>
      </c>
      <c r="F5" s="69" t="s">
        <v>220</v>
      </c>
      <c r="G5" s="69" t="s">
        <v>221</v>
      </c>
      <c r="H5" s="69" t="s">
        <v>222</v>
      </c>
      <c r="I5" s="69" t="s">
        <v>223</v>
      </c>
      <c r="K5" s="69" t="s">
        <v>293</v>
      </c>
      <c r="L5" s="69" t="s">
        <v>157</v>
      </c>
      <c r="M5" s="69" t="s">
        <v>294</v>
      </c>
      <c r="T5" s="370" t="s">
        <v>254</v>
      </c>
      <c r="U5" s="370"/>
      <c r="V5" s="370"/>
      <c r="W5" s="370"/>
      <c r="X5" s="370"/>
      <c r="AC5" s="81" t="s">
        <v>255</v>
      </c>
    </row>
    <row r="6" spans="1:33" x14ac:dyDescent="0.3">
      <c r="A6" s="208">
        <f>Masters!I3</f>
        <v>1012</v>
      </c>
      <c r="B6" s="57"/>
      <c r="C6" s="57">
        <v>2</v>
      </c>
      <c r="D6" s="57"/>
      <c r="E6" s="62">
        <f>IFERROR(B6+D6-C6,0)</f>
        <v>-2</v>
      </c>
      <c r="F6" s="62">
        <f>SUMIF('23.1.Forecasting A (M3)'!$J$6:$J$251,'23.2.Forecasting B (M3)'!A6,'23.1.Forecasting A (M3)'!$K$6:$K$251)</f>
        <v>0</v>
      </c>
      <c r="G6" s="62">
        <f>SUMIF('23.1.Forecasting A (M3)'!$J$6:$J$251,'23.2.Forecasting B (M3)'!A6,'23.1.Forecasting A (M3)'!$L$6:$L$251)</f>
        <v>0</v>
      </c>
      <c r="H6" s="62">
        <f>MAX(E6,ROUNDUP(G6/2,0))</f>
        <v>0</v>
      </c>
      <c r="I6" s="62">
        <f>IFERROR(ROUNDUP(F6+H6-E6,0),0)</f>
        <v>2</v>
      </c>
      <c r="K6" s="57"/>
      <c r="L6" s="62">
        <f>K6-I6</f>
        <v>-2</v>
      </c>
      <c r="M6" s="57"/>
      <c r="X6" s="81" t="s">
        <v>177</v>
      </c>
      <c r="AG6" s="81" t="s">
        <v>177</v>
      </c>
    </row>
    <row r="7" spans="1:33" x14ac:dyDescent="0.3">
      <c r="A7" s="197">
        <f>Masters!I4</f>
        <v>1212</v>
      </c>
      <c r="B7" s="57"/>
      <c r="C7" s="57">
        <v>10</v>
      </c>
      <c r="D7" s="57"/>
      <c r="E7" s="62">
        <f t="shared" ref="E7:E52" si="2">IFERROR(B7+D7-C7,0)</f>
        <v>-10</v>
      </c>
      <c r="F7" s="62">
        <f>SUMIF('23.1.Forecasting A (M3)'!$J$6:$J$251,'23.2.Forecasting B (M3)'!A7,'23.1.Forecasting A (M3)'!$K$6:$K$251)</f>
        <v>0</v>
      </c>
      <c r="G7" s="62">
        <f>SUMIF('23.1.Forecasting A (M3)'!$J$6:$J$251,'23.2.Forecasting B (M3)'!A7,'23.1.Forecasting A (M3)'!$L$6:$L$251)</f>
        <v>0</v>
      </c>
      <c r="H7" s="62">
        <f t="shared" ref="H7:H52" si="3">MAX(E7,ROUNDUP(G7/2,0))</f>
        <v>0</v>
      </c>
      <c r="I7" s="62">
        <f t="shared" ref="I7:I52" si="4">IFERROR(ROUNDUP(F7+H7-E7,0),0)</f>
        <v>10</v>
      </c>
      <c r="K7" s="57"/>
      <c r="L7" s="62">
        <f t="shared" ref="L7:L52" si="5">K7-I7</f>
        <v>-10</v>
      </c>
      <c r="M7" s="57"/>
      <c r="T7" s="59"/>
      <c r="U7" s="59"/>
      <c r="V7" s="59"/>
      <c r="W7" s="59"/>
      <c r="X7" s="82"/>
      <c r="AC7" s="59">
        <f>IFERROR(ROUNDUP(MAX(T7-Y7,0),0),0)</f>
        <v>0</v>
      </c>
      <c r="AD7" s="59">
        <f>IFERROR(ROUNDUP(MAX(U7-Z7,0),0),0)</f>
        <v>0</v>
      </c>
      <c r="AE7" s="59">
        <f>IFERROR(ROUNDUP(MAX(V7-AA7,0),0),0)</f>
        <v>0</v>
      </c>
      <c r="AF7" s="59">
        <f>IFERROR(ROUNDUP(MAX(W7-AB7,0),0),0)</f>
        <v>0</v>
      </c>
      <c r="AG7" s="82"/>
    </row>
    <row r="8" spans="1:33" x14ac:dyDescent="0.3">
      <c r="A8" s="197" t="str">
        <f>Masters!I5</f>
        <v>1616iL</v>
      </c>
      <c r="B8" s="57"/>
      <c r="C8" s="57"/>
      <c r="D8" s="57"/>
      <c r="E8" s="62">
        <f t="shared" si="2"/>
        <v>0</v>
      </c>
      <c r="F8" s="62">
        <f>SUMIF('23.1.Forecasting A (M3)'!$J$6:$J$251,'23.2.Forecasting B (M3)'!A8,'23.1.Forecasting A (M3)'!$K$6:$K$251)</f>
        <v>0</v>
      </c>
      <c r="G8" s="62">
        <f>SUMIF('23.1.Forecasting A (M3)'!$J$6:$J$251,'23.2.Forecasting B (M3)'!A8,'23.1.Forecasting A (M3)'!$L$6:$L$251)</f>
        <v>0</v>
      </c>
      <c r="H8" s="62">
        <f t="shared" si="3"/>
        <v>0</v>
      </c>
      <c r="I8" s="62">
        <f t="shared" si="4"/>
        <v>0</v>
      </c>
      <c r="K8" s="57"/>
      <c r="L8" s="62">
        <f t="shared" si="5"/>
        <v>0</v>
      </c>
      <c r="M8" s="57"/>
      <c r="T8" s="59"/>
      <c r="U8" s="59"/>
      <c r="V8" s="59"/>
      <c r="W8" s="59"/>
      <c r="X8" s="82"/>
      <c r="AC8" s="59">
        <f t="shared" ref="AC8:AF52" si="6">IFERROR(ROUNDUP(MAX(T8-Y8,0),0),0)</f>
        <v>0</v>
      </c>
      <c r="AD8" s="59">
        <f t="shared" si="6"/>
        <v>0</v>
      </c>
      <c r="AE8" s="59">
        <f t="shared" si="6"/>
        <v>0</v>
      </c>
      <c r="AF8" s="59">
        <f t="shared" si="6"/>
        <v>0</v>
      </c>
      <c r="AG8" s="82"/>
    </row>
    <row r="9" spans="1:33" x14ac:dyDescent="0.3">
      <c r="A9" s="197" t="str">
        <f>Masters!I6</f>
        <v>1616iL/1</v>
      </c>
      <c r="B9" s="57"/>
      <c r="C9" s="57"/>
      <c r="D9" s="57"/>
      <c r="E9" s="62">
        <f t="shared" si="2"/>
        <v>0</v>
      </c>
      <c r="F9" s="62">
        <f>SUMIF('23.1.Forecasting A (M3)'!$J$6:$J$251,'23.2.Forecasting B (M3)'!A9,'23.1.Forecasting A (M3)'!$K$6:$K$251)</f>
        <v>0</v>
      </c>
      <c r="G9" s="62">
        <f>SUMIF('23.1.Forecasting A (M3)'!$J$6:$J$251,'23.2.Forecasting B (M3)'!A9,'23.1.Forecasting A (M3)'!$L$6:$L$251)</f>
        <v>0</v>
      </c>
      <c r="H9" s="62">
        <f t="shared" si="3"/>
        <v>0</v>
      </c>
      <c r="I9" s="62">
        <f t="shared" si="4"/>
        <v>0</v>
      </c>
      <c r="K9" s="57"/>
      <c r="L9" s="62">
        <f t="shared" si="5"/>
        <v>0</v>
      </c>
      <c r="M9" s="57"/>
      <c r="T9" s="59"/>
      <c r="U9" s="59"/>
      <c r="V9" s="59"/>
      <c r="W9" s="59"/>
      <c r="X9" s="82"/>
      <c r="AC9" s="59">
        <f t="shared" si="6"/>
        <v>0</v>
      </c>
      <c r="AD9" s="59">
        <f t="shared" si="6"/>
        <v>0</v>
      </c>
      <c r="AE9" s="59">
        <f t="shared" si="6"/>
        <v>0</v>
      </c>
      <c r="AF9" s="59">
        <f t="shared" si="6"/>
        <v>0</v>
      </c>
      <c r="AG9" s="82"/>
    </row>
    <row r="10" spans="1:33" x14ac:dyDescent="0.3">
      <c r="A10" s="197" t="str">
        <f>Masters!I7</f>
        <v>1616iL/2</v>
      </c>
      <c r="B10" s="57"/>
      <c r="C10" s="57"/>
      <c r="D10" s="57"/>
      <c r="E10" s="62">
        <f t="shared" si="2"/>
        <v>0</v>
      </c>
      <c r="F10" s="62">
        <f>SUMIF('23.1.Forecasting A (M3)'!$J$6:$J$251,'23.2.Forecasting B (M3)'!A10,'23.1.Forecasting A (M3)'!$K$6:$K$251)</f>
        <v>0</v>
      </c>
      <c r="G10" s="62">
        <f>SUMIF('23.1.Forecasting A (M3)'!$J$6:$J$251,'23.2.Forecasting B (M3)'!A10,'23.1.Forecasting A (M3)'!$L$6:$L$251)</f>
        <v>0</v>
      </c>
      <c r="H10" s="62">
        <f t="shared" si="3"/>
        <v>0</v>
      </c>
      <c r="I10" s="62">
        <f t="shared" si="4"/>
        <v>0</v>
      </c>
      <c r="K10" s="57"/>
      <c r="L10" s="62">
        <f t="shared" si="5"/>
        <v>0</v>
      </c>
      <c r="M10" s="57"/>
      <c r="T10" s="59"/>
      <c r="U10" s="59"/>
      <c r="V10" s="59"/>
      <c r="W10" s="59"/>
      <c r="X10" s="82"/>
      <c r="AC10" s="59">
        <f t="shared" si="6"/>
        <v>0</v>
      </c>
      <c r="AD10" s="59">
        <f t="shared" si="6"/>
        <v>0</v>
      </c>
      <c r="AE10" s="59">
        <f t="shared" si="6"/>
        <v>0</v>
      </c>
      <c r="AF10" s="59">
        <f t="shared" si="6"/>
        <v>0</v>
      </c>
      <c r="AG10" s="82"/>
    </row>
    <row r="11" spans="1:33" x14ac:dyDescent="0.3">
      <c r="A11" s="197" t="str">
        <f>Masters!I8</f>
        <v>1616iL/3</v>
      </c>
      <c r="B11" s="57"/>
      <c r="C11" s="57"/>
      <c r="D11" s="57"/>
      <c r="E11" s="62">
        <f t="shared" si="2"/>
        <v>0</v>
      </c>
      <c r="F11" s="62">
        <f>SUMIF('23.1.Forecasting A (M3)'!$J$6:$J$251,'23.2.Forecasting B (M3)'!A11,'23.1.Forecasting A (M3)'!$K$6:$K$251)</f>
        <v>0</v>
      </c>
      <c r="G11" s="62">
        <f>SUMIF('23.1.Forecasting A (M3)'!$J$6:$J$251,'23.2.Forecasting B (M3)'!A11,'23.1.Forecasting A (M3)'!$L$6:$L$251)</f>
        <v>0</v>
      </c>
      <c r="H11" s="62">
        <f t="shared" si="3"/>
        <v>0</v>
      </c>
      <c r="I11" s="62">
        <f t="shared" si="4"/>
        <v>0</v>
      </c>
      <c r="K11" s="57"/>
      <c r="L11" s="62">
        <f t="shared" si="5"/>
        <v>0</v>
      </c>
      <c r="M11" s="57"/>
      <c r="T11" s="59"/>
      <c r="U11" s="59"/>
      <c r="V11" s="59"/>
      <c r="W11" s="59"/>
      <c r="X11" s="82"/>
      <c r="AC11" s="59">
        <f t="shared" si="6"/>
        <v>0</v>
      </c>
      <c r="AD11" s="59">
        <f t="shared" si="6"/>
        <v>0</v>
      </c>
      <c r="AE11" s="59">
        <f t="shared" si="6"/>
        <v>0</v>
      </c>
      <c r="AF11" s="59">
        <f t="shared" si="6"/>
        <v>0</v>
      </c>
      <c r="AG11" s="82"/>
    </row>
    <row r="12" spans="1:33" x14ac:dyDescent="0.3">
      <c r="A12" s="197" t="str">
        <f>Masters!I9</f>
        <v>1616XL/3</v>
      </c>
      <c r="B12" s="57"/>
      <c r="C12" s="57"/>
      <c r="D12" s="57"/>
      <c r="E12" s="62">
        <f t="shared" si="2"/>
        <v>0</v>
      </c>
      <c r="F12" s="62">
        <f>SUMIF('23.1.Forecasting A (M3)'!$J$6:$J$251,'23.2.Forecasting B (M3)'!A12,'23.1.Forecasting A (M3)'!$K$6:$K$251)</f>
        <v>0</v>
      </c>
      <c r="G12" s="62">
        <f>SUMIF('23.1.Forecasting A (M3)'!$J$6:$J$251,'23.2.Forecasting B (M3)'!A12,'23.1.Forecasting A (M3)'!$L$6:$L$251)</f>
        <v>0</v>
      </c>
      <c r="H12" s="62">
        <f t="shared" si="3"/>
        <v>0</v>
      </c>
      <c r="I12" s="62">
        <f t="shared" si="4"/>
        <v>0</v>
      </c>
      <c r="K12" s="57"/>
      <c r="L12" s="62">
        <f t="shared" si="5"/>
        <v>0</v>
      </c>
      <c r="M12" s="57"/>
      <c r="T12" s="59"/>
      <c r="U12" s="59"/>
      <c r="V12" s="59"/>
      <c r="W12" s="59"/>
      <c r="X12" s="82"/>
      <c r="AC12" s="59">
        <f t="shared" si="6"/>
        <v>0</v>
      </c>
      <c r="AD12" s="59">
        <f t="shared" si="6"/>
        <v>0</v>
      </c>
      <c r="AE12" s="59">
        <f t="shared" si="6"/>
        <v>0</v>
      </c>
      <c r="AF12" s="59">
        <f t="shared" si="6"/>
        <v>0</v>
      </c>
      <c r="AG12" s="82"/>
    </row>
    <row r="13" spans="1:33" x14ac:dyDescent="0.3">
      <c r="A13" s="197" t="str">
        <f>Masters!I10</f>
        <v>U-1616T</v>
      </c>
      <c r="B13" s="57"/>
      <c r="C13" s="57"/>
      <c r="D13" s="57"/>
      <c r="E13" s="62">
        <f t="shared" si="2"/>
        <v>0</v>
      </c>
      <c r="F13" s="62">
        <f>SUMIF('23.1.Forecasting A (M3)'!$J$6:$J$251,'23.2.Forecasting B (M3)'!A13,'23.1.Forecasting A (M3)'!$K$6:$K$251)</f>
        <v>0</v>
      </c>
      <c r="G13" s="62">
        <f>SUMIF('23.1.Forecasting A (M3)'!$J$6:$J$251,'23.2.Forecasting B (M3)'!A13,'23.1.Forecasting A (M3)'!$L$6:$L$251)</f>
        <v>0</v>
      </c>
      <c r="H13" s="62">
        <f t="shared" si="3"/>
        <v>0</v>
      </c>
      <c r="I13" s="62">
        <f t="shared" si="4"/>
        <v>0</v>
      </c>
      <c r="K13" s="57"/>
      <c r="L13" s="62">
        <f t="shared" si="5"/>
        <v>0</v>
      </c>
      <c r="M13" s="57"/>
      <c r="T13" s="59"/>
      <c r="U13" s="59"/>
      <c r="V13" s="59"/>
      <c r="W13" s="59"/>
      <c r="X13" s="82"/>
      <c r="AC13" s="59">
        <f t="shared" si="6"/>
        <v>0</v>
      </c>
      <c r="AD13" s="59">
        <f t="shared" si="6"/>
        <v>0</v>
      </c>
      <c r="AE13" s="59">
        <f t="shared" si="6"/>
        <v>0</v>
      </c>
      <c r="AF13" s="59">
        <f t="shared" si="6"/>
        <v>0</v>
      </c>
      <c r="AG13" s="82"/>
    </row>
    <row r="14" spans="1:33" x14ac:dyDescent="0.3">
      <c r="A14" s="197" t="str">
        <f>Masters!I11</f>
        <v>1618XP</v>
      </c>
      <c r="B14" s="57"/>
      <c r="C14" s="57"/>
      <c r="D14" s="57"/>
      <c r="E14" s="62">
        <f t="shared" si="2"/>
        <v>0</v>
      </c>
      <c r="F14" s="62">
        <f>SUMIF('23.1.Forecasting A (M3)'!$J$6:$J$251,'23.2.Forecasting B (M3)'!A14,'23.1.Forecasting A (M3)'!$K$6:$K$251)</f>
        <v>0</v>
      </c>
      <c r="G14" s="62">
        <f>SUMIF('23.1.Forecasting A (M3)'!$J$6:$J$251,'23.2.Forecasting B (M3)'!A14,'23.1.Forecasting A (M3)'!$L$6:$L$251)</f>
        <v>0</v>
      </c>
      <c r="H14" s="62">
        <f t="shared" si="3"/>
        <v>0</v>
      </c>
      <c r="I14" s="62">
        <f t="shared" si="4"/>
        <v>0</v>
      </c>
      <c r="K14" s="57"/>
      <c r="L14" s="62">
        <f t="shared" si="5"/>
        <v>0</v>
      </c>
      <c r="M14" s="57"/>
      <c r="T14" s="59"/>
      <c r="U14" s="59"/>
      <c r="V14" s="59"/>
      <c r="W14" s="59"/>
      <c r="X14" s="82"/>
      <c r="AC14" s="59">
        <f t="shared" si="6"/>
        <v>0</v>
      </c>
      <c r="AD14" s="59">
        <f t="shared" si="6"/>
        <v>0</v>
      </c>
      <c r="AE14" s="59">
        <f t="shared" si="6"/>
        <v>0</v>
      </c>
      <c r="AF14" s="59">
        <f t="shared" si="6"/>
        <v>0</v>
      </c>
      <c r="AG14" s="82"/>
    </row>
    <row r="15" spans="1:33" x14ac:dyDescent="0.3">
      <c r="A15" s="197" t="str">
        <f>Masters!I12</f>
        <v>CTTP 1616XL</v>
      </c>
      <c r="B15" s="57"/>
      <c r="C15" s="57"/>
      <c r="D15" s="57"/>
      <c r="E15" s="62">
        <f t="shared" si="2"/>
        <v>0</v>
      </c>
      <c r="F15" s="62">
        <f>SUMIF('23.1.Forecasting A (M3)'!$J$6:$J$251,'23.2.Forecasting B (M3)'!A15,'23.1.Forecasting A (M3)'!$K$6:$K$251)</f>
        <v>0</v>
      </c>
      <c r="G15" s="62">
        <f>SUMIF('23.1.Forecasting A (M3)'!$J$6:$J$251,'23.2.Forecasting B (M3)'!A15,'23.1.Forecasting A (M3)'!$L$6:$L$251)</f>
        <v>0</v>
      </c>
      <c r="H15" s="62">
        <f t="shared" si="3"/>
        <v>0</v>
      </c>
      <c r="I15" s="62">
        <f t="shared" si="4"/>
        <v>0</v>
      </c>
      <c r="K15" s="57"/>
      <c r="L15" s="62">
        <f t="shared" si="5"/>
        <v>0</v>
      </c>
      <c r="M15" s="57"/>
      <c r="T15" s="59"/>
      <c r="U15" s="59"/>
      <c r="V15" s="59"/>
      <c r="W15" s="59"/>
      <c r="X15" s="82"/>
      <c r="AC15" s="59">
        <f t="shared" si="6"/>
        <v>0</v>
      </c>
      <c r="AD15" s="59">
        <f t="shared" si="6"/>
        <v>0</v>
      </c>
      <c r="AE15" s="59">
        <f t="shared" si="6"/>
        <v>0</v>
      </c>
      <c r="AF15" s="59">
        <f t="shared" si="6"/>
        <v>0</v>
      </c>
      <c r="AG15" s="82"/>
    </row>
    <row r="16" spans="1:33" x14ac:dyDescent="0.3">
      <c r="A16" s="197" t="str">
        <f>Masters!I13</f>
        <v>2516 iL</v>
      </c>
      <c r="B16" s="57"/>
      <c r="C16" s="57"/>
      <c r="D16" s="57"/>
      <c r="E16" s="62">
        <f t="shared" si="2"/>
        <v>0</v>
      </c>
      <c r="F16" s="62">
        <f>SUMIF('23.1.Forecasting A (M3)'!$J$6:$J$251,'23.2.Forecasting B (M3)'!A16,'23.1.Forecasting A (M3)'!$K$6:$K$251)</f>
        <v>0</v>
      </c>
      <c r="G16" s="62">
        <f>SUMIF('23.1.Forecasting A (M3)'!$J$6:$J$251,'23.2.Forecasting B (M3)'!A16,'23.1.Forecasting A (M3)'!$L$6:$L$251)</f>
        <v>0</v>
      </c>
      <c r="H16" s="62">
        <f t="shared" si="3"/>
        <v>0</v>
      </c>
      <c r="I16" s="62">
        <f t="shared" si="4"/>
        <v>0</v>
      </c>
      <c r="K16" s="57"/>
      <c r="L16" s="62">
        <f t="shared" si="5"/>
        <v>0</v>
      </c>
      <c r="M16" s="57"/>
      <c r="T16" s="59"/>
      <c r="U16" s="59"/>
      <c r="V16" s="59"/>
      <c r="W16" s="59"/>
      <c r="X16" s="82"/>
      <c r="AC16" s="59">
        <f t="shared" si="6"/>
        <v>0</v>
      </c>
      <c r="AD16" s="59">
        <f t="shared" si="6"/>
        <v>0</v>
      </c>
      <c r="AE16" s="59">
        <f t="shared" si="6"/>
        <v>0</v>
      </c>
      <c r="AF16" s="59">
        <f t="shared" si="6"/>
        <v>0</v>
      </c>
      <c r="AG16" s="82"/>
    </row>
    <row r="17" spans="1:33" x14ac:dyDescent="0.3">
      <c r="A17" s="197" t="str">
        <f>Masters!I14</f>
        <v>2516 XL</v>
      </c>
      <c r="B17" s="57"/>
      <c r="C17" s="57"/>
      <c r="D17" s="57"/>
      <c r="E17" s="62">
        <f t="shared" si="2"/>
        <v>0</v>
      </c>
      <c r="F17" s="62">
        <f>SUMIF('23.1.Forecasting A (M3)'!$J$6:$J$251,'23.2.Forecasting B (M3)'!A17,'23.1.Forecasting A (M3)'!$K$6:$K$251)</f>
        <v>0</v>
      </c>
      <c r="G17" s="62">
        <f>SUMIF('23.1.Forecasting A (M3)'!$J$6:$J$251,'23.2.Forecasting B (M3)'!A17,'23.1.Forecasting A (M3)'!$L$6:$L$251)</f>
        <v>0</v>
      </c>
      <c r="H17" s="62">
        <f t="shared" si="3"/>
        <v>0</v>
      </c>
      <c r="I17" s="62">
        <f t="shared" si="4"/>
        <v>0</v>
      </c>
      <c r="K17" s="57"/>
      <c r="L17" s="62">
        <f t="shared" si="5"/>
        <v>0</v>
      </c>
      <c r="M17" s="57"/>
      <c r="T17" s="59"/>
      <c r="U17" s="59"/>
      <c r="V17" s="59"/>
      <c r="W17" s="59"/>
      <c r="X17" s="82"/>
      <c r="AC17" s="59">
        <f t="shared" si="6"/>
        <v>0</v>
      </c>
      <c r="AD17" s="59">
        <f t="shared" si="6"/>
        <v>0</v>
      </c>
      <c r="AE17" s="59">
        <f t="shared" si="6"/>
        <v>0</v>
      </c>
      <c r="AF17" s="59">
        <f t="shared" si="6"/>
        <v>0</v>
      </c>
      <c r="AG17" s="82"/>
    </row>
    <row r="18" spans="1:33" x14ac:dyDescent="0.3">
      <c r="A18" s="197" t="str">
        <f>Masters!I15</f>
        <v>3116iL</v>
      </c>
      <c r="B18" s="57"/>
      <c r="C18" s="57"/>
      <c r="D18" s="57"/>
      <c r="E18" s="62">
        <f t="shared" si="2"/>
        <v>0</v>
      </c>
      <c r="F18" s="62">
        <f>SUMIF('23.1.Forecasting A (M3)'!$J$6:$J$251,'23.2.Forecasting B (M3)'!A18,'23.1.Forecasting A (M3)'!$K$6:$K$251)</f>
        <v>0</v>
      </c>
      <c r="G18" s="62">
        <f>SUMIF('23.1.Forecasting A (M3)'!$J$6:$J$251,'23.2.Forecasting B (M3)'!A18,'23.1.Forecasting A (M3)'!$L$6:$L$251)</f>
        <v>0</v>
      </c>
      <c r="H18" s="62">
        <f t="shared" si="3"/>
        <v>0</v>
      </c>
      <c r="I18" s="62">
        <f t="shared" si="4"/>
        <v>0</v>
      </c>
      <c r="K18" s="57"/>
      <c r="L18" s="62">
        <f t="shared" si="5"/>
        <v>0</v>
      </c>
      <c r="M18" s="57"/>
      <c r="T18" s="59"/>
      <c r="U18" s="59"/>
      <c r="V18" s="59"/>
      <c r="W18" s="59"/>
      <c r="X18" s="82"/>
      <c r="AC18" s="59">
        <f t="shared" si="6"/>
        <v>0</v>
      </c>
      <c r="AD18" s="59">
        <f t="shared" si="6"/>
        <v>0</v>
      </c>
      <c r="AE18" s="59">
        <f t="shared" si="6"/>
        <v>0</v>
      </c>
      <c r="AF18" s="59">
        <f t="shared" si="6"/>
        <v>0</v>
      </c>
      <c r="AG18" s="82"/>
    </row>
    <row r="19" spans="1:33" x14ac:dyDescent="0.3">
      <c r="A19" s="197" t="str">
        <f>Masters!I16</f>
        <v>3118iL</v>
      </c>
      <c r="B19" s="57"/>
      <c r="C19" s="57"/>
      <c r="D19" s="57"/>
      <c r="E19" s="62">
        <f t="shared" si="2"/>
        <v>0</v>
      </c>
      <c r="F19" s="62">
        <f>SUMIF('23.1.Forecasting A (M3)'!$J$6:$J$251,'23.2.Forecasting B (M3)'!A19,'23.1.Forecasting A (M3)'!$K$6:$K$251)</f>
        <v>0</v>
      </c>
      <c r="G19" s="62">
        <f>SUMIF('23.1.Forecasting A (M3)'!$J$6:$J$251,'23.2.Forecasting B (M3)'!A19,'23.1.Forecasting A (M3)'!$L$6:$L$251)</f>
        <v>0</v>
      </c>
      <c r="H19" s="62">
        <f t="shared" si="3"/>
        <v>0</v>
      </c>
      <c r="I19" s="62">
        <f t="shared" si="4"/>
        <v>0</v>
      </c>
      <c r="K19" s="57"/>
      <c r="L19" s="62">
        <f t="shared" si="5"/>
        <v>0</v>
      </c>
      <c r="M19" s="57"/>
      <c r="T19" s="59"/>
      <c r="U19" s="59"/>
      <c r="V19" s="59"/>
      <c r="W19" s="59"/>
      <c r="X19" s="82"/>
      <c r="AC19" s="59">
        <f t="shared" si="6"/>
        <v>0</v>
      </c>
      <c r="AD19" s="59">
        <f t="shared" si="6"/>
        <v>0</v>
      </c>
      <c r="AE19" s="59">
        <f t="shared" si="6"/>
        <v>0</v>
      </c>
      <c r="AF19" s="59">
        <f t="shared" si="6"/>
        <v>0</v>
      </c>
      <c r="AG19" s="82"/>
    </row>
    <row r="20" spans="1:33" x14ac:dyDescent="0.3">
      <c r="A20" s="197" t="str">
        <f>Masters!I17</f>
        <v>3116iL-TSRA</v>
      </c>
      <c r="B20" s="57"/>
      <c r="C20" s="57"/>
      <c r="D20" s="57"/>
      <c r="E20" s="62">
        <f t="shared" si="2"/>
        <v>0</v>
      </c>
      <c r="F20" s="62">
        <f>SUMIF('23.1.Forecasting A (M3)'!$J$6:$J$251,'23.2.Forecasting B (M3)'!A20,'23.1.Forecasting A (M3)'!$K$6:$K$251)</f>
        <v>0</v>
      </c>
      <c r="G20" s="62">
        <f>SUMIF('23.1.Forecasting A (M3)'!$J$6:$J$251,'23.2.Forecasting B (M3)'!A20,'23.1.Forecasting A (M3)'!$L$6:$L$251)</f>
        <v>0</v>
      </c>
      <c r="H20" s="62">
        <f t="shared" si="3"/>
        <v>0</v>
      </c>
      <c r="I20" s="62">
        <f t="shared" si="4"/>
        <v>0</v>
      </c>
      <c r="K20" s="57"/>
      <c r="L20" s="62">
        <f t="shared" si="5"/>
        <v>0</v>
      </c>
      <c r="M20" s="57"/>
      <c r="T20" s="59"/>
      <c r="U20" s="59"/>
      <c r="V20" s="59"/>
      <c r="W20" s="59"/>
      <c r="X20" s="82"/>
      <c r="AC20" s="59">
        <f t="shared" si="6"/>
        <v>0</v>
      </c>
      <c r="AD20" s="59">
        <f t="shared" si="6"/>
        <v>0</v>
      </c>
      <c r="AE20" s="59">
        <f t="shared" si="6"/>
        <v>0</v>
      </c>
      <c r="AF20" s="59">
        <f t="shared" si="6"/>
        <v>0</v>
      </c>
      <c r="AG20" s="82"/>
    </row>
    <row r="21" spans="1:33" x14ac:dyDescent="0.3">
      <c r="A21" s="197" t="str">
        <f>Masters!I18</f>
        <v>3118iL XL/1</v>
      </c>
      <c r="B21" s="57"/>
      <c r="C21" s="57"/>
      <c r="D21" s="57"/>
      <c r="E21" s="62">
        <f t="shared" si="2"/>
        <v>0</v>
      </c>
      <c r="F21" s="62">
        <f>SUMIF('23.1.Forecasting A (M3)'!$J$6:$J$251,'23.2.Forecasting B (M3)'!A21,'23.1.Forecasting A (M3)'!$K$6:$K$251)</f>
        <v>0</v>
      </c>
      <c r="G21" s="62">
        <f>SUMIF('23.1.Forecasting A (M3)'!$J$6:$J$251,'23.2.Forecasting B (M3)'!A21,'23.1.Forecasting A (M3)'!$L$6:$L$251)</f>
        <v>0</v>
      </c>
      <c r="H21" s="62">
        <f t="shared" si="3"/>
        <v>0</v>
      </c>
      <c r="I21" s="62">
        <f t="shared" si="4"/>
        <v>0</v>
      </c>
      <c r="K21" s="57"/>
      <c r="L21" s="62">
        <f t="shared" si="5"/>
        <v>0</v>
      </c>
      <c r="M21" s="57"/>
      <c r="T21" s="59"/>
      <c r="U21" s="59"/>
      <c r="V21" s="59"/>
      <c r="W21" s="59"/>
      <c r="X21" s="82"/>
      <c r="AC21" s="59">
        <f t="shared" si="6"/>
        <v>0</v>
      </c>
      <c r="AD21" s="59">
        <f t="shared" si="6"/>
        <v>0</v>
      </c>
      <c r="AE21" s="59">
        <f t="shared" si="6"/>
        <v>0</v>
      </c>
      <c r="AF21" s="59">
        <f t="shared" si="6"/>
        <v>0</v>
      </c>
      <c r="AG21" s="82"/>
    </row>
    <row r="22" spans="1:33" x14ac:dyDescent="0.3">
      <c r="A22" s="197" t="str">
        <f>Masters!I19</f>
        <v>3118iL LA</v>
      </c>
      <c r="B22" s="57"/>
      <c r="C22" s="57"/>
      <c r="D22" s="57"/>
      <c r="E22" s="62">
        <f t="shared" si="2"/>
        <v>0</v>
      </c>
      <c r="F22" s="62">
        <f>SUMIF('23.1.Forecasting A (M3)'!$J$6:$J$251,'23.2.Forecasting B (M3)'!A22,'23.1.Forecasting A (M3)'!$K$6:$K$251)</f>
        <v>0</v>
      </c>
      <c r="G22" s="62">
        <f>SUMIF('23.1.Forecasting A (M3)'!$J$6:$J$251,'23.2.Forecasting B (M3)'!A22,'23.1.Forecasting A (M3)'!$L$6:$L$251)</f>
        <v>0</v>
      </c>
      <c r="H22" s="62">
        <f t="shared" si="3"/>
        <v>0</v>
      </c>
      <c r="I22" s="62">
        <f t="shared" si="4"/>
        <v>0</v>
      </c>
      <c r="K22" s="57"/>
      <c r="L22" s="62">
        <f t="shared" si="5"/>
        <v>0</v>
      </c>
      <c r="M22" s="57"/>
      <c r="T22" s="59"/>
      <c r="U22" s="59"/>
      <c r="V22" s="59"/>
      <c r="W22" s="59"/>
      <c r="X22" s="82"/>
      <c r="AC22" s="59">
        <f t="shared" si="6"/>
        <v>0</v>
      </c>
      <c r="AD22" s="59">
        <f t="shared" si="6"/>
        <v>0</v>
      </c>
      <c r="AE22" s="59">
        <f t="shared" si="6"/>
        <v>0</v>
      </c>
      <c r="AF22" s="59">
        <f t="shared" si="6"/>
        <v>0</v>
      </c>
      <c r="AG22" s="82"/>
    </row>
    <row r="23" spans="1:33" x14ac:dyDescent="0.3">
      <c r="A23" s="197" t="str">
        <f>Masters!I20</f>
        <v>3718iL</v>
      </c>
      <c r="B23" s="57"/>
      <c r="C23" s="57"/>
      <c r="D23" s="57"/>
      <c r="E23" s="62">
        <f t="shared" si="2"/>
        <v>0</v>
      </c>
      <c r="F23" s="62">
        <f>SUMIF('23.1.Forecasting A (M3)'!$J$6:$J$251,'23.2.Forecasting B (M3)'!A23,'23.1.Forecasting A (M3)'!$K$6:$K$251)</f>
        <v>0</v>
      </c>
      <c r="G23" s="62">
        <f>SUMIF('23.1.Forecasting A (M3)'!$J$6:$J$251,'23.2.Forecasting B (M3)'!A23,'23.1.Forecasting A (M3)'!$L$6:$L$251)</f>
        <v>0</v>
      </c>
      <c r="H23" s="62">
        <f t="shared" si="3"/>
        <v>0</v>
      </c>
      <c r="I23" s="62">
        <f t="shared" si="4"/>
        <v>0</v>
      </c>
      <c r="K23" s="57"/>
      <c r="L23" s="62">
        <f t="shared" si="5"/>
        <v>0</v>
      </c>
      <c r="M23" s="57"/>
      <c r="T23" s="59"/>
      <c r="U23" s="59"/>
      <c r="V23" s="59"/>
      <c r="W23" s="59"/>
      <c r="X23" s="82"/>
      <c r="AC23" s="59">
        <f t="shared" si="6"/>
        <v>0</v>
      </c>
      <c r="AD23" s="59">
        <f t="shared" si="6"/>
        <v>0</v>
      </c>
      <c r="AE23" s="59">
        <f t="shared" si="6"/>
        <v>0</v>
      </c>
      <c r="AF23" s="59">
        <f t="shared" si="6"/>
        <v>0</v>
      </c>
      <c r="AG23" s="82"/>
    </row>
    <row r="24" spans="1:33" x14ac:dyDescent="0.3">
      <c r="A24" s="197" t="str">
        <f>Masters!I21</f>
        <v>2516iL/1</v>
      </c>
      <c r="B24" s="57"/>
      <c r="C24" s="57"/>
      <c r="D24" s="57"/>
      <c r="E24" s="62">
        <f t="shared" si="2"/>
        <v>0</v>
      </c>
      <c r="F24" s="62">
        <f>SUMIF('23.1.Forecasting A (M3)'!$J$6:$J$251,'23.2.Forecasting B (M3)'!A24,'23.1.Forecasting A (M3)'!$K$6:$K$251)</f>
        <v>0</v>
      </c>
      <c r="G24" s="62">
        <f>SUMIF('23.1.Forecasting A (M3)'!$J$6:$J$251,'23.2.Forecasting B (M3)'!A24,'23.1.Forecasting A (M3)'!$L$6:$L$251)</f>
        <v>0</v>
      </c>
      <c r="H24" s="62">
        <f t="shared" si="3"/>
        <v>0</v>
      </c>
      <c r="I24" s="62">
        <f t="shared" si="4"/>
        <v>0</v>
      </c>
      <c r="K24" s="57"/>
      <c r="L24" s="62">
        <f t="shared" si="5"/>
        <v>0</v>
      </c>
      <c r="M24" s="57"/>
      <c r="T24" s="59"/>
      <c r="U24" s="59"/>
      <c r="V24" s="59"/>
      <c r="W24" s="59"/>
      <c r="X24" s="82"/>
      <c r="AC24" s="59">
        <f t="shared" si="6"/>
        <v>0</v>
      </c>
      <c r="AD24" s="59">
        <f t="shared" si="6"/>
        <v>0</v>
      </c>
      <c r="AE24" s="59">
        <f t="shared" si="6"/>
        <v>0</v>
      </c>
      <c r="AF24" s="59">
        <f t="shared" si="6"/>
        <v>0</v>
      </c>
      <c r="AG24" s="82"/>
    </row>
    <row r="25" spans="1:33" x14ac:dyDescent="0.3">
      <c r="A25" s="197" t="str">
        <f>Masters!I22</f>
        <v>3518iL</v>
      </c>
      <c r="B25" s="57"/>
      <c r="C25" s="57"/>
      <c r="D25" s="57"/>
      <c r="E25" s="62">
        <f t="shared" si="2"/>
        <v>0</v>
      </c>
      <c r="F25" s="62">
        <f>SUMIF('23.1.Forecasting A (M3)'!$J$6:$J$251,'23.2.Forecasting B (M3)'!A25,'23.1.Forecasting A (M3)'!$K$6:$K$251)</f>
        <v>0</v>
      </c>
      <c r="G25" s="62">
        <f>SUMIF('23.1.Forecasting A (M3)'!$J$6:$J$251,'23.2.Forecasting B (M3)'!A25,'23.1.Forecasting A (M3)'!$L$6:$L$251)</f>
        <v>0</v>
      </c>
      <c r="H25" s="62">
        <f t="shared" si="3"/>
        <v>0</v>
      </c>
      <c r="I25" s="62">
        <f t="shared" si="4"/>
        <v>0</v>
      </c>
      <c r="K25" s="57"/>
      <c r="L25" s="62">
        <f t="shared" si="5"/>
        <v>0</v>
      </c>
      <c r="M25" s="57"/>
      <c r="T25" s="59"/>
      <c r="U25" s="59"/>
      <c r="V25" s="59"/>
      <c r="W25" s="59"/>
      <c r="X25" s="82"/>
      <c r="AC25" s="59">
        <f t="shared" si="6"/>
        <v>0</v>
      </c>
      <c r="AD25" s="59">
        <f t="shared" si="6"/>
        <v>0</v>
      </c>
      <c r="AE25" s="59">
        <f t="shared" si="6"/>
        <v>0</v>
      </c>
      <c r="AF25" s="59">
        <f t="shared" si="6"/>
        <v>0</v>
      </c>
      <c r="AG25" s="82"/>
    </row>
    <row r="26" spans="1:33" x14ac:dyDescent="0.3">
      <c r="A26" s="197" t="str">
        <f>Masters!I23</f>
        <v>4019iL</v>
      </c>
      <c r="B26" s="57"/>
      <c r="C26" s="57"/>
      <c r="D26" s="57"/>
      <c r="E26" s="62">
        <f t="shared" si="2"/>
        <v>0</v>
      </c>
      <c r="F26" s="62">
        <f>SUMIF('23.1.Forecasting A (M3)'!$J$6:$J$251,'23.2.Forecasting B (M3)'!A26,'23.1.Forecasting A (M3)'!$K$6:$K$251)</f>
        <v>0</v>
      </c>
      <c r="G26" s="62">
        <f>SUMIF('23.1.Forecasting A (M3)'!$J$6:$J$251,'23.2.Forecasting B (M3)'!A26,'23.1.Forecasting A (M3)'!$L$6:$L$251)</f>
        <v>0</v>
      </c>
      <c r="H26" s="62">
        <f t="shared" si="3"/>
        <v>0</v>
      </c>
      <c r="I26" s="62">
        <f t="shared" si="4"/>
        <v>0</v>
      </c>
      <c r="K26" s="57"/>
      <c r="L26" s="62">
        <f t="shared" si="5"/>
        <v>0</v>
      </c>
      <c r="M26" s="57"/>
      <c r="T26" s="59"/>
      <c r="U26" s="59"/>
      <c r="V26" s="59"/>
      <c r="W26" s="59"/>
      <c r="X26" s="82"/>
      <c r="AC26" s="59">
        <f t="shared" si="6"/>
        <v>0</v>
      </c>
      <c r="AD26" s="59">
        <f t="shared" si="6"/>
        <v>0</v>
      </c>
      <c r="AE26" s="59">
        <f t="shared" si="6"/>
        <v>0</v>
      </c>
      <c r="AF26" s="59">
        <f t="shared" si="6"/>
        <v>0</v>
      </c>
      <c r="AG26" s="82"/>
    </row>
    <row r="27" spans="1:33" x14ac:dyDescent="0.3">
      <c r="A27" s="197" t="str">
        <f>Masters!I24</f>
        <v>4923 Cowl</v>
      </c>
      <c r="B27" s="57"/>
      <c r="C27" s="57"/>
      <c r="D27" s="57"/>
      <c r="E27" s="62">
        <f t="shared" si="2"/>
        <v>0</v>
      </c>
      <c r="F27" s="62">
        <f>SUMIF('23.1.Forecasting A (M3)'!$J$6:$J$251,'23.2.Forecasting B (M3)'!A27,'23.1.Forecasting A (M3)'!$K$6:$K$251)</f>
        <v>0</v>
      </c>
      <c r="G27" s="62">
        <f>SUMIF('23.1.Forecasting A (M3)'!$J$6:$J$251,'23.2.Forecasting B (M3)'!A27,'23.1.Forecasting A (M3)'!$L$6:$L$251)</f>
        <v>0</v>
      </c>
      <c r="H27" s="62">
        <f t="shared" si="3"/>
        <v>0</v>
      </c>
      <c r="I27" s="62">
        <f t="shared" si="4"/>
        <v>0</v>
      </c>
      <c r="K27" s="57"/>
      <c r="L27" s="62">
        <f t="shared" si="5"/>
        <v>0</v>
      </c>
      <c r="M27" s="57"/>
      <c r="T27" s="59"/>
      <c r="U27" s="59"/>
      <c r="V27" s="59"/>
      <c r="W27" s="59"/>
      <c r="X27" s="82"/>
      <c r="AC27" s="59">
        <f t="shared" si="6"/>
        <v>0</v>
      </c>
      <c r="AD27" s="59">
        <f t="shared" si="6"/>
        <v>0</v>
      </c>
      <c r="AE27" s="59">
        <f t="shared" si="6"/>
        <v>0</v>
      </c>
      <c r="AF27" s="59">
        <f t="shared" si="6"/>
        <v>0</v>
      </c>
      <c r="AG27" s="82"/>
    </row>
    <row r="28" spans="1:33" x14ac:dyDescent="0.3">
      <c r="A28" s="197" t="str">
        <f>Masters!I25</f>
        <v>FV4923</v>
      </c>
      <c r="B28" s="57"/>
      <c r="C28" s="57"/>
      <c r="D28" s="57"/>
      <c r="E28" s="62">
        <f t="shared" si="2"/>
        <v>0</v>
      </c>
      <c r="F28" s="62">
        <f>SUMIF('23.1.Forecasting A (M3)'!$J$6:$J$251,'23.2.Forecasting B (M3)'!A28,'23.1.Forecasting A (M3)'!$K$6:$K$251)</f>
        <v>0</v>
      </c>
      <c r="G28" s="62">
        <f>SUMIF('23.1.Forecasting A (M3)'!$J$6:$J$251,'23.2.Forecasting B (M3)'!A28,'23.1.Forecasting A (M3)'!$L$6:$L$251)</f>
        <v>0</v>
      </c>
      <c r="H28" s="62">
        <f t="shared" si="3"/>
        <v>0</v>
      </c>
      <c r="I28" s="62">
        <f t="shared" si="4"/>
        <v>0</v>
      </c>
      <c r="K28" s="57"/>
      <c r="L28" s="62">
        <f t="shared" si="5"/>
        <v>0</v>
      </c>
      <c r="M28" s="57"/>
      <c r="T28" s="59"/>
      <c r="U28" s="59"/>
      <c r="V28" s="59"/>
      <c r="W28" s="59"/>
      <c r="X28" s="82"/>
      <c r="AC28" s="59">
        <f t="shared" si="6"/>
        <v>0</v>
      </c>
      <c r="AD28" s="59">
        <f t="shared" si="6"/>
        <v>0</v>
      </c>
      <c r="AE28" s="59">
        <f t="shared" si="6"/>
        <v>0</v>
      </c>
      <c r="AF28" s="59">
        <f t="shared" si="6"/>
        <v>0</v>
      </c>
      <c r="AG28" s="82"/>
    </row>
    <row r="29" spans="1:33" x14ac:dyDescent="0.3">
      <c r="A29" s="197" t="str">
        <f>Masters!I26</f>
        <v>2516TiL</v>
      </c>
      <c r="B29" s="57"/>
      <c r="C29" s="57"/>
      <c r="D29" s="57"/>
      <c r="E29" s="62">
        <f t="shared" si="2"/>
        <v>0</v>
      </c>
      <c r="F29" s="62">
        <f>SUMIF('23.1.Forecasting A (M3)'!$J$6:$J$251,'23.2.Forecasting B (M3)'!A29,'23.1.Forecasting A (M3)'!$K$6:$K$251)</f>
        <v>0</v>
      </c>
      <c r="G29" s="62">
        <f>SUMIF('23.1.Forecasting A (M3)'!$J$6:$J$251,'23.2.Forecasting B (M3)'!A29,'23.1.Forecasting A (M3)'!$L$6:$L$251)</f>
        <v>0</v>
      </c>
      <c r="H29" s="62">
        <f t="shared" si="3"/>
        <v>0</v>
      </c>
      <c r="I29" s="62">
        <f t="shared" si="4"/>
        <v>0</v>
      </c>
      <c r="K29" s="57"/>
      <c r="L29" s="62">
        <f t="shared" si="5"/>
        <v>0</v>
      </c>
      <c r="M29" s="57"/>
      <c r="T29" s="59"/>
      <c r="U29" s="59"/>
      <c r="V29" s="59"/>
      <c r="W29" s="59"/>
      <c r="X29" s="82"/>
      <c r="AC29" s="59">
        <f t="shared" si="6"/>
        <v>0</v>
      </c>
      <c r="AD29" s="59">
        <f t="shared" si="6"/>
        <v>0</v>
      </c>
      <c r="AE29" s="59">
        <f t="shared" si="6"/>
        <v>0</v>
      </c>
      <c r="AF29" s="59">
        <f t="shared" si="6"/>
        <v>0</v>
      </c>
      <c r="AG29" s="82"/>
    </row>
    <row r="30" spans="1:33" x14ac:dyDescent="0.3">
      <c r="A30" s="197" t="str">
        <f>Masters!I27</f>
        <v>2516H3/4C</v>
      </c>
      <c r="B30" s="57"/>
      <c r="C30" s="57"/>
      <c r="D30" s="57"/>
      <c r="E30" s="62">
        <f t="shared" si="2"/>
        <v>0</v>
      </c>
      <c r="F30" s="62">
        <f>SUMIF('23.1.Forecasting A (M3)'!$J$6:$J$251,'23.2.Forecasting B (M3)'!A30,'23.1.Forecasting A (M3)'!$K$6:$K$251)</f>
        <v>0</v>
      </c>
      <c r="G30" s="62">
        <f>SUMIF('23.1.Forecasting A (M3)'!$J$6:$J$251,'23.2.Forecasting B (M3)'!A30,'23.1.Forecasting A (M3)'!$L$6:$L$251)</f>
        <v>0</v>
      </c>
      <c r="H30" s="62">
        <f t="shared" si="3"/>
        <v>0</v>
      </c>
      <c r="I30" s="62">
        <f t="shared" si="4"/>
        <v>0</v>
      </c>
      <c r="K30" s="57"/>
      <c r="L30" s="62">
        <f t="shared" si="5"/>
        <v>0</v>
      </c>
      <c r="M30" s="57"/>
      <c r="T30" s="59"/>
      <c r="U30" s="59"/>
      <c r="V30" s="59"/>
      <c r="W30" s="59"/>
      <c r="X30" s="82"/>
      <c r="AC30" s="59">
        <f t="shared" si="6"/>
        <v>0</v>
      </c>
      <c r="AD30" s="59">
        <f t="shared" si="6"/>
        <v>0</v>
      </c>
      <c r="AE30" s="59">
        <f t="shared" si="6"/>
        <v>0</v>
      </c>
      <c r="AF30" s="59">
        <f t="shared" si="6"/>
        <v>0</v>
      </c>
      <c r="AG30" s="82"/>
    </row>
    <row r="31" spans="1:33" x14ac:dyDescent="0.3">
      <c r="A31" s="197" t="str">
        <f>Masters!I28</f>
        <v>U2518R</v>
      </c>
      <c r="B31" s="57"/>
      <c r="C31" s="57"/>
      <c r="D31" s="57"/>
      <c r="E31" s="62">
        <f t="shared" si="2"/>
        <v>0</v>
      </c>
      <c r="F31" s="62">
        <f>SUMIF('23.1.Forecasting A (M3)'!$J$6:$J$251,'23.2.Forecasting B (M3)'!A31,'23.1.Forecasting A (M3)'!$K$6:$K$251)</f>
        <v>0</v>
      </c>
      <c r="G31" s="62">
        <f>SUMIF('23.1.Forecasting A (M3)'!$J$6:$J$251,'23.2.Forecasting B (M3)'!A31,'23.1.Forecasting A (M3)'!$L$6:$L$251)</f>
        <v>0</v>
      </c>
      <c r="H31" s="62">
        <f t="shared" si="3"/>
        <v>0</v>
      </c>
      <c r="I31" s="62">
        <f t="shared" si="4"/>
        <v>0</v>
      </c>
      <c r="K31" s="57"/>
      <c r="L31" s="62">
        <f t="shared" si="5"/>
        <v>0</v>
      </c>
      <c r="M31" s="57"/>
      <c r="T31" s="59"/>
      <c r="U31" s="59"/>
      <c r="V31" s="59"/>
      <c r="W31" s="59"/>
      <c r="X31" s="82"/>
      <c r="AC31" s="59">
        <f t="shared" si="6"/>
        <v>0</v>
      </c>
      <c r="AD31" s="59">
        <f t="shared" si="6"/>
        <v>0</v>
      </c>
      <c r="AE31" s="59">
        <f t="shared" si="6"/>
        <v>0</v>
      </c>
      <c r="AF31" s="59">
        <f t="shared" si="6"/>
        <v>0</v>
      </c>
      <c r="AG31" s="82"/>
    </row>
    <row r="32" spans="1:33" x14ac:dyDescent="0.3">
      <c r="A32" s="197" t="str">
        <f>Masters!I29</f>
        <v>U2518iL</v>
      </c>
      <c r="B32" s="57"/>
      <c r="C32" s="57"/>
      <c r="D32" s="57"/>
      <c r="E32" s="62">
        <f t="shared" si="2"/>
        <v>0</v>
      </c>
      <c r="F32" s="62">
        <f>SUMIF('23.1.Forecasting A (M3)'!$J$6:$J$251,'23.2.Forecasting B (M3)'!A32,'23.1.Forecasting A (M3)'!$K$6:$K$251)</f>
        <v>0</v>
      </c>
      <c r="G32" s="62">
        <f>SUMIF('23.1.Forecasting A (M3)'!$J$6:$J$251,'23.2.Forecasting B (M3)'!A32,'23.1.Forecasting A (M3)'!$L$6:$L$251)</f>
        <v>0</v>
      </c>
      <c r="H32" s="62">
        <f t="shared" si="3"/>
        <v>0</v>
      </c>
      <c r="I32" s="62">
        <f t="shared" si="4"/>
        <v>0</v>
      </c>
      <c r="K32" s="57"/>
      <c r="L32" s="62">
        <f t="shared" si="5"/>
        <v>0</v>
      </c>
      <c r="M32" s="57"/>
      <c r="T32" s="59"/>
      <c r="U32" s="59"/>
      <c r="V32" s="59"/>
      <c r="W32" s="59"/>
      <c r="X32" s="82"/>
      <c r="AC32" s="59">
        <f t="shared" si="6"/>
        <v>0</v>
      </c>
      <c r="AD32" s="59">
        <f t="shared" si="6"/>
        <v>0</v>
      </c>
      <c r="AE32" s="59">
        <f t="shared" si="6"/>
        <v>0</v>
      </c>
      <c r="AF32" s="59">
        <f t="shared" si="6"/>
        <v>0</v>
      </c>
      <c r="AG32" s="82"/>
    </row>
    <row r="33" spans="1:33" x14ac:dyDescent="0.3">
      <c r="A33" s="197" t="str">
        <f>Masters!I30</f>
        <v>U2518T</v>
      </c>
      <c r="B33" s="57"/>
      <c r="C33" s="57"/>
      <c r="D33" s="57"/>
      <c r="E33" s="62">
        <f t="shared" si="2"/>
        <v>0</v>
      </c>
      <c r="F33" s="62">
        <f>SUMIF('23.1.Forecasting A (M3)'!$J$6:$J$251,'23.2.Forecasting B (M3)'!A33,'23.1.Forecasting A (M3)'!$K$6:$K$251)</f>
        <v>0</v>
      </c>
      <c r="G33" s="62">
        <f>SUMIF('23.1.Forecasting A (M3)'!$J$6:$J$251,'23.2.Forecasting B (M3)'!A33,'23.1.Forecasting A (M3)'!$L$6:$L$251)</f>
        <v>0</v>
      </c>
      <c r="H33" s="62">
        <f t="shared" si="3"/>
        <v>0</v>
      </c>
      <c r="I33" s="62">
        <f t="shared" si="4"/>
        <v>0</v>
      </c>
      <c r="K33" s="57"/>
      <c r="L33" s="62">
        <f t="shared" si="5"/>
        <v>0</v>
      </c>
      <c r="M33" s="57"/>
      <c r="T33" s="59"/>
      <c r="U33" s="59"/>
      <c r="V33" s="59"/>
      <c r="W33" s="59"/>
      <c r="X33" s="82"/>
      <c r="AC33" s="59">
        <f t="shared" si="6"/>
        <v>0</v>
      </c>
      <c r="AD33" s="59">
        <f t="shared" si="6"/>
        <v>0</v>
      </c>
      <c r="AE33" s="59">
        <f t="shared" si="6"/>
        <v>0</v>
      </c>
      <c r="AF33" s="59">
        <f t="shared" si="6"/>
        <v>0</v>
      </c>
      <c r="AG33" s="82"/>
    </row>
    <row r="34" spans="1:33" x14ac:dyDescent="0.3">
      <c r="A34" s="197" t="str">
        <f>Masters!I31</f>
        <v>U2523</v>
      </c>
      <c r="B34" s="57"/>
      <c r="C34" s="57"/>
      <c r="D34" s="57"/>
      <c r="E34" s="62">
        <f t="shared" si="2"/>
        <v>0</v>
      </c>
      <c r="F34" s="62">
        <f>SUMIF('23.1.Forecasting A (M3)'!$J$6:$J$251,'23.2.Forecasting B (M3)'!A34,'23.1.Forecasting A (M3)'!$K$6:$K$251)</f>
        <v>0</v>
      </c>
      <c r="G34" s="62">
        <f>SUMIF('23.1.Forecasting A (M3)'!$J$6:$J$251,'23.2.Forecasting B (M3)'!A34,'23.1.Forecasting A (M3)'!$L$6:$L$251)</f>
        <v>0</v>
      </c>
      <c r="H34" s="62">
        <f t="shared" si="3"/>
        <v>0</v>
      </c>
      <c r="I34" s="62">
        <f t="shared" si="4"/>
        <v>0</v>
      </c>
      <c r="K34" s="57"/>
      <c r="L34" s="62">
        <f t="shared" si="5"/>
        <v>0</v>
      </c>
      <c r="M34" s="57"/>
      <c r="T34" s="59"/>
      <c r="U34" s="59"/>
      <c r="V34" s="59"/>
      <c r="W34" s="59"/>
      <c r="X34" s="82"/>
      <c r="AC34" s="59">
        <f t="shared" si="6"/>
        <v>0</v>
      </c>
      <c r="AD34" s="59">
        <f t="shared" si="6"/>
        <v>0</v>
      </c>
      <c r="AE34" s="59">
        <f t="shared" si="6"/>
        <v>0</v>
      </c>
      <c r="AF34" s="59">
        <f t="shared" si="6"/>
        <v>0</v>
      </c>
      <c r="AG34" s="82"/>
    </row>
    <row r="35" spans="1:33" x14ac:dyDescent="0.3">
      <c r="A35" s="197" t="str">
        <f>Masters!I32</f>
        <v>U3123</v>
      </c>
      <c r="B35" s="57"/>
      <c r="C35" s="57"/>
      <c r="D35" s="57"/>
      <c r="E35" s="62">
        <f t="shared" si="2"/>
        <v>0</v>
      </c>
      <c r="F35" s="62">
        <f>SUMIF('23.1.Forecasting A (M3)'!$J$6:$J$251,'23.2.Forecasting B (M3)'!A35,'23.1.Forecasting A (M3)'!$K$6:$K$251)</f>
        <v>0</v>
      </c>
      <c r="G35" s="62">
        <f>SUMIF('23.1.Forecasting A (M3)'!$J$6:$J$251,'23.2.Forecasting B (M3)'!A35,'23.1.Forecasting A (M3)'!$L$6:$L$251)</f>
        <v>0</v>
      </c>
      <c r="H35" s="62">
        <f t="shared" si="3"/>
        <v>0</v>
      </c>
      <c r="I35" s="62">
        <f t="shared" si="4"/>
        <v>0</v>
      </c>
      <c r="K35" s="57"/>
      <c r="L35" s="62">
        <f t="shared" si="5"/>
        <v>0</v>
      </c>
      <c r="M35" s="57"/>
      <c r="T35" s="59"/>
      <c r="U35" s="59"/>
      <c r="V35" s="59"/>
      <c r="W35" s="59"/>
      <c r="X35" s="82"/>
      <c r="AC35" s="59">
        <f t="shared" si="6"/>
        <v>0</v>
      </c>
      <c r="AD35" s="59">
        <f t="shared" si="6"/>
        <v>0</v>
      </c>
      <c r="AE35" s="59">
        <f t="shared" si="6"/>
        <v>0</v>
      </c>
      <c r="AF35" s="59">
        <f t="shared" si="6"/>
        <v>0</v>
      </c>
      <c r="AG35" s="82"/>
    </row>
    <row r="36" spans="1:33" x14ac:dyDescent="0.3">
      <c r="A36" s="197" t="str">
        <f>Masters!I33</f>
        <v>4/157</v>
      </c>
      <c r="B36" s="57"/>
      <c r="C36" s="57"/>
      <c r="D36" s="57"/>
      <c r="E36" s="62">
        <f t="shared" si="2"/>
        <v>0</v>
      </c>
      <c r="F36" s="62">
        <f>SUMIF('23.1.Forecasting A (M3)'!$J$6:$J$251,'23.2.Forecasting B (M3)'!A36,'23.1.Forecasting A (M3)'!$K$6:$K$251)</f>
        <v>0</v>
      </c>
      <c r="G36" s="62">
        <f>SUMIF('23.1.Forecasting A (M3)'!$J$6:$J$251,'23.2.Forecasting B (M3)'!A36,'23.1.Forecasting A (M3)'!$L$6:$L$251)</f>
        <v>0</v>
      </c>
      <c r="H36" s="62">
        <f t="shared" si="3"/>
        <v>0</v>
      </c>
      <c r="I36" s="62">
        <f t="shared" si="4"/>
        <v>0</v>
      </c>
      <c r="K36" s="57"/>
      <c r="L36" s="62">
        <f t="shared" si="5"/>
        <v>0</v>
      </c>
      <c r="M36" s="57"/>
      <c r="T36" s="59"/>
      <c r="U36" s="59"/>
      <c r="V36" s="59"/>
      <c r="W36" s="59"/>
      <c r="X36" s="82"/>
      <c r="AC36" s="59">
        <f t="shared" si="6"/>
        <v>0</v>
      </c>
      <c r="AD36" s="59">
        <f t="shared" si="6"/>
        <v>0</v>
      </c>
      <c r="AE36" s="59">
        <f t="shared" si="6"/>
        <v>0</v>
      </c>
      <c r="AF36" s="59">
        <f t="shared" si="6"/>
        <v>0</v>
      </c>
      <c r="AG36" s="82"/>
    </row>
    <row r="37" spans="1:33" x14ac:dyDescent="0.3">
      <c r="A37" s="197" t="str">
        <f>Masters!I34</f>
        <v>4/186</v>
      </c>
      <c r="B37" s="57"/>
      <c r="C37" s="57"/>
      <c r="D37" s="57"/>
      <c r="E37" s="62">
        <f t="shared" si="2"/>
        <v>0</v>
      </c>
      <c r="F37" s="62">
        <f>SUMIF('23.1.Forecasting A (M3)'!$J$6:$J$251,'23.2.Forecasting B (M3)'!A37,'23.1.Forecasting A (M3)'!$K$6:$K$251)</f>
        <v>0</v>
      </c>
      <c r="G37" s="62">
        <f>SUMIF('23.1.Forecasting A (M3)'!$J$6:$J$251,'23.2.Forecasting B (M3)'!A37,'23.1.Forecasting A (M3)'!$L$6:$L$251)</f>
        <v>0</v>
      </c>
      <c r="H37" s="62">
        <f t="shared" si="3"/>
        <v>0</v>
      </c>
      <c r="I37" s="62">
        <f t="shared" si="4"/>
        <v>0</v>
      </c>
      <c r="K37" s="57"/>
      <c r="L37" s="62">
        <f t="shared" si="5"/>
        <v>0</v>
      </c>
      <c r="M37" s="57"/>
      <c r="T37" s="59"/>
      <c r="U37" s="59"/>
      <c r="V37" s="59"/>
      <c r="W37" s="59"/>
      <c r="X37" s="82"/>
      <c r="AC37" s="59">
        <f t="shared" si="6"/>
        <v>0</v>
      </c>
      <c r="AD37" s="59">
        <f t="shared" si="6"/>
        <v>0</v>
      </c>
      <c r="AE37" s="59">
        <f t="shared" si="6"/>
        <v>0</v>
      </c>
      <c r="AF37" s="59">
        <f t="shared" si="6"/>
        <v>0</v>
      </c>
      <c r="AG37" s="82"/>
    </row>
    <row r="38" spans="1:33" x14ac:dyDescent="0.3">
      <c r="A38" s="197" t="str">
        <f>Masters!I35</f>
        <v>4/169</v>
      </c>
      <c r="B38" s="57"/>
      <c r="C38" s="57"/>
      <c r="D38" s="57"/>
      <c r="E38" s="62">
        <f t="shared" si="2"/>
        <v>0</v>
      </c>
      <c r="F38" s="62">
        <f>SUMIF('23.1.Forecasting A (M3)'!$J$6:$J$251,'23.2.Forecasting B (M3)'!A38,'23.1.Forecasting A (M3)'!$K$6:$K$251)</f>
        <v>0</v>
      </c>
      <c r="G38" s="62">
        <f>SUMIF('23.1.Forecasting A (M3)'!$J$6:$J$251,'23.2.Forecasting B (M3)'!A38,'23.1.Forecasting A (M3)'!$L$6:$L$251)</f>
        <v>0</v>
      </c>
      <c r="H38" s="62">
        <f t="shared" si="3"/>
        <v>0</v>
      </c>
      <c r="I38" s="62">
        <f t="shared" si="4"/>
        <v>0</v>
      </c>
      <c r="K38" s="57"/>
      <c r="L38" s="62">
        <f t="shared" si="5"/>
        <v>0</v>
      </c>
      <c r="M38" s="57"/>
      <c r="T38" s="59"/>
      <c r="U38" s="59"/>
      <c r="V38" s="59"/>
      <c r="W38" s="59"/>
      <c r="X38" s="82"/>
      <c r="AC38" s="59">
        <f t="shared" si="6"/>
        <v>0</v>
      </c>
      <c r="AD38" s="59">
        <f t="shared" si="6"/>
        <v>0</v>
      </c>
      <c r="AE38" s="59">
        <f t="shared" si="6"/>
        <v>0</v>
      </c>
      <c r="AF38" s="59">
        <f t="shared" si="6"/>
        <v>0</v>
      </c>
      <c r="AG38" s="82"/>
    </row>
    <row r="39" spans="1:33" x14ac:dyDescent="0.3">
      <c r="A39" s="197" t="str">
        <f>Masters!I36</f>
        <v>4/170</v>
      </c>
      <c r="B39" s="57"/>
      <c r="C39" s="57"/>
      <c r="D39" s="57"/>
      <c r="E39" s="62">
        <f t="shared" si="2"/>
        <v>0</v>
      </c>
      <c r="F39" s="62">
        <f>SUMIF('23.1.Forecasting A (M3)'!$J$6:$J$251,'23.2.Forecasting B (M3)'!A39,'23.1.Forecasting A (M3)'!$K$6:$K$251)</f>
        <v>0</v>
      </c>
      <c r="G39" s="62">
        <f>SUMIF('23.1.Forecasting A (M3)'!$J$6:$J$251,'23.2.Forecasting B (M3)'!A39,'23.1.Forecasting A (M3)'!$L$6:$L$251)</f>
        <v>0</v>
      </c>
      <c r="H39" s="62">
        <f t="shared" si="3"/>
        <v>0</v>
      </c>
      <c r="I39" s="62">
        <f t="shared" si="4"/>
        <v>0</v>
      </c>
      <c r="K39" s="57"/>
      <c r="L39" s="62">
        <f t="shared" si="5"/>
        <v>0</v>
      </c>
      <c r="M39" s="57"/>
      <c r="T39" s="59"/>
      <c r="U39" s="59"/>
      <c r="V39" s="59"/>
      <c r="W39" s="59"/>
      <c r="X39" s="82"/>
      <c r="AC39" s="59">
        <f t="shared" si="6"/>
        <v>0</v>
      </c>
      <c r="AD39" s="59">
        <f t="shared" si="6"/>
        <v>0</v>
      </c>
      <c r="AE39" s="59">
        <f t="shared" si="6"/>
        <v>0</v>
      </c>
      <c r="AF39" s="59">
        <f t="shared" si="6"/>
        <v>0</v>
      </c>
      <c r="AG39" s="82"/>
    </row>
    <row r="40" spans="1:33" x14ac:dyDescent="0.3">
      <c r="A40" s="197" t="str">
        <f>Masters!I37</f>
        <v>4/161</v>
      </c>
      <c r="B40" s="57"/>
      <c r="C40" s="57"/>
      <c r="D40" s="57"/>
      <c r="E40" s="62">
        <f t="shared" si="2"/>
        <v>0</v>
      </c>
      <c r="F40" s="62">
        <f>SUMIF('23.1.Forecasting A (M3)'!$J$6:$J$251,'23.2.Forecasting B (M3)'!A40,'23.1.Forecasting A (M3)'!$K$6:$K$251)</f>
        <v>0</v>
      </c>
      <c r="G40" s="62">
        <f>SUMIF('23.1.Forecasting A (M3)'!$J$6:$J$251,'23.2.Forecasting B (M3)'!A40,'23.1.Forecasting A (M3)'!$L$6:$L$251)</f>
        <v>0</v>
      </c>
      <c r="H40" s="62">
        <f t="shared" si="3"/>
        <v>0</v>
      </c>
      <c r="I40" s="62">
        <f t="shared" si="4"/>
        <v>0</v>
      </c>
      <c r="K40" s="57"/>
      <c r="L40" s="62">
        <f t="shared" si="5"/>
        <v>0</v>
      </c>
      <c r="M40" s="57"/>
      <c r="T40" s="59"/>
      <c r="U40" s="59"/>
      <c r="V40" s="59"/>
      <c r="W40" s="59"/>
      <c r="X40" s="82"/>
      <c r="AC40" s="59">
        <f t="shared" si="6"/>
        <v>0</v>
      </c>
      <c r="AD40" s="59">
        <f t="shared" si="6"/>
        <v>0</v>
      </c>
      <c r="AE40" s="59">
        <f t="shared" si="6"/>
        <v>0</v>
      </c>
      <c r="AF40" s="59">
        <f t="shared" si="6"/>
        <v>0</v>
      </c>
      <c r="AG40" s="82"/>
    </row>
    <row r="41" spans="1:33" x14ac:dyDescent="0.3">
      <c r="A41" s="197" t="str">
        <f>Masters!I38</f>
        <v>4/188</v>
      </c>
      <c r="B41" s="57"/>
      <c r="C41" s="57"/>
      <c r="D41" s="57"/>
      <c r="E41" s="62">
        <f t="shared" si="2"/>
        <v>0</v>
      </c>
      <c r="F41" s="62">
        <f>SUMIF('23.1.Forecasting A (M3)'!$J$6:$J$251,'23.2.Forecasting B (M3)'!A41,'23.1.Forecasting A (M3)'!$K$6:$K$251)</f>
        <v>0</v>
      </c>
      <c r="G41" s="62">
        <f>SUMIF('23.1.Forecasting A (M3)'!$J$6:$J$251,'23.2.Forecasting B (M3)'!A41,'23.1.Forecasting A (M3)'!$L$6:$L$251)</f>
        <v>0</v>
      </c>
      <c r="H41" s="62">
        <f t="shared" si="3"/>
        <v>0</v>
      </c>
      <c r="I41" s="62">
        <f t="shared" si="4"/>
        <v>0</v>
      </c>
      <c r="K41" s="57"/>
      <c r="L41" s="62">
        <f t="shared" si="5"/>
        <v>0</v>
      </c>
      <c r="M41" s="57"/>
      <c r="T41" s="59"/>
      <c r="U41" s="59"/>
      <c r="V41" s="59"/>
      <c r="W41" s="59"/>
      <c r="X41" s="82"/>
      <c r="AC41" s="59">
        <f t="shared" si="6"/>
        <v>0</v>
      </c>
      <c r="AD41" s="59">
        <f t="shared" si="6"/>
        <v>0</v>
      </c>
      <c r="AE41" s="59">
        <f t="shared" si="6"/>
        <v>0</v>
      </c>
      <c r="AF41" s="59">
        <f t="shared" si="6"/>
        <v>0</v>
      </c>
      <c r="AG41" s="82"/>
    </row>
    <row r="42" spans="1:33" x14ac:dyDescent="0.3">
      <c r="A42" s="197" t="str">
        <f>Masters!I39</f>
        <v>4/189</v>
      </c>
      <c r="B42" s="57"/>
      <c r="C42" s="57"/>
      <c r="D42" s="57"/>
      <c r="E42" s="62">
        <f t="shared" si="2"/>
        <v>0</v>
      </c>
      <c r="F42" s="62">
        <f>SUMIF('23.1.Forecasting A (M3)'!$J$6:$J$251,'23.2.Forecasting B (M3)'!A42,'23.1.Forecasting A (M3)'!$K$6:$K$251)</f>
        <v>0</v>
      </c>
      <c r="G42" s="62">
        <f>SUMIF('23.1.Forecasting A (M3)'!$J$6:$J$251,'23.2.Forecasting B (M3)'!A42,'23.1.Forecasting A (M3)'!$L$6:$L$251)</f>
        <v>0</v>
      </c>
      <c r="H42" s="62">
        <f t="shared" si="3"/>
        <v>0</v>
      </c>
      <c r="I42" s="62">
        <f t="shared" si="4"/>
        <v>0</v>
      </c>
      <c r="K42" s="57"/>
      <c r="L42" s="62">
        <f t="shared" si="5"/>
        <v>0</v>
      </c>
      <c r="M42" s="57"/>
      <c r="T42" s="59"/>
      <c r="U42" s="59"/>
      <c r="V42" s="59"/>
      <c r="W42" s="59"/>
      <c r="X42" s="82"/>
      <c r="AC42" s="59">
        <f t="shared" si="6"/>
        <v>0</v>
      </c>
      <c r="AD42" s="59">
        <f t="shared" si="6"/>
        <v>0</v>
      </c>
      <c r="AE42" s="59">
        <f t="shared" si="6"/>
        <v>0</v>
      </c>
      <c r="AF42" s="59">
        <f t="shared" si="6"/>
        <v>0</v>
      </c>
      <c r="AG42" s="82"/>
    </row>
    <row r="43" spans="1:33" x14ac:dyDescent="0.3">
      <c r="A43" s="197" t="str">
        <f>Masters!I40</f>
        <v>4/151</v>
      </c>
      <c r="B43" s="57"/>
      <c r="C43" s="57"/>
      <c r="D43" s="57"/>
      <c r="E43" s="62">
        <f t="shared" si="2"/>
        <v>0</v>
      </c>
      <c r="F43" s="62">
        <f>SUMIF('23.1.Forecasting A (M3)'!$J$6:$J$251,'23.2.Forecasting B (M3)'!A43,'23.1.Forecasting A (M3)'!$K$6:$K$251)</f>
        <v>0</v>
      </c>
      <c r="G43" s="62">
        <f>SUMIF('23.1.Forecasting A (M3)'!$J$6:$J$251,'23.2.Forecasting B (M3)'!A43,'23.1.Forecasting A (M3)'!$L$6:$L$251)</f>
        <v>0</v>
      </c>
      <c r="H43" s="62">
        <f t="shared" si="3"/>
        <v>0</v>
      </c>
      <c r="I43" s="62">
        <f t="shared" si="4"/>
        <v>0</v>
      </c>
      <c r="K43" s="57"/>
      <c r="L43" s="62">
        <f t="shared" si="5"/>
        <v>0</v>
      </c>
      <c r="M43" s="57"/>
      <c r="T43" s="59"/>
      <c r="U43" s="59"/>
      <c r="V43" s="59"/>
      <c r="W43" s="59"/>
      <c r="X43" s="82"/>
      <c r="AC43" s="59">
        <f t="shared" si="6"/>
        <v>0</v>
      </c>
      <c r="AD43" s="59">
        <f t="shared" si="6"/>
        <v>0</v>
      </c>
      <c r="AE43" s="59">
        <f t="shared" si="6"/>
        <v>0</v>
      </c>
      <c r="AF43" s="59">
        <f t="shared" si="6"/>
        <v>0</v>
      </c>
      <c r="AG43" s="82"/>
    </row>
    <row r="44" spans="1:33" x14ac:dyDescent="0.3">
      <c r="A44" s="197" t="str">
        <f>Masters!I41</f>
        <v>4/153</v>
      </c>
      <c r="B44" s="57"/>
      <c r="C44" s="57"/>
      <c r="D44" s="57"/>
      <c r="E44" s="62">
        <f t="shared" si="2"/>
        <v>0</v>
      </c>
      <c r="F44" s="62">
        <f>SUMIF('23.1.Forecasting A (M3)'!$J$6:$J$251,'23.2.Forecasting B (M3)'!A44,'23.1.Forecasting A (M3)'!$K$6:$K$251)</f>
        <v>0</v>
      </c>
      <c r="G44" s="62">
        <f>SUMIF('23.1.Forecasting A (M3)'!$J$6:$J$251,'23.2.Forecasting B (M3)'!A44,'23.1.Forecasting A (M3)'!$L$6:$L$251)</f>
        <v>0</v>
      </c>
      <c r="H44" s="62">
        <f t="shared" si="3"/>
        <v>0</v>
      </c>
      <c r="I44" s="62">
        <f t="shared" si="4"/>
        <v>0</v>
      </c>
      <c r="K44" s="57"/>
      <c r="L44" s="62">
        <f t="shared" si="5"/>
        <v>0</v>
      </c>
      <c r="M44" s="57"/>
      <c r="T44" s="59"/>
      <c r="U44" s="59"/>
      <c r="V44" s="59"/>
      <c r="W44" s="59"/>
      <c r="X44" s="82"/>
      <c r="AC44" s="59">
        <f t="shared" si="6"/>
        <v>0</v>
      </c>
      <c r="AD44" s="59">
        <f t="shared" si="6"/>
        <v>0</v>
      </c>
      <c r="AE44" s="59">
        <f t="shared" si="6"/>
        <v>0</v>
      </c>
      <c r="AF44" s="59">
        <f t="shared" si="6"/>
        <v>0</v>
      </c>
      <c r="AG44" s="82"/>
    </row>
    <row r="45" spans="1:33" x14ac:dyDescent="0.3">
      <c r="A45" s="197" t="str">
        <f>Masters!I42</f>
        <v>ALFBV 6/1 - Lynx</v>
      </c>
      <c r="B45" s="57"/>
      <c r="C45" s="57"/>
      <c r="D45" s="57"/>
      <c r="E45" s="62">
        <f t="shared" si="2"/>
        <v>0</v>
      </c>
      <c r="F45" s="62">
        <f>SUMIF('23.1.Forecasting A (M3)'!$J$6:$J$251,'23.2.Forecasting B (M3)'!A45,'23.1.Forecasting A (M3)'!$K$6:$K$251)</f>
        <v>0</v>
      </c>
      <c r="G45" s="62">
        <f>SUMIF('23.1.Forecasting A (M3)'!$J$6:$J$251,'23.2.Forecasting B (M3)'!A45,'23.1.Forecasting A (M3)'!$L$6:$L$251)</f>
        <v>0</v>
      </c>
      <c r="H45" s="62">
        <f t="shared" si="3"/>
        <v>0</v>
      </c>
      <c r="I45" s="62">
        <f t="shared" si="4"/>
        <v>0</v>
      </c>
      <c r="K45" s="57"/>
      <c r="L45" s="62">
        <f t="shared" si="5"/>
        <v>0</v>
      </c>
      <c r="M45" s="57"/>
      <c r="T45" s="59"/>
      <c r="U45" s="59"/>
      <c r="V45" s="59"/>
      <c r="W45" s="59"/>
      <c r="X45" s="82"/>
      <c r="AC45" s="59">
        <f t="shared" si="6"/>
        <v>0</v>
      </c>
      <c r="AD45" s="59">
        <f t="shared" si="6"/>
        <v>0</v>
      </c>
      <c r="AE45" s="59">
        <f t="shared" si="6"/>
        <v>0</v>
      </c>
      <c r="AF45" s="59">
        <f t="shared" si="6"/>
        <v>0</v>
      </c>
      <c r="AG45" s="82"/>
    </row>
    <row r="46" spans="1:33" x14ac:dyDescent="0.3">
      <c r="A46" s="197" t="str">
        <f>Masters!I43</f>
        <v>3/78 - Lynx</v>
      </c>
      <c r="B46" s="57"/>
      <c r="C46" s="57"/>
      <c r="D46" s="57"/>
      <c r="E46" s="62">
        <f t="shared" si="2"/>
        <v>0</v>
      </c>
      <c r="F46" s="62">
        <f>SUMIF('23.1.Forecasting A (M3)'!$J$6:$J$251,'23.2.Forecasting B (M3)'!A46,'23.1.Forecasting A (M3)'!$K$6:$K$251)</f>
        <v>0</v>
      </c>
      <c r="G46" s="62">
        <f>SUMIF('23.1.Forecasting A (M3)'!$J$6:$J$251,'23.2.Forecasting B (M3)'!A46,'23.1.Forecasting A (M3)'!$L$6:$L$251)</f>
        <v>0</v>
      </c>
      <c r="H46" s="62">
        <f t="shared" si="3"/>
        <v>0</v>
      </c>
      <c r="I46" s="62">
        <f t="shared" si="4"/>
        <v>0</v>
      </c>
      <c r="K46" s="57"/>
      <c r="L46" s="62">
        <f t="shared" si="5"/>
        <v>0</v>
      </c>
      <c r="M46" s="57"/>
      <c r="T46" s="59"/>
      <c r="U46" s="59"/>
      <c r="V46" s="59"/>
      <c r="W46" s="59"/>
      <c r="X46" s="82"/>
      <c r="AC46" s="59">
        <f t="shared" si="6"/>
        <v>0</v>
      </c>
      <c r="AD46" s="59">
        <f t="shared" si="6"/>
        <v>0</v>
      </c>
      <c r="AE46" s="59">
        <f t="shared" si="6"/>
        <v>0</v>
      </c>
      <c r="AF46" s="59">
        <f t="shared" si="6"/>
        <v>0</v>
      </c>
      <c r="AG46" s="82"/>
    </row>
    <row r="47" spans="1:33" x14ac:dyDescent="0.3">
      <c r="A47" s="197" t="str">
        <f>Masters!I44</f>
        <v>3/73 - Lynx</v>
      </c>
      <c r="B47" s="57"/>
      <c r="C47" s="57"/>
      <c r="D47" s="57"/>
      <c r="E47" s="62">
        <f t="shared" si="2"/>
        <v>0</v>
      </c>
      <c r="F47" s="62">
        <f>SUMIF('23.1.Forecasting A (M3)'!$J$6:$J$251,'23.2.Forecasting B (M3)'!A47,'23.1.Forecasting A (M3)'!$K$6:$K$251)</f>
        <v>0</v>
      </c>
      <c r="G47" s="62">
        <f>SUMIF('23.1.Forecasting A (M3)'!$J$6:$J$251,'23.2.Forecasting B (M3)'!A47,'23.1.Forecasting A (M3)'!$L$6:$L$251)</f>
        <v>0</v>
      </c>
      <c r="H47" s="62">
        <f t="shared" si="3"/>
        <v>0</v>
      </c>
      <c r="I47" s="62">
        <f t="shared" si="4"/>
        <v>0</v>
      </c>
      <c r="K47" s="57"/>
      <c r="L47" s="62">
        <f t="shared" si="5"/>
        <v>0</v>
      </c>
      <c r="M47" s="57"/>
      <c r="T47" s="59"/>
      <c r="U47" s="59"/>
      <c r="V47" s="59"/>
      <c r="W47" s="59"/>
      <c r="X47" s="82"/>
      <c r="AC47" s="59">
        <f t="shared" si="6"/>
        <v>0</v>
      </c>
      <c r="AD47" s="59">
        <f t="shared" si="6"/>
        <v>0</v>
      </c>
      <c r="AE47" s="59">
        <f t="shared" si="6"/>
        <v>0</v>
      </c>
      <c r="AF47" s="59">
        <f t="shared" si="6"/>
        <v>0</v>
      </c>
      <c r="AG47" s="82"/>
    </row>
    <row r="48" spans="1:33" x14ac:dyDescent="0.3">
      <c r="A48" s="197" t="str">
        <f>Masters!I45</f>
        <v>ALFBV 1/7 - Stag</v>
      </c>
      <c r="B48" s="57"/>
      <c r="C48" s="57"/>
      <c r="D48" s="57"/>
      <c r="E48" s="62">
        <f t="shared" si="2"/>
        <v>0</v>
      </c>
      <c r="F48" s="62">
        <f>SUMIF('23.1.Forecasting A (M3)'!$J$6:$J$251,'23.2.Forecasting B (M3)'!A48,'23.1.Forecasting A (M3)'!$K$6:$K$251)</f>
        <v>0</v>
      </c>
      <c r="G48" s="62">
        <f>SUMIF('23.1.Forecasting A (M3)'!$J$6:$J$251,'23.2.Forecasting B (M3)'!A48,'23.1.Forecasting A (M3)'!$L$6:$L$251)</f>
        <v>0</v>
      </c>
      <c r="H48" s="62">
        <f t="shared" si="3"/>
        <v>0</v>
      </c>
      <c r="I48" s="62">
        <f t="shared" si="4"/>
        <v>0</v>
      </c>
      <c r="K48" s="57"/>
      <c r="L48" s="62">
        <f t="shared" si="5"/>
        <v>0</v>
      </c>
      <c r="M48" s="57"/>
      <c r="T48" s="59"/>
      <c r="U48" s="59"/>
      <c r="V48" s="59"/>
      <c r="W48" s="59"/>
      <c r="X48" s="82"/>
      <c r="AC48" s="59">
        <f t="shared" si="6"/>
        <v>0</v>
      </c>
      <c r="AD48" s="59">
        <f t="shared" si="6"/>
        <v>0</v>
      </c>
      <c r="AE48" s="59">
        <f t="shared" si="6"/>
        <v>0</v>
      </c>
      <c r="AF48" s="59">
        <f t="shared" si="6"/>
        <v>0</v>
      </c>
      <c r="AG48" s="82"/>
    </row>
    <row r="49" spans="1:33" x14ac:dyDescent="0.3">
      <c r="A49" s="197" t="str">
        <f>Masters!I46</f>
        <v>ALFBV 1/6 - Stag</v>
      </c>
      <c r="B49" s="57"/>
      <c r="C49" s="57"/>
      <c r="D49" s="57"/>
      <c r="E49" s="62">
        <f t="shared" si="2"/>
        <v>0</v>
      </c>
      <c r="F49" s="62">
        <f>SUMIF('23.1.Forecasting A (M3)'!$J$6:$J$251,'23.2.Forecasting B (M3)'!A49,'23.1.Forecasting A (M3)'!$K$6:$K$251)</f>
        <v>0</v>
      </c>
      <c r="G49" s="62">
        <f>SUMIF('23.1.Forecasting A (M3)'!$J$6:$J$251,'23.2.Forecasting B (M3)'!A49,'23.1.Forecasting A (M3)'!$L$6:$L$251)</f>
        <v>0</v>
      </c>
      <c r="H49" s="62">
        <f t="shared" si="3"/>
        <v>0</v>
      </c>
      <c r="I49" s="62">
        <f t="shared" si="4"/>
        <v>0</v>
      </c>
      <c r="K49" s="57"/>
      <c r="L49" s="62">
        <f t="shared" si="5"/>
        <v>0</v>
      </c>
      <c r="M49" s="57"/>
      <c r="T49" s="59"/>
      <c r="U49" s="59"/>
      <c r="V49" s="59"/>
      <c r="W49" s="59"/>
      <c r="X49" s="82"/>
      <c r="AC49" s="59">
        <f t="shared" si="6"/>
        <v>0</v>
      </c>
      <c r="AD49" s="59">
        <f t="shared" si="6"/>
        <v>0</v>
      </c>
      <c r="AE49" s="59">
        <f t="shared" si="6"/>
        <v>0</v>
      </c>
      <c r="AF49" s="59">
        <f t="shared" si="6"/>
        <v>0</v>
      </c>
      <c r="AG49" s="82"/>
    </row>
    <row r="50" spans="1:33" x14ac:dyDescent="0.3">
      <c r="A50" s="197" t="str">
        <f>Masters!I47</f>
        <v>3/47 - Lynx</v>
      </c>
      <c r="B50" s="57"/>
      <c r="C50" s="57"/>
      <c r="D50" s="57"/>
      <c r="E50" s="62">
        <f t="shared" si="2"/>
        <v>0</v>
      </c>
      <c r="F50" s="62">
        <f>SUMIF('23.1.Forecasting A (M3)'!$J$6:$J$251,'23.2.Forecasting B (M3)'!A50,'23.1.Forecasting A (M3)'!$K$6:$K$251)</f>
        <v>0</v>
      </c>
      <c r="G50" s="62">
        <f>SUMIF('23.1.Forecasting A (M3)'!$J$6:$J$251,'23.2.Forecasting B (M3)'!A50,'23.1.Forecasting A (M3)'!$L$6:$L$251)</f>
        <v>0</v>
      </c>
      <c r="H50" s="62">
        <f t="shared" si="3"/>
        <v>0</v>
      </c>
      <c r="I50" s="62">
        <f t="shared" si="4"/>
        <v>0</v>
      </c>
      <c r="K50" s="57"/>
      <c r="L50" s="62">
        <f t="shared" si="5"/>
        <v>0</v>
      </c>
      <c r="M50" s="57"/>
      <c r="T50" s="59"/>
      <c r="U50" s="59"/>
      <c r="V50" s="59"/>
      <c r="W50" s="59"/>
      <c r="X50" s="82"/>
      <c r="AC50" s="59">
        <f t="shared" si="6"/>
        <v>0</v>
      </c>
      <c r="AD50" s="59">
        <f t="shared" si="6"/>
        <v>0</v>
      </c>
      <c r="AE50" s="59">
        <f t="shared" si="6"/>
        <v>0</v>
      </c>
      <c r="AF50" s="59">
        <f t="shared" si="6"/>
        <v>0</v>
      </c>
      <c r="AG50" s="82"/>
    </row>
    <row r="51" spans="1:33" x14ac:dyDescent="0.3">
      <c r="A51" s="197" t="str">
        <f>Masters!I48</f>
        <v>3/46 - Lynx</v>
      </c>
      <c r="B51" s="57"/>
      <c r="C51" s="57"/>
      <c r="D51" s="57"/>
      <c r="E51" s="62">
        <f t="shared" si="2"/>
        <v>0</v>
      </c>
      <c r="F51" s="62">
        <f>SUMIF('23.1.Forecasting A (M3)'!$J$6:$J$251,'23.2.Forecasting B (M3)'!A51,'23.1.Forecasting A (M3)'!$K$6:$K$251)</f>
        <v>0</v>
      </c>
      <c r="G51" s="62">
        <f>SUMIF('23.1.Forecasting A (M3)'!$J$6:$J$251,'23.2.Forecasting B (M3)'!A51,'23.1.Forecasting A (M3)'!$L$6:$L$251)</f>
        <v>0</v>
      </c>
      <c r="H51" s="62">
        <f t="shared" si="3"/>
        <v>0</v>
      </c>
      <c r="I51" s="62">
        <f t="shared" si="4"/>
        <v>0</v>
      </c>
      <c r="K51" s="57"/>
      <c r="L51" s="62">
        <f t="shared" si="5"/>
        <v>0</v>
      </c>
      <c r="M51" s="57"/>
      <c r="T51" s="59"/>
      <c r="U51" s="59"/>
      <c r="V51" s="59"/>
      <c r="W51" s="59"/>
      <c r="X51" s="82"/>
      <c r="AC51" s="59">
        <f t="shared" si="6"/>
        <v>0</v>
      </c>
      <c r="AD51" s="59">
        <f t="shared" si="6"/>
        <v>0</v>
      </c>
      <c r="AE51" s="59">
        <f t="shared" si="6"/>
        <v>0</v>
      </c>
      <c r="AF51" s="59">
        <f t="shared" si="6"/>
        <v>0</v>
      </c>
      <c r="AG51" s="82"/>
    </row>
    <row r="52" spans="1:33" x14ac:dyDescent="0.3">
      <c r="A52" s="197" t="str">
        <f>Masters!I49</f>
        <v>ALFBV 1/4 – Stag</v>
      </c>
      <c r="B52" s="57"/>
      <c r="C52" s="57"/>
      <c r="D52" s="57"/>
      <c r="E52" s="62">
        <f t="shared" si="2"/>
        <v>0</v>
      </c>
      <c r="F52" s="62">
        <f>SUMIF('23.1.Forecasting A (M3)'!$J$6:$J$251,'23.2.Forecasting B (M3)'!A52,'23.1.Forecasting A (M3)'!$K$6:$K$251)</f>
        <v>0</v>
      </c>
      <c r="G52" s="62">
        <f>SUMIF('23.1.Forecasting A (M3)'!$J$6:$J$251,'23.2.Forecasting B (M3)'!A52,'23.1.Forecasting A (M3)'!$L$6:$L$251)</f>
        <v>0</v>
      </c>
      <c r="H52" s="62">
        <f t="shared" si="3"/>
        <v>0</v>
      </c>
      <c r="I52" s="62">
        <f t="shared" si="4"/>
        <v>0</v>
      </c>
      <c r="K52" s="57"/>
      <c r="L52" s="62">
        <f t="shared" si="5"/>
        <v>0</v>
      </c>
      <c r="M52" s="57"/>
      <c r="T52" s="59"/>
      <c r="U52" s="59"/>
      <c r="V52" s="59"/>
      <c r="W52" s="59"/>
      <c r="X52" s="82"/>
      <c r="AC52" s="59">
        <f t="shared" si="6"/>
        <v>0</v>
      </c>
      <c r="AD52" s="59">
        <f t="shared" si="6"/>
        <v>0</v>
      </c>
      <c r="AE52" s="59">
        <f t="shared" si="6"/>
        <v>0</v>
      </c>
      <c r="AF52" s="59">
        <f t="shared" si="6"/>
        <v>0</v>
      </c>
      <c r="AG52" s="82"/>
    </row>
  </sheetData>
  <mergeCells count="1">
    <mergeCell ref="T5:X5"/>
  </mergeCells>
  <pageMargins left="0.7" right="0.7" top="0.75" bottom="0.75" header="0.3" footer="0.3"/>
  <pageSetup orientation="portrait" verticalDpi="1200"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1" tint="0.34998626667073579"/>
  </sheetPr>
  <dimension ref="A1"/>
  <sheetViews>
    <sheetView workbookViewId="0">
      <selection activeCell="O1" sqref="O1"/>
    </sheetView>
  </sheetViews>
  <sheetFormatPr defaultRowHeight="15" x14ac:dyDescent="0.25"/>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J95"/>
  <sheetViews>
    <sheetView showGridLines="0" topLeftCell="A28" zoomScale="70" zoomScaleNormal="70" workbookViewId="0">
      <selection activeCell="P4" sqref="P4"/>
    </sheetView>
  </sheetViews>
  <sheetFormatPr defaultRowHeight="15" x14ac:dyDescent="0.25"/>
  <cols>
    <col min="1" max="1" width="25.42578125" customWidth="1"/>
    <col min="2" max="2" width="10.28515625" bestFit="1" customWidth="1"/>
    <col min="3" max="3" width="15.7109375" bestFit="1" customWidth="1"/>
    <col min="4" max="4" width="14" customWidth="1"/>
    <col min="5" max="5" width="18.7109375" bestFit="1" customWidth="1"/>
    <col min="6" max="6" width="19.5703125" bestFit="1" customWidth="1"/>
    <col min="7" max="7" width="21.7109375" customWidth="1"/>
    <col min="8" max="8" width="13.85546875" bestFit="1" customWidth="1"/>
    <col min="9" max="9" width="18.5703125" customWidth="1"/>
    <col min="10" max="10" width="20.28515625" customWidth="1"/>
    <col min="11" max="11" width="15.7109375" bestFit="1" customWidth="1"/>
    <col min="12" max="12" width="12.85546875" bestFit="1" customWidth="1"/>
    <col min="13" max="13" width="21.140625" customWidth="1"/>
    <col min="14" max="14" width="18.7109375" customWidth="1"/>
    <col min="15" max="15" width="15.7109375" bestFit="1" customWidth="1"/>
    <col min="16" max="16" width="12.85546875" bestFit="1" customWidth="1"/>
    <col min="17" max="17" width="21.7109375" customWidth="1"/>
    <col min="18" max="18" width="22.7109375" customWidth="1"/>
    <col min="19" max="19" width="15.7109375" bestFit="1" customWidth="1"/>
    <col min="20" max="20" width="12.85546875" bestFit="1" customWidth="1"/>
    <col min="21" max="21" width="17" customWidth="1"/>
    <col min="22" max="22" width="18" customWidth="1"/>
    <col min="23" max="23" width="15.7109375" bestFit="1" customWidth="1"/>
    <col min="24" max="24" width="15.5703125" customWidth="1"/>
    <col min="25" max="25" width="20.42578125" customWidth="1"/>
    <col min="26" max="26" width="18.28515625" customWidth="1"/>
    <col min="27" max="27" width="16.28515625" customWidth="1"/>
    <col min="28" max="28" width="18.7109375" customWidth="1"/>
    <col min="29" max="29" width="19.5703125" customWidth="1"/>
    <col min="30" max="30" width="19" customWidth="1"/>
    <col min="35" max="35" width="9.140625" customWidth="1"/>
  </cols>
  <sheetData>
    <row r="1" spans="1:32" ht="20.25" x14ac:dyDescent="0.3">
      <c r="A1" s="320" t="str">
        <f>CONCATENATE('1.1.Base'!L19," :  ",'1.1.Base'!L20)</f>
        <v>Mothership for Qtr :  Q3</v>
      </c>
      <c r="B1" s="266"/>
      <c r="C1" s="266"/>
      <c r="D1" s="266"/>
      <c r="E1" s="266"/>
      <c r="F1" s="266" t="s">
        <v>890</v>
      </c>
      <c r="G1" s="266" t="s">
        <v>891</v>
      </c>
      <c r="H1" s="266"/>
      <c r="I1" s="266" t="s">
        <v>890</v>
      </c>
      <c r="J1" s="266" t="s">
        <v>891</v>
      </c>
      <c r="K1" s="266"/>
      <c r="L1" s="266" t="s">
        <v>890</v>
      </c>
      <c r="M1" s="266" t="s">
        <v>891</v>
      </c>
      <c r="N1" s="266"/>
      <c r="O1" s="266" t="s">
        <v>890</v>
      </c>
      <c r="P1" s="266" t="s">
        <v>891</v>
      </c>
      <c r="Q1" s="266"/>
      <c r="R1" s="266" t="s">
        <v>890</v>
      </c>
      <c r="S1" s="266" t="s">
        <v>891</v>
      </c>
      <c r="T1" s="266"/>
      <c r="U1" s="266" t="s">
        <v>890</v>
      </c>
      <c r="V1" s="266" t="s">
        <v>891</v>
      </c>
      <c r="W1" s="266"/>
      <c r="X1" s="266"/>
      <c r="Y1" s="266"/>
    </row>
    <row r="2" spans="1:32" x14ac:dyDescent="0.25">
      <c r="A2" s="268"/>
      <c r="B2" s="268"/>
      <c r="C2" s="372" t="s">
        <v>836</v>
      </c>
      <c r="D2" s="372"/>
      <c r="E2" s="372"/>
      <c r="F2" s="372" t="s">
        <v>837</v>
      </c>
      <c r="G2" s="372"/>
      <c r="H2" s="372"/>
      <c r="I2" s="372" t="s">
        <v>838</v>
      </c>
      <c r="J2" s="372"/>
      <c r="K2" s="372"/>
      <c r="L2" s="372" t="s">
        <v>839</v>
      </c>
      <c r="M2" s="372"/>
      <c r="N2" s="372"/>
      <c r="O2" s="372" t="s">
        <v>840</v>
      </c>
      <c r="P2" s="372"/>
      <c r="Q2" s="372"/>
      <c r="R2" s="372" t="s">
        <v>841</v>
      </c>
      <c r="S2" s="372"/>
      <c r="T2" s="372"/>
      <c r="U2" s="372" t="s">
        <v>842</v>
      </c>
      <c r="V2" s="372"/>
      <c r="W2" s="372"/>
      <c r="X2" s="270"/>
      <c r="Y2" s="270"/>
      <c r="Z2" s="267"/>
      <c r="AA2" s="267"/>
      <c r="AB2" s="267"/>
      <c r="AC2" s="267"/>
      <c r="AD2" s="267"/>
      <c r="AE2" s="267"/>
      <c r="AF2" s="267"/>
    </row>
    <row r="3" spans="1:32" x14ac:dyDescent="0.25">
      <c r="A3" s="268"/>
      <c r="B3" s="268"/>
      <c r="C3" s="272" t="s">
        <v>843</v>
      </c>
      <c r="D3" s="272" t="s">
        <v>844</v>
      </c>
      <c r="E3" s="272" t="s">
        <v>5</v>
      </c>
      <c r="F3" s="272" t="s">
        <v>843</v>
      </c>
      <c r="G3" s="272" t="s">
        <v>844</v>
      </c>
      <c r="H3" s="272" t="s">
        <v>5</v>
      </c>
      <c r="I3" s="272" t="s">
        <v>843</v>
      </c>
      <c r="J3" s="272" t="s">
        <v>844</v>
      </c>
      <c r="K3" s="272" t="s">
        <v>5</v>
      </c>
      <c r="L3" s="272" t="s">
        <v>843</v>
      </c>
      <c r="M3" s="272" t="s">
        <v>844</v>
      </c>
      <c r="N3" s="272" t="s">
        <v>5</v>
      </c>
      <c r="O3" s="272" t="s">
        <v>843</v>
      </c>
      <c r="P3" s="272" t="s">
        <v>844</v>
      </c>
      <c r="Q3" s="272" t="s">
        <v>5</v>
      </c>
      <c r="R3" s="272" t="s">
        <v>843</v>
      </c>
      <c r="S3" s="272" t="s">
        <v>844</v>
      </c>
      <c r="T3" s="272" t="s">
        <v>5</v>
      </c>
      <c r="U3" s="272" t="s">
        <v>843</v>
      </c>
      <c r="V3" s="272" t="s">
        <v>844</v>
      </c>
      <c r="W3" s="272" t="s">
        <v>5</v>
      </c>
      <c r="X3" s="265" t="s">
        <v>881</v>
      </c>
      <c r="Y3" s="265" t="s">
        <v>882</v>
      </c>
      <c r="Z3" s="267"/>
      <c r="AA3" s="267"/>
      <c r="AB3" s="267"/>
      <c r="AC3" s="267"/>
      <c r="AD3" s="267"/>
      <c r="AE3" s="267"/>
      <c r="AF3" s="267"/>
    </row>
    <row r="4" spans="1:32" x14ac:dyDescent="0.25">
      <c r="A4" s="371" t="s">
        <v>883</v>
      </c>
      <c r="B4" s="288" t="s">
        <v>880</v>
      </c>
      <c r="C4" s="319">
        <f>SUM('MTS summary'!C6:C7)</f>
        <v>0</v>
      </c>
      <c r="D4" s="319">
        <f>SUM('MTS summary'!F6:F7)</f>
        <v>0</v>
      </c>
      <c r="E4" s="307" t="str">
        <f>IFERROR(D4/C4,"")</f>
        <v/>
      </c>
      <c r="F4" s="319">
        <f>SUM('MTS summary'!C8:C11)</f>
        <v>0</v>
      </c>
      <c r="G4" s="319">
        <f>SUM('MTS summary'!F8:F11)</f>
        <v>0</v>
      </c>
      <c r="H4" s="307" t="str">
        <f>IFERROR(G4/F4,"")</f>
        <v/>
      </c>
      <c r="I4" s="312">
        <f>'MTS summary'!C12</f>
        <v>0</v>
      </c>
      <c r="J4" s="312">
        <f>'MTS summary'!F12</f>
        <v>0</v>
      </c>
      <c r="K4" s="307" t="str">
        <f>IFERROR(J4/I4,"")</f>
        <v/>
      </c>
      <c r="L4" s="319">
        <f>SUM('MTS summary'!C13:C16)</f>
        <v>0</v>
      </c>
      <c r="M4" s="319">
        <f>SUM('MTS summary'!F13:F16)</f>
        <v>0</v>
      </c>
      <c r="N4" s="307" t="str">
        <f>IFERROR(M4/L4,"")</f>
        <v/>
      </c>
      <c r="O4" s="312">
        <f>'MTS summary'!C17</f>
        <v>74</v>
      </c>
      <c r="P4" s="312">
        <f>'MTS summary'!F17</f>
        <v>23</v>
      </c>
      <c r="Q4" s="307">
        <f>IFERROR(P4/O4,"")</f>
        <v>0.3108108108108108</v>
      </c>
      <c r="R4" s="319">
        <f>SUM('MTS summary'!C18:C20)</f>
        <v>0</v>
      </c>
      <c r="S4" s="319">
        <f>SUM('MTS summary'!F18:F20)</f>
        <v>0</v>
      </c>
      <c r="T4" s="307" t="str">
        <f>IFERROR(S4/R4,"")</f>
        <v/>
      </c>
      <c r="U4" s="319">
        <f>'MTS summary'!C21</f>
        <v>74</v>
      </c>
      <c r="V4" s="319">
        <f>'MTS summary'!F21</f>
        <v>23</v>
      </c>
      <c r="W4" s="307">
        <f>IFERROR(V4/U4,"")</f>
        <v>0.3108108108108108</v>
      </c>
      <c r="X4" s="270" t="str">
        <f>IF(U4=SUM(R4,O4,L4,I4,F4,C4),"OK","Sum of elements not equal to total")</f>
        <v>OK</v>
      </c>
      <c r="Y4" s="270" t="str">
        <f>IF(V4=SUM(S4,P4,M4,J4,G4,D4),"OK","Sum of elements not equal to total")</f>
        <v>OK</v>
      </c>
      <c r="Z4" s="267"/>
      <c r="AA4" s="267"/>
      <c r="AB4" s="267"/>
      <c r="AC4" s="267"/>
      <c r="AD4" s="267"/>
      <c r="AE4" s="267"/>
      <c r="AF4" s="267"/>
    </row>
    <row r="5" spans="1:32" x14ac:dyDescent="0.25">
      <c r="A5" s="371"/>
      <c r="B5" s="289" t="s">
        <v>256</v>
      </c>
      <c r="C5" s="318">
        <f>SUM('MTS summary'!$L$6:$L$7)</f>
        <v>0</v>
      </c>
      <c r="D5" s="318">
        <f>SUM('MTS summary'!$O$6:$O$7)</f>
        <v>0</v>
      </c>
      <c r="E5" s="307" t="str">
        <f>IFERROR(D5/C5,"")</f>
        <v/>
      </c>
      <c r="F5" s="318">
        <f>SUM('MTS summary'!$L$8:$L$11)</f>
        <v>0</v>
      </c>
      <c r="G5" s="318">
        <f>SUM('MTS summary'!$O$8:$O$11)</f>
        <v>0</v>
      </c>
      <c r="H5" s="307" t="str">
        <f>IFERROR(G5/F5,"")</f>
        <v/>
      </c>
      <c r="I5" s="318">
        <f>SUM('MTS summary'!$L$12)</f>
        <v>0</v>
      </c>
      <c r="J5" s="318">
        <f>'MTS summary'!$O$12</f>
        <v>0</v>
      </c>
      <c r="K5" s="307" t="str">
        <f>IFERROR(J5/I5,"")</f>
        <v/>
      </c>
      <c r="L5" s="318">
        <f>SUM('MTS summary'!$L$13:$L$16)</f>
        <v>0</v>
      </c>
      <c r="M5" s="318">
        <f>SUM('MTS summary'!$L$13:$L$16)</f>
        <v>0</v>
      </c>
      <c r="N5" s="307" t="str">
        <f>IFERROR(M5/L5,"")</f>
        <v/>
      </c>
      <c r="O5" s="318">
        <f>SUM('MTS summary'!$L$17)</f>
        <v>21</v>
      </c>
      <c r="P5" s="318">
        <f>'MTS summary'!$L$17</f>
        <v>21</v>
      </c>
      <c r="Q5" s="307">
        <f>IFERROR(P5/O5,"")</f>
        <v>1</v>
      </c>
      <c r="R5" s="318">
        <f>SUM('MTS summary'!$L$18:$L$20)</f>
        <v>0</v>
      </c>
      <c r="S5" s="318">
        <f>SUM('MTS summary'!$O$18:$O$20)</f>
        <v>0</v>
      </c>
      <c r="T5" s="307" t="str">
        <f>IFERROR(S5/R5,"")</f>
        <v/>
      </c>
      <c r="U5" s="318">
        <f>'MTS summary'!$L$21</f>
        <v>21</v>
      </c>
      <c r="V5" s="318">
        <f>'MTS summary'!$O$21</f>
        <v>6</v>
      </c>
      <c r="W5" s="307">
        <f>IFERROR(V5/U5,"")</f>
        <v>0.2857142857142857</v>
      </c>
      <c r="X5" s="270" t="str">
        <f t="shared" ref="X5:X7" si="0">IF(U5=SUM(R5,O5,L5,I5,F5,C5),"OK","Sum of elements not equal to total")</f>
        <v>OK</v>
      </c>
      <c r="Y5" s="270" t="str">
        <f t="shared" ref="Y5:Y7" si="1">IF(V5=SUM(S5,P5,M5,J5,G5,D5),"OK","Sum of elements not equal to total")</f>
        <v>Sum of elements not equal to total</v>
      </c>
      <c r="Z5" s="267"/>
      <c r="AA5" s="267"/>
      <c r="AB5" s="267"/>
      <c r="AC5" s="267"/>
      <c r="AD5" s="267"/>
      <c r="AE5" s="267"/>
      <c r="AF5" s="267"/>
    </row>
    <row r="6" spans="1:32" x14ac:dyDescent="0.25">
      <c r="A6" s="371"/>
      <c r="B6" s="289" t="s">
        <v>257</v>
      </c>
      <c r="C6" s="318">
        <f>SUM('MTS summary'!$U$6:$U$7)</f>
        <v>0</v>
      </c>
      <c r="D6" s="318">
        <f>SUM('MTS summary'!$X$6:$X$7)</f>
        <v>0</v>
      </c>
      <c r="E6" s="307" t="str">
        <f>IFERROR(D6/C6,"")</f>
        <v/>
      </c>
      <c r="F6" s="318">
        <f>SUM('MTS summary'!$U$8:$U$11)</f>
        <v>0</v>
      </c>
      <c r="G6" s="318">
        <f>SUM('MTS summary'!$X$8:$X$11)</f>
        <v>0</v>
      </c>
      <c r="H6" s="307" t="str">
        <f>IFERROR(G6/F6,"")</f>
        <v/>
      </c>
      <c r="I6" s="318">
        <f>SUM('MTS summary'!$U$12)</f>
        <v>0</v>
      </c>
      <c r="J6" s="318">
        <f>'MTS summary'!$X$12</f>
        <v>0</v>
      </c>
      <c r="K6" s="307" t="str">
        <f>IFERROR(J6/I6,"")</f>
        <v/>
      </c>
      <c r="L6" s="318">
        <f>SUM('MTS summary'!$U$13:$U$16)</f>
        <v>0</v>
      </c>
      <c r="M6" s="318">
        <f>SUM('MTS summary'!$U$13:$U$16)</f>
        <v>0</v>
      </c>
      <c r="N6" s="307" t="str">
        <f>IFERROR(M6/L6,"")</f>
        <v/>
      </c>
      <c r="O6" s="318">
        <f>SUM('MTS summary'!$U$17)</f>
        <v>27</v>
      </c>
      <c r="P6" s="318">
        <f>'MTS summary'!$U$17</f>
        <v>27</v>
      </c>
      <c r="Q6" s="307">
        <f>IFERROR(P6/O6,"")</f>
        <v>1</v>
      </c>
      <c r="R6" s="318">
        <f>SUM('MTS summary'!$U$18:$U$20)</f>
        <v>0</v>
      </c>
      <c r="S6" s="318">
        <f>SUM('MTS summary'!$X$18:$X$20)</f>
        <v>0</v>
      </c>
      <c r="T6" s="307" t="str">
        <f>IFERROR(S6/R6,"")</f>
        <v/>
      </c>
      <c r="U6" s="318">
        <f>'MTS summary'!$U$21</f>
        <v>27</v>
      </c>
      <c r="V6" s="318">
        <f>'MTS summary'!$X$21</f>
        <v>10</v>
      </c>
      <c r="W6" s="307">
        <f>IFERROR(V6/U6,"")</f>
        <v>0.37037037037037035</v>
      </c>
      <c r="X6" s="270" t="str">
        <f t="shared" si="0"/>
        <v>OK</v>
      </c>
      <c r="Y6" s="270" t="str">
        <f t="shared" si="1"/>
        <v>Sum of elements not equal to total</v>
      </c>
      <c r="Z6" s="267"/>
      <c r="AA6" s="267"/>
      <c r="AB6" s="267"/>
      <c r="AC6" s="267"/>
      <c r="AD6" s="267"/>
      <c r="AE6" s="267"/>
      <c r="AF6" s="267"/>
    </row>
    <row r="7" spans="1:32" x14ac:dyDescent="0.25">
      <c r="A7" s="371"/>
      <c r="B7" s="289" t="s">
        <v>258</v>
      </c>
      <c r="C7" s="318">
        <f>SUM('MTS summary'!$AD$6:$AD$7)</f>
        <v>0</v>
      </c>
      <c r="D7" s="318">
        <f>SUM('MTS summary'!$AG$6:$AG$7)</f>
        <v>0</v>
      </c>
      <c r="E7" s="307" t="str">
        <f>IFERROR(D7/C7,"")</f>
        <v/>
      </c>
      <c r="F7" s="318">
        <f>SUM('MTS summary'!$AD$8:$AD$11)</f>
        <v>0</v>
      </c>
      <c r="G7" s="318">
        <f>SUM('MTS summary'!$AG$8:$AG$11)</f>
        <v>0</v>
      </c>
      <c r="H7" s="307" t="str">
        <f>IFERROR(G7/F7,"")</f>
        <v/>
      </c>
      <c r="I7" s="318">
        <f>SUM('MTS summary'!$AD$12)</f>
        <v>0</v>
      </c>
      <c r="J7" s="318">
        <f>'MTS summary'!$AG$12</f>
        <v>0</v>
      </c>
      <c r="K7" s="307" t="str">
        <f>IFERROR(J7/I7,"")</f>
        <v/>
      </c>
      <c r="L7" s="318">
        <f>SUM('MTS summary'!$AD$13:$AD$16)</f>
        <v>0</v>
      </c>
      <c r="M7" s="318">
        <f>SUM('MTS summary'!$AG$13:$AG$16)</f>
        <v>0</v>
      </c>
      <c r="N7" s="307" t="str">
        <f>IFERROR(M7/L7,"")</f>
        <v/>
      </c>
      <c r="O7" s="318">
        <f>SUM('MTS summary'!$AD$17)</f>
        <v>26</v>
      </c>
      <c r="P7" s="318">
        <f>'MTS summary'!$AG$17</f>
        <v>7</v>
      </c>
      <c r="Q7" s="307">
        <f>IFERROR(P7/O7,"")</f>
        <v>0.26923076923076922</v>
      </c>
      <c r="R7" s="318">
        <f>SUM('MTS summary'!$AD$18:$AD$20)</f>
        <v>0</v>
      </c>
      <c r="S7" s="318">
        <f>SUM('MTS summary'!$AG$18:$AG$20)</f>
        <v>0</v>
      </c>
      <c r="T7" s="307" t="str">
        <f>IFERROR(S7/R7,"")</f>
        <v/>
      </c>
      <c r="U7" s="318">
        <f>'MTS summary'!$AD$21</f>
        <v>26</v>
      </c>
      <c r="V7" s="318">
        <f>'MTS summary'!$AG$21</f>
        <v>7</v>
      </c>
      <c r="W7" s="307">
        <f>IFERROR(V7/U7,"")</f>
        <v>0.26923076923076922</v>
      </c>
      <c r="X7" s="270" t="str">
        <f t="shared" si="0"/>
        <v>OK</v>
      </c>
      <c r="Y7" s="270" t="str">
        <f t="shared" si="1"/>
        <v>OK</v>
      </c>
      <c r="Z7" s="267"/>
      <c r="AA7" s="267"/>
      <c r="AB7" s="267"/>
      <c r="AC7" s="267"/>
      <c r="AD7" s="267"/>
      <c r="AE7" s="267"/>
      <c r="AF7" s="267"/>
    </row>
    <row r="8" spans="1:32" x14ac:dyDescent="0.25">
      <c r="A8" s="267"/>
      <c r="B8" s="267"/>
      <c r="C8" s="267"/>
      <c r="D8" s="267"/>
      <c r="E8" s="267"/>
      <c r="F8" s="267"/>
      <c r="G8" s="267"/>
      <c r="H8" s="267"/>
      <c r="I8" s="267"/>
      <c r="J8" s="267"/>
      <c r="K8" s="267"/>
      <c r="L8" s="267"/>
      <c r="M8" s="267"/>
      <c r="N8" s="267"/>
      <c r="O8" s="267"/>
      <c r="P8" s="267"/>
      <c r="Q8" s="267"/>
      <c r="R8" s="267"/>
      <c r="S8" s="267"/>
      <c r="T8" s="267"/>
      <c r="U8" s="267"/>
      <c r="V8" s="267"/>
      <c r="W8" s="267"/>
      <c r="X8" s="267"/>
      <c r="Y8" s="267"/>
      <c r="Z8" s="267"/>
      <c r="AA8" s="267"/>
      <c r="AB8" s="267"/>
      <c r="AC8" s="267"/>
      <c r="AD8" s="267"/>
      <c r="AE8" s="267"/>
      <c r="AF8" s="267"/>
    </row>
    <row r="9" spans="1:32" x14ac:dyDescent="0.25">
      <c r="A9" s="268"/>
      <c r="B9" s="268"/>
      <c r="C9" s="372" t="s">
        <v>846</v>
      </c>
      <c r="D9" s="372"/>
      <c r="E9" s="372"/>
      <c r="F9" s="372" t="s">
        <v>847</v>
      </c>
      <c r="G9" s="372"/>
      <c r="H9" s="372"/>
      <c r="I9" s="372" t="s">
        <v>848</v>
      </c>
      <c r="J9" s="372"/>
      <c r="K9" s="372"/>
      <c r="L9" s="372" t="s">
        <v>849</v>
      </c>
      <c r="M9" s="372"/>
      <c r="N9" s="372"/>
      <c r="O9" s="372" t="s">
        <v>850</v>
      </c>
      <c r="P9" s="372"/>
      <c r="Q9" s="372"/>
      <c r="R9" s="372" t="s">
        <v>851</v>
      </c>
      <c r="S9" s="372"/>
      <c r="T9" s="372"/>
      <c r="U9" s="372" t="s">
        <v>852</v>
      </c>
      <c r="V9" s="372"/>
      <c r="W9" s="372"/>
      <c r="X9" s="267"/>
      <c r="Y9" s="267"/>
      <c r="Z9" s="267"/>
      <c r="AA9" s="267"/>
      <c r="AB9" s="267"/>
      <c r="AC9" s="267"/>
      <c r="AD9" s="267"/>
      <c r="AE9" s="267"/>
      <c r="AF9" s="267"/>
    </row>
    <row r="10" spans="1:32" x14ac:dyDescent="0.25">
      <c r="A10" s="268"/>
      <c r="B10" s="268"/>
      <c r="C10" s="272" t="s">
        <v>930</v>
      </c>
      <c r="D10" s="272" t="s">
        <v>931</v>
      </c>
      <c r="E10" s="272" t="s">
        <v>855</v>
      </c>
      <c r="F10" s="272" t="s">
        <v>853</v>
      </c>
      <c r="G10" s="272" t="s">
        <v>854</v>
      </c>
      <c r="H10" s="272" t="s">
        <v>855</v>
      </c>
      <c r="I10" s="272" t="s">
        <v>853</v>
      </c>
      <c r="J10" s="272" t="s">
        <v>854</v>
      </c>
      <c r="K10" s="272" t="s">
        <v>855</v>
      </c>
      <c r="L10" s="272" t="s">
        <v>853</v>
      </c>
      <c r="M10" s="272" t="s">
        <v>854</v>
      </c>
      <c r="N10" s="272" t="s">
        <v>855</v>
      </c>
      <c r="O10" s="272" t="s">
        <v>853</v>
      </c>
      <c r="P10" s="272" t="s">
        <v>854</v>
      </c>
      <c r="Q10" s="272" t="s">
        <v>855</v>
      </c>
      <c r="R10" s="272" t="s">
        <v>853</v>
      </c>
      <c r="S10" s="272" t="s">
        <v>854</v>
      </c>
      <c r="T10" s="272" t="s">
        <v>855</v>
      </c>
      <c r="U10" s="272" t="s">
        <v>853</v>
      </c>
      <c r="V10" s="272" t="s">
        <v>854</v>
      </c>
      <c r="W10" s="272" t="s">
        <v>855</v>
      </c>
      <c r="X10" s="267"/>
      <c r="Y10" s="267"/>
      <c r="Z10" s="267"/>
      <c r="AA10" s="267"/>
      <c r="AB10" s="267"/>
      <c r="AC10" s="267"/>
      <c r="AD10" s="267"/>
      <c r="AE10" s="267"/>
      <c r="AF10" s="267"/>
    </row>
    <row r="11" spans="1:32" x14ac:dyDescent="0.25">
      <c r="A11" s="371" t="s">
        <v>884</v>
      </c>
      <c r="B11" s="288" t="s">
        <v>880</v>
      </c>
      <c r="C11" s="308" t="str">
        <f>E4</f>
        <v/>
      </c>
      <c r="D11" s="309" t="str">
        <f>IFERROR(SUM('MTS summary'!E6:E7)/SUM('MTS summary'!B6:B7),"")</f>
        <v/>
      </c>
      <c r="E11" s="308" t="str">
        <f>IFERROR(SUM('1.2.Historical Market Map 12-13'!O6:O7)/SUM('1.2.Historical Market Map 12-13'!L6:L7),"")</f>
        <v/>
      </c>
      <c r="F11" s="308" t="str">
        <f>H4</f>
        <v/>
      </c>
      <c r="G11" s="309" t="str">
        <f>IFERROR(SUM('MTS summary'!E8:E11)/SUM('MTS summary'!B8:B11),"")</f>
        <v/>
      </c>
      <c r="H11" s="308" t="str">
        <f>IFERROR(SUM('1.2.Historical Market Map 12-13'!O8:O11)/SUM('1.2.Historical Market Map 12-13'!L8:L11),"")</f>
        <v/>
      </c>
      <c r="I11" s="308" t="str">
        <f>K4</f>
        <v/>
      </c>
      <c r="J11" s="309" t="str">
        <f>IFERROR('MTS summary'!E12/'MTS summary'!B12,"")</f>
        <v/>
      </c>
      <c r="K11" s="308" t="str">
        <f>IFERROR(SUM('1.2.Historical Market Map 12-13'!O12)/SUM('1.2.Historical Market Map 12-13'!L12),"")</f>
        <v/>
      </c>
      <c r="L11" s="308" t="str">
        <f>N4</f>
        <v/>
      </c>
      <c r="M11" s="309" t="str">
        <f>IFERROR(SUM('MTS summary'!E13:E16)/SUM('MTS summary'!B13:B16),"")</f>
        <v/>
      </c>
      <c r="N11" s="308" t="str">
        <f>IFERROR(SUM('1.2.Historical Market Map 12-13'!O13:O16)/SUM('1.2.Historical Market Map 12-13'!L13:L16),"")</f>
        <v/>
      </c>
      <c r="O11" s="308">
        <f>Q4</f>
        <v>0.3108108108108108</v>
      </c>
      <c r="P11" s="309">
        <f>IFERROR('MTS summary'!E17/'MTS summary'!B17,"")</f>
        <v>0.5</v>
      </c>
      <c r="Q11" s="308">
        <f>IFERROR('1.2.Historical Market Map 12-13'!O17/'1.2.Historical Market Map 12-13'!L17,"")</f>
        <v>6.774668630338733E-2</v>
      </c>
      <c r="R11" s="308" t="str">
        <f>T4</f>
        <v/>
      </c>
      <c r="S11" s="309" t="str">
        <f>IFERROR(SUM('MTS summary'!E18:E20)/SUM('MTS summary'!B18:B20),"")</f>
        <v/>
      </c>
      <c r="T11" s="308" t="str">
        <f>IFERROR(SUM('1.2.Historical Market Map 12-13'!O18:O20)/SUM('1.2.Historical Market Map 12-13'!L18:L20),"")</f>
        <v/>
      </c>
      <c r="U11" s="308">
        <f>W4</f>
        <v>0.3108108108108108</v>
      </c>
      <c r="V11" s="309">
        <f>IFERROR('MTS summary'!E21/'MTS summary'!B21,"")</f>
        <v>0.5</v>
      </c>
      <c r="W11" s="308">
        <f>IFERROR('1.2.Historical Market Map 12-13'!O21/'1.2.Historical Market Map 12-13'!L21,"")</f>
        <v>6.774668630338733E-2</v>
      </c>
      <c r="X11" s="267"/>
      <c r="Y11" s="267"/>
      <c r="Z11" s="267"/>
      <c r="AA11" s="267"/>
      <c r="AB11" s="267"/>
      <c r="AC11" s="267"/>
      <c r="AD11" s="267"/>
      <c r="AE11" s="267"/>
      <c r="AF11" s="267"/>
    </row>
    <row r="12" spans="1:32" x14ac:dyDescent="0.25">
      <c r="A12" s="371"/>
      <c r="B12" s="289" t="s">
        <v>256</v>
      </c>
      <c r="C12" s="308" t="str">
        <f t="shared" ref="C12:C14" si="2">E5</f>
        <v/>
      </c>
      <c r="D12" s="318" t="str">
        <f>IFERROR(SUM('MTS summary'!$N$6:$N$7)/SUM('MTS summary'!$K$6:$K$7),"")</f>
        <v/>
      </c>
      <c r="E12" s="308" t="str">
        <f>E11</f>
        <v/>
      </c>
      <c r="F12" s="308" t="str">
        <f t="shared" ref="F12:F14" si="3">H5</f>
        <v/>
      </c>
      <c r="G12" s="318" t="str">
        <f>IFERROR(SUM('MTS summary'!$N$8:$N$11)/SUM('MTS summary'!$K$8:$K$11),"")</f>
        <v/>
      </c>
      <c r="H12" s="308" t="str">
        <f>H11</f>
        <v/>
      </c>
      <c r="I12" s="308" t="str">
        <f t="shared" ref="I12:I14" si="4">K5</f>
        <v/>
      </c>
      <c r="J12" s="318" t="str">
        <f>IFERROR(SUM('MTS summary'!$N$12:$N$12)/SUM('MTS summary'!$K$12:$K$12),"")</f>
        <v/>
      </c>
      <c r="K12" s="308" t="str">
        <f t="shared" ref="K12:K14" si="5">K11</f>
        <v/>
      </c>
      <c r="L12" s="308" t="str">
        <f t="shared" ref="L12:L14" si="6">N5</f>
        <v/>
      </c>
      <c r="M12" s="318" t="str">
        <f>IFERROR(SUM('MTS summary'!$N$13:$N$16)/SUM('MTS summary'!$K$13:$K$16),"")</f>
        <v/>
      </c>
      <c r="N12" s="308" t="str">
        <f t="shared" ref="N12:N14" si="7">N11</f>
        <v/>
      </c>
      <c r="O12" s="308">
        <f t="shared" ref="O12:O14" si="8">Q5</f>
        <v>1</v>
      </c>
      <c r="P12" s="318">
        <f>IFERROR(SUM('MTS summary'!$N$17:$N$17)/SUM('MTS summary'!$K$17:$K$17),"")</f>
        <v>0.2857142857142857</v>
      </c>
      <c r="Q12" s="308">
        <f t="shared" ref="Q12:Q14" si="9">Q11</f>
        <v>6.774668630338733E-2</v>
      </c>
      <c r="R12" s="308" t="str">
        <f t="shared" ref="R12:R14" si="10">T5</f>
        <v/>
      </c>
      <c r="S12" s="318" t="str">
        <f>IFERROR(SUM('MTS summary'!$N$18:$N$20)/SUM('MTS summary'!$K$18:$K$20),"")</f>
        <v/>
      </c>
      <c r="T12" s="308" t="str">
        <f t="shared" ref="T12:T14" si="11">T11</f>
        <v/>
      </c>
      <c r="U12" s="308">
        <f t="shared" ref="U12:U14" si="12">W5</f>
        <v>0.2857142857142857</v>
      </c>
      <c r="V12" s="318">
        <f>IFERROR(SUM('MTS summary'!$N$21:$N$21)/SUM('MTS summary'!$K$21:$K$21),"")</f>
        <v>0.2857142857142857</v>
      </c>
      <c r="W12" s="308">
        <f t="shared" ref="W12:W14" si="13">W11</f>
        <v>6.774668630338733E-2</v>
      </c>
      <c r="X12" s="267"/>
      <c r="Y12" s="267"/>
      <c r="Z12" s="267"/>
      <c r="AA12" s="267"/>
      <c r="AB12" s="267"/>
      <c r="AC12" s="267"/>
      <c r="AD12" s="267"/>
      <c r="AE12" s="267"/>
      <c r="AF12" s="267"/>
    </row>
    <row r="13" spans="1:32" x14ac:dyDescent="0.25">
      <c r="A13" s="371"/>
      <c r="B13" s="289" t="s">
        <v>257</v>
      </c>
      <c r="C13" s="308" t="str">
        <f t="shared" si="2"/>
        <v/>
      </c>
      <c r="D13" s="318" t="str">
        <f>IFERROR(SUM('MTS summary'!$W$6:$W$7)/SUM('MTS summary'!$T$6:$T$7),"")</f>
        <v/>
      </c>
      <c r="E13" s="308" t="str">
        <f>E12</f>
        <v/>
      </c>
      <c r="F13" s="308" t="str">
        <f t="shared" si="3"/>
        <v/>
      </c>
      <c r="G13" s="318" t="str">
        <f>IFERROR(SUM('MTS summary'!$W$8:$W$11)/SUM('MTS summary'!$T$8:$T$11),"")</f>
        <v/>
      </c>
      <c r="H13" s="308" t="str">
        <f t="shared" ref="H13:H14" si="14">H12</f>
        <v/>
      </c>
      <c r="I13" s="308" t="str">
        <f t="shared" si="4"/>
        <v/>
      </c>
      <c r="J13" s="318" t="str">
        <f>IFERROR(SUM('MTS summary'!$W$12:$W$12)/SUM('MTS summary'!$T$12:$T$12),"")</f>
        <v/>
      </c>
      <c r="K13" s="308" t="str">
        <f t="shared" si="5"/>
        <v/>
      </c>
      <c r="L13" s="308" t="str">
        <f t="shared" si="6"/>
        <v/>
      </c>
      <c r="M13" s="318" t="str">
        <f>IFERROR(SUM('MTS summary'!$W$13:$W$16)/SUM('MTS summary'!$T$13:$T$16),"")</f>
        <v/>
      </c>
      <c r="N13" s="308" t="str">
        <f t="shared" si="7"/>
        <v/>
      </c>
      <c r="O13" s="308">
        <f t="shared" si="8"/>
        <v>1</v>
      </c>
      <c r="P13" s="318">
        <f>IFERROR(SUM('MTS summary'!$W$17:$W$17)/SUM('MTS summary'!$T$17:$T$17),"")</f>
        <v>0.37037037037037035</v>
      </c>
      <c r="Q13" s="308">
        <f t="shared" si="9"/>
        <v>6.774668630338733E-2</v>
      </c>
      <c r="R13" s="308" t="str">
        <f t="shared" si="10"/>
        <v/>
      </c>
      <c r="S13" s="318" t="str">
        <f>IFERROR(SUM('MTS summary'!$W$18:$W$20)/SUM('MTS summary'!$T$18:$T$20),"")</f>
        <v/>
      </c>
      <c r="T13" s="308" t="str">
        <f t="shared" si="11"/>
        <v/>
      </c>
      <c r="U13" s="308">
        <f t="shared" si="12"/>
        <v>0.37037037037037035</v>
      </c>
      <c r="V13" s="318">
        <f>IFERROR(SUM('MTS summary'!$W$21:$W$21)/SUM('MTS summary'!$T$21:$T$21),"")</f>
        <v>0.37037037037037035</v>
      </c>
      <c r="W13" s="308">
        <f t="shared" si="13"/>
        <v>6.774668630338733E-2</v>
      </c>
      <c r="X13" s="267"/>
      <c r="Y13" s="267"/>
      <c r="Z13" s="267"/>
      <c r="AA13" s="267"/>
      <c r="AB13" s="267"/>
      <c r="AC13" s="267"/>
      <c r="AD13" s="267"/>
      <c r="AE13" s="267"/>
      <c r="AF13" s="267"/>
    </row>
    <row r="14" spans="1:32" x14ac:dyDescent="0.25">
      <c r="A14" s="371"/>
      <c r="B14" s="289" t="s">
        <v>258</v>
      </c>
      <c r="C14" s="308" t="str">
        <f t="shared" si="2"/>
        <v/>
      </c>
      <c r="D14" s="318" t="str">
        <f>IFERROR(SUM('MTS summary'!$AF$6:$AF$7)/SUM('MTS summary'!$AC$6:$AC$7),"")</f>
        <v/>
      </c>
      <c r="E14" s="308" t="str">
        <f>E13</f>
        <v/>
      </c>
      <c r="F14" s="308" t="str">
        <f t="shared" si="3"/>
        <v/>
      </c>
      <c r="G14" s="318" t="str">
        <f>IFERROR(SUM('MTS summary'!$AF$8:$AF$11)/SUM('MTS summary'!$AC$8:$AC$11),"")</f>
        <v/>
      </c>
      <c r="H14" s="308" t="str">
        <f t="shared" si="14"/>
        <v/>
      </c>
      <c r="I14" s="308" t="str">
        <f t="shared" si="4"/>
        <v/>
      </c>
      <c r="J14" s="318" t="str">
        <f>IFERROR(SUM('MTS summary'!$AF$12:$AF$12)/SUM('MTS summary'!$AC$12:$AC$12),"")</f>
        <v/>
      </c>
      <c r="K14" s="308" t="str">
        <f t="shared" si="5"/>
        <v/>
      </c>
      <c r="L14" s="308" t="str">
        <f t="shared" si="6"/>
        <v/>
      </c>
      <c r="M14" s="318" t="str">
        <f>IFERROR(SUM('MTS summary'!$AF$13:$AF$16)/SUM('MTS summary'!$AC$13:$AC$16),"")</f>
        <v/>
      </c>
      <c r="N14" s="308" t="str">
        <f t="shared" si="7"/>
        <v/>
      </c>
      <c r="O14" s="308">
        <f t="shared" si="8"/>
        <v>0.26923076923076922</v>
      </c>
      <c r="P14" s="318">
        <f>IFERROR(SUM('MTS summary'!$AF$17:$AF$17)/SUM('MTS summary'!$AC$17:$AC$17),"")</f>
        <v>0.26923076923076922</v>
      </c>
      <c r="Q14" s="308">
        <f t="shared" si="9"/>
        <v>6.774668630338733E-2</v>
      </c>
      <c r="R14" s="308" t="str">
        <f t="shared" si="10"/>
        <v/>
      </c>
      <c r="S14" s="318" t="str">
        <f>IFERROR(SUM('MTS summary'!$AC$18:$AC$20)/SUM('MTS summary'!$AF$18:$AF$20),"")</f>
        <v/>
      </c>
      <c r="T14" s="308" t="str">
        <f t="shared" si="11"/>
        <v/>
      </c>
      <c r="U14" s="308">
        <f t="shared" si="12"/>
        <v>0.26923076923076922</v>
      </c>
      <c r="V14" s="318">
        <f>IFERROR(SUM('MTS summary'!$AF$21:$AF$21)/SUM('MTS summary'!$AC$21:$AC$21),"")</f>
        <v>0.26923076923076922</v>
      </c>
      <c r="W14" s="308">
        <f t="shared" si="13"/>
        <v>6.774668630338733E-2</v>
      </c>
      <c r="X14" s="267"/>
      <c r="Y14" s="267"/>
      <c r="Z14" s="267"/>
      <c r="AA14" s="267"/>
      <c r="AB14" s="267"/>
      <c r="AC14" s="267"/>
      <c r="AD14" s="267"/>
      <c r="AE14" s="267"/>
      <c r="AF14" s="267"/>
    </row>
    <row r="15" spans="1:32" x14ac:dyDescent="0.25">
      <c r="A15" s="267"/>
      <c r="B15" s="267"/>
      <c r="C15" s="267"/>
      <c r="D15" s="267"/>
      <c r="E15" s="267"/>
      <c r="F15" s="267"/>
      <c r="G15" s="267"/>
      <c r="H15" s="267"/>
      <c r="I15" s="267"/>
      <c r="J15" s="267"/>
      <c r="K15" s="267"/>
      <c r="L15" s="267"/>
      <c r="M15" s="267"/>
      <c r="N15" s="267"/>
      <c r="O15" s="267"/>
      <c r="P15" s="267"/>
      <c r="Q15" s="267"/>
      <c r="R15" s="267"/>
      <c r="S15" s="267"/>
      <c r="T15" s="267"/>
      <c r="U15" s="267"/>
      <c r="V15" s="267"/>
      <c r="W15" s="267"/>
      <c r="X15" s="267"/>
      <c r="Y15" s="267"/>
      <c r="Z15" s="267"/>
      <c r="AA15" s="267"/>
      <c r="AB15" s="267"/>
      <c r="AC15" s="267"/>
      <c r="AD15" s="267"/>
      <c r="AE15" s="267"/>
      <c r="AF15" s="267"/>
    </row>
    <row r="16" spans="1:32" x14ac:dyDescent="0.25">
      <c r="A16" s="269"/>
      <c r="B16" s="269"/>
      <c r="C16" s="280" t="s">
        <v>856</v>
      </c>
      <c r="D16" s="280" t="s">
        <v>636</v>
      </c>
      <c r="E16" s="280" t="s">
        <v>857</v>
      </c>
      <c r="F16" s="267"/>
      <c r="G16" s="267"/>
      <c r="H16" s="267"/>
      <c r="I16" s="267"/>
      <c r="J16" s="267"/>
      <c r="K16" s="267"/>
      <c r="L16" s="267"/>
      <c r="M16" s="267"/>
      <c r="N16" s="267"/>
      <c r="O16" s="267"/>
      <c r="P16" s="267"/>
      <c r="Q16" s="267"/>
      <c r="R16" s="267"/>
      <c r="S16" s="267"/>
      <c r="T16" s="267"/>
      <c r="U16" s="267"/>
      <c r="V16" s="267"/>
      <c r="W16" s="267"/>
      <c r="X16" s="267"/>
      <c r="Y16" s="267"/>
      <c r="Z16" s="267"/>
      <c r="AA16" s="267"/>
      <c r="AB16" s="267"/>
      <c r="AC16" s="267"/>
      <c r="AD16" s="267"/>
      <c r="AE16" s="267"/>
      <c r="AF16" s="267"/>
    </row>
    <row r="17" spans="1:36" x14ac:dyDescent="0.25">
      <c r="A17" s="371" t="s">
        <v>885</v>
      </c>
      <c r="B17" s="288" t="s">
        <v>880</v>
      </c>
      <c r="C17" s="310">
        <f>'MTS summary'!$B$21</f>
        <v>74</v>
      </c>
      <c r="D17" s="310">
        <f>'MTS summary'!$C$21</f>
        <v>74</v>
      </c>
      <c r="E17" s="311">
        <f>IFERROR((D17-C17)/C17,"")</f>
        <v>0</v>
      </c>
      <c r="F17" s="267"/>
      <c r="G17" s="267"/>
      <c r="H17" s="267"/>
      <c r="I17" s="267"/>
      <c r="J17" s="267"/>
      <c r="K17" s="267"/>
      <c r="L17" s="267"/>
      <c r="M17" s="267"/>
      <c r="N17" s="267"/>
      <c r="O17" s="267"/>
      <c r="P17" s="267"/>
      <c r="Q17" s="267"/>
      <c r="R17" s="267"/>
      <c r="S17" s="267"/>
      <c r="T17" s="267"/>
      <c r="U17" s="267"/>
      <c r="V17" s="267"/>
      <c r="W17" s="267"/>
      <c r="X17" s="267"/>
      <c r="Y17" s="267"/>
      <c r="Z17" s="267"/>
      <c r="AA17" s="267"/>
      <c r="AB17" s="267"/>
      <c r="AC17" s="267"/>
      <c r="AD17" s="267"/>
      <c r="AE17" s="267"/>
      <c r="AF17" s="267"/>
    </row>
    <row r="18" spans="1:36" x14ac:dyDescent="0.25">
      <c r="A18" s="371"/>
      <c r="B18" s="289" t="s">
        <v>256</v>
      </c>
      <c r="C18" s="310">
        <f>'MTS summary'!$K$21</f>
        <v>21</v>
      </c>
      <c r="D18" s="310">
        <f>'MTS summary'!$L$21</f>
        <v>21</v>
      </c>
      <c r="E18" s="311">
        <f>IFERROR((D18-C18)/C18,"")</f>
        <v>0</v>
      </c>
      <c r="F18" s="267"/>
      <c r="G18" s="267"/>
      <c r="H18" s="267"/>
      <c r="I18" s="267"/>
      <c r="J18" s="267"/>
      <c r="K18" s="267"/>
      <c r="L18" s="267"/>
      <c r="M18" s="267"/>
      <c r="N18" s="267"/>
      <c r="O18" s="267"/>
      <c r="P18" s="267"/>
      <c r="Q18" s="267"/>
      <c r="R18" s="267"/>
      <c r="S18" s="267"/>
      <c r="T18" s="267"/>
      <c r="U18" s="267"/>
      <c r="V18" s="267"/>
      <c r="W18" s="267"/>
      <c r="X18" s="267"/>
      <c r="Y18" s="267"/>
      <c r="Z18" s="267"/>
      <c r="AA18" s="267"/>
      <c r="AB18" s="267"/>
      <c r="AC18" s="267"/>
      <c r="AD18" s="267"/>
      <c r="AE18" s="267"/>
      <c r="AF18" s="267"/>
    </row>
    <row r="19" spans="1:36" x14ac:dyDescent="0.25">
      <c r="A19" s="371"/>
      <c r="B19" s="289" t="s">
        <v>257</v>
      </c>
      <c r="C19" s="310">
        <f>'MTS summary'!$T$21</f>
        <v>27</v>
      </c>
      <c r="D19" s="310">
        <f>'MTS summary'!$U$21</f>
        <v>27</v>
      </c>
      <c r="E19" s="311">
        <f>IFERROR((D19-C19)/C19,"")</f>
        <v>0</v>
      </c>
      <c r="F19" s="267"/>
      <c r="G19" s="267"/>
      <c r="H19" s="267"/>
      <c r="I19" s="267"/>
      <c r="J19" s="267"/>
      <c r="K19" s="267"/>
      <c r="L19" s="267"/>
      <c r="M19" s="267"/>
      <c r="N19" s="267"/>
      <c r="O19" s="267"/>
      <c r="P19" s="267"/>
      <c r="Q19" s="267"/>
      <c r="R19" s="267"/>
      <c r="S19" s="267"/>
      <c r="T19" s="267"/>
      <c r="U19" s="267"/>
      <c r="V19" s="267"/>
      <c r="W19" s="267"/>
      <c r="X19" s="267"/>
      <c r="Y19" s="267"/>
      <c r="Z19" s="267"/>
      <c r="AA19" s="267"/>
      <c r="AB19" s="267"/>
      <c r="AC19" s="267"/>
      <c r="AD19" s="267"/>
      <c r="AE19" s="267"/>
      <c r="AF19" s="267"/>
    </row>
    <row r="20" spans="1:36" x14ac:dyDescent="0.25">
      <c r="A20" s="371"/>
      <c r="B20" s="289" t="s">
        <v>258</v>
      </c>
      <c r="C20" s="310">
        <f>'MTS summary'!$AF$21</f>
        <v>7</v>
      </c>
      <c r="D20" s="310">
        <f>'MTS summary'!$AG$21</f>
        <v>7</v>
      </c>
      <c r="E20" s="311">
        <f>IFERROR((D20-C20)/C20,"")</f>
        <v>0</v>
      </c>
      <c r="F20" s="267"/>
      <c r="G20" s="267"/>
      <c r="H20" s="267"/>
      <c r="I20" s="267"/>
      <c r="J20" s="267"/>
      <c r="K20" s="267"/>
      <c r="L20" s="267"/>
      <c r="M20" s="267"/>
      <c r="N20" s="267"/>
      <c r="O20" s="267"/>
      <c r="P20" s="267"/>
      <c r="Q20" s="267"/>
      <c r="R20" s="267"/>
      <c r="S20" s="267"/>
      <c r="T20" s="267"/>
      <c r="U20" s="267"/>
      <c r="V20" s="267"/>
      <c r="W20" s="267"/>
      <c r="X20" s="267"/>
      <c r="Y20" s="267"/>
      <c r="Z20" s="267"/>
      <c r="AA20" s="267"/>
      <c r="AB20" s="267"/>
      <c r="AC20" s="267"/>
      <c r="AD20" s="267"/>
      <c r="AE20" s="267"/>
      <c r="AF20" s="267"/>
    </row>
    <row r="21" spans="1:36" x14ac:dyDescent="0.25">
      <c r="A21" s="267"/>
      <c r="B21" s="267"/>
      <c r="C21" s="267"/>
      <c r="D21" s="267"/>
      <c r="E21" s="267"/>
      <c r="F21" s="267"/>
      <c r="G21" s="267"/>
      <c r="H21" s="267"/>
      <c r="I21" s="267"/>
      <c r="J21" s="267"/>
      <c r="K21" s="267"/>
      <c r="L21" s="267"/>
      <c r="M21" s="267"/>
      <c r="N21" s="267"/>
      <c r="O21" s="267"/>
      <c r="P21" s="267"/>
      <c r="Q21" s="267"/>
      <c r="R21" s="267"/>
      <c r="S21" s="267"/>
      <c r="T21" s="267"/>
      <c r="U21" s="267"/>
      <c r="V21" s="267"/>
      <c r="W21" s="267"/>
      <c r="X21" s="267"/>
      <c r="Y21" s="267"/>
      <c r="Z21" s="267"/>
      <c r="AA21" s="267"/>
      <c r="AB21" s="267"/>
      <c r="AC21" s="267"/>
      <c r="AD21" s="267"/>
      <c r="AE21" s="267"/>
      <c r="AF21" s="267"/>
    </row>
    <row r="22" spans="1:36" ht="30" x14ac:dyDescent="0.25">
      <c r="A22" s="268"/>
      <c r="B22" s="268"/>
      <c r="C22" s="283" t="s">
        <v>858</v>
      </c>
      <c r="D22" s="283" t="s">
        <v>859</v>
      </c>
      <c r="E22" s="283" t="s">
        <v>860</v>
      </c>
      <c r="F22" s="283" t="s">
        <v>861</v>
      </c>
      <c r="G22" s="283" t="s">
        <v>862</v>
      </c>
      <c r="H22" s="283" t="s">
        <v>932</v>
      </c>
      <c r="I22" s="267"/>
      <c r="J22" s="267"/>
      <c r="K22" s="267"/>
      <c r="L22" s="267"/>
      <c r="M22" s="267"/>
      <c r="N22" s="267"/>
      <c r="O22" s="267"/>
      <c r="P22" s="267"/>
      <c r="Q22" s="267"/>
      <c r="R22" s="267"/>
      <c r="S22" s="267"/>
      <c r="T22" s="267"/>
      <c r="U22" s="267"/>
      <c r="V22" s="267"/>
      <c r="W22" s="267"/>
      <c r="X22" s="267"/>
      <c r="Y22" s="267"/>
      <c r="Z22" s="267"/>
      <c r="AA22" s="267"/>
      <c r="AB22" s="267"/>
      <c r="AC22" s="267"/>
      <c r="AD22" s="267"/>
      <c r="AE22" s="267"/>
      <c r="AF22" s="267"/>
    </row>
    <row r="23" spans="1:36" x14ac:dyDescent="0.25">
      <c r="A23" s="291" t="s">
        <v>886</v>
      </c>
      <c r="B23" s="288" t="s">
        <v>880</v>
      </c>
      <c r="C23" s="335">
        <f>IFERROR(AVERAGEIF('1.6.Ability to Win'!H6:H252,"&gt;0"),"")</f>
        <v>2.4666666666666668</v>
      </c>
      <c r="D23" s="335">
        <f>IFERROR(AVERAGEIF('1.6.Ability to Win'!J6:J252,"&gt;0"),"")</f>
        <v>1.9333333333333333</v>
      </c>
      <c r="E23" s="335">
        <f>IFERROR(AVERAGEIF('1.6.Ability to Win'!L6:L252,"&gt;0"),"")</f>
        <v>2.1333333333333333</v>
      </c>
      <c r="F23" s="335">
        <f>IFERROR(AVERAGEIF('1.6.Ability to Win'!N6:N252,"&gt;0"),"")</f>
        <v>2.1333333333333333</v>
      </c>
      <c r="G23" s="335">
        <f>IFERROR(AVERAGEIF('1.6.Ability to Win'!P6:P252,"&gt;0"),"")</f>
        <v>2.1333333333333333</v>
      </c>
      <c r="H23" s="335">
        <f>SUM(C23:G23)/5</f>
        <v>2.1599999999999997</v>
      </c>
      <c r="I23" s="267"/>
      <c r="J23" s="267"/>
      <c r="K23" s="267"/>
      <c r="L23" s="267"/>
      <c r="M23" s="267"/>
      <c r="N23" s="267"/>
      <c r="O23" s="267"/>
      <c r="P23" s="267"/>
      <c r="Q23" s="267"/>
      <c r="R23" s="267"/>
      <c r="S23" s="267"/>
      <c r="T23" s="267"/>
      <c r="U23" s="267"/>
      <c r="V23" s="267"/>
      <c r="W23" s="267"/>
      <c r="X23" s="267"/>
      <c r="Y23" s="267"/>
      <c r="Z23" s="267"/>
      <c r="AA23" s="267"/>
      <c r="AB23" s="267"/>
      <c r="AC23" s="267"/>
      <c r="AD23" s="267"/>
      <c r="AE23" s="267"/>
      <c r="AF23" s="267"/>
    </row>
    <row r="24" spans="1:36" x14ac:dyDescent="0.25">
      <c r="A24" s="267"/>
      <c r="B24" s="267"/>
      <c r="C24" s="267"/>
      <c r="D24" s="267"/>
      <c r="E24" s="267"/>
      <c r="F24" s="267"/>
      <c r="G24" s="267"/>
      <c r="H24" s="267"/>
      <c r="I24" s="267"/>
      <c r="J24" s="267"/>
      <c r="K24" s="267"/>
      <c r="L24" s="267"/>
      <c r="M24" s="267"/>
      <c r="N24" s="267"/>
      <c r="O24" s="267"/>
      <c r="P24" s="267"/>
      <c r="Q24" s="267"/>
      <c r="R24" s="267"/>
      <c r="S24" s="267"/>
      <c r="T24" s="267"/>
      <c r="U24" s="267"/>
      <c r="V24" s="267"/>
      <c r="W24" s="267"/>
      <c r="X24" s="267"/>
      <c r="Y24" s="267"/>
      <c r="Z24" s="267"/>
      <c r="AA24" s="267"/>
      <c r="AB24" s="267"/>
      <c r="AC24" s="267"/>
      <c r="AD24" s="267"/>
      <c r="AE24" s="267"/>
      <c r="AF24" s="267"/>
    </row>
    <row r="25" spans="1:36" x14ac:dyDescent="0.25">
      <c r="A25" s="271"/>
      <c r="B25" s="267"/>
      <c r="C25" s="280" t="s">
        <v>863</v>
      </c>
      <c r="D25" s="280" t="s">
        <v>864</v>
      </c>
      <c r="E25" s="267"/>
      <c r="F25" s="267"/>
      <c r="G25" s="267"/>
      <c r="H25" s="267"/>
      <c r="I25" s="267"/>
      <c r="J25" s="267"/>
      <c r="K25" s="267"/>
      <c r="L25" s="267"/>
      <c r="M25" s="267"/>
      <c r="N25" s="267"/>
      <c r="O25" s="267"/>
      <c r="P25" s="267"/>
      <c r="Q25" s="267"/>
      <c r="R25" s="267"/>
      <c r="S25" s="267"/>
      <c r="T25" s="267"/>
      <c r="U25" s="267"/>
      <c r="V25" s="267"/>
      <c r="W25" s="267"/>
      <c r="X25" s="267"/>
      <c r="Y25" s="267"/>
      <c r="Z25" s="267"/>
      <c r="AA25" s="267"/>
      <c r="AB25" s="267"/>
      <c r="AC25" s="267"/>
      <c r="AD25" s="267"/>
      <c r="AE25" s="267"/>
      <c r="AF25" s="267"/>
      <c r="AG25" s="266"/>
      <c r="AH25" s="266"/>
      <c r="AI25" s="266"/>
      <c r="AJ25" s="266"/>
    </row>
    <row r="26" spans="1:36" x14ac:dyDescent="0.25">
      <c r="A26" s="371" t="s">
        <v>892</v>
      </c>
      <c r="B26" s="292" t="s">
        <v>880</v>
      </c>
      <c r="C26" s="313">
        <f>SUM(C27:C29)</f>
        <v>9</v>
      </c>
      <c r="D26" s="313">
        <f>SUM(D27:D29)</f>
        <v>0</v>
      </c>
      <c r="E26" s="267"/>
      <c r="F26" s="267"/>
      <c r="G26" s="267"/>
      <c r="H26" s="267"/>
      <c r="I26" s="267"/>
      <c r="J26" s="267"/>
      <c r="K26" s="267"/>
      <c r="L26" s="267"/>
      <c r="M26" s="267"/>
      <c r="N26" s="267"/>
      <c r="O26" s="267"/>
      <c r="P26" s="267"/>
      <c r="Q26" s="267"/>
      <c r="R26" s="267"/>
      <c r="S26" s="267"/>
      <c r="T26" s="267"/>
      <c r="U26" s="267"/>
      <c r="V26" s="267"/>
      <c r="W26" s="267"/>
      <c r="X26" s="267"/>
      <c r="Y26" s="267"/>
      <c r="Z26" s="267"/>
      <c r="AA26" s="267"/>
      <c r="AB26" s="267"/>
      <c r="AC26" s="267"/>
      <c r="AD26" s="267"/>
      <c r="AE26" s="267"/>
      <c r="AF26" s="267"/>
      <c r="AG26" s="266"/>
      <c r="AH26" s="266"/>
      <c r="AI26" s="266"/>
      <c r="AJ26" s="266"/>
    </row>
    <row r="27" spans="1:36" x14ac:dyDescent="0.25">
      <c r="A27" s="371"/>
      <c r="B27" s="293" t="s">
        <v>256</v>
      </c>
      <c r="C27" s="314">
        <f>'3.2.MTS B (M1)'!$Q$4</f>
        <v>0</v>
      </c>
      <c r="D27" s="314">
        <f>'3.2.MTS B (M1)'!$AJ$4</f>
        <v>0</v>
      </c>
      <c r="E27" s="267"/>
      <c r="F27" s="267"/>
      <c r="G27" s="267"/>
      <c r="H27" s="267"/>
      <c r="I27" s="267"/>
      <c r="J27" s="267"/>
      <c r="K27" s="267"/>
      <c r="L27" s="267"/>
      <c r="M27" s="267"/>
      <c r="N27" s="267"/>
      <c r="O27" s="267"/>
      <c r="P27" s="267"/>
      <c r="Q27" s="267"/>
      <c r="R27" s="267"/>
      <c r="S27" s="267"/>
      <c r="T27" s="267"/>
      <c r="U27" s="267"/>
      <c r="V27" s="267"/>
      <c r="W27" s="267"/>
      <c r="X27" s="267"/>
      <c r="Y27" s="267"/>
      <c r="Z27" s="267"/>
      <c r="AA27" s="267"/>
      <c r="AB27" s="267"/>
      <c r="AC27" s="267"/>
      <c r="AD27" s="267"/>
      <c r="AE27" s="267"/>
      <c r="AF27" s="267"/>
    </row>
    <row r="28" spans="1:36" x14ac:dyDescent="0.25">
      <c r="A28" s="371"/>
      <c r="B28" s="293" t="s">
        <v>257</v>
      </c>
      <c r="C28" s="314">
        <f>'3.2.MTS B (M2)'!$Q$4</f>
        <v>0</v>
      </c>
      <c r="D28" s="314">
        <f>'3.2.MTS B (M2)'!$AJ$4</f>
        <v>0</v>
      </c>
      <c r="E28" s="267"/>
      <c r="F28" s="267"/>
      <c r="G28" s="267"/>
      <c r="H28" s="267"/>
      <c r="I28" s="267"/>
      <c r="J28" s="267"/>
      <c r="K28" s="267"/>
      <c r="L28" s="267"/>
      <c r="M28" s="267"/>
      <c r="N28" s="267"/>
      <c r="O28" s="267"/>
      <c r="P28" s="267"/>
      <c r="Q28" s="267"/>
      <c r="R28" s="267"/>
      <c r="S28" s="267"/>
      <c r="T28" s="267"/>
      <c r="U28" s="267"/>
      <c r="V28" s="267"/>
      <c r="W28" s="267"/>
      <c r="X28" s="267"/>
      <c r="Y28" s="267"/>
      <c r="Z28" s="267"/>
      <c r="AA28" s="267"/>
      <c r="AB28" s="267"/>
      <c r="AC28" s="267"/>
      <c r="AD28" s="267"/>
      <c r="AE28" s="267"/>
      <c r="AF28" s="267"/>
    </row>
    <row r="29" spans="1:36" x14ac:dyDescent="0.25">
      <c r="A29" s="371"/>
      <c r="B29" s="293" t="s">
        <v>258</v>
      </c>
      <c r="C29" s="314">
        <f>'3.2.MTS B (M3)'!$Q$4</f>
        <v>9</v>
      </c>
      <c r="D29" s="314">
        <f>'3.2.MTS B (M3)'!$AJ$4</f>
        <v>0</v>
      </c>
      <c r="E29" s="267"/>
      <c r="F29" s="267"/>
      <c r="G29" s="267"/>
      <c r="H29" s="267"/>
      <c r="I29" s="267"/>
      <c r="J29" s="267"/>
      <c r="K29" s="267"/>
      <c r="L29" s="267"/>
      <c r="M29" s="267"/>
      <c r="N29" s="267"/>
      <c r="O29" s="267"/>
      <c r="P29" s="267"/>
      <c r="Q29" s="267"/>
      <c r="R29" s="267"/>
      <c r="S29" s="267"/>
      <c r="T29" s="267"/>
      <c r="U29" s="267"/>
      <c r="V29" s="267"/>
      <c r="W29" s="267"/>
      <c r="X29" s="267"/>
      <c r="Y29" s="267"/>
      <c r="Z29" s="267"/>
      <c r="AA29" s="267"/>
      <c r="AB29" s="267"/>
      <c r="AC29" s="267"/>
      <c r="AD29" s="267"/>
      <c r="AE29" s="267"/>
      <c r="AF29" s="267"/>
    </row>
    <row r="30" spans="1:36" x14ac:dyDescent="0.25">
      <c r="A30" s="267"/>
      <c r="B30" s="270"/>
      <c r="C30" s="267"/>
      <c r="D30" s="267"/>
      <c r="E30" s="267"/>
      <c r="F30" s="267"/>
      <c r="G30" s="267"/>
      <c r="H30" s="267"/>
      <c r="I30" s="267"/>
      <c r="J30" s="267"/>
      <c r="K30" s="267"/>
      <c r="L30" s="267"/>
      <c r="M30" s="267"/>
      <c r="N30" s="267"/>
      <c r="O30" s="267"/>
      <c r="P30" s="267"/>
      <c r="Q30" s="267"/>
      <c r="R30" s="267"/>
      <c r="S30" s="267"/>
      <c r="T30" s="267"/>
      <c r="U30" s="267"/>
      <c r="V30" s="267"/>
      <c r="W30" s="267"/>
      <c r="X30" s="267"/>
      <c r="Y30" s="267"/>
      <c r="Z30" s="267"/>
      <c r="AA30" s="267"/>
      <c r="AB30" s="267"/>
      <c r="AC30" s="267"/>
      <c r="AD30" s="267"/>
      <c r="AE30" s="267"/>
      <c r="AF30" s="267"/>
    </row>
    <row r="31" spans="1:36" x14ac:dyDescent="0.25">
      <c r="A31" s="268" t="s">
        <v>865</v>
      </c>
      <c r="B31" s="268"/>
      <c r="C31" s="280" t="s">
        <v>866</v>
      </c>
      <c r="D31" s="280" t="s">
        <v>867</v>
      </c>
      <c r="E31" s="280" t="s">
        <v>868</v>
      </c>
      <c r="F31" s="280" t="s">
        <v>869</v>
      </c>
      <c r="G31" s="267"/>
      <c r="H31" s="267"/>
      <c r="I31" s="267"/>
      <c r="J31" s="267"/>
      <c r="K31" s="267"/>
      <c r="L31" s="267"/>
      <c r="M31" s="267"/>
      <c r="N31" s="267"/>
      <c r="O31" s="267"/>
      <c r="P31" s="267"/>
      <c r="Q31" s="267"/>
      <c r="R31" s="267"/>
      <c r="S31" s="267"/>
      <c r="T31" s="267"/>
      <c r="U31" s="267"/>
      <c r="V31" s="267"/>
      <c r="W31" s="267"/>
      <c r="X31" s="267"/>
      <c r="Y31" s="267"/>
      <c r="Z31" s="267"/>
      <c r="AA31" s="267"/>
      <c r="AB31" s="267"/>
      <c r="AC31" s="267"/>
      <c r="AD31" s="267"/>
      <c r="AE31" s="267"/>
      <c r="AF31" s="267"/>
    </row>
    <row r="32" spans="1:36" x14ac:dyDescent="0.25">
      <c r="A32" s="371" t="s">
        <v>887</v>
      </c>
      <c r="B32" s="292" t="s">
        <v>880</v>
      </c>
      <c r="C32" s="316">
        <f>SUM(C35,C34,C33)</f>
        <v>49</v>
      </c>
      <c r="D32" s="316">
        <f>SUM(D35,D34,D33)</f>
        <v>0</v>
      </c>
      <c r="E32" s="317">
        <f t="shared" ref="E32" si="15">IFERROR((D32/C32)-1,0)</f>
        <v>-1</v>
      </c>
      <c r="F32" s="316">
        <f>F33</f>
        <v>0</v>
      </c>
      <c r="G32" s="267"/>
      <c r="H32" s="267"/>
      <c r="I32" s="267"/>
      <c r="J32" s="267"/>
      <c r="K32" s="267"/>
      <c r="L32" s="267"/>
      <c r="M32" s="267"/>
      <c r="N32" s="267"/>
      <c r="O32" s="267"/>
      <c r="P32" s="267"/>
      <c r="Q32" s="267"/>
      <c r="R32" s="267"/>
      <c r="S32" s="267"/>
      <c r="T32" s="267"/>
      <c r="U32" s="267"/>
      <c r="V32" s="267"/>
      <c r="W32" s="267"/>
      <c r="X32" s="267"/>
      <c r="Y32" s="267"/>
      <c r="Z32" s="267"/>
      <c r="AA32" s="267"/>
      <c r="AB32" s="267"/>
      <c r="AC32" s="267"/>
      <c r="AD32" s="267"/>
      <c r="AE32" s="267"/>
      <c r="AF32" s="267"/>
    </row>
    <row r="33" spans="1:32" x14ac:dyDescent="0.25">
      <c r="A33" s="371"/>
      <c r="B33" s="293" t="s">
        <v>256</v>
      </c>
      <c r="C33" s="316">
        <f>SUM('23.2.Forecasting B (M3)'!$I$6:$I$52)</f>
        <v>12</v>
      </c>
      <c r="D33" s="316">
        <f>SUM('23.2.Forecasting B (M3)'!$K$6:$K$52)</f>
        <v>0</v>
      </c>
      <c r="E33" s="317">
        <f t="shared" ref="E33" si="16">IFERROR((D33/C33)-1,0)</f>
        <v>-1</v>
      </c>
      <c r="F33" s="316">
        <f>SUM('23.2.Forecasting B (M3)'!$H$6:$H$52)</f>
        <v>0</v>
      </c>
      <c r="G33" s="267"/>
      <c r="H33" s="267"/>
      <c r="I33" s="267"/>
      <c r="J33" s="267"/>
      <c r="K33" s="267"/>
      <c r="L33" s="267"/>
      <c r="M33" s="267"/>
      <c r="N33" s="267"/>
      <c r="O33" s="267"/>
      <c r="P33" s="267"/>
      <c r="Q33" s="267"/>
      <c r="R33" s="267"/>
      <c r="S33" s="267"/>
      <c r="T33" s="267"/>
      <c r="U33" s="267"/>
      <c r="V33" s="267"/>
      <c r="W33" s="267"/>
      <c r="X33" s="267"/>
      <c r="Y33" s="267"/>
      <c r="Z33" s="267"/>
      <c r="AA33" s="267"/>
      <c r="AB33" s="267"/>
      <c r="AC33" s="267"/>
      <c r="AD33" s="267"/>
      <c r="AE33" s="267"/>
      <c r="AF33" s="267"/>
    </row>
    <row r="34" spans="1:32" x14ac:dyDescent="0.25">
      <c r="A34" s="371"/>
      <c r="B34" s="293" t="s">
        <v>257</v>
      </c>
      <c r="C34" s="316">
        <f>SUM('23.2.Forecasting B (M2)'!$I$6:$I$52)</f>
        <v>17</v>
      </c>
      <c r="D34" s="316">
        <f>SUM('23.2.Forecasting B (M2)'!$K$6:$K$52)</f>
        <v>0</v>
      </c>
      <c r="E34" s="317">
        <f t="shared" ref="E34" si="17">IFERROR((D34/C34)-1,0)</f>
        <v>-1</v>
      </c>
      <c r="F34" s="316">
        <f>SUM('23.2.Forecasting B (M2)'!$H$6:$H$52)</f>
        <v>0</v>
      </c>
      <c r="G34" s="267"/>
      <c r="H34" s="267"/>
      <c r="I34" s="267"/>
      <c r="J34" s="267"/>
      <c r="K34" s="267"/>
      <c r="L34" s="267"/>
      <c r="M34" s="267"/>
      <c r="N34" s="267"/>
      <c r="O34" s="267"/>
      <c r="P34" s="267"/>
      <c r="Q34" s="267"/>
      <c r="R34" s="267"/>
      <c r="S34" s="267"/>
      <c r="T34" s="267"/>
      <c r="U34" s="267"/>
      <c r="V34" s="267"/>
      <c r="W34" s="267"/>
      <c r="X34" s="267"/>
      <c r="Y34" s="267"/>
      <c r="Z34" s="267"/>
      <c r="AA34" s="267"/>
      <c r="AB34" s="267"/>
      <c r="AC34" s="267"/>
      <c r="AD34" s="267"/>
      <c r="AE34" s="267"/>
      <c r="AF34" s="267"/>
    </row>
    <row r="35" spans="1:32" x14ac:dyDescent="0.25">
      <c r="A35" s="371"/>
      <c r="B35" s="293" t="s">
        <v>258</v>
      </c>
      <c r="C35" s="316">
        <f>SUM('23.2.Forecasting B (M1)'!$I$6:$I$52)</f>
        <v>20</v>
      </c>
      <c r="D35" s="316">
        <f>SUM('23.2.Forecasting B (M1)'!$K$6:$K$52)</f>
        <v>0</v>
      </c>
      <c r="E35" s="317">
        <f>IFERROR((D35/C35)-1,0)</f>
        <v>-1</v>
      </c>
      <c r="F35" s="316">
        <f>SUM('23.2.Forecasting B (M1)'!$H$6:$H$52)</f>
        <v>4</v>
      </c>
      <c r="G35" s="267"/>
      <c r="H35" s="267"/>
      <c r="I35" s="267"/>
      <c r="J35" s="267"/>
      <c r="K35" s="267"/>
      <c r="L35" s="267"/>
      <c r="M35" s="267"/>
      <c r="N35" s="267"/>
      <c r="O35" s="267"/>
      <c r="P35" s="267"/>
      <c r="Q35" s="267"/>
      <c r="R35" s="267"/>
      <c r="S35" s="267"/>
      <c r="T35" s="267"/>
      <c r="U35" s="267"/>
      <c r="V35" s="267"/>
      <c r="W35" s="267"/>
      <c r="X35" s="267"/>
      <c r="Y35" s="267"/>
      <c r="Z35" s="267"/>
      <c r="AA35" s="267"/>
      <c r="AB35" s="267"/>
      <c r="AC35" s="267"/>
      <c r="AD35" s="267"/>
      <c r="AE35" s="267"/>
      <c r="AF35" s="267"/>
    </row>
    <row r="36" spans="1:32" x14ac:dyDescent="0.25">
      <c r="A36" s="267"/>
      <c r="B36" s="267"/>
      <c r="C36" s="267"/>
      <c r="D36" s="267"/>
      <c r="E36" s="267"/>
      <c r="F36" s="267"/>
      <c r="G36" s="267"/>
      <c r="H36" s="267"/>
      <c r="I36" s="267"/>
      <c r="J36" s="267"/>
      <c r="K36" s="267"/>
      <c r="L36" s="267"/>
      <c r="M36" s="267"/>
      <c r="N36" s="267"/>
      <c r="O36" s="267"/>
      <c r="P36" s="267"/>
      <c r="Q36" s="267"/>
      <c r="R36" s="267"/>
      <c r="S36" s="267"/>
      <c r="T36" s="267"/>
      <c r="U36" s="267"/>
      <c r="V36" s="267"/>
      <c r="W36" s="267"/>
      <c r="X36" s="267"/>
      <c r="Y36" s="267"/>
      <c r="Z36" s="267"/>
      <c r="AA36" s="267"/>
      <c r="AB36" s="267"/>
      <c r="AC36" s="267"/>
      <c r="AD36" s="267"/>
      <c r="AE36" s="267"/>
      <c r="AF36" s="267"/>
    </row>
    <row r="37" spans="1:32" x14ac:dyDescent="0.25">
      <c r="A37" s="268" t="s">
        <v>865</v>
      </c>
      <c r="B37" s="268"/>
      <c r="C37" s="372" t="s">
        <v>9</v>
      </c>
      <c r="D37" s="372"/>
      <c r="E37" s="372"/>
      <c r="F37" s="372"/>
      <c r="G37" s="372" t="s">
        <v>870</v>
      </c>
      <c r="H37" s="372"/>
      <c r="I37" s="372"/>
      <c r="J37" s="372"/>
      <c r="K37" s="372" t="s">
        <v>14</v>
      </c>
      <c r="L37" s="372"/>
      <c r="M37" s="372"/>
      <c r="N37" s="372"/>
      <c r="O37" s="372" t="s">
        <v>15</v>
      </c>
      <c r="P37" s="372"/>
      <c r="Q37" s="372"/>
      <c r="R37" s="372"/>
      <c r="S37" s="372" t="s">
        <v>871</v>
      </c>
      <c r="T37" s="372"/>
      <c r="U37" s="372"/>
      <c r="V37" s="372"/>
      <c r="W37" s="372" t="s">
        <v>11</v>
      </c>
      <c r="X37" s="372"/>
      <c r="Y37" s="372"/>
      <c r="Z37" s="372"/>
      <c r="AA37" s="372" t="s">
        <v>216</v>
      </c>
      <c r="AB37" s="372"/>
      <c r="AC37" s="372"/>
      <c r="AD37" s="372"/>
      <c r="AE37" s="267"/>
      <c r="AF37" s="267"/>
    </row>
    <row r="38" spans="1:32" x14ac:dyDescent="0.25">
      <c r="A38" s="268" t="s">
        <v>865</v>
      </c>
      <c r="B38" s="268"/>
      <c r="C38" s="272" t="s">
        <v>872</v>
      </c>
      <c r="D38" s="272" t="s">
        <v>873</v>
      </c>
      <c r="E38" s="272" t="s">
        <v>874</v>
      </c>
      <c r="F38" s="272" t="s">
        <v>875</v>
      </c>
      <c r="G38" s="272" t="s">
        <v>872</v>
      </c>
      <c r="H38" s="272" t="s">
        <v>873</v>
      </c>
      <c r="I38" s="272" t="s">
        <v>874</v>
      </c>
      <c r="J38" s="272" t="s">
        <v>875</v>
      </c>
      <c r="K38" s="272" t="s">
        <v>872</v>
      </c>
      <c r="L38" s="272" t="s">
        <v>873</v>
      </c>
      <c r="M38" s="272" t="s">
        <v>874</v>
      </c>
      <c r="N38" s="272" t="s">
        <v>875</v>
      </c>
      <c r="O38" s="272" t="s">
        <v>872</v>
      </c>
      <c r="P38" s="272" t="s">
        <v>873</v>
      </c>
      <c r="Q38" s="272" t="s">
        <v>874</v>
      </c>
      <c r="R38" s="272" t="s">
        <v>875</v>
      </c>
      <c r="S38" s="272" t="s">
        <v>872</v>
      </c>
      <c r="T38" s="272" t="s">
        <v>873</v>
      </c>
      <c r="U38" s="272" t="s">
        <v>874</v>
      </c>
      <c r="V38" s="272" t="s">
        <v>875</v>
      </c>
      <c r="W38" s="272" t="s">
        <v>872</v>
      </c>
      <c r="X38" s="272" t="s">
        <v>873</v>
      </c>
      <c r="Y38" s="272" t="s">
        <v>874</v>
      </c>
      <c r="Z38" s="272" t="s">
        <v>875</v>
      </c>
      <c r="AA38" s="272" t="s">
        <v>872</v>
      </c>
      <c r="AB38" s="272" t="s">
        <v>873</v>
      </c>
      <c r="AC38" s="272" t="s">
        <v>874</v>
      </c>
      <c r="AD38" s="272" t="s">
        <v>875</v>
      </c>
      <c r="AE38" s="267"/>
      <c r="AF38" s="267"/>
    </row>
    <row r="39" spans="1:32" x14ac:dyDescent="0.25">
      <c r="A39" s="371" t="s">
        <v>888</v>
      </c>
      <c r="B39" s="292" t="s">
        <v>880</v>
      </c>
      <c r="C39" s="312">
        <f>SUM('MTS summary'!$B$6:$B$7)</f>
        <v>0</v>
      </c>
      <c r="D39" s="312">
        <f>SUM('MTS summary'!$E$6:$E$7)</f>
        <v>0</v>
      </c>
      <c r="E39" s="311" t="str">
        <f>D11</f>
        <v/>
      </c>
      <c r="F39" s="311" t="str">
        <f>E11</f>
        <v/>
      </c>
      <c r="G39" s="312">
        <f>SUM('MTS summary'!$B$8:$B$11)</f>
        <v>0</v>
      </c>
      <c r="H39" s="312">
        <f>SUM('MTS summary'!$E$8:$E$11)</f>
        <v>0</v>
      </c>
      <c r="I39" s="311" t="str">
        <f>G11</f>
        <v/>
      </c>
      <c r="J39" s="311" t="str">
        <f>H11</f>
        <v/>
      </c>
      <c r="K39" s="312">
        <f>'MTS summary'!$B$12</f>
        <v>0</v>
      </c>
      <c r="L39" s="312">
        <f>'MTS summary'!$E$12</f>
        <v>0</v>
      </c>
      <c r="M39" s="311" t="str">
        <f>J11</f>
        <v/>
      </c>
      <c r="N39" s="311" t="str">
        <f>K11</f>
        <v/>
      </c>
      <c r="O39" s="312">
        <f>SUM('MTS summary'!$B$13:$B$16)</f>
        <v>0</v>
      </c>
      <c r="P39" s="312">
        <f>SUM('MTS summary'!$E$13:$E$16)</f>
        <v>0</v>
      </c>
      <c r="Q39" s="311" t="str">
        <f>M11</f>
        <v/>
      </c>
      <c r="R39" s="311" t="str">
        <f>N11</f>
        <v/>
      </c>
      <c r="S39" s="312">
        <f>'MTS summary'!$B$17</f>
        <v>74</v>
      </c>
      <c r="T39" s="312">
        <f>'MTS summary'!$E$17</f>
        <v>37</v>
      </c>
      <c r="U39" s="311">
        <f>P11</f>
        <v>0.5</v>
      </c>
      <c r="V39" s="311">
        <f>Q11</f>
        <v>6.774668630338733E-2</v>
      </c>
      <c r="W39" s="312">
        <f>SUM('MTS summary'!$B$18:$B$20)</f>
        <v>0</v>
      </c>
      <c r="X39" s="312">
        <f>SUM('MTS summary'!$E$18:$E$20)</f>
        <v>0</v>
      </c>
      <c r="Y39" s="311" t="str">
        <f>S11</f>
        <v/>
      </c>
      <c r="Z39" s="311" t="str">
        <f>T11</f>
        <v/>
      </c>
      <c r="AA39" s="310">
        <f>'MTS summary'!$B$21</f>
        <v>74</v>
      </c>
      <c r="AB39" s="310">
        <f>'MTS summary'!$E$21</f>
        <v>37</v>
      </c>
      <c r="AC39" s="315">
        <f>V11</f>
        <v>0.5</v>
      </c>
      <c r="AD39" s="315">
        <f>W11</f>
        <v>6.774668630338733E-2</v>
      </c>
      <c r="AE39" s="267"/>
      <c r="AF39" s="267"/>
    </row>
    <row r="40" spans="1:32" x14ac:dyDescent="0.25">
      <c r="A40" s="371"/>
      <c r="B40" s="293" t="s">
        <v>256</v>
      </c>
      <c r="C40" s="312">
        <f>SUM('MTS summary'!$K$6:$K$7)</f>
        <v>0</v>
      </c>
      <c r="D40" s="312">
        <f>SUM('MTS summary'!$N$6:$N$7)</f>
        <v>0</v>
      </c>
      <c r="E40" s="311" t="str">
        <f>D12</f>
        <v/>
      </c>
      <c r="F40" s="311" t="str">
        <f t="shared" ref="F40:F42" si="18">E12</f>
        <v/>
      </c>
      <c r="G40" s="312">
        <f>SUM('MTS summary'!$K$8:$K$11)</f>
        <v>0</v>
      </c>
      <c r="H40" s="312">
        <f>SUM('MTS summary'!$N$8:$N$11)</f>
        <v>0</v>
      </c>
      <c r="I40" s="311" t="str">
        <f t="shared" ref="I40:J40" si="19">G12</f>
        <v/>
      </c>
      <c r="J40" s="311" t="str">
        <f t="shared" si="19"/>
        <v/>
      </c>
      <c r="K40" s="312">
        <f>'MTS summary'!$K$12</f>
        <v>0</v>
      </c>
      <c r="L40" s="312">
        <f>'MTS summary'!$N$12</f>
        <v>0</v>
      </c>
      <c r="M40" s="311" t="str">
        <f t="shared" ref="M40:N40" si="20">J12</f>
        <v/>
      </c>
      <c r="N40" s="311" t="str">
        <f t="shared" si="20"/>
        <v/>
      </c>
      <c r="O40" s="312">
        <f>SUM('MTS summary'!$K$13:$K$16)</f>
        <v>0</v>
      </c>
      <c r="P40" s="312">
        <f>SUM('MTS summary'!$N$13:$N$16)</f>
        <v>0</v>
      </c>
      <c r="Q40" s="311" t="str">
        <f t="shared" ref="Q40:R40" si="21">M12</f>
        <v/>
      </c>
      <c r="R40" s="311" t="str">
        <f t="shared" si="21"/>
        <v/>
      </c>
      <c r="S40" s="312">
        <f>'MTS summary'!$K$17</f>
        <v>21</v>
      </c>
      <c r="T40" s="312">
        <f>'MTS summary'!$N$17</f>
        <v>6</v>
      </c>
      <c r="U40" s="311">
        <f t="shared" ref="U40:V40" si="22">P12</f>
        <v>0.2857142857142857</v>
      </c>
      <c r="V40" s="311">
        <f t="shared" si="22"/>
        <v>6.774668630338733E-2</v>
      </c>
      <c r="W40" s="312">
        <f>SUM('MTS summary'!$K$18:$K$20)</f>
        <v>0</v>
      </c>
      <c r="X40" s="312">
        <f>SUM('MTS summary'!$N$18:$N$20)</f>
        <v>0</v>
      </c>
      <c r="Y40" s="311" t="str">
        <f t="shared" ref="Y40:Z40" si="23">S12</f>
        <v/>
      </c>
      <c r="Z40" s="311" t="str">
        <f t="shared" si="23"/>
        <v/>
      </c>
      <c r="AA40" s="310">
        <f>'MTS summary'!$K$21</f>
        <v>21</v>
      </c>
      <c r="AB40" s="310">
        <f>'MTS summary'!$N$21</f>
        <v>6</v>
      </c>
      <c r="AC40" s="315">
        <f t="shared" ref="AC40:AD40" si="24">V12</f>
        <v>0.2857142857142857</v>
      </c>
      <c r="AD40" s="315">
        <f t="shared" si="24"/>
        <v>6.774668630338733E-2</v>
      </c>
      <c r="AE40" s="267"/>
      <c r="AF40" s="267"/>
    </row>
    <row r="41" spans="1:32" x14ac:dyDescent="0.25">
      <c r="A41" s="371"/>
      <c r="B41" s="293" t="s">
        <v>257</v>
      </c>
      <c r="C41" s="312">
        <f>SUM('MTS summary'!$T$6:$T$7)</f>
        <v>0</v>
      </c>
      <c r="D41" s="312">
        <f>SUM('MTS summary'!$W$6:$W$7)</f>
        <v>0</v>
      </c>
      <c r="E41" s="311" t="str">
        <f>D13</f>
        <v/>
      </c>
      <c r="F41" s="311" t="str">
        <f t="shared" si="18"/>
        <v/>
      </c>
      <c r="G41" s="312">
        <f>SUM('MTS summary'!$T$8:$T$11)</f>
        <v>0</v>
      </c>
      <c r="H41" s="312">
        <f>SUM('MTS summary'!$W$8:$W$11)</f>
        <v>0</v>
      </c>
      <c r="I41" s="311" t="str">
        <f t="shared" ref="I41:J41" si="25">G13</f>
        <v/>
      </c>
      <c r="J41" s="311" t="str">
        <f t="shared" si="25"/>
        <v/>
      </c>
      <c r="K41" s="312">
        <f>'MTS summary'!$T$12</f>
        <v>0</v>
      </c>
      <c r="L41" s="312">
        <f>'MTS summary'!$W$12</f>
        <v>0</v>
      </c>
      <c r="M41" s="311" t="str">
        <f t="shared" ref="M41:N41" si="26">J13</f>
        <v/>
      </c>
      <c r="N41" s="311" t="str">
        <f t="shared" si="26"/>
        <v/>
      </c>
      <c r="O41" s="312">
        <f>SUM('MTS summary'!$T$13:$T$16)</f>
        <v>0</v>
      </c>
      <c r="P41" s="312">
        <f>SUM('MTS summary'!$W$13:$W$16)</f>
        <v>0</v>
      </c>
      <c r="Q41" s="311" t="str">
        <f t="shared" ref="Q41:R41" si="27">M13</f>
        <v/>
      </c>
      <c r="R41" s="311" t="str">
        <f t="shared" si="27"/>
        <v/>
      </c>
      <c r="S41" s="312">
        <f>'MTS summary'!$T$17</f>
        <v>27</v>
      </c>
      <c r="T41" s="312">
        <f>'MTS summary'!$W$17</f>
        <v>10</v>
      </c>
      <c r="U41" s="311">
        <f t="shared" ref="U41:V41" si="28">P13</f>
        <v>0.37037037037037035</v>
      </c>
      <c r="V41" s="311">
        <f t="shared" si="28"/>
        <v>6.774668630338733E-2</v>
      </c>
      <c r="W41" s="312">
        <f>SUM('MTS summary'!$T$18:$T$20)</f>
        <v>0</v>
      </c>
      <c r="X41" s="312">
        <f>SUM('MTS summary'!$W$18:$W$20)</f>
        <v>0</v>
      </c>
      <c r="Y41" s="311" t="str">
        <f t="shared" ref="Y41:Z41" si="29">S13</f>
        <v/>
      </c>
      <c r="Z41" s="311" t="str">
        <f t="shared" si="29"/>
        <v/>
      </c>
      <c r="AA41" s="310">
        <f>'MTS summary'!$T$21</f>
        <v>27</v>
      </c>
      <c r="AB41" s="310">
        <f>'MTS summary'!$W$21</f>
        <v>10</v>
      </c>
      <c r="AC41" s="315">
        <f t="shared" ref="AC41:AD41" si="30">V13</f>
        <v>0.37037037037037035</v>
      </c>
      <c r="AD41" s="315">
        <f t="shared" si="30"/>
        <v>6.774668630338733E-2</v>
      </c>
      <c r="AE41" s="267"/>
      <c r="AF41" s="267"/>
    </row>
    <row r="42" spans="1:32" x14ac:dyDescent="0.25">
      <c r="A42" s="371"/>
      <c r="B42" s="293" t="s">
        <v>258</v>
      </c>
      <c r="C42" s="312">
        <f>SUM('MTS summary'!$AC$6:$AC$7)</f>
        <v>0</v>
      </c>
      <c r="D42" s="312">
        <f>SUM('MTS summary'!$AF$6:$AF$7)</f>
        <v>0</v>
      </c>
      <c r="E42" s="311" t="str">
        <f>D14</f>
        <v/>
      </c>
      <c r="F42" s="311" t="str">
        <f t="shared" si="18"/>
        <v/>
      </c>
      <c r="G42" s="312">
        <f>SUM('MTS summary'!$AC$8:$AC$11)</f>
        <v>0</v>
      </c>
      <c r="H42" s="312">
        <f>SUM('MTS summary'!$AF$8:$AF$11)</f>
        <v>0</v>
      </c>
      <c r="I42" s="311" t="str">
        <f t="shared" ref="I42:J42" si="31">G14</f>
        <v/>
      </c>
      <c r="J42" s="311" t="str">
        <f t="shared" si="31"/>
        <v/>
      </c>
      <c r="K42" s="312">
        <f>'MTS summary'!$AC$12</f>
        <v>0</v>
      </c>
      <c r="L42" s="312">
        <f>'MTS summary'!$AF$12</f>
        <v>0</v>
      </c>
      <c r="M42" s="311" t="str">
        <f t="shared" ref="M42:N42" si="32">J14</f>
        <v/>
      </c>
      <c r="N42" s="311" t="str">
        <f t="shared" si="32"/>
        <v/>
      </c>
      <c r="O42" s="312">
        <f>SUM('MTS summary'!$AC$13:$AC$16)</f>
        <v>0</v>
      </c>
      <c r="P42" s="312">
        <f>SUM('MTS summary'!$AF$13:$AF$16)</f>
        <v>0</v>
      </c>
      <c r="Q42" s="311" t="str">
        <f t="shared" ref="Q42:R42" si="33">M14</f>
        <v/>
      </c>
      <c r="R42" s="311" t="str">
        <f t="shared" si="33"/>
        <v/>
      </c>
      <c r="S42" s="312">
        <f>'MTS summary'!$AC$17</f>
        <v>26</v>
      </c>
      <c r="T42" s="312">
        <f>'MTS summary'!$AF$17</f>
        <v>7</v>
      </c>
      <c r="U42" s="311">
        <f t="shared" ref="U42:V42" si="34">P14</f>
        <v>0.26923076923076922</v>
      </c>
      <c r="V42" s="311">
        <f t="shared" si="34"/>
        <v>6.774668630338733E-2</v>
      </c>
      <c r="W42" s="312">
        <f>SUM('MTS summary'!$AC$18:$AC$20)</f>
        <v>0</v>
      </c>
      <c r="X42" s="312">
        <f>SUM('MTS summary'!$AF$18:$AF$20)</f>
        <v>0</v>
      </c>
      <c r="Y42" s="311" t="str">
        <f t="shared" ref="Y42:Z42" si="35">S14</f>
        <v/>
      </c>
      <c r="Z42" s="311" t="str">
        <f t="shared" si="35"/>
        <v/>
      </c>
      <c r="AA42" s="310">
        <f>'MTS summary'!$AC$21</f>
        <v>26</v>
      </c>
      <c r="AB42" s="310">
        <f>'MTS summary'!$AF$21</f>
        <v>7</v>
      </c>
      <c r="AC42" s="315">
        <f t="shared" ref="AC42:AD42" si="36">V14</f>
        <v>0.26923076923076922</v>
      </c>
      <c r="AD42" s="315">
        <f t="shared" si="36"/>
        <v>6.774668630338733E-2</v>
      </c>
      <c r="AE42" s="267"/>
      <c r="AF42" s="267"/>
    </row>
    <row r="43" spans="1:32" x14ac:dyDescent="0.25">
      <c r="A43" s="267"/>
      <c r="B43" s="267"/>
      <c r="C43" s="267"/>
      <c r="D43" s="267"/>
      <c r="E43" s="267"/>
      <c r="F43" s="267"/>
      <c r="G43" s="267"/>
      <c r="H43" s="267"/>
      <c r="I43" s="267"/>
      <c r="J43" s="267"/>
      <c r="K43" s="267"/>
      <c r="L43" s="267"/>
      <c r="M43" s="267"/>
      <c r="N43" s="267"/>
      <c r="O43" s="267"/>
      <c r="P43" s="267"/>
      <c r="Q43" s="267"/>
      <c r="R43" s="267"/>
      <c r="S43" s="267"/>
      <c r="T43" s="267"/>
      <c r="U43" s="267"/>
      <c r="V43" s="267"/>
      <c r="W43" s="267"/>
      <c r="X43" s="267"/>
      <c r="Y43" s="267"/>
      <c r="Z43" s="267"/>
      <c r="AA43" s="267"/>
      <c r="AB43" s="267"/>
      <c r="AC43" s="267"/>
      <c r="AD43" s="267"/>
      <c r="AE43" s="267"/>
      <c r="AF43" s="267"/>
    </row>
    <row r="44" spans="1:32" x14ac:dyDescent="0.25">
      <c r="A44" s="268" t="s">
        <v>865</v>
      </c>
      <c r="B44" s="268"/>
      <c r="C44" s="280" t="s">
        <v>876</v>
      </c>
      <c r="D44" s="280" t="s">
        <v>877</v>
      </c>
      <c r="E44" s="280" t="s">
        <v>878</v>
      </c>
      <c r="F44" s="280" t="s">
        <v>879</v>
      </c>
      <c r="G44" s="267"/>
      <c r="H44" s="267"/>
      <c r="I44" s="267"/>
      <c r="J44" s="267"/>
      <c r="K44" s="267"/>
      <c r="L44" s="267"/>
      <c r="M44" s="267"/>
      <c r="N44" s="267"/>
      <c r="O44" s="267"/>
      <c r="P44" s="267"/>
      <c r="Q44" s="267"/>
      <c r="R44" s="267"/>
      <c r="S44" s="267"/>
      <c r="T44" s="267"/>
      <c r="U44" s="267"/>
      <c r="V44" s="267"/>
      <c r="W44" s="267"/>
      <c r="X44" s="267"/>
      <c r="Y44" s="267"/>
      <c r="Z44" s="267"/>
      <c r="AA44" s="267"/>
      <c r="AB44" s="267"/>
      <c r="AC44" s="267"/>
      <c r="AD44" s="267"/>
      <c r="AE44" s="267"/>
      <c r="AF44" s="267"/>
    </row>
    <row r="45" spans="1:32" x14ac:dyDescent="0.25">
      <c r="A45" s="371" t="s">
        <v>889</v>
      </c>
      <c r="B45" s="292" t="s">
        <v>880</v>
      </c>
      <c r="C45" s="312">
        <f>SUM(C46:C48)</f>
        <v>23</v>
      </c>
      <c r="D45" s="312">
        <f>SUM(D46:D48)</f>
        <v>128</v>
      </c>
      <c r="E45" s="312">
        <f>SUM(E46:E48)</f>
        <v>108</v>
      </c>
      <c r="F45" s="312">
        <f>SUM(F46:F48)</f>
        <v>1293</v>
      </c>
      <c r="G45" s="267"/>
      <c r="H45" s="267"/>
      <c r="I45" s="267"/>
      <c r="J45" s="267"/>
      <c r="K45" s="267"/>
      <c r="L45" s="267"/>
      <c r="M45" s="267"/>
      <c r="N45" s="267"/>
      <c r="O45" s="267"/>
      <c r="P45" s="267"/>
      <c r="Q45" s="267"/>
      <c r="R45" s="267"/>
      <c r="S45" s="267"/>
      <c r="T45" s="267"/>
      <c r="U45" s="267"/>
      <c r="V45" s="267"/>
      <c r="W45" s="267"/>
      <c r="X45" s="267"/>
      <c r="Y45" s="267"/>
      <c r="Z45" s="267"/>
      <c r="AA45" s="267"/>
      <c r="AB45" s="267"/>
      <c r="AC45" s="267"/>
      <c r="AD45" s="267"/>
      <c r="AE45" s="267"/>
      <c r="AF45" s="267"/>
    </row>
    <row r="46" spans="1:32" x14ac:dyDescent="0.25">
      <c r="A46" s="371"/>
      <c r="B46" s="293" t="s">
        <v>256</v>
      </c>
      <c r="C46" s="314">
        <f>'3.2.MTS B (M1)'!$D$4</f>
        <v>6</v>
      </c>
      <c r="D46" s="314">
        <f>'3.2.MTS B (M1)'!$K$4</f>
        <v>12</v>
      </c>
      <c r="E46" s="314">
        <f>'3.2.MTS B (M1)'!$N$4</f>
        <v>10</v>
      </c>
      <c r="F46" s="314">
        <f>'3.2.MTS B (M1)'!$P$4</f>
        <v>525</v>
      </c>
      <c r="G46" s="267"/>
      <c r="H46" s="267"/>
      <c r="I46" s="267"/>
      <c r="J46" s="267"/>
      <c r="K46" s="267"/>
      <c r="L46" s="267"/>
      <c r="M46" s="267"/>
      <c r="N46" s="267"/>
      <c r="O46" s="267"/>
      <c r="P46" s="267"/>
      <c r="Q46" s="267"/>
      <c r="R46" s="267"/>
      <c r="S46" s="267"/>
      <c r="T46" s="267"/>
      <c r="U46" s="267"/>
      <c r="V46" s="267"/>
      <c r="W46" s="267"/>
      <c r="X46" s="267"/>
      <c r="Y46" s="267"/>
      <c r="Z46" s="267"/>
      <c r="AA46" s="267"/>
      <c r="AB46" s="267"/>
      <c r="AC46" s="267"/>
      <c r="AD46" s="267"/>
      <c r="AE46" s="267"/>
      <c r="AF46" s="267"/>
    </row>
    <row r="47" spans="1:32" x14ac:dyDescent="0.25">
      <c r="A47" s="371"/>
      <c r="B47" s="293" t="s">
        <v>257</v>
      </c>
      <c r="C47" s="314">
        <f>'3.2.MTS B (M2)'!$D$4</f>
        <v>10</v>
      </c>
      <c r="D47" s="314">
        <f>'3.2.MTS B (M2)'!$K$4</f>
        <v>90</v>
      </c>
      <c r="E47" s="314">
        <f>'3.2.MTS B (M2)'!$N$4</f>
        <v>54</v>
      </c>
      <c r="F47" s="314">
        <f>'3.2.MTS B (M2)'!$P$4</f>
        <v>380</v>
      </c>
      <c r="G47" s="267"/>
      <c r="H47" s="267"/>
      <c r="I47" s="267"/>
      <c r="J47" s="267"/>
      <c r="K47" s="267"/>
      <c r="L47" s="267"/>
      <c r="M47" s="267"/>
      <c r="N47" s="267"/>
      <c r="O47" s="267"/>
      <c r="P47" s="267"/>
      <c r="Q47" s="267"/>
      <c r="R47" s="267"/>
      <c r="S47" s="267"/>
      <c r="T47" s="267"/>
      <c r="U47" s="267"/>
      <c r="V47" s="267"/>
      <c r="W47" s="267"/>
      <c r="X47" s="267"/>
      <c r="Y47" s="267"/>
      <c r="Z47" s="267"/>
      <c r="AA47" s="267"/>
      <c r="AB47" s="267"/>
      <c r="AC47" s="267"/>
      <c r="AD47" s="267"/>
      <c r="AE47" s="267"/>
      <c r="AF47" s="267"/>
    </row>
    <row r="48" spans="1:32" x14ac:dyDescent="0.25">
      <c r="A48" s="371"/>
      <c r="B48" s="293" t="s">
        <v>258</v>
      </c>
      <c r="C48" s="314">
        <f>'3.2.MTS B (M3)'!$D$4</f>
        <v>7</v>
      </c>
      <c r="D48" s="314">
        <f>'3.2.MTS B (M3)'!$K$4</f>
        <v>26</v>
      </c>
      <c r="E48" s="314">
        <f>'3.2.MTS B (M3)'!$N$4</f>
        <v>44</v>
      </c>
      <c r="F48" s="314">
        <f>'3.2.MTS B (M3)'!$P$4</f>
        <v>388</v>
      </c>
      <c r="G48" s="267"/>
      <c r="H48" s="267"/>
      <c r="I48" s="267"/>
      <c r="J48" s="267"/>
      <c r="K48" s="267"/>
      <c r="L48" s="267"/>
      <c r="M48" s="267"/>
      <c r="N48" s="267"/>
      <c r="O48" s="267"/>
      <c r="P48" s="267"/>
      <c r="Q48" s="267"/>
      <c r="R48" s="267"/>
      <c r="S48" s="267"/>
      <c r="T48" s="267"/>
      <c r="U48" s="267"/>
      <c r="V48" s="267"/>
      <c r="W48" s="267"/>
      <c r="X48" s="267"/>
      <c r="Y48" s="267"/>
      <c r="Z48" s="267"/>
      <c r="AA48" s="267"/>
      <c r="AB48" s="267"/>
      <c r="AC48" s="267"/>
      <c r="AD48" s="267"/>
      <c r="AE48" s="267"/>
      <c r="AF48" s="267"/>
    </row>
    <row r="49" spans="1:32" x14ac:dyDescent="0.25">
      <c r="A49" s="267"/>
      <c r="B49" s="267"/>
      <c r="C49" s="267"/>
      <c r="D49" s="267"/>
      <c r="E49" s="267"/>
      <c r="F49" s="267"/>
      <c r="G49" s="267"/>
      <c r="H49" s="267"/>
      <c r="I49" s="267"/>
      <c r="J49" s="267"/>
      <c r="K49" s="267"/>
      <c r="L49" s="267"/>
      <c r="M49" s="267"/>
      <c r="N49" s="267"/>
      <c r="O49" s="267"/>
      <c r="P49" s="267"/>
      <c r="Q49" s="267"/>
      <c r="R49" s="267"/>
      <c r="S49" s="267"/>
      <c r="T49" s="267"/>
      <c r="U49" s="267"/>
      <c r="V49" s="267"/>
      <c r="W49" s="267"/>
      <c r="X49" s="267"/>
      <c r="Y49" s="267"/>
      <c r="Z49" s="267"/>
      <c r="AA49" s="267"/>
      <c r="AB49" s="267"/>
      <c r="AC49" s="267"/>
      <c r="AD49" s="267"/>
      <c r="AE49" s="267"/>
      <c r="AF49" s="267"/>
    </row>
    <row r="50" spans="1:32" x14ac:dyDescent="0.25">
      <c r="A50" s="267"/>
      <c r="B50" s="267"/>
      <c r="C50" s="267"/>
      <c r="D50" s="267"/>
      <c r="E50" s="267"/>
      <c r="F50" s="267"/>
      <c r="G50" s="267"/>
      <c r="H50" s="267"/>
      <c r="I50" s="267"/>
      <c r="J50" s="267"/>
      <c r="K50" s="267"/>
      <c r="L50" s="267"/>
      <c r="M50" s="267"/>
      <c r="N50" s="267"/>
      <c r="O50" s="267"/>
      <c r="P50" s="267"/>
      <c r="Q50" s="267"/>
      <c r="R50" s="267"/>
      <c r="S50" s="267"/>
      <c r="T50" s="267"/>
      <c r="U50" s="267"/>
      <c r="V50" s="267"/>
      <c r="W50" s="267"/>
      <c r="X50" s="267"/>
      <c r="Y50" s="267"/>
      <c r="Z50" s="267"/>
      <c r="AA50" s="267"/>
      <c r="AB50" s="267"/>
      <c r="AC50" s="267"/>
      <c r="AD50" s="267"/>
      <c r="AE50" s="267"/>
      <c r="AF50" s="267"/>
    </row>
    <row r="51" spans="1:32" x14ac:dyDescent="0.25">
      <c r="A51" s="267"/>
      <c r="B51" s="267"/>
      <c r="C51" s="267"/>
      <c r="D51" s="267"/>
      <c r="E51" s="267"/>
      <c r="F51" s="267"/>
      <c r="G51" s="267"/>
      <c r="H51" s="267"/>
      <c r="I51" s="267"/>
      <c r="J51" s="267"/>
      <c r="K51" s="267"/>
      <c r="L51" s="267"/>
      <c r="M51" s="267"/>
      <c r="N51" s="267"/>
      <c r="O51" s="267"/>
      <c r="P51" s="267"/>
      <c r="Q51" s="267"/>
      <c r="R51" s="267"/>
      <c r="S51" s="267"/>
      <c r="T51" s="267"/>
      <c r="U51" s="267"/>
      <c r="V51" s="267"/>
      <c r="W51" s="267"/>
      <c r="X51" s="267"/>
      <c r="Y51" s="267"/>
      <c r="Z51" s="267"/>
      <c r="AA51" s="267"/>
      <c r="AB51" s="267"/>
      <c r="AC51" s="267"/>
      <c r="AD51" s="267"/>
      <c r="AE51" s="267"/>
      <c r="AF51" s="267"/>
    </row>
    <row r="52" spans="1:32" x14ac:dyDescent="0.25">
      <c r="A52" s="267"/>
      <c r="B52" s="267"/>
      <c r="C52" s="267"/>
      <c r="D52" s="267"/>
      <c r="E52" s="267"/>
      <c r="F52" s="267"/>
      <c r="G52" s="267"/>
      <c r="H52" s="267"/>
      <c r="I52" s="267"/>
      <c r="J52" s="267"/>
      <c r="K52" s="267"/>
      <c r="L52" s="267"/>
      <c r="M52" s="267"/>
      <c r="N52" s="267"/>
      <c r="O52" s="267"/>
      <c r="P52" s="267"/>
      <c r="Q52" s="267"/>
      <c r="R52" s="267"/>
      <c r="S52" s="267"/>
      <c r="T52" s="267"/>
      <c r="U52" s="267"/>
      <c r="V52" s="267"/>
      <c r="W52" s="267"/>
      <c r="X52" s="267"/>
      <c r="Y52" s="267"/>
      <c r="Z52" s="267"/>
      <c r="AA52" s="267"/>
      <c r="AB52" s="267"/>
      <c r="AC52" s="267"/>
      <c r="AD52" s="267"/>
      <c r="AE52" s="267"/>
      <c r="AF52" s="267"/>
    </row>
    <row r="59" spans="1:32" x14ac:dyDescent="0.25">
      <c r="X59" s="266"/>
      <c r="Y59" s="266"/>
    </row>
    <row r="60" spans="1:32" x14ac:dyDescent="0.25">
      <c r="X60" s="266"/>
      <c r="Y60" s="266"/>
    </row>
    <row r="61" spans="1:32" x14ac:dyDescent="0.25">
      <c r="X61" s="266"/>
      <c r="Y61" s="266"/>
    </row>
    <row r="62" spans="1:32" x14ac:dyDescent="0.25">
      <c r="A62" s="266"/>
      <c r="B62" s="266"/>
      <c r="C62" s="266"/>
      <c r="D62" s="266"/>
      <c r="E62" s="266"/>
      <c r="F62" s="266"/>
      <c r="G62" s="266"/>
      <c r="H62" s="266"/>
      <c r="I62" s="266"/>
      <c r="J62" s="266"/>
      <c r="K62" s="266"/>
      <c r="L62" s="266"/>
      <c r="M62" s="266"/>
      <c r="N62" s="266"/>
      <c r="O62" s="266"/>
      <c r="P62" s="266"/>
      <c r="Q62" s="266"/>
      <c r="R62" s="266"/>
      <c r="S62" s="266"/>
      <c r="T62" s="266"/>
      <c r="U62" s="266"/>
      <c r="V62" s="266"/>
      <c r="W62" s="266"/>
      <c r="X62" s="266"/>
      <c r="Y62" s="266"/>
    </row>
    <row r="63" spans="1:32" x14ac:dyDescent="0.25">
      <c r="A63" s="266"/>
      <c r="B63" s="266"/>
      <c r="C63" s="266"/>
      <c r="D63" s="266"/>
      <c r="E63" s="266"/>
      <c r="F63" s="266"/>
      <c r="G63" s="266"/>
      <c r="H63" s="266"/>
      <c r="I63" s="266"/>
      <c r="J63" s="266"/>
      <c r="K63" s="266"/>
      <c r="L63" s="266"/>
      <c r="M63" s="266"/>
      <c r="N63" s="266"/>
      <c r="O63" s="266"/>
      <c r="P63" s="266"/>
      <c r="Q63" s="266"/>
      <c r="R63" s="266"/>
      <c r="S63" s="266"/>
      <c r="T63" s="266"/>
      <c r="U63" s="266"/>
      <c r="V63" s="266"/>
      <c r="W63" s="266"/>
      <c r="X63" s="266"/>
      <c r="Y63" s="266"/>
    </row>
    <row r="64" spans="1:32" x14ac:dyDescent="0.25">
      <c r="F64" s="266"/>
      <c r="G64" s="266"/>
      <c r="H64" s="266"/>
      <c r="I64" s="266"/>
      <c r="J64" s="266"/>
      <c r="K64" s="266"/>
      <c r="L64" s="266"/>
      <c r="M64" s="266"/>
      <c r="N64" s="266"/>
      <c r="O64" s="266"/>
      <c r="P64" s="266"/>
      <c r="Q64" s="266"/>
      <c r="R64" s="266"/>
      <c r="S64" s="266"/>
      <c r="T64" s="266"/>
      <c r="U64" s="266"/>
      <c r="V64" s="266"/>
      <c r="W64" s="266"/>
      <c r="X64" s="266"/>
      <c r="Y64" s="266"/>
    </row>
    <row r="65" spans="1:32" x14ac:dyDescent="0.25">
      <c r="F65" s="266"/>
      <c r="G65" s="266"/>
      <c r="H65" s="266"/>
      <c r="I65" s="266"/>
      <c r="J65" s="266"/>
      <c r="K65" s="266"/>
      <c r="L65" s="266"/>
      <c r="M65" s="266"/>
      <c r="N65" s="266"/>
      <c r="O65" s="266"/>
      <c r="P65" s="266"/>
      <c r="Q65" s="266"/>
      <c r="R65" s="266"/>
      <c r="S65" s="266"/>
      <c r="T65" s="266"/>
      <c r="U65" s="266"/>
      <c r="V65" s="266"/>
      <c r="W65" s="266"/>
      <c r="X65" s="266"/>
      <c r="Y65" s="266"/>
    </row>
    <row r="66" spans="1:32" x14ac:dyDescent="0.25">
      <c r="F66" s="266"/>
      <c r="G66" s="266"/>
      <c r="H66" s="266"/>
      <c r="I66" s="266"/>
      <c r="J66" s="266"/>
      <c r="K66" s="266"/>
      <c r="L66" s="266"/>
      <c r="M66" s="266"/>
      <c r="N66" s="266"/>
      <c r="O66" s="266"/>
      <c r="P66" s="266"/>
      <c r="Q66" s="266"/>
      <c r="R66" s="266"/>
      <c r="S66" s="266"/>
      <c r="T66" s="266"/>
      <c r="U66" s="266"/>
      <c r="V66" s="266"/>
      <c r="W66" s="266"/>
      <c r="X66" s="266"/>
      <c r="Y66" s="266"/>
    </row>
    <row r="67" spans="1:32" x14ac:dyDescent="0.25">
      <c r="A67" s="266"/>
      <c r="B67" s="266"/>
      <c r="C67" s="266"/>
      <c r="D67" s="266"/>
      <c r="E67" s="266"/>
      <c r="F67" s="266"/>
      <c r="G67" s="266"/>
      <c r="H67" s="266"/>
      <c r="I67" s="266"/>
      <c r="J67" s="266"/>
      <c r="K67" s="266"/>
      <c r="L67" s="266"/>
      <c r="M67" s="266"/>
      <c r="N67" s="266"/>
      <c r="O67" s="266"/>
      <c r="P67" s="266"/>
      <c r="Q67" s="266"/>
      <c r="R67" s="266"/>
      <c r="S67" s="266"/>
      <c r="T67" s="266"/>
      <c r="U67" s="266"/>
      <c r="V67" s="266"/>
      <c r="W67" s="266"/>
      <c r="X67" s="266"/>
      <c r="Y67" s="266"/>
    </row>
    <row r="68" spans="1:32" x14ac:dyDescent="0.25">
      <c r="A68" s="266"/>
      <c r="B68" s="266"/>
      <c r="C68" s="266"/>
      <c r="D68" s="266"/>
      <c r="E68" s="266"/>
      <c r="F68" s="266"/>
      <c r="G68" s="266"/>
      <c r="H68" s="266"/>
      <c r="I68" s="266"/>
      <c r="J68" s="266"/>
      <c r="K68" s="266"/>
      <c r="L68" s="266"/>
      <c r="M68" s="266"/>
      <c r="N68" s="266"/>
      <c r="O68" s="266"/>
      <c r="P68" s="266"/>
      <c r="Q68" s="266"/>
      <c r="R68" s="266"/>
      <c r="S68" s="266"/>
      <c r="T68" s="266"/>
      <c r="U68" s="266"/>
      <c r="V68" s="266"/>
      <c r="W68" s="266"/>
      <c r="X68" s="266"/>
      <c r="Y68" s="266"/>
    </row>
    <row r="69" spans="1:32" x14ac:dyDescent="0.25">
      <c r="I69" s="266"/>
      <c r="J69" s="266"/>
      <c r="K69" s="266"/>
      <c r="L69" s="266"/>
      <c r="M69" s="266"/>
      <c r="N69" s="266"/>
      <c r="O69" s="266"/>
      <c r="P69" s="266"/>
      <c r="Q69" s="266"/>
      <c r="R69" s="266"/>
      <c r="S69" s="266"/>
      <c r="T69" s="266"/>
      <c r="U69" s="266"/>
      <c r="V69" s="266"/>
      <c r="W69" s="266"/>
      <c r="X69" s="266"/>
      <c r="Y69" s="266"/>
    </row>
    <row r="70" spans="1:32" x14ac:dyDescent="0.25">
      <c r="I70" s="266"/>
      <c r="J70" s="266"/>
      <c r="K70" s="266"/>
      <c r="L70" s="266"/>
      <c r="M70" s="266"/>
      <c r="N70" s="266"/>
      <c r="O70" s="266"/>
      <c r="P70" s="266"/>
      <c r="Q70" s="266"/>
      <c r="R70" s="266"/>
      <c r="S70" s="266"/>
      <c r="T70" s="266"/>
      <c r="U70" s="266"/>
      <c r="V70" s="266"/>
      <c r="W70" s="266"/>
      <c r="X70" s="266"/>
      <c r="Y70" s="266"/>
    </row>
    <row r="71" spans="1:32" x14ac:dyDescent="0.25">
      <c r="A71" s="266"/>
      <c r="B71" s="266"/>
      <c r="C71" s="266"/>
      <c r="D71" s="266"/>
      <c r="E71" s="266"/>
      <c r="F71" s="266"/>
      <c r="G71" s="266"/>
      <c r="H71" s="266"/>
      <c r="I71" s="266"/>
      <c r="J71" s="266"/>
      <c r="K71" s="266"/>
      <c r="L71" s="266"/>
      <c r="M71" s="266"/>
      <c r="N71" s="266"/>
      <c r="O71" s="266"/>
      <c r="P71" s="266"/>
      <c r="Q71" s="266"/>
      <c r="R71" s="266"/>
      <c r="S71" s="266"/>
      <c r="T71" s="266"/>
      <c r="U71" s="266"/>
    </row>
    <row r="72" spans="1:32" x14ac:dyDescent="0.25">
      <c r="A72" s="266"/>
      <c r="B72" s="266"/>
      <c r="C72" s="266"/>
      <c r="D72" s="266"/>
      <c r="E72" s="266"/>
      <c r="F72" s="266"/>
      <c r="G72" s="266"/>
      <c r="H72" s="266"/>
      <c r="I72" s="266"/>
      <c r="J72" s="266"/>
      <c r="K72" s="266"/>
      <c r="L72" s="266"/>
      <c r="M72" s="266"/>
      <c r="N72" s="266"/>
      <c r="O72" s="266"/>
      <c r="P72" s="266"/>
      <c r="Q72" s="266"/>
      <c r="R72" s="266"/>
      <c r="S72" s="266"/>
      <c r="T72" s="266"/>
      <c r="U72" s="266"/>
    </row>
    <row r="73" spans="1:32" x14ac:dyDescent="0.25">
      <c r="G73" s="266"/>
      <c r="H73" s="266"/>
      <c r="I73" s="266"/>
      <c r="J73" s="266"/>
      <c r="K73" s="266"/>
      <c r="L73" s="266"/>
      <c r="M73" s="266"/>
      <c r="N73" s="266"/>
      <c r="O73" s="266"/>
      <c r="P73" s="266"/>
      <c r="Q73" s="266"/>
      <c r="R73" s="266"/>
      <c r="S73" s="266"/>
      <c r="T73" s="266"/>
      <c r="U73" s="266"/>
      <c r="V73" s="266"/>
      <c r="W73" s="266"/>
      <c r="X73" s="266"/>
      <c r="Y73" s="266"/>
    </row>
    <row r="77" spans="1:32" x14ac:dyDescent="0.25">
      <c r="AF77" s="266"/>
    </row>
    <row r="78" spans="1:32" x14ac:dyDescent="0.25">
      <c r="AF78" s="266"/>
    </row>
    <row r="79" spans="1:32" x14ac:dyDescent="0.25">
      <c r="AF79" s="266"/>
    </row>
    <row r="89" spans="25:31" x14ac:dyDescent="0.25">
      <c r="Y89" s="266"/>
    </row>
    <row r="92" spans="25:31" x14ac:dyDescent="0.25">
      <c r="AE92" s="266"/>
    </row>
    <row r="93" spans="25:31" x14ac:dyDescent="0.25">
      <c r="AE93" s="265" t="s">
        <v>845</v>
      </c>
    </row>
    <row r="94" spans="25:31" x14ac:dyDescent="0.25">
      <c r="AE94" s="266" t="str">
        <f>IF(AA39=SUM(W39,S39,O39,K39,G39,C39),"OK","Sum of elements not equal to total")</f>
        <v>OK</v>
      </c>
    </row>
    <row r="95" spans="25:31" x14ac:dyDescent="0.25">
      <c r="AE95" s="266" t="str">
        <f>IF(AB39=SUM(X39,T39,P39,L39,H39,D39),"OK","Sum of elements not equal to total")</f>
        <v>OK</v>
      </c>
    </row>
  </sheetData>
  <mergeCells count="28">
    <mergeCell ref="A39:A42"/>
    <mergeCell ref="A45:A48"/>
    <mergeCell ref="U2:W2"/>
    <mergeCell ref="C9:E9"/>
    <mergeCell ref="F9:H9"/>
    <mergeCell ref="I9:K9"/>
    <mergeCell ref="L9:N9"/>
    <mergeCell ref="O9:Q9"/>
    <mergeCell ref="R9:T9"/>
    <mergeCell ref="U9:W9"/>
    <mergeCell ref="C2:E2"/>
    <mergeCell ref="F2:H2"/>
    <mergeCell ref="I2:K2"/>
    <mergeCell ref="L2:N2"/>
    <mergeCell ref="O2:Q2"/>
    <mergeCell ref="R2:T2"/>
    <mergeCell ref="AA37:AD37"/>
    <mergeCell ref="C37:F37"/>
    <mergeCell ref="G37:J37"/>
    <mergeCell ref="K37:N37"/>
    <mergeCell ref="O37:R37"/>
    <mergeCell ref="S37:V37"/>
    <mergeCell ref="W37:Z37"/>
    <mergeCell ref="A4:A7"/>
    <mergeCell ref="A11:A14"/>
    <mergeCell ref="A17:A20"/>
    <mergeCell ref="A32:A35"/>
    <mergeCell ref="A26:A29"/>
  </mergeCells>
  <pageMargins left="0.7" right="0.7" top="0.75" bottom="0.75" header="0.3" footer="0.3"/>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B2:AM181"/>
  <sheetViews>
    <sheetView showGridLines="0" zoomScale="70" zoomScaleNormal="70" workbookViewId="0">
      <selection activeCell="G16" sqref="G16"/>
    </sheetView>
  </sheetViews>
  <sheetFormatPr defaultRowHeight="15" x14ac:dyDescent="0.25"/>
  <cols>
    <col min="1" max="1" width="3.28515625" customWidth="1"/>
    <col min="2" max="2" width="17.85546875" customWidth="1"/>
    <col min="3" max="3" width="14.5703125" customWidth="1"/>
    <col min="4" max="4" width="14" customWidth="1"/>
    <col min="5" max="5" width="20.28515625" customWidth="1"/>
    <col min="6" max="6" width="13.5703125" customWidth="1"/>
    <col min="7" max="7" width="14.42578125" customWidth="1"/>
    <col min="8" max="8" width="13.85546875" customWidth="1"/>
    <col min="9" max="9" width="14.28515625" customWidth="1"/>
    <col min="10" max="10" width="14" customWidth="1"/>
    <col min="11" max="11" width="14.42578125" customWidth="1"/>
    <col min="12" max="12" width="13.85546875" customWidth="1"/>
    <col min="13" max="13" width="14.28515625" customWidth="1"/>
    <col min="14" max="14" width="14" customWidth="1"/>
    <col min="15" max="15" width="14.5703125" customWidth="1"/>
    <col min="16" max="16" width="14" customWidth="1"/>
    <col min="17" max="17" width="14.42578125" customWidth="1"/>
    <col min="18" max="18" width="14.28515625" customWidth="1"/>
    <col min="19" max="19" width="23.42578125" bestFit="1" customWidth="1"/>
    <col min="20" max="20" width="15.7109375" bestFit="1" customWidth="1"/>
    <col min="21" max="21" width="12.85546875" bestFit="1" customWidth="1"/>
    <col min="22" max="22" width="17.7109375" bestFit="1" customWidth="1"/>
    <col min="23" max="23" width="18.7109375" bestFit="1" customWidth="1"/>
    <col min="24" max="24" width="15.7109375" bestFit="1" customWidth="1"/>
    <col min="25" max="25" width="12.85546875" bestFit="1" customWidth="1"/>
    <col min="26" max="26" width="17.7109375" bestFit="1" customWidth="1"/>
    <col min="27" max="27" width="18.7109375" bestFit="1" customWidth="1"/>
    <col min="28" max="28" width="16.28515625" customWidth="1"/>
    <col min="29" max="29" width="18.7109375" customWidth="1"/>
    <col min="30" max="30" width="19.5703125" customWidth="1"/>
    <col min="31" max="31" width="19" customWidth="1"/>
    <col min="36" max="36" width="17.85546875" customWidth="1"/>
    <col min="37" max="37" width="14.42578125" customWidth="1"/>
    <col min="38" max="38" width="13.85546875" customWidth="1"/>
    <col min="39" max="50" width="14.28515625" customWidth="1"/>
    <col min="51" max="51" width="14.28515625" bestFit="1" customWidth="1"/>
  </cols>
  <sheetData>
    <row r="2" spans="2:39" ht="21" x14ac:dyDescent="0.35">
      <c r="B2" s="298" t="s">
        <v>909</v>
      </c>
    </row>
    <row r="3" spans="2:39" x14ac:dyDescent="0.25">
      <c r="C3" s="294" t="s">
        <v>279</v>
      </c>
      <c r="AG3" s="267"/>
    </row>
    <row r="4" spans="2:39" x14ac:dyDescent="0.25">
      <c r="B4" s="294" t="s">
        <v>275</v>
      </c>
      <c r="C4" t="s">
        <v>893</v>
      </c>
      <c r="D4" t="s">
        <v>894</v>
      </c>
      <c r="E4" t="s">
        <v>895</v>
      </c>
      <c r="F4" t="s">
        <v>896</v>
      </c>
      <c r="G4" t="s">
        <v>899</v>
      </c>
      <c r="H4" t="s">
        <v>900</v>
      </c>
      <c r="I4" t="s">
        <v>897</v>
      </c>
      <c r="J4" t="s">
        <v>898</v>
      </c>
      <c r="K4" t="s">
        <v>901</v>
      </c>
      <c r="L4" t="s">
        <v>902</v>
      </c>
      <c r="M4" t="s">
        <v>903</v>
      </c>
      <c r="N4" t="s">
        <v>904</v>
      </c>
      <c r="O4" t="s">
        <v>905</v>
      </c>
      <c r="P4" t="s">
        <v>906</v>
      </c>
      <c r="Q4" t="s">
        <v>907</v>
      </c>
      <c r="R4" t="s">
        <v>908</v>
      </c>
      <c r="AG4" s="267"/>
    </row>
    <row r="5" spans="2:39" x14ac:dyDescent="0.25">
      <c r="B5" s="295">
        <v>0</v>
      </c>
      <c r="C5" s="296"/>
      <c r="D5" s="296"/>
      <c r="E5" s="296" t="e">
        <v>#DIV/0!</v>
      </c>
      <c r="F5" s="296" t="e">
        <v>#DIV/0!</v>
      </c>
      <c r="G5" s="296"/>
      <c r="H5" s="296"/>
      <c r="I5" s="296" t="e">
        <v>#DIV/0!</v>
      </c>
      <c r="J5" s="296" t="e">
        <v>#DIV/0!</v>
      </c>
      <c r="K5" s="296"/>
      <c r="L5" s="296"/>
      <c r="M5" s="296" t="e">
        <v>#DIV/0!</v>
      </c>
      <c r="N5" s="296" t="e">
        <v>#DIV/0!</v>
      </c>
      <c r="O5" s="296">
        <v>0</v>
      </c>
      <c r="P5" s="296">
        <v>0</v>
      </c>
      <c r="Q5" s="297" t="e">
        <v>#DIV/0!</v>
      </c>
      <c r="R5" s="297" t="e">
        <v>#DIV/0!</v>
      </c>
      <c r="AG5" s="267"/>
    </row>
    <row r="6" spans="2:39" x14ac:dyDescent="0.25">
      <c r="B6" s="295" t="s">
        <v>277</v>
      </c>
      <c r="C6" s="296"/>
      <c r="D6" s="296"/>
      <c r="E6" s="296" t="e">
        <v>#DIV/0!</v>
      </c>
      <c r="F6" s="296" t="e">
        <v>#DIV/0!</v>
      </c>
      <c r="G6" s="296"/>
      <c r="H6" s="296"/>
      <c r="I6" s="296" t="e">
        <v>#DIV/0!</v>
      </c>
      <c r="J6" s="296" t="e">
        <v>#DIV/0!</v>
      </c>
      <c r="K6" s="296"/>
      <c r="L6" s="296"/>
      <c r="M6" s="296" t="e">
        <v>#DIV/0!</v>
      </c>
      <c r="N6" s="296" t="e">
        <v>#DIV/0!</v>
      </c>
      <c r="O6" s="296">
        <v>0</v>
      </c>
      <c r="P6" s="296">
        <v>0</v>
      </c>
      <c r="Q6" s="297" t="e">
        <v>#DIV/0!</v>
      </c>
      <c r="R6" s="297" t="e">
        <v>#DIV/0!</v>
      </c>
      <c r="AG6" s="267"/>
      <c r="AH6" s="266"/>
      <c r="AI6" s="266"/>
      <c r="AJ6" s="266"/>
      <c r="AK6" s="266"/>
    </row>
    <row r="7" spans="2:39" x14ac:dyDescent="0.25">
      <c r="AG7" s="267"/>
      <c r="AH7" s="266"/>
      <c r="AI7" s="266"/>
      <c r="AJ7" s="266"/>
      <c r="AK7" s="266"/>
    </row>
    <row r="8" spans="2:39" ht="21" x14ac:dyDescent="0.35">
      <c r="S8" s="298" t="s">
        <v>913</v>
      </c>
    </row>
    <row r="9" spans="2:39" x14ac:dyDescent="0.25">
      <c r="T9" s="294" t="s">
        <v>279</v>
      </c>
    </row>
    <row r="10" spans="2:39" x14ac:dyDescent="0.25">
      <c r="S10" s="294" t="s">
        <v>275</v>
      </c>
      <c r="T10" t="s">
        <v>893</v>
      </c>
      <c r="U10" t="s">
        <v>894</v>
      </c>
      <c r="V10" t="s">
        <v>895</v>
      </c>
      <c r="W10" t="s">
        <v>896</v>
      </c>
      <c r="X10" t="s">
        <v>899</v>
      </c>
      <c r="Y10" t="s">
        <v>900</v>
      </c>
      <c r="Z10" t="s">
        <v>897</v>
      </c>
      <c r="AA10" t="s">
        <v>898</v>
      </c>
      <c r="AB10" t="s">
        <v>901</v>
      </c>
      <c r="AC10" t="s">
        <v>902</v>
      </c>
      <c r="AD10" t="s">
        <v>903</v>
      </c>
      <c r="AE10" t="s">
        <v>904</v>
      </c>
      <c r="AF10" t="s">
        <v>905</v>
      </c>
      <c r="AG10" t="s">
        <v>906</v>
      </c>
      <c r="AH10" t="s">
        <v>907</v>
      </c>
      <c r="AI10" t="s">
        <v>908</v>
      </c>
    </row>
    <row r="11" spans="2:39" x14ac:dyDescent="0.25">
      <c r="S11" s="295">
        <v>0</v>
      </c>
      <c r="T11" s="296"/>
      <c r="U11" s="296"/>
      <c r="V11" s="296" t="e">
        <v>#DIV/0!</v>
      </c>
      <c r="W11" s="296" t="e">
        <v>#DIV/0!</v>
      </c>
      <c r="X11" s="296"/>
      <c r="Y11" s="296"/>
      <c r="Z11" s="296" t="e">
        <v>#DIV/0!</v>
      </c>
      <c r="AA11" s="296" t="e">
        <v>#DIV/0!</v>
      </c>
      <c r="AB11" s="296"/>
      <c r="AC11" s="296"/>
      <c r="AD11" s="296" t="e">
        <v>#DIV/0!</v>
      </c>
      <c r="AE11" s="296" t="e">
        <v>#DIV/0!</v>
      </c>
      <c r="AF11" s="296">
        <v>0</v>
      </c>
      <c r="AG11" s="296">
        <v>0</v>
      </c>
      <c r="AH11" s="297" t="e">
        <v>#DIV/0!</v>
      </c>
      <c r="AI11" s="297" t="e">
        <v>#DIV/0!</v>
      </c>
    </row>
    <row r="12" spans="2:39" x14ac:dyDescent="0.25">
      <c r="S12" s="295" t="s">
        <v>277</v>
      </c>
      <c r="T12" s="296"/>
      <c r="U12" s="296"/>
      <c r="V12" s="296" t="e">
        <v>#DIV/0!</v>
      </c>
      <c r="W12" s="296" t="e">
        <v>#DIV/0!</v>
      </c>
      <c r="X12" s="296"/>
      <c r="Y12" s="296"/>
      <c r="Z12" s="296" t="e">
        <v>#DIV/0!</v>
      </c>
      <c r="AA12" s="296" t="e">
        <v>#DIV/0!</v>
      </c>
      <c r="AB12" s="296"/>
      <c r="AC12" s="296"/>
      <c r="AD12" s="296" t="e">
        <v>#DIV/0!</v>
      </c>
      <c r="AE12" s="296" t="e">
        <v>#DIV/0!</v>
      </c>
      <c r="AF12" s="296">
        <v>0</v>
      </c>
      <c r="AG12" s="296">
        <v>0</v>
      </c>
      <c r="AH12" s="297" t="e">
        <v>#DIV/0!</v>
      </c>
      <c r="AI12" s="297" t="e">
        <v>#DIV/0!</v>
      </c>
    </row>
    <row r="13" spans="2:39" x14ac:dyDescent="0.25">
      <c r="AG13" s="267"/>
    </row>
    <row r="14" spans="2:39" ht="21" x14ac:dyDescent="0.35">
      <c r="AG14" s="267"/>
      <c r="AJ14" s="298" t="s">
        <v>910</v>
      </c>
    </row>
    <row r="15" spans="2:39" x14ac:dyDescent="0.25">
      <c r="AG15" s="267"/>
      <c r="AK15" s="294" t="s">
        <v>279</v>
      </c>
    </row>
    <row r="16" spans="2:39" x14ac:dyDescent="0.25">
      <c r="AG16" s="267"/>
      <c r="AJ16" s="294" t="s">
        <v>275</v>
      </c>
      <c r="AK16" t="s">
        <v>912</v>
      </c>
      <c r="AL16" t="s">
        <v>911</v>
      </c>
      <c r="AM16" t="s">
        <v>908</v>
      </c>
    </row>
    <row r="17" spans="33:39" x14ac:dyDescent="0.25">
      <c r="AG17" s="267"/>
      <c r="AJ17" s="295">
        <v>0</v>
      </c>
      <c r="AK17" s="296">
        <v>0</v>
      </c>
      <c r="AL17" s="296">
        <v>0</v>
      </c>
      <c r="AM17" s="297" t="e">
        <v>#DIV/0!</v>
      </c>
    </row>
    <row r="18" spans="33:39" x14ac:dyDescent="0.25">
      <c r="AG18" s="267"/>
      <c r="AJ18" s="295" t="s">
        <v>277</v>
      </c>
      <c r="AK18" s="296">
        <v>0</v>
      </c>
      <c r="AL18" s="296">
        <v>0</v>
      </c>
      <c r="AM18" s="297" t="e">
        <v>#DIV/0!</v>
      </c>
    </row>
    <row r="19" spans="33:39" x14ac:dyDescent="0.25">
      <c r="AG19" s="267"/>
    </row>
    <row r="20" spans="33:39" x14ac:dyDescent="0.25">
      <c r="AG20" s="267"/>
    </row>
    <row r="21" spans="33:39" x14ac:dyDescent="0.25">
      <c r="AG21" s="267"/>
    </row>
    <row r="22" spans="33:39" x14ac:dyDescent="0.25">
      <c r="AG22" s="267"/>
    </row>
    <row r="23" spans="33:39" x14ac:dyDescent="0.25">
      <c r="AG23" s="267"/>
    </row>
    <row r="24" spans="33:39" x14ac:dyDescent="0.25">
      <c r="AG24" s="267"/>
    </row>
    <row r="25" spans="33:39" x14ac:dyDescent="0.25">
      <c r="AG25" s="267"/>
    </row>
    <row r="26" spans="33:39" x14ac:dyDescent="0.25">
      <c r="AG26" s="267"/>
    </row>
    <row r="27" spans="33:39" x14ac:dyDescent="0.25">
      <c r="AG27" s="267"/>
    </row>
    <row r="28" spans="33:39" x14ac:dyDescent="0.25">
      <c r="AG28" s="267"/>
    </row>
    <row r="29" spans="33:39" x14ac:dyDescent="0.25">
      <c r="AG29" s="267"/>
    </row>
    <row r="30" spans="33:39" x14ac:dyDescent="0.25">
      <c r="AG30" s="267"/>
    </row>
    <row r="31" spans="33:39" x14ac:dyDescent="0.25">
      <c r="AG31" s="267"/>
    </row>
    <row r="32" spans="33:39" x14ac:dyDescent="0.25">
      <c r="AG32" s="267"/>
    </row>
    <row r="33" spans="2:33" x14ac:dyDescent="0.25">
      <c r="AG33" s="267"/>
    </row>
    <row r="47" spans="2:33" x14ac:dyDescent="0.25">
      <c r="B47" s="268"/>
      <c r="C47" s="268"/>
      <c r="D47" s="372" t="s">
        <v>836</v>
      </c>
      <c r="E47" s="372"/>
      <c r="F47" s="372"/>
      <c r="G47" s="372" t="s">
        <v>837</v>
      </c>
      <c r="H47" s="372"/>
      <c r="I47" s="372"/>
      <c r="J47" s="372" t="s">
        <v>838</v>
      </c>
      <c r="K47" s="372"/>
      <c r="L47" s="372"/>
      <c r="M47" s="372" t="s">
        <v>839</v>
      </c>
      <c r="N47" s="372"/>
      <c r="O47" s="372"/>
      <c r="P47" s="372" t="s">
        <v>840</v>
      </c>
      <c r="Q47" s="372"/>
      <c r="R47" s="372"/>
      <c r="S47" s="372" t="s">
        <v>841</v>
      </c>
      <c r="T47" s="372"/>
      <c r="U47" s="372"/>
      <c r="V47" s="372" t="s">
        <v>842</v>
      </c>
      <c r="W47" s="372"/>
      <c r="X47" s="372"/>
      <c r="Y47" s="270"/>
      <c r="Z47" s="270"/>
      <c r="AA47" s="267"/>
      <c r="AB47" s="267"/>
      <c r="AC47" s="267"/>
      <c r="AD47" s="267"/>
      <c r="AE47" s="267"/>
      <c r="AF47" s="267"/>
      <c r="AG47" s="266"/>
    </row>
    <row r="48" spans="2:33" x14ac:dyDescent="0.25">
      <c r="B48" s="268"/>
      <c r="C48" s="268"/>
      <c r="D48" s="272" t="s">
        <v>843</v>
      </c>
      <c r="E48" s="272" t="s">
        <v>844</v>
      </c>
      <c r="F48" s="272" t="s">
        <v>5</v>
      </c>
      <c r="G48" s="272" t="s">
        <v>843</v>
      </c>
      <c r="H48" s="272" t="s">
        <v>844</v>
      </c>
      <c r="I48" s="272" t="s">
        <v>5</v>
      </c>
      <c r="J48" s="272" t="s">
        <v>843</v>
      </c>
      <c r="K48" s="272" t="s">
        <v>844</v>
      </c>
      <c r="L48" s="272" t="s">
        <v>5</v>
      </c>
      <c r="M48" s="272" t="s">
        <v>843</v>
      </c>
      <c r="N48" s="272" t="s">
        <v>844</v>
      </c>
      <c r="O48" s="272" t="s">
        <v>5</v>
      </c>
      <c r="P48" s="272" t="s">
        <v>843</v>
      </c>
      <c r="Q48" s="272" t="s">
        <v>844</v>
      </c>
      <c r="R48" s="272" t="s">
        <v>5</v>
      </c>
      <c r="S48" s="272" t="s">
        <v>843</v>
      </c>
      <c r="T48" s="272" t="s">
        <v>844</v>
      </c>
      <c r="U48" s="272" t="s">
        <v>5</v>
      </c>
      <c r="V48" s="272" t="s">
        <v>843</v>
      </c>
      <c r="W48" s="272" t="s">
        <v>844</v>
      </c>
      <c r="X48" s="272" t="s">
        <v>5</v>
      </c>
      <c r="Y48" s="265" t="s">
        <v>881</v>
      </c>
      <c r="Z48" s="265" t="s">
        <v>882</v>
      </c>
      <c r="AA48" s="267"/>
      <c r="AB48" s="267"/>
      <c r="AC48" s="267"/>
      <c r="AD48" s="267"/>
      <c r="AE48" s="267"/>
      <c r="AF48" s="267"/>
      <c r="AG48" s="266"/>
    </row>
    <row r="49" spans="2:32" x14ac:dyDescent="0.25">
      <c r="B49" s="371" t="s">
        <v>883</v>
      </c>
      <c r="C49" s="288" t="s">
        <v>880</v>
      </c>
      <c r="D49" s="273">
        <f>SUM('MTS summary'!C6:C7)</f>
        <v>0</v>
      </c>
      <c r="E49" s="273">
        <f>SUM('MTS summary'!F6:F7)</f>
        <v>0</v>
      </c>
      <c r="F49" s="274" t="e">
        <f>E49/D49</f>
        <v>#DIV/0!</v>
      </c>
      <c r="G49" s="273">
        <f>SUM('MTS summary'!C8:C11)</f>
        <v>0</v>
      </c>
      <c r="H49" s="273">
        <f>SUM('MTS summary'!F8:F11)</f>
        <v>0</v>
      </c>
      <c r="I49" s="274" t="e">
        <f>H49/G49</f>
        <v>#DIV/0!</v>
      </c>
      <c r="J49" s="275">
        <f>'MTS summary'!C12</f>
        <v>0</v>
      </c>
      <c r="K49" s="275">
        <f>'MTS summary'!F12</f>
        <v>0</v>
      </c>
      <c r="L49" s="274" t="e">
        <f>K49/J49</f>
        <v>#DIV/0!</v>
      </c>
      <c r="M49" s="273">
        <f>SUM('MTS summary'!C13:C16)</f>
        <v>0</v>
      </c>
      <c r="N49" s="273">
        <f>SUM('MTS summary'!F13:F16)</f>
        <v>0</v>
      </c>
      <c r="O49" s="274" t="e">
        <f>N49/M49</f>
        <v>#DIV/0!</v>
      </c>
      <c r="P49" s="275">
        <f>'MTS summary'!C17</f>
        <v>74</v>
      </c>
      <c r="Q49" s="275">
        <f>'MTS summary'!F17</f>
        <v>23</v>
      </c>
      <c r="R49" s="274">
        <f>Q49/P49</f>
        <v>0.3108108108108108</v>
      </c>
      <c r="S49" s="273">
        <f>SUM('MTS summary'!C18:C20)</f>
        <v>0</v>
      </c>
      <c r="T49" s="273">
        <f>SUM('MTS summary'!F18:F20)</f>
        <v>0</v>
      </c>
      <c r="U49" s="274" t="e">
        <f>T49/S49</f>
        <v>#DIV/0!</v>
      </c>
      <c r="V49" s="273">
        <f>'MTS summary'!C21</f>
        <v>74</v>
      </c>
      <c r="W49" s="273">
        <f>'MTS summary'!F21</f>
        <v>23</v>
      </c>
      <c r="X49" s="274">
        <f>W49/V49</f>
        <v>0.3108108108108108</v>
      </c>
      <c r="Y49" s="270" t="str">
        <f>IF(V49=SUM(S49,P49,M49,J49,G49,D49),"OK","Sum of elements not equal to total")</f>
        <v>OK</v>
      </c>
      <c r="Z49" s="270" t="str">
        <f>IF(W49=SUM(T49,Q49,N49,K49,H49,E49),"OK","Sum of elements not equal to total")</f>
        <v>OK</v>
      </c>
      <c r="AA49" s="267"/>
      <c r="AB49" s="267"/>
      <c r="AC49" s="267"/>
      <c r="AD49" s="267"/>
      <c r="AE49" s="267"/>
      <c r="AF49" s="267"/>
    </row>
    <row r="50" spans="2:32" x14ac:dyDescent="0.25">
      <c r="B50" s="371"/>
      <c r="C50" s="289" t="s">
        <v>256</v>
      </c>
      <c r="D50" s="276">
        <f>SUM('MTS summary'!$L$6:$L$7)</f>
        <v>0</v>
      </c>
      <c r="E50" s="276">
        <f>SUM('MTS summary'!$O$6:$O$7)</f>
        <v>0</v>
      </c>
      <c r="F50" s="274" t="e">
        <f>E50/D50</f>
        <v>#DIV/0!</v>
      </c>
      <c r="G50" s="276">
        <f>SUM('MTS summary'!$L$8:$L$11)</f>
        <v>0</v>
      </c>
      <c r="H50" s="276">
        <f>SUM('MTS summary'!$O$8:$O$11)</f>
        <v>0</v>
      </c>
      <c r="I50" s="274" t="e">
        <f>H50/G50</f>
        <v>#DIV/0!</v>
      </c>
      <c r="J50" s="276">
        <f>SUM('MTS summary'!$L$12)</f>
        <v>0</v>
      </c>
      <c r="K50" s="276">
        <f>'MTS summary'!$O$12</f>
        <v>0</v>
      </c>
      <c r="L50" s="274" t="e">
        <f>K50/J50</f>
        <v>#DIV/0!</v>
      </c>
      <c r="M50" s="276">
        <f>SUM('MTS summary'!$L$13:$L$16)</f>
        <v>0</v>
      </c>
      <c r="N50" s="276">
        <f>SUM('MTS summary'!$L$13:$L$16)</f>
        <v>0</v>
      </c>
      <c r="O50" s="274" t="e">
        <f>N50/M50</f>
        <v>#DIV/0!</v>
      </c>
      <c r="P50" s="276">
        <f>SUM('MTS summary'!$L$17)</f>
        <v>21</v>
      </c>
      <c r="Q50" s="276">
        <f>'MTS summary'!$L$17</f>
        <v>21</v>
      </c>
      <c r="R50" s="274">
        <f>Q50/P50</f>
        <v>1</v>
      </c>
      <c r="S50" s="276">
        <f>SUM('MTS summary'!$L$18:$L$20)</f>
        <v>0</v>
      </c>
      <c r="T50" s="276">
        <f>SUM('MTS summary'!$O$18:$O$20)</f>
        <v>0</v>
      </c>
      <c r="U50" s="274" t="e">
        <f>T50/S50</f>
        <v>#DIV/0!</v>
      </c>
      <c r="V50" s="276">
        <f>'MTS summary'!$L$21</f>
        <v>21</v>
      </c>
      <c r="W50" s="276">
        <f>'MTS summary'!$O$21</f>
        <v>6</v>
      </c>
      <c r="X50" s="274">
        <f>W50/V50</f>
        <v>0.2857142857142857</v>
      </c>
      <c r="Y50" s="270" t="str">
        <f t="shared" ref="Y50:Z52" si="0">IF(V50=SUM(S50,P50,M50,J50,G50,D50),"OK","Sum of elements not equal to total")</f>
        <v>OK</v>
      </c>
      <c r="Z50" s="270" t="str">
        <f t="shared" si="0"/>
        <v>Sum of elements not equal to total</v>
      </c>
      <c r="AA50" s="267"/>
      <c r="AB50" s="267"/>
      <c r="AC50" s="267"/>
      <c r="AD50" s="267"/>
      <c r="AE50" s="267"/>
      <c r="AF50" s="267"/>
    </row>
    <row r="51" spans="2:32" x14ac:dyDescent="0.25">
      <c r="B51" s="371"/>
      <c r="C51" s="289" t="s">
        <v>257</v>
      </c>
      <c r="D51" s="276">
        <f>SUM('MTS summary'!$U$6:$U$7)</f>
        <v>0</v>
      </c>
      <c r="E51" s="276">
        <f>SUM('MTS summary'!$X$6:$X$7)</f>
        <v>0</v>
      </c>
      <c r="F51" s="274" t="e">
        <f>E51/D51</f>
        <v>#DIV/0!</v>
      </c>
      <c r="G51" s="276">
        <f>SUM('MTS summary'!$U$8:$U$11)</f>
        <v>0</v>
      </c>
      <c r="H51" s="276">
        <f>SUM('MTS summary'!$X$8:$X$11)</f>
        <v>0</v>
      </c>
      <c r="I51" s="274" t="e">
        <f>H51/G51</f>
        <v>#DIV/0!</v>
      </c>
      <c r="J51" s="276">
        <f>SUM('MTS summary'!$U$12)</f>
        <v>0</v>
      </c>
      <c r="K51" s="276">
        <f>'MTS summary'!$X$12</f>
        <v>0</v>
      </c>
      <c r="L51" s="274" t="e">
        <f>K51/J51</f>
        <v>#DIV/0!</v>
      </c>
      <c r="M51" s="276">
        <f>SUM('MTS summary'!$U$13:$U$16)</f>
        <v>0</v>
      </c>
      <c r="N51" s="276">
        <f>SUM('MTS summary'!$U$13:$U$16)</f>
        <v>0</v>
      </c>
      <c r="O51" s="274" t="e">
        <f>N51/M51</f>
        <v>#DIV/0!</v>
      </c>
      <c r="P51" s="276">
        <f>SUM('MTS summary'!$U$17)</f>
        <v>27</v>
      </c>
      <c r="Q51" s="276">
        <f>'MTS summary'!$U$17</f>
        <v>27</v>
      </c>
      <c r="R51" s="274">
        <f>Q51/P51</f>
        <v>1</v>
      </c>
      <c r="S51" s="276">
        <f>SUM('MTS summary'!$U$18:$U$20)</f>
        <v>0</v>
      </c>
      <c r="T51" s="276">
        <f>SUM('MTS summary'!$X$18:$X$20)</f>
        <v>0</v>
      </c>
      <c r="U51" s="274" t="e">
        <f>T51/S51</f>
        <v>#DIV/0!</v>
      </c>
      <c r="V51" s="276">
        <f>'MTS summary'!$U$21</f>
        <v>27</v>
      </c>
      <c r="W51" s="276">
        <f>'MTS summary'!$X$21</f>
        <v>10</v>
      </c>
      <c r="X51" s="274">
        <f>W51/V51</f>
        <v>0.37037037037037035</v>
      </c>
      <c r="Y51" s="270" t="str">
        <f t="shared" si="0"/>
        <v>OK</v>
      </c>
      <c r="Z51" s="270" t="str">
        <f t="shared" si="0"/>
        <v>Sum of elements not equal to total</v>
      </c>
      <c r="AA51" s="267"/>
      <c r="AB51" s="267"/>
      <c r="AC51" s="267"/>
      <c r="AD51" s="267"/>
      <c r="AE51" s="267"/>
      <c r="AF51" s="267"/>
    </row>
    <row r="52" spans="2:32" x14ac:dyDescent="0.25">
      <c r="B52" s="371"/>
      <c r="C52" s="289" t="s">
        <v>258</v>
      </c>
      <c r="D52" s="276">
        <f>SUM('MTS summary'!$AD$6:$AD$7)</f>
        <v>0</v>
      </c>
      <c r="E52" s="276">
        <f>SUM('MTS summary'!$AG$6:$AG$7)</f>
        <v>0</v>
      </c>
      <c r="F52" s="274" t="e">
        <f>E52/D52</f>
        <v>#DIV/0!</v>
      </c>
      <c r="G52" s="276">
        <f>SUM('MTS summary'!$AD$8:$AD$11)</f>
        <v>0</v>
      </c>
      <c r="H52" s="276">
        <f>SUM('MTS summary'!$AG$8:$AG$11)</f>
        <v>0</v>
      </c>
      <c r="I52" s="274" t="e">
        <f>H52/G52</f>
        <v>#DIV/0!</v>
      </c>
      <c r="J52" s="276">
        <f>SUM('MTS summary'!$AD$12)</f>
        <v>0</v>
      </c>
      <c r="K52" s="276">
        <f>'MTS summary'!$AG$12</f>
        <v>0</v>
      </c>
      <c r="L52" s="274" t="e">
        <f>K52/J52</f>
        <v>#DIV/0!</v>
      </c>
      <c r="M52" s="276">
        <f>SUM('MTS summary'!$AD$13:$AD$16)</f>
        <v>0</v>
      </c>
      <c r="N52" s="276">
        <f>SUM('MTS summary'!$AG$13:$AG$16)</f>
        <v>0</v>
      </c>
      <c r="O52" s="274" t="e">
        <f>N52/M52</f>
        <v>#DIV/0!</v>
      </c>
      <c r="P52" s="276">
        <f>SUM('MTS summary'!$AD$17)</f>
        <v>26</v>
      </c>
      <c r="Q52" s="276">
        <f>'MTS summary'!$AG$17</f>
        <v>7</v>
      </c>
      <c r="R52" s="274">
        <f>Q52/P52</f>
        <v>0.26923076923076922</v>
      </c>
      <c r="S52" s="276">
        <f>SUM('MTS summary'!$AD$18:$AD$20)</f>
        <v>0</v>
      </c>
      <c r="T52" s="276">
        <f>SUM('MTS summary'!$AG$18:$AG$20)</f>
        <v>0</v>
      </c>
      <c r="U52" s="274" t="e">
        <f>T52/S52</f>
        <v>#DIV/0!</v>
      </c>
      <c r="V52" s="276">
        <f>'MTS summary'!$AD$21</f>
        <v>26</v>
      </c>
      <c r="W52" s="276">
        <f>'MTS summary'!$AG$21</f>
        <v>7</v>
      </c>
      <c r="X52" s="274">
        <f>W52/V52</f>
        <v>0.26923076923076922</v>
      </c>
      <c r="Y52" s="270" t="str">
        <f t="shared" si="0"/>
        <v>OK</v>
      </c>
      <c r="Z52" s="270" t="str">
        <f t="shared" si="0"/>
        <v>OK</v>
      </c>
      <c r="AA52" s="267"/>
      <c r="AB52" s="267"/>
      <c r="AC52" s="267"/>
      <c r="AD52" s="267"/>
      <c r="AE52" s="267"/>
      <c r="AF52" s="267"/>
    </row>
    <row r="53" spans="2:32" x14ac:dyDescent="0.25">
      <c r="B53" s="267"/>
      <c r="C53" s="267"/>
      <c r="D53" s="267"/>
      <c r="E53" s="267"/>
      <c r="F53" s="267"/>
      <c r="G53" s="267"/>
      <c r="H53" s="267"/>
      <c r="I53" s="267"/>
      <c r="J53" s="267"/>
      <c r="K53" s="267"/>
      <c r="L53" s="267"/>
      <c r="M53" s="267"/>
      <c r="N53" s="267"/>
      <c r="O53" s="267"/>
      <c r="P53" s="267"/>
      <c r="Q53" s="267"/>
      <c r="R53" s="267"/>
      <c r="S53" s="267"/>
      <c r="T53" s="267"/>
      <c r="U53" s="267"/>
      <c r="V53" s="267"/>
      <c r="W53" s="267"/>
      <c r="X53" s="267"/>
      <c r="Y53" s="267"/>
      <c r="Z53" s="267"/>
      <c r="AA53" s="267"/>
      <c r="AB53" s="267"/>
      <c r="AC53" s="267"/>
      <c r="AD53" s="267"/>
      <c r="AE53" s="267"/>
      <c r="AF53" s="267"/>
    </row>
    <row r="54" spans="2:32" x14ac:dyDescent="0.25">
      <c r="B54" s="268"/>
      <c r="C54" s="268"/>
      <c r="D54" s="372" t="s">
        <v>846</v>
      </c>
      <c r="E54" s="372"/>
      <c r="F54" s="372"/>
      <c r="G54" s="372" t="s">
        <v>847</v>
      </c>
      <c r="H54" s="372"/>
      <c r="I54" s="372"/>
      <c r="J54" s="372" t="s">
        <v>848</v>
      </c>
      <c r="K54" s="372"/>
      <c r="L54" s="372"/>
      <c r="M54" s="372" t="s">
        <v>849</v>
      </c>
      <c r="N54" s="372"/>
      <c r="O54" s="372"/>
      <c r="P54" s="372" t="s">
        <v>850</v>
      </c>
      <c r="Q54" s="372"/>
      <c r="R54" s="372"/>
      <c r="S54" s="372" t="s">
        <v>851</v>
      </c>
      <c r="T54" s="372"/>
      <c r="U54" s="372"/>
      <c r="V54" s="372" t="s">
        <v>852</v>
      </c>
      <c r="W54" s="372"/>
      <c r="X54" s="372"/>
      <c r="Y54" s="267"/>
      <c r="Z54" s="267"/>
      <c r="AA54" s="267"/>
      <c r="AB54" s="267"/>
      <c r="AC54" s="267"/>
      <c r="AD54" s="267"/>
      <c r="AE54" s="267"/>
      <c r="AF54" s="267"/>
    </row>
    <row r="55" spans="2:32" x14ac:dyDescent="0.25">
      <c r="B55" s="268"/>
      <c r="C55" s="268"/>
      <c r="D55" s="272" t="s">
        <v>853</v>
      </c>
      <c r="E55" s="272" t="s">
        <v>854</v>
      </c>
      <c r="F55" s="272" t="s">
        <v>855</v>
      </c>
      <c r="G55" s="272" t="s">
        <v>853</v>
      </c>
      <c r="H55" s="272" t="s">
        <v>854</v>
      </c>
      <c r="I55" s="272" t="s">
        <v>855</v>
      </c>
      <c r="J55" s="272" t="s">
        <v>853</v>
      </c>
      <c r="K55" s="272" t="s">
        <v>854</v>
      </c>
      <c r="L55" s="272" t="s">
        <v>855</v>
      </c>
      <c r="M55" s="272" t="s">
        <v>853</v>
      </c>
      <c r="N55" s="272" t="s">
        <v>854</v>
      </c>
      <c r="O55" s="272" t="s">
        <v>855</v>
      </c>
      <c r="P55" s="272" t="s">
        <v>853</v>
      </c>
      <c r="Q55" s="272" t="s">
        <v>854</v>
      </c>
      <c r="R55" s="272" t="s">
        <v>855</v>
      </c>
      <c r="S55" s="272" t="s">
        <v>853</v>
      </c>
      <c r="T55" s="272" t="s">
        <v>854</v>
      </c>
      <c r="U55" s="272" t="s">
        <v>855</v>
      </c>
      <c r="V55" s="272" t="s">
        <v>853</v>
      </c>
      <c r="W55" s="272" t="s">
        <v>854</v>
      </c>
      <c r="X55" s="272" t="s">
        <v>855</v>
      </c>
      <c r="Y55" s="267"/>
      <c r="Z55" s="267"/>
      <c r="AA55" s="267"/>
      <c r="AB55" s="267"/>
      <c r="AC55" s="267"/>
      <c r="AD55" s="267"/>
      <c r="AE55" s="267"/>
      <c r="AF55" s="267"/>
    </row>
    <row r="56" spans="2:32" x14ac:dyDescent="0.25">
      <c r="B56" s="371" t="s">
        <v>884</v>
      </c>
      <c r="C56" s="288" t="s">
        <v>880</v>
      </c>
      <c r="D56" s="278" t="e">
        <f>F49</f>
        <v>#DIV/0!</v>
      </c>
      <c r="E56" s="277" t="e">
        <f>SUM('MTS summary'!E6:E7)/SUM('MTS summary'!B6:B7)</f>
        <v>#DIV/0!</v>
      </c>
      <c r="F56" s="278" t="e">
        <f>SUM('1.2.Historical Market Map 12-13'!O6:O7)/SUM('1.2.Historical Market Map 12-13'!L6:L7)</f>
        <v>#DIV/0!</v>
      </c>
      <c r="G56" s="278" t="e">
        <f>I49</f>
        <v>#DIV/0!</v>
      </c>
      <c r="H56" s="277" t="e">
        <f>SUM('MTS summary'!E8:E11)/SUM('MTS summary'!B8:B11)</f>
        <v>#DIV/0!</v>
      </c>
      <c r="I56" s="278" t="e">
        <f>SUM('1.2.Historical Market Map 12-13'!O8:O11)/SUM('1.2.Historical Market Map 12-13'!L8:L11)</f>
        <v>#DIV/0!</v>
      </c>
      <c r="J56" s="278" t="e">
        <f>L49</f>
        <v>#DIV/0!</v>
      </c>
      <c r="K56" s="277" t="e">
        <f>'MTS summary'!E12/'MTS summary'!B12</f>
        <v>#DIV/0!</v>
      </c>
      <c r="L56" s="278" t="e">
        <f>SUM('1.2.Historical Market Map 12-13'!O12)/SUM('1.2.Historical Market Map 12-13'!L12)</f>
        <v>#DIV/0!</v>
      </c>
      <c r="M56" s="278" t="e">
        <f>O49</f>
        <v>#DIV/0!</v>
      </c>
      <c r="N56" s="277" t="e">
        <f>SUM('MTS summary'!E13:E16)/SUM('MTS summary'!B13:B16)</f>
        <v>#DIV/0!</v>
      </c>
      <c r="O56" s="278" t="e">
        <f>SUM('1.2.Historical Market Map 12-13'!O13:O16)/SUM('1.2.Historical Market Map 12-13'!L13:L16)</f>
        <v>#DIV/0!</v>
      </c>
      <c r="P56" s="278">
        <f>R49</f>
        <v>0.3108108108108108</v>
      </c>
      <c r="Q56" s="277">
        <f>'MTS summary'!E17/'MTS summary'!B17</f>
        <v>0.5</v>
      </c>
      <c r="R56" s="278">
        <f>'1.2.Historical Market Map 12-13'!O17/'1.2.Historical Market Map 12-13'!L17</f>
        <v>6.774668630338733E-2</v>
      </c>
      <c r="S56" s="278" t="e">
        <f>U49</f>
        <v>#DIV/0!</v>
      </c>
      <c r="T56" s="277" t="e">
        <f>SUM('MTS summary'!E18:E20)/SUM('MTS summary'!B18:B20)</f>
        <v>#DIV/0!</v>
      </c>
      <c r="U56" s="278" t="e">
        <f>SUM('1.2.Historical Market Map 12-13'!O18:O20)/SUM('1.2.Historical Market Map 12-13'!L18:L20)</f>
        <v>#DIV/0!</v>
      </c>
      <c r="V56" s="278">
        <f>X49</f>
        <v>0.3108108108108108</v>
      </c>
      <c r="W56" s="277">
        <f>'MTS summary'!E21/'MTS summary'!B21</f>
        <v>0.5</v>
      </c>
      <c r="X56" s="278">
        <f>'1.2.Historical Market Map 12-13'!O21/'1.2.Historical Market Map 12-13'!L21</f>
        <v>6.774668630338733E-2</v>
      </c>
      <c r="Y56" s="267"/>
      <c r="Z56" s="267"/>
      <c r="AA56" s="267"/>
      <c r="AB56" s="267"/>
      <c r="AC56" s="267"/>
      <c r="AD56" s="267"/>
      <c r="AE56" s="267"/>
      <c r="AF56" s="267"/>
    </row>
    <row r="57" spans="2:32" x14ac:dyDescent="0.25">
      <c r="B57" s="371"/>
      <c r="C57" s="289" t="s">
        <v>256</v>
      </c>
      <c r="D57" s="278" t="e">
        <f t="shared" ref="D57:D59" si="1">F50</f>
        <v>#DIV/0!</v>
      </c>
      <c r="E57" s="276" t="e">
        <f>SUM('MTS summary'!$N$6:$N$7)/SUM('MTS summary'!$K$6:$K$7)</f>
        <v>#DIV/0!</v>
      </c>
      <c r="F57" s="278" t="e">
        <f>F56</f>
        <v>#DIV/0!</v>
      </c>
      <c r="G57" s="278" t="e">
        <f t="shared" ref="G57:G59" si="2">I50</f>
        <v>#DIV/0!</v>
      </c>
      <c r="H57" s="276" t="e">
        <f>SUM('MTS summary'!$N$8:$N$11)/SUM('MTS summary'!$K$8:$K$11)</f>
        <v>#DIV/0!</v>
      </c>
      <c r="I57" s="278" t="e">
        <f>I56</f>
        <v>#DIV/0!</v>
      </c>
      <c r="J57" s="278" t="e">
        <f t="shared" ref="J57:J59" si="3">L50</f>
        <v>#DIV/0!</v>
      </c>
      <c r="K57" s="276" t="e">
        <f>SUM('MTS summary'!$N$12:$N$12)/SUM('MTS summary'!$K$12:$K$12)</f>
        <v>#DIV/0!</v>
      </c>
      <c r="L57" s="278" t="e">
        <f t="shared" ref="L57:L59" si="4">L56</f>
        <v>#DIV/0!</v>
      </c>
      <c r="M57" s="278" t="e">
        <f t="shared" ref="M57:M59" si="5">O50</f>
        <v>#DIV/0!</v>
      </c>
      <c r="N57" s="276" t="e">
        <f>SUM('MTS summary'!$N$13:$N$16)/SUM('MTS summary'!$K$13:$K$16)</f>
        <v>#DIV/0!</v>
      </c>
      <c r="O57" s="278" t="e">
        <f t="shared" ref="O57:O59" si="6">O56</f>
        <v>#DIV/0!</v>
      </c>
      <c r="P57" s="278">
        <f t="shared" ref="P57:P59" si="7">R50</f>
        <v>1</v>
      </c>
      <c r="Q57" s="276">
        <f>SUM('MTS summary'!$N$17:$N$17)/SUM('MTS summary'!$K$17:$K$17)</f>
        <v>0.2857142857142857</v>
      </c>
      <c r="R57" s="278">
        <f t="shared" ref="R57:R59" si="8">R56</f>
        <v>6.774668630338733E-2</v>
      </c>
      <c r="S57" s="278" t="e">
        <f t="shared" ref="S57:S59" si="9">U50</f>
        <v>#DIV/0!</v>
      </c>
      <c r="T57" s="276" t="e">
        <f>SUM('MTS summary'!$N$18:$N$20)/SUM('MTS summary'!$K$18:$K$20)</f>
        <v>#DIV/0!</v>
      </c>
      <c r="U57" s="278" t="e">
        <f t="shared" ref="U57:U59" si="10">U56</f>
        <v>#DIV/0!</v>
      </c>
      <c r="V57" s="278">
        <f t="shared" ref="V57:V59" si="11">X50</f>
        <v>0.2857142857142857</v>
      </c>
      <c r="W57" s="276">
        <f>SUM('MTS summary'!$N$21:$N$21)/SUM('MTS summary'!$K$21:$K$21)</f>
        <v>0.2857142857142857</v>
      </c>
      <c r="X57" s="278">
        <f t="shared" ref="X57:X59" si="12">X56</f>
        <v>6.774668630338733E-2</v>
      </c>
      <c r="Y57" s="267"/>
      <c r="Z57" s="267"/>
      <c r="AA57" s="267"/>
      <c r="AB57" s="267"/>
      <c r="AC57" s="267"/>
      <c r="AD57" s="267"/>
      <c r="AE57" s="267"/>
      <c r="AF57" s="267"/>
    </row>
    <row r="58" spans="2:32" x14ac:dyDescent="0.25">
      <c r="B58" s="371"/>
      <c r="C58" s="289" t="s">
        <v>257</v>
      </c>
      <c r="D58" s="278" t="e">
        <f t="shared" si="1"/>
        <v>#DIV/0!</v>
      </c>
      <c r="E58" s="276" t="e">
        <f>SUM('MTS summary'!$W$6:$W$7)/SUM('MTS summary'!$T$6:$T$7)</f>
        <v>#DIV/0!</v>
      </c>
      <c r="F58" s="278" t="e">
        <f>F57</f>
        <v>#DIV/0!</v>
      </c>
      <c r="G58" s="278" t="e">
        <f t="shared" si="2"/>
        <v>#DIV/0!</v>
      </c>
      <c r="H58" s="276" t="e">
        <f>SUM('MTS summary'!$W$8:$W$11)/SUM('MTS summary'!$T$8:$T$11)</f>
        <v>#DIV/0!</v>
      </c>
      <c r="I58" s="278" t="e">
        <f t="shared" ref="I58:I59" si="13">I57</f>
        <v>#DIV/0!</v>
      </c>
      <c r="J58" s="278" t="e">
        <f t="shared" si="3"/>
        <v>#DIV/0!</v>
      </c>
      <c r="K58" s="276" t="e">
        <f>SUM('MTS summary'!$W$12:$W$12)/SUM('MTS summary'!$T$12:$T$12)</f>
        <v>#DIV/0!</v>
      </c>
      <c r="L58" s="278" t="e">
        <f t="shared" si="4"/>
        <v>#DIV/0!</v>
      </c>
      <c r="M58" s="278" t="e">
        <f t="shared" si="5"/>
        <v>#DIV/0!</v>
      </c>
      <c r="N58" s="276" t="e">
        <f>SUM('MTS summary'!$W$13:$W$16)/SUM('MTS summary'!$T$13:$T$16)</f>
        <v>#DIV/0!</v>
      </c>
      <c r="O58" s="278" t="e">
        <f t="shared" si="6"/>
        <v>#DIV/0!</v>
      </c>
      <c r="P58" s="278">
        <f t="shared" si="7"/>
        <v>1</v>
      </c>
      <c r="Q58" s="276">
        <f>SUM('MTS summary'!$W$17:$W$17)/SUM('MTS summary'!$T$17:$T$17)</f>
        <v>0.37037037037037035</v>
      </c>
      <c r="R58" s="278">
        <f t="shared" si="8"/>
        <v>6.774668630338733E-2</v>
      </c>
      <c r="S58" s="278" t="e">
        <f t="shared" si="9"/>
        <v>#DIV/0!</v>
      </c>
      <c r="T58" s="276" t="e">
        <f>SUM('MTS summary'!$W$18:$W$20)/SUM('MTS summary'!$T$18:$T$20)</f>
        <v>#DIV/0!</v>
      </c>
      <c r="U58" s="278" t="e">
        <f t="shared" si="10"/>
        <v>#DIV/0!</v>
      </c>
      <c r="V58" s="278">
        <f t="shared" si="11"/>
        <v>0.37037037037037035</v>
      </c>
      <c r="W58" s="276">
        <f>SUM('MTS summary'!$W$21:$W$21)/SUM('MTS summary'!$T$21:$T$21)</f>
        <v>0.37037037037037035</v>
      </c>
      <c r="X58" s="278">
        <f t="shared" si="12"/>
        <v>6.774668630338733E-2</v>
      </c>
      <c r="Y58" s="267"/>
      <c r="Z58" s="267"/>
      <c r="AA58" s="267"/>
      <c r="AB58" s="267"/>
      <c r="AC58" s="267"/>
      <c r="AD58" s="267"/>
      <c r="AE58" s="267"/>
      <c r="AF58" s="267"/>
    </row>
    <row r="59" spans="2:32" x14ac:dyDescent="0.25">
      <c r="B59" s="371"/>
      <c r="C59" s="289" t="s">
        <v>258</v>
      </c>
      <c r="D59" s="278" t="e">
        <f t="shared" si="1"/>
        <v>#DIV/0!</v>
      </c>
      <c r="E59" s="276" t="e">
        <f>SUM('MTS summary'!$AF$6:$AF$7)/SUM('MTS summary'!$AC$6:$AC$7)</f>
        <v>#DIV/0!</v>
      </c>
      <c r="F59" s="278" t="e">
        <f>F58</f>
        <v>#DIV/0!</v>
      </c>
      <c r="G59" s="278" t="e">
        <f t="shared" si="2"/>
        <v>#DIV/0!</v>
      </c>
      <c r="H59" s="276" t="e">
        <f>SUM('MTS summary'!$AF$8:$AF$11)/SUM('MTS summary'!$AC$8:$AC$11)</f>
        <v>#DIV/0!</v>
      </c>
      <c r="I59" s="278" t="e">
        <f t="shared" si="13"/>
        <v>#DIV/0!</v>
      </c>
      <c r="J59" s="278" t="e">
        <f t="shared" si="3"/>
        <v>#DIV/0!</v>
      </c>
      <c r="K59" s="276" t="e">
        <f>SUM('MTS summary'!$AF$12:$AF$12)/SUM('MTS summary'!$AC$12:$AC$12)</f>
        <v>#DIV/0!</v>
      </c>
      <c r="L59" s="278" t="e">
        <f t="shared" si="4"/>
        <v>#DIV/0!</v>
      </c>
      <c r="M59" s="278" t="e">
        <f t="shared" si="5"/>
        <v>#DIV/0!</v>
      </c>
      <c r="N59" s="276" t="e">
        <f>SUM('MTS summary'!$AF$13:$AF$16)/SUM('MTS summary'!$AC$13:$AC$16)</f>
        <v>#DIV/0!</v>
      </c>
      <c r="O59" s="278" t="e">
        <f t="shared" si="6"/>
        <v>#DIV/0!</v>
      </c>
      <c r="P59" s="278">
        <f t="shared" si="7"/>
        <v>0.26923076923076922</v>
      </c>
      <c r="Q59" s="276">
        <f>SUM('MTS summary'!$AF$17:$AF$17)/SUM('MTS summary'!$AC$17:$AC$17)</f>
        <v>0.26923076923076922</v>
      </c>
      <c r="R59" s="278">
        <f t="shared" si="8"/>
        <v>6.774668630338733E-2</v>
      </c>
      <c r="S59" s="278" t="e">
        <f t="shared" si="9"/>
        <v>#DIV/0!</v>
      </c>
      <c r="T59" s="276" t="e">
        <f>SUM('MTS summary'!$AC$18:$AC$20)/SUM('MTS summary'!$AF$18:$AF$20)</f>
        <v>#DIV/0!</v>
      </c>
      <c r="U59" s="278" t="e">
        <f t="shared" si="10"/>
        <v>#DIV/0!</v>
      </c>
      <c r="V59" s="278">
        <f t="shared" si="11"/>
        <v>0.26923076923076922</v>
      </c>
      <c r="W59" s="276">
        <f>SUM('MTS summary'!$AF$21:$AF$21)/SUM('MTS summary'!$AC$21:$AC$21)</f>
        <v>0.26923076923076922</v>
      </c>
      <c r="X59" s="278">
        <f t="shared" si="12"/>
        <v>6.774668630338733E-2</v>
      </c>
      <c r="Y59" s="267"/>
      <c r="Z59" s="267"/>
      <c r="AA59" s="267"/>
      <c r="AB59" s="267"/>
      <c r="AC59" s="267"/>
      <c r="AD59" s="267"/>
      <c r="AE59" s="267"/>
      <c r="AF59" s="267"/>
    </row>
    <row r="60" spans="2:32" x14ac:dyDescent="0.25">
      <c r="B60" s="267"/>
      <c r="C60" s="267"/>
      <c r="D60" s="267"/>
      <c r="E60" s="267"/>
      <c r="F60" s="267"/>
      <c r="G60" s="267"/>
      <c r="H60" s="267"/>
      <c r="I60" s="267"/>
      <c r="J60" s="267"/>
      <c r="K60" s="267"/>
      <c r="L60" s="267"/>
      <c r="M60" s="267"/>
      <c r="N60" s="267"/>
      <c r="O60" s="267"/>
      <c r="P60" s="267"/>
      <c r="Q60" s="267"/>
      <c r="R60" s="267"/>
      <c r="S60" s="267"/>
      <c r="T60" s="267"/>
      <c r="U60" s="267"/>
      <c r="V60" s="267"/>
      <c r="W60" s="267"/>
      <c r="X60" s="267"/>
      <c r="Y60" s="267"/>
      <c r="Z60" s="267"/>
      <c r="AA60" s="267"/>
      <c r="AB60" s="267"/>
      <c r="AC60" s="267"/>
      <c r="AD60" s="267"/>
      <c r="AE60" s="267"/>
      <c r="AF60" s="267"/>
    </row>
    <row r="61" spans="2:32" x14ac:dyDescent="0.25">
      <c r="B61" s="269"/>
      <c r="C61" s="269"/>
      <c r="D61" s="280" t="s">
        <v>856</v>
      </c>
      <c r="E61" s="280" t="s">
        <v>636</v>
      </c>
      <c r="F61" s="280" t="s">
        <v>857</v>
      </c>
      <c r="G61" s="267"/>
      <c r="H61" s="267"/>
      <c r="I61" s="267"/>
      <c r="J61" s="267"/>
      <c r="K61" s="267"/>
      <c r="L61" s="267"/>
      <c r="M61" s="267"/>
      <c r="N61" s="267"/>
      <c r="O61" s="267"/>
      <c r="P61" s="267"/>
      <c r="Q61" s="267"/>
      <c r="R61" s="267"/>
      <c r="S61" s="267"/>
      <c r="T61" s="267"/>
      <c r="U61" s="267"/>
      <c r="V61" s="267"/>
      <c r="W61" s="267"/>
      <c r="X61" s="267"/>
      <c r="Y61" s="267"/>
      <c r="Z61" s="267"/>
      <c r="AA61" s="267"/>
      <c r="AB61" s="267"/>
      <c r="AC61" s="267"/>
      <c r="AD61" s="267"/>
      <c r="AE61" s="267"/>
      <c r="AF61" s="267"/>
    </row>
    <row r="62" spans="2:32" x14ac:dyDescent="0.25">
      <c r="B62" s="371" t="s">
        <v>885</v>
      </c>
      <c r="C62" s="288" t="s">
        <v>880</v>
      </c>
      <c r="D62" s="281">
        <f>'MTS summary'!$B$21</f>
        <v>74</v>
      </c>
      <c r="E62" s="281">
        <f>'MTS summary'!$C$21</f>
        <v>74</v>
      </c>
      <c r="F62" s="282">
        <f>(E62-D62)/D62</f>
        <v>0</v>
      </c>
      <c r="G62" s="267"/>
      <c r="H62" s="267"/>
      <c r="I62" s="267"/>
      <c r="J62" s="267"/>
      <c r="K62" s="267"/>
      <c r="L62" s="267"/>
      <c r="M62" s="267"/>
      <c r="N62" s="267"/>
      <c r="O62" s="267"/>
      <c r="P62" s="267"/>
      <c r="Q62" s="267"/>
      <c r="R62" s="267"/>
      <c r="S62" s="267"/>
      <c r="T62" s="267"/>
      <c r="U62" s="267"/>
      <c r="V62" s="267"/>
      <c r="W62" s="267"/>
      <c r="X62" s="267"/>
      <c r="Y62" s="267"/>
      <c r="Z62" s="267"/>
      <c r="AA62" s="267"/>
      <c r="AB62" s="267"/>
      <c r="AC62" s="267"/>
      <c r="AD62" s="267"/>
      <c r="AE62" s="267"/>
      <c r="AF62" s="267"/>
    </row>
    <row r="63" spans="2:32" x14ac:dyDescent="0.25">
      <c r="B63" s="371"/>
      <c r="C63" s="289" t="s">
        <v>256</v>
      </c>
      <c r="D63" s="281">
        <f>'MTS summary'!$K$21</f>
        <v>21</v>
      </c>
      <c r="E63" s="281">
        <f>'MTS summary'!$L$21</f>
        <v>21</v>
      </c>
      <c r="F63" s="282">
        <f>(E63-D63)/D63</f>
        <v>0</v>
      </c>
      <c r="G63" s="267"/>
      <c r="H63" s="267"/>
      <c r="I63" s="267"/>
      <c r="J63" s="267"/>
      <c r="K63" s="267"/>
      <c r="L63" s="267"/>
      <c r="M63" s="267"/>
      <c r="N63" s="267"/>
      <c r="O63" s="267"/>
      <c r="P63" s="267"/>
      <c r="Q63" s="267"/>
      <c r="R63" s="267"/>
      <c r="S63" s="267"/>
      <c r="T63" s="267"/>
      <c r="U63" s="267"/>
      <c r="V63" s="267"/>
      <c r="W63" s="267"/>
      <c r="X63" s="267"/>
      <c r="Y63" s="267"/>
      <c r="Z63" s="267"/>
      <c r="AA63" s="267"/>
      <c r="AB63" s="267"/>
      <c r="AC63" s="267"/>
      <c r="AD63" s="267"/>
      <c r="AE63" s="267"/>
      <c r="AF63" s="267"/>
    </row>
    <row r="64" spans="2:32" x14ac:dyDescent="0.25">
      <c r="B64" s="371"/>
      <c r="C64" s="289" t="s">
        <v>257</v>
      </c>
      <c r="D64" s="281">
        <f>'MTS summary'!$T$21</f>
        <v>27</v>
      </c>
      <c r="E64" s="281">
        <f>'MTS summary'!$U$21</f>
        <v>27</v>
      </c>
      <c r="F64" s="282">
        <f>(E64-D64)/D64</f>
        <v>0</v>
      </c>
      <c r="G64" s="267"/>
      <c r="H64" s="267"/>
      <c r="I64" s="267"/>
      <c r="J64" s="267"/>
      <c r="K64" s="267"/>
      <c r="L64" s="267"/>
      <c r="M64" s="267"/>
      <c r="N64" s="267"/>
      <c r="O64" s="267"/>
      <c r="P64" s="267"/>
      <c r="Q64" s="267"/>
      <c r="R64" s="267"/>
      <c r="S64" s="267"/>
      <c r="T64" s="267"/>
      <c r="U64" s="267"/>
      <c r="V64" s="267"/>
      <c r="W64" s="267"/>
      <c r="X64" s="267"/>
      <c r="Y64" s="267"/>
      <c r="Z64" s="267"/>
      <c r="AA64" s="267"/>
      <c r="AB64" s="267"/>
      <c r="AC64" s="267"/>
      <c r="AD64" s="267"/>
      <c r="AE64" s="267"/>
      <c r="AF64" s="267"/>
    </row>
    <row r="65" spans="2:32" x14ac:dyDescent="0.25">
      <c r="B65" s="371"/>
      <c r="C65" s="289" t="s">
        <v>258</v>
      </c>
      <c r="D65" s="281">
        <f>'MTS summary'!$AF$21</f>
        <v>7</v>
      </c>
      <c r="E65" s="281">
        <f>'MTS summary'!$AG$21</f>
        <v>7</v>
      </c>
      <c r="F65" s="282">
        <f>(E65-D65)/D65</f>
        <v>0</v>
      </c>
      <c r="G65" s="267"/>
      <c r="H65" s="267"/>
      <c r="I65" s="267"/>
      <c r="J65" s="267"/>
      <c r="K65" s="267"/>
      <c r="L65" s="267"/>
      <c r="M65" s="267"/>
      <c r="N65" s="267"/>
      <c r="O65" s="267"/>
      <c r="P65" s="267"/>
      <c r="Q65" s="267"/>
      <c r="R65" s="267"/>
      <c r="S65" s="267"/>
      <c r="T65" s="267"/>
      <c r="U65" s="267"/>
      <c r="V65" s="267"/>
      <c r="W65" s="267"/>
      <c r="X65" s="267"/>
      <c r="Y65" s="267"/>
      <c r="Z65" s="267"/>
      <c r="AA65" s="267"/>
      <c r="AB65" s="267"/>
      <c r="AC65" s="267"/>
      <c r="AD65" s="267"/>
      <c r="AE65" s="267"/>
      <c r="AF65" s="267"/>
    </row>
    <row r="66" spans="2:32" x14ac:dyDescent="0.25">
      <c r="B66" s="267"/>
      <c r="C66" s="267"/>
      <c r="D66" s="267"/>
      <c r="E66" s="267"/>
      <c r="F66" s="267"/>
      <c r="G66" s="267"/>
      <c r="H66" s="267"/>
      <c r="I66" s="267"/>
      <c r="J66" s="267"/>
      <c r="K66" s="267"/>
      <c r="L66" s="267"/>
      <c r="M66" s="267"/>
      <c r="N66" s="267"/>
      <c r="O66" s="267"/>
      <c r="P66" s="267"/>
      <c r="Q66" s="267"/>
      <c r="R66" s="267"/>
      <c r="S66" s="267"/>
      <c r="T66" s="267"/>
      <c r="U66" s="267"/>
      <c r="V66" s="267"/>
      <c r="W66" s="267"/>
      <c r="X66" s="267"/>
      <c r="Y66" s="267"/>
      <c r="Z66" s="267"/>
      <c r="AA66" s="267"/>
      <c r="AB66" s="267"/>
      <c r="AC66" s="267"/>
      <c r="AD66" s="267"/>
      <c r="AE66" s="267"/>
      <c r="AF66" s="267"/>
    </row>
    <row r="67" spans="2:32" ht="30" x14ac:dyDescent="0.25">
      <c r="B67" s="268"/>
      <c r="C67" s="268"/>
      <c r="D67" s="283" t="s">
        <v>858</v>
      </c>
      <c r="E67" s="283" t="s">
        <v>859</v>
      </c>
      <c r="F67" s="283" t="s">
        <v>860</v>
      </c>
      <c r="G67" s="283" t="s">
        <v>861</v>
      </c>
      <c r="H67" s="283" t="s">
        <v>862</v>
      </c>
      <c r="I67" s="283" t="s">
        <v>862</v>
      </c>
      <c r="J67" s="267"/>
      <c r="K67" s="267"/>
      <c r="L67" s="267"/>
      <c r="M67" s="267"/>
      <c r="N67" s="267"/>
      <c r="O67" s="267"/>
      <c r="P67" s="267"/>
      <c r="Q67" s="267"/>
      <c r="R67" s="267"/>
      <c r="S67" s="267"/>
      <c r="T67" s="267"/>
      <c r="U67" s="267"/>
      <c r="V67" s="267"/>
      <c r="W67" s="267"/>
      <c r="X67" s="267"/>
      <c r="Y67" s="267"/>
      <c r="Z67" s="267"/>
      <c r="AA67" s="267"/>
      <c r="AB67" s="267"/>
      <c r="AC67" s="267"/>
      <c r="AD67" s="267"/>
      <c r="AE67" s="267"/>
      <c r="AF67" s="267"/>
    </row>
    <row r="68" spans="2:32" x14ac:dyDescent="0.25">
      <c r="B68" s="291" t="s">
        <v>886</v>
      </c>
      <c r="C68" s="288" t="s">
        <v>880</v>
      </c>
      <c r="D68" s="275">
        <f>AVERAGEIF('1.6.Ability to Win'!G6:G252,"&gt;0")</f>
        <v>2.1599999999999997</v>
      </c>
      <c r="E68" s="275" t="e">
        <f>AVERAGEIF('1.6.Ability to Win'!I6:I252,"&gt;0")</f>
        <v>#DIV/0!</v>
      </c>
      <c r="F68" s="275" t="e">
        <f>AVERAGEIF('1.6.Ability to Win'!K6:K252,"&gt;0")</f>
        <v>#DIV/0!</v>
      </c>
      <c r="G68" s="275" t="e">
        <f>AVERAGEIF('1.6.Ability to Win'!M6:M252,"&gt;0")</f>
        <v>#DIV/0!</v>
      </c>
      <c r="H68" s="275" t="e">
        <f>AVERAGEIF('1.6.Ability to Win'!O6:O252,"&gt;0")</f>
        <v>#DIV/0!</v>
      </c>
      <c r="I68" s="275">
        <f>AVERAGEIF('1.6.Ability to Win'!P6:P252,"&gt;0")</f>
        <v>2.1333333333333333</v>
      </c>
      <c r="J68" s="267"/>
      <c r="K68" s="267"/>
      <c r="L68" s="267"/>
      <c r="M68" s="267"/>
      <c r="N68" s="267"/>
      <c r="O68" s="267"/>
      <c r="P68" s="267"/>
      <c r="Q68" s="267"/>
      <c r="R68" s="267"/>
      <c r="S68" s="267"/>
      <c r="T68" s="267"/>
      <c r="U68" s="267"/>
      <c r="V68" s="267"/>
      <c r="W68" s="267"/>
      <c r="X68" s="267"/>
      <c r="Y68" s="267"/>
      <c r="Z68" s="267"/>
      <c r="AA68" s="267"/>
      <c r="AB68" s="267"/>
      <c r="AC68" s="267"/>
      <c r="AD68" s="267"/>
      <c r="AE68" s="267"/>
      <c r="AF68" s="267"/>
    </row>
    <row r="69" spans="2:32" x14ac:dyDescent="0.25">
      <c r="B69" s="267"/>
      <c r="C69" s="267"/>
      <c r="D69" s="267"/>
      <c r="E69" s="267"/>
      <c r="F69" s="267"/>
      <c r="G69" s="267"/>
      <c r="H69" s="267"/>
      <c r="I69" s="267"/>
      <c r="J69" s="267"/>
      <c r="K69" s="267"/>
      <c r="L69" s="267"/>
      <c r="M69" s="267"/>
      <c r="N69" s="267"/>
      <c r="O69" s="267"/>
      <c r="P69" s="267"/>
      <c r="Q69" s="267"/>
      <c r="R69" s="267"/>
      <c r="S69" s="267"/>
      <c r="T69" s="267"/>
      <c r="U69" s="267"/>
      <c r="V69" s="267"/>
      <c r="W69" s="267"/>
      <c r="X69" s="267"/>
      <c r="Y69" s="267"/>
      <c r="Z69" s="267"/>
      <c r="AA69" s="267"/>
      <c r="AB69" s="267"/>
      <c r="AC69" s="267"/>
      <c r="AD69" s="267"/>
      <c r="AE69" s="267"/>
      <c r="AF69" s="267"/>
    </row>
    <row r="70" spans="2:32" x14ac:dyDescent="0.25">
      <c r="B70" s="271"/>
      <c r="C70" s="267"/>
      <c r="D70" s="280" t="s">
        <v>863</v>
      </c>
      <c r="E70" s="280" t="s">
        <v>864</v>
      </c>
      <c r="F70" s="267"/>
      <c r="G70" s="267"/>
      <c r="H70" s="267"/>
      <c r="I70" s="267"/>
      <c r="J70" s="267"/>
      <c r="K70" s="267"/>
      <c r="L70" s="267"/>
      <c r="M70" s="267"/>
      <c r="N70" s="267"/>
      <c r="O70" s="267"/>
      <c r="P70" s="267"/>
      <c r="Q70" s="267"/>
      <c r="R70" s="267"/>
      <c r="S70" s="267"/>
      <c r="T70" s="267"/>
      <c r="U70" s="267"/>
      <c r="V70" s="267"/>
      <c r="W70" s="267"/>
      <c r="X70" s="267"/>
      <c r="Y70" s="267"/>
      <c r="Z70" s="267"/>
      <c r="AA70" s="267"/>
      <c r="AB70" s="267"/>
      <c r="AC70" s="267"/>
      <c r="AD70" s="267"/>
      <c r="AE70" s="267"/>
      <c r="AF70" s="267"/>
    </row>
    <row r="71" spans="2:32" x14ac:dyDescent="0.25">
      <c r="B71" s="371" t="s">
        <v>892</v>
      </c>
      <c r="C71" s="292" t="s">
        <v>880</v>
      </c>
      <c r="D71" s="284">
        <f>SUM(D72:D74)</f>
        <v>9</v>
      </c>
      <c r="E71" s="284">
        <f>SUM(E72:E74)</f>
        <v>0</v>
      </c>
      <c r="F71" s="267"/>
      <c r="G71" s="267"/>
      <c r="H71" s="267"/>
      <c r="I71" s="267"/>
      <c r="J71" s="267"/>
      <c r="K71" s="267"/>
      <c r="L71" s="267"/>
      <c r="M71" s="267"/>
      <c r="N71" s="267"/>
      <c r="O71" s="267"/>
      <c r="P71" s="267"/>
      <c r="Q71" s="267"/>
      <c r="R71" s="267"/>
      <c r="S71" s="267"/>
      <c r="T71" s="267"/>
      <c r="U71" s="267"/>
      <c r="V71" s="267"/>
      <c r="W71" s="267"/>
      <c r="X71" s="267"/>
      <c r="Y71" s="267"/>
      <c r="Z71" s="267"/>
      <c r="AA71" s="267"/>
      <c r="AB71" s="267"/>
      <c r="AC71" s="267"/>
      <c r="AD71" s="267"/>
      <c r="AE71" s="267"/>
      <c r="AF71" s="267"/>
    </row>
    <row r="72" spans="2:32" x14ac:dyDescent="0.25">
      <c r="B72" s="371"/>
      <c r="C72" s="293" t="s">
        <v>256</v>
      </c>
      <c r="D72" s="290">
        <f>'3.2.MTS B (M1)'!$Q$4</f>
        <v>0</v>
      </c>
      <c r="E72" s="290">
        <f>'3.2.MTS B (M1)'!$AJ$4</f>
        <v>0</v>
      </c>
      <c r="F72" s="267"/>
      <c r="G72" s="267"/>
      <c r="H72" s="267"/>
      <c r="I72" s="267"/>
      <c r="J72" s="267"/>
      <c r="K72" s="267"/>
      <c r="L72" s="267"/>
      <c r="M72" s="267"/>
      <c r="N72" s="267"/>
      <c r="O72" s="267"/>
      <c r="P72" s="267"/>
      <c r="Q72" s="267"/>
      <c r="R72" s="267"/>
      <c r="S72" s="267"/>
      <c r="T72" s="267"/>
      <c r="U72" s="267"/>
      <c r="V72" s="267"/>
      <c r="W72" s="267"/>
      <c r="X72" s="267"/>
      <c r="Y72" s="267"/>
      <c r="Z72" s="267"/>
      <c r="AA72" s="267"/>
      <c r="AB72" s="267"/>
      <c r="AC72" s="267"/>
      <c r="AD72" s="267"/>
      <c r="AE72" s="267"/>
      <c r="AF72" s="267"/>
    </row>
    <row r="73" spans="2:32" x14ac:dyDescent="0.25">
      <c r="B73" s="371"/>
      <c r="C73" s="293" t="s">
        <v>257</v>
      </c>
      <c r="D73" s="290">
        <f>'3.2.MTS B (M2)'!$Q$4</f>
        <v>0</v>
      </c>
      <c r="E73" s="290">
        <f>'3.2.MTS B (M2)'!$AJ$4</f>
        <v>0</v>
      </c>
      <c r="F73" s="267"/>
      <c r="G73" s="267"/>
      <c r="H73" s="267"/>
      <c r="I73" s="267"/>
      <c r="J73" s="267"/>
      <c r="K73" s="267"/>
      <c r="L73" s="267"/>
      <c r="M73" s="267"/>
      <c r="N73" s="267"/>
      <c r="O73" s="267"/>
      <c r="P73" s="267"/>
      <c r="Q73" s="267"/>
      <c r="R73" s="267"/>
      <c r="S73" s="267"/>
      <c r="T73" s="267"/>
      <c r="U73" s="267"/>
      <c r="V73" s="267"/>
      <c r="W73" s="267"/>
      <c r="X73" s="267"/>
      <c r="Y73" s="267"/>
      <c r="Z73" s="267"/>
      <c r="AA73" s="267"/>
      <c r="AB73" s="267"/>
      <c r="AC73" s="267"/>
      <c r="AD73" s="267"/>
      <c r="AE73" s="267"/>
      <c r="AF73" s="267"/>
    </row>
    <row r="74" spans="2:32" x14ac:dyDescent="0.25">
      <c r="B74" s="371"/>
      <c r="C74" s="293" t="s">
        <v>258</v>
      </c>
      <c r="D74" s="290">
        <f>'3.2.MTS B (M3)'!$Q$4</f>
        <v>9</v>
      </c>
      <c r="E74" s="290">
        <f>'3.2.MTS B (M3)'!$AJ$4</f>
        <v>0</v>
      </c>
      <c r="F74" s="267"/>
      <c r="G74" s="267"/>
      <c r="H74" s="267"/>
      <c r="I74" s="267"/>
      <c r="J74" s="267"/>
      <c r="K74" s="267"/>
      <c r="L74" s="267"/>
      <c r="M74" s="267"/>
      <c r="N74" s="267"/>
      <c r="O74" s="267"/>
      <c r="P74" s="267"/>
      <c r="Q74" s="267"/>
      <c r="R74" s="267"/>
      <c r="S74" s="267"/>
      <c r="T74" s="267"/>
      <c r="U74" s="267"/>
      <c r="V74" s="267"/>
      <c r="W74" s="267"/>
      <c r="X74" s="267"/>
      <c r="Y74" s="267"/>
      <c r="Z74" s="267"/>
      <c r="AA74" s="267"/>
      <c r="AB74" s="267"/>
      <c r="AC74" s="267"/>
      <c r="AD74" s="267"/>
      <c r="AE74" s="267"/>
      <c r="AF74" s="267"/>
    </row>
    <row r="75" spans="2:32" x14ac:dyDescent="0.25">
      <c r="B75" s="267"/>
      <c r="C75" s="270"/>
      <c r="D75" s="267"/>
      <c r="E75" s="267"/>
      <c r="F75" s="267"/>
      <c r="G75" s="267"/>
      <c r="H75" s="267"/>
      <c r="I75" s="267"/>
      <c r="J75" s="267"/>
      <c r="K75" s="267"/>
      <c r="L75" s="267"/>
      <c r="M75" s="267"/>
      <c r="N75" s="267"/>
      <c r="O75" s="267"/>
      <c r="P75" s="267"/>
      <c r="Q75" s="267"/>
      <c r="R75" s="267"/>
      <c r="S75" s="267"/>
      <c r="T75" s="267"/>
      <c r="U75" s="267"/>
      <c r="V75" s="267"/>
      <c r="W75" s="267"/>
      <c r="X75" s="267"/>
      <c r="Y75" s="267"/>
      <c r="Z75" s="267"/>
      <c r="AA75" s="267"/>
      <c r="AB75" s="267"/>
      <c r="AC75" s="267"/>
      <c r="AD75" s="267"/>
      <c r="AE75" s="267"/>
      <c r="AF75" s="267"/>
    </row>
    <row r="76" spans="2:32" ht="30" x14ac:dyDescent="0.25">
      <c r="B76" s="268" t="s">
        <v>865</v>
      </c>
      <c r="C76" s="268"/>
      <c r="D76" s="280" t="s">
        <v>866</v>
      </c>
      <c r="E76" s="280" t="s">
        <v>867</v>
      </c>
      <c r="F76" s="280" t="s">
        <v>868</v>
      </c>
      <c r="G76" s="280" t="s">
        <v>869</v>
      </c>
      <c r="H76" s="267"/>
      <c r="I76" s="267"/>
      <c r="J76" s="267"/>
      <c r="K76" s="267"/>
      <c r="L76" s="267"/>
      <c r="M76" s="267"/>
      <c r="N76" s="267"/>
      <c r="O76" s="267"/>
      <c r="P76" s="267"/>
      <c r="Q76" s="267"/>
      <c r="R76" s="267"/>
      <c r="S76" s="267"/>
      <c r="T76" s="267"/>
      <c r="U76" s="267"/>
      <c r="V76" s="267"/>
      <c r="W76" s="267"/>
      <c r="X76" s="267"/>
      <c r="Y76" s="267"/>
      <c r="Z76" s="267"/>
      <c r="AA76" s="267"/>
      <c r="AB76" s="267"/>
      <c r="AC76" s="267"/>
      <c r="AD76" s="267"/>
      <c r="AE76" s="267"/>
      <c r="AF76" s="267"/>
    </row>
    <row r="77" spans="2:32" x14ac:dyDescent="0.25">
      <c r="B77" s="371" t="s">
        <v>887</v>
      </c>
      <c r="C77" s="292" t="s">
        <v>880</v>
      </c>
      <c r="D77" s="285">
        <f>SUM(D80,D79,D78)</f>
        <v>49</v>
      </c>
      <c r="E77" s="285">
        <f>SUM(E80,E79,E78)</f>
        <v>0</v>
      </c>
      <c r="F77" s="286">
        <f t="shared" ref="F77:F79" si="14">IFERROR((E77/D77)-1,0)</f>
        <v>-1</v>
      </c>
      <c r="G77" s="285">
        <f>G78</f>
        <v>0</v>
      </c>
      <c r="H77" s="267"/>
      <c r="I77" s="267"/>
      <c r="J77" s="267"/>
      <c r="K77" s="267"/>
      <c r="L77" s="267"/>
      <c r="M77" s="267"/>
      <c r="N77" s="267"/>
      <c r="O77" s="267"/>
      <c r="P77" s="267"/>
      <c r="Q77" s="267"/>
      <c r="R77" s="267"/>
      <c r="S77" s="267"/>
      <c r="T77" s="267"/>
      <c r="U77" s="267"/>
      <c r="V77" s="267"/>
      <c r="W77" s="267"/>
      <c r="X77" s="267"/>
      <c r="Y77" s="267"/>
      <c r="Z77" s="267"/>
      <c r="AA77" s="267"/>
      <c r="AB77" s="267"/>
      <c r="AC77" s="267"/>
      <c r="AD77" s="267"/>
      <c r="AE77" s="267"/>
      <c r="AF77" s="267"/>
    </row>
    <row r="78" spans="2:32" x14ac:dyDescent="0.25">
      <c r="B78" s="371"/>
      <c r="C78" s="293" t="s">
        <v>256</v>
      </c>
      <c r="D78" s="285">
        <f>SUM('23.2.Forecasting B (M3)'!$I$6:$I$52)</f>
        <v>12</v>
      </c>
      <c r="E78" s="285">
        <f>SUM('23.2.Forecasting B (M3)'!$K$6:$K$52)</f>
        <v>0</v>
      </c>
      <c r="F78" s="286">
        <f t="shared" si="14"/>
        <v>-1</v>
      </c>
      <c r="G78" s="285">
        <f>SUM('23.2.Forecasting B (M3)'!$H$6:$H$52)</f>
        <v>0</v>
      </c>
      <c r="H78" s="267"/>
      <c r="I78" s="267"/>
      <c r="J78" s="267"/>
      <c r="K78" s="267"/>
      <c r="L78" s="267"/>
      <c r="M78" s="267"/>
      <c r="N78" s="267"/>
      <c r="O78" s="267"/>
      <c r="P78" s="267"/>
      <c r="Q78" s="267"/>
      <c r="R78" s="267"/>
      <c r="S78" s="267"/>
      <c r="T78" s="267"/>
      <c r="U78" s="267"/>
      <c r="V78" s="267"/>
      <c r="W78" s="267"/>
      <c r="X78" s="267"/>
      <c r="Y78" s="267"/>
      <c r="Z78" s="267"/>
      <c r="AA78" s="267"/>
      <c r="AB78" s="267"/>
      <c r="AC78" s="267"/>
      <c r="AD78" s="267"/>
      <c r="AE78" s="267"/>
      <c r="AF78" s="267"/>
    </row>
    <row r="79" spans="2:32" x14ac:dyDescent="0.25">
      <c r="B79" s="371"/>
      <c r="C79" s="293" t="s">
        <v>257</v>
      </c>
      <c r="D79" s="285">
        <f>SUM('23.2.Forecasting B (M2)'!$I$6:$I$52)</f>
        <v>17</v>
      </c>
      <c r="E79" s="285">
        <f>SUM('23.2.Forecasting B (M2)'!$K$6:$K$52)</f>
        <v>0</v>
      </c>
      <c r="F79" s="286">
        <f t="shared" si="14"/>
        <v>-1</v>
      </c>
      <c r="G79" s="285">
        <f>SUM('23.2.Forecasting B (M2)'!$H$6:$H$52)</f>
        <v>0</v>
      </c>
      <c r="H79" s="267"/>
      <c r="I79" s="267"/>
      <c r="J79" s="267"/>
      <c r="K79" s="267"/>
      <c r="L79" s="267"/>
      <c r="M79" s="267"/>
      <c r="N79" s="267"/>
      <c r="O79" s="267"/>
      <c r="P79" s="267"/>
      <c r="Q79" s="267"/>
      <c r="R79" s="267"/>
      <c r="S79" s="267"/>
      <c r="T79" s="267"/>
      <c r="U79" s="267"/>
      <c r="V79" s="267"/>
      <c r="W79" s="267"/>
      <c r="X79" s="267"/>
      <c r="Y79" s="267"/>
      <c r="Z79" s="267"/>
      <c r="AA79" s="267"/>
      <c r="AB79" s="267"/>
      <c r="AC79" s="267"/>
      <c r="AD79" s="267"/>
      <c r="AE79" s="267"/>
      <c r="AF79" s="267"/>
    </row>
    <row r="80" spans="2:32" x14ac:dyDescent="0.25">
      <c r="B80" s="371"/>
      <c r="C80" s="293" t="s">
        <v>258</v>
      </c>
      <c r="D80" s="285">
        <f>SUM('23.2.Forecasting B (M1)'!$I$6:$I$52)</f>
        <v>20</v>
      </c>
      <c r="E80" s="285">
        <f>SUM('23.2.Forecasting B (M1)'!$K$6:$K$52)</f>
        <v>0</v>
      </c>
      <c r="F80" s="286">
        <f>IFERROR((E80/D80)-1,0)</f>
        <v>-1</v>
      </c>
      <c r="G80" s="285">
        <f>SUM('23.2.Forecasting B (M1)'!$H$6:$H$52)</f>
        <v>4</v>
      </c>
      <c r="H80" s="267"/>
      <c r="I80" s="267"/>
      <c r="J80" s="267"/>
      <c r="K80" s="267"/>
      <c r="L80" s="267"/>
      <c r="M80" s="267"/>
      <c r="N80" s="267"/>
      <c r="O80" s="267"/>
      <c r="P80" s="267"/>
      <c r="Q80" s="267"/>
      <c r="R80" s="267"/>
      <c r="S80" s="267"/>
      <c r="T80" s="267"/>
      <c r="U80" s="267"/>
      <c r="V80" s="267"/>
      <c r="W80" s="267"/>
      <c r="X80" s="267"/>
      <c r="Y80" s="267"/>
      <c r="Z80" s="267"/>
      <c r="AA80" s="267"/>
      <c r="AB80" s="267"/>
      <c r="AC80" s="267"/>
      <c r="AD80" s="267"/>
      <c r="AE80" s="267"/>
      <c r="AF80" s="267"/>
    </row>
    <row r="81" spans="2:32" x14ac:dyDescent="0.25">
      <c r="B81" s="267"/>
      <c r="C81" s="267"/>
      <c r="D81" s="267"/>
      <c r="E81" s="267"/>
      <c r="F81" s="267"/>
      <c r="G81" s="267"/>
      <c r="H81" s="267"/>
      <c r="I81" s="267"/>
      <c r="J81" s="267"/>
      <c r="K81" s="267"/>
      <c r="L81" s="267"/>
      <c r="M81" s="267"/>
      <c r="N81" s="267"/>
      <c r="O81" s="267"/>
      <c r="P81" s="267"/>
      <c r="Q81" s="267"/>
      <c r="R81" s="267"/>
      <c r="S81" s="267"/>
      <c r="T81" s="267"/>
      <c r="U81" s="267"/>
      <c r="V81" s="267"/>
      <c r="W81" s="267"/>
      <c r="X81" s="267"/>
      <c r="Y81" s="267"/>
      <c r="Z81" s="267"/>
      <c r="AA81" s="267"/>
      <c r="AB81" s="267"/>
      <c r="AC81" s="267"/>
      <c r="AD81" s="267"/>
      <c r="AE81" s="267"/>
      <c r="AF81" s="267"/>
    </row>
    <row r="82" spans="2:32" x14ac:dyDescent="0.25">
      <c r="B82" s="268" t="s">
        <v>865</v>
      </c>
      <c r="C82" s="268"/>
      <c r="D82" s="372" t="s">
        <v>9</v>
      </c>
      <c r="E82" s="372"/>
      <c r="F82" s="372"/>
      <c r="G82" s="372"/>
      <c r="H82" s="372" t="s">
        <v>870</v>
      </c>
      <c r="I82" s="372"/>
      <c r="J82" s="372"/>
      <c r="K82" s="372"/>
      <c r="L82" s="372" t="s">
        <v>14</v>
      </c>
      <c r="M82" s="372"/>
      <c r="N82" s="372"/>
      <c r="O82" s="372"/>
      <c r="P82" s="372" t="s">
        <v>15</v>
      </c>
      <c r="Q82" s="372"/>
      <c r="R82" s="372"/>
      <c r="S82" s="372"/>
      <c r="T82" s="372" t="s">
        <v>871</v>
      </c>
      <c r="U82" s="372"/>
      <c r="V82" s="372"/>
      <c r="W82" s="372"/>
      <c r="X82" s="372" t="s">
        <v>11</v>
      </c>
      <c r="Y82" s="372"/>
      <c r="Z82" s="372"/>
      <c r="AA82" s="372"/>
      <c r="AB82" s="372" t="s">
        <v>216</v>
      </c>
      <c r="AC82" s="372"/>
      <c r="AD82" s="372"/>
      <c r="AE82" s="372"/>
      <c r="AF82" s="267"/>
    </row>
    <row r="83" spans="2:32" ht="30" x14ac:dyDescent="0.25">
      <c r="B83" s="268" t="s">
        <v>865</v>
      </c>
      <c r="C83" s="268"/>
      <c r="D83" s="272" t="s">
        <v>872</v>
      </c>
      <c r="E83" s="272" t="s">
        <v>873</v>
      </c>
      <c r="F83" s="272" t="s">
        <v>874</v>
      </c>
      <c r="G83" s="272" t="s">
        <v>875</v>
      </c>
      <c r="H83" s="272" t="s">
        <v>872</v>
      </c>
      <c r="I83" s="272" t="s">
        <v>873</v>
      </c>
      <c r="J83" s="272" t="s">
        <v>874</v>
      </c>
      <c r="K83" s="272" t="s">
        <v>875</v>
      </c>
      <c r="L83" s="272" t="s">
        <v>872</v>
      </c>
      <c r="M83" s="272" t="s">
        <v>873</v>
      </c>
      <c r="N83" s="272" t="s">
        <v>874</v>
      </c>
      <c r="O83" s="272" t="s">
        <v>875</v>
      </c>
      <c r="P83" s="272" t="s">
        <v>872</v>
      </c>
      <c r="Q83" s="272" t="s">
        <v>873</v>
      </c>
      <c r="R83" s="272" t="s">
        <v>874</v>
      </c>
      <c r="S83" s="272" t="s">
        <v>875</v>
      </c>
      <c r="T83" s="272" t="s">
        <v>872</v>
      </c>
      <c r="U83" s="272" t="s">
        <v>873</v>
      </c>
      <c r="V83" s="272" t="s">
        <v>874</v>
      </c>
      <c r="W83" s="272" t="s">
        <v>875</v>
      </c>
      <c r="X83" s="272" t="s">
        <v>872</v>
      </c>
      <c r="Y83" s="272" t="s">
        <v>873</v>
      </c>
      <c r="Z83" s="272" t="s">
        <v>874</v>
      </c>
      <c r="AA83" s="272" t="s">
        <v>875</v>
      </c>
      <c r="AB83" s="272" t="s">
        <v>872</v>
      </c>
      <c r="AC83" s="272" t="s">
        <v>873</v>
      </c>
      <c r="AD83" s="272" t="s">
        <v>874</v>
      </c>
      <c r="AE83" s="272" t="s">
        <v>875</v>
      </c>
      <c r="AF83" s="267"/>
    </row>
    <row r="84" spans="2:32" x14ac:dyDescent="0.25">
      <c r="B84" s="371" t="s">
        <v>888</v>
      </c>
      <c r="C84" s="292" t="s">
        <v>880</v>
      </c>
      <c r="D84" s="275">
        <f>SUM('MTS summary'!$B$6:$B$7)</f>
        <v>0</v>
      </c>
      <c r="E84" s="275">
        <f>SUM('MTS summary'!$E$6:$E$7)</f>
        <v>0</v>
      </c>
      <c r="F84" s="282" t="e">
        <f>E56</f>
        <v>#DIV/0!</v>
      </c>
      <c r="G84" s="282" t="e">
        <f>F56</f>
        <v>#DIV/0!</v>
      </c>
      <c r="H84" s="275">
        <f>SUM('MTS summary'!$B$8:$B$11)</f>
        <v>0</v>
      </c>
      <c r="I84" s="275">
        <f>SUM('MTS summary'!$E$8:$E$11)</f>
        <v>0</v>
      </c>
      <c r="J84" s="282" t="e">
        <f>H56</f>
        <v>#DIV/0!</v>
      </c>
      <c r="K84" s="282" t="e">
        <f>I56</f>
        <v>#DIV/0!</v>
      </c>
      <c r="L84" s="275">
        <f>'MTS summary'!$B$12</f>
        <v>0</v>
      </c>
      <c r="M84" s="275">
        <f>'MTS summary'!$E$12</f>
        <v>0</v>
      </c>
      <c r="N84" s="282" t="e">
        <f>K56</f>
        <v>#DIV/0!</v>
      </c>
      <c r="O84" s="282" t="e">
        <f>L56</f>
        <v>#DIV/0!</v>
      </c>
      <c r="P84" s="275">
        <f>SUM('MTS summary'!$B$13:$B$16)</f>
        <v>0</v>
      </c>
      <c r="Q84" s="275">
        <f>SUM('MTS summary'!$E$13:$E$16)</f>
        <v>0</v>
      </c>
      <c r="R84" s="282" t="e">
        <f>N56</f>
        <v>#DIV/0!</v>
      </c>
      <c r="S84" s="282" t="e">
        <f>O56</f>
        <v>#DIV/0!</v>
      </c>
      <c r="T84" s="275">
        <f>'MTS summary'!$B$17</f>
        <v>74</v>
      </c>
      <c r="U84" s="275">
        <f>'MTS summary'!$E$17</f>
        <v>37</v>
      </c>
      <c r="V84" s="282">
        <f>Q56</f>
        <v>0.5</v>
      </c>
      <c r="W84" s="282">
        <f>R56</f>
        <v>6.774668630338733E-2</v>
      </c>
      <c r="X84" s="275">
        <f>SUM('MTS summary'!$B$18:$B$20)</f>
        <v>0</v>
      </c>
      <c r="Y84" s="275">
        <f>SUM('MTS summary'!$E$18:$E$20)</f>
        <v>0</v>
      </c>
      <c r="Z84" s="282" t="e">
        <f>T56</f>
        <v>#DIV/0!</v>
      </c>
      <c r="AA84" s="282" t="e">
        <f>U56</f>
        <v>#DIV/0!</v>
      </c>
      <c r="AB84" s="281">
        <f>'MTS summary'!$B$21</f>
        <v>74</v>
      </c>
      <c r="AC84" s="281">
        <f>'MTS summary'!$E$21</f>
        <v>37</v>
      </c>
      <c r="AD84" s="287">
        <f>W56</f>
        <v>0.5</v>
      </c>
      <c r="AE84" s="287">
        <f>X56</f>
        <v>6.774668630338733E-2</v>
      </c>
      <c r="AF84" s="267"/>
    </row>
    <row r="85" spans="2:32" x14ac:dyDescent="0.25">
      <c r="B85" s="371"/>
      <c r="C85" s="293" t="s">
        <v>256</v>
      </c>
      <c r="D85" s="275">
        <f>SUM('MTS summary'!$K$6:$K$7)</f>
        <v>0</v>
      </c>
      <c r="E85" s="275">
        <f>SUM('MTS summary'!$N$6:$N$7)</f>
        <v>0</v>
      </c>
      <c r="F85" s="282" t="e">
        <f>E57</f>
        <v>#DIV/0!</v>
      </c>
      <c r="G85" s="282" t="e">
        <f t="shared" ref="G85:G87" si="15">F57</f>
        <v>#DIV/0!</v>
      </c>
      <c r="H85" s="275">
        <f>SUM('MTS summary'!$K$8:$K$11)</f>
        <v>0</v>
      </c>
      <c r="I85" s="275">
        <f>SUM('MTS summary'!$N$8:$N$11)</f>
        <v>0</v>
      </c>
      <c r="J85" s="282" t="e">
        <f t="shared" ref="J85:K87" si="16">H57</f>
        <v>#DIV/0!</v>
      </c>
      <c r="K85" s="282" t="e">
        <f t="shared" si="16"/>
        <v>#DIV/0!</v>
      </c>
      <c r="L85" s="275">
        <f>'MTS summary'!$K$12</f>
        <v>0</v>
      </c>
      <c r="M85" s="275">
        <f>'MTS summary'!$N$12</f>
        <v>0</v>
      </c>
      <c r="N85" s="282" t="e">
        <f t="shared" ref="N85:O87" si="17">K57</f>
        <v>#DIV/0!</v>
      </c>
      <c r="O85" s="282" t="e">
        <f t="shared" si="17"/>
        <v>#DIV/0!</v>
      </c>
      <c r="P85" s="275">
        <f>SUM('MTS summary'!$K$13:$K$16)</f>
        <v>0</v>
      </c>
      <c r="Q85" s="275">
        <f>SUM('MTS summary'!$N$13:$N$16)</f>
        <v>0</v>
      </c>
      <c r="R85" s="282" t="e">
        <f t="shared" ref="R85:S87" si="18">N57</f>
        <v>#DIV/0!</v>
      </c>
      <c r="S85" s="282" t="e">
        <f t="shared" si="18"/>
        <v>#DIV/0!</v>
      </c>
      <c r="T85" s="275">
        <f>'MTS summary'!$K$17</f>
        <v>21</v>
      </c>
      <c r="U85" s="275">
        <f>'MTS summary'!$N$17</f>
        <v>6</v>
      </c>
      <c r="V85" s="282">
        <f t="shared" ref="V85:W87" si="19">Q57</f>
        <v>0.2857142857142857</v>
      </c>
      <c r="W85" s="282">
        <f t="shared" si="19"/>
        <v>6.774668630338733E-2</v>
      </c>
      <c r="X85" s="275">
        <f>SUM('MTS summary'!$K$18:$K$20)</f>
        <v>0</v>
      </c>
      <c r="Y85" s="275">
        <f>SUM('MTS summary'!$N$18:$N$20)</f>
        <v>0</v>
      </c>
      <c r="Z85" s="282" t="e">
        <f t="shared" ref="Z85:AA87" si="20">T57</f>
        <v>#DIV/0!</v>
      </c>
      <c r="AA85" s="282" t="e">
        <f t="shared" si="20"/>
        <v>#DIV/0!</v>
      </c>
      <c r="AB85" s="281">
        <f>'MTS summary'!$K$21</f>
        <v>21</v>
      </c>
      <c r="AC85" s="281">
        <f>'MTS summary'!$N$21</f>
        <v>6</v>
      </c>
      <c r="AD85" s="287">
        <f t="shared" ref="AD85:AE87" si="21">W57</f>
        <v>0.2857142857142857</v>
      </c>
      <c r="AE85" s="287">
        <f t="shared" si="21"/>
        <v>6.774668630338733E-2</v>
      </c>
      <c r="AF85" s="267"/>
    </row>
    <row r="86" spans="2:32" x14ac:dyDescent="0.25">
      <c r="B86" s="371"/>
      <c r="C86" s="293" t="s">
        <v>257</v>
      </c>
      <c r="D86" s="275">
        <f>SUM('MTS summary'!$T$6:$T$7)</f>
        <v>0</v>
      </c>
      <c r="E86" s="275">
        <f>SUM('MTS summary'!$W$6:$W$7)</f>
        <v>0</v>
      </c>
      <c r="F86" s="282" t="e">
        <f>E58</f>
        <v>#DIV/0!</v>
      </c>
      <c r="G86" s="282" t="e">
        <f t="shared" si="15"/>
        <v>#DIV/0!</v>
      </c>
      <c r="H86" s="275">
        <f>SUM('MTS summary'!$T$8:$T$11)</f>
        <v>0</v>
      </c>
      <c r="I86" s="275">
        <f>SUM('MTS summary'!$W$8:$W$11)</f>
        <v>0</v>
      </c>
      <c r="J86" s="282" t="e">
        <f t="shared" si="16"/>
        <v>#DIV/0!</v>
      </c>
      <c r="K86" s="282" t="e">
        <f t="shared" si="16"/>
        <v>#DIV/0!</v>
      </c>
      <c r="L86" s="275">
        <f>'MTS summary'!$T$12</f>
        <v>0</v>
      </c>
      <c r="M86" s="275">
        <f>'MTS summary'!$W$12</f>
        <v>0</v>
      </c>
      <c r="N86" s="282" t="e">
        <f t="shared" si="17"/>
        <v>#DIV/0!</v>
      </c>
      <c r="O86" s="282" t="e">
        <f t="shared" si="17"/>
        <v>#DIV/0!</v>
      </c>
      <c r="P86" s="275">
        <f>SUM('MTS summary'!$T$13:$T$16)</f>
        <v>0</v>
      </c>
      <c r="Q86" s="275">
        <f>SUM('MTS summary'!$W$13:$W$16)</f>
        <v>0</v>
      </c>
      <c r="R86" s="282" t="e">
        <f t="shared" si="18"/>
        <v>#DIV/0!</v>
      </c>
      <c r="S86" s="282" t="e">
        <f t="shared" si="18"/>
        <v>#DIV/0!</v>
      </c>
      <c r="T86" s="275">
        <f>'MTS summary'!$T$17</f>
        <v>27</v>
      </c>
      <c r="U86" s="275">
        <f>'MTS summary'!$W$17</f>
        <v>10</v>
      </c>
      <c r="V86" s="282">
        <f t="shared" si="19"/>
        <v>0.37037037037037035</v>
      </c>
      <c r="W86" s="282">
        <f t="shared" si="19"/>
        <v>6.774668630338733E-2</v>
      </c>
      <c r="X86" s="275">
        <f>SUM('MTS summary'!$T$18:$T$20)</f>
        <v>0</v>
      </c>
      <c r="Y86" s="275">
        <f>SUM('MTS summary'!$W$18:$W$20)</f>
        <v>0</v>
      </c>
      <c r="Z86" s="282" t="e">
        <f t="shared" si="20"/>
        <v>#DIV/0!</v>
      </c>
      <c r="AA86" s="282" t="e">
        <f t="shared" si="20"/>
        <v>#DIV/0!</v>
      </c>
      <c r="AB86" s="281">
        <f>'MTS summary'!$T$21</f>
        <v>27</v>
      </c>
      <c r="AC86" s="281">
        <f>'MTS summary'!$W$21</f>
        <v>10</v>
      </c>
      <c r="AD86" s="287">
        <f t="shared" si="21"/>
        <v>0.37037037037037035</v>
      </c>
      <c r="AE86" s="287">
        <f t="shared" si="21"/>
        <v>6.774668630338733E-2</v>
      </c>
      <c r="AF86" s="267"/>
    </row>
    <row r="87" spans="2:32" x14ac:dyDescent="0.25">
      <c r="B87" s="371"/>
      <c r="C87" s="293" t="s">
        <v>258</v>
      </c>
      <c r="D87" s="275">
        <f>SUM('MTS summary'!$AC$6:$AC$7)</f>
        <v>0</v>
      </c>
      <c r="E87" s="275">
        <f>SUM('MTS summary'!$AF$6:$AF$7)</f>
        <v>0</v>
      </c>
      <c r="F87" s="282" t="e">
        <f>E59</f>
        <v>#DIV/0!</v>
      </c>
      <c r="G87" s="282" t="e">
        <f t="shared" si="15"/>
        <v>#DIV/0!</v>
      </c>
      <c r="H87" s="275">
        <f>SUM('MTS summary'!$AC$8:$AC$11)</f>
        <v>0</v>
      </c>
      <c r="I87" s="275">
        <f>SUM('MTS summary'!$AF$8:$AF$11)</f>
        <v>0</v>
      </c>
      <c r="J87" s="282" t="e">
        <f t="shared" si="16"/>
        <v>#DIV/0!</v>
      </c>
      <c r="K87" s="282" t="e">
        <f t="shared" si="16"/>
        <v>#DIV/0!</v>
      </c>
      <c r="L87" s="275">
        <f>'MTS summary'!$AC$12</f>
        <v>0</v>
      </c>
      <c r="M87" s="275">
        <f>'MTS summary'!$AF$12</f>
        <v>0</v>
      </c>
      <c r="N87" s="282" t="e">
        <f t="shared" si="17"/>
        <v>#DIV/0!</v>
      </c>
      <c r="O87" s="282" t="e">
        <f t="shared" si="17"/>
        <v>#DIV/0!</v>
      </c>
      <c r="P87" s="275">
        <f>SUM('MTS summary'!$AC$13:$AC$16)</f>
        <v>0</v>
      </c>
      <c r="Q87" s="275">
        <f>SUM('MTS summary'!$AF$13:$AF$16)</f>
        <v>0</v>
      </c>
      <c r="R87" s="282" t="e">
        <f t="shared" si="18"/>
        <v>#DIV/0!</v>
      </c>
      <c r="S87" s="282" t="e">
        <f t="shared" si="18"/>
        <v>#DIV/0!</v>
      </c>
      <c r="T87" s="275">
        <f>'MTS summary'!$AC$17</f>
        <v>26</v>
      </c>
      <c r="U87" s="275">
        <f>'MTS summary'!$AF$17</f>
        <v>7</v>
      </c>
      <c r="V87" s="282">
        <f t="shared" si="19"/>
        <v>0.26923076923076922</v>
      </c>
      <c r="W87" s="282">
        <f t="shared" si="19"/>
        <v>6.774668630338733E-2</v>
      </c>
      <c r="X87" s="275">
        <f>SUM('MTS summary'!$AC$18:$AC$20)</f>
        <v>0</v>
      </c>
      <c r="Y87" s="275">
        <f>SUM('MTS summary'!$AF$18:$AF$20)</f>
        <v>0</v>
      </c>
      <c r="Z87" s="282" t="e">
        <f t="shared" si="20"/>
        <v>#DIV/0!</v>
      </c>
      <c r="AA87" s="282" t="e">
        <f t="shared" si="20"/>
        <v>#DIV/0!</v>
      </c>
      <c r="AB87" s="281">
        <f>'MTS summary'!$AC$21</f>
        <v>26</v>
      </c>
      <c r="AC87" s="281">
        <f>'MTS summary'!$AF$21</f>
        <v>7</v>
      </c>
      <c r="AD87" s="287">
        <f t="shared" si="21"/>
        <v>0.26923076923076922</v>
      </c>
      <c r="AE87" s="287">
        <f t="shared" si="21"/>
        <v>6.774668630338733E-2</v>
      </c>
      <c r="AF87" s="267"/>
    </row>
    <row r="88" spans="2:32" x14ac:dyDescent="0.25">
      <c r="B88" s="267"/>
      <c r="C88" s="267"/>
      <c r="D88" s="267"/>
      <c r="E88" s="267"/>
      <c r="F88" s="267"/>
      <c r="G88" s="267"/>
      <c r="H88" s="267"/>
      <c r="I88" s="267"/>
      <c r="J88" s="267"/>
      <c r="K88" s="267"/>
      <c r="L88" s="267"/>
      <c r="M88" s="267"/>
      <c r="N88" s="267"/>
      <c r="O88" s="267"/>
      <c r="P88" s="267"/>
      <c r="Q88" s="267"/>
      <c r="R88" s="267"/>
      <c r="S88" s="267"/>
      <c r="T88" s="267"/>
      <c r="U88" s="267"/>
      <c r="V88" s="267"/>
      <c r="W88" s="267"/>
      <c r="X88" s="267"/>
      <c r="Y88" s="267"/>
      <c r="Z88" s="267"/>
      <c r="AA88" s="267"/>
      <c r="AB88" s="267"/>
      <c r="AC88" s="267"/>
      <c r="AD88" s="267"/>
      <c r="AE88" s="267"/>
      <c r="AF88" s="267"/>
    </row>
    <row r="89" spans="2:32" x14ac:dyDescent="0.25">
      <c r="B89" s="268" t="s">
        <v>865</v>
      </c>
      <c r="C89" s="268"/>
      <c r="D89" s="280" t="s">
        <v>876</v>
      </c>
      <c r="E89" s="280" t="s">
        <v>877</v>
      </c>
      <c r="F89" s="280" t="s">
        <v>878</v>
      </c>
      <c r="G89" s="280" t="s">
        <v>879</v>
      </c>
      <c r="H89" s="267"/>
      <c r="I89" s="267"/>
      <c r="J89" s="267"/>
      <c r="K89" s="267"/>
      <c r="L89" s="267"/>
      <c r="M89" s="267"/>
      <c r="N89" s="267"/>
      <c r="O89" s="267"/>
      <c r="P89" s="267"/>
      <c r="Q89" s="267"/>
      <c r="R89" s="267"/>
      <c r="S89" s="267"/>
      <c r="T89" s="267"/>
      <c r="U89" s="267"/>
      <c r="V89" s="267"/>
      <c r="W89" s="267"/>
      <c r="X89" s="267"/>
      <c r="Y89" s="267"/>
      <c r="Z89" s="267"/>
      <c r="AA89" s="267"/>
      <c r="AB89" s="267"/>
      <c r="AC89" s="267"/>
      <c r="AD89" s="267"/>
      <c r="AE89" s="267"/>
      <c r="AF89" s="267"/>
    </row>
    <row r="90" spans="2:32" x14ac:dyDescent="0.25">
      <c r="B90" s="371" t="s">
        <v>889</v>
      </c>
      <c r="C90" s="292" t="s">
        <v>880</v>
      </c>
      <c r="D90" s="275">
        <f>SUM(D91:D93)</f>
        <v>23</v>
      </c>
      <c r="E90" s="275">
        <f>SUM(E91:E93)</f>
        <v>128</v>
      </c>
      <c r="F90" s="275">
        <f>SUM(F91:F93)</f>
        <v>108</v>
      </c>
      <c r="G90" s="275">
        <f>SUM(G91:G93)</f>
        <v>1293</v>
      </c>
      <c r="H90" s="267"/>
      <c r="I90" s="267"/>
      <c r="J90" s="267"/>
      <c r="K90" s="267"/>
      <c r="L90" s="267"/>
      <c r="M90" s="267"/>
      <c r="N90" s="267"/>
      <c r="O90" s="267"/>
      <c r="P90" s="267"/>
      <c r="Q90" s="267"/>
      <c r="R90" s="267"/>
      <c r="S90" s="267"/>
      <c r="T90" s="267"/>
      <c r="U90" s="267"/>
      <c r="V90" s="267"/>
      <c r="W90" s="267"/>
      <c r="X90" s="267"/>
      <c r="Y90" s="267"/>
      <c r="Z90" s="267"/>
      <c r="AA90" s="267"/>
      <c r="AB90" s="267"/>
      <c r="AC90" s="267"/>
      <c r="AD90" s="267"/>
      <c r="AE90" s="267"/>
      <c r="AF90" s="267"/>
    </row>
    <row r="91" spans="2:32" x14ac:dyDescent="0.25">
      <c r="B91" s="371"/>
      <c r="C91" s="293" t="s">
        <v>256</v>
      </c>
      <c r="D91" s="279">
        <f>'3.2.MTS B (M1)'!$D$4</f>
        <v>6</v>
      </c>
      <c r="E91" s="279">
        <f>'3.2.MTS B (M1)'!$K$4</f>
        <v>12</v>
      </c>
      <c r="F91" s="279">
        <f>'3.2.MTS B (M1)'!$N$4</f>
        <v>10</v>
      </c>
      <c r="G91" s="279">
        <f>'3.2.MTS B (M1)'!$P$4</f>
        <v>525</v>
      </c>
      <c r="H91" s="267"/>
      <c r="I91" s="267"/>
      <c r="J91" s="267"/>
      <c r="K91" s="267"/>
      <c r="L91" s="267"/>
      <c r="M91" s="267"/>
      <c r="N91" s="267"/>
      <c r="O91" s="267"/>
      <c r="P91" s="267"/>
      <c r="Q91" s="267"/>
      <c r="R91" s="267"/>
      <c r="S91" s="267"/>
      <c r="T91" s="267"/>
      <c r="U91" s="267"/>
      <c r="V91" s="267"/>
      <c r="W91" s="267"/>
      <c r="X91" s="267"/>
      <c r="Y91" s="267"/>
      <c r="Z91" s="267"/>
      <c r="AA91" s="267"/>
      <c r="AB91" s="267"/>
      <c r="AC91" s="267"/>
      <c r="AD91" s="267"/>
      <c r="AE91" s="267"/>
      <c r="AF91" s="267"/>
    </row>
    <row r="92" spans="2:32" x14ac:dyDescent="0.25">
      <c r="B92" s="371"/>
      <c r="C92" s="293" t="s">
        <v>257</v>
      </c>
      <c r="D92" s="279">
        <f>'3.2.MTS B (M2)'!$D$4</f>
        <v>10</v>
      </c>
      <c r="E92" s="279">
        <f>'3.2.MTS B (M2)'!$K$4</f>
        <v>90</v>
      </c>
      <c r="F92" s="279">
        <f>'3.2.MTS B (M2)'!$N$4</f>
        <v>54</v>
      </c>
      <c r="G92" s="279">
        <f>'3.2.MTS B (M2)'!$P$4</f>
        <v>380</v>
      </c>
      <c r="H92" s="267"/>
      <c r="I92" s="267"/>
      <c r="J92" s="267"/>
      <c r="K92" s="267"/>
      <c r="L92" s="267"/>
      <c r="M92" s="267"/>
      <c r="N92" s="267"/>
      <c r="O92" s="267"/>
      <c r="P92" s="267"/>
      <c r="Q92" s="267"/>
      <c r="R92" s="267"/>
      <c r="S92" s="267"/>
      <c r="T92" s="267"/>
      <c r="U92" s="267"/>
      <c r="V92" s="267"/>
      <c r="W92" s="267"/>
      <c r="X92" s="267"/>
      <c r="Y92" s="267"/>
      <c r="Z92" s="267"/>
      <c r="AA92" s="267"/>
      <c r="AB92" s="267"/>
      <c r="AC92" s="267"/>
      <c r="AD92" s="267"/>
      <c r="AE92" s="267"/>
      <c r="AF92" s="267"/>
    </row>
    <row r="93" spans="2:32" x14ac:dyDescent="0.25">
      <c r="B93" s="371"/>
      <c r="C93" s="293" t="s">
        <v>258</v>
      </c>
      <c r="D93" s="279">
        <f>'3.2.MTS B (M3)'!$D$4</f>
        <v>7</v>
      </c>
      <c r="E93" s="279">
        <f>'3.2.MTS B (M3)'!$K$4</f>
        <v>26</v>
      </c>
      <c r="F93" s="279">
        <f>'3.2.MTS B (M3)'!$N$4</f>
        <v>44</v>
      </c>
      <c r="G93" s="279">
        <f>'3.2.MTS B (M3)'!$P$4</f>
        <v>388</v>
      </c>
      <c r="H93" s="267"/>
      <c r="I93" s="267"/>
      <c r="J93" s="267"/>
      <c r="K93" s="267"/>
      <c r="L93" s="267"/>
      <c r="M93" s="267"/>
      <c r="N93" s="267"/>
      <c r="O93" s="267"/>
      <c r="P93" s="267"/>
      <c r="Q93" s="267"/>
      <c r="R93" s="267"/>
      <c r="S93" s="267"/>
      <c r="T93" s="267"/>
      <c r="U93" s="267"/>
      <c r="V93" s="267"/>
      <c r="W93" s="267"/>
      <c r="X93" s="267"/>
      <c r="Y93" s="267"/>
      <c r="Z93" s="267"/>
      <c r="AA93" s="267"/>
      <c r="AB93" s="267"/>
      <c r="AC93" s="267"/>
      <c r="AD93" s="267"/>
      <c r="AE93" s="267"/>
      <c r="AF93" s="267"/>
    </row>
    <row r="94" spans="2:32" x14ac:dyDescent="0.25">
      <c r="B94" s="267"/>
      <c r="C94" s="267"/>
      <c r="D94" s="267"/>
      <c r="E94" s="267"/>
      <c r="F94" s="267"/>
      <c r="G94" s="267"/>
      <c r="H94" s="267"/>
      <c r="I94" s="267"/>
      <c r="J94" s="267"/>
      <c r="K94" s="267"/>
      <c r="L94" s="267"/>
      <c r="M94" s="267"/>
      <c r="N94" s="267"/>
      <c r="O94" s="267"/>
      <c r="P94" s="267"/>
      <c r="Q94" s="267"/>
      <c r="R94" s="267"/>
      <c r="S94" s="267"/>
      <c r="T94" s="267"/>
      <c r="U94" s="267"/>
      <c r="V94" s="267"/>
      <c r="W94" s="267"/>
      <c r="X94" s="267"/>
      <c r="Y94" s="267"/>
      <c r="Z94" s="267"/>
      <c r="AA94" s="267"/>
      <c r="AB94" s="267"/>
      <c r="AC94" s="267"/>
      <c r="AD94" s="267"/>
      <c r="AE94" s="267"/>
      <c r="AF94" s="267"/>
    </row>
    <row r="95" spans="2:32" x14ac:dyDescent="0.25">
      <c r="B95" s="267"/>
      <c r="C95" s="267"/>
      <c r="D95" s="267"/>
      <c r="E95" s="267"/>
      <c r="F95" s="267"/>
      <c r="G95" s="267"/>
      <c r="H95" s="267"/>
      <c r="I95" s="267"/>
      <c r="J95" s="267"/>
      <c r="K95" s="267"/>
      <c r="L95" s="267"/>
      <c r="M95" s="267"/>
      <c r="N95" s="267"/>
      <c r="O95" s="267"/>
      <c r="P95" s="267"/>
      <c r="Q95" s="267"/>
      <c r="R95" s="267"/>
      <c r="S95" s="267"/>
      <c r="T95" s="267"/>
      <c r="U95" s="267"/>
      <c r="V95" s="267"/>
      <c r="W95" s="267"/>
      <c r="X95" s="267"/>
      <c r="Y95" s="267"/>
      <c r="Z95" s="267"/>
      <c r="AA95" s="267"/>
      <c r="AB95" s="267"/>
      <c r="AC95" s="267"/>
      <c r="AD95" s="267"/>
      <c r="AE95" s="267"/>
      <c r="AF95" s="267"/>
    </row>
    <row r="117" spans="2:33" x14ac:dyDescent="0.25">
      <c r="B117" s="266"/>
      <c r="C117" s="266"/>
      <c r="D117" s="266"/>
      <c r="E117" s="266"/>
      <c r="F117" s="266"/>
      <c r="G117" s="266" t="s">
        <v>890</v>
      </c>
      <c r="H117" s="266" t="s">
        <v>891</v>
      </c>
      <c r="I117" s="266"/>
      <c r="J117" s="266" t="s">
        <v>890</v>
      </c>
      <c r="K117" s="266" t="s">
        <v>891</v>
      </c>
      <c r="L117" s="266"/>
      <c r="M117" s="266" t="s">
        <v>890</v>
      </c>
      <c r="N117" s="266" t="s">
        <v>891</v>
      </c>
      <c r="O117" s="266"/>
      <c r="P117" s="266" t="s">
        <v>890</v>
      </c>
      <c r="Q117" s="266" t="s">
        <v>891</v>
      </c>
      <c r="R117" s="266"/>
      <c r="S117" s="266" t="s">
        <v>890</v>
      </c>
      <c r="T117" s="266" t="s">
        <v>891</v>
      </c>
      <c r="U117" s="266"/>
      <c r="V117" s="266" t="s">
        <v>890</v>
      </c>
      <c r="W117" s="266" t="s">
        <v>891</v>
      </c>
      <c r="X117" s="266"/>
      <c r="Y117" s="266"/>
      <c r="Z117" s="266"/>
      <c r="AG117" s="266"/>
    </row>
    <row r="167" spans="2:32" x14ac:dyDescent="0.25">
      <c r="B167" s="267"/>
      <c r="C167" s="267"/>
      <c r="D167" s="267"/>
      <c r="E167" s="267"/>
      <c r="F167" s="267"/>
      <c r="G167" s="267"/>
      <c r="H167" s="267"/>
      <c r="I167" s="267"/>
      <c r="J167" s="267"/>
      <c r="K167" s="267"/>
      <c r="L167" s="267"/>
      <c r="M167" s="267"/>
      <c r="N167" s="267"/>
      <c r="O167" s="267"/>
      <c r="P167" s="267"/>
      <c r="Q167" s="267"/>
      <c r="R167" s="267"/>
      <c r="S167" s="267"/>
      <c r="T167" s="267"/>
      <c r="U167" s="267"/>
      <c r="V167" s="267"/>
      <c r="W167" s="267"/>
      <c r="X167" s="267"/>
      <c r="Y167" s="267"/>
      <c r="Z167" s="267"/>
      <c r="AA167" s="267"/>
      <c r="AB167" s="267"/>
      <c r="AC167" s="267"/>
      <c r="AD167" s="267"/>
      <c r="AE167" s="267"/>
      <c r="AF167" s="267"/>
    </row>
    <row r="168" spans="2:32" x14ac:dyDescent="0.25">
      <c r="B168" s="267"/>
      <c r="C168" s="267"/>
      <c r="D168" s="267"/>
      <c r="E168" s="267"/>
      <c r="F168" s="267"/>
      <c r="G168" s="267"/>
      <c r="H168" s="267"/>
      <c r="I168" s="267"/>
      <c r="J168" s="267"/>
      <c r="K168" s="267"/>
      <c r="L168" s="267"/>
      <c r="M168" s="267"/>
      <c r="N168" s="267"/>
      <c r="O168" s="267"/>
      <c r="P168" s="267"/>
      <c r="Q168" s="267"/>
      <c r="R168" s="267"/>
      <c r="S168" s="267"/>
      <c r="T168" s="267"/>
      <c r="U168" s="267"/>
      <c r="V168" s="267"/>
      <c r="W168" s="267"/>
      <c r="X168" s="267"/>
      <c r="Y168" s="267"/>
      <c r="Z168" s="267"/>
      <c r="AA168" s="267"/>
      <c r="AB168" s="267"/>
      <c r="AC168" s="267"/>
      <c r="AD168" s="267"/>
      <c r="AE168" s="267"/>
      <c r="AF168" s="267"/>
    </row>
    <row r="175" spans="2:32" x14ac:dyDescent="0.25">
      <c r="Y175" s="266"/>
      <c r="Z175" s="266"/>
    </row>
    <row r="176" spans="2:32" x14ac:dyDescent="0.25">
      <c r="Y176" s="266"/>
      <c r="Z176" s="266"/>
    </row>
    <row r="177" spans="2:26" x14ac:dyDescent="0.25">
      <c r="Y177" s="266"/>
      <c r="Z177" s="266"/>
    </row>
    <row r="178" spans="2:26" x14ac:dyDescent="0.25">
      <c r="B178" s="266"/>
      <c r="C178" s="266"/>
      <c r="D178" s="266"/>
      <c r="E178" s="266"/>
      <c r="F178" s="266"/>
      <c r="G178" s="266"/>
      <c r="H178" s="266"/>
      <c r="I178" s="266"/>
      <c r="J178" s="266"/>
      <c r="K178" s="266"/>
      <c r="L178" s="266"/>
      <c r="M178" s="266"/>
      <c r="N178" s="266"/>
      <c r="O178" s="266"/>
      <c r="P178" s="266"/>
      <c r="Q178" s="266"/>
      <c r="R178" s="266"/>
      <c r="S178" s="266"/>
      <c r="T178" s="266"/>
      <c r="U178" s="266"/>
      <c r="V178" s="266"/>
      <c r="W178" s="266"/>
      <c r="X178" s="266"/>
      <c r="Y178" s="266"/>
      <c r="Z178" s="266"/>
    </row>
    <row r="179" spans="2:26" x14ac:dyDescent="0.25">
      <c r="B179" s="266"/>
      <c r="C179" s="266"/>
      <c r="D179" s="266"/>
      <c r="E179" s="266"/>
      <c r="F179" s="266"/>
      <c r="G179" s="266"/>
      <c r="H179" s="266"/>
      <c r="I179" s="266"/>
      <c r="J179" s="266"/>
      <c r="K179" s="266"/>
      <c r="L179" s="266"/>
      <c r="M179" s="266"/>
      <c r="N179" s="266"/>
      <c r="O179" s="266"/>
      <c r="P179" s="266"/>
      <c r="Q179" s="266"/>
      <c r="R179" s="266"/>
      <c r="S179" s="266"/>
      <c r="T179" s="266"/>
      <c r="U179" s="266"/>
      <c r="V179" s="266"/>
      <c r="W179" s="266"/>
      <c r="X179" s="266"/>
      <c r="Y179" s="266"/>
      <c r="Z179" s="266"/>
    </row>
    <row r="180" spans="2:26" x14ac:dyDescent="0.25">
      <c r="G180" s="266"/>
      <c r="H180" s="266"/>
      <c r="I180" s="266"/>
      <c r="J180" s="266"/>
      <c r="K180" s="266"/>
      <c r="L180" s="266"/>
      <c r="M180" s="266"/>
      <c r="N180" s="266"/>
      <c r="O180" s="266"/>
      <c r="P180" s="266"/>
      <c r="Q180" s="266"/>
      <c r="R180" s="266"/>
      <c r="S180" s="266"/>
      <c r="T180" s="266"/>
      <c r="U180" s="266"/>
      <c r="V180" s="266"/>
      <c r="W180" s="266"/>
      <c r="X180" s="266"/>
      <c r="Y180" s="266"/>
      <c r="Z180" s="266"/>
    </row>
    <row r="181" spans="2:26" x14ac:dyDescent="0.25">
      <c r="G181" s="266"/>
      <c r="H181" s="266"/>
      <c r="I181" s="266"/>
      <c r="J181" s="266"/>
      <c r="K181" s="266"/>
      <c r="L181" s="266"/>
      <c r="M181" s="266"/>
      <c r="N181" s="266"/>
      <c r="O181" s="266"/>
      <c r="P181" s="266"/>
      <c r="Q181" s="266"/>
      <c r="R181" s="266"/>
      <c r="S181" s="266"/>
      <c r="T181" s="266"/>
      <c r="U181" s="266"/>
      <c r="V181" s="266"/>
      <c r="W181" s="266"/>
      <c r="X181" s="266"/>
      <c r="Y181" s="266"/>
      <c r="Z181" s="266"/>
    </row>
  </sheetData>
  <mergeCells count="28">
    <mergeCell ref="B90:B93"/>
    <mergeCell ref="T82:W82"/>
    <mergeCell ref="X82:AA82"/>
    <mergeCell ref="AB82:AE82"/>
    <mergeCell ref="B84:B87"/>
    <mergeCell ref="H82:K82"/>
    <mergeCell ref="L82:O82"/>
    <mergeCell ref="P82:S82"/>
    <mergeCell ref="B56:B59"/>
    <mergeCell ref="B62:B65"/>
    <mergeCell ref="B71:B74"/>
    <mergeCell ref="B77:B80"/>
    <mergeCell ref="D82:G82"/>
    <mergeCell ref="V47:X47"/>
    <mergeCell ref="B49:B52"/>
    <mergeCell ref="D54:F54"/>
    <mergeCell ref="G54:I54"/>
    <mergeCell ref="J54:L54"/>
    <mergeCell ref="M54:O54"/>
    <mergeCell ref="P54:R54"/>
    <mergeCell ref="S54:U54"/>
    <mergeCell ref="V54:X54"/>
    <mergeCell ref="D47:F47"/>
    <mergeCell ref="G47:I47"/>
    <mergeCell ref="J47:L47"/>
    <mergeCell ref="M47:O47"/>
    <mergeCell ref="P47:R47"/>
    <mergeCell ref="S47:U47"/>
  </mergeCells>
  <pageMargins left="0.7" right="0.7" top="0.75" bottom="0.75" header="0.3" footer="0.3"/>
  <legacyDrawing r:id="rId4"/>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249977111117893"/>
  </sheetPr>
  <dimension ref="A1"/>
  <sheetViews>
    <sheetView topLeftCell="XEE1" zoomScale="90" zoomScaleNormal="90" workbookViewId="0">
      <selection activeCell="XFD2" sqref="XFD2"/>
    </sheetView>
  </sheetViews>
  <sheetFormatPr defaultRowHeight="15" x14ac:dyDescent="0.25"/>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Q61"/>
  <sheetViews>
    <sheetView topLeftCell="O1" zoomScale="90" zoomScaleNormal="90" workbookViewId="0">
      <selection activeCell="XFD2" sqref="XFD2"/>
    </sheetView>
  </sheetViews>
  <sheetFormatPr defaultColWidth="9.140625" defaultRowHeight="16.5" x14ac:dyDescent="0.3"/>
  <cols>
    <col min="1" max="1" width="15.7109375" style="1" bestFit="1" customWidth="1"/>
    <col min="2" max="2" width="13.7109375" style="1" customWidth="1"/>
    <col min="3" max="3" width="4.28515625" style="1" customWidth="1"/>
    <col min="4" max="4" width="16.140625" style="1" customWidth="1"/>
    <col min="5" max="5" width="22" style="1" bestFit="1" customWidth="1"/>
    <col min="6" max="6" width="4.28515625" style="1" customWidth="1"/>
    <col min="7" max="7" width="26" style="1" customWidth="1"/>
    <col min="8" max="8" width="3.28515625" style="1" customWidth="1"/>
    <col min="9" max="9" width="24.85546875" style="1" customWidth="1"/>
    <col min="10" max="10" width="19.5703125" style="1" bestFit="1" customWidth="1"/>
    <col min="11" max="11" width="9.140625" style="1"/>
    <col min="12" max="12" width="20" style="1" bestFit="1" customWidth="1"/>
    <col min="13" max="13" width="48.28515625" style="1" bestFit="1" customWidth="1"/>
    <col min="14" max="14" width="53.28515625" style="1" bestFit="1" customWidth="1"/>
    <col min="15" max="15" width="19.85546875" style="1" bestFit="1" customWidth="1"/>
    <col min="16" max="16" width="28.85546875" style="1" bestFit="1" customWidth="1"/>
    <col min="17" max="16384" width="9.140625" style="1"/>
  </cols>
  <sheetData>
    <row r="1" spans="1:17" x14ac:dyDescent="0.3">
      <c r="A1" s="2" t="s">
        <v>10</v>
      </c>
      <c r="B1" s="2" t="s">
        <v>6</v>
      </c>
      <c r="C1" s="2"/>
      <c r="D1" s="2" t="s">
        <v>8</v>
      </c>
      <c r="E1" s="2" t="s">
        <v>704</v>
      </c>
      <c r="G1" s="2" t="s">
        <v>45</v>
      </c>
      <c r="I1" s="2" t="s">
        <v>176</v>
      </c>
      <c r="J1" s="2" t="s">
        <v>633</v>
      </c>
      <c r="L1" s="2" t="s">
        <v>797</v>
      </c>
    </row>
    <row r="2" spans="1:17" x14ac:dyDescent="0.3">
      <c r="A2" s="2"/>
      <c r="B2" s="2"/>
      <c r="C2" s="2"/>
      <c r="D2" s="2"/>
      <c r="E2" s="199" t="s">
        <v>705</v>
      </c>
      <c r="G2" s="2"/>
      <c r="I2" s="2"/>
      <c r="L2" s="199" t="s">
        <v>326</v>
      </c>
      <c r="M2" s="199" t="s">
        <v>150</v>
      </c>
      <c r="N2" s="199" t="s">
        <v>327</v>
      </c>
      <c r="O2" s="199" t="s">
        <v>328</v>
      </c>
      <c r="P2" s="199" t="s">
        <v>152</v>
      </c>
      <c r="Q2" s="1" t="s">
        <v>934</v>
      </c>
    </row>
    <row r="3" spans="1:17" x14ac:dyDescent="0.3">
      <c r="A3" s="1" t="s">
        <v>12</v>
      </c>
      <c r="B3" s="1" t="s">
        <v>9</v>
      </c>
      <c r="C3" s="30">
        <v>1</v>
      </c>
      <c r="D3" s="1" t="s">
        <v>17</v>
      </c>
      <c r="E3" s="1" t="s">
        <v>690</v>
      </c>
      <c r="F3" s="30">
        <v>1</v>
      </c>
      <c r="G3" s="6" t="s">
        <v>145</v>
      </c>
      <c r="I3" s="131">
        <v>1012</v>
      </c>
      <c r="J3" s="1" t="s">
        <v>624</v>
      </c>
      <c r="L3" s="1" t="s">
        <v>798</v>
      </c>
      <c r="M3" s="1" t="s">
        <v>808</v>
      </c>
      <c r="N3" s="1" t="s">
        <v>821</v>
      </c>
      <c r="O3" s="1" t="s">
        <v>827</v>
      </c>
      <c r="P3" s="1" t="s">
        <v>829</v>
      </c>
      <c r="Q3" s="1" t="s">
        <v>935</v>
      </c>
    </row>
    <row r="4" spans="1:17" x14ac:dyDescent="0.3">
      <c r="A4" s="1" t="s">
        <v>12</v>
      </c>
      <c r="B4" s="1" t="s">
        <v>9</v>
      </c>
      <c r="C4" s="30">
        <v>2</v>
      </c>
      <c r="D4" s="1" t="s">
        <v>18</v>
      </c>
      <c r="E4" s="1" t="s">
        <v>691</v>
      </c>
      <c r="F4" s="30">
        <v>2</v>
      </c>
      <c r="G4" s="1" t="s">
        <v>47</v>
      </c>
      <c r="I4" s="131">
        <v>1212</v>
      </c>
      <c r="J4" s="1" t="s">
        <v>626</v>
      </c>
      <c r="L4" s="1" t="s">
        <v>799</v>
      </c>
      <c r="M4" s="1" t="s">
        <v>809</v>
      </c>
      <c r="N4" s="1" t="s">
        <v>822</v>
      </c>
      <c r="O4" s="1" t="s">
        <v>828</v>
      </c>
      <c r="P4" s="1" t="s">
        <v>830</v>
      </c>
      <c r="Q4" s="1" t="s">
        <v>936</v>
      </c>
    </row>
    <row r="5" spans="1:17" x14ac:dyDescent="0.3">
      <c r="A5" s="1" t="s">
        <v>12</v>
      </c>
      <c r="B5" s="1" t="s">
        <v>13</v>
      </c>
      <c r="C5" s="30">
        <v>3</v>
      </c>
      <c r="D5" s="1" t="s">
        <v>19</v>
      </c>
      <c r="E5" s="1" t="s">
        <v>692</v>
      </c>
      <c r="F5" s="30">
        <v>3</v>
      </c>
      <c r="G5" s="1" t="s">
        <v>48</v>
      </c>
      <c r="I5" s="132" t="s">
        <v>571</v>
      </c>
      <c r="J5" s="1" t="s">
        <v>627</v>
      </c>
      <c r="L5" s="1" t="s">
        <v>800</v>
      </c>
      <c r="M5" s="1" t="s">
        <v>810</v>
      </c>
      <c r="N5" s="1" t="s">
        <v>823</v>
      </c>
      <c r="P5" s="1" t="s">
        <v>831</v>
      </c>
      <c r="Q5" s="1" t="s">
        <v>937</v>
      </c>
    </row>
    <row r="6" spans="1:17" x14ac:dyDescent="0.3">
      <c r="A6" s="1" t="s">
        <v>12</v>
      </c>
      <c r="B6" s="1" t="s">
        <v>13</v>
      </c>
      <c r="C6" s="30">
        <v>4</v>
      </c>
      <c r="D6" s="1" t="s">
        <v>20</v>
      </c>
      <c r="E6" s="1" t="s">
        <v>693</v>
      </c>
      <c r="F6" s="30">
        <v>4</v>
      </c>
      <c r="G6" s="1" t="s">
        <v>49</v>
      </c>
      <c r="I6" s="132" t="s">
        <v>572</v>
      </c>
      <c r="J6" s="1" t="s">
        <v>628</v>
      </c>
      <c r="L6" s="1" t="s">
        <v>801</v>
      </c>
      <c r="M6" s="1" t="s">
        <v>811</v>
      </c>
      <c r="N6" s="1" t="s">
        <v>824</v>
      </c>
      <c r="Q6" s="1" t="s">
        <v>938</v>
      </c>
    </row>
    <row r="7" spans="1:17" x14ac:dyDescent="0.3">
      <c r="A7" s="1" t="s">
        <v>12</v>
      </c>
      <c r="B7" s="1" t="s">
        <v>13</v>
      </c>
      <c r="C7" s="30">
        <v>5</v>
      </c>
      <c r="D7" s="1" t="s">
        <v>21</v>
      </c>
      <c r="E7" s="1" t="s">
        <v>694</v>
      </c>
      <c r="F7" s="30">
        <v>5</v>
      </c>
      <c r="G7" s="1" t="s">
        <v>50</v>
      </c>
      <c r="I7" s="132" t="s">
        <v>573</v>
      </c>
      <c r="J7" s="1" t="s">
        <v>629</v>
      </c>
      <c r="L7" s="4" t="s">
        <v>802</v>
      </c>
      <c r="M7" s="1" t="s">
        <v>812</v>
      </c>
      <c r="N7" s="1" t="s">
        <v>825</v>
      </c>
      <c r="Q7" s="1" t="s">
        <v>939</v>
      </c>
    </row>
    <row r="8" spans="1:17" x14ac:dyDescent="0.3">
      <c r="A8" s="1" t="s">
        <v>12</v>
      </c>
      <c r="B8" s="1" t="s">
        <v>13</v>
      </c>
      <c r="C8" s="30">
        <v>6</v>
      </c>
      <c r="D8" s="1" t="s">
        <v>22</v>
      </c>
      <c r="E8" s="1" t="s">
        <v>695</v>
      </c>
      <c r="F8" s="30">
        <v>6</v>
      </c>
      <c r="G8" s="1" t="s">
        <v>51</v>
      </c>
      <c r="I8" s="131" t="s">
        <v>582</v>
      </c>
      <c r="J8" s="1" t="s">
        <v>630</v>
      </c>
      <c r="L8" s="1" t="s">
        <v>803</v>
      </c>
      <c r="M8" s="1" t="s">
        <v>813</v>
      </c>
      <c r="N8" s="1" t="s">
        <v>826</v>
      </c>
      <c r="Q8" s="1" t="s">
        <v>940</v>
      </c>
    </row>
    <row r="9" spans="1:17" x14ac:dyDescent="0.3">
      <c r="A9" s="1" t="s">
        <v>12</v>
      </c>
      <c r="B9" s="1" t="s">
        <v>14</v>
      </c>
      <c r="C9" s="30">
        <v>9</v>
      </c>
      <c r="D9" s="1" t="s">
        <v>14</v>
      </c>
      <c r="E9" s="1" t="s">
        <v>14</v>
      </c>
      <c r="F9" s="30">
        <v>7</v>
      </c>
      <c r="G9" s="1" t="s">
        <v>287</v>
      </c>
      <c r="I9" s="131" t="s">
        <v>297</v>
      </c>
      <c r="J9" s="1" t="s">
        <v>632</v>
      </c>
      <c r="L9" s="1" t="s">
        <v>804</v>
      </c>
      <c r="M9" s="1" t="s">
        <v>814</v>
      </c>
      <c r="Q9" s="1" t="s">
        <v>941</v>
      </c>
    </row>
    <row r="10" spans="1:17" x14ac:dyDescent="0.3">
      <c r="A10" s="1" t="s">
        <v>12</v>
      </c>
      <c r="B10" s="1" t="s">
        <v>15</v>
      </c>
      <c r="C10" s="30">
        <v>10</v>
      </c>
      <c r="D10" s="1" t="s">
        <v>28</v>
      </c>
      <c r="E10" s="1" t="s">
        <v>696</v>
      </c>
      <c r="F10" s="30">
        <v>8</v>
      </c>
      <c r="G10" s="1" t="s">
        <v>52</v>
      </c>
      <c r="I10" s="132" t="s">
        <v>601</v>
      </c>
      <c r="J10" s="1" t="s">
        <v>625</v>
      </c>
      <c r="L10" s="1" t="s">
        <v>805</v>
      </c>
      <c r="M10" s="1" t="s">
        <v>815</v>
      </c>
      <c r="Q10" s="1" t="s">
        <v>942</v>
      </c>
    </row>
    <row r="11" spans="1:17" x14ac:dyDescent="0.3">
      <c r="A11" s="1" t="s">
        <v>12</v>
      </c>
      <c r="B11" s="1" t="s">
        <v>15</v>
      </c>
      <c r="C11" s="30">
        <v>11</v>
      </c>
      <c r="D11" s="1" t="s">
        <v>29</v>
      </c>
      <c r="E11" s="1" t="s">
        <v>697</v>
      </c>
      <c r="F11" s="30">
        <v>9</v>
      </c>
      <c r="G11" s="6" t="s">
        <v>145</v>
      </c>
      <c r="I11" s="131" t="s">
        <v>602</v>
      </c>
      <c r="J11" s="1" t="s">
        <v>631</v>
      </c>
      <c r="L11" s="1" t="s">
        <v>806</v>
      </c>
      <c r="M11" s="1" t="s">
        <v>816</v>
      </c>
      <c r="Q11" s="1" t="s">
        <v>943</v>
      </c>
    </row>
    <row r="12" spans="1:17" x14ac:dyDescent="0.3">
      <c r="A12" s="1" t="s">
        <v>12</v>
      </c>
      <c r="B12" s="1" t="s">
        <v>15</v>
      </c>
      <c r="C12" s="30">
        <v>12</v>
      </c>
      <c r="D12" s="1" t="s">
        <v>23</v>
      </c>
      <c r="E12" s="1" t="s">
        <v>698</v>
      </c>
      <c r="F12" s="30">
        <v>10</v>
      </c>
      <c r="G12" s="2" t="s">
        <v>46</v>
      </c>
      <c r="I12" s="1" t="s">
        <v>603</v>
      </c>
      <c r="J12" s="1" t="s">
        <v>212</v>
      </c>
      <c r="L12" s="1" t="s">
        <v>807</v>
      </c>
      <c r="M12" s="1" t="s">
        <v>817</v>
      </c>
      <c r="Q12" s="1" t="s">
        <v>944</v>
      </c>
    </row>
    <row r="13" spans="1:17" x14ac:dyDescent="0.3">
      <c r="A13" s="1" t="s">
        <v>12</v>
      </c>
      <c r="B13" s="1" t="s">
        <v>15</v>
      </c>
      <c r="C13" s="30">
        <v>13</v>
      </c>
      <c r="D13" s="1" t="s">
        <v>24</v>
      </c>
      <c r="E13" s="1" t="s">
        <v>699</v>
      </c>
      <c r="F13" s="30">
        <v>11</v>
      </c>
      <c r="G13" s="6" t="s">
        <v>145</v>
      </c>
      <c r="I13" s="1" t="s">
        <v>574</v>
      </c>
      <c r="M13" s="1" t="s">
        <v>818</v>
      </c>
      <c r="Q13" s="1" t="s">
        <v>945</v>
      </c>
    </row>
    <row r="14" spans="1:17" x14ac:dyDescent="0.3">
      <c r="A14" s="1" t="s">
        <v>12</v>
      </c>
      <c r="B14" s="1" t="s">
        <v>16</v>
      </c>
      <c r="C14" s="30">
        <v>15</v>
      </c>
      <c r="D14" s="1" t="s">
        <v>16</v>
      </c>
      <c r="E14" s="1" t="s">
        <v>700</v>
      </c>
      <c r="F14" s="30">
        <v>12</v>
      </c>
      <c r="G14" s="1" t="s">
        <v>53</v>
      </c>
      <c r="I14" s="132" t="s">
        <v>579</v>
      </c>
      <c r="J14" s="133"/>
      <c r="M14" s="1" t="s">
        <v>819</v>
      </c>
      <c r="Q14" s="1" t="s">
        <v>946</v>
      </c>
    </row>
    <row r="15" spans="1:17" x14ac:dyDescent="0.3">
      <c r="A15" s="1" t="s">
        <v>11</v>
      </c>
      <c r="B15" s="1" t="s">
        <v>11</v>
      </c>
      <c r="C15" s="30">
        <v>16</v>
      </c>
      <c r="D15" s="1" t="s">
        <v>25</v>
      </c>
      <c r="E15" s="1" t="s">
        <v>701</v>
      </c>
      <c r="F15" s="30">
        <v>13</v>
      </c>
      <c r="G15" s="1" t="s">
        <v>54</v>
      </c>
      <c r="I15" s="1" t="s">
        <v>604</v>
      </c>
      <c r="J15" s="133"/>
      <c r="M15" s="1" t="s">
        <v>820</v>
      </c>
      <c r="Q15" s="1" t="s">
        <v>947</v>
      </c>
    </row>
    <row r="16" spans="1:17" x14ac:dyDescent="0.3">
      <c r="A16" s="1" t="s">
        <v>11</v>
      </c>
      <c r="B16" s="1" t="s">
        <v>11</v>
      </c>
      <c r="C16" s="30">
        <v>17</v>
      </c>
      <c r="D16" s="1" t="s">
        <v>26</v>
      </c>
      <c r="E16" s="1" t="s">
        <v>702</v>
      </c>
      <c r="F16" s="30">
        <v>14</v>
      </c>
      <c r="G16" s="1" t="s">
        <v>55</v>
      </c>
      <c r="I16" s="132" t="s">
        <v>575</v>
      </c>
      <c r="J16" s="133"/>
      <c r="Q16" s="1" t="s">
        <v>948</v>
      </c>
    </row>
    <row r="17" spans="1:17" x14ac:dyDescent="0.3">
      <c r="A17" s="1" t="s">
        <v>11</v>
      </c>
      <c r="B17" s="1" t="s">
        <v>11</v>
      </c>
      <c r="C17" s="30">
        <v>18</v>
      </c>
      <c r="D17" s="1" t="s">
        <v>27</v>
      </c>
      <c r="E17" s="1" t="s">
        <v>703</v>
      </c>
      <c r="F17" s="30">
        <v>15</v>
      </c>
      <c r="G17" s="1" t="s">
        <v>56</v>
      </c>
      <c r="I17" s="132" t="s">
        <v>577</v>
      </c>
      <c r="J17" s="133"/>
      <c r="Q17" s="1" t="s">
        <v>949</v>
      </c>
    </row>
    <row r="18" spans="1:17" x14ac:dyDescent="0.3">
      <c r="F18" s="30">
        <v>16</v>
      </c>
      <c r="G18" s="1" t="s">
        <v>57</v>
      </c>
      <c r="I18" s="132" t="s">
        <v>578</v>
      </c>
      <c r="J18" s="133"/>
      <c r="Q18" s="1" t="s">
        <v>950</v>
      </c>
    </row>
    <row r="19" spans="1:17" x14ac:dyDescent="0.3">
      <c r="A19" s="1" t="s">
        <v>610</v>
      </c>
      <c r="F19" s="30">
        <v>17</v>
      </c>
      <c r="G19" s="1" t="s">
        <v>58</v>
      </c>
      <c r="I19" s="132" t="s">
        <v>580</v>
      </c>
      <c r="J19" s="133"/>
      <c r="Q19" s="1" t="s">
        <v>951</v>
      </c>
    </row>
    <row r="20" spans="1:17" x14ac:dyDescent="0.3">
      <c r="A20" s="1" t="s">
        <v>611</v>
      </c>
      <c r="F20" s="30">
        <v>18</v>
      </c>
      <c r="G20" s="1" t="s">
        <v>59</v>
      </c>
      <c r="I20" s="132" t="s">
        <v>576</v>
      </c>
      <c r="J20" s="133"/>
      <c r="Q20" s="1" t="s">
        <v>952</v>
      </c>
    </row>
    <row r="21" spans="1:17" x14ac:dyDescent="0.3">
      <c r="A21" s="1" t="s">
        <v>612</v>
      </c>
      <c r="F21" s="30">
        <v>19</v>
      </c>
      <c r="G21" s="1" t="s">
        <v>60</v>
      </c>
      <c r="I21" s="132" t="s">
        <v>295</v>
      </c>
      <c r="J21" s="133"/>
      <c r="Q21" s="1" t="s">
        <v>953</v>
      </c>
    </row>
    <row r="22" spans="1:17" x14ac:dyDescent="0.3">
      <c r="A22" s="1" t="s">
        <v>613</v>
      </c>
      <c r="F22" s="30">
        <v>20</v>
      </c>
      <c r="G22" s="1" t="s">
        <v>61</v>
      </c>
      <c r="I22" s="132" t="s">
        <v>298</v>
      </c>
      <c r="J22" s="133"/>
      <c r="Q22" s="1" t="s">
        <v>954</v>
      </c>
    </row>
    <row r="23" spans="1:17" x14ac:dyDescent="0.3">
      <c r="F23" s="30">
        <v>21</v>
      </c>
      <c r="G23" s="1" t="s">
        <v>62</v>
      </c>
      <c r="I23" s="132" t="s">
        <v>581</v>
      </c>
      <c r="J23" s="133"/>
      <c r="Q23" s="1" t="s">
        <v>955</v>
      </c>
    </row>
    <row r="24" spans="1:17" x14ac:dyDescent="0.3">
      <c r="F24" s="30">
        <v>22</v>
      </c>
      <c r="G24" s="1" t="s">
        <v>63</v>
      </c>
      <c r="I24" s="132" t="s">
        <v>299</v>
      </c>
      <c r="J24" s="133"/>
      <c r="Q24" s="1" t="s">
        <v>956</v>
      </c>
    </row>
    <row r="25" spans="1:17" x14ac:dyDescent="0.3">
      <c r="F25" s="30">
        <v>23</v>
      </c>
      <c r="G25" s="1" t="s">
        <v>64</v>
      </c>
      <c r="I25" s="132" t="s">
        <v>300</v>
      </c>
      <c r="J25" s="133"/>
      <c r="Q25" s="1" t="s">
        <v>957</v>
      </c>
    </row>
    <row r="26" spans="1:17" x14ac:dyDescent="0.3">
      <c r="F26" s="30">
        <v>24</v>
      </c>
      <c r="G26" s="1" t="s">
        <v>65</v>
      </c>
      <c r="I26" s="132" t="s">
        <v>583</v>
      </c>
      <c r="J26" s="133"/>
      <c r="Q26" s="1" t="s">
        <v>958</v>
      </c>
    </row>
    <row r="27" spans="1:17" x14ac:dyDescent="0.3">
      <c r="F27" s="30">
        <v>25</v>
      </c>
      <c r="G27" s="1" t="s">
        <v>66</v>
      </c>
      <c r="I27" s="132" t="s">
        <v>301</v>
      </c>
      <c r="J27" s="133"/>
      <c r="Q27" s="1" t="s">
        <v>959</v>
      </c>
    </row>
    <row r="28" spans="1:17" x14ac:dyDescent="0.3">
      <c r="F28" s="30">
        <v>26</v>
      </c>
      <c r="G28" s="1" t="s">
        <v>67</v>
      </c>
      <c r="I28" s="132" t="s">
        <v>605</v>
      </c>
      <c r="J28" s="133"/>
      <c r="Q28" s="1" t="s">
        <v>960</v>
      </c>
    </row>
    <row r="29" spans="1:17" x14ac:dyDescent="0.3">
      <c r="F29" s="30">
        <v>27</v>
      </c>
      <c r="G29" s="1" t="s">
        <v>68</v>
      </c>
      <c r="I29" s="131" t="s">
        <v>606</v>
      </c>
      <c r="J29" s="133"/>
      <c r="Q29" s="1" t="s">
        <v>961</v>
      </c>
    </row>
    <row r="30" spans="1:17" x14ac:dyDescent="0.3">
      <c r="F30" s="30">
        <v>28</v>
      </c>
      <c r="G30" s="1" t="s">
        <v>69</v>
      </c>
      <c r="I30" s="132" t="s">
        <v>607</v>
      </c>
      <c r="J30" s="133"/>
      <c r="Q30" s="1" t="s">
        <v>962</v>
      </c>
    </row>
    <row r="31" spans="1:17" x14ac:dyDescent="0.3">
      <c r="F31" s="30">
        <v>29</v>
      </c>
      <c r="G31" s="1" t="s">
        <v>70</v>
      </c>
      <c r="I31" s="1" t="s">
        <v>584</v>
      </c>
      <c r="J31" s="133"/>
      <c r="Q31" s="1" t="s">
        <v>963</v>
      </c>
    </row>
    <row r="32" spans="1:17" x14ac:dyDescent="0.3">
      <c r="F32" s="30">
        <v>30</v>
      </c>
      <c r="G32" s="1" t="s">
        <v>71</v>
      </c>
      <c r="I32" s="132" t="s">
        <v>585</v>
      </c>
      <c r="J32" s="133"/>
      <c r="Q32" s="1" t="s">
        <v>964</v>
      </c>
    </row>
    <row r="33" spans="6:10" x14ac:dyDescent="0.3">
      <c r="F33" s="30">
        <v>31</v>
      </c>
      <c r="G33" s="1" t="s">
        <v>72</v>
      </c>
      <c r="I33" s="132" t="s">
        <v>591</v>
      </c>
      <c r="J33" s="133"/>
    </row>
    <row r="34" spans="6:10" x14ac:dyDescent="0.3">
      <c r="F34" s="30">
        <v>32</v>
      </c>
      <c r="G34" s="1" t="s">
        <v>73</v>
      </c>
      <c r="I34" s="131" t="s">
        <v>296</v>
      </c>
      <c r="J34" s="133"/>
    </row>
    <row r="35" spans="6:10" x14ac:dyDescent="0.3">
      <c r="F35" s="30">
        <v>33</v>
      </c>
      <c r="G35" s="1" t="s">
        <v>74</v>
      </c>
      <c r="I35" s="132" t="s">
        <v>586</v>
      </c>
      <c r="J35" s="133"/>
    </row>
    <row r="36" spans="6:10" x14ac:dyDescent="0.3">
      <c r="F36" s="30">
        <v>34</v>
      </c>
      <c r="G36" s="1" t="s">
        <v>75</v>
      </c>
      <c r="I36" s="132" t="s">
        <v>587</v>
      </c>
      <c r="J36" s="133"/>
    </row>
    <row r="37" spans="6:10" x14ac:dyDescent="0.3">
      <c r="F37" s="30">
        <v>35</v>
      </c>
      <c r="G37" s="1" t="s">
        <v>76</v>
      </c>
      <c r="I37" s="132" t="s">
        <v>588</v>
      </c>
      <c r="J37" s="133"/>
    </row>
    <row r="38" spans="6:10" x14ac:dyDescent="0.3">
      <c r="F38" s="30">
        <v>36</v>
      </c>
      <c r="G38" s="1" t="s">
        <v>77</v>
      </c>
      <c r="I38" s="132" t="s">
        <v>589</v>
      </c>
      <c r="J38" s="133"/>
    </row>
    <row r="39" spans="6:10" x14ac:dyDescent="0.3">
      <c r="F39" s="30">
        <v>37</v>
      </c>
      <c r="G39" s="1" t="s">
        <v>78</v>
      </c>
      <c r="I39" s="132" t="s">
        <v>590</v>
      </c>
      <c r="J39" s="133"/>
    </row>
    <row r="40" spans="6:10" x14ac:dyDescent="0.3">
      <c r="F40" s="30">
        <v>38</v>
      </c>
      <c r="G40" s="1" t="s">
        <v>79</v>
      </c>
      <c r="I40" s="132" t="s">
        <v>592</v>
      </c>
      <c r="J40" s="133"/>
    </row>
    <row r="41" spans="6:10" x14ac:dyDescent="0.3">
      <c r="F41" s="30">
        <v>39</v>
      </c>
      <c r="G41" s="1" t="s">
        <v>80</v>
      </c>
      <c r="I41" s="132" t="s">
        <v>593</v>
      </c>
      <c r="J41" s="133"/>
    </row>
    <row r="42" spans="6:10" x14ac:dyDescent="0.3">
      <c r="F42" s="30">
        <v>40</v>
      </c>
      <c r="G42" s="1" t="s">
        <v>81</v>
      </c>
      <c r="I42" s="132" t="s">
        <v>594</v>
      </c>
      <c r="J42" s="133"/>
    </row>
    <row r="43" spans="6:10" x14ac:dyDescent="0.3">
      <c r="F43" s="30">
        <v>41</v>
      </c>
      <c r="G43" s="1" t="s">
        <v>82</v>
      </c>
      <c r="I43" s="132" t="s">
        <v>596</v>
      </c>
      <c r="J43" s="133"/>
    </row>
    <row r="44" spans="6:10" x14ac:dyDescent="0.3">
      <c r="F44" s="30">
        <v>42</v>
      </c>
      <c r="G44" s="1" t="s">
        <v>83</v>
      </c>
      <c r="I44" s="132" t="s">
        <v>597</v>
      </c>
      <c r="J44" s="133"/>
    </row>
    <row r="45" spans="6:10" x14ac:dyDescent="0.3">
      <c r="F45" s="30">
        <v>43</v>
      </c>
      <c r="G45" s="1" t="s">
        <v>84</v>
      </c>
      <c r="I45" s="132" t="s">
        <v>598</v>
      </c>
      <c r="J45" s="133"/>
    </row>
    <row r="46" spans="6:10" x14ac:dyDescent="0.3">
      <c r="F46" s="30">
        <v>44</v>
      </c>
      <c r="G46" s="1" t="s">
        <v>85</v>
      </c>
      <c r="I46" s="132" t="s">
        <v>595</v>
      </c>
      <c r="J46" s="133"/>
    </row>
    <row r="47" spans="6:10" x14ac:dyDescent="0.3">
      <c r="F47" s="30">
        <v>45</v>
      </c>
      <c r="G47" s="1" t="s">
        <v>86</v>
      </c>
      <c r="I47" s="132" t="s">
        <v>599</v>
      </c>
      <c r="J47" s="133"/>
    </row>
    <row r="48" spans="6:10" x14ac:dyDescent="0.3">
      <c r="F48" s="30">
        <v>46</v>
      </c>
      <c r="G48" s="1" t="s">
        <v>87</v>
      </c>
      <c r="I48" s="132" t="s">
        <v>600</v>
      </c>
      <c r="J48" s="133"/>
    </row>
    <row r="49" spans="6:10" x14ac:dyDescent="0.3">
      <c r="F49" s="30">
        <v>47</v>
      </c>
      <c r="G49" s="1" t="s">
        <v>88</v>
      </c>
      <c r="I49" s="132" t="s">
        <v>608</v>
      </c>
      <c r="J49" s="133"/>
    </row>
    <row r="50" spans="6:10" x14ac:dyDescent="0.3">
      <c r="F50" s="30">
        <v>48</v>
      </c>
      <c r="G50" s="1" t="s">
        <v>89</v>
      </c>
      <c r="I50" s="1" t="s">
        <v>18</v>
      </c>
    </row>
    <row r="51" spans="6:10" x14ac:dyDescent="0.3">
      <c r="F51" s="30">
        <v>49</v>
      </c>
      <c r="G51" s="1" t="s">
        <v>90</v>
      </c>
      <c r="I51" s="1" t="s">
        <v>29</v>
      </c>
    </row>
    <row r="52" spans="6:10" x14ac:dyDescent="0.3">
      <c r="F52" s="30">
        <v>50</v>
      </c>
      <c r="G52" s="1" t="s">
        <v>91</v>
      </c>
      <c r="I52" s="1" t="s">
        <v>27</v>
      </c>
    </row>
    <row r="53" spans="6:10" x14ac:dyDescent="0.3">
      <c r="F53" s="30">
        <v>51</v>
      </c>
      <c r="G53" s="1" t="s">
        <v>92</v>
      </c>
    </row>
    <row r="54" spans="6:10" x14ac:dyDescent="0.3">
      <c r="F54" s="30">
        <v>52</v>
      </c>
      <c r="G54" s="1" t="s">
        <v>93</v>
      </c>
    </row>
    <row r="55" spans="6:10" x14ac:dyDescent="0.3">
      <c r="F55" s="30">
        <v>53</v>
      </c>
      <c r="G55" s="1" t="s">
        <v>94</v>
      </c>
    </row>
    <row r="56" spans="6:10" x14ac:dyDescent="0.3">
      <c r="F56" s="30">
        <v>54</v>
      </c>
      <c r="G56" s="1" t="s">
        <v>95</v>
      </c>
    </row>
    <row r="57" spans="6:10" x14ac:dyDescent="0.3">
      <c r="G57" s="1" t="s">
        <v>217</v>
      </c>
    </row>
    <row r="58" spans="6:10" x14ac:dyDescent="0.3">
      <c r="G58" s="1" t="s">
        <v>453</v>
      </c>
    </row>
    <row r="59" spans="6:10" x14ac:dyDescent="0.3">
      <c r="G59" s="1" t="s">
        <v>454</v>
      </c>
    </row>
    <row r="60" spans="6:10" x14ac:dyDescent="0.3">
      <c r="G60" s="1" t="s">
        <v>455</v>
      </c>
    </row>
    <row r="61" spans="6:10" x14ac:dyDescent="0.3">
      <c r="G61" s="1" t="s">
        <v>96</v>
      </c>
    </row>
  </sheetData>
  <pageMargins left="0.7" right="0.7" top="0.75" bottom="0.75" header="0.3" footer="0.3"/>
  <pageSetup paperSize="9" orientation="portrait" verticalDpi="0"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B1:AC250"/>
  <sheetViews>
    <sheetView topLeftCell="I1" zoomScale="60" zoomScaleNormal="60" workbookViewId="0">
      <selection activeCell="XFD2" sqref="XFD2"/>
    </sheetView>
  </sheetViews>
  <sheetFormatPr defaultColWidth="9.140625" defaultRowHeight="16.5" x14ac:dyDescent="0.3"/>
  <cols>
    <col min="1" max="1" width="9.140625" style="1"/>
    <col min="2" max="2" width="27.7109375" style="1" bestFit="1" customWidth="1"/>
    <col min="3" max="3" width="12" style="1" customWidth="1"/>
    <col min="4" max="5" width="9.7109375" style="1" customWidth="1"/>
    <col min="6" max="6" width="11.28515625" style="1" customWidth="1"/>
    <col min="7" max="7" width="11.140625" style="1" customWidth="1"/>
    <col min="8" max="8" width="11.7109375" style="1" customWidth="1"/>
    <col min="9" max="9" width="9.7109375" style="1" customWidth="1"/>
    <col min="10" max="10" width="11.85546875" style="1" customWidth="1"/>
    <col min="11" max="14" width="9.7109375" style="1" customWidth="1"/>
    <col min="15" max="15" width="10.7109375" style="1" bestFit="1" customWidth="1"/>
    <col min="16" max="18" width="10.7109375" style="1" customWidth="1"/>
    <col min="19" max="19" width="9.140625" style="1"/>
    <col min="20" max="20" width="14" style="1" bestFit="1" customWidth="1"/>
    <col min="21" max="21" width="24.85546875" style="1" customWidth="1"/>
    <col min="22" max="22" width="18.42578125" style="1" customWidth="1"/>
    <col min="23" max="23" width="49.5703125" style="1" bestFit="1" customWidth="1"/>
    <col min="24" max="24" width="15" style="87" customWidth="1"/>
    <col min="25" max="25" width="17.85546875" style="87" customWidth="1"/>
    <col min="26" max="26" width="18.5703125" style="87" customWidth="1"/>
    <col min="27" max="27" width="19.5703125" style="87" customWidth="1"/>
    <col min="28" max="28" width="18.140625" style="87" customWidth="1"/>
    <col min="29" max="29" width="20.5703125" style="87" customWidth="1"/>
    <col min="30" max="16384" width="9.140625" style="1"/>
  </cols>
  <sheetData>
    <row r="1" spans="2:29" x14ac:dyDescent="0.3">
      <c r="X1" s="1"/>
      <c r="Y1" s="1"/>
      <c r="Z1" s="1"/>
      <c r="AA1" s="1"/>
      <c r="AB1" s="1"/>
      <c r="AC1" s="1"/>
    </row>
    <row r="2" spans="2:29" x14ac:dyDescent="0.3">
      <c r="B2" s="22" t="s">
        <v>154</v>
      </c>
      <c r="C2" s="4"/>
      <c r="D2" s="4"/>
      <c r="E2" s="4"/>
      <c r="F2" s="4"/>
      <c r="G2" s="4"/>
      <c r="H2" s="4"/>
      <c r="I2" s="4"/>
      <c r="J2" s="4"/>
      <c r="K2" s="4"/>
      <c r="L2" s="4"/>
      <c r="M2" s="4"/>
      <c r="N2" s="4"/>
      <c r="T2" s="104"/>
      <c r="U2" s="104"/>
      <c r="V2" s="104"/>
      <c r="W2" s="104"/>
      <c r="X2" s="120">
        <f>SUM(X4:X250)</f>
        <v>679</v>
      </c>
      <c r="Y2" s="120">
        <f>SUM(Y4:Y250)</f>
        <v>112</v>
      </c>
      <c r="Z2" s="120">
        <f t="shared" ref="Z2:AB2" si="0">SUM(Z4:Z250)</f>
        <v>89</v>
      </c>
      <c r="AA2" s="120">
        <f t="shared" si="0"/>
        <v>74</v>
      </c>
      <c r="AB2" s="120">
        <f t="shared" si="0"/>
        <v>78</v>
      </c>
      <c r="AC2" s="120">
        <f t="shared" ref="AC2" si="1">SUM(AC4:AC250)</f>
        <v>750</v>
      </c>
    </row>
    <row r="3" spans="2:29" ht="33" x14ac:dyDescent="0.3">
      <c r="B3" s="24" t="s">
        <v>2</v>
      </c>
      <c r="C3" s="24" t="str">
        <f>'Historical Segment Data'!O3</f>
        <v>Q1 
(11-12)</v>
      </c>
      <c r="D3" s="24" t="str">
        <f>'Historical Segment Data'!P3</f>
        <v>Q2 
(11-12)</v>
      </c>
      <c r="E3" s="24" t="str">
        <f>'Historical Segment Data'!Q3</f>
        <v>Q3 
(11-12)</v>
      </c>
      <c r="F3" s="24" t="str">
        <f>'Historical Segment Data'!R3</f>
        <v>Q4 
(11-12)</v>
      </c>
      <c r="G3" s="24" t="str">
        <f>'Historical Segment Data'!S3</f>
        <v>Q1 
(12-13)</v>
      </c>
      <c r="H3" s="24" t="str">
        <f>'Historical Segment Data'!T3</f>
        <v>Q2 
(12-13)</v>
      </c>
      <c r="I3" s="24" t="str">
        <f>'Historical Segment Data'!U3</f>
        <v>Q3 
(12-13)</v>
      </c>
      <c r="J3" s="24" t="str">
        <f>'Historical Segment Data'!V3</f>
        <v>Q4 
(12-13)</v>
      </c>
      <c r="K3" s="24" t="str">
        <f>'Historical Segment Data'!W3</f>
        <v>Q1 
(13-14)</v>
      </c>
      <c r="L3" s="24" t="str">
        <f>'Historical Segment Data'!X3</f>
        <v>Q2 
(13-14)</v>
      </c>
      <c r="M3" s="24" t="str">
        <f>'Historical Segment Data'!Y3</f>
        <v>Q3 
(13-14)</v>
      </c>
      <c r="N3" s="24" t="str">
        <f>'Historical Segment Data'!Z3</f>
        <v>Q4 
(13-14)</v>
      </c>
      <c r="T3" s="118" t="s">
        <v>0</v>
      </c>
      <c r="U3" s="118" t="s">
        <v>347</v>
      </c>
      <c r="V3" s="118" t="s">
        <v>2</v>
      </c>
      <c r="W3" s="118" t="s">
        <v>446</v>
      </c>
      <c r="X3" s="118" t="s">
        <v>621</v>
      </c>
      <c r="Y3" s="118" t="s">
        <v>617</v>
      </c>
      <c r="Z3" s="118" t="s">
        <v>618</v>
      </c>
      <c r="AA3" s="118" t="s">
        <v>619</v>
      </c>
      <c r="AB3" s="118" t="s">
        <v>620</v>
      </c>
      <c r="AC3" s="118" t="s">
        <v>622</v>
      </c>
    </row>
    <row r="4" spans="2:29" x14ac:dyDescent="0.3">
      <c r="B4" s="193" t="str">
        <f>Masters!$D3</f>
        <v>4x2 FF Haulage</v>
      </c>
      <c r="C4" s="194">
        <f>'Historical Segment Data'!O4</f>
        <v>0</v>
      </c>
      <c r="D4" s="194">
        <f>'Historical Segment Data'!P4</f>
        <v>0</v>
      </c>
      <c r="E4" s="194">
        <f>'Historical Segment Data'!Q4</f>
        <v>0</v>
      </c>
      <c r="F4" s="194">
        <f>'Historical Segment Data'!R4</f>
        <v>0</v>
      </c>
      <c r="G4" s="194">
        <f>'Historical Segment Data'!S4</f>
        <v>0</v>
      </c>
      <c r="H4" s="194">
        <f>'Historical Segment Data'!T4</f>
        <v>0</v>
      </c>
      <c r="I4" s="194">
        <f>'Historical Segment Data'!U4</f>
        <v>0</v>
      </c>
      <c r="J4" s="194">
        <f>'Historical Segment Data'!V4</f>
        <v>0</v>
      </c>
      <c r="K4" s="194">
        <f>'Historical Segment Data'!W4</f>
        <v>0</v>
      </c>
      <c r="L4" s="194">
        <f>'Historical Segment Data'!X4</f>
        <v>0</v>
      </c>
      <c r="M4" s="194">
        <f>'Historical Segment Data'!Y4</f>
        <v>0</v>
      </c>
      <c r="N4" s="194">
        <f>'Historical Segment Data'!Z4</f>
        <v>0</v>
      </c>
      <c r="T4" s="119" t="str">
        <f>'1.2.Historical Market Map 12-13'!B6</f>
        <v>PARRYS</v>
      </c>
      <c r="U4" s="119" t="str">
        <f>'1.2.Historical Market Map 12-13'!C6</f>
        <v>Parcel Loads</v>
      </c>
      <c r="V4" s="119" t="str">
        <f>'1.2.Historical Market Map 12-13'!D6</f>
        <v>ICV Goods</v>
      </c>
      <c r="W4" s="119" t="str">
        <f>T4&amp;" - "&amp;U4&amp;" ("&amp;V4&amp;")"</f>
        <v>PARRYS - Parcel Loads (ICV Goods)</v>
      </c>
      <c r="X4" s="119">
        <f>'1.2.Historical Market Map 12-13'!F6</f>
        <v>120</v>
      </c>
      <c r="Y4" s="119">
        <f t="shared" ref="Y4:Y67" si="2">IFERROR(ROUND(X4/SUMIF($V$4:$V$250,V4,$X$4:$X$250)*SUMIF($B$25:$B$39,V4,$F$25:$F$39),0),0)</f>
        <v>20</v>
      </c>
      <c r="Z4" s="119">
        <f t="shared" ref="Z4:Z67" si="3">IFERROR(ROUND(X4/SUMIF($V$4:$V$250,V4,$X$4:$X$250)*SUMIF($B$25:$B$39,V4,$J$25:$J$39),0),0)</f>
        <v>16</v>
      </c>
      <c r="AA4" s="119">
        <f t="shared" ref="AA4:AA67" si="4">IFERROR(ROUND(X4/SUMIF($V$4:$V$250,V4,$X$4:$X$250)*SUMIF($B$25:$B$39,V4,$N$25:$N$39),0),0)</f>
        <v>13</v>
      </c>
      <c r="AB4" s="119">
        <f t="shared" ref="AB4:AB67" si="5">IFERROR(ROUND(X4/SUMIF($V$4:$V$250,V4,$X$4:$X$250)*SUMIF($B$25:$B$39,V4,$R$25:$R$39),0),0)</f>
        <v>14</v>
      </c>
      <c r="AC4" s="119">
        <f t="shared" ref="AC4:AC67" si="6">IFERROR(ROUND($X4/SUMIF($V$4:$V$250,V4,$X$4:$X$250)*SUMIF($B$46:$B$60,V4,$C$46:$C$60),0),0)</f>
        <v>132</v>
      </c>
    </row>
    <row r="5" spans="2:29" x14ac:dyDescent="0.3">
      <c r="B5" s="193" t="str">
        <f>Masters!$D4</f>
        <v>4x2 SF Haulage</v>
      </c>
      <c r="C5" s="194">
        <f>'Historical Segment Data'!O5</f>
        <v>0</v>
      </c>
      <c r="D5" s="194">
        <f>'Historical Segment Data'!P5</f>
        <v>0</v>
      </c>
      <c r="E5" s="194">
        <f>'Historical Segment Data'!Q5</f>
        <v>0</v>
      </c>
      <c r="F5" s="194">
        <f>'Historical Segment Data'!R5</f>
        <v>0</v>
      </c>
      <c r="G5" s="194">
        <f>'Historical Segment Data'!S5</f>
        <v>0</v>
      </c>
      <c r="H5" s="194">
        <f>'Historical Segment Data'!T5</f>
        <v>0</v>
      </c>
      <c r="I5" s="194">
        <f>'Historical Segment Data'!U5</f>
        <v>0</v>
      </c>
      <c r="J5" s="194">
        <f>'Historical Segment Data'!V5</f>
        <v>0</v>
      </c>
      <c r="K5" s="194">
        <f>'Historical Segment Data'!W5</f>
        <v>0</v>
      </c>
      <c r="L5" s="194">
        <f>'Historical Segment Data'!X5</f>
        <v>0</v>
      </c>
      <c r="M5" s="194">
        <f>'Historical Segment Data'!Y5</f>
        <v>0</v>
      </c>
      <c r="N5" s="194">
        <f>'Historical Segment Data'!Z5</f>
        <v>0</v>
      </c>
      <c r="T5" s="119" t="str">
        <f>'1.2.Historical Market Map 12-13'!B7</f>
        <v>PARRYS</v>
      </c>
      <c r="U5" s="119" t="str">
        <f>'1.2.Historical Market Map 12-13'!C7</f>
        <v>Market Load</v>
      </c>
      <c r="V5" s="119" t="str">
        <f>'1.2.Historical Market Map 12-13'!D7</f>
        <v>ICV Goods</v>
      </c>
      <c r="W5" s="119" t="str">
        <f t="shared" ref="W5:W68" si="7">T5&amp;" - "&amp;U5&amp;" ("&amp;V5&amp;")"</f>
        <v>PARRYS - Market Load (ICV Goods)</v>
      </c>
      <c r="X5" s="119">
        <f>'1.2.Historical Market Map 12-13'!F7</f>
        <v>60</v>
      </c>
      <c r="Y5" s="119">
        <f t="shared" si="2"/>
        <v>10</v>
      </c>
      <c r="Z5" s="119">
        <f t="shared" si="3"/>
        <v>8</v>
      </c>
      <c r="AA5" s="119">
        <f t="shared" si="4"/>
        <v>7</v>
      </c>
      <c r="AB5" s="119">
        <f t="shared" si="5"/>
        <v>7</v>
      </c>
      <c r="AC5" s="119">
        <f t="shared" si="6"/>
        <v>66</v>
      </c>
    </row>
    <row r="6" spans="2:29" x14ac:dyDescent="0.3">
      <c r="B6" s="193" t="str">
        <f>Masters!$D5</f>
        <v>6x2 MAV</v>
      </c>
      <c r="C6" s="194">
        <f>'Historical Segment Data'!O6</f>
        <v>0</v>
      </c>
      <c r="D6" s="194">
        <f>'Historical Segment Data'!P6</f>
        <v>0</v>
      </c>
      <c r="E6" s="194">
        <f>'Historical Segment Data'!Q6</f>
        <v>0</v>
      </c>
      <c r="F6" s="194">
        <f>'Historical Segment Data'!R6</f>
        <v>0</v>
      </c>
      <c r="G6" s="194">
        <f>'Historical Segment Data'!S6</f>
        <v>0</v>
      </c>
      <c r="H6" s="194">
        <f>'Historical Segment Data'!T6</f>
        <v>0</v>
      </c>
      <c r="I6" s="194">
        <f>'Historical Segment Data'!U6</f>
        <v>0</v>
      </c>
      <c r="J6" s="194">
        <f>'Historical Segment Data'!V6</f>
        <v>0</v>
      </c>
      <c r="K6" s="194">
        <f>'Historical Segment Data'!W6</f>
        <v>0</v>
      </c>
      <c r="L6" s="194">
        <f>'Historical Segment Data'!X6</f>
        <v>0</v>
      </c>
      <c r="M6" s="194">
        <f>'Historical Segment Data'!Y6</f>
        <v>0</v>
      </c>
      <c r="N6" s="194">
        <f>'Historical Segment Data'!Z6</f>
        <v>0</v>
      </c>
      <c r="T6" s="119" t="str">
        <f>'1.2.Historical Market Map 12-13'!B8</f>
        <v>PARRYS</v>
      </c>
      <c r="U6" s="119" t="str">
        <f>'1.2.Historical Market Map 12-13'!C8</f>
        <v>Cement (Bagged)</v>
      </c>
      <c r="V6" s="119" t="str">
        <f>'1.2.Historical Market Map 12-13'!D8</f>
        <v>ICV Goods</v>
      </c>
      <c r="W6" s="119" t="str">
        <f t="shared" si="7"/>
        <v>PARRYS - Cement (Bagged) (ICV Goods)</v>
      </c>
      <c r="X6" s="119">
        <f>'1.2.Historical Market Map 12-13'!F8</f>
        <v>56</v>
      </c>
      <c r="Y6" s="119">
        <f t="shared" si="2"/>
        <v>9</v>
      </c>
      <c r="Z6" s="119">
        <f t="shared" si="3"/>
        <v>7</v>
      </c>
      <c r="AA6" s="119">
        <f t="shared" si="4"/>
        <v>6</v>
      </c>
      <c r="AB6" s="119">
        <f t="shared" si="5"/>
        <v>6</v>
      </c>
      <c r="AC6" s="119">
        <f t="shared" si="6"/>
        <v>62</v>
      </c>
    </row>
    <row r="7" spans="2:29" x14ac:dyDescent="0.3">
      <c r="B7" s="193" t="str">
        <f>Masters!$D6</f>
        <v>8x2 MAV</v>
      </c>
      <c r="C7" s="194">
        <f>'Historical Segment Data'!O7</f>
        <v>0</v>
      </c>
      <c r="D7" s="194">
        <f>'Historical Segment Data'!P7</f>
        <v>0</v>
      </c>
      <c r="E7" s="194">
        <f>'Historical Segment Data'!Q7</f>
        <v>0</v>
      </c>
      <c r="F7" s="194">
        <f>'Historical Segment Data'!R7</f>
        <v>0</v>
      </c>
      <c r="G7" s="194">
        <f>'Historical Segment Data'!S7</f>
        <v>0</v>
      </c>
      <c r="H7" s="194">
        <f>'Historical Segment Data'!T7</f>
        <v>0</v>
      </c>
      <c r="I7" s="194">
        <f>'Historical Segment Data'!U7</f>
        <v>0</v>
      </c>
      <c r="J7" s="194">
        <f>'Historical Segment Data'!V7</f>
        <v>0</v>
      </c>
      <c r="K7" s="194">
        <f>'Historical Segment Data'!W7</f>
        <v>0</v>
      </c>
      <c r="L7" s="194">
        <f>'Historical Segment Data'!X7</f>
        <v>0</v>
      </c>
      <c r="M7" s="194">
        <f>'Historical Segment Data'!Y7</f>
        <v>0</v>
      </c>
      <c r="N7" s="194">
        <f>'Historical Segment Data'!Z7</f>
        <v>0</v>
      </c>
      <c r="T7" s="119" t="str">
        <f>'1.2.Historical Market Map 12-13'!B9</f>
        <v>PARRYS</v>
      </c>
      <c r="U7" s="119" t="str">
        <f>'1.2.Historical Market Map 12-13'!C9</f>
        <v>Steel/Iron products</v>
      </c>
      <c r="V7" s="119" t="str">
        <f>'1.2.Historical Market Map 12-13'!D9</f>
        <v>ICV Goods</v>
      </c>
      <c r="W7" s="119" t="str">
        <f t="shared" si="7"/>
        <v>PARRYS - Steel/Iron products (ICV Goods)</v>
      </c>
      <c r="X7" s="119">
        <f>'1.2.Historical Market Map 12-13'!F9</f>
        <v>48</v>
      </c>
      <c r="Y7" s="119">
        <f t="shared" si="2"/>
        <v>8</v>
      </c>
      <c r="Z7" s="119">
        <f t="shared" si="3"/>
        <v>6</v>
      </c>
      <c r="AA7" s="119">
        <f t="shared" si="4"/>
        <v>5</v>
      </c>
      <c r="AB7" s="119">
        <f t="shared" si="5"/>
        <v>6</v>
      </c>
      <c r="AC7" s="119">
        <f t="shared" si="6"/>
        <v>53</v>
      </c>
    </row>
    <row r="8" spans="2:29" x14ac:dyDescent="0.3">
      <c r="B8" s="193" t="str">
        <f>Masters!$D7</f>
        <v>10x2 MAV</v>
      </c>
      <c r="C8" s="194">
        <f>'Historical Segment Data'!O8</f>
        <v>0</v>
      </c>
      <c r="D8" s="194">
        <f>'Historical Segment Data'!P8</f>
        <v>0</v>
      </c>
      <c r="E8" s="194">
        <f>'Historical Segment Data'!Q8</f>
        <v>0</v>
      </c>
      <c r="F8" s="194">
        <f>'Historical Segment Data'!R8</f>
        <v>0</v>
      </c>
      <c r="G8" s="194">
        <f>'Historical Segment Data'!S8</f>
        <v>0</v>
      </c>
      <c r="H8" s="194">
        <f>'Historical Segment Data'!T8</f>
        <v>0</v>
      </c>
      <c r="I8" s="194">
        <f>'Historical Segment Data'!U8</f>
        <v>0</v>
      </c>
      <c r="J8" s="194">
        <f>'Historical Segment Data'!V8</f>
        <v>0</v>
      </c>
      <c r="K8" s="194">
        <f>'Historical Segment Data'!W8</f>
        <v>0</v>
      </c>
      <c r="L8" s="194">
        <f>'Historical Segment Data'!X8</f>
        <v>0</v>
      </c>
      <c r="M8" s="194">
        <f>'Historical Segment Data'!Y8</f>
        <v>0</v>
      </c>
      <c r="N8" s="194">
        <f>'Historical Segment Data'!Z8</f>
        <v>0</v>
      </c>
      <c r="T8" s="119" t="str">
        <f>'1.2.Historical Market Map 12-13'!B10</f>
        <v>PARRYS</v>
      </c>
      <c r="U8" s="119" t="str">
        <f>'1.2.Historical Market Map 12-13'!C10</f>
        <v>Other Applications - Hardwares</v>
      </c>
      <c r="V8" s="119" t="str">
        <f>'1.2.Historical Market Map 12-13'!D10</f>
        <v>ICV Goods</v>
      </c>
      <c r="W8" s="119" t="str">
        <f t="shared" si="7"/>
        <v>PARRYS - Other Applications - Hardwares (ICV Goods)</v>
      </c>
      <c r="X8" s="119">
        <f>'1.2.Historical Market Map 12-13'!F10</f>
        <v>36</v>
      </c>
      <c r="Y8" s="119">
        <f t="shared" si="2"/>
        <v>6</v>
      </c>
      <c r="Z8" s="119">
        <f t="shared" si="3"/>
        <v>5</v>
      </c>
      <c r="AA8" s="119">
        <f t="shared" si="4"/>
        <v>4</v>
      </c>
      <c r="AB8" s="119">
        <f t="shared" si="5"/>
        <v>4</v>
      </c>
      <c r="AC8" s="119">
        <f t="shared" si="6"/>
        <v>40</v>
      </c>
    </row>
    <row r="9" spans="2:29" x14ac:dyDescent="0.3">
      <c r="B9" s="193" t="str">
        <f>Masters!$D8</f>
        <v>6x4 MAV</v>
      </c>
      <c r="C9" s="194">
        <f>'Historical Segment Data'!O9</f>
        <v>0</v>
      </c>
      <c r="D9" s="194">
        <f>'Historical Segment Data'!P9</f>
        <v>0</v>
      </c>
      <c r="E9" s="194">
        <f>'Historical Segment Data'!Q9</f>
        <v>0</v>
      </c>
      <c r="F9" s="194">
        <f>'Historical Segment Data'!R9</f>
        <v>0</v>
      </c>
      <c r="G9" s="194">
        <f>'Historical Segment Data'!S9</f>
        <v>0</v>
      </c>
      <c r="H9" s="194">
        <f>'Historical Segment Data'!T9</f>
        <v>0</v>
      </c>
      <c r="I9" s="194">
        <f>'Historical Segment Data'!U9</f>
        <v>0</v>
      </c>
      <c r="J9" s="194">
        <f>'Historical Segment Data'!V9</f>
        <v>0</v>
      </c>
      <c r="K9" s="194">
        <f>'Historical Segment Data'!W9</f>
        <v>0</v>
      </c>
      <c r="L9" s="194">
        <f>'Historical Segment Data'!X9</f>
        <v>0</v>
      </c>
      <c r="M9" s="194">
        <f>'Historical Segment Data'!Y9</f>
        <v>0</v>
      </c>
      <c r="N9" s="194">
        <f>'Historical Segment Data'!Z9</f>
        <v>0</v>
      </c>
      <c r="T9" s="119" t="str">
        <f>'1.2.Historical Market Map 12-13'!B11</f>
        <v>PARRYS</v>
      </c>
      <c r="U9" s="119" t="str">
        <f>'1.2.Historical Market Map 12-13'!C11</f>
        <v>Fish/Meat</v>
      </c>
      <c r="V9" s="119" t="str">
        <f>'1.2.Historical Market Map 12-13'!D11</f>
        <v>ICV Goods</v>
      </c>
      <c r="W9" s="119" t="str">
        <f t="shared" si="7"/>
        <v>PARRYS - Fish/Meat (ICV Goods)</v>
      </c>
      <c r="X9" s="119">
        <f>'1.2.Historical Market Map 12-13'!F11</f>
        <v>10</v>
      </c>
      <c r="Y9" s="119">
        <f t="shared" si="2"/>
        <v>2</v>
      </c>
      <c r="Z9" s="119">
        <f t="shared" si="3"/>
        <v>1</v>
      </c>
      <c r="AA9" s="119">
        <f t="shared" si="4"/>
        <v>1</v>
      </c>
      <c r="AB9" s="119">
        <f t="shared" si="5"/>
        <v>1</v>
      </c>
      <c r="AC9" s="119">
        <f t="shared" si="6"/>
        <v>11</v>
      </c>
    </row>
    <row r="10" spans="2:29" x14ac:dyDescent="0.3">
      <c r="B10" s="193" t="str">
        <f>Masters!$D9</f>
        <v>Tractor</v>
      </c>
      <c r="C10" s="194">
        <f>'Historical Segment Data'!O10</f>
        <v>0</v>
      </c>
      <c r="D10" s="194">
        <f>'Historical Segment Data'!P10</f>
        <v>0</v>
      </c>
      <c r="E10" s="194">
        <f>'Historical Segment Data'!Q10</f>
        <v>0</v>
      </c>
      <c r="F10" s="194">
        <f>'Historical Segment Data'!R10</f>
        <v>0</v>
      </c>
      <c r="G10" s="194">
        <f>'Historical Segment Data'!S10</f>
        <v>0</v>
      </c>
      <c r="H10" s="194">
        <f>'Historical Segment Data'!T10</f>
        <v>0</v>
      </c>
      <c r="I10" s="194">
        <f>'Historical Segment Data'!U10</f>
        <v>0</v>
      </c>
      <c r="J10" s="194">
        <f>'Historical Segment Data'!V10</f>
        <v>0</v>
      </c>
      <c r="K10" s="194">
        <f>'Historical Segment Data'!W10</f>
        <v>0</v>
      </c>
      <c r="L10" s="194">
        <f>'Historical Segment Data'!X10</f>
        <v>0</v>
      </c>
      <c r="M10" s="194">
        <f>'Historical Segment Data'!Y10</f>
        <v>0</v>
      </c>
      <c r="N10" s="194">
        <f>'Historical Segment Data'!Z10</f>
        <v>0</v>
      </c>
      <c r="T10" s="119" t="str">
        <f>'1.2.Historical Market Map 12-13'!B12</f>
        <v>MADHAVARAM</v>
      </c>
      <c r="U10" s="119" t="str">
        <f>'1.2.Historical Market Map 12-13'!C12</f>
        <v>Cement (Bagged)</v>
      </c>
      <c r="V10" s="119" t="str">
        <f>'1.2.Historical Market Map 12-13'!D12</f>
        <v>ICV Goods</v>
      </c>
      <c r="W10" s="119" t="str">
        <f t="shared" si="7"/>
        <v>MADHAVARAM - Cement (Bagged) (ICV Goods)</v>
      </c>
      <c r="X10" s="119">
        <f>'1.2.Historical Market Map 12-13'!F12</f>
        <v>75</v>
      </c>
      <c r="Y10" s="119">
        <f t="shared" si="2"/>
        <v>12</v>
      </c>
      <c r="Z10" s="119">
        <f t="shared" si="3"/>
        <v>10</v>
      </c>
      <c r="AA10" s="119">
        <f t="shared" si="4"/>
        <v>8</v>
      </c>
      <c r="AB10" s="119">
        <f t="shared" si="5"/>
        <v>9</v>
      </c>
      <c r="AC10" s="119">
        <f t="shared" si="6"/>
        <v>83</v>
      </c>
    </row>
    <row r="11" spans="2:29" x14ac:dyDescent="0.3">
      <c r="B11" s="193" t="str">
        <f>Masters!$D10</f>
        <v>4x2 FF Tipper</v>
      </c>
      <c r="C11" s="194">
        <f>'Historical Segment Data'!O11</f>
        <v>0</v>
      </c>
      <c r="D11" s="194">
        <f>'Historical Segment Data'!P11</f>
        <v>0</v>
      </c>
      <c r="E11" s="194">
        <f>'Historical Segment Data'!Q11</f>
        <v>0</v>
      </c>
      <c r="F11" s="194">
        <f>'Historical Segment Data'!R11</f>
        <v>0</v>
      </c>
      <c r="G11" s="194">
        <f>'Historical Segment Data'!S11</f>
        <v>0</v>
      </c>
      <c r="H11" s="194">
        <f>'Historical Segment Data'!T11</f>
        <v>0</v>
      </c>
      <c r="I11" s="194">
        <f>'Historical Segment Data'!U11</f>
        <v>0</v>
      </c>
      <c r="J11" s="194">
        <f>'Historical Segment Data'!V11</f>
        <v>0</v>
      </c>
      <c r="K11" s="194">
        <f>'Historical Segment Data'!W11</f>
        <v>0</v>
      </c>
      <c r="L11" s="194">
        <f>'Historical Segment Data'!X11</f>
        <v>0</v>
      </c>
      <c r="M11" s="194">
        <f>'Historical Segment Data'!Y11</f>
        <v>0</v>
      </c>
      <c r="N11" s="194">
        <f>'Historical Segment Data'!Z11</f>
        <v>0</v>
      </c>
      <c r="T11" s="119" t="str">
        <f>'1.2.Historical Market Map 12-13'!B13</f>
        <v>MADHAVARAM</v>
      </c>
      <c r="U11" s="119" t="str">
        <f>'1.2.Historical Market Map 12-13'!C13</f>
        <v>Parcel Loads</v>
      </c>
      <c r="V11" s="119" t="str">
        <f>'1.2.Historical Market Map 12-13'!D13</f>
        <v>ICV Goods</v>
      </c>
      <c r="W11" s="119" t="str">
        <f t="shared" si="7"/>
        <v>MADHAVARAM - Parcel Loads (ICV Goods)</v>
      </c>
      <c r="X11" s="119">
        <f>'1.2.Historical Market Map 12-13'!F13</f>
        <v>54</v>
      </c>
      <c r="Y11" s="119">
        <f t="shared" si="2"/>
        <v>9</v>
      </c>
      <c r="Z11" s="119">
        <f t="shared" si="3"/>
        <v>7</v>
      </c>
      <c r="AA11" s="119">
        <f t="shared" si="4"/>
        <v>6</v>
      </c>
      <c r="AB11" s="119">
        <f t="shared" si="5"/>
        <v>6</v>
      </c>
      <c r="AC11" s="119">
        <f t="shared" si="6"/>
        <v>60</v>
      </c>
    </row>
    <row r="12" spans="2:29" x14ac:dyDescent="0.3">
      <c r="B12" s="193" t="str">
        <f>Masters!$D11</f>
        <v>4x2 SF Tipper</v>
      </c>
      <c r="C12" s="194">
        <f>'Historical Segment Data'!O12</f>
        <v>0</v>
      </c>
      <c r="D12" s="194">
        <f>'Historical Segment Data'!P12</f>
        <v>0</v>
      </c>
      <c r="E12" s="194">
        <f>'Historical Segment Data'!Q12</f>
        <v>0</v>
      </c>
      <c r="F12" s="194">
        <f>'Historical Segment Data'!R12</f>
        <v>0</v>
      </c>
      <c r="G12" s="194">
        <f>'Historical Segment Data'!S12</f>
        <v>0</v>
      </c>
      <c r="H12" s="194">
        <f>'Historical Segment Data'!T12</f>
        <v>0</v>
      </c>
      <c r="I12" s="194">
        <f>'Historical Segment Data'!U12</f>
        <v>0</v>
      </c>
      <c r="J12" s="194">
        <f>'Historical Segment Data'!V12</f>
        <v>0</v>
      </c>
      <c r="K12" s="194">
        <f>'Historical Segment Data'!W12</f>
        <v>0</v>
      </c>
      <c r="L12" s="194">
        <f>'Historical Segment Data'!X12</f>
        <v>0</v>
      </c>
      <c r="M12" s="194">
        <f>'Historical Segment Data'!Y12</f>
        <v>0</v>
      </c>
      <c r="N12" s="194">
        <f>'Historical Segment Data'!Z12</f>
        <v>0</v>
      </c>
      <c r="T12" s="119" t="str">
        <f>'1.2.Historical Market Map 12-13'!B14</f>
        <v>MADHAVARAM</v>
      </c>
      <c r="U12" s="119" t="str">
        <f>'1.2.Historical Market Map 12-13'!C14</f>
        <v>Market Load</v>
      </c>
      <c r="V12" s="119" t="str">
        <f>'1.2.Historical Market Map 12-13'!D14</f>
        <v>ICV Goods</v>
      </c>
      <c r="W12" s="119" t="str">
        <f t="shared" si="7"/>
        <v>MADHAVARAM - Market Load (ICV Goods)</v>
      </c>
      <c r="X12" s="119">
        <f>'1.2.Historical Market Map 12-13'!F14</f>
        <v>50</v>
      </c>
      <c r="Y12" s="119">
        <f t="shared" si="2"/>
        <v>8</v>
      </c>
      <c r="Z12" s="119">
        <f t="shared" si="3"/>
        <v>7</v>
      </c>
      <c r="AA12" s="119">
        <f t="shared" si="4"/>
        <v>5</v>
      </c>
      <c r="AB12" s="119">
        <f t="shared" si="5"/>
        <v>6</v>
      </c>
      <c r="AC12" s="119">
        <f t="shared" si="6"/>
        <v>55</v>
      </c>
    </row>
    <row r="13" spans="2:29" x14ac:dyDescent="0.3">
      <c r="B13" s="193" t="str">
        <f>Masters!$D12</f>
        <v>6x4 Tipper</v>
      </c>
      <c r="C13" s="194">
        <f>'Historical Segment Data'!O13</f>
        <v>0</v>
      </c>
      <c r="D13" s="194">
        <f>'Historical Segment Data'!P13</f>
        <v>0</v>
      </c>
      <c r="E13" s="194">
        <f>'Historical Segment Data'!Q13</f>
        <v>0</v>
      </c>
      <c r="F13" s="194">
        <f>'Historical Segment Data'!R13</f>
        <v>0</v>
      </c>
      <c r="G13" s="194">
        <f>'Historical Segment Data'!S13</f>
        <v>0</v>
      </c>
      <c r="H13" s="194">
        <f>'Historical Segment Data'!T13</f>
        <v>0</v>
      </c>
      <c r="I13" s="194">
        <f>'Historical Segment Data'!U13</f>
        <v>0</v>
      </c>
      <c r="J13" s="194">
        <f>'Historical Segment Data'!V13</f>
        <v>0</v>
      </c>
      <c r="K13" s="194">
        <f>'Historical Segment Data'!W13</f>
        <v>0</v>
      </c>
      <c r="L13" s="194">
        <f>'Historical Segment Data'!X13</f>
        <v>0</v>
      </c>
      <c r="M13" s="194">
        <f>'Historical Segment Data'!Y13</f>
        <v>0</v>
      </c>
      <c r="N13" s="194">
        <f>'Historical Segment Data'!Z13</f>
        <v>0</v>
      </c>
      <c r="T13" s="119" t="str">
        <f>'1.2.Historical Market Map 12-13'!B15</f>
        <v>MADHAVARAM</v>
      </c>
      <c r="U13" s="119" t="str">
        <f>'1.2.Historical Market Map 12-13'!C15</f>
        <v>Sand</v>
      </c>
      <c r="V13" s="119" t="str">
        <f>'1.2.Historical Market Map 12-13'!D15</f>
        <v>ICV Goods</v>
      </c>
      <c r="W13" s="119" t="str">
        <f t="shared" si="7"/>
        <v>MADHAVARAM - Sand (ICV Goods)</v>
      </c>
      <c r="X13" s="119">
        <f>'1.2.Historical Market Map 12-13'!F15</f>
        <v>18</v>
      </c>
      <c r="Y13" s="119">
        <f t="shared" si="2"/>
        <v>3</v>
      </c>
      <c r="Z13" s="119">
        <f t="shared" si="3"/>
        <v>2</v>
      </c>
      <c r="AA13" s="119">
        <f t="shared" si="4"/>
        <v>2</v>
      </c>
      <c r="AB13" s="119">
        <f t="shared" si="5"/>
        <v>2</v>
      </c>
      <c r="AC13" s="119">
        <f t="shared" si="6"/>
        <v>20</v>
      </c>
    </row>
    <row r="14" spans="2:29" x14ac:dyDescent="0.3">
      <c r="B14" s="193" t="str">
        <f>Masters!$D13</f>
        <v>8x4 Tipper</v>
      </c>
      <c r="C14" s="194">
        <f>'Historical Segment Data'!O14</f>
        <v>0</v>
      </c>
      <c r="D14" s="194">
        <f>'Historical Segment Data'!P14</f>
        <v>0</v>
      </c>
      <c r="E14" s="194">
        <f>'Historical Segment Data'!Q14</f>
        <v>0</v>
      </c>
      <c r="F14" s="194">
        <f>'Historical Segment Data'!R14</f>
        <v>0</v>
      </c>
      <c r="G14" s="194">
        <f>'Historical Segment Data'!S14</f>
        <v>0</v>
      </c>
      <c r="H14" s="194">
        <f>'Historical Segment Data'!T14</f>
        <v>0</v>
      </c>
      <c r="I14" s="194">
        <f>'Historical Segment Data'!U14</f>
        <v>0</v>
      </c>
      <c r="J14" s="194">
        <f>'Historical Segment Data'!V14</f>
        <v>0</v>
      </c>
      <c r="K14" s="194">
        <f>'Historical Segment Data'!W14</f>
        <v>0</v>
      </c>
      <c r="L14" s="194">
        <f>'Historical Segment Data'!X14</f>
        <v>0</v>
      </c>
      <c r="M14" s="194">
        <f>'Historical Segment Data'!Y14</f>
        <v>0</v>
      </c>
      <c r="N14" s="194">
        <f>'Historical Segment Data'!Z14</f>
        <v>0</v>
      </c>
      <c r="T14" s="119" t="str">
        <f>'1.2.Historical Market Map 12-13'!B16</f>
        <v>MADHAVARAM</v>
      </c>
      <c r="U14" s="119" t="str">
        <f>'1.2.Historical Market Map 12-13'!C16</f>
        <v>Brick/Clay</v>
      </c>
      <c r="V14" s="119" t="str">
        <f>'1.2.Historical Market Map 12-13'!D16</f>
        <v>ICV Goods</v>
      </c>
      <c r="W14" s="119" t="str">
        <f t="shared" si="7"/>
        <v>MADHAVARAM - Brick/Clay (ICV Goods)</v>
      </c>
      <c r="X14" s="119">
        <f>'1.2.Historical Market Map 12-13'!F16</f>
        <v>18</v>
      </c>
      <c r="Y14" s="119">
        <f t="shared" si="2"/>
        <v>3</v>
      </c>
      <c r="Z14" s="119">
        <f t="shared" si="3"/>
        <v>2</v>
      </c>
      <c r="AA14" s="119">
        <f t="shared" si="4"/>
        <v>2</v>
      </c>
      <c r="AB14" s="119">
        <f t="shared" si="5"/>
        <v>2</v>
      </c>
      <c r="AC14" s="119">
        <f t="shared" si="6"/>
        <v>20</v>
      </c>
    </row>
    <row r="15" spans="2:29" x14ac:dyDescent="0.3">
      <c r="B15" s="193" t="str">
        <f>Masters!$D14</f>
        <v>ICV Goods</v>
      </c>
      <c r="C15" s="194">
        <f>'Historical Segment Data'!O15</f>
        <v>185</v>
      </c>
      <c r="D15" s="194">
        <f>'Historical Segment Data'!P15</f>
        <v>199</v>
      </c>
      <c r="E15" s="194">
        <f>'Historical Segment Data'!Q15</f>
        <v>188</v>
      </c>
      <c r="F15" s="194">
        <f>'Historical Segment Data'!R15</f>
        <v>268</v>
      </c>
      <c r="G15" s="194">
        <f>'Historical Segment Data'!S15</f>
        <v>170</v>
      </c>
      <c r="H15" s="194">
        <f>'Historical Segment Data'!T15</f>
        <v>157</v>
      </c>
      <c r="I15" s="194">
        <f>'Historical Segment Data'!U15</f>
        <v>153</v>
      </c>
      <c r="J15" s="194">
        <f>'Historical Segment Data'!V15</f>
        <v>199</v>
      </c>
      <c r="K15" s="194">
        <f>'Historical Segment Data'!W15</f>
        <v>111</v>
      </c>
      <c r="L15" s="194">
        <f>'Historical Segment Data'!X15</f>
        <v>89</v>
      </c>
      <c r="M15" s="194">
        <f>'Historical Segment Data'!Y15</f>
        <v>74</v>
      </c>
      <c r="N15" s="194">
        <f>'Historical Segment Data'!Z15</f>
        <v>0</v>
      </c>
      <c r="T15" s="119" t="str">
        <f>'1.2.Historical Market Map 12-13'!B17</f>
        <v>GUMMIDIPOONDY</v>
      </c>
      <c r="U15" s="119" t="str">
        <f>'1.2.Historical Market Map 12-13'!C17</f>
        <v>Market Load</v>
      </c>
      <c r="V15" s="119" t="str">
        <f>'1.2.Historical Market Map 12-13'!D17</f>
        <v>ICV Goods</v>
      </c>
      <c r="W15" s="119" t="str">
        <f t="shared" si="7"/>
        <v>GUMMIDIPOONDY - Market Load (ICV Goods)</v>
      </c>
      <c r="X15" s="119">
        <f>'1.2.Historical Market Map 12-13'!F17</f>
        <v>62</v>
      </c>
      <c r="Y15" s="119">
        <f t="shared" si="2"/>
        <v>10</v>
      </c>
      <c r="Z15" s="119">
        <f t="shared" si="3"/>
        <v>8</v>
      </c>
      <c r="AA15" s="119">
        <f t="shared" si="4"/>
        <v>7</v>
      </c>
      <c r="AB15" s="119">
        <f t="shared" si="5"/>
        <v>7</v>
      </c>
      <c r="AC15" s="119">
        <f t="shared" si="6"/>
        <v>68</v>
      </c>
    </row>
    <row r="16" spans="2:29" x14ac:dyDescent="0.3">
      <c r="B16" s="193" t="str">
        <f>Masters!$D15</f>
        <v>MDV Bus</v>
      </c>
      <c r="C16" s="194">
        <f>'Historical Segment Data'!O16</f>
        <v>0</v>
      </c>
      <c r="D16" s="194">
        <f>'Historical Segment Data'!P16</f>
        <v>0</v>
      </c>
      <c r="E16" s="194">
        <f>'Historical Segment Data'!Q16</f>
        <v>0</v>
      </c>
      <c r="F16" s="194">
        <f>'Historical Segment Data'!R16</f>
        <v>0</v>
      </c>
      <c r="G16" s="194">
        <f>'Historical Segment Data'!S16</f>
        <v>0</v>
      </c>
      <c r="H16" s="194">
        <f>'Historical Segment Data'!T16</f>
        <v>0</v>
      </c>
      <c r="I16" s="194">
        <f>'Historical Segment Data'!U16</f>
        <v>0</v>
      </c>
      <c r="J16" s="194">
        <f>'Historical Segment Data'!V16</f>
        <v>0</v>
      </c>
      <c r="K16" s="194">
        <f>'Historical Segment Data'!W16</f>
        <v>0</v>
      </c>
      <c r="L16" s="194">
        <f>'Historical Segment Data'!X16</f>
        <v>0</v>
      </c>
      <c r="M16" s="194">
        <f>'Historical Segment Data'!Y16</f>
        <v>0</v>
      </c>
      <c r="N16" s="194">
        <f>'Historical Segment Data'!Z16</f>
        <v>0</v>
      </c>
      <c r="T16" s="119" t="str">
        <f>'1.2.Historical Market Map 12-13'!B18</f>
        <v>GUMMIDIPOONDY</v>
      </c>
      <c r="U16" s="119" t="str">
        <f>'1.2.Historical Market Map 12-13'!C18</f>
        <v>Sand</v>
      </c>
      <c r="V16" s="119" t="str">
        <f>'1.2.Historical Market Map 12-13'!D18</f>
        <v>ICV Goods</v>
      </c>
      <c r="W16" s="119" t="str">
        <f t="shared" si="7"/>
        <v>GUMMIDIPOONDY - Sand (ICV Goods)</v>
      </c>
      <c r="X16" s="119">
        <f>'1.2.Historical Market Map 12-13'!F18</f>
        <v>35</v>
      </c>
      <c r="Y16" s="119">
        <f t="shared" si="2"/>
        <v>6</v>
      </c>
      <c r="Z16" s="119">
        <f t="shared" si="3"/>
        <v>5</v>
      </c>
      <c r="AA16" s="119">
        <f t="shared" si="4"/>
        <v>4</v>
      </c>
      <c r="AB16" s="119">
        <f t="shared" si="5"/>
        <v>4</v>
      </c>
      <c r="AC16" s="119">
        <f t="shared" si="6"/>
        <v>39</v>
      </c>
    </row>
    <row r="17" spans="2:29" x14ac:dyDescent="0.3">
      <c r="B17" s="193" t="str">
        <f>Masters!$D16</f>
        <v>ICV Bus</v>
      </c>
      <c r="C17" s="194">
        <f>'Historical Segment Data'!O17</f>
        <v>0</v>
      </c>
      <c r="D17" s="194">
        <f>'Historical Segment Data'!P17</f>
        <v>0</v>
      </c>
      <c r="E17" s="194">
        <f>'Historical Segment Data'!Q17</f>
        <v>0</v>
      </c>
      <c r="F17" s="194">
        <f>'Historical Segment Data'!R17</f>
        <v>0</v>
      </c>
      <c r="G17" s="194">
        <f>'Historical Segment Data'!S17</f>
        <v>0</v>
      </c>
      <c r="H17" s="194">
        <f>'Historical Segment Data'!T17</f>
        <v>0</v>
      </c>
      <c r="I17" s="194">
        <f>'Historical Segment Data'!U17</f>
        <v>0</v>
      </c>
      <c r="J17" s="194">
        <f>'Historical Segment Data'!V17</f>
        <v>0</v>
      </c>
      <c r="K17" s="194">
        <f>'Historical Segment Data'!W17</f>
        <v>0</v>
      </c>
      <c r="L17" s="194">
        <f>'Historical Segment Data'!X17</f>
        <v>0</v>
      </c>
      <c r="M17" s="194">
        <f>'Historical Segment Data'!Y17</f>
        <v>0</v>
      </c>
      <c r="N17" s="194">
        <f>'Historical Segment Data'!Z17</f>
        <v>0</v>
      </c>
      <c r="T17" s="119" t="str">
        <f>'1.2.Historical Market Map 12-13'!B19</f>
        <v>GUMMIDIPOONDY</v>
      </c>
      <c r="U17" s="119" t="str">
        <f>'1.2.Historical Market Map 12-13'!C19</f>
        <v>Brick/Clay</v>
      </c>
      <c r="V17" s="119" t="str">
        <f>'1.2.Historical Market Map 12-13'!D19</f>
        <v>ICV Goods</v>
      </c>
      <c r="W17" s="119" t="str">
        <f t="shared" si="7"/>
        <v>GUMMIDIPOONDY - Brick/Clay (ICV Goods)</v>
      </c>
      <c r="X17" s="119">
        <f>'1.2.Historical Market Map 12-13'!F19</f>
        <v>35</v>
      </c>
      <c r="Y17" s="119">
        <f t="shared" si="2"/>
        <v>6</v>
      </c>
      <c r="Z17" s="119">
        <f t="shared" si="3"/>
        <v>5</v>
      </c>
      <c r="AA17" s="119">
        <f t="shared" si="4"/>
        <v>4</v>
      </c>
      <c r="AB17" s="119">
        <f t="shared" si="5"/>
        <v>4</v>
      </c>
      <c r="AC17" s="119">
        <f t="shared" si="6"/>
        <v>39</v>
      </c>
    </row>
    <row r="18" spans="2:29" x14ac:dyDescent="0.3">
      <c r="B18" s="193" t="str">
        <f>Masters!$D17</f>
        <v>LCV Bus</v>
      </c>
      <c r="C18" s="194">
        <f>'Historical Segment Data'!O18</f>
        <v>0</v>
      </c>
      <c r="D18" s="194">
        <f>'Historical Segment Data'!P18</f>
        <v>0</v>
      </c>
      <c r="E18" s="194">
        <f>'Historical Segment Data'!Q18</f>
        <v>0</v>
      </c>
      <c r="F18" s="194">
        <f>'Historical Segment Data'!R18</f>
        <v>0</v>
      </c>
      <c r="G18" s="194">
        <f>'Historical Segment Data'!S18</f>
        <v>0</v>
      </c>
      <c r="H18" s="194">
        <f>'Historical Segment Data'!T18</f>
        <v>0</v>
      </c>
      <c r="I18" s="194">
        <f>'Historical Segment Data'!U18</f>
        <v>0</v>
      </c>
      <c r="J18" s="194">
        <f>'Historical Segment Data'!V18</f>
        <v>0</v>
      </c>
      <c r="K18" s="194">
        <f>'Historical Segment Data'!W18</f>
        <v>0</v>
      </c>
      <c r="L18" s="194">
        <f>'Historical Segment Data'!X18</f>
        <v>0</v>
      </c>
      <c r="M18" s="194">
        <f>'Historical Segment Data'!Y18</f>
        <v>0</v>
      </c>
      <c r="N18" s="194">
        <f>'Historical Segment Data'!Z18</f>
        <v>0</v>
      </c>
      <c r="T18" s="119" t="str">
        <f>'1.2.Historical Market Map 12-13'!B20</f>
        <v>GUMMIDIPOONDY</v>
      </c>
      <c r="U18" s="119" t="str">
        <f>'1.2.Historical Market Map 12-13'!C20</f>
        <v>Other Applications - Harvester</v>
      </c>
      <c r="V18" s="119" t="str">
        <f>'1.2.Historical Market Map 12-13'!D20</f>
        <v>ICV Goods</v>
      </c>
      <c r="W18" s="119" t="str">
        <f t="shared" si="7"/>
        <v>GUMMIDIPOONDY - Other Applications - Harvester (ICV Goods)</v>
      </c>
      <c r="X18" s="119">
        <f>'1.2.Historical Market Map 12-13'!F20</f>
        <v>2</v>
      </c>
      <c r="Y18" s="119">
        <f t="shared" si="2"/>
        <v>0</v>
      </c>
      <c r="Z18" s="119">
        <f t="shared" si="3"/>
        <v>0</v>
      </c>
      <c r="AA18" s="119">
        <f t="shared" si="4"/>
        <v>0</v>
      </c>
      <c r="AB18" s="119">
        <f t="shared" si="5"/>
        <v>0</v>
      </c>
      <c r="AC18" s="119">
        <f t="shared" si="6"/>
        <v>2</v>
      </c>
    </row>
    <row r="19" spans="2:29" x14ac:dyDescent="0.3">
      <c r="B19" s="193" t="s">
        <v>156</v>
      </c>
      <c r="C19" s="194">
        <f>'Historical Segment Data'!O19</f>
        <v>185</v>
      </c>
      <c r="D19" s="194">
        <f>'Historical Segment Data'!P19</f>
        <v>199</v>
      </c>
      <c r="E19" s="194">
        <f>'Historical Segment Data'!Q19</f>
        <v>188</v>
      </c>
      <c r="F19" s="194">
        <f>'Historical Segment Data'!R19</f>
        <v>268</v>
      </c>
      <c r="G19" s="194">
        <f>'Historical Segment Data'!S19</f>
        <v>170</v>
      </c>
      <c r="H19" s="194">
        <f>'Historical Segment Data'!T19</f>
        <v>157</v>
      </c>
      <c r="I19" s="194">
        <f>'Historical Segment Data'!U19</f>
        <v>153</v>
      </c>
      <c r="J19" s="194">
        <f>'Historical Segment Data'!V19</f>
        <v>199</v>
      </c>
      <c r="K19" s="194">
        <f>'Historical Segment Data'!W19</f>
        <v>111</v>
      </c>
      <c r="L19" s="194">
        <f>'Historical Segment Data'!X19</f>
        <v>89</v>
      </c>
      <c r="M19" s="194">
        <f>'Historical Segment Data'!Y19</f>
        <v>74</v>
      </c>
      <c r="N19" s="194">
        <f>'Historical Segment Data'!Z19</f>
        <v>0</v>
      </c>
      <c r="T19" s="119">
        <f>'1.2.Historical Market Map 12-13'!B21</f>
        <v>0</v>
      </c>
      <c r="U19" s="119">
        <f>'1.2.Historical Market Map 12-13'!C21</f>
        <v>0</v>
      </c>
      <c r="V19" s="119">
        <f>'1.2.Historical Market Map 12-13'!D21</f>
        <v>0</v>
      </c>
      <c r="W19" s="119" t="str">
        <f t="shared" si="7"/>
        <v>0 - 0 (0)</v>
      </c>
      <c r="X19" s="119">
        <f>'1.2.Historical Market Map 12-13'!F21</f>
        <v>0</v>
      </c>
      <c r="Y19" s="119">
        <f t="shared" si="2"/>
        <v>0</v>
      </c>
      <c r="Z19" s="119">
        <f t="shared" si="3"/>
        <v>0</v>
      </c>
      <c r="AA19" s="119">
        <f t="shared" si="4"/>
        <v>0</v>
      </c>
      <c r="AB19" s="119">
        <f t="shared" si="5"/>
        <v>0</v>
      </c>
      <c r="AC19" s="119">
        <f t="shared" si="6"/>
        <v>0</v>
      </c>
    </row>
    <row r="20" spans="2:29" x14ac:dyDescent="0.3">
      <c r="T20" s="119">
        <f>'1.2.Historical Market Map 12-13'!B22</f>
        <v>0</v>
      </c>
      <c r="U20" s="119">
        <f>'1.2.Historical Market Map 12-13'!C22</f>
        <v>0</v>
      </c>
      <c r="V20" s="119">
        <f>'1.2.Historical Market Map 12-13'!D22</f>
        <v>0</v>
      </c>
      <c r="W20" s="119" t="str">
        <f t="shared" si="7"/>
        <v>0 - 0 (0)</v>
      </c>
      <c r="X20" s="119">
        <f>'1.2.Historical Market Map 12-13'!F22</f>
        <v>0</v>
      </c>
      <c r="Y20" s="119">
        <f t="shared" si="2"/>
        <v>0</v>
      </c>
      <c r="Z20" s="119">
        <f t="shared" si="3"/>
        <v>0</v>
      </c>
      <c r="AA20" s="119">
        <f t="shared" si="4"/>
        <v>0</v>
      </c>
      <c r="AB20" s="119">
        <f t="shared" si="5"/>
        <v>0</v>
      </c>
      <c r="AC20" s="119">
        <f t="shared" si="6"/>
        <v>0</v>
      </c>
    </row>
    <row r="21" spans="2:29" x14ac:dyDescent="0.3">
      <c r="B21" s="58" t="s">
        <v>609</v>
      </c>
      <c r="F21" s="1" t="s">
        <v>305</v>
      </c>
      <c r="G21" s="1" t="s">
        <v>306</v>
      </c>
      <c r="T21" s="119">
        <f>'1.2.Historical Market Map 12-13'!B23</f>
        <v>0</v>
      </c>
      <c r="U21" s="119">
        <f>'1.2.Historical Market Map 12-13'!C23</f>
        <v>0</v>
      </c>
      <c r="V21" s="119">
        <f>'1.2.Historical Market Map 12-13'!D23</f>
        <v>0</v>
      </c>
      <c r="W21" s="119" t="str">
        <f t="shared" si="7"/>
        <v>0 - 0 (0)</v>
      </c>
      <c r="X21" s="119">
        <f>'1.2.Historical Market Map 12-13'!F23</f>
        <v>0</v>
      </c>
      <c r="Y21" s="119">
        <f t="shared" si="2"/>
        <v>0</v>
      </c>
      <c r="Z21" s="119">
        <f t="shared" si="3"/>
        <v>0</v>
      </c>
      <c r="AA21" s="119">
        <f t="shared" si="4"/>
        <v>0</v>
      </c>
      <c r="AB21" s="119">
        <f t="shared" si="5"/>
        <v>0</v>
      </c>
      <c r="AC21" s="119">
        <f t="shared" si="6"/>
        <v>0</v>
      </c>
    </row>
    <row r="22" spans="2:29" x14ac:dyDescent="0.3">
      <c r="E22" s="103" t="s">
        <v>307</v>
      </c>
      <c r="F22" s="196">
        <v>0.3</v>
      </c>
      <c r="G22" s="196">
        <v>0.7</v>
      </c>
      <c r="T22" s="119">
        <f>'1.2.Historical Market Map 12-13'!B24</f>
        <v>0</v>
      </c>
      <c r="U22" s="119">
        <f>'1.2.Historical Market Map 12-13'!C24</f>
        <v>0</v>
      </c>
      <c r="V22" s="119">
        <f>'1.2.Historical Market Map 12-13'!D24</f>
        <v>0</v>
      </c>
      <c r="W22" s="119" t="str">
        <f t="shared" si="7"/>
        <v>0 - 0 (0)</v>
      </c>
      <c r="X22" s="119">
        <f>'1.2.Historical Market Map 12-13'!F24</f>
        <v>0</v>
      </c>
      <c r="Y22" s="119">
        <f t="shared" si="2"/>
        <v>0</v>
      </c>
      <c r="Z22" s="119">
        <f t="shared" si="3"/>
        <v>0</v>
      </c>
      <c r="AA22" s="119">
        <f t="shared" si="4"/>
        <v>0</v>
      </c>
      <c r="AB22" s="119">
        <f t="shared" si="5"/>
        <v>0</v>
      </c>
      <c r="AC22" s="119">
        <f t="shared" si="6"/>
        <v>0</v>
      </c>
    </row>
    <row r="23" spans="2:29" x14ac:dyDescent="0.3">
      <c r="C23" s="135"/>
      <c r="D23" s="198" t="s">
        <v>610</v>
      </c>
      <c r="E23" s="136"/>
      <c r="F23" s="136"/>
      <c r="G23" s="135"/>
      <c r="H23" s="198" t="s">
        <v>611</v>
      </c>
      <c r="I23" s="136"/>
      <c r="J23" s="136"/>
      <c r="K23" s="135"/>
      <c r="L23" s="198" t="s">
        <v>612</v>
      </c>
      <c r="M23" s="136"/>
      <c r="N23" s="136"/>
      <c r="O23" s="135"/>
      <c r="P23" s="198" t="s">
        <v>613</v>
      </c>
      <c r="Q23" s="136"/>
      <c r="R23" s="134"/>
      <c r="T23" s="119">
        <f>'1.2.Historical Market Map 12-13'!B25</f>
        <v>0</v>
      </c>
      <c r="U23" s="119">
        <f>'1.2.Historical Market Map 12-13'!C25</f>
        <v>0</v>
      </c>
      <c r="V23" s="119">
        <f>'1.2.Historical Market Map 12-13'!D25</f>
        <v>0</v>
      </c>
      <c r="W23" s="119" t="str">
        <f t="shared" si="7"/>
        <v>0 - 0 (0)</v>
      </c>
      <c r="X23" s="119">
        <f>'1.2.Historical Market Map 12-13'!F25</f>
        <v>0</v>
      </c>
      <c r="Y23" s="119">
        <f t="shared" si="2"/>
        <v>0</v>
      </c>
      <c r="Z23" s="119">
        <f t="shared" si="3"/>
        <v>0</v>
      </c>
      <c r="AA23" s="119">
        <f t="shared" si="4"/>
        <v>0</v>
      </c>
      <c r="AB23" s="119">
        <f t="shared" si="5"/>
        <v>0</v>
      </c>
      <c r="AC23" s="119">
        <f t="shared" si="6"/>
        <v>0</v>
      </c>
    </row>
    <row r="24" spans="2:29" ht="49.5" x14ac:dyDescent="0.3">
      <c r="B24" s="24" t="s">
        <v>2</v>
      </c>
      <c r="C24" s="36" t="s">
        <v>155</v>
      </c>
      <c r="D24" s="36" t="s">
        <v>308</v>
      </c>
      <c r="E24" s="36" t="s">
        <v>665</v>
      </c>
      <c r="F24" s="36" t="s">
        <v>282</v>
      </c>
      <c r="G24" s="36" t="s">
        <v>155</v>
      </c>
      <c r="H24" s="36" t="s">
        <v>308</v>
      </c>
      <c r="I24" s="36" t="s">
        <v>665</v>
      </c>
      <c r="J24" s="36" t="s">
        <v>614</v>
      </c>
      <c r="K24" s="36" t="s">
        <v>155</v>
      </c>
      <c r="L24" s="36" t="s">
        <v>308</v>
      </c>
      <c r="M24" s="36" t="s">
        <v>665</v>
      </c>
      <c r="N24" s="36" t="s">
        <v>615</v>
      </c>
      <c r="O24" s="36" t="s">
        <v>155</v>
      </c>
      <c r="P24" s="36" t="s">
        <v>308</v>
      </c>
      <c r="Q24" s="36" t="s">
        <v>665</v>
      </c>
      <c r="R24" s="36" t="s">
        <v>616</v>
      </c>
      <c r="T24" s="119">
        <f>'1.2.Historical Market Map 12-13'!B26</f>
        <v>0</v>
      </c>
      <c r="U24" s="119">
        <f>'1.2.Historical Market Map 12-13'!C26</f>
        <v>0</v>
      </c>
      <c r="V24" s="119">
        <f>'1.2.Historical Market Map 12-13'!D26</f>
        <v>0</v>
      </c>
      <c r="W24" s="119" t="str">
        <f t="shared" si="7"/>
        <v>0 - 0 (0)</v>
      </c>
      <c r="X24" s="119">
        <f>'1.2.Historical Market Map 12-13'!F26</f>
        <v>0</v>
      </c>
      <c r="Y24" s="119">
        <f t="shared" si="2"/>
        <v>0</v>
      </c>
      <c r="Z24" s="119">
        <f t="shared" si="3"/>
        <v>0</v>
      </c>
      <c r="AA24" s="119">
        <f t="shared" si="4"/>
        <v>0</v>
      </c>
      <c r="AB24" s="119">
        <f t="shared" si="5"/>
        <v>0</v>
      </c>
      <c r="AC24" s="119">
        <f t="shared" si="6"/>
        <v>0</v>
      </c>
    </row>
    <row r="25" spans="2:29" x14ac:dyDescent="0.3">
      <c r="B25" s="193" t="str">
        <f>B4</f>
        <v>4x2 FF Haulage</v>
      </c>
      <c r="C25" s="32">
        <f>AVERAGE(IFERROR((J4/F4)-1,0),IFERROR((I4/E4)-1,0),IFERROR((H4/D4)-1,0),IFERROR((G4/C4)-1,0))</f>
        <v>0</v>
      </c>
      <c r="D25" s="32">
        <f>AVERAGE(IFERROR(($J4/$I4)-1,0),IFERROR(($I4/$H4)-1,0),IFERROR(($H4/$G4)-1,0),0)</f>
        <v>0</v>
      </c>
      <c r="E25" s="195"/>
      <c r="F25" s="9">
        <f t="shared" ref="F25:F39" si="8">IF($K$19=0,IFERROR(ROUND(((G4*($F$22*(1+C25)))+(J4*($G$22*(1+D25)))*(1+E25)),0),0),K4)</f>
        <v>0</v>
      </c>
      <c r="G25" s="32">
        <f>AVERAGE(IFERROR((K4/G4)-1,0),IFERROR((J4/F4)-1,0),IFERROR((I4/E4)-1,0),IFERROR((H4/D4)-1,0))</f>
        <v>0</v>
      </c>
      <c r="H25" s="32">
        <f>AVERAGE(IFERROR(($K4/$J4)-1,0),IFERROR(($J4/$I4)-1,0),IFERROR(($I4/$H4)-1,0),0)</f>
        <v>0</v>
      </c>
      <c r="I25" s="195"/>
      <c r="J25" s="9">
        <f>IF($L$19=0,IFERROR(ROUND(((H4*($F$22*(1+G25)))+(K4*($G$22*(1+H25)))*(1+I25)),0),0),L4)</f>
        <v>0</v>
      </c>
      <c r="K25" s="32">
        <f>AVERAGE(IFERROR((J4/F4)-1,0),IFERROR((I4/E4)-1,0),IFERROR((L4/H4)-1,0),IFERROR((K4/G4)-1,0))</f>
        <v>0</v>
      </c>
      <c r="L25" s="32">
        <f>AVERAGE(IFERROR(($J4/$I4)-1,0),IFERROR(($L4/$K4)-1,0),IFERROR(($K4/$J4)-1,0),0)</f>
        <v>0</v>
      </c>
      <c r="M25" s="195"/>
      <c r="N25" s="9">
        <f>IF($M$19=0,IFERROR(ROUND(((I4*($F$22*(1+K25)))+(L4*($G$22*(1+L25)))*(1+M25)),0),0),M4)</f>
        <v>0</v>
      </c>
      <c r="O25" s="32">
        <f>AVERAGE(IFERROR((J4/F4)-1,0),IFERROR((M4/I4)-1,0),IFERROR((L4/H4)-1,0),IFERROR((K4/G4)-1,0))</f>
        <v>0</v>
      </c>
      <c r="P25" s="32">
        <f>AVERAGE(IFERROR(($M4/$L4)-1,0),IFERROR(($L4/$K4)-1,0),IFERROR(($K4/$J4)-1,0),0)</f>
        <v>0</v>
      </c>
      <c r="Q25" s="195"/>
      <c r="R25" s="9">
        <f>IF($N$19=0,IFERROR(ROUND(((J4*($F$22*(1+O25)))+(M4*($G$22*(1+P25)))*(1+Q25)),0),0),N4)</f>
        <v>0</v>
      </c>
      <c r="T25" s="119">
        <f>'1.2.Historical Market Map 12-13'!B27</f>
        <v>0</v>
      </c>
      <c r="U25" s="119">
        <f>'1.2.Historical Market Map 12-13'!C27</f>
        <v>0</v>
      </c>
      <c r="V25" s="119">
        <f>'1.2.Historical Market Map 12-13'!D27</f>
        <v>0</v>
      </c>
      <c r="W25" s="119" t="str">
        <f t="shared" si="7"/>
        <v>0 - 0 (0)</v>
      </c>
      <c r="X25" s="119">
        <f>'1.2.Historical Market Map 12-13'!F27</f>
        <v>0</v>
      </c>
      <c r="Y25" s="119">
        <f t="shared" si="2"/>
        <v>0</v>
      </c>
      <c r="Z25" s="119">
        <f t="shared" si="3"/>
        <v>0</v>
      </c>
      <c r="AA25" s="119">
        <f t="shared" si="4"/>
        <v>0</v>
      </c>
      <c r="AB25" s="119">
        <f t="shared" si="5"/>
        <v>0</v>
      </c>
      <c r="AC25" s="119">
        <f t="shared" si="6"/>
        <v>0</v>
      </c>
    </row>
    <row r="26" spans="2:29" x14ac:dyDescent="0.3">
      <c r="B26" s="193" t="str">
        <f t="shared" ref="B26:B39" si="9">B5</f>
        <v>4x2 SF Haulage</v>
      </c>
      <c r="C26" s="32">
        <f t="shared" ref="C26:C40" si="10">AVERAGE(IFERROR((J5/F5)-1,0),IFERROR((I5/E5)-1,0),IFERROR((H5/D5)-1,0),IFERROR((G5/C5)-1,0))</f>
        <v>0</v>
      </c>
      <c r="D26" s="32">
        <f t="shared" ref="D26:D40" si="11">AVERAGE(IFERROR(($J5/$I5)-1,0),IFERROR(($I5/$H5)-1,0),IFERROR(($H5/$G5)-1,0),0)</f>
        <v>0</v>
      </c>
      <c r="E26" s="195"/>
      <c r="F26" s="9">
        <f t="shared" si="8"/>
        <v>0</v>
      </c>
      <c r="G26" s="32">
        <f t="shared" ref="G26:G40" si="12">AVERAGE(IFERROR((K5/G5)-1,0),IFERROR((J5/F5)-1,0),IFERROR((I5/E5)-1,0),IFERROR((H5/D5)-1,0))</f>
        <v>0</v>
      </c>
      <c r="H26" s="32">
        <f t="shared" ref="H26:H40" si="13">AVERAGE(IFERROR(($K5/$J5)-1,0),IFERROR(($J5/$I5)-1,0),IFERROR(($I5/$H5)-1,0),0)</f>
        <v>0</v>
      </c>
      <c r="I26" s="195"/>
      <c r="J26" s="9">
        <f t="shared" ref="J26:J39" si="14">IF($L$19=0,IFERROR(ROUND(((H5*($F$22*(1+G26)))+(K5*($G$22*(1+H26)))*(1+I26)),0),0),L5)</f>
        <v>0</v>
      </c>
      <c r="K26" s="32">
        <f t="shared" ref="K26:K40" si="15">AVERAGE(IFERROR((J5/F5)-1,0),IFERROR((I5/E5)-1,0),IFERROR((L5/H5)-1,0),IFERROR((K5/G5)-1,0))</f>
        <v>0</v>
      </c>
      <c r="L26" s="32">
        <f t="shared" ref="L26:L40" si="16">AVERAGE(IFERROR(($J5/$I5)-1,0),IFERROR(($L5/$K5)-1,0),IFERROR(($K5/$J5)-1,0),0)</f>
        <v>0</v>
      </c>
      <c r="M26" s="195"/>
      <c r="N26" s="9">
        <f t="shared" ref="N26:N39" si="17">IF($M$19=0,IFERROR(ROUND(((I5*($F$22*(1+K26)))+(L5*($G$22*(1+L26)))*(1+M26)),0),0),M5)</f>
        <v>0</v>
      </c>
      <c r="O26" s="32">
        <f t="shared" ref="O26:O40" si="18">AVERAGE(IFERROR((J5/F5)-1,0),IFERROR((M5/I5)-1,0),IFERROR((L5/H5)-1,0),IFERROR((K5/G5)-1,0))</f>
        <v>0</v>
      </c>
      <c r="P26" s="32">
        <f t="shared" ref="P26:P40" si="19">AVERAGE(IFERROR(($M5/$L5)-1,0),IFERROR(($L5/$K5)-1,0),IFERROR(($K5/$J5)-1,0),0)</f>
        <v>0</v>
      </c>
      <c r="Q26" s="195"/>
      <c r="R26" s="9">
        <f t="shared" ref="R26:R39" si="20">IF($N$19=0,IFERROR(ROUND(((J5*($F$22*(1+O26)))+(M5*($G$22*(1+P26)))*(1+Q26)),0),0),N5)</f>
        <v>0</v>
      </c>
      <c r="T26" s="119">
        <f>'1.2.Historical Market Map 12-13'!B28</f>
        <v>0</v>
      </c>
      <c r="U26" s="119">
        <f>'1.2.Historical Market Map 12-13'!C28</f>
        <v>0</v>
      </c>
      <c r="V26" s="119">
        <f>'1.2.Historical Market Map 12-13'!D28</f>
        <v>0</v>
      </c>
      <c r="W26" s="119" t="str">
        <f t="shared" si="7"/>
        <v>0 - 0 (0)</v>
      </c>
      <c r="X26" s="119">
        <f>'1.2.Historical Market Map 12-13'!F28</f>
        <v>0</v>
      </c>
      <c r="Y26" s="119">
        <f t="shared" si="2"/>
        <v>0</v>
      </c>
      <c r="Z26" s="119">
        <f t="shared" si="3"/>
        <v>0</v>
      </c>
      <c r="AA26" s="119">
        <f t="shared" si="4"/>
        <v>0</v>
      </c>
      <c r="AB26" s="119">
        <f t="shared" si="5"/>
        <v>0</v>
      </c>
      <c r="AC26" s="119">
        <f t="shared" si="6"/>
        <v>0</v>
      </c>
    </row>
    <row r="27" spans="2:29" x14ac:dyDescent="0.3">
      <c r="B27" s="193" t="str">
        <f t="shared" si="9"/>
        <v>6x2 MAV</v>
      </c>
      <c r="C27" s="32">
        <f t="shared" si="10"/>
        <v>0</v>
      </c>
      <c r="D27" s="32">
        <f t="shared" si="11"/>
        <v>0</v>
      </c>
      <c r="E27" s="195"/>
      <c r="F27" s="9">
        <f t="shared" si="8"/>
        <v>0</v>
      </c>
      <c r="G27" s="32">
        <f t="shared" si="12"/>
        <v>0</v>
      </c>
      <c r="H27" s="32">
        <f t="shared" si="13"/>
        <v>0</v>
      </c>
      <c r="I27" s="195"/>
      <c r="J27" s="9">
        <f t="shared" si="14"/>
        <v>0</v>
      </c>
      <c r="K27" s="32">
        <f t="shared" si="15"/>
        <v>0</v>
      </c>
      <c r="L27" s="32">
        <f t="shared" si="16"/>
        <v>0</v>
      </c>
      <c r="M27" s="195"/>
      <c r="N27" s="9">
        <f t="shared" si="17"/>
        <v>0</v>
      </c>
      <c r="O27" s="32">
        <f t="shared" si="18"/>
        <v>0</v>
      </c>
      <c r="P27" s="32">
        <f t="shared" si="19"/>
        <v>0</v>
      </c>
      <c r="Q27" s="195"/>
      <c r="R27" s="9">
        <f t="shared" si="20"/>
        <v>0</v>
      </c>
      <c r="T27" s="119">
        <f>'1.2.Historical Market Map 12-13'!B29</f>
        <v>0</v>
      </c>
      <c r="U27" s="119">
        <f>'1.2.Historical Market Map 12-13'!C29</f>
        <v>0</v>
      </c>
      <c r="V27" s="119">
        <f>'1.2.Historical Market Map 12-13'!D29</f>
        <v>0</v>
      </c>
      <c r="W27" s="119" t="str">
        <f t="shared" si="7"/>
        <v>0 - 0 (0)</v>
      </c>
      <c r="X27" s="119">
        <f>'1.2.Historical Market Map 12-13'!F29</f>
        <v>0</v>
      </c>
      <c r="Y27" s="119">
        <f t="shared" si="2"/>
        <v>0</v>
      </c>
      <c r="Z27" s="119">
        <f t="shared" si="3"/>
        <v>0</v>
      </c>
      <c r="AA27" s="119">
        <f t="shared" si="4"/>
        <v>0</v>
      </c>
      <c r="AB27" s="119">
        <f t="shared" si="5"/>
        <v>0</v>
      </c>
      <c r="AC27" s="119">
        <f t="shared" si="6"/>
        <v>0</v>
      </c>
    </row>
    <row r="28" spans="2:29" x14ac:dyDescent="0.3">
      <c r="B28" s="193" t="str">
        <f t="shared" si="9"/>
        <v>8x2 MAV</v>
      </c>
      <c r="C28" s="32">
        <f t="shared" si="10"/>
        <v>0</v>
      </c>
      <c r="D28" s="32">
        <f t="shared" si="11"/>
        <v>0</v>
      </c>
      <c r="E28" s="195"/>
      <c r="F28" s="9">
        <f t="shared" si="8"/>
        <v>0</v>
      </c>
      <c r="G28" s="32">
        <f t="shared" si="12"/>
        <v>0</v>
      </c>
      <c r="H28" s="32">
        <f t="shared" si="13"/>
        <v>0</v>
      </c>
      <c r="I28" s="195"/>
      <c r="J28" s="9">
        <f t="shared" si="14"/>
        <v>0</v>
      </c>
      <c r="K28" s="32">
        <f t="shared" si="15"/>
        <v>0</v>
      </c>
      <c r="L28" s="32">
        <f t="shared" si="16"/>
        <v>0</v>
      </c>
      <c r="M28" s="195"/>
      <c r="N28" s="9">
        <f t="shared" si="17"/>
        <v>0</v>
      </c>
      <c r="O28" s="32">
        <f t="shared" si="18"/>
        <v>0</v>
      </c>
      <c r="P28" s="32">
        <f t="shared" si="19"/>
        <v>0</v>
      </c>
      <c r="Q28" s="195"/>
      <c r="R28" s="9">
        <f t="shared" si="20"/>
        <v>0</v>
      </c>
      <c r="T28" s="119">
        <f>'1.2.Historical Market Map 12-13'!B30</f>
        <v>0</v>
      </c>
      <c r="U28" s="119">
        <f>'1.2.Historical Market Map 12-13'!C30</f>
        <v>0</v>
      </c>
      <c r="V28" s="119">
        <f>'1.2.Historical Market Map 12-13'!D30</f>
        <v>0</v>
      </c>
      <c r="W28" s="119" t="str">
        <f t="shared" si="7"/>
        <v>0 - 0 (0)</v>
      </c>
      <c r="X28" s="119">
        <f>'1.2.Historical Market Map 12-13'!F30</f>
        <v>0</v>
      </c>
      <c r="Y28" s="119">
        <f t="shared" si="2"/>
        <v>0</v>
      </c>
      <c r="Z28" s="119">
        <f t="shared" si="3"/>
        <v>0</v>
      </c>
      <c r="AA28" s="119">
        <f t="shared" si="4"/>
        <v>0</v>
      </c>
      <c r="AB28" s="119">
        <f t="shared" si="5"/>
        <v>0</v>
      </c>
      <c r="AC28" s="119">
        <f t="shared" si="6"/>
        <v>0</v>
      </c>
    </row>
    <row r="29" spans="2:29" x14ac:dyDescent="0.3">
      <c r="B29" s="193" t="str">
        <f t="shared" si="9"/>
        <v>10x2 MAV</v>
      </c>
      <c r="C29" s="32">
        <f t="shared" si="10"/>
        <v>0</v>
      </c>
      <c r="D29" s="32">
        <f t="shared" si="11"/>
        <v>0</v>
      </c>
      <c r="E29" s="195"/>
      <c r="F29" s="9">
        <f t="shared" si="8"/>
        <v>0</v>
      </c>
      <c r="G29" s="32">
        <f t="shared" si="12"/>
        <v>0</v>
      </c>
      <c r="H29" s="32">
        <f t="shared" si="13"/>
        <v>0</v>
      </c>
      <c r="I29" s="195"/>
      <c r="J29" s="9">
        <f t="shared" si="14"/>
        <v>0</v>
      </c>
      <c r="K29" s="32">
        <f t="shared" si="15"/>
        <v>0</v>
      </c>
      <c r="L29" s="32">
        <f t="shared" si="16"/>
        <v>0</v>
      </c>
      <c r="M29" s="195"/>
      <c r="N29" s="9">
        <f t="shared" si="17"/>
        <v>0</v>
      </c>
      <c r="O29" s="32">
        <f t="shared" si="18"/>
        <v>0</v>
      </c>
      <c r="P29" s="32">
        <f t="shared" si="19"/>
        <v>0</v>
      </c>
      <c r="Q29" s="195"/>
      <c r="R29" s="9">
        <f t="shared" si="20"/>
        <v>0</v>
      </c>
      <c r="T29" s="119">
        <f>'1.2.Historical Market Map 12-13'!B31</f>
        <v>0</v>
      </c>
      <c r="U29" s="119">
        <f>'1.2.Historical Market Map 12-13'!C31</f>
        <v>0</v>
      </c>
      <c r="V29" s="119">
        <f>'1.2.Historical Market Map 12-13'!D31</f>
        <v>0</v>
      </c>
      <c r="W29" s="119" t="str">
        <f t="shared" si="7"/>
        <v>0 - 0 (0)</v>
      </c>
      <c r="X29" s="119">
        <f>'1.2.Historical Market Map 12-13'!F31</f>
        <v>0</v>
      </c>
      <c r="Y29" s="119">
        <f t="shared" si="2"/>
        <v>0</v>
      </c>
      <c r="Z29" s="119">
        <f t="shared" si="3"/>
        <v>0</v>
      </c>
      <c r="AA29" s="119">
        <f t="shared" si="4"/>
        <v>0</v>
      </c>
      <c r="AB29" s="119">
        <f t="shared" si="5"/>
        <v>0</v>
      </c>
      <c r="AC29" s="119">
        <f t="shared" si="6"/>
        <v>0</v>
      </c>
    </row>
    <row r="30" spans="2:29" x14ac:dyDescent="0.3">
      <c r="B30" s="193" t="str">
        <f t="shared" si="9"/>
        <v>6x4 MAV</v>
      </c>
      <c r="C30" s="32">
        <f t="shared" si="10"/>
        <v>0</v>
      </c>
      <c r="D30" s="32">
        <f t="shared" si="11"/>
        <v>0</v>
      </c>
      <c r="E30" s="195"/>
      <c r="F30" s="9">
        <f t="shared" si="8"/>
        <v>0</v>
      </c>
      <c r="G30" s="32">
        <f t="shared" si="12"/>
        <v>0</v>
      </c>
      <c r="H30" s="32">
        <f t="shared" si="13"/>
        <v>0</v>
      </c>
      <c r="I30" s="195"/>
      <c r="J30" s="9">
        <f t="shared" si="14"/>
        <v>0</v>
      </c>
      <c r="K30" s="32">
        <f t="shared" si="15"/>
        <v>0</v>
      </c>
      <c r="L30" s="32">
        <f t="shared" si="16"/>
        <v>0</v>
      </c>
      <c r="M30" s="195"/>
      <c r="N30" s="9">
        <f t="shared" si="17"/>
        <v>0</v>
      </c>
      <c r="O30" s="32">
        <f t="shared" si="18"/>
        <v>0</v>
      </c>
      <c r="P30" s="32">
        <f t="shared" si="19"/>
        <v>0</v>
      </c>
      <c r="Q30" s="195"/>
      <c r="R30" s="9">
        <f t="shared" si="20"/>
        <v>0</v>
      </c>
      <c r="T30" s="119">
        <f>'1.2.Historical Market Map 12-13'!B32</f>
        <v>0</v>
      </c>
      <c r="U30" s="119">
        <f>'1.2.Historical Market Map 12-13'!C32</f>
        <v>0</v>
      </c>
      <c r="V30" s="119">
        <f>'1.2.Historical Market Map 12-13'!D32</f>
        <v>0</v>
      </c>
      <c r="W30" s="119" t="str">
        <f t="shared" si="7"/>
        <v>0 - 0 (0)</v>
      </c>
      <c r="X30" s="119">
        <f>'1.2.Historical Market Map 12-13'!F32</f>
        <v>0</v>
      </c>
      <c r="Y30" s="119">
        <f t="shared" si="2"/>
        <v>0</v>
      </c>
      <c r="Z30" s="119">
        <f t="shared" si="3"/>
        <v>0</v>
      </c>
      <c r="AA30" s="119">
        <f t="shared" si="4"/>
        <v>0</v>
      </c>
      <c r="AB30" s="119">
        <f t="shared" si="5"/>
        <v>0</v>
      </c>
      <c r="AC30" s="119">
        <f t="shared" si="6"/>
        <v>0</v>
      </c>
    </row>
    <row r="31" spans="2:29" x14ac:dyDescent="0.3">
      <c r="B31" s="193" t="str">
        <f t="shared" si="9"/>
        <v>Tractor</v>
      </c>
      <c r="C31" s="32">
        <f t="shared" si="10"/>
        <v>0</v>
      </c>
      <c r="D31" s="32">
        <f t="shared" si="11"/>
        <v>0</v>
      </c>
      <c r="E31" s="195"/>
      <c r="F31" s="9">
        <f t="shared" si="8"/>
        <v>0</v>
      </c>
      <c r="G31" s="32">
        <f t="shared" si="12"/>
        <v>0</v>
      </c>
      <c r="H31" s="32">
        <f t="shared" si="13"/>
        <v>0</v>
      </c>
      <c r="I31" s="195"/>
      <c r="J31" s="9">
        <f t="shared" si="14"/>
        <v>0</v>
      </c>
      <c r="K31" s="32">
        <f t="shared" si="15"/>
        <v>0</v>
      </c>
      <c r="L31" s="32">
        <f t="shared" si="16"/>
        <v>0</v>
      </c>
      <c r="M31" s="195"/>
      <c r="N31" s="9">
        <f t="shared" si="17"/>
        <v>0</v>
      </c>
      <c r="O31" s="32">
        <f t="shared" si="18"/>
        <v>0</v>
      </c>
      <c r="P31" s="32">
        <f t="shared" si="19"/>
        <v>0</v>
      </c>
      <c r="Q31" s="195"/>
      <c r="R31" s="9">
        <f t="shared" si="20"/>
        <v>0</v>
      </c>
      <c r="T31" s="119">
        <f>'1.2.Historical Market Map 12-13'!B33</f>
        <v>0</v>
      </c>
      <c r="U31" s="119">
        <f>'1.2.Historical Market Map 12-13'!C33</f>
        <v>0</v>
      </c>
      <c r="V31" s="119">
        <f>'1.2.Historical Market Map 12-13'!D33</f>
        <v>0</v>
      </c>
      <c r="W31" s="119" t="str">
        <f t="shared" si="7"/>
        <v>0 - 0 (0)</v>
      </c>
      <c r="X31" s="119">
        <f>'1.2.Historical Market Map 12-13'!F33</f>
        <v>0</v>
      </c>
      <c r="Y31" s="119">
        <f t="shared" si="2"/>
        <v>0</v>
      </c>
      <c r="Z31" s="119">
        <f t="shared" si="3"/>
        <v>0</v>
      </c>
      <c r="AA31" s="119">
        <f t="shared" si="4"/>
        <v>0</v>
      </c>
      <c r="AB31" s="119">
        <f t="shared" si="5"/>
        <v>0</v>
      </c>
      <c r="AC31" s="119">
        <f t="shared" si="6"/>
        <v>0</v>
      </c>
    </row>
    <row r="32" spans="2:29" x14ac:dyDescent="0.3">
      <c r="B32" s="193" t="str">
        <f t="shared" si="9"/>
        <v>4x2 FF Tipper</v>
      </c>
      <c r="C32" s="32">
        <f t="shared" si="10"/>
        <v>0</v>
      </c>
      <c r="D32" s="32">
        <f t="shared" si="11"/>
        <v>0</v>
      </c>
      <c r="E32" s="195"/>
      <c r="F32" s="9">
        <f t="shared" si="8"/>
        <v>0</v>
      </c>
      <c r="G32" s="32">
        <f t="shared" si="12"/>
        <v>0</v>
      </c>
      <c r="H32" s="32">
        <f t="shared" si="13"/>
        <v>0</v>
      </c>
      <c r="I32" s="195"/>
      <c r="J32" s="9">
        <f t="shared" si="14"/>
        <v>0</v>
      </c>
      <c r="K32" s="32">
        <f t="shared" si="15"/>
        <v>0</v>
      </c>
      <c r="L32" s="32">
        <f t="shared" si="16"/>
        <v>0</v>
      </c>
      <c r="M32" s="195"/>
      <c r="N32" s="9">
        <f t="shared" si="17"/>
        <v>0</v>
      </c>
      <c r="O32" s="32">
        <f t="shared" si="18"/>
        <v>0</v>
      </c>
      <c r="P32" s="32">
        <f t="shared" si="19"/>
        <v>0</v>
      </c>
      <c r="Q32" s="195"/>
      <c r="R32" s="9">
        <f t="shared" si="20"/>
        <v>0</v>
      </c>
      <c r="T32" s="119">
        <f>'1.2.Historical Market Map 12-13'!B34</f>
        <v>0</v>
      </c>
      <c r="U32" s="119">
        <f>'1.2.Historical Market Map 12-13'!C34</f>
        <v>0</v>
      </c>
      <c r="V32" s="119">
        <f>'1.2.Historical Market Map 12-13'!D34</f>
        <v>0</v>
      </c>
      <c r="W32" s="119" t="str">
        <f t="shared" si="7"/>
        <v>0 - 0 (0)</v>
      </c>
      <c r="X32" s="119">
        <f>'1.2.Historical Market Map 12-13'!F34</f>
        <v>0</v>
      </c>
      <c r="Y32" s="119">
        <f t="shared" si="2"/>
        <v>0</v>
      </c>
      <c r="Z32" s="119">
        <f t="shared" si="3"/>
        <v>0</v>
      </c>
      <c r="AA32" s="119">
        <f t="shared" si="4"/>
        <v>0</v>
      </c>
      <c r="AB32" s="119">
        <f t="shared" si="5"/>
        <v>0</v>
      </c>
      <c r="AC32" s="119">
        <f t="shared" si="6"/>
        <v>0</v>
      </c>
    </row>
    <row r="33" spans="2:29" x14ac:dyDescent="0.3">
      <c r="B33" s="193" t="str">
        <f t="shared" si="9"/>
        <v>4x2 SF Tipper</v>
      </c>
      <c r="C33" s="32">
        <f t="shared" si="10"/>
        <v>0</v>
      </c>
      <c r="D33" s="32">
        <f t="shared" si="11"/>
        <v>0</v>
      </c>
      <c r="E33" s="195"/>
      <c r="F33" s="9">
        <f t="shared" si="8"/>
        <v>0</v>
      </c>
      <c r="G33" s="32">
        <f t="shared" si="12"/>
        <v>0</v>
      </c>
      <c r="H33" s="32">
        <f t="shared" si="13"/>
        <v>0</v>
      </c>
      <c r="I33" s="195"/>
      <c r="J33" s="9">
        <f t="shared" si="14"/>
        <v>0</v>
      </c>
      <c r="K33" s="32">
        <f t="shared" si="15"/>
        <v>0</v>
      </c>
      <c r="L33" s="32">
        <f t="shared" si="16"/>
        <v>0</v>
      </c>
      <c r="M33" s="195"/>
      <c r="N33" s="9">
        <f t="shared" si="17"/>
        <v>0</v>
      </c>
      <c r="O33" s="32">
        <f t="shared" si="18"/>
        <v>0</v>
      </c>
      <c r="P33" s="32">
        <f t="shared" si="19"/>
        <v>0</v>
      </c>
      <c r="Q33" s="195"/>
      <c r="R33" s="9">
        <f t="shared" si="20"/>
        <v>0</v>
      </c>
      <c r="T33" s="119">
        <f>'1.2.Historical Market Map 12-13'!B35</f>
        <v>0</v>
      </c>
      <c r="U33" s="119">
        <f>'1.2.Historical Market Map 12-13'!C35</f>
        <v>0</v>
      </c>
      <c r="V33" s="119">
        <f>'1.2.Historical Market Map 12-13'!D35</f>
        <v>0</v>
      </c>
      <c r="W33" s="119" t="str">
        <f t="shared" si="7"/>
        <v>0 - 0 (0)</v>
      </c>
      <c r="X33" s="119">
        <f>'1.2.Historical Market Map 12-13'!F35</f>
        <v>0</v>
      </c>
      <c r="Y33" s="119">
        <f t="shared" si="2"/>
        <v>0</v>
      </c>
      <c r="Z33" s="119">
        <f t="shared" si="3"/>
        <v>0</v>
      </c>
      <c r="AA33" s="119">
        <f t="shared" si="4"/>
        <v>0</v>
      </c>
      <c r="AB33" s="119">
        <f t="shared" si="5"/>
        <v>0</v>
      </c>
      <c r="AC33" s="119">
        <f t="shared" si="6"/>
        <v>0</v>
      </c>
    </row>
    <row r="34" spans="2:29" x14ac:dyDescent="0.3">
      <c r="B34" s="193" t="str">
        <f t="shared" si="9"/>
        <v>6x4 Tipper</v>
      </c>
      <c r="C34" s="32">
        <f t="shared" si="10"/>
        <v>0</v>
      </c>
      <c r="D34" s="32">
        <f t="shared" si="11"/>
        <v>0</v>
      </c>
      <c r="E34" s="195"/>
      <c r="F34" s="9">
        <f t="shared" si="8"/>
        <v>0</v>
      </c>
      <c r="G34" s="32">
        <f t="shared" si="12"/>
        <v>0</v>
      </c>
      <c r="H34" s="32">
        <f t="shared" si="13"/>
        <v>0</v>
      </c>
      <c r="I34" s="195"/>
      <c r="J34" s="9">
        <f t="shared" si="14"/>
        <v>0</v>
      </c>
      <c r="K34" s="32">
        <f t="shared" si="15"/>
        <v>0</v>
      </c>
      <c r="L34" s="32">
        <f t="shared" si="16"/>
        <v>0</v>
      </c>
      <c r="M34" s="195"/>
      <c r="N34" s="9">
        <f t="shared" si="17"/>
        <v>0</v>
      </c>
      <c r="O34" s="32">
        <f t="shared" si="18"/>
        <v>0</v>
      </c>
      <c r="P34" s="32">
        <f t="shared" si="19"/>
        <v>0</v>
      </c>
      <c r="Q34" s="195"/>
      <c r="R34" s="9">
        <f t="shared" si="20"/>
        <v>0</v>
      </c>
      <c r="T34" s="119">
        <f>'1.2.Historical Market Map 12-13'!B36</f>
        <v>0</v>
      </c>
      <c r="U34" s="119">
        <f>'1.2.Historical Market Map 12-13'!C36</f>
        <v>0</v>
      </c>
      <c r="V34" s="119">
        <f>'1.2.Historical Market Map 12-13'!D36</f>
        <v>0</v>
      </c>
      <c r="W34" s="119" t="str">
        <f t="shared" si="7"/>
        <v>0 - 0 (0)</v>
      </c>
      <c r="X34" s="119">
        <f>'1.2.Historical Market Map 12-13'!F36</f>
        <v>0</v>
      </c>
      <c r="Y34" s="119">
        <f t="shared" si="2"/>
        <v>0</v>
      </c>
      <c r="Z34" s="119">
        <f t="shared" si="3"/>
        <v>0</v>
      </c>
      <c r="AA34" s="119">
        <f t="shared" si="4"/>
        <v>0</v>
      </c>
      <c r="AB34" s="119">
        <f t="shared" si="5"/>
        <v>0</v>
      </c>
      <c r="AC34" s="119">
        <f t="shared" si="6"/>
        <v>0</v>
      </c>
    </row>
    <row r="35" spans="2:29" x14ac:dyDescent="0.3">
      <c r="B35" s="193" t="str">
        <f t="shared" si="9"/>
        <v>8x4 Tipper</v>
      </c>
      <c r="C35" s="32">
        <f t="shared" si="10"/>
        <v>0</v>
      </c>
      <c r="D35" s="32">
        <f t="shared" si="11"/>
        <v>0</v>
      </c>
      <c r="E35" s="195"/>
      <c r="F35" s="9">
        <f t="shared" si="8"/>
        <v>0</v>
      </c>
      <c r="G35" s="32">
        <f t="shared" si="12"/>
        <v>0</v>
      </c>
      <c r="H35" s="32">
        <f t="shared" si="13"/>
        <v>0</v>
      </c>
      <c r="I35" s="195"/>
      <c r="J35" s="9">
        <f t="shared" si="14"/>
        <v>0</v>
      </c>
      <c r="K35" s="32">
        <f t="shared" si="15"/>
        <v>0</v>
      </c>
      <c r="L35" s="32">
        <f t="shared" si="16"/>
        <v>0</v>
      </c>
      <c r="M35" s="195"/>
      <c r="N35" s="9">
        <f t="shared" si="17"/>
        <v>0</v>
      </c>
      <c r="O35" s="32">
        <f t="shared" si="18"/>
        <v>0</v>
      </c>
      <c r="P35" s="32">
        <f t="shared" si="19"/>
        <v>0</v>
      </c>
      <c r="Q35" s="195"/>
      <c r="R35" s="9">
        <f t="shared" si="20"/>
        <v>0</v>
      </c>
      <c r="T35" s="119">
        <f>'1.2.Historical Market Map 12-13'!B37</f>
        <v>0</v>
      </c>
      <c r="U35" s="119">
        <f>'1.2.Historical Market Map 12-13'!C37</f>
        <v>0</v>
      </c>
      <c r="V35" s="119">
        <f>'1.2.Historical Market Map 12-13'!D37</f>
        <v>0</v>
      </c>
      <c r="W35" s="119" t="str">
        <f t="shared" si="7"/>
        <v>0 - 0 (0)</v>
      </c>
      <c r="X35" s="119">
        <f>'1.2.Historical Market Map 12-13'!F37</f>
        <v>0</v>
      </c>
      <c r="Y35" s="119">
        <f t="shared" si="2"/>
        <v>0</v>
      </c>
      <c r="Z35" s="119">
        <f t="shared" si="3"/>
        <v>0</v>
      </c>
      <c r="AA35" s="119">
        <f t="shared" si="4"/>
        <v>0</v>
      </c>
      <c r="AB35" s="119">
        <f t="shared" si="5"/>
        <v>0</v>
      </c>
      <c r="AC35" s="119">
        <f t="shared" si="6"/>
        <v>0</v>
      </c>
    </row>
    <row r="36" spans="2:29" x14ac:dyDescent="0.3">
      <c r="B36" s="193" t="str">
        <f t="shared" si="9"/>
        <v>ICV Goods</v>
      </c>
      <c r="C36" s="32">
        <f t="shared" si="10"/>
        <v>-0.18394231419902807</v>
      </c>
      <c r="D36" s="32">
        <f t="shared" si="11"/>
        <v>4.9676324882394596E-2</v>
      </c>
      <c r="E36" s="195"/>
      <c r="F36" s="9">
        <f t="shared" si="8"/>
        <v>111</v>
      </c>
      <c r="G36" s="32">
        <f t="shared" si="12"/>
        <v>-0.25043674981111075</v>
      </c>
      <c r="H36" s="32">
        <f t="shared" si="13"/>
        <v>-4.1758791877877371E-2</v>
      </c>
      <c r="I36" s="195"/>
      <c r="J36" s="9">
        <f t="shared" si="14"/>
        <v>89</v>
      </c>
      <c r="K36" s="32">
        <f t="shared" si="15"/>
        <v>-0.30595318549270345</v>
      </c>
      <c r="L36" s="32">
        <f t="shared" si="16"/>
        <v>-8.4938914675834559E-2</v>
      </c>
      <c r="M36" s="195"/>
      <c r="N36" s="9">
        <f t="shared" si="17"/>
        <v>74</v>
      </c>
      <c r="O36" s="32">
        <f t="shared" si="18"/>
        <v>-0.38849559962147551</v>
      </c>
      <c r="P36" s="32">
        <f t="shared" si="19"/>
        <v>-0.20223714482931918</v>
      </c>
      <c r="Q36" s="195"/>
      <c r="R36" s="9">
        <f t="shared" si="20"/>
        <v>78</v>
      </c>
      <c r="T36" s="119">
        <f>'1.2.Historical Market Map 12-13'!B38</f>
        <v>0</v>
      </c>
      <c r="U36" s="119">
        <f>'1.2.Historical Market Map 12-13'!C38</f>
        <v>0</v>
      </c>
      <c r="V36" s="119">
        <f>'1.2.Historical Market Map 12-13'!D38</f>
        <v>0</v>
      </c>
      <c r="W36" s="119" t="str">
        <f t="shared" si="7"/>
        <v>0 - 0 (0)</v>
      </c>
      <c r="X36" s="119">
        <f>'1.2.Historical Market Map 12-13'!F38</f>
        <v>0</v>
      </c>
      <c r="Y36" s="119">
        <f t="shared" si="2"/>
        <v>0</v>
      </c>
      <c r="Z36" s="119">
        <f t="shared" si="3"/>
        <v>0</v>
      </c>
      <c r="AA36" s="119">
        <f t="shared" si="4"/>
        <v>0</v>
      </c>
      <c r="AB36" s="119">
        <f t="shared" si="5"/>
        <v>0</v>
      </c>
      <c r="AC36" s="119">
        <f t="shared" si="6"/>
        <v>0</v>
      </c>
    </row>
    <row r="37" spans="2:29" x14ac:dyDescent="0.3">
      <c r="B37" s="193" t="str">
        <f t="shared" si="9"/>
        <v>MDV Bus</v>
      </c>
      <c r="C37" s="32">
        <f t="shared" si="10"/>
        <v>0</v>
      </c>
      <c r="D37" s="32">
        <f t="shared" si="11"/>
        <v>0</v>
      </c>
      <c r="E37" s="195"/>
      <c r="F37" s="9">
        <f t="shared" si="8"/>
        <v>0</v>
      </c>
      <c r="G37" s="32">
        <f t="shared" si="12"/>
        <v>0</v>
      </c>
      <c r="H37" s="32">
        <f t="shared" si="13"/>
        <v>0</v>
      </c>
      <c r="I37" s="195"/>
      <c r="J37" s="9">
        <f t="shared" si="14"/>
        <v>0</v>
      </c>
      <c r="K37" s="32">
        <f t="shared" si="15"/>
        <v>0</v>
      </c>
      <c r="L37" s="32">
        <f t="shared" si="16"/>
        <v>0</v>
      </c>
      <c r="M37" s="195"/>
      <c r="N37" s="9">
        <f t="shared" si="17"/>
        <v>0</v>
      </c>
      <c r="O37" s="32">
        <f t="shared" si="18"/>
        <v>0</v>
      </c>
      <c r="P37" s="32">
        <f t="shared" si="19"/>
        <v>0</v>
      </c>
      <c r="Q37" s="195"/>
      <c r="R37" s="9">
        <f t="shared" si="20"/>
        <v>0</v>
      </c>
      <c r="T37" s="119">
        <f>'1.2.Historical Market Map 12-13'!B39</f>
        <v>0</v>
      </c>
      <c r="U37" s="119">
        <f>'1.2.Historical Market Map 12-13'!C39</f>
        <v>0</v>
      </c>
      <c r="V37" s="119">
        <f>'1.2.Historical Market Map 12-13'!D39</f>
        <v>0</v>
      </c>
      <c r="W37" s="119" t="str">
        <f t="shared" si="7"/>
        <v>0 - 0 (0)</v>
      </c>
      <c r="X37" s="119">
        <f>'1.2.Historical Market Map 12-13'!F39</f>
        <v>0</v>
      </c>
      <c r="Y37" s="119">
        <f t="shared" si="2"/>
        <v>0</v>
      </c>
      <c r="Z37" s="119">
        <f t="shared" si="3"/>
        <v>0</v>
      </c>
      <c r="AA37" s="119">
        <f t="shared" si="4"/>
        <v>0</v>
      </c>
      <c r="AB37" s="119">
        <f t="shared" si="5"/>
        <v>0</v>
      </c>
      <c r="AC37" s="119">
        <f t="shared" si="6"/>
        <v>0</v>
      </c>
    </row>
    <row r="38" spans="2:29" x14ac:dyDescent="0.3">
      <c r="B38" s="193" t="str">
        <f t="shared" si="9"/>
        <v>ICV Bus</v>
      </c>
      <c r="C38" s="32">
        <f t="shared" si="10"/>
        <v>0</v>
      </c>
      <c r="D38" s="32">
        <f t="shared" si="11"/>
        <v>0</v>
      </c>
      <c r="E38" s="195"/>
      <c r="F38" s="9">
        <f t="shared" si="8"/>
        <v>0</v>
      </c>
      <c r="G38" s="32">
        <f t="shared" si="12"/>
        <v>0</v>
      </c>
      <c r="H38" s="32">
        <f t="shared" si="13"/>
        <v>0</v>
      </c>
      <c r="I38" s="195"/>
      <c r="J38" s="9">
        <f t="shared" si="14"/>
        <v>0</v>
      </c>
      <c r="K38" s="32">
        <f t="shared" si="15"/>
        <v>0</v>
      </c>
      <c r="L38" s="32">
        <f t="shared" si="16"/>
        <v>0</v>
      </c>
      <c r="M38" s="195"/>
      <c r="N38" s="9">
        <f t="shared" si="17"/>
        <v>0</v>
      </c>
      <c r="O38" s="32">
        <f t="shared" si="18"/>
        <v>0</v>
      </c>
      <c r="P38" s="32">
        <f t="shared" si="19"/>
        <v>0</v>
      </c>
      <c r="Q38" s="195"/>
      <c r="R38" s="9">
        <f t="shared" si="20"/>
        <v>0</v>
      </c>
      <c r="T38" s="119">
        <f>'1.2.Historical Market Map 12-13'!B40</f>
        <v>0</v>
      </c>
      <c r="U38" s="119">
        <f>'1.2.Historical Market Map 12-13'!C40</f>
        <v>0</v>
      </c>
      <c r="V38" s="119">
        <f>'1.2.Historical Market Map 12-13'!D40</f>
        <v>0</v>
      </c>
      <c r="W38" s="119" t="str">
        <f t="shared" si="7"/>
        <v>0 - 0 (0)</v>
      </c>
      <c r="X38" s="119">
        <f>'1.2.Historical Market Map 12-13'!F40</f>
        <v>0</v>
      </c>
      <c r="Y38" s="119">
        <f t="shared" si="2"/>
        <v>0</v>
      </c>
      <c r="Z38" s="119">
        <f t="shared" si="3"/>
        <v>0</v>
      </c>
      <c r="AA38" s="119">
        <f t="shared" si="4"/>
        <v>0</v>
      </c>
      <c r="AB38" s="119">
        <f t="shared" si="5"/>
        <v>0</v>
      </c>
      <c r="AC38" s="119">
        <f t="shared" si="6"/>
        <v>0</v>
      </c>
    </row>
    <row r="39" spans="2:29" x14ac:dyDescent="0.3">
      <c r="B39" s="193" t="str">
        <f t="shared" si="9"/>
        <v>LCV Bus</v>
      </c>
      <c r="C39" s="32">
        <f t="shared" si="10"/>
        <v>0</v>
      </c>
      <c r="D39" s="32">
        <f t="shared" si="11"/>
        <v>0</v>
      </c>
      <c r="E39" s="195"/>
      <c r="F39" s="9">
        <f t="shared" si="8"/>
        <v>0</v>
      </c>
      <c r="G39" s="32">
        <f t="shared" si="12"/>
        <v>0</v>
      </c>
      <c r="H39" s="32">
        <f t="shared" si="13"/>
        <v>0</v>
      </c>
      <c r="I39" s="195"/>
      <c r="J39" s="9">
        <f t="shared" si="14"/>
        <v>0</v>
      </c>
      <c r="K39" s="32">
        <f t="shared" si="15"/>
        <v>0</v>
      </c>
      <c r="L39" s="32">
        <f t="shared" si="16"/>
        <v>0</v>
      </c>
      <c r="M39" s="195"/>
      <c r="N39" s="9">
        <f t="shared" si="17"/>
        <v>0</v>
      </c>
      <c r="O39" s="32">
        <f t="shared" si="18"/>
        <v>0</v>
      </c>
      <c r="P39" s="32">
        <f t="shared" si="19"/>
        <v>0</v>
      </c>
      <c r="Q39" s="195"/>
      <c r="R39" s="9">
        <f t="shared" si="20"/>
        <v>0</v>
      </c>
      <c r="T39" s="119">
        <f>'1.2.Historical Market Map 12-13'!B41</f>
        <v>0</v>
      </c>
      <c r="U39" s="119">
        <f>'1.2.Historical Market Map 12-13'!C41</f>
        <v>0</v>
      </c>
      <c r="V39" s="119">
        <f>'1.2.Historical Market Map 12-13'!D41</f>
        <v>0</v>
      </c>
      <c r="W39" s="119" t="str">
        <f t="shared" si="7"/>
        <v>0 - 0 (0)</v>
      </c>
      <c r="X39" s="119">
        <f>'1.2.Historical Market Map 12-13'!F41</f>
        <v>0</v>
      </c>
      <c r="Y39" s="119">
        <f t="shared" si="2"/>
        <v>0</v>
      </c>
      <c r="Z39" s="119">
        <f t="shared" si="3"/>
        <v>0</v>
      </c>
      <c r="AA39" s="119">
        <f t="shared" si="4"/>
        <v>0</v>
      </c>
      <c r="AB39" s="119">
        <f t="shared" si="5"/>
        <v>0</v>
      </c>
      <c r="AC39" s="119">
        <f t="shared" si="6"/>
        <v>0</v>
      </c>
    </row>
    <row r="40" spans="2:29" x14ac:dyDescent="0.3">
      <c r="B40" s="193" t="s">
        <v>156</v>
      </c>
      <c r="C40" s="33">
        <f t="shared" si="10"/>
        <v>-0.18394231419902807</v>
      </c>
      <c r="D40" s="33">
        <f t="shared" si="11"/>
        <v>4.9676324882394596E-2</v>
      </c>
      <c r="E40" s="33"/>
      <c r="F40" s="31">
        <f>SUM(F25:F39)</f>
        <v>111</v>
      </c>
      <c r="G40" s="33">
        <f t="shared" si="12"/>
        <v>-0.25043674981111075</v>
      </c>
      <c r="H40" s="33">
        <f t="shared" si="13"/>
        <v>-4.1758791877877371E-2</v>
      </c>
      <c r="I40" s="33"/>
      <c r="J40" s="31">
        <f>SUM(J25:J39)</f>
        <v>89</v>
      </c>
      <c r="K40" s="33">
        <f t="shared" si="15"/>
        <v>-0.30595318549270345</v>
      </c>
      <c r="L40" s="33">
        <f t="shared" si="16"/>
        <v>-8.4938914675834559E-2</v>
      </c>
      <c r="M40" s="33"/>
      <c r="N40" s="31">
        <f>SUM(N25:N39)</f>
        <v>74</v>
      </c>
      <c r="O40" s="33">
        <f t="shared" si="18"/>
        <v>-0.38849559962147551</v>
      </c>
      <c r="P40" s="33">
        <f t="shared" si="19"/>
        <v>-0.20223714482931918</v>
      </c>
      <c r="Q40" s="33"/>
      <c r="R40" s="31">
        <f>SUM(R25:R39)</f>
        <v>78</v>
      </c>
      <c r="T40" s="119">
        <f>'1.2.Historical Market Map 12-13'!B42</f>
        <v>0</v>
      </c>
      <c r="U40" s="119">
        <f>'1.2.Historical Market Map 12-13'!C42</f>
        <v>0</v>
      </c>
      <c r="V40" s="119">
        <f>'1.2.Historical Market Map 12-13'!D42</f>
        <v>0</v>
      </c>
      <c r="W40" s="119" t="str">
        <f t="shared" si="7"/>
        <v>0 - 0 (0)</v>
      </c>
      <c r="X40" s="119">
        <f>'1.2.Historical Market Map 12-13'!F42</f>
        <v>0</v>
      </c>
      <c r="Y40" s="119">
        <f t="shared" si="2"/>
        <v>0</v>
      </c>
      <c r="Z40" s="119">
        <f t="shared" si="3"/>
        <v>0</v>
      </c>
      <c r="AA40" s="119">
        <f t="shared" si="4"/>
        <v>0</v>
      </c>
      <c r="AB40" s="119">
        <f t="shared" si="5"/>
        <v>0</v>
      </c>
      <c r="AC40" s="119">
        <f t="shared" si="6"/>
        <v>0</v>
      </c>
    </row>
    <row r="41" spans="2:29" x14ac:dyDescent="0.3">
      <c r="T41" s="119">
        <f>'1.2.Historical Market Map 12-13'!B43</f>
        <v>0</v>
      </c>
      <c r="U41" s="119">
        <f>'1.2.Historical Market Map 12-13'!C43</f>
        <v>0</v>
      </c>
      <c r="V41" s="119">
        <f>'1.2.Historical Market Map 12-13'!D43</f>
        <v>0</v>
      </c>
      <c r="W41" s="119" t="str">
        <f t="shared" si="7"/>
        <v>0 - 0 (0)</v>
      </c>
      <c r="X41" s="119">
        <f>'1.2.Historical Market Map 12-13'!F43</f>
        <v>0</v>
      </c>
      <c r="Y41" s="119">
        <f t="shared" si="2"/>
        <v>0</v>
      </c>
      <c r="Z41" s="119">
        <f t="shared" si="3"/>
        <v>0</v>
      </c>
      <c r="AA41" s="119">
        <f t="shared" si="4"/>
        <v>0</v>
      </c>
      <c r="AB41" s="119">
        <f t="shared" si="5"/>
        <v>0</v>
      </c>
      <c r="AC41" s="119">
        <f t="shared" si="6"/>
        <v>0</v>
      </c>
    </row>
    <row r="42" spans="2:29" x14ac:dyDescent="0.3">
      <c r="T42" s="119">
        <f>'1.2.Historical Market Map 12-13'!B44</f>
        <v>0</v>
      </c>
      <c r="U42" s="119">
        <f>'1.2.Historical Market Map 12-13'!C44</f>
        <v>0</v>
      </c>
      <c r="V42" s="119">
        <f>'1.2.Historical Market Map 12-13'!D44</f>
        <v>0</v>
      </c>
      <c r="W42" s="119" t="str">
        <f t="shared" si="7"/>
        <v>0 - 0 (0)</v>
      </c>
      <c r="X42" s="119">
        <f>'1.2.Historical Market Map 12-13'!F44</f>
        <v>0</v>
      </c>
      <c r="Y42" s="119">
        <f t="shared" si="2"/>
        <v>0</v>
      </c>
      <c r="Z42" s="119">
        <f t="shared" si="3"/>
        <v>0</v>
      </c>
      <c r="AA42" s="119">
        <f t="shared" si="4"/>
        <v>0</v>
      </c>
      <c r="AB42" s="119">
        <f t="shared" si="5"/>
        <v>0</v>
      </c>
      <c r="AC42" s="119">
        <f t="shared" si="6"/>
        <v>0</v>
      </c>
    </row>
    <row r="43" spans="2:29" x14ac:dyDescent="0.3">
      <c r="B43" s="58" t="s">
        <v>659</v>
      </c>
      <c r="T43" s="119">
        <f>'1.2.Historical Market Map 12-13'!B45</f>
        <v>0</v>
      </c>
      <c r="U43" s="119">
        <f>'1.2.Historical Market Map 12-13'!C45</f>
        <v>0</v>
      </c>
      <c r="V43" s="119">
        <f>'1.2.Historical Market Map 12-13'!D45</f>
        <v>0</v>
      </c>
      <c r="W43" s="119" t="str">
        <f t="shared" si="7"/>
        <v>0 - 0 (0)</v>
      </c>
      <c r="X43" s="119">
        <f>'1.2.Historical Market Map 12-13'!F45</f>
        <v>0</v>
      </c>
      <c r="Y43" s="119">
        <f t="shared" si="2"/>
        <v>0</v>
      </c>
      <c r="Z43" s="119">
        <f t="shared" si="3"/>
        <v>0</v>
      </c>
      <c r="AA43" s="119">
        <f t="shared" si="4"/>
        <v>0</v>
      </c>
      <c r="AB43" s="119">
        <f t="shared" si="5"/>
        <v>0</v>
      </c>
      <c r="AC43" s="119">
        <f t="shared" si="6"/>
        <v>0</v>
      </c>
    </row>
    <row r="44" spans="2:29" x14ac:dyDescent="0.3">
      <c r="E44" s="103"/>
      <c r="F44" s="104"/>
      <c r="G44" s="104"/>
      <c r="T44" s="119">
        <f>'1.2.Historical Market Map 12-13'!B46</f>
        <v>0</v>
      </c>
      <c r="U44" s="119">
        <f>'1.2.Historical Market Map 12-13'!C46</f>
        <v>0</v>
      </c>
      <c r="V44" s="119">
        <f>'1.2.Historical Market Map 12-13'!D46</f>
        <v>0</v>
      </c>
      <c r="W44" s="119" t="str">
        <f t="shared" si="7"/>
        <v>0 - 0 (0)</v>
      </c>
      <c r="X44" s="119">
        <f>'1.2.Historical Market Map 12-13'!F46</f>
        <v>0</v>
      </c>
      <c r="Y44" s="119">
        <f t="shared" si="2"/>
        <v>0</v>
      </c>
      <c r="Z44" s="119">
        <f t="shared" si="3"/>
        <v>0</v>
      </c>
      <c r="AA44" s="119">
        <f t="shared" si="4"/>
        <v>0</v>
      </c>
      <c r="AB44" s="119">
        <f t="shared" si="5"/>
        <v>0</v>
      </c>
      <c r="AC44" s="119">
        <f t="shared" si="6"/>
        <v>0</v>
      </c>
    </row>
    <row r="45" spans="2:29" ht="33" x14ac:dyDescent="0.3">
      <c r="B45" s="239" t="s">
        <v>2</v>
      </c>
      <c r="C45" s="24" t="s">
        <v>669</v>
      </c>
      <c r="D45" s="24" t="s">
        <v>635</v>
      </c>
      <c r="E45" s="24" t="s">
        <v>660</v>
      </c>
      <c r="F45" s="24" t="s">
        <v>661</v>
      </c>
      <c r="G45" s="24" t="s">
        <v>662</v>
      </c>
      <c r="T45" s="119">
        <f>'1.2.Historical Market Map 12-13'!B47</f>
        <v>0</v>
      </c>
      <c r="U45" s="119">
        <f>'1.2.Historical Market Map 12-13'!C47</f>
        <v>0</v>
      </c>
      <c r="V45" s="119">
        <f>'1.2.Historical Market Map 12-13'!D47</f>
        <v>0</v>
      </c>
      <c r="W45" s="119" t="str">
        <f t="shared" si="7"/>
        <v>0 - 0 (0)</v>
      </c>
      <c r="X45" s="119">
        <f>'1.2.Historical Market Map 12-13'!F47</f>
        <v>0</v>
      </c>
      <c r="Y45" s="119">
        <f t="shared" si="2"/>
        <v>0</v>
      </c>
      <c r="Z45" s="119">
        <f t="shared" si="3"/>
        <v>0</v>
      </c>
      <c r="AA45" s="119">
        <f t="shared" si="4"/>
        <v>0</v>
      </c>
      <c r="AB45" s="119">
        <f t="shared" si="5"/>
        <v>0</v>
      </c>
      <c r="AC45" s="119">
        <f t="shared" si="6"/>
        <v>0</v>
      </c>
    </row>
    <row r="46" spans="2:29" x14ac:dyDescent="0.3">
      <c r="B46" s="240" t="s">
        <v>17</v>
      </c>
      <c r="C46" s="264">
        <f>'2.2.ATS-Statistical (FY 13-14)'!G6</f>
        <v>0</v>
      </c>
      <c r="D46" s="236">
        <f>IFERROR(ROUND(AVERAGE(C4/SUM(C4:F4),G4/SUM(G4:J4))*C46,0),0)</f>
        <v>0</v>
      </c>
      <c r="E46" s="237">
        <f t="shared" ref="E46:E60" si="21">IFERROR(ROUND(AVERAGE(D4/SUM(C4:F4),H4/SUM(G4:J4))*C46,0),0)</f>
        <v>0</v>
      </c>
      <c r="F46" s="236">
        <f t="shared" ref="F46:F60" si="22">IFERROR(ROUND(AVERAGE(E4/SUM(C4:F4),I4/SUM(G4:J4))*C46,0),0)</f>
        <v>0</v>
      </c>
      <c r="G46" s="236">
        <f t="shared" ref="G46:G60" si="23">IFERROR(ROUND(AVERAGE(F4/SUM(C4:F4),J4/SUM(G4:J4))*C46,0),0)</f>
        <v>0</v>
      </c>
      <c r="T46" s="119">
        <f>'1.2.Historical Market Map 12-13'!B48</f>
        <v>0</v>
      </c>
      <c r="U46" s="119">
        <f>'1.2.Historical Market Map 12-13'!C48</f>
        <v>0</v>
      </c>
      <c r="V46" s="119">
        <f>'1.2.Historical Market Map 12-13'!D48</f>
        <v>0</v>
      </c>
      <c r="W46" s="119" t="str">
        <f t="shared" si="7"/>
        <v>0 - 0 (0)</v>
      </c>
      <c r="X46" s="119">
        <f>'1.2.Historical Market Map 12-13'!F48</f>
        <v>0</v>
      </c>
      <c r="Y46" s="119">
        <f t="shared" si="2"/>
        <v>0</v>
      </c>
      <c r="Z46" s="119">
        <f t="shared" si="3"/>
        <v>0</v>
      </c>
      <c r="AA46" s="119">
        <f t="shared" si="4"/>
        <v>0</v>
      </c>
      <c r="AB46" s="119">
        <f t="shared" si="5"/>
        <v>0</v>
      </c>
      <c r="AC46" s="119">
        <f t="shared" si="6"/>
        <v>0</v>
      </c>
    </row>
    <row r="47" spans="2:29" x14ac:dyDescent="0.3">
      <c r="B47" s="240" t="s">
        <v>18</v>
      </c>
      <c r="C47" s="264">
        <f>'2.2.ATS-Statistical (FY 13-14)'!G7</f>
        <v>0</v>
      </c>
      <c r="D47" s="236">
        <f t="shared" ref="D47:D60" si="24">IFERROR(ROUND(AVERAGE(C5/SUM(C5:F5),G5/SUM(G5:J5))*C47,0),0)</f>
        <v>0</v>
      </c>
      <c r="E47" s="237">
        <f t="shared" si="21"/>
        <v>0</v>
      </c>
      <c r="F47" s="236">
        <f t="shared" si="22"/>
        <v>0</v>
      </c>
      <c r="G47" s="236">
        <f t="shared" si="23"/>
        <v>0</v>
      </c>
      <c r="T47" s="119">
        <f>'1.2.Historical Market Map 12-13'!B49</f>
        <v>0</v>
      </c>
      <c r="U47" s="119">
        <f>'1.2.Historical Market Map 12-13'!C49</f>
        <v>0</v>
      </c>
      <c r="V47" s="119">
        <f>'1.2.Historical Market Map 12-13'!D49</f>
        <v>0</v>
      </c>
      <c r="W47" s="119" t="str">
        <f t="shared" si="7"/>
        <v>0 - 0 (0)</v>
      </c>
      <c r="X47" s="119">
        <f>'1.2.Historical Market Map 12-13'!F49</f>
        <v>0</v>
      </c>
      <c r="Y47" s="119">
        <f t="shared" si="2"/>
        <v>0</v>
      </c>
      <c r="Z47" s="119">
        <f t="shared" si="3"/>
        <v>0</v>
      </c>
      <c r="AA47" s="119">
        <f t="shared" si="4"/>
        <v>0</v>
      </c>
      <c r="AB47" s="119">
        <f t="shared" si="5"/>
        <v>0</v>
      </c>
      <c r="AC47" s="119">
        <f t="shared" si="6"/>
        <v>0</v>
      </c>
    </row>
    <row r="48" spans="2:29" x14ac:dyDescent="0.3">
      <c r="B48" s="240" t="s">
        <v>729</v>
      </c>
      <c r="C48" s="264">
        <f>'2.2.ATS-Statistical (FY 13-14)'!G8</f>
        <v>0</v>
      </c>
      <c r="D48" s="236">
        <f t="shared" si="24"/>
        <v>0</v>
      </c>
      <c r="E48" s="237">
        <f t="shared" si="21"/>
        <v>0</v>
      </c>
      <c r="F48" s="236">
        <f t="shared" si="22"/>
        <v>0</v>
      </c>
      <c r="G48" s="236">
        <f t="shared" si="23"/>
        <v>0</v>
      </c>
      <c r="T48" s="119">
        <f>'1.2.Historical Market Map 12-13'!B50</f>
        <v>0</v>
      </c>
      <c r="U48" s="119">
        <f>'1.2.Historical Market Map 12-13'!C50</f>
        <v>0</v>
      </c>
      <c r="V48" s="119">
        <f>'1.2.Historical Market Map 12-13'!D50</f>
        <v>0</v>
      </c>
      <c r="W48" s="119" t="str">
        <f t="shared" si="7"/>
        <v>0 - 0 (0)</v>
      </c>
      <c r="X48" s="119">
        <f>'1.2.Historical Market Map 12-13'!F50</f>
        <v>0</v>
      </c>
      <c r="Y48" s="119">
        <f t="shared" si="2"/>
        <v>0</v>
      </c>
      <c r="Z48" s="119">
        <f t="shared" si="3"/>
        <v>0</v>
      </c>
      <c r="AA48" s="119">
        <f t="shared" si="4"/>
        <v>0</v>
      </c>
      <c r="AB48" s="119">
        <f t="shared" si="5"/>
        <v>0</v>
      </c>
      <c r="AC48" s="119">
        <f t="shared" si="6"/>
        <v>0</v>
      </c>
    </row>
    <row r="49" spans="2:29" x14ac:dyDescent="0.3">
      <c r="B49" s="240" t="s">
        <v>20</v>
      </c>
      <c r="C49" s="264">
        <f>'2.2.ATS-Statistical (FY 13-14)'!G9</f>
        <v>0</v>
      </c>
      <c r="D49" s="236">
        <f t="shared" si="24"/>
        <v>0</v>
      </c>
      <c r="E49" s="237">
        <f t="shared" si="21"/>
        <v>0</v>
      </c>
      <c r="F49" s="236">
        <f t="shared" si="22"/>
        <v>0</v>
      </c>
      <c r="G49" s="236">
        <f t="shared" si="23"/>
        <v>0</v>
      </c>
      <c r="T49" s="119">
        <f>'1.2.Historical Market Map 12-13'!B51</f>
        <v>0</v>
      </c>
      <c r="U49" s="119">
        <f>'1.2.Historical Market Map 12-13'!C51</f>
        <v>0</v>
      </c>
      <c r="V49" s="119">
        <f>'1.2.Historical Market Map 12-13'!D51</f>
        <v>0</v>
      </c>
      <c r="W49" s="119" t="str">
        <f t="shared" si="7"/>
        <v>0 - 0 (0)</v>
      </c>
      <c r="X49" s="119">
        <f>'1.2.Historical Market Map 12-13'!F51</f>
        <v>0</v>
      </c>
      <c r="Y49" s="119">
        <f t="shared" si="2"/>
        <v>0</v>
      </c>
      <c r="Z49" s="119">
        <f t="shared" si="3"/>
        <v>0</v>
      </c>
      <c r="AA49" s="119">
        <f t="shared" si="4"/>
        <v>0</v>
      </c>
      <c r="AB49" s="119">
        <f t="shared" si="5"/>
        <v>0</v>
      </c>
      <c r="AC49" s="119">
        <f t="shared" si="6"/>
        <v>0</v>
      </c>
    </row>
    <row r="50" spans="2:29" x14ac:dyDescent="0.3">
      <c r="B50" s="240" t="s">
        <v>21</v>
      </c>
      <c r="C50" s="264">
        <f>'2.2.ATS-Statistical (FY 13-14)'!G10</f>
        <v>0</v>
      </c>
      <c r="D50" s="236">
        <f t="shared" si="24"/>
        <v>0</v>
      </c>
      <c r="E50" s="237">
        <f t="shared" si="21"/>
        <v>0</v>
      </c>
      <c r="F50" s="236">
        <f t="shared" si="22"/>
        <v>0</v>
      </c>
      <c r="G50" s="236">
        <f t="shared" si="23"/>
        <v>0</v>
      </c>
      <c r="T50" s="119">
        <f>'1.2.Historical Market Map 12-13'!B52</f>
        <v>0</v>
      </c>
      <c r="U50" s="119">
        <f>'1.2.Historical Market Map 12-13'!C52</f>
        <v>0</v>
      </c>
      <c r="V50" s="119">
        <f>'1.2.Historical Market Map 12-13'!D52</f>
        <v>0</v>
      </c>
      <c r="W50" s="119" t="str">
        <f t="shared" si="7"/>
        <v>0 - 0 (0)</v>
      </c>
      <c r="X50" s="119">
        <f>'1.2.Historical Market Map 12-13'!F52</f>
        <v>0</v>
      </c>
      <c r="Y50" s="119">
        <f t="shared" si="2"/>
        <v>0</v>
      </c>
      <c r="Z50" s="119">
        <f t="shared" si="3"/>
        <v>0</v>
      </c>
      <c r="AA50" s="119">
        <f t="shared" si="4"/>
        <v>0</v>
      </c>
      <c r="AB50" s="119">
        <f t="shared" si="5"/>
        <v>0</v>
      </c>
      <c r="AC50" s="119">
        <f t="shared" si="6"/>
        <v>0</v>
      </c>
    </row>
    <row r="51" spans="2:29" x14ac:dyDescent="0.3">
      <c r="B51" s="240" t="s">
        <v>22</v>
      </c>
      <c r="C51" s="264">
        <f>'2.2.ATS-Statistical (FY 13-14)'!G11</f>
        <v>0</v>
      </c>
      <c r="D51" s="236">
        <f t="shared" si="24"/>
        <v>0</v>
      </c>
      <c r="E51" s="237">
        <f t="shared" si="21"/>
        <v>0</v>
      </c>
      <c r="F51" s="236">
        <f t="shared" si="22"/>
        <v>0</v>
      </c>
      <c r="G51" s="236">
        <f t="shared" si="23"/>
        <v>0</v>
      </c>
      <c r="T51" s="119">
        <f>'1.2.Historical Market Map 12-13'!B53</f>
        <v>0</v>
      </c>
      <c r="U51" s="119">
        <f>'1.2.Historical Market Map 12-13'!C53</f>
        <v>0</v>
      </c>
      <c r="V51" s="119">
        <f>'1.2.Historical Market Map 12-13'!D53</f>
        <v>0</v>
      </c>
      <c r="W51" s="119" t="str">
        <f t="shared" si="7"/>
        <v>0 - 0 (0)</v>
      </c>
      <c r="X51" s="119">
        <f>'1.2.Historical Market Map 12-13'!F53</f>
        <v>0</v>
      </c>
      <c r="Y51" s="119">
        <f t="shared" si="2"/>
        <v>0</v>
      </c>
      <c r="Z51" s="119">
        <f t="shared" si="3"/>
        <v>0</v>
      </c>
      <c r="AA51" s="119">
        <f t="shared" si="4"/>
        <v>0</v>
      </c>
      <c r="AB51" s="119">
        <f t="shared" si="5"/>
        <v>0</v>
      </c>
      <c r="AC51" s="119">
        <f t="shared" si="6"/>
        <v>0</v>
      </c>
    </row>
    <row r="52" spans="2:29" x14ac:dyDescent="0.3">
      <c r="B52" s="240" t="s">
        <v>14</v>
      </c>
      <c r="C52" s="264">
        <f>'2.2.ATS-Statistical (FY 13-14)'!G12</f>
        <v>0</v>
      </c>
      <c r="D52" s="236">
        <f t="shared" si="24"/>
        <v>0</v>
      </c>
      <c r="E52" s="237">
        <f t="shared" si="21"/>
        <v>0</v>
      </c>
      <c r="F52" s="236">
        <f t="shared" si="22"/>
        <v>0</v>
      </c>
      <c r="G52" s="236">
        <f t="shared" si="23"/>
        <v>0</v>
      </c>
      <c r="T52" s="119">
        <f>'1.2.Historical Market Map 12-13'!B54</f>
        <v>0</v>
      </c>
      <c r="U52" s="119">
        <f>'1.2.Historical Market Map 12-13'!C54</f>
        <v>0</v>
      </c>
      <c r="V52" s="119">
        <f>'1.2.Historical Market Map 12-13'!D54</f>
        <v>0</v>
      </c>
      <c r="W52" s="119" t="str">
        <f t="shared" si="7"/>
        <v>0 - 0 (0)</v>
      </c>
      <c r="X52" s="119">
        <f>'1.2.Historical Market Map 12-13'!F54</f>
        <v>0</v>
      </c>
      <c r="Y52" s="119">
        <f t="shared" si="2"/>
        <v>0</v>
      </c>
      <c r="Z52" s="119">
        <f t="shared" si="3"/>
        <v>0</v>
      </c>
      <c r="AA52" s="119">
        <f t="shared" si="4"/>
        <v>0</v>
      </c>
      <c r="AB52" s="119">
        <f t="shared" si="5"/>
        <v>0</v>
      </c>
      <c r="AC52" s="119">
        <f t="shared" si="6"/>
        <v>0</v>
      </c>
    </row>
    <row r="53" spans="2:29" x14ac:dyDescent="0.3">
      <c r="B53" s="240" t="s">
        <v>28</v>
      </c>
      <c r="C53" s="264">
        <f>'2.2.ATS-Statistical (FY 13-14)'!G13</f>
        <v>0</v>
      </c>
      <c r="D53" s="236">
        <f t="shared" si="24"/>
        <v>0</v>
      </c>
      <c r="E53" s="237">
        <f t="shared" si="21"/>
        <v>0</v>
      </c>
      <c r="F53" s="236">
        <f t="shared" si="22"/>
        <v>0</v>
      </c>
      <c r="G53" s="236">
        <f t="shared" si="23"/>
        <v>0</v>
      </c>
      <c r="T53" s="119">
        <f>'1.2.Historical Market Map 12-13'!B55</f>
        <v>0</v>
      </c>
      <c r="U53" s="119">
        <f>'1.2.Historical Market Map 12-13'!C55</f>
        <v>0</v>
      </c>
      <c r="V53" s="119">
        <f>'1.2.Historical Market Map 12-13'!D55</f>
        <v>0</v>
      </c>
      <c r="W53" s="119" t="str">
        <f t="shared" si="7"/>
        <v>0 - 0 (0)</v>
      </c>
      <c r="X53" s="119">
        <f>'1.2.Historical Market Map 12-13'!F55</f>
        <v>0</v>
      </c>
      <c r="Y53" s="119">
        <f t="shared" si="2"/>
        <v>0</v>
      </c>
      <c r="Z53" s="119">
        <f t="shared" si="3"/>
        <v>0</v>
      </c>
      <c r="AA53" s="119">
        <f t="shared" si="4"/>
        <v>0</v>
      </c>
      <c r="AB53" s="119">
        <f t="shared" si="5"/>
        <v>0</v>
      </c>
      <c r="AC53" s="119">
        <f t="shared" si="6"/>
        <v>0</v>
      </c>
    </row>
    <row r="54" spans="2:29" x14ac:dyDescent="0.3">
      <c r="B54" s="240" t="s">
        <v>29</v>
      </c>
      <c r="C54" s="264">
        <f>'2.2.ATS-Statistical (FY 13-14)'!G14</f>
        <v>0</v>
      </c>
      <c r="D54" s="236">
        <f t="shared" si="24"/>
        <v>0</v>
      </c>
      <c r="E54" s="237">
        <f t="shared" si="21"/>
        <v>0</v>
      </c>
      <c r="F54" s="236">
        <f t="shared" si="22"/>
        <v>0</v>
      </c>
      <c r="G54" s="236">
        <f t="shared" si="23"/>
        <v>0</v>
      </c>
      <c r="T54" s="119">
        <f>'1.2.Historical Market Map 12-13'!B56</f>
        <v>0</v>
      </c>
      <c r="U54" s="119">
        <f>'1.2.Historical Market Map 12-13'!C56</f>
        <v>0</v>
      </c>
      <c r="V54" s="119">
        <f>'1.2.Historical Market Map 12-13'!D56</f>
        <v>0</v>
      </c>
      <c r="W54" s="119" t="str">
        <f t="shared" si="7"/>
        <v>0 - 0 (0)</v>
      </c>
      <c r="X54" s="119">
        <f>'1.2.Historical Market Map 12-13'!F56</f>
        <v>0</v>
      </c>
      <c r="Y54" s="119">
        <f t="shared" si="2"/>
        <v>0</v>
      </c>
      <c r="Z54" s="119">
        <f t="shared" si="3"/>
        <v>0</v>
      </c>
      <c r="AA54" s="119">
        <f t="shared" si="4"/>
        <v>0</v>
      </c>
      <c r="AB54" s="119">
        <f t="shared" si="5"/>
        <v>0</v>
      </c>
      <c r="AC54" s="119">
        <f t="shared" si="6"/>
        <v>0</v>
      </c>
    </row>
    <row r="55" spans="2:29" x14ac:dyDescent="0.3">
      <c r="B55" s="240" t="s">
        <v>23</v>
      </c>
      <c r="C55" s="264">
        <f>'2.2.ATS-Statistical (FY 13-14)'!G15</f>
        <v>0</v>
      </c>
      <c r="D55" s="236">
        <f t="shared" si="24"/>
        <v>0</v>
      </c>
      <c r="E55" s="237">
        <f t="shared" si="21"/>
        <v>0</v>
      </c>
      <c r="F55" s="236">
        <f t="shared" si="22"/>
        <v>0</v>
      </c>
      <c r="G55" s="236">
        <f t="shared" si="23"/>
        <v>0</v>
      </c>
      <c r="T55" s="119">
        <f>'1.2.Historical Market Map 12-13'!B57</f>
        <v>0</v>
      </c>
      <c r="U55" s="119">
        <f>'1.2.Historical Market Map 12-13'!C57</f>
        <v>0</v>
      </c>
      <c r="V55" s="119">
        <f>'1.2.Historical Market Map 12-13'!D57</f>
        <v>0</v>
      </c>
      <c r="W55" s="119" t="str">
        <f t="shared" si="7"/>
        <v>0 - 0 (0)</v>
      </c>
      <c r="X55" s="119">
        <f>'1.2.Historical Market Map 12-13'!F57</f>
        <v>0</v>
      </c>
      <c r="Y55" s="119">
        <f t="shared" si="2"/>
        <v>0</v>
      </c>
      <c r="Z55" s="119">
        <f t="shared" si="3"/>
        <v>0</v>
      </c>
      <c r="AA55" s="119">
        <f t="shared" si="4"/>
        <v>0</v>
      </c>
      <c r="AB55" s="119">
        <f t="shared" si="5"/>
        <v>0</v>
      </c>
      <c r="AC55" s="119">
        <f t="shared" si="6"/>
        <v>0</v>
      </c>
    </row>
    <row r="56" spans="2:29" x14ac:dyDescent="0.3">
      <c r="B56" s="240" t="s">
        <v>24</v>
      </c>
      <c r="C56" s="264">
        <f>'2.2.ATS-Statistical (FY 13-14)'!G16</f>
        <v>0</v>
      </c>
      <c r="D56" s="236">
        <f t="shared" si="24"/>
        <v>0</v>
      </c>
      <c r="E56" s="237">
        <f t="shared" si="21"/>
        <v>0</v>
      </c>
      <c r="F56" s="236">
        <f t="shared" si="22"/>
        <v>0</v>
      </c>
      <c r="G56" s="236">
        <f t="shared" si="23"/>
        <v>0</v>
      </c>
      <c r="T56" s="119">
        <f>'1.2.Historical Market Map 12-13'!B58</f>
        <v>0</v>
      </c>
      <c r="U56" s="119">
        <f>'1.2.Historical Market Map 12-13'!C58</f>
        <v>0</v>
      </c>
      <c r="V56" s="119">
        <f>'1.2.Historical Market Map 12-13'!D58</f>
        <v>0</v>
      </c>
      <c r="W56" s="119" t="str">
        <f t="shared" si="7"/>
        <v>0 - 0 (0)</v>
      </c>
      <c r="X56" s="119">
        <f>'1.2.Historical Market Map 12-13'!F58</f>
        <v>0</v>
      </c>
      <c r="Y56" s="119">
        <f t="shared" si="2"/>
        <v>0</v>
      </c>
      <c r="Z56" s="119">
        <f t="shared" si="3"/>
        <v>0</v>
      </c>
      <c r="AA56" s="119">
        <f t="shared" si="4"/>
        <v>0</v>
      </c>
      <c r="AB56" s="119">
        <f t="shared" si="5"/>
        <v>0</v>
      </c>
      <c r="AC56" s="119">
        <f t="shared" si="6"/>
        <v>0</v>
      </c>
    </row>
    <row r="57" spans="2:29" x14ac:dyDescent="0.3">
      <c r="B57" s="240" t="s">
        <v>16</v>
      </c>
      <c r="C57" s="264">
        <f>'2.2.ATS-Statistical (FY 13-14)'!G17</f>
        <v>749</v>
      </c>
      <c r="D57" s="236">
        <f t="shared" si="24"/>
        <v>176</v>
      </c>
      <c r="E57" s="237">
        <f t="shared" si="21"/>
        <v>175</v>
      </c>
      <c r="F57" s="236">
        <f t="shared" si="22"/>
        <v>168</v>
      </c>
      <c r="G57" s="236">
        <f t="shared" si="23"/>
        <v>229</v>
      </c>
      <c r="T57" s="119">
        <f>'1.2.Historical Market Map 12-13'!B59</f>
        <v>0</v>
      </c>
      <c r="U57" s="119">
        <f>'1.2.Historical Market Map 12-13'!C59</f>
        <v>0</v>
      </c>
      <c r="V57" s="119">
        <f>'1.2.Historical Market Map 12-13'!D59</f>
        <v>0</v>
      </c>
      <c r="W57" s="119" t="str">
        <f t="shared" si="7"/>
        <v>0 - 0 (0)</v>
      </c>
      <c r="X57" s="119">
        <f>'1.2.Historical Market Map 12-13'!F59</f>
        <v>0</v>
      </c>
      <c r="Y57" s="119">
        <f t="shared" si="2"/>
        <v>0</v>
      </c>
      <c r="Z57" s="119">
        <f t="shared" si="3"/>
        <v>0</v>
      </c>
      <c r="AA57" s="119">
        <f t="shared" si="4"/>
        <v>0</v>
      </c>
      <c r="AB57" s="119">
        <f t="shared" si="5"/>
        <v>0</v>
      </c>
      <c r="AC57" s="119">
        <f t="shared" si="6"/>
        <v>0</v>
      </c>
    </row>
    <row r="58" spans="2:29" x14ac:dyDescent="0.3">
      <c r="B58" s="240" t="s">
        <v>25</v>
      </c>
      <c r="C58" s="264">
        <f>'2.2.ATS-Statistical (FY 13-14)'!G18</f>
        <v>0</v>
      </c>
      <c r="D58" s="236">
        <f t="shared" si="24"/>
        <v>0</v>
      </c>
      <c r="E58" s="237">
        <f t="shared" si="21"/>
        <v>0</v>
      </c>
      <c r="F58" s="236">
        <f t="shared" si="22"/>
        <v>0</v>
      </c>
      <c r="G58" s="236">
        <f t="shared" si="23"/>
        <v>0</v>
      </c>
      <c r="T58" s="119">
        <f>'1.2.Historical Market Map 12-13'!B60</f>
        <v>0</v>
      </c>
      <c r="U58" s="119">
        <f>'1.2.Historical Market Map 12-13'!C60</f>
        <v>0</v>
      </c>
      <c r="V58" s="119">
        <f>'1.2.Historical Market Map 12-13'!D60</f>
        <v>0</v>
      </c>
      <c r="W58" s="119" t="str">
        <f t="shared" si="7"/>
        <v>0 - 0 (0)</v>
      </c>
      <c r="X58" s="119">
        <f>'1.2.Historical Market Map 12-13'!F60</f>
        <v>0</v>
      </c>
      <c r="Y58" s="119">
        <f t="shared" si="2"/>
        <v>0</v>
      </c>
      <c r="Z58" s="119">
        <f t="shared" si="3"/>
        <v>0</v>
      </c>
      <c r="AA58" s="119">
        <f t="shared" si="4"/>
        <v>0</v>
      </c>
      <c r="AB58" s="119">
        <f t="shared" si="5"/>
        <v>0</v>
      </c>
      <c r="AC58" s="119">
        <f t="shared" si="6"/>
        <v>0</v>
      </c>
    </row>
    <row r="59" spans="2:29" x14ac:dyDescent="0.3">
      <c r="B59" s="240" t="s">
        <v>26</v>
      </c>
      <c r="C59" s="264">
        <f>'2.2.ATS-Statistical (FY 13-14)'!G19</f>
        <v>0</v>
      </c>
      <c r="D59" s="236">
        <f t="shared" si="24"/>
        <v>0</v>
      </c>
      <c r="E59" s="237">
        <f t="shared" si="21"/>
        <v>0</v>
      </c>
      <c r="F59" s="236">
        <f t="shared" si="22"/>
        <v>0</v>
      </c>
      <c r="G59" s="236">
        <f t="shared" si="23"/>
        <v>0</v>
      </c>
      <c r="T59" s="119">
        <f>'1.2.Historical Market Map 12-13'!B61</f>
        <v>0</v>
      </c>
      <c r="U59" s="119">
        <f>'1.2.Historical Market Map 12-13'!C61</f>
        <v>0</v>
      </c>
      <c r="V59" s="119">
        <f>'1.2.Historical Market Map 12-13'!D61</f>
        <v>0</v>
      </c>
      <c r="W59" s="119" t="str">
        <f t="shared" si="7"/>
        <v>0 - 0 (0)</v>
      </c>
      <c r="X59" s="119">
        <f>'1.2.Historical Market Map 12-13'!F61</f>
        <v>0</v>
      </c>
      <c r="Y59" s="119">
        <f t="shared" si="2"/>
        <v>0</v>
      </c>
      <c r="Z59" s="119">
        <f t="shared" si="3"/>
        <v>0</v>
      </c>
      <c r="AA59" s="119">
        <f t="shared" si="4"/>
        <v>0</v>
      </c>
      <c r="AB59" s="119">
        <f t="shared" si="5"/>
        <v>0</v>
      </c>
      <c r="AC59" s="119">
        <f t="shared" si="6"/>
        <v>0</v>
      </c>
    </row>
    <row r="60" spans="2:29" x14ac:dyDescent="0.3">
      <c r="B60" s="240" t="s">
        <v>27</v>
      </c>
      <c r="C60" s="264">
        <f>'2.2.ATS-Statistical (FY 13-14)'!G20</f>
        <v>0</v>
      </c>
      <c r="D60" s="236">
        <f t="shared" si="24"/>
        <v>0</v>
      </c>
      <c r="E60" s="237">
        <f t="shared" si="21"/>
        <v>0</v>
      </c>
      <c r="F60" s="236">
        <f t="shared" si="22"/>
        <v>0</v>
      </c>
      <c r="G60" s="236">
        <f t="shared" si="23"/>
        <v>0</v>
      </c>
      <c r="T60" s="119">
        <f>'1.2.Historical Market Map 12-13'!B62</f>
        <v>0</v>
      </c>
      <c r="U60" s="119">
        <f>'1.2.Historical Market Map 12-13'!C62</f>
        <v>0</v>
      </c>
      <c r="V60" s="119">
        <f>'1.2.Historical Market Map 12-13'!D62</f>
        <v>0</v>
      </c>
      <c r="W60" s="119" t="str">
        <f t="shared" si="7"/>
        <v>0 - 0 (0)</v>
      </c>
      <c r="X60" s="119">
        <f>'1.2.Historical Market Map 12-13'!F62</f>
        <v>0</v>
      </c>
      <c r="Y60" s="119">
        <f t="shared" si="2"/>
        <v>0</v>
      </c>
      <c r="Z60" s="119">
        <f t="shared" si="3"/>
        <v>0</v>
      </c>
      <c r="AA60" s="119">
        <f t="shared" si="4"/>
        <v>0</v>
      </c>
      <c r="AB60" s="119">
        <f t="shared" si="5"/>
        <v>0</v>
      </c>
      <c r="AC60" s="119">
        <f t="shared" si="6"/>
        <v>0</v>
      </c>
    </row>
    <row r="61" spans="2:29" x14ac:dyDescent="0.3">
      <c r="B61" s="240" t="s">
        <v>156</v>
      </c>
      <c r="C61" s="238">
        <f>SUM(C46:C60)</f>
        <v>749</v>
      </c>
      <c r="D61" s="238">
        <f>SUM(D46:D60)</f>
        <v>176</v>
      </c>
      <c r="E61" s="238">
        <f>SUM(E46:E60)</f>
        <v>175</v>
      </c>
      <c r="F61" s="238">
        <f>SUM(F46:F60)</f>
        <v>168</v>
      </c>
      <c r="G61" s="238">
        <f>SUM(G46:G60)</f>
        <v>229</v>
      </c>
      <c r="T61" s="119">
        <f>'1.2.Historical Market Map 12-13'!B63</f>
        <v>0</v>
      </c>
      <c r="U61" s="119">
        <f>'1.2.Historical Market Map 12-13'!C63</f>
        <v>0</v>
      </c>
      <c r="V61" s="119">
        <f>'1.2.Historical Market Map 12-13'!D63</f>
        <v>0</v>
      </c>
      <c r="W61" s="119" t="str">
        <f t="shared" si="7"/>
        <v>0 - 0 (0)</v>
      </c>
      <c r="X61" s="119">
        <f>'1.2.Historical Market Map 12-13'!F63</f>
        <v>0</v>
      </c>
      <c r="Y61" s="119">
        <f t="shared" si="2"/>
        <v>0</v>
      </c>
      <c r="Z61" s="119">
        <f t="shared" si="3"/>
        <v>0</v>
      </c>
      <c r="AA61" s="119">
        <f t="shared" si="4"/>
        <v>0</v>
      </c>
      <c r="AB61" s="119">
        <f t="shared" si="5"/>
        <v>0</v>
      </c>
      <c r="AC61" s="119">
        <f t="shared" si="6"/>
        <v>0</v>
      </c>
    </row>
    <row r="62" spans="2:29" x14ac:dyDescent="0.3">
      <c r="T62" s="119">
        <f>'1.2.Historical Market Map 12-13'!B64</f>
        <v>0</v>
      </c>
      <c r="U62" s="119">
        <f>'1.2.Historical Market Map 12-13'!C64</f>
        <v>0</v>
      </c>
      <c r="V62" s="119">
        <f>'1.2.Historical Market Map 12-13'!D64</f>
        <v>0</v>
      </c>
      <c r="W62" s="119" t="str">
        <f t="shared" si="7"/>
        <v>0 - 0 (0)</v>
      </c>
      <c r="X62" s="119">
        <f>'1.2.Historical Market Map 12-13'!F64</f>
        <v>0</v>
      </c>
      <c r="Y62" s="119">
        <f t="shared" si="2"/>
        <v>0</v>
      </c>
      <c r="Z62" s="119">
        <f t="shared" si="3"/>
        <v>0</v>
      </c>
      <c r="AA62" s="119">
        <f t="shared" si="4"/>
        <v>0</v>
      </c>
      <c r="AB62" s="119">
        <f t="shared" si="5"/>
        <v>0</v>
      </c>
      <c r="AC62" s="119">
        <f t="shared" si="6"/>
        <v>0</v>
      </c>
    </row>
    <row r="63" spans="2:29" x14ac:dyDescent="0.3">
      <c r="T63" s="119">
        <f>'1.2.Historical Market Map 12-13'!B65</f>
        <v>0</v>
      </c>
      <c r="U63" s="119">
        <f>'1.2.Historical Market Map 12-13'!C65</f>
        <v>0</v>
      </c>
      <c r="V63" s="119">
        <f>'1.2.Historical Market Map 12-13'!D65</f>
        <v>0</v>
      </c>
      <c r="W63" s="119" t="str">
        <f t="shared" si="7"/>
        <v>0 - 0 (0)</v>
      </c>
      <c r="X63" s="119">
        <f>'1.2.Historical Market Map 12-13'!F65</f>
        <v>0</v>
      </c>
      <c r="Y63" s="119">
        <f t="shared" si="2"/>
        <v>0</v>
      </c>
      <c r="Z63" s="119">
        <f t="shared" si="3"/>
        <v>0</v>
      </c>
      <c r="AA63" s="119">
        <f t="shared" si="4"/>
        <v>0</v>
      </c>
      <c r="AB63" s="119">
        <f t="shared" si="5"/>
        <v>0</v>
      </c>
      <c r="AC63" s="119">
        <f t="shared" si="6"/>
        <v>0</v>
      </c>
    </row>
    <row r="64" spans="2:29" x14ac:dyDescent="0.3">
      <c r="T64" s="119">
        <f>'1.2.Historical Market Map 12-13'!B66</f>
        <v>0</v>
      </c>
      <c r="U64" s="119">
        <f>'1.2.Historical Market Map 12-13'!C66</f>
        <v>0</v>
      </c>
      <c r="V64" s="119">
        <f>'1.2.Historical Market Map 12-13'!D66</f>
        <v>0</v>
      </c>
      <c r="W64" s="119" t="str">
        <f t="shared" si="7"/>
        <v>0 - 0 (0)</v>
      </c>
      <c r="X64" s="119">
        <f>'1.2.Historical Market Map 12-13'!F66</f>
        <v>0</v>
      </c>
      <c r="Y64" s="119">
        <f t="shared" si="2"/>
        <v>0</v>
      </c>
      <c r="Z64" s="119">
        <f t="shared" si="3"/>
        <v>0</v>
      </c>
      <c r="AA64" s="119">
        <f t="shared" si="4"/>
        <v>0</v>
      </c>
      <c r="AB64" s="119">
        <f t="shared" si="5"/>
        <v>0</v>
      </c>
      <c r="AC64" s="119">
        <f t="shared" si="6"/>
        <v>0</v>
      </c>
    </row>
    <row r="65" spans="19:29" x14ac:dyDescent="0.3">
      <c r="T65" s="119">
        <f>'1.2.Historical Market Map 12-13'!B67</f>
        <v>0</v>
      </c>
      <c r="U65" s="119">
        <f>'1.2.Historical Market Map 12-13'!C67</f>
        <v>0</v>
      </c>
      <c r="V65" s="119">
        <f>'1.2.Historical Market Map 12-13'!D67</f>
        <v>0</v>
      </c>
      <c r="W65" s="119" t="str">
        <f t="shared" si="7"/>
        <v>0 - 0 (0)</v>
      </c>
      <c r="X65" s="119">
        <f>'1.2.Historical Market Map 12-13'!F67</f>
        <v>0</v>
      </c>
      <c r="Y65" s="119">
        <f t="shared" si="2"/>
        <v>0</v>
      </c>
      <c r="Z65" s="119">
        <f t="shared" si="3"/>
        <v>0</v>
      </c>
      <c r="AA65" s="119">
        <f t="shared" si="4"/>
        <v>0</v>
      </c>
      <c r="AB65" s="119">
        <f t="shared" si="5"/>
        <v>0</v>
      </c>
      <c r="AC65" s="119">
        <f t="shared" si="6"/>
        <v>0</v>
      </c>
    </row>
    <row r="66" spans="19:29" x14ac:dyDescent="0.3">
      <c r="T66" s="119">
        <f>'1.2.Historical Market Map 12-13'!B68</f>
        <v>0</v>
      </c>
      <c r="U66" s="119">
        <f>'1.2.Historical Market Map 12-13'!C68</f>
        <v>0</v>
      </c>
      <c r="V66" s="119">
        <f>'1.2.Historical Market Map 12-13'!D68</f>
        <v>0</v>
      </c>
      <c r="W66" s="119" t="str">
        <f t="shared" si="7"/>
        <v>0 - 0 (0)</v>
      </c>
      <c r="X66" s="119">
        <f>'1.2.Historical Market Map 12-13'!F68</f>
        <v>0</v>
      </c>
      <c r="Y66" s="119">
        <f t="shared" si="2"/>
        <v>0</v>
      </c>
      <c r="Z66" s="119">
        <f t="shared" si="3"/>
        <v>0</v>
      </c>
      <c r="AA66" s="119">
        <f t="shared" si="4"/>
        <v>0</v>
      </c>
      <c r="AB66" s="119">
        <f t="shared" si="5"/>
        <v>0</v>
      </c>
      <c r="AC66" s="119">
        <f t="shared" si="6"/>
        <v>0</v>
      </c>
    </row>
    <row r="67" spans="19:29" x14ac:dyDescent="0.3">
      <c r="S67" s="190"/>
      <c r="T67" s="119">
        <f>'1.2.Historical Market Map 12-13'!B69</f>
        <v>0</v>
      </c>
      <c r="U67" s="119">
        <f>'1.2.Historical Market Map 12-13'!C69</f>
        <v>0</v>
      </c>
      <c r="V67" s="119">
        <f>'1.2.Historical Market Map 12-13'!D69</f>
        <v>0</v>
      </c>
      <c r="W67" s="119" t="str">
        <f t="shared" si="7"/>
        <v>0 - 0 (0)</v>
      </c>
      <c r="X67" s="119">
        <f>'1.2.Historical Market Map 12-13'!F69</f>
        <v>0</v>
      </c>
      <c r="Y67" s="119">
        <f t="shared" si="2"/>
        <v>0</v>
      </c>
      <c r="Z67" s="119">
        <f t="shared" si="3"/>
        <v>0</v>
      </c>
      <c r="AA67" s="119">
        <f t="shared" si="4"/>
        <v>0</v>
      </c>
      <c r="AB67" s="119">
        <f t="shared" si="5"/>
        <v>0</v>
      </c>
      <c r="AC67" s="119">
        <f t="shared" si="6"/>
        <v>0</v>
      </c>
    </row>
    <row r="68" spans="19:29" x14ac:dyDescent="0.3">
      <c r="S68" s="191"/>
      <c r="T68" s="119">
        <f>'1.2.Historical Market Map 12-13'!B70</f>
        <v>0</v>
      </c>
      <c r="U68" s="119">
        <f>'1.2.Historical Market Map 12-13'!C70</f>
        <v>0</v>
      </c>
      <c r="V68" s="119">
        <f>'1.2.Historical Market Map 12-13'!D70</f>
        <v>0</v>
      </c>
      <c r="W68" s="119" t="str">
        <f t="shared" si="7"/>
        <v>0 - 0 (0)</v>
      </c>
      <c r="X68" s="119">
        <f>'1.2.Historical Market Map 12-13'!F70</f>
        <v>0</v>
      </c>
      <c r="Y68" s="119">
        <f t="shared" ref="Y68:Y131" si="25">IFERROR(ROUND(X68/SUMIF($V$4:$V$250,V68,$X$4:$X$250)*SUMIF($B$25:$B$39,V68,$F$25:$F$39),0),0)</f>
        <v>0</v>
      </c>
      <c r="Z68" s="119">
        <f t="shared" ref="Z68:Z131" si="26">IFERROR(ROUND(X68/SUMIF($V$4:$V$250,V68,$X$4:$X$250)*SUMIF($B$25:$B$39,V68,$J$25:$J$39),0),0)</f>
        <v>0</v>
      </c>
      <c r="AA68" s="119">
        <f t="shared" ref="AA68:AA131" si="27">IFERROR(ROUND(X68/SUMIF($V$4:$V$250,V68,$X$4:$X$250)*SUMIF($B$25:$B$39,V68,$N$25:$N$39),0),0)</f>
        <v>0</v>
      </c>
      <c r="AB68" s="119">
        <f t="shared" ref="AB68:AB131" si="28">IFERROR(ROUND(X68/SUMIF($V$4:$V$250,V68,$X$4:$X$250)*SUMIF($B$25:$B$39,V68,$R$25:$R$39),0),0)</f>
        <v>0</v>
      </c>
      <c r="AC68" s="119">
        <f t="shared" ref="AC68:AC131" si="29">IFERROR(ROUND($X68/SUMIF($V$4:$V$250,V68,$X$4:$X$250)*SUMIF($B$46:$B$60,V68,$C$46:$C$60),0),0)</f>
        <v>0</v>
      </c>
    </row>
    <row r="69" spans="19:29" x14ac:dyDescent="0.3">
      <c r="S69" s="192"/>
      <c r="T69" s="119">
        <f>'1.2.Historical Market Map 12-13'!B71</f>
        <v>0</v>
      </c>
      <c r="U69" s="119">
        <f>'1.2.Historical Market Map 12-13'!C71</f>
        <v>0</v>
      </c>
      <c r="V69" s="119">
        <f>'1.2.Historical Market Map 12-13'!D71</f>
        <v>0</v>
      </c>
      <c r="W69" s="119" t="str">
        <f t="shared" ref="W69:W132" si="30">T69&amp;" - "&amp;U69&amp;" ("&amp;V69&amp;")"</f>
        <v>0 - 0 (0)</v>
      </c>
      <c r="X69" s="119">
        <f>'1.2.Historical Market Map 12-13'!F71</f>
        <v>0</v>
      </c>
      <c r="Y69" s="119">
        <f t="shared" si="25"/>
        <v>0</v>
      </c>
      <c r="Z69" s="119">
        <f t="shared" si="26"/>
        <v>0</v>
      </c>
      <c r="AA69" s="119">
        <f t="shared" si="27"/>
        <v>0</v>
      </c>
      <c r="AB69" s="119">
        <f t="shared" si="28"/>
        <v>0</v>
      </c>
      <c r="AC69" s="119">
        <f t="shared" si="29"/>
        <v>0</v>
      </c>
    </row>
    <row r="70" spans="19:29" x14ac:dyDescent="0.3">
      <c r="S70" s="192"/>
      <c r="T70" s="119">
        <f>'1.2.Historical Market Map 12-13'!B72</f>
        <v>0</v>
      </c>
      <c r="U70" s="119">
        <f>'1.2.Historical Market Map 12-13'!C72</f>
        <v>0</v>
      </c>
      <c r="V70" s="119">
        <f>'1.2.Historical Market Map 12-13'!D72</f>
        <v>0</v>
      </c>
      <c r="W70" s="119" t="str">
        <f t="shared" si="30"/>
        <v>0 - 0 (0)</v>
      </c>
      <c r="X70" s="119">
        <f>'1.2.Historical Market Map 12-13'!F72</f>
        <v>0</v>
      </c>
      <c r="Y70" s="119">
        <f t="shared" si="25"/>
        <v>0</v>
      </c>
      <c r="Z70" s="119">
        <f t="shared" si="26"/>
        <v>0</v>
      </c>
      <c r="AA70" s="119">
        <f t="shared" si="27"/>
        <v>0</v>
      </c>
      <c r="AB70" s="119">
        <f t="shared" si="28"/>
        <v>0</v>
      </c>
      <c r="AC70" s="119">
        <f t="shared" si="29"/>
        <v>0</v>
      </c>
    </row>
    <row r="71" spans="19:29" x14ac:dyDescent="0.3">
      <c r="S71" s="192"/>
      <c r="T71" s="119">
        <f>'1.2.Historical Market Map 12-13'!B73</f>
        <v>0</v>
      </c>
      <c r="U71" s="119">
        <f>'1.2.Historical Market Map 12-13'!C73</f>
        <v>0</v>
      </c>
      <c r="V71" s="119">
        <f>'1.2.Historical Market Map 12-13'!D73</f>
        <v>0</v>
      </c>
      <c r="W71" s="119" t="str">
        <f t="shared" si="30"/>
        <v>0 - 0 (0)</v>
      </c>
      <c r="X71" s="119">
        <f>'1.2.Historical Market Map 12-13'!F73</f>
        <v>0</v>
      </c>
      <c r="Y71" s="119">
        <f t="shared" si="25"/>
        <v>0</v>
      </c>
      <c r="Z71" s="119">
        <f t="shared" si="26"/>
        <v>0</v>
      </c>
      <c r="AA71" s="119">
        <f t="shared" si="27"/>
        <v>0</v>
      </c>
      <c r="AB71" s="119">
        <f t="shared" si="28"/>
        <v>0</v>
      </c>
      <c r="AC71" s="119">
        <f t="shared" si="29"/>
        <v>0</v>
      </c>
    </row>
    <row r="72" spans="19:29" x14ac:dyDescent="0.3">
      <c r="S72" s="192"/>
      <c r="T72" s="119">
        <f>'1.2.Historical Market Map 12-13'!B74</f>
        <v>0</v>
      </c>
      <c r="U72" s="119">
        <f>'1.2.Historical Market Map 12-13'!C74</f>
        <v>0</v>
      </c>
      <c r="V72" s="119">
        <f>'1.2.Historical Market Map 12-13'!D74</f>
        <v>0</v>
      </c>
      <c r="W72" s="119" t="str">
        <f t="shared" si="30"/>
        <v>0 - 0 (0)</v>
      </c>
      <c r="X72" s="119">
        <f>'1.2.Historical Market Map 12-13'!F74</f>
        <v>0</v>
      </c>
      <c r="Y72" s="119">
        <f t="shared" si="25"/>
        <v>0</v>
      </c>
      <c r="Z72" s="119">
        <f t="shared" si="26"/>
        <v>0</v>
      </c>
      <c r="AA72" s="119">
        <f t="shared" si="27"/>
        <v>0</v>
      </c>
      <c r="AB72" s="119">
        <f t="shared" si="28"/>
        <v>0</v>
      </c>
      <c r="AC72" s="119">
        <f t="shared" si="29"/>
        <v>0</v>
      </c>
    </row>
    <row r="73" spans="19:29" x14ac:dyDescent="0.3">
      <c r="S73" s="192"/>
      <c r="T73" s="119">
        <f>'1.2.Historical Market Map 12-13'!B75</f>
        <v>0</v>
      </c>
      <c r="U73" s="119">
        <f>'1.2.Historical Market Map 12-13'!C75</f>
        <v>0</v>
      </c>
      <c r="V73" s="119">
        <f>'1.2.Historical Market Map 12-13'!D75</f>
        <v>0</v>
      </c>
      <c r="W73" s="119" t="str">
        <f t="shared" si="30"/>
        <v>0 - 0 (0)</v>
      </c>
      <c r="X73" s="119">
        <f>'1.2.Historical Market Map 12-13'!F75</f>
        <v>0</v>
      </c>
      <c r="Y73" s="119">
        <f t="shared" si="25"/>
        <v>0</v>
      </c>
      <c r="Z73" s="119">
        <f t="shared" si="26"/>
        <v>0</v>
      </c>
      <c r="AA73" s="119">
        <f t="shared" si="27"/>
        <v>0</v>
      </c>
      <c r="AB73" s="119">
        <f t="shared" si="28"/>
        <v>0</v>
      </c>
      <c r="AC73" s="119">
        <f t="shared" si="29"/>
        <v>0</v>
      </c>
    </row>
    <row r="74" spans="19:29" x14ac:dyDescent="0.3">
      <c r="S74" s="192"/>
      <c r="T74" s="119">
        <f>'1.2.Historical Market Map 12-13'!B76</f>
        <v>0</v>
      </c>
      <c r="U74" s="119">
        <f>'1.2.Historical Market Map 12-13'!C76</f>
        <v>0</v>
      </c>
      <c r="V74" s="119">
        <f>'1.2.Historical Market Map 12-13'!D76</f>
        <v>0</v>
      </c>
      <c r="W74" s="119" t="str">
        <f t="shared" si="30"/>
        <v>0 - 0 (0)</v>
      </c>
      <c r="X74" s="119">
        <f>'1.2.Historical Market Map 12-13'!F76</f>
        <v>0</v>
      </c>
      <c r="Y74" s="119">
        <f t="shared" si="25"/>
        <v>0</v>
      </c>
      <c r="Z74" s="119">
        <f t="shared" si="26"/>
        <v>0</v>
      </c>
      <c r="AA74" s="119">
        <f t="shared" si="27"/>
        <v>0</v>
      </c>
      <c r="AB74" s="119">
        <f t="shared" si="28"/>
        <v>0</v>
      </c>
      <c r="AC74" s="119">
        <f t="shared" si="29"/>
        <v>0</v>
      </c>
    </row>
    <row r="75" spans="19:29" x14ac:dyDescent="0.3">
      <c r="S75" s="192"/>
      <c r="T75" s="119">
        <f>'1.2.Historical Market Map 12-13'!B77</f>
        <v>0</v>
      </c>
      <c r="U75" s="119">
        <f>'1.2.Historical Market Map 12-13'!C77</f>
        <v>0</v>
      </c>
      <c r="V75" s="119">
        <f>'1.2.Historical Market Map 12-13'!D77</f>
        <v>0</v>
      </c>
      <c r="W75" s="119" t="str">
        <f t="shared" si="30"/>
        <v>0 - 0 (0)</v>
      </c>
      <c r="X75" s="119">
        <f>'1.2.Historical Market Map 12-13'!F77</f>
        <v>0</v>
      </c>
      <c r="Y75" s="119">
        <f t="shared" si="25"/>
        <v>0</v>
      </c>
      <c r="Z75" s="119">
        <f t="shared" si="26"/>
        <v>0</v>
      </c>
      <c r="AA75" s="119">
        <f t="shared" si="27"/>
        <v>0</v>
      </c>
      <c r="AB75" s="119">
        <f t="shared" si="28"/>
        <v>0</v>
      </c>
      <c r="AC75" s="119">
        <f t="shared" si="29"/>
        <v>0</v>
      </c>
    </row>
    <row r="76" spans="19:29" x14ac:dyDescent="0.3">
      <c r="S76" s="192"/>
      <c r="T76" s="119">
        <f>'1.2.Historical Market Map 12-13'!B78</f>
        <v>0</v>
      </c>
      <c r="U76" s="119">
        <f>'1.2.Historical Market Map 12-13'!C78</f>
        <v>0</v>
      </c>
      <c r="V76" s="119">
        <f>'1.2.Historical Market Map 12-13'!D78</f>
        <v>0</v>
      </c>
      <c r="W76" s="119" t="str">
        <f t="shared" si="30"/>
        <v>0 - 0 (0)</v>
      </c>
      <c r="X76" s="119">
        <f>'1.2.Historical Market Map 12-13'!F78</f>
        <v>0</v>
      </c>
      <c r="Y76" s="119">
        <f t="shared" si="25"/>
        <v>0</v>
      </c>
      <c r="Z76" s="119">
        <f t="shared" si="26"/>
        <v>0</v>
      </c>
      <c r="AA76" s="119">
        <f t="shared" si="27"/>
        <v>0</v>
      </c>
      <c r="AB76" s="119">
        <f t="shared" si="28"/>
        <v>0</v>
      </c>
      <c r="AC76" s="119">
        <f t="shared" si="29"/>
        <v>0</v>
      </c>
    </row>
    <row r="77" spans="19:29" x14ac:dyDescent="0.3">
      <c r="S77" s="192"/>
      <c r="T77" s="119">
        <f>'1.2.Historical Market Map 12-13'!B79</f>
        <v>0</v>
      </c>
      <c r="U77" s="119">
        <f>'1.2.Historical Market Map 12-13'!C79</f>
        <v>0</v>
      </c>
      <c r="V77" s="119">
        <f>'1.2.Historical Market Map 12-13'!D79</f>
        <v>0</v>
      </c>
      <c r="W77" s="119" t="str">
        <f t="shared" si="30"/>
        <v>0 - 0 (0)</v>
      </c>
      <c r="X77" s="119">
        <f>'1.2.Historical Market Map 12-13'!F79</f>
        <v>0</v>
      </c>
      <c r="Y77" s="119">
        <f t="shared" si="25"/>
        <v>0</v>
      </c>
      <c r="Z77" s="119">
        <f t="shared" si="26"/>
        <v>0</v>
      </c>
      <c r="AA77" s="119">
        <f t="shared" si="27"/>
        <v>0</v>
      </c>
      <c r="AB77" s="119">
        <f t="shared" si="28"/>
        <v>0</v>
      </c>
      <c r="AC77" s="119">
        <f t="shared" si="29"/>
        <v>0</v>
      </c>
    </row>
    <row r="78" spans="19:29" x14ac:dyDescent="0.3">
      <c r="S78" s="192"/>
      <c r="T78" s="119">
        <f>'1.2.Historical Market Map 12-13'!B80</f>
        <v>0</v>
      </c>
      <c r="U78" s="119">
        <f>'1.2.Historical Market Map 12-13'!C80</f>
        <v>0</v>
      </c>
      <c r="V78" s="119">
        <f>'1.2.Historical Market Map 12-13'!D80</f>
        <v>0</v>
      </c>
      <c r="W78" s="119" t="str">
        <f t="shared" si="30"/>
        <v>0 - 0 (0)</v>
      </c>
      <c r="X78" s="119">
        <f>'1.2.Historical Market Map 12-13'!F80</f>
        <v>0</v>
      </c>
      <c r="Y78" s="119">
        <f t="shared" si="25"/>
        <v>0</v>
      </c>
      <c r="Z78" s="119">
        <f t="shared" si="26"/>
        <v>0</v>
      </c>
      <c r="AA78" s="119">
        <f t="shared" si="27"/>
        <v>0</v>
      </c>
      <c r="AB78" s="119">
        <f t="shared" si="28"/>
        <v>0</v>
      </c>
      <c r="AC78" s="119">
        <f t="shared" si="29"/>
        <v>0</v>
      </c>
    </row>
    <row r="79" spans="19:29" x14ac:dyDescent="0.3">
      <c r="S79" s="192"/>
      <c r="T79" s="119">
        <f>'1.2.Historical Market Map 12-13'!B81</f>
        <v>0</v>
      </c>
      <c r="U79" s="119">
        <f>'1.2.Historical Market Map 12-13'!C81</f>
        <v>0</v>
      </c>
      <c r="V79" s="119">
        <f>'1.2.Historical Market Map 12-13'!D81</f>
        <v>0</v>
      </c>
      <c r="W79" s="119" t="str">
        <f t="shared" si="30"/>
        <v>0 - 0 (0)</v>
      </c>
      <c r="X79" s="119">
        <f>'1.2.Historical Market Map 12-13'!F81</f>
        <v>0</v>
      </c>
      <c r="Y79" s="119">
        <f t="shared" si="25"/>
        <v>0</v>
      </c>
      <c r="Z79" s="119">
        <f t="shared" si="26"/>
        <v>0</v>
      </c>
      <c r="AA79" s="119">
        <f t="shared" si="27"/>
        <v>0</v>
      </c>
      <c r="AB79" s="119">
        <f t="shared" si="28"/>
        <v>0</v>
      </c>
      <c r="AC79" s="119">
        <f t="shared" si="29"/>
        <v>0</v>
      </c>
    </row>
    <row r="80" spans="19:29" x14ac:dyDescent="0.3">
      <c r="S80" s="192"/>
      <c r="T80" s="119">
        <f>'1.2.Historical Market Map 12-13'!B82</f>
        <v>0</v>
      </c>
      <c r="U80" s="119">
        <f>'1.2.Historical Market Map 12-13'!C82</f>
        <v>0</v>
      </c>
      <c r="V80" s="119">
        <f>'1.2.Historical Market Map 12-13'!D82</f>
        <v>0</v>
      </c>
      <c r="W80" s="119" t="str">
        <f t="shared" si="30"/>
        <v>0 - 0 (0)</v>
      </c>
      <c r="X80" s="119">
        <f>'1.2.Historical Market Map 12-13'!F82</f>
        <v>0</v>
      </c>
      <c r="Y80" s="119">
        <f t="shared" si="25"/>
        <v>0</v>
      </c>
      <c r="Z80" s="119">
        <f t="shared" si="26"/>
        <v>0</v>
      </c>
      <c r="AA80" s="119">
        <f t="shared" si="27"/>
        <v>0</v>
      </c>
      <c r="AB80" s="119">
        <f t="shared" si="28"/>
        <v>0</v>
      </c>
      <c r="AC80" s="119">
        <f t="shared" si="29"/>
        <v>0</v>
      </c>
    </row>
    <row r="81" spans="19:29" x14ac:dyDescent="0.3">
      <c r="S81" s="192"/>
      <c r="T81" s="119">
        <f>'1.2.Historical Market Map 12-13'!B83</f>
        <v>0</v>
      </c>
      <c r="U81" s="119">
        <f>'1.2.Historical Market Map 12-13'!C83</f>
        <v>0</v>
      </c>
      <c r="V81" s="119">
        <f>'1.2.Historical Market Map 12-13'!D83</f>
        <v>0</v>
      </c>
      <c r="W81" s="119" t="str">
        <f t="shared" si="30"/>
        <v>0 - 0 (0)</v>
      </c>
      <c r="X81" s="119">
        <f>'1.2.Historical Market Map 12-13'!F83</f>
        <v>0</v>
      </c>
      <c r="Y81" s="119">
        <f t="shared" si="25"/>
        <v>0</v>
      </c>
      <c r="Z81" s="119">
        <f t="shared" si="26"/>
        <v>0</v>
      </c>
      <c r="AA81" s="119">
        <f t="shared" si="27"/>
        <v>0</v>
      </c>
      <c r="AB81" s="119">
        <f t="shared" si="28"/>
        <v>0</v>
      </c>
      <c r="AC81" s="119">
        <f t="shared" si="29"/>
        <v>0</v>
      </c>
    </row>
    <row r="82" spans="19:29" x14ac:dyDescent="0.3">
      <c r="S82" s="192"/>
      <c r="T82" s="119">
        <f>'1.2.Historical Market Map 12-13'!B84</f>
        <v>0</v>
      </c>
      <c r="U82" s="119">
        <f>'1.2.Historical Market Map 12-13'!C84</f>
        <v>0</v>
      </c>
      <c r="V82" s="119">
        <f>'1.2.Historical Market Map 12-13'!D84</f>
        <v>0</v>
      </c>
      <c r="W82" s="119" t="str">
        <f t="shared" si="30"/>
        <v>0 - 0 (0)</v>
      </c>
      <c r="X82" s="119">
        <f>'1.2.Historical Market Map 12-13'!F84</f>
        <v>0</v>
      </c>
      <c r="Y82" s="119">
        <f t="shared" si="25"/>
        <v>0</v>
      </c>
      <c r="Z82" s="119">
        <f t="shared" si="26"/>
        <v>0</v>
      </c>
      <c r="AA82" s="119">
        <f t="shared" si="27"/>
        <v>0</v>
      </c>
      <c r="AB82" s="119">
        <f t="shared" si="28"/>
        <v>0</v>
      </c>
      <c r="AC82" s="119">
        <f t="shared" si="29"/>
        <v>0</v>
      </c>
    </row>
    <row r="83" spans="19:29" x14ac:dyDescent="0.3">
      <c r="S83" s="192"/>
      <c r="T83" s="119">
        <f>'1.2.Historical Market Map 12-13'!B85</f>
        <v>0</v>
      </c>
      <c r="U83" s="119">
        <f>'1.2.Historical Market Map 12-13'!C85</f>
        <v>0</v>
      </c>
      <c r="V83" s="119">
        <f>'1.2.Historical Market Map 12-13'!D85</f>
        <v>0</v>
      </c>
      <c r="W83" s="119" t="str">
        <f t="shared" si="30"/>
        <v>0 - 0 (0)</v>
      </c>
      <c r="X83" s="119">
        <f>'1.2.Historical Market Map 12-13'!F85</f>
        <v>0</v>
      </c>
      <c r="Y83" s="119">
        <f t="shared" si="25"/>
        <v>0</v>
      </c>
      <c r="Z83" s="119">
        <f t="shared" si="26"/>
        <v>0</v>
      </c>
      <c r="AA83" s="119">
        <f t="shared" si="27"/>
        <v>0</v>
      </c>
      <c r="AB83" s="119">
        <f t="shared" si="28"/>
        <v>0</v>
      </c>
      <c r="AC83" s="119">
        <f t="shared" si="29"/>
        <v>0</v>
      </c>
    </row>
    <row r="84" spans="19:29" x14ac:dyDescent="0.3">
      <c r="S84" s="192"/>
      <c r="T84" s="119">
        <f>'1.2.Historical Market Map 12-13'!B86</f>
        <v>0</v>
      </c>
      <c r="U84" s="119">
        <f>'1.2.Historical Market Map 12-13'!C86</f>
        <v>0</v>
      </c>
      <c r="V84" s="119">
        <f>'1.2.Historical Market Map 12-13'!D86</f>
        <v>0</v>
      </c>
      <c r="W84" s="119" t="str">
        <f t="shared" si="30"/>
        <v>0 - 0 (0)</v>
      </c>
      <c r="X84" s="119">
        <f>'1.2.Historical Market Map 12-13'!F86</f>
        <v>0</v>
      </c>
      <c r="Y84" s="119">
        <f t="shared" si="25"/>
        <v>0</v>
      </c>
      <c r="Z84" s="119">
        <f t="shared" si="26"/>
        <v>0</v>
      </c>
      <c r="AA84" s="119">
        <f t="shared" si="27"/>
        <v>0</v>
      </c>
      <c r="AB84" s="119">
        <f t="shared" si="28"/>
        <v>0</v>
      </c>
      <c r="AC84" s="119">
        <f t="shared" si="29"/>
        <v>0</v>
      </c>
    </row>
    <row r="85" spans="19:29" x14ac:dyDescent="0.3">
      <c r="T85" s="119">
        <f>'1.2.Historical Market Map 12-13'!B87</f>
        <v>0</v>
      </c>
      <c r="U85" s="119">
        <f>'1.2.Historical Market Map 12-13'!C87</f>
        <v>0</v>
      </c>
      <c r="V85" s="119">
        <f>'1.2.Historical Market Map 12-13'!D87</f>
        <v>0</v>
      </c>
      <c r="W85" s="119" t="str">
        <f t="shared" si="30"/>
        <v>0 - 0 (0)</v>
      </c>
      <c r="X85" s="119">
        <f>'1.2.Historical Market Map 12-13'!F87</f>
        <v>0</v>
      </c>
      <c r="Y85" s="119">
        <f t="shared" si="25"/>
        <v>0</v>
      </c>
      <c r="Z85" s="119">
        <f t="shared" si="26"/>
        <v>0</v>
      </c>
      <c r="AA85" s="119">
        <f t="shared" si="27"/>
        <v>0</v>
      </c>
      <c r="AB85" s="119">
        <f t="shared" si="28"/>
        <v>0</v>
      </c>
      <c r="AC85" s="119">
        <f t="shared" si="29"/>
        <v>0</v>
      </c>
    </row>
    <row r="86" spans="19:29" x14ac:dyDescent="0.3">
      <c r="T86" s="119">
        <f>'1.2.Historical Market Map 12-13'!B88</f>
        <v>0</v>
      </c>
      <c r="U86" s="119">
        <f>'1.2.Historical Market Map 12-13'!C88</f>
        <v>0</v>
      </c>
      <c r="V86" s="119">
        <f>'1.2.Historical Market Map 12-13'!D88</f>
        <v>0</v>
      </c>
      <c r="W86" s="119" t="str">
        <f t="shared" si="30"/>
        <v>0 - 0 (0)</v>
      </c>
      <c r="X86" s="119">
        <f>'1.2.Historical Market Map 12-13'!F88</f>
        <v>0</v>
      </c>
      <c r="Y86" s="119">
        <f t="shared" si="25"/>
        <v>0</v>
      </c>
      <c r="Z86" s="119">
        <f t="shared" si="26"/>
        <v>0</v>
      </c>
      <c r="AA86" s="119">
        <f t="shared" si="27"/>
        <v>0</v>
      </c>
      <c r="AB86" s="119">
        <f t="shared" si="28"/>
        <v>0</v>
      </c>
      <c r="AC86" s="119">
        <f t="shared" si="29"/>
        <v>0</v>
      </c>
    </row>
    <row r="87" spans="19:29" x14ac:dyDescent="0.3">
      <c r="T87" s="119">
        <f>'1.2.Historical Market Map 12-13'!B89</f>
        <v>0</v>
      </c>
      <c r="U87" s="119">
        <f>'1.2.Historical Market Map 12-13'!C89</f>
        <v>0</v>
      </c>
      <c r="V87" s="119">
        <f>'1.2.Historical Market Map 12-13'!D89</f>
        <v>0</v>
      </c>
      <c r="W87" s="119" t="str">
        <f t="shared" si="30"/>
        <v>0 - 0 (0)</v>
      </c>
      <c r="X87" s="119">
        <f>'1.2.Historical Market Map 12-13'!F89</f>
        <v>0</v>
      </c>
      <c r="Y87" s="119">
        <f t="shared" si="25"/>
        <v>0</v>
      </c>
      <c r="Z87" s="119">
        <f t="shared" si="26"/>
        <v>0</v>
      </c>
      <c r="AA87" s="119">
        <f t="shared" si="27"/>
        <v>0</v>
      </c>
      <c r="AB87" s="119">
        <f t="shared" si="28"/>
        <v>0</v>
      </c>
      <c r="AC87" s="119">
        <f t="shared" si="29"/>
        <v>0</v>
      </c>
    </row>
    <row r="88" spans="19:29" x14ac:dyDescent="0.3">
      <c r="T88" s="119">
        <f>'1.2.Historical Market Map 12-13'!B90</f>
        <v>0</v>
      </c>
      <c r="U88" s="119">
        <f>'1.2.Historical Market Map 12-13'!C90</f>
        <v>0</v>
      </c>
      <c r="V88" s="119">
        <f>'1.2.Historical Market Map 12-13'!D90</f>
        <v>0</v>
      </c>
      <c r="W88" s="119" t="str">
        <f t="shared" si="30"/>
        <v>0 - 0 (0)</v>
      </c>
      <c r="X88" s="119">
        <f>'1.2.Historical Market Map 12-13'!F90</f>
        <v>0</v>
      </c>
      <c r="Y88" s="119">
        <f t="shared" si="25"/>
        <v>0</v>
      </c>
      <c r="Z88" s="119">
        <f t="shared" si="26"/>
        <v>0</v>
      </c>
      <c r="AA88" s="119">
        <f t="shared" si="27"/>
        <v>0</v>
      </c>
      <c r="AB88" s="119">
        <f t="shared" si="28"/>
        <v>0</v>
      </c>
      <c r="AC88" s="119">
        <f t="shared" si="29"/>
        <v>0</v>
      </c>
    </row>
    <row r="89" spans="19:29" x14ac:dyDescent="0.3">
      <c r="T89" s="119">
        <f>'1.2.Historical Market Map 12-13'!B91</f>
        <v>0</v>
      </c>
      <c r="U89" s="119">
        <f>'1.2.Historical Market Map 12-13'!C91</f>
        <v>0</v>
      </c>
      <c r="V89" s="119">
        <f>'1.2.Historical Market Map 12-13'!D91</f>
        <v>0</v>
      </c>
      <c r="W89" s="119" t="str">
        <f t="shared" si="30"/>
        <v>0 - 0 (0)</v>
      </c>
      <c r="X89" s="119">
        <f>'1.2.Historical Market Map 12-13'!F91</f>
        <v>0</v>
      </c>
      <c r="Y89" s="119">
        <f t="shared" si="25"/>
        <v>0</v>
      </c>
      <c r="Z89" s="119">
        <f t="shared" si="26"/>
        <v>0</v>
      </c>
      <c r="AA89" s="119">
        <f t="shared" si="27"/>
        <v>0</v>
      </c>
      <c r="AB89" s="119">
        <f t="shared" si="28"/>
        <v>0</v>
      </c>
      <c r="AC89" s="119">
        <f t="shared" si="29"/>
        <v>0</v>
      </c>
    </row>
    <row r="90" spans="19:29" x14ac:dyDescent="0.3">
      <c r="T90" s="119">
        <f>'1.2.Historical Market Map 12-13'!B92</f>
        <v>0</v>
      </c>
      <c r="U90" s="119">
        <f>'1.2.Historical Market Map 12-13'!C92</f>
        <v>0</v>
      </c>
      <c r="V90" s="119">
        <f>'1.2.Historical Market Map 12-13'!D92</f>
        <v>0</v>
      </c>
      <c r="W90" s="119" t="str">
        <f t="shared" si="30"/>
        <v>0 - 0 (0)</v>
      </c>
      <c r="X90" s="119">
        <f>'1.2.Historical Market Map 12-13'!F92</f>
        <v>0</v>
      </c>
      <c r="Y90" s="119">
        <f t="shared" si="25"/>
        <v>0</v>
      </c>
      <c r="Z90" s="119">
        <f t="shared" si="26"/>
        <v>0</v>
      </c>
      <c r="AA90" s="119">
        <f t="shared" si="27"/>
        <v>0</v>
      </c>
      <c r="AB90" s="119">
        <f t="shared" si="28"/>
        <v>0</v>
      </c>
      <c r="AC90" s="119">
        <f t="shared" si="29"/>
        <v>0</v>
      </c>
    </row>
    <row r="91" spans="19:29" x14ac:dyDescent="0.3">
      <c r="T91" s="119">
        <f>'1.2.Historical Market Map 12-13'!B93</f>
        <v>0</v>
      </c>
      <c r="U91" s="119">
        <f>'1.2.Historical Market Map 12-13'!C93</f>
        <v>0</v>
      </c>
      <c r="V91" s="119">
        <f>'1.2.Historical Market Map 12-13'!D93</f>
        <v>0</v>
      </c>
      <c r="W91" s="119" t="str">
        <f t="shared" si="30"/>
        <v>0 - 0 (0)</v>
      </c>
      <c r="X91" s="119">
        <f>'1.2.Historical Market Map 12-13'!F93</f>
        <v>0</v>
      </c>
      <c r="Y91" s="119">
        <f t="shared" si="25"/>
        <v>0</v>
      </c>
      <c r="Z91" s="119">
        <f t="shared" si="26"/>
        <v>0</v>
      </c>
      <c r="AA91" s="119">
        <f t="shared" si="27"/>
        <v>0</v>
      </c>
      <c r="AB91" s="119">
        <f t="shared" si="28"/>
        <v>0</v>
      </c>
      <c r="AC91" s="119">
        <f t="shared" si="29"/>
        <v>0</v>
      </c>
    </row>
    <row r="92" spans="19:29" x14ac:dyDescent="0.3">
      <c r="T92" s="119">
        <f>'1.2.Historical Market Map 12-13'!B94</f>
        <v>0</v>
      </c>
      <c r="U92" s="119">
        <f>'1.2.Historical Market Map 12-13'!C94</f>
        <v>0</v>
      </c>
      <c r="V92" s="119">
        <f>'1.2.Historical Market Map 12-13'!D94</f>
        <v>0</v>
      </c>
      <c r="W92" s="119" t="str">
        <f t="shared" si="30"/>
        <v>0 - 0 (0)</v>
      </c>
      <c r="X92" s="119">
        <f>'1.2.Historical Market Map 12-13'!F94</f>
        <v>0</v>
      </c>
      <c r="Y92" s="119">
        <f t="shared" si="25"/>
        <v>0</v>
      </c>
      <c r="Z92" s="119">
        <f t="shared" si="26"/>
        <v>0</v>
      </c>
      <c r="AA92" s="119">
        <f t="shared" si="27"/>
        <v>0</v>
      </c>
      <c r="AB92" s="119">
        <f t="shared" si="28"/>
        <v>0</v>
      </c>
      <c r="AC92" s="119">
        <f t="shared" si="29"/>
        <v>0</v>
      </c>
    </row>
    <row r="93" spans="19:29" x14ac:dyDescent="0.3">
      <c r="T93" s="119">
        <f>'1.2.Historical Market Map 12-13'!B95</f>
        <v>0</v>
      </c>
      <c r="U93" s="119">
        <f>'1.2.Historical Market Map 12-13'!C95</f>
        <v>0</v>
      </c>
      <c r="V93" s="119">
        <f>'1.2.Historical Market Map 12-13'!D95</f>
        <v>0</v>
      </c>
      <c r="W93" s="119" t="str">
        <f t="shared" si="30"/>
        <v>0 - 0 (0)</v>
      </c>
      <c r="X93" s="119">
        <f>'1.2.Historical Market Map 12-13'!F95</f>
        <v>0</v>
      </c>
      <c r="Y93" s="119">
        <f t="shared" si="25"/>
        <v>0</v>
      </c>
      <c r="Z93" s="119">
        <f t="shared" si="26"/>
        <v>0</v>
      </c>
      <c r="AA93" s="119">
        <f t="shared" si="27"/>
        <v>0</v>
      </c>
      <c r="AB93" s="119">
        <f t="shared" si="28"/>
        <v>0</v>
      </c>
      <c r="AC93" s="119">
        <f t="shared" si="29"/>
        <v>0</v>
      </c>
    </row>
    <row r="94" spans="19:29" x14ac:dyDescent="0.3">
      <c r="T94" s="119">
        <f>'1.2.Historical Market Map 12-13'!B96</f>
        <v>0</v>
      </c>
      <c r="U94" s="119">
        <f>'1.2.Historical Market Map 12-13'!C96</f>
        <v>0</v>
      </c>
      <c r="V94" s="119">
        <f>'1.2.Historical Market Map 12-13'!D96</f>
        <v>0</v>
      </c>
      <c r="W94" s="119" t="str">
        <f t="shared" si="30"/>
        <v>0 - 0 (0)</v>
      </c>
      <c r="X94" s="119">
        <f>'1.2.Historical Market Map 12-13'!F96</f>
        <v>0</v>
      </c>
      <c r="Y94" s="119">
        <f t="shared" si="25"/>
        <v>0</v>
      </c>
      <c r="Z94" s="119">
        <f t="shared" si="26"/>
        <v>0</v>
      </c>
      <c r="AA94" s="119">
        <f t="shared" si="27"/>
        <v>0</v>
      </c>
      <c r="AB94" s="119">
        <f t="shared" si="28"/>
        <v>0</v>
      </c>
      <c r="AC94" s="119">
        <f t="shared" si="29"/>
        <v>0</v>
      </c>
    </row>
    <row r="95" spans="19:29" x14ac:dyDescent="0.3">
      <c r="T95" s="119">
        <f>'1.2.Historical Market Map 12-13'!B97</f>
        <v>0</v>
      </c>
      <c r="U95" s="119">
        <f>'1.2.Historical Market Map 12-13'!C97</f>
        <v>0</v>
      </c>
      <c r="V95" s="119">
        <f>'1.2.Historical Market Map 12-13'!D97</f>
        <v>0</v>
      </c>
      <c r="W95" s="119" t="str">
        <f t="shared" si="30"/>
        <v>0 - 0 (0)</v>
      </c>
      <c r="X95" s="119">
        <f>'1.2.Historical Market Map 12-13'!F97</f>
        <v>0</v>
      </c>
      <c r="Y95" s="119">
        <f t="shared" si="25"/>
        <v>0</v>
      </c>
      <c r="Z95" s="119">
        <f t="shared" si="26"/>
        <v>0</v>
      </c>
      <c r="AA95" s="119">
        <f t="shared" si="27"/>
        <v>0</v>
      </c>
      <c r="AB95" s="119">
        <f t="shared" si="28"/>
        <v>0</v>
      </c>
      <c r="AC95" s="119">
        <f t="shared" si="29"/>
        <v>0</v>
      </c>
    </row>
    <row r="96" spans="19:29" x14ac:dyDescent="0.3">
      <c r="T96" s="119">
        <f>'1.2.Historical Market Map 12-13'!B98</f>
        <v>0</v>
      </c>
      <c r="U96" s="119">
        <f>'1.2.Historical Market Map 12-13'!C98</f>
        <v>0</v>
      </c>
      <c r="V96" s="119">
        <f>'1.2.Historical Market Map 12-13'!D98</f>
        <v>0</v>
      </c>
      <c r="W96" s="119" t="str">
        <f t="shared" si="30"/>
        <v>0 - 0 (0)</v>
      </c>
      <c r="X96" s="119">
        <f>'1.2.Historical Market Map 12-13'!F98</f>
        <v>0</v>
      </c>
      <c r="Y96" s="119">
        <f t="shared" si="25"/>
        <v>0</v>
      </c>
      <c r="Z96" s="119">
        <f t="shared" si="26"/>
        <v>0</v>
      </c>
      <c r="AA96" s="119">
        <f t="shared" si="27"/>
        <v>0</v>
      </c>
      <c r="AB96" s="119">
        <f t="shared" si="28"/>
        <v>0</v>
      </c>
      <c r="AC96" s="119">
        <f t="shared" si="29"/>
        <v>0</v>
      </c>
    </row>
    <row r="97" spans="20:29" x14ac:dyDescent="0.3">
      <c r="T97" s="119">
        <f>'1.2.Historical Market Map 12-13'!B99</f>
        <v>0</v>
      </c>
      <c r="U97" s="119">
        <f>'1.2.Historical Market Map 12-13'!C99</f>
        <v>0</v>
      </c>
      <c r="V97" s="119">
        <f>'1.2.Historical Market Map 12-13'!D99</f>
        <v>0</v>
      </c>
      <c r="W97" s="119" t="str">
        <f t="shared" si="30"/>
        <v>0 - 0 (0)</v>
      </c>
      <c r="X97" s="119">
        <f>'1.2.Historical Market Map 12-13'!F99</f>
        <v>0</v>
      </c>
      <c r="Y97" s="119">
        <f t="shared" si="25"/>
        <v>0</v>
      </c>
      <c r="Z97" s="119">
        <f t="shared" si="26"/>
        <v>0</v>
      </c>
      <c r="AA97" s="119">
        <f t="shared" si="27"/>
        <v>0</v>
      </c>
      <c r="AB97" s="119">
        <f t="shared" si="28"/>
        <v>0</v>
      </c>
      <c r="AC97" s="119">
        <f t="shared" si="29"/>
        <v>0</v>
      </c>
    </row>
    <row r="98" spans="20:29" x14ac:dyDescent="0.3">
      <c r="T98" s="119">
        <f>'1.2.Historical Market Map 12-13'!B100</f>
        <v>0</v>
      </c>
      <c r="U98" s="119">
        <f>'1.2.Historical Market Map 12-13'!C100</f>
        <v>0</v>
      </c>
      <c r="V98" s="119">
        <f>'1.2.Historical Market Map 12-13'!D100</f>
        <v>0</v>
      </c>
      <c r="W98" s="119" t="str">
        <f t="shared" si="30"/>
        <v>0 - 0 (0)</v>
      </c>
      <c r="X98" s="119">
        <f>'1.2.Historical Market Map 12-13'!F100</f>
        <v>0</v>
      </c>
      <c r="Y98" s="119">
        <f t="shared" si="25"/>
        <v>0</v>
      </c>
      <c r="Z98" s="119">
        <f t="shared" si="26"/>
        <v>0</v>
      </c>
      <c r="AA98" s="119">
        <f t="shared" si="27"/>
        <v>0</v>
      </c>
      <c r="AB98" s="119">
        <f t="shared" si="28"/>
        <v>0</v>
      </c>
      <c r="AC98" s="119">
        <f t="shared" si="29"/>
        <v>0</v>
      </c>
    </row>
    <row r="99" spans="20:29" x14ac:dyDescent="0.3">
      <c r="T99" s="119">
        <f>'1.2.Historical Market Map 12-13'!B101</f>
        <v>0</v>
      </c>
      <c r="U99" s="119">
        <f>'1.2.Historical Market Map 12-13'!C101</f>
        <v>0</v>
      </c>
      <c r="V99" s="119">
        <f>'1.2.Historical Market Map 12-13'!D101</f>
        <v>0</v>
      </c>
      <c r="W99" s="119" t="str">
        <f t="shared" si="30"/>
        <v>0 - 0 (0)</v>
      </c>
      <c r="X99" s="119">
        <f>'1.2.Historical Market Map 12-13'!F101</f>
        <v>0</v>
      </c>
      <c r="Y99" s="119">
        <f t="shared" si="25"/>
        <v>0</v>
      </c>
      <c r="Z99" s="119">
        <f t="shared" si="26"/>
        <v>0</v>
      </c>
      <c r="AA99" s="119">
        <f t="shared" si="27"/>
        <v>0</v>
      </c>
      <c r="AB99" s="119">
        <f t="shared" si="28"/>
        <v>0</v>
      </c>
      <c r="AC99" s="119">
        <f t="shared" si="29"/>
        <v>0</v>
      </c>
    </row>
    <row r="100" spans="20:29" x14ac:dyDescent="0.3">
      <c r="T100" s="119">
        <f>'1.2.Historical Market Map 12-13'!B102</f>
        <v>0</v>
      </c>
      <c r="U100" s="119">
        <f>'1.2.Historical Market Map 12-13'!C102</f>
        <v>0</v>
      </c>
      <c r="V100" s="119">
        <f>'1.2.Historical Market Map 12-13'!D102</f>
        <v>0</v>
      </c>
      <c r="W100" s="119" t="str">
        <f t="shared" si="30"/>
        <v>0 - 0 (0)</v>
      </c>
      <c r="X100" s="119">
        <f>'1.2.Historical Market Map 12-13'!F102</f>
        <v>0</v>
      </c>
      <c r="Y100" s="119">
        <f t="shared" si="25"/>
        <v>0</v>
      </c>
      <c r="Z100" s="119">
        <f t="shared" si="26"/>
        <v>0</v>
      </c>
      <c r="AA100" s="119">
        <f t="shared" si="27"/>
        <v>0</v>
      </c>
      <c r="AB100" s="119">
        <f t="shared" si="28"/>
        <v>0</v>
      </c>
      <c r="AC100" s="119">
        <f t="shared" si="29"/>
        <v>0</v>
      </c>
    </row>
    <row r="101" spans="20:29" x14ac:dyDescent="0.3">
      <c r="T101" s="119">
        <f>'1.2.Historical Market Map 12-13'!B103</f>
        <v>0</v>
      </c>
      <c r="U101" s="119">
        <f>'1.2.Historical Market Map 12-13'!C103</f>
        <v>0</v>
      </c>
      <c r="V101" s="119">
        <f>'1.2.Historical Market Map 12-13'!D103</f>
        <v>0</v>
      </c>
      <c r="W101" s="119" t="str">
        <f t="shared" si="30"/>
        <v>0 - 0 (0)</v>
      </c>
      <c r="X101" s="119">
        <f>'1.2.Historical Market Map 12-13'!F103</f>
        <v>0</v>
      </c>
      <c r="Y101" s="119">
        <f t="shared" si="25"/>
        <v>0</v>
      </c>
      <c r="Z101" s="119">
        <f t="shared" si="26"/>
        <v>0</v>
      </c>
      <c r="AA101" s="119">
        <f t="shared" si="27"/>
        <v>0</v>
      </c>
      <c r="AB101" s="119">
        <f t="shared" si="28"/>
        <v>0</v>
      </c>
      <c r="AC101" s="119">
        <f t="shared" si="29"/>
        <v>0</v>
      </c>
    </row>
    <row r="102" spans="20:29" x14ac:dyDescent="0.3">
      <c r="T102" s="119">
        <f>'1.2.Historical Market Map 12-13'!B104</f>
        <v>0</v>
      </c>
      <c r="U102" s="119">
        <f>'1.2.Historical Market Map 12-13'!C104</f>
        <v>0</v>
      </c>
      <c r="V102" s="119">
        <f>'1.2.Historical Market Map 12-13'!D104</f>
        <v>0</v>
      </c>
      <c r="W102" s="119" t="str">
        <f t="shared" si="30"/>
        <v>0 - 0 (0)</v>
      </c>
      <c r="X102" s="119">
        <f>'1.2.Historical Market Map 12-13'!F104</f>
        <v>0</v>
      </c>
      <c r="Y102" s="119">
        <f t="shared" si="25"/>
        <v>0</v>
      </c>
      <c r="Z102" s="119">
        <f t="shared" si="26"/>
        <v>0</v>
      </c>
      <c r="AA102" s="119">
        <f t="shared" si="27"/>
        <v>0</v>
      </c>
      <c r="AB102" s="119">
        <f t="shared" si="28"/>
        <v>0</v>
      </c>
      <c r="AC102" s="119">
        <f t="shared" si="29"/>
        <v>0</v>
      </c>
    </row>
    <row r="103" spans="20:29" x14ac:dyDescent="0.3">
      <c r="T103" s="119">
        <f>'1.2.Historical Market Map 12-13'!B105</f>
        <v>0</v>
      </c>
      <c r="U103" s="119">
        <f>'1.2.Historical Market Map 12-13'!C105</f>
        <v>0</v>
      </c>
      <c r="V103" s="119">
        <f>'1.2.Historical Market Map 12-13'!D105</f>
        <v>0</v>
      </c>
      <c r="W103" s="119" t="str">
        <f t="shared" si="30"/>
        <v>0 - 0 (0)</v>
      </c>
      <c r="X103" s="119">
        <f>'1.2.Historical Market Map 12-13'!F105</f>
        <v>0</v>
      </c>
      <c r="Y103" s="119">
        <f t="shared" si="25"/>
        <v>0</v>
      </c>
      <c r="Z103" s="119">
        <f t="shared" si="26"/>
        <v>0</v>
      </c>
      <c r="AA103" s="119">
        <f t="shared" si="27"/>
        <v>0</v>
      </c>
      <c r="AB103" s="119">
        <f t="shared" si="28"/>
        <v>0</v>
      </c>
      <c r="AC103" s="119">
        <f t="shared" si="29"/>
        <v>0</v>
      </c>
    </row>
    <row r="104" spans="20:29" x14ac:dyDescent="0.3">
      <c r="T104" s="119">
        <f>'1.2.Historical Market Map 12-13'!B106</f>
        <v>0</v>
      </c>
      <c r="U104" s="119">
        <f>'1.2.Historical Market Map 12-13'!C106</f>
        <v>0</v>
      </c>
      <c r="V104" s="119">
        <f>'1.2.Historical Market Map 12-13'!D106</f>
        <v>0</v>
      </c>
      <c r="W104" s="119" t="str">
        <f t="shared" si="30"/>
        <v>0 - 0 (0)</v>
      </c>
      <c r="X104" s="119">
        <f>'1.2.Historical Market Map 12-13'!F106</f>
        <v>0</v>
      </c>
      <c r="Y104" s="119">
        <f t="shared" si="25"/>
        <v>0</v>
      </c>
      <c r="Z104" s="119">
        <f t="shared" si="26"/>
        <v>0</v>
      </c>
      <c r="AA104" s="119">
        <f t="shared" si="27"/>
        <v>0</v>
      </c>
      <c r="AB104" s="119">
        <f t="shared" si="28"/>
        <v>0</v>
      </c>
      <c r="AC104" s="119">
        <f t="shared" si="29"/>
        <v>0</v>
      </c>
    </row>
    <row r="105" spans="20:29" x14ac:dyDescent="0.3">
      <c r="T105" s="119">
        <f>'1.2.Historical Market Map 12-13'!B107</f>
        <v>0</v>
      </c>
      <c r="U105" s="119">
        <f>'1.2.Historical Market Map 12-13'!C107</f>
        <v>0</v>
      </c>
      <c r="V105" s="119">
        <f>'1.2.Historical Market Map 12-13'!D107</f>
        <v>0</v>
      </c>
      <c r="W105" s="119" t="str">
        <f t="shared" si="30"/>
        <v>0 - 0 (0)</v>
      </c>
      <c r="X105" s="119">
        <f>'1.2.Historical Market Map 12-13'!F107</f>
        <v>0</v>
      </c>
      <c r="Y105" s="119">
        <f t="shared" si="25"/>
        <v>0</v>
      </c>
      <c r="Z105" s="119">
        <f t="shared" si="26"/>
        <v>0</v>
      </c>
      <c r="AA105" s="119">
        <f t="shared" si="27"/>
        <v>0</v>
      </c>
      <c r="AB105" s="119">
        <f t="shared" si="28"/>
        <v>0</v>
      </c>
      <c r="AC105" s="119">
        <f t="shared" si="29"/>
        <v>0</v>
      </c>
    </row>
    <row r="106" spans="20:29" x14ac:dyDescent="0.3">
      <c r="T106" s="119">
        <f>'1.2.Historical Market Map 12-13'!B108</f>
        <v>0</v>
      </c>
      <c r="U106" s="119">
        <f>'1.2.Historical Market Map 12-13'!C108</f>
        <v>0</v>
      </c>
      <c r="V106" s="119">
        <f>'1.2.Historical Market Map 12-13'!D108</f>
        <v>0</v>
      </c>
      <c r="W106" s="119" t="str">
        <f t="shared" si="30"/>
        <v>0 - 0 (0)</v>
      </c>
      <c r="X106" s="119">
        <f>'1.2.Historical Market Map 12-13'!F108</f>
        <v>0</v>
      </c>
      <c r="Y106" s="119">
        <f t="shared" si="25"/>
        <v>0</v>
      </c>
      <c r="Z106" s="119">
        <f t="shared" si="26"/>
        <v>0</v>
      </c>
      <c r="AA106" s="119">
        <f t="shared" si="27"/>
        <v>0</v>
      </c>
      <c r="AB106" s="119">
        <f t="shared" si="28"/>
        <v>0</v>
      </c>
      <c r="AC106" s="119">
        <f t="shared" si="29"/>
        <v>0</v>
      </c>
    </row>
    <row r="107" spans="20:29" x14ac:dyDescent="0.3">
      <c r="T107" s="119">
        <f>'1.2.Historical Market Map 12-13'!B109</f>
        <v>0</v>
      </c>
      <c r="U107" s="119">
        <f>'1.2.Historical Market Map 12-13'!C109</f>
        <v>0</v>
      </c>
      <c r="V107" s="119">
        <f>'1.2.Historical Market Map 12-13'!D109</f>
        <v>0</v>
      </c>
      <c r="W107" s="119" t="str">
        <f t="shared" si="30"/>
        <v>0 - 0 (0)</v>
      </c>
      <c r="X107" s="119">
        <f>'1.2.Historical Market Map 12-13'!F109</f>
        <v>0</v>
      </c>
      <c r="Y107" s="119">
        <f t="shared" si="25"/>
        <v>0</v>
      </c>
      <c r="Z107" s="119">
        <f t="shared" si="26"/>
        <v>0</v>
      </c>
      <c r="AA107" s="119">
        <f t="shared" si="27"/>
        <v>0</v>
      </c>
      <c r="AB107" s="119">
        <f t="shared" si="28"/>
        <v>0</v>
      </c>
      <c r="AC107" s="119">
        <f t="shared" si="29"/>
        <v>0</v>
      </c>
    </row>
    <row r="108" spans="20:29" x14ac:dyDescent="0.3">
      <c r="T108" s="119">
        <f>'1.2.Historical Market Map 12-13'!B110</f>
        <v>0</v>
      </c>
      <c r="U108" s="119">
        <f>'1.2.Historical Market Map 12-13'!C110</f>
        <v>0</v>
      </c>
      <c r="V108" s="119">
        <f>'1.2.Historical Market Map 12-13'!D110</f>
        <v>0</v>
      </c>
      <c r="W108" s="119" t="str">
        <f t="shared" si="30"/>
        <v>0 - 0 (0)</v>
      </c>
      <c r="X108" s="119">
        <f>'1.2.Historical Market Map 12-13'!F110</f>
        <v>0</v>
      </c>
      <c r="Y108" s="119">
        <f t="shared" si="25"/>
        <v>0</v>
      </c>
      <c r="Z108" s="119">
        <f t="shared" si="26"/>
        <v>0</v>
      </c>
      <c r="AA108" s="119">
        <f t="shared" si="27"/>
        <v>0</v>
      </c>
      <c r="AB108" s="119">
        <f t="shared" si="28"/>
        <v>0</v>
      </c>
      <c r="AC108" s="119">
        <f t="shared" si="29"/>
        <v>0</v>
      </c>
    </row>
    <row r="109" spans="20:29" x14ac:dyDescent="0.3">
      <c r="T109" s="119">
        <f>'1.2.Historical Market Map 12-13'!B111</f>
        <v>0</v>
      </c>
      <c r="U109" s="119">
        <f>'1.2.Historical Market Map 12-13'!C111</f>
        <v>0</v>
      </c>
      <c r="V109" s="119">
        <f>'1.2.Historical Market Map 12-13'!D111</f>
        <v>0</v>
      </c>
      <c r="W109" s="119" t="str">
        <f t="shared" si="30"/>
        <v>0 - 0 (0)</v>
      </c>
      <c r="X109" s="119">
        <f>'1.2.Historical Market Map 12-13'!F111</f>
        <v>0</v>
      </c>
      <c r="Y109" s="119">
        <f t="shared" si="25"/>
        <v>0</v>
      </c>
      <c r="Z109" s="119">
        <f t="shared" si="26"/>
        <v>0</v>
      </c>
      <c r="AA109" s="119">
        <f t="shared" si="27"/>
        <v>0</v>
      </c>
      <c r="AB109" s="119">
        <f t="shared" si="28"/>
        <v>0</v>
      </c>
      <c r="AC109" s="119">
        <f t="shared" si="29"/>
        <v>0</v>
      </c>
    </row>
    <row r="110" spans="20:29" x14ac:dyDescent="0.3">
      <c r="T110" s="119">
        <f>'1.2.Historical Market Map 12-13'!B112</f>
        <v>0</v>
      </c>
      <c r="U110" s="119">
        <f>'1.2.Historical Market Map 12-13'!C112</f>
        <v>0</v>
      </c>
      <c r="V110" s="119">
        <f>'1.2.Historical Market Map 12-13'!D112</f>
        <v>0</v>
      </c>
      <c r="W110" s="119" t="str">
        <f t="shared" si="30"/>
        <v>0 - 0 (0)</v>
      </c>
      <c r="X110" s="119">
        <f>'1.2.Historical Market Map 12-13'!F112</f>
        <v>0</v>
      </c>
      <c r="Y110" s="119">
        <f t="shared" si="25"/>
        <v>0</v>
      </c>
      <c r="Z110" s="119">
        <f t="shared" si="26"/>
        <v>0</v>
      </c>
      <c r="AA110" s="119">
        <f t="shared" si="27"/>
        <v>0</v>
      </c>
      <c r="AB110" s="119">
        <f t="shared" si="28"/>
        <v>0</v>
      </c>
      <c r="AC110" s="119">
        <f t="shared" si="29"/>
        <v>0</v>
      </c>
    </row>
    <row r="111" spans="20:29" x14ac:dyDescent="0.3">
      <c r="T111" s="119">
        <f>'1.2.Historical Market Map 12-13'!B113</f>
        <v>0</v>
      </c>
      <c r="U111" s="119">
        <f>'1.2.Historical Market Map 12-13'!C113</f>
        <v>0</v>
      </c>
      <c r="V111" s="119">
        <f>'1.2.Historical Market Map 12-13'!D113</f>
        <v>0</v>
      </c>
      <c r="W111" s="119" t="str">
        <f t="shared" si="30"/>
        <v>0 - 0 (0)</v>
      </c>
      <c r="X111" s="119">
        <f>'1.2.Historical Market Map 12-13'!F113</f>
        <v>0</v>
      </c>
      <c r="Y111" s="119">
        <f t="shared" si="25"/>
        <v>0</v>
      </c>
      <c r="Z111" s="119">
        <f t="shared" si="26"/>
        <v>0</v>
      </c>
      <c r="AA111" s="119">
        <f t="shared" si="27"/>
        <v>0</v>
      </c>
      <c r="AB111" s="119">
        <f t="shared" si="28"/>
        <v>0</v>
      </c>
      <c r="AC111" s="119">
        <f t="shared" si="29"/>
        <v>0</v>
      </c>
    </row>
    <row r="112" spans="20:29" x14ac:dyDescent="0.3">
      <c r="T112" s="119">
        <f>'1.2.Historical Market Map 12-13'!B114</f>
        <v>0</v>
      </c>
      <c r="U112" s="119">
        <f>'1.2.Historical Market Map 12-13'!C114</f>
        <v>0</v>
      </c>
      <c r="V112" s="119">
        <f>'1.2.Historical Market Map 12-13'!D114</f>
        <v>0</v>
      </c>
      <c r="W112" s="119" t="str">
        <f t="shared" si="30"/>
        <v>0 - 0 (0)</v>
      </c>
      <c r="X112" s="119">
        <f>'1.2.Historical Market Map 12-13'!F114</f>
        <v>0</v>
      </c>
      <c r="Y112" s="119">
        <f t="shared" si="25"/>
        <v>0</v>
      </c>
      <c r="Z112" s="119">
        <f t="shared" si="26"/>
        <v>0</v>
      </c>
      <c r="AA112" s="119">
        <f t="shared" si="27"/>
        <v>0</v>
      </c>
      <c r="AB112" s="119">
        <f t="shared" si="28"/>
        <v>0</v>
      </c>
      <c r="AC112" s="119">
        <f t="shared" si="29"/>
        <v>0</v>
      </c>
    </row>
    <row r="113" spans="20:29" x14ac:dyDescent="0.3">
      <c r="T113" s="119">
        <f>'1.2.Historical Market Map 12-13'!B115</f>
        <v>0</v>
      </c>
      <c r="U113" s="119">
        <f>'1.2.Historical Market Map 12-13'!C115</f>
        <v>0</v>
      </c>
      <c r="V113" s="119">
        <f>'1.2.Historical Market Map 12-13'!D115</f>
        <v>0</v>
      </c>
      <c r="W113" s="119" t="str">
        <f t="shared" si="30"/>
        <v>0 - 0 (0)</v>
      </c>
      <c r="X113" s="119">
        <f>'1.2.Historical Market Map 12-13'!F115</f>
        <v>0</v>
      </c>
      <c r="Y113" s="119">
        <f t="shared" si="25"/>
        <v>0</v>
      </c>
      <c r="Z113" s="119">
        <f t="shared" si="26"/>
        <v>0</v>
      </c>
      <c r="AA113" s="119">
        <f t="shared" si="27"/>
        <v>0</v>
      </c>
      <c r="AB113" s="119">
        <f t="shared" si="28"/>
        <v>0</v>
      </c>
      <c r="AC113" s="119">
        <f t="shared" si="29"/>
        <v>0</v>
      </c>
    </row>
    <row r="114" spans="20:29" x14ac:dyDescent="0.3">
      <c r="T114" s="119">
        <f>'1.2.Historical Market Map 12-13'!B116</f>
        <v>0</v>
      </c>
      <c r="U114" s="119">
        <f>'1.2.Historical Market Map 12-13'!C116</f>
        <v>0</v>
      </c>
      <c r="V114" s="119">
        <f>'1.2.Historical Market Map 12-13'!D116</f>
        <v>0</v>
      </c>
      <c r="W114" s="119" t="str">
        <f t="shared" si="30"/>
        <v>0 - 0 (0)</v>
      </c>
      <c r="X114" s="119">
        <f>'1.2.Historical Market Map 12-13'!F116</f>
        <v>0</v>
      </c>
      <c r="Y114" s="119">
        <f t="shared" si="25"/>
        <v>0</v>
      </c>
      <c r="Z114" s="119">
        <f t="shared" si="26"/>
        <v>0</v>
      </c>
      <c r="AA114" s="119">
        <f t="shared" si="27"/>
        <v>0</v>
      </c>
      <c r="AB114" s="119">
        <f t="shared" si="28"/>
        <v>0</v>
      </c>
      <c r="AC114" s="119">
        <f t="shared" si="29"/>
        <v>0</v>
      </c>
    </row>
    <row r="115" spans="20:29" x14ac:dyDescent="0.3">
      <c r="T115" s="119">
        <f>'1.2.Historical Market Map 12-13'!B117</f>
        <v>0</v>
      </c>
      <c r="U115" s="119">
        <f>'1.2.Historical Market Map 12-13'!C117</f>
        <v>0</v>
      </c>
      <c r="V115" s="119">
        <f>'1.2.Historical Market Map 12-13'!D117</f>
        <v>0</v>
      </c>
      <c r="W115" s="119" t="str">
        <f t="shared" si="30"/>
        <v>0 - 0 (0)</v>
      </c>
      <c r="X115" s="119">
        <f>'1.2.Historical Market Map 12-13'!F117</f>
        <v>0</v>
      </c>
      <c r="Y115" s="119">
        <f t="shared" si="25"/>
        <v>0</v>
      </c>
      <c r="Z115" s="119">
        <f t="shared" si="26"/>
        <v>0</v>
      </c>
      <c r="AA115" s="119">
        <f t="shared" si="27"/>
        <v>0</v>
      </c>
      <c r="AB115" s="119">
        <f t="shared" si="28"/>
        <v>0</v>
      </c>
      <c r="AC115" s="119">
        <f t="shared" si="29"/>
        <v>0</v>
      </c>
    </row>
    <row r="116" spans="20:29" x14ac:dyDescent="0.3">
      <c r="T116" s="119">
        <f>'1.2.Historical Market Map 12-13'!B118</f>
        <v>0</v>
      </c>
      <c r="U116" s="119">
        <f>'1.2.Historical Market Map 12-13'!C118</f>
        <v>0</v>
      </c>
      <c r="V116" s="119">
        <f>'1.2.Historical Market Map 12-13'!D118</f>
        <v>0</v>
      </c>
      <c r="W116" s="119" t="str">
        <f t="shared" si="30"/>
        <v>0 - 0 (0)</v>
      </c>
      <c r="X116" s="119">
        <f>'1.2.Historical Market Map 12-13'!F118</f>
        <v>0</v>
      </c>
      <c r="Y116" s="119">
        <f t="shared" si="25"/>
        <v>0</v>
      </c>
      <c r="Z116" s="119">
        <f t="shared" si="26"/>
        <v>0</v>
      </c>
      <c r="AA116" s="119">
        <f t="shared" si="27"/>
        <v>0</v>
      </c>
      <c r="AB116" s="119">
        <f t="shared" si="28"/>
        <v>0</v>
      </c>
      <c r="AC116" s="119">
        <f t="shared" si="29"/>
        <v>0</v>
      </c>
    </row>
    <row r="117" spans="20:29" x14ac:dyDescent="0.3">
      <c r="T117" s="119">
        <f>'1.2.Historical Market Map 12-13'!B119</f>
        <v>0</v>
      </c>
      <c r="U117" s="119">
        <f>'1.2.Historical Market Map 12-13'!C119</f>
        <v>0</v>
      </c>
      <c r="V117" s="119">
        <f>'1.2.Historical Market Map 12-13'!D119</f>
        <v>0</v>
      </c>
      <c r="W117" s="119" t="str">
        <f t="shared" si="30"/>
        <v>0 - 0 (0)</v>
      </c>
      <c r="X117" s="119">
        <f>'1.2.Historical Market Map 12-13'!F119</f>
        <v>0</v>
      </c>
      <c r="Y117" s="119">
        <f t="shared" si="25"/>
        <v>0</v>
      </c>
      <c r="Z117" s="119">
        <f t="shared" si="26"/>
        <v>0</v>
      </c>
      <c r="AA117" s="119">
        <f t="shared" si="27"/>
        <v>0</v>
      </c>
      <c r="AB117" s="119">
        <f t="shared" si="28"/>
        <v>0</v>
      </c>
      <c r="AC117" s="119">
        <f t="shared" si="29"/>
        <v>0</v>
      </c>
    </row>
    <row r="118" spans="20:29" x14ac:dyDescent="0.3">
      <c r="T118" s="119">
        <f>'1.2.Historical Market Map 12-13'!B120</f>
        <v>0</v>
      </c>
      <c r="U118" s="119">
        <f>'1.2.Historical Market Map 12-13'!C120</f>
        <v>0</v>
      </c>
      <c r="V118" s="119">
        <f>'1.2.Historical Market Map 12-13'!D120</f>
        <v>0</v>
      </c>
      <c r="W118" s="119" t="str">
        <f t="shared" si="30"/>
        <v>0 - 0 (0)</v>
      </c>
      <c r="X118" s="119">
        <f>'1.2.Historical Market Map 12-13'!F120</f>
        <v>0</v>
      </c>
      <c r="Y118" s="119">
        <f t="shared" si="25"/>
        <v>0</v>
      </c>
      <c r="Z118" s="119">
        <f t="shared" si="26"/>
        <v>0</v>
      </c>
      <c r="AA118" s="119">
        <f t="shared" si="27"/>
        <v>0</v>
      </c>
      <c r="AB118" s="119">
        <f t="shared" si="28"/>
        <v>0</v>
      </c>
      <c r="AC118" s="119">
        <f t="shared" si="29"/>
        <v>0</v>
      </c>
    </row>
    <row r="119" spans="20:29" x14ac:dyDescent="0.3">
      <c r="T119" s="119">
        <f>'1.2.Historical Market Map 12-13'!B121</f>
        <v>0</v>
      </c>
      <c r="U119" s="119">
        <f>'1.2.Historical Market Map 12-13'!C121</f>
        <v>0</v>
      </c>
      <c r="V119" s="119">
        <f>'1.2.Historical Market Map 12-13'!D121</f>
        <v>0</v>
      </c>
      <c r="W119" s="119" t="str">
        <f t="shared" si="30"/>
        <v>0 - 0 (0)</v>
      </c>
      <c r="X119" s="119">
        <f>'1.2.Historical Market Map 12-13'!F121</f>
        <v>0</v>
      </c>
      <c r="Y119" s="119">
        <f t="shared" si="25"/>
        <v>0</v>
      </c>
      <c r="Z119" s="119">
        <f t="shared" si="26"/>
        <v>0</v>
      </c>
      <c r="AA119" s="119">
        <f t="shared" si="27"/>
        <v>0</v>
      </c>
      <c r="AB119" s="119">
        <f t="shared" si="28"/>
        <v>0</v>
      </c>
      <c r="AC119" s="119">
        <f t="shared" si="29"/>
        <v>0</v>
      </c>
    </row>
    <row r="120" spans="20:29" x14ac:dyDescent="0.3">
      <c r="T120" s="119">
        <f>'1.2.Historical Market Map 12-13'!B122</f>
        <v>0</v>
      </c>
      <c r="U120" s="119">
        <f>'1.2.Historical Market Map 12-13'!C122</f>
        <v>0</v>
      </c>
      <c r="V120" s="119">
        <f>'1.2.Historical Market Map 12-13'!D122</f>
        <v>0</v>
      </c>
      <c r="W120" s="119" t="str">
        <f t="shared" si="30"/>
        <v>0 - 0 (0)</v>
      </c>
      <c r="X120" s="119">
        <f>'1.2.Historical Market Map 12-13'!F122</f>
        <v>0</v>
      </c>
      <c r="Y120" s="119">
        <f t="shared" si="25"/>
        <v>0</v>
      </c>
      <c r="Z120" s="119">
        <f t="shared" si="26"/>
        <v>0</v>
      </c>
      <c r="AA120" s="119">
        <f t="shared" si="27"/>
        <v>0</v>
      </c>
      <c r="AB120" s="119">
        <f t="shared" si="28"/>
        <v>0</v>
      </c>
      <c r="AC120" s="119">
        <f t="shared" si="29"/>
        <v>0</v>
      </c>
    </row>
    <row r="121" spans="20:29" x14ac:dyDescent="0.3">
      <c r="T121" s="119">
        <f>'1.2.Historical Market Map 12-13'!B123</f>
        <v>0</v>
      </c>
      <c r="U121" s="119">
        <f>'1.2.Historical Market Map 12-13'!C123</f>
        <v>0</v>
      </c>
      <c r="V121" s="119">
        <f>'1.2.Historical Market Map 12-13'!D123</f>
        <v>0</v>
      </c>
      <c r="W121" s="119" t="str">
        <f t="shared" si="30"/>
        <v>0 - 0 (0)</v>
      </c>
      <c r="X121" s="119">
        <f>'1.2.Historical Market Map 12-13'!F123</f>
        <v>0</v>
      </c>
      <c r="Y121" s="119">
        <f t="shared" si="25"/>
        <v>0</v>
      </c>
      <c r="Z121" s="119">
        <f t="shared" si="26"/>
        <v>0</v>
      </c>
      <c r="AA121" s="119">
        <f t="shared" si="27"/>
        <v>0</v>
      </c>
      <c r="AB121" s="119">
        <f t="shared" si="28"/>
        <v>0</v>
      </c>
      <c r="AC121" s="119">
        <f t="shared" si="29"/>
        <v>0</v>
      </c>
    </row>
    <row r="122" spans="20:29" x14ac:dyDescent="0.3">
      <c r="T122" s="119">
        <f>'1.2.Historical Market Map 12-13'!B124</f>
        <v>0</v>
      </c>
      <c r="U122" s="119">
        <f>'1.2.Historical Market Map 12-13'!C124</f>
        <v>0</v>
      </c>
      <c r="V122" s="119">
        <f>'1.2.Historical Market Map 12-13'!D124</f>
        <v>0</v>
      </c>
      <c r="W122" s="119" t="str">
        <f t="shared" si="30"/>
        <v>0 - 0 (0)</v>
      </c>
      <c r="X122" s="119">
        <f>'1.2.Historical Market Map 12-13'!F124</f>
        <v>0</v>
      </c>
      <c r="Y122" s="119">
        <f t="shared" si="25"/>
        <v>0</v>
      </c>
      <c r="Z122" s="119">
        <f t="shared" si="26"/>
        <v>0</v>
      </c>
      <c r="AA122" s="119">
        <f t="shared" si="27"/>
        <v>0</v>
      </c>
      <c r="AB122" s="119">
        <f t="shared" si="28"/>
        <v>0</v>
      </c>
      <c r="AC122" s="119">
        <f t="shared" si="29"/>
        <v>0</v>
      </c>
    </row>
    <row r="123" spans="20:29" x14ac:dyDescent="0.3">
      <c r="T123" s="119">
        <f>'1.2.Historical Market Map 12-13'!B125</f>
        <v>0</v>
      </c>
      <c r="U123" s="119">
        <f>'1.2.Historical Market Map 12-13'!C125</f>
        <v>0</v>
      </c>
      <c r="V123" s="119">
        <f>'1.2.Historical Market Map 12-13'!D125</f>
        <v>0</v>
      </c>
      <c r="W123" s="119" t="str">
        <f t="shared" si="30"/>
        <v>0 - 0 (0)</v>
      </c>
      <c r="X123" s="119">
        <f>'1.2.Historical Market Map 12-13'!F125</f>
        <v>0</v>
      </c>
      <c r="Y123" s="119">
        <f t="shared" si="25"/>
        <v>0</v>
      </c>
      <c r="Z123" s="119">
        <f t="shared" si="26"/>
        <v>0</v>
      </c>
      <c r="AA123" s="119">
        <f t="shared" si="27"/>
        <v>0</v>
      </c>
      <c r="AB123" s="119">
        <f t="shared" si="28"/>
        <v>0</v>
      </c>
      <c r="AC123" s="119">
        <f t="shared" si="29"/>
        <v>0</v>
      </c>
    </row>
    <row r="124" spans="20:29" x14ac:dyDescent="0.3">
      <c r="T124" s="119">
        <f>'1.2.Historical Market Map 12-13'!B126</f>
        <v>0</v>
      </c>
      <c r="U124" s="119">
        <f>'1.2.Historical Market Map 12-13'!C126</f>
        <v>0</v>
      </c>
      <c r="V124" s="119">
        <f>'1.2.Historical Market Map 12-13'!D126</f>
        <v>0</v>
      </c>
      <c r="W124" s="119" t="str">
        <f t="shared" si="30"/>
        <v>0 - 0 (0)</v>
      </c>
      <c r="X124" s="119">
        <f>'1.2.Historical Market Map 12-13'!F126</f>
        <v>0</v>
      </c>
      <c r="Y124" s="119">
        <f t="shared" si="25"/>
        <v>0</v>
      </c>
      <c r="Z124" s="119">
        <f t="shared" si="26"/>
        <v>0</v>
      </c>
      <c r="AA124" s="119">
        <f t="shared" si="27"/>
        <v>0</v>
      </c>
      <c r="AB124" s="119">
        <f t="shared" si="28"/>
        <v>0</v>
      </c>
      <c r="AC124" s="119">
        <f t="shared" si="29"/>
        <v>0</v>
      </c>
    </row>
    <row r="125" spans="20:29" x14ac:dyDescent="0.3">
      <c r="T125" s="119">
        <f>'1.2.Historical Market Map 12-13'!B127</f>
        <v>0</v>
      </c>
      <c r="U125" s="119">
        <f>'1.2.Historical Market Map 12-13'!C127</f>
        <v>0</v>
      </c>
      <c r="V125" s="119">
        <f>'1.2.Historical Market Map 12-13'!D127</f>
        <v>0</v>
      </c>
      <c r="W125" s="119" t="str">
        <f t="shared" si="30"/>
        <v>0 - 0 (0)</v>
      </c>
      <c r="X125" s="119">
        <f>'1.2.Historical Market Map 12-13'!F127</f>
        <v>0</v>
      </c>
      <c r="Y125" s="119">
        <f t="shared" si="25"/>
        <v>0</v>
      </c>
      <c r="Z125" s="119">
        <f t="shared" si="26"/>
        <v>0</v>
      </c>
      <c r="AA125" s="119">
        <f t="shared" si="27"/>
        <v>0</v>
      </c>
      <c r="AB125" s="119">
        <f t="shared" si="28"/>
        <v>0</v>
      </c>
      <c r="AC125" s="119">
        <f t="shared" si="29"/>
        <v>0</v>
      </c>
    </row>
    <row r="126" spans="20:29" x14ac:dyDescent="0.3">
      <c r="T126" s="119">
        <f>'1.2.Historical Market Map 12-13'!B128</f>
        <v>0</v>
      </c>
      <c r="U126" s="119">
        <f>'1.2.Historical Market Map 12-13'!C128</f>
        <v>0</v>
      </c>
      <c r="V126" s="119">
        <f>'1.2.Historical Market Map 12-13'!D128</f>
        <v>0</v>
      </c>
      <c r="W126" s="119" t="str">
        <f t="shared" si="30"/>
        <v>0 - 0 (0)</v>
      </c>
      <c r="X126" s="119">
        <f>'1.2.Historical Market Map 12-13'!F128</f>
        <v>0</v>
      </c>
      <c r="Y126" s="119">
        <f t="shared" si="25"/>
        <v>0</v>
      </c>
      <c r="Z126" s="119">
        <f t="shared" si="26"/>
        <v>0</v>
      </c>
      <c r="AA126" s="119">
        <f t="shared" si="27"/>
        <v>0</v>
      </c>
      <c r="AB126" s="119">
        <f t="shared" si="28"/>
        <v>0</v>
      </c>
      <c r="AC126" s="119">
        <f t="shared" si="29"/>
        <v>0</v>
      </c>
    </row>
    <row r="127" spans="20:29" x14ac:dyDescent="0.3">
      <c r="T127" s="119">
        <f>'1.2.Historical Market Map 12-13'!B129</f>
        <v>0</v>
      </c>
      <c r="U127" s="119">
        <f>'1.2.Historical Market Map 12-13'!C129</f>
        <v>0</v>
      </c>
      <c r="V127" s="119">
        <f>'1.2.Historical Market Map 12-13'!D129</f>
        <v>0</v>
      </c>
      <c r="W127" s="119" t="str">
        <f t="shared" si="30"/>
        <v>0 - 0 (0)</v>
      </c>
      <c r="X127" s="119">
        <f>'1.2.Historical Market Map 12-13'!F129</f>
        <v>0</v>
      </c>
      <c r="Y127" s="119">
        <f t="shared" si="25"/>
        <v>0</v>
      </c>
      <c r="Z127" s="119">
        <f t="shared" si="26"/>
        <v>0</v>
      </c>
      <c r="AA127" s="119">
        <f t="shared" si="27"/>
        <v>0</v>
      </c>
      <c r="AB127" s="119">
        <f t="shared" si="28"/>
        <v>0</v>
      </c>
      <c r="AC127" s="119">
        <f t="shared" si="29"/>
        <v>0</v>
      </c>
    </row>
    <row r="128" spans="20:29" x14ac:dyDescent="0.3">
      <c r="T128" s="119">
        <f>'1.2.Historical Market Map 12-13'!B130</f>
        <v>0</v>
      </c>
      <c r="U128" s="119">
        <f>'1.2.Historical Market Map 12-13'!C130</f>
        <v>0</v>
      </c>
      <c r="V128" s="119">
        <f>'1.2.Historical Market Map 12-13'!D130</f>
        <v>0</v>
      </c>
      <c r="W128" s="119" t="str">
        <f t="shared" si="30"/>
        <v>0 - 0 (0)</v>
      </c>
      <c r="X128" s="119">
        <f>'1.2.Historical Market Map 12-13'!F130</f>
        <v>0</v>
      </c>
      <c r="Y128" s="119">
        <f t="shared" si="25"/>
        <v>0</v>
      </c>
      <c r="Z128" s="119">
        <f t="shared" si="26"/>
        <v>0</v>
      </c>
      <c r="AA128" s="119">
        <f t="shared" si="27"/>
        <v>0</v>
      </c>
      <c r="AB128" s="119">
        <f t="shared" si="28"/>
        <v>0</v>
      </c>
      <c r="AC128" s="119">
        <f t="shared" si="29"/>
        <v>0</v>
      </c>
    </row>
    <row r="129" spans="20:29" x14ac:dyDescent="0.3">
      <c r="T129" s="119">
        <f>'1.2.Historical Market Map 12-13'!B131</f>
        <v>0</v>
      </c>
      <c r="U129" s="119">
        <f>'1.2.Historical Market Map 12-13'!C131</f>
        <v>0</v>
      </c>
      <c r="V129" s="119">
        <f>'1.2.Historical Market Map 12-13'!D131</f>
        <v>0</v>
      </c>
      <c r="W129" s="119" t="str">
        <f t="shared" si="30"/>
        <v>0 - 0 (0)</v>
      </c>
      <c r="X129" s="119">
        <f>'1.2.Historical Market Map 12-13'!F131</f>
        <v>0</v>
      </c>
      <c r="Y129" s="119">
        <f t="shared" si="25"/>
        <v>0</v>
      </c>
      <c r="Z129" s="119">
        <f t="shared" si="26"/>
        <v>0</v>
      </c>
      <c r="AA129" s="119">
        <f t="shared" si="27"/>
        <v>0</v>
      </c>
      <c r="AB129" s="119">
        <f t="shared" si="28"/>
        <v>0</v>
      </c>
      <c r="AC129" s="119">
        <f t="shared" si="29"/>
        <v>0</v>
      </c>
    </row>
    <row r="130" spans="20:29" x14ac:dyDescent="0.3">
      <c r="T130" s="119">
        <f>'1.2.Historical Market Map 12-13'!B132</f>
        <v>0</v>
      </c>
      <c r="U130" s="119">
        <f>'1.2.Historical Market Map 12-13'!C132</f>
        <v>0</v>
      </c>
      <c r="V130" s="119">
        <f>'1.2.Historical Market Map 12-13'!D132</f>
        <v>0</v>
      </c>
      <c r="W130" s="119" t="str">
        <f t="shared" si="30"/>
        <v>0 - 0 (0)</v>
      </c>
      <c r="X130" s="119">
        <f>'1.2.Historical Market Map 12-13'!F132</f>
        <v>0</v>
      </c>
      <c r="Y130" s="119">
        <f t="shared" si="25"/>
        <v>0</v>
      </c>
      <c r="Z130" s="119">
        <f t="shared" si="26"/>
        <v>0</v>
      </c>
      <c r="AA130" s="119">
        <f t="shared" si="27"/>
        <v>0</v>
      </c>
      <c r="AB130" s="119">
        <f t="shared" si="28"/>
        <v>0</v>
      </c>
      <c r="AC130" s="119">
        <f t="shared" si="29"/>
        <v>0</v>
      </c>
    </row>
    <row r="131" spans="20:29" x14ac:dyDescent="0.3">
      <c r="T131" s="119">
        <f>'1.2.Historical Market Map 12-13'!B133</f>
        <v>0</v>
      </c>
      <c r="U131" s="119">
        <f>'1.2.Historical Market Map 12-13'!C133</f>
        <v>0</v>
      </c>
      <c r="V131" s="119">
        <f>'1.2.Historical Market Map 12-13'!D133</f>
        <v>0</v>
      </c>
      <c r="W131" s="119" t="str">
        <f t="shared" si="30"/>
        <v>0 - 0 (0)</v>
      </c>
      <c r="X131" s="119">
        <f>'1.2.Historical Market Map 12-13'!F133</f>
        <v>0</v>
      </c>
      <c r="Y131" s="119">
        <f t="shared" si="25"/>
        <v>0</v>
      </c>
      <c r="Z131" s="119">
        <f t="shared" si="26"/>
        <v>0</v>
      </c>
      <c r="AA131" s="119">
        <f t="shared" si="27"/>
        <v>0</v>
      </c>
      <c r="AB131" s="119">
        <f t="shared" si="28"/>
        <v>0</v>
      </c>
      <c r="AC131" s="119">
        <f t="shared" si="29"/>
        <v>0</v>
      </c>
    </row>
    <row r="132" spans="20:29" x14ac:dyDescent="0.3">
      <c r="T132" s="119">
        <f>'1.2.Historical Market Map 12-13'!B134</f>
        <v>0</v>
      </c>
      <c r="U132" s="119">
        <f>'1.2.Historical Market Map 12-13'!C134</f>
        <v>0</v>
      </c>
      <c r="V132" s="119">
        <f>'1.2.Historical Market Map 12-13'!D134</f>
        <v>0</v>
      </c>
      <c r="W132" s="119" t="str">
        <f t="shared" si="30"/>
        <v>0 - 0 (0)</v>
      </c>
      <c r="X132" s="119">
        <f>'1.2.Historical Market Map 12-13'!F134</f>
        <v>0</v>
      </c>
      <c r="Y132" s="119">
        <f t="shared" ref="Y132:Y195" si="31">IFERROR(ROUND(X132/SUMIF($V$4:$V$250,V132,$X$4:$X$250)*SUMIF($B$25:$B$39,V132,$F$25:$F$39),0),0)</f>
        <v>0</v>
      </c>
      <c r="Z132" s="119">
        <f t="shared" ref="Z132:Z195" si="32">IFERROR(ROUND(X132/SUMIF($V$4:$V$250,V132,$X$4:$X$250)*SUMIF($B$25:$B$39,V132,$J$25:$J$39),0),0)</f>
        <v>0</v>
      </c>
      <c r="AA132" s="119">
        <f t="shared" ref="AA132:AA195" si="33">IFERROR(ROUND(X132/SUMIF($V$4:$V$250,V132,$X$4:$X$250)*SUMIF($B$25:$B$39,V132,$N$25:$N$39),0),0)</f>
        <v>0</v>
      </c>
      <c r="AB132" s="119">
        <f t="shared" ref="AB132:AB195" si="34">IFERROR(ROUND(X132/SUMIF($V$4:$V$250,V132,$X$4:$X$250)*SUMIF($B$25:$B$39,V132,$R$25:$R$39),0),0)</f>
        <v>0</v>
      </c>
      <c r="AC132" s="119">
        <f t="shared" ref="AC132:AC195" si="35">IFERROR(ROUND($X132/SUMIF($V$4:$V$250,V132,$X$4:$X$250)*SUMIF($B$46:$B$60,V132,$C$46:$C$60),0),0)</f>
        <v>0</v>
      </c>
    </row>
    <row r="133" spans="20:29" x14ac:dyDescent="0.3">
      <c r="T133" s="119">
        <f>'1.2.Historical Market Map 12-13'!B135</f>
        <v>0</v>
      </c>
      <c r="U133" s="119">
        <f>'1.2.Historical Market Map 12-13'!C135</f>
        <v>0</v>
      </c>
      <c r="V133" s="119">
        <f>'1.2.Historical Market Map 12-13'!D135</f>
        <v>0</v>
      </c>
      <c r="W133" s="119" t="str">
        <f t="shared" ref="W133:W196" si="36">T133&amp;" - "&amp;U133&amp;" ("&amp;V133&amp;")"</f>
        <v>0 - 0 (0)</v>
      </c>
      <c r="X133" s="119">
        <f>'1.2.Historical Market Map 12-13'!F135</f>
        <v>0</v>
      </c>
      <c r="Y133" s="119">
        <f t="shared" si="31"/>
        <v>0</v>
      </c>
      <c r="Z133" s="119">
        <f t="shared" si="32"/>
        <v>0</v>
      </c>
      <c r="AA133" s="119">
        <f t="shared" si="33"/>
        <v>0</v>
      </c>
      <c r="AB133" s="119">
        <f t="shared" si="34"/>
        <v>0</v>
      </c>
      <c r="AC133" s="119">
        <f t="shared" si="35"/>
        <v>0</v>
      </c>
    </row>
    <row r="134" spans="20:29" x14ac:dyDescent="0.3">
      <c r="T134" s="119">
        <f>'1.2.Historical Market Map 12-13'!B136</f>
        <v>0</v>
      </c>
      <c r="U134" s="119">
        <f>'1.2.Historical Market Map 12-13'!C136</f>
        <v>0</v>
      </c>
      <c r="V134" s="119">
        <f>'1.2.Historical Market Map 12-13'!D136</f>
        <v>0</v>
      </c>
      <c r="W134" s="119" t="str">
        <f t="shared" si="36"/>
        <v>0 - 0 (0)</v>
      </c>
      <c r="X134" s="119">
        <f>'1.2.Historical Market Map 12-13'!F136</f>
        <v>0</v>
      </c>
      <c r="Y134" s="119">
        <f t="shared" si="31"/>
        <v>0</v>
      </c>
      <c r="Z134" s="119">
        <f t="shared" si="32"/>
        <v>0</v>
      </c>
      <c r="AA134" s="119">
        <f t="shared" si="33"/>
        <v>0</v>
      </c>
      <c r="AB134" s="119">
        <f t="shared" si="34"/>
        <v>0</v>
      </c>
      <c r="AC134" s="119">
        <f t="shared" si="35"/>
        <v>0</v>
      </c>
    </row>
    <row r="135" spans="20:29" x14ac:dyDescent="0.3">
      <c r="T135" s="119">
        <f>'1.2.Historical Market Map 12-13'!B137</f>
        <v>0</v>
      </c>
      <c r="U135" s="119">
        <f>'1.2.Historical Market Map 12-13'!C137</f>
        <v>0</v>
      </c>
      <c r="V135" s="119">
        <f>'1.2.Historical Market Map 12-13'!D137</f>
        <v>0</v>
      </c>
      <c r="W135" s="119" t="str">
        <f t="shared" si="36"/>
        <v>0 - 0 (0)</v>
      </c>
      <c r="X135" s="119">
        <f>'1.2.Historical Market Map 12-13'!F137</f>
        <v>0</v>
      </c>
      <c r="Y135" s="119">
        <f t="shared" si="31"/>
        <v>0</v>
      </c>
      <c r="Z135" s="119">
        <f t="shared" si="32"/>
        <v>0</v>
      </c>
      <c r="AA135" s="119">
        <f t="shared" si="33"/>
        <v>0</v>
      </c>
      <c r="AB135" s="119">
        <f t="shared" si="34"/>
        <v>0</v>
      </c>
      <c r="AC135" s="119">
        <f t="shared" si="35"/>
        <v>0</v>
      </c>
    </row>
    <row r="136" spans="20:29" x14ac:dyDescent="0.3">
      <c r="T136" s="119">
        <f>'1.2.Historical Market Map 12-13'!B138</f>
        <v>0</v>
      </c>
      <c r="U136" s="119">
        <f>'1.2.Historical Market Map 12-13'!C138</f>
        <v>0</v>
      </c>
      <c r="V136" s="119">
        <f>'1.2.Historical Market Map 12-13'!D138</f>
        <v>0</v>
      </c>
      <c r="W136" s="119" t="str">
        <f t="shared" si="36"/>
        <v>0 - 0 (0)</v>
      </c>
      <c r="X136" s="119">
        <f>'1.2.Historical Market Map 12-13'!F138</f>
        <v>0</v>
      </c>
      <c r="Y136" s="119">
        <f t="shared" si="31"/>
        <v>0</v>
      </c>
      <c r="Z136" s="119">
        <f t="shared" si="32"/>
        <v>0</v>
      </c>
      <c r="AA136" s="119">
        <f t="shared" si="33"/>
        <v>0</v>
      </c>
      <c r="AB136" s="119">
        <f t="shared" si="34"/>
        <v>0</v>
      </c>
      <c r="AC136" s="119">
        <f t="shared" si="35"/>
        <v>0</v>
      </c>
    </row>
    <row r="137" spans="20:29" x14ac:dyDescent="0.3">
      <c r="T137" s="119">
        <f>'1.2.Historical Market Map 12-13'!B139</f>
        <v>0</v>
      </c>
      <c r="U137" s="119">
        <f>'1.2.Historical Market Map 12-13'!C139</f>
        <v>0</v>
      </c>
      <c r="V137" s="119">
        <f>'1.2.Historical Market Map 12-13'!D139</f>
        <v>0</v>
      </c>
      <c r="W137" s="119" t="str">
        <f t="shared" si="36"/>
        <v>0 - 0 (0)</v>
      </c>
      <c r="X137" s="119">
        <f>'1.2.Historical Market Map 12-13'!F139</f>
        <v>0</v>
      </c>
      <c r="Y137" s="119">
        <f t="shared" si="31"/>
        <v>0</v>
      </c>
      <c r="Z137" s="119">
        <f t="shared" si="32"/>
        <v>0</v>
      </c>
      <c r="AA137" s="119">
        <f t="shared" si="33"/>
        <v>0</v>
      </c>
      <c r="AB137" s="119">
        <f t="shared" si="34"/>
        <v>0</v>
      </c>
      <c r="AC137" s="119">
        <f t="shared" si="35"/>
        <v>0</v>
      </c>
    </row>
    <row r="138" spans="20:29" x14ac:dyDescent="0.3">
      <c r="T138" s="119">
        <f>'1.2.Historical Market Map 12-13'!B140</f>
        <v>0</v>
      </c>
      <c r="U138" s="119">
        <f>'1.2.Historical Market Map 12-13'!C140</f>
        <v>0</v>
      </c>
      <c r="V138" s="119">
        <f>'1.2.Historical Market Map 12-13'!D140</f>
        <v>0</v>
      </c>
      <c r="W138" s="119" t="str">
        <f t="shared" si="36"/>
        <v>0 - 0 (0)</v>
      </c>
      <c r="X138" s="119">
        <f>'1.2.Historical Market Map 12-13'!F140</f>
        <v>0</v>
      </c>
      <c r="Y138" s="119">
        <f t="shared" si="31"/>
        <v>0</v>
      </c>
      <c r="Z138" s="119">
        <f t="shared" si="32"/>
        <v>0</v>
      </c>
      <c r="AA138" s="119">
        <f t="shared" si="33"/>
        <v>0</v>
      </c>
      <c r="AB138" s="119">
        <f t="shared" si="34"/>
        <v>0</v>
      </c>
      <c r="AC138" s="119">
        <f t="shared" si="35"/>
        <v>0</v>
      </c>
    </row>
    <row r="139" spans="20:29" x14ac:dyDescent="0.3">
      <c r="T139" s="119">
        <f>'1.2.Historical Market Map 12-13'!B141</f>
        <v>0</v>
      </c>
      <c r="U139" s="119">
        <f>'1.2.Historical Market Map 12-13'!C141</f>
        <v>0</v>
      </c>
      <c r="V139" s="119">
        <f>'1.2.Historical Market Map 12-13'!D141</f>
        <v>0</v>
      </c>
      <c r="W139" s="119" t="str">
        <f t="shared" si="36"/>
        <v>0 - 0 (0)</v>
      </c>
      <c r="X139" s="119">
        <f>'1.2.Historical Market Map 12-13'!F141</f>
        <v>0</v>
      </c>
      <c r="Y139" s="119">
        <f t="shared" si="31"/>
        <v>0</v>
      </c>
      <c r="Z139" s="119">
        <f t="shared" si="32"/>
        <v>0</v>
      </c>
      <c r="AA139" s="119">
        <f t="shared" si="33"/>
        <v>0</v>
      </c>
      <c r="AB139" s="119">
        <f t="shared" si="34"/>
        <v>0</v>
      </c>
      <c r="AC139" s="119">
        <f t="shared" si="35"/>
        <v>0</v>
      </c>
    </row>
    <row r="140" spans="20:29" x14ac:dyDescent="0.3">
      <c r="T140" s="119">
        <f>'1.2.Historical Market Map 12-13'!B142</f>
        <v>0</v>
      </c>
      <c r="U140" s="119">
        <f>'1.2.Historical Market Map 12-13'!C142</f>
        <v>0</v>
      </c>
      <c r="V140" s="119">
        <f>'1.2.Historical Market Map 12-13'!D142</f>
        <v>0</v>
      </c>
      <c r="W140" s="119" t="str">
        <f t="shared" si="36"/>
        <v>0 - 0 (0)</v>
      </c>
      <c r="X140" s="119">
        <f>'1.2.Historical Market Map 12-13'!F142</f>
        <v>0</v>
      </c>
      <c r="Y140" s="119">
        <f t="shared" si="31"/>
        <v>0</v>
      </c>
      <c r="Z140" s="119">
        <f t="shared" si="32"/>
        <v>0</v>
      </c>
      <c r="AA140" s="119">
        <f t="shared" si="33"/>
        <v>0</v>
      </c>
      <c r="AB140" s="119">
        <f t="shared" si="34"/>
        <v>0</v>
      </c>
      <c r="AC140" s="119">
        <f t="shared" si="35"/>
        <v>0</v>
      </c>
    </row>
    <row r="141" spans="20:29" x14ac:dyDescent="0.3">
      <c r="T141" s="119">
        <f>'1.2.Historical Market Map 12-13'!B143</f>
        <v>0</v>
      </c>
      <c r="U141" s="119">
        <f>'1.2.Historical Market Map 12-13'!C143</f>
        <v>0</v>
      </c>
      <c r="V141" s="119">
        <f>'1.2.Historical Market Map 12-13'!D143</f>
        <v>0</v>
      </c>
      <c r="W141" s="119" t="str">
        <f t="shared" si="36"/>
        <v>0 - 0 (0)</v>
      </c>
      <c r="X141" s="119">
        <f>'1.2.Historical Market Map 12-13'!F143</f>
        <v>0</v>
      </c>
      <c r="Y141" s="119">
        <f t="shared" si="31"/>
        <v>0</v>
      </c>
      <c r="Z141" s="119">
        <f t="shared" si="32"/>
        <v>0</v>
      </c>
      <c r="AA141" s="119">
        <f t="shared" si="33"/>
        <v>0</v>
      </c>
      <c r="AB141" s="119">
        <f t="shared" si="34"/>
        <v>0</v>
      </c>
      <c r="AC141" s="119">
        <f t="shared" si="35"/>
        <v>0</v>
      </c>
    </row>
    <row r="142" spans="20:29" x14ac:dyDescent="0.3">
      <c r="T142" s="119">
        <f>'1.2.Historical Market Map 12-13'!B144</f>
        <v>0</v>
      </c>
      <c r="U142" s="119">
        <f>'1.2.Historical Market Map 12-13'!C144</f>
        <v>0</v>
      </c>
      <c r="V142" s="119">
        <f>'1.2.Historical Market Map 12-13'!D144</f>
        <v>0</v>
      </c>
      <c r="W142" s="119" t="str">
        <f t="shared" si="36"/>
        <v>0 - 0 (0)</v>
      </c>
      <c r="X142" s="119">
        <f>'1.2.Historical Market Map 12-13'!F144</f>
        <v>0</v>
      </c>
      <c r="Y142" s="119">
        <f t="shared" si="31"/>
        <v>0</v>
      </c>
      <c r="Z142" s="119">
        <f t="shared" si="32"/>
        <v>0</v>
      </c>
      <c r="AA142" s="119">
        <f t="shared" si="33"/>
        <v>0</v>
      </c>
      <c r="AB142" s="119">
        <f t="shared" si="34"/>
        <v>0</v>
      </c>
      <c r="AC142" s="119">
        <f t="shared" si="35"/>
        <v>0</v>
      </c>
    </row>
    <row r="143" spans="20:29" x14ac:dyDescent="0.3">
      <c r="T143" s="119">
        <f>'1.2.Historical Market Map 12-13'!B145</f>
        <v>0</v>
      </c>
      <c r="U143" s="119">
        <f>'1.2.Historical Market Map 12-13'!C145</f>
        <v>0</v>
      </c>
      <c r="V143" s="119">
        <f>'1.2.Historical Market Map 12-13'!D145</f>
        <v>0</v>
      </c>
      <c r="W143" s="119" t="str">
        <f t="shared" si="36"/>
        <v>0 - 0 (0)</v>
      </c>
      <c r="X143" s="119">
        <f>'1.2.Historical Market Map 12-13'!F145</f>
        <v>0</v>
      </c>
      <c r="Y143" s="119">
        <f t="shared" si="31"/>
        <v>0</v>
      </c>
      <c r="Z143" s="119">
        <f t="shared" si="32"/>
        <v>0</v>
      </c>
      <c r="AA143" s="119">
        <f t="shared" si="33"/>
        <v>0</v>
      </c>
      <c r="AB143" s="119">
        <f t="shared" si="34"/>
        <v>0</v>
      </c>
      <c r="AC143" s="119">
        <f t="shared" si="35"/>
        <v>0</v>
      </c>
    </row>
    <row r="144" spans="20:29" x14ac:dyDescent="0.3">
      <c r="T144" s="119">
        <f>'1.2.Historical Market Map 12-13'!B146</f>
        <v>0</v>
      </c>
      <c r="U144" s="119">
        <f>'1.2.Historical Market Map 12-13'!C146</f>
        <v>0</v>
      </c>
      <c r="V144" s="119">
        <f>'1.2.Historical Market Map 12-13'!D146</f>
        <v>0</v>
      </c>
      <c r="W144" s="119" t="str">
        <f t="shared" si="36"/>
        <v>0 - 0 (0)</v>
      </c>
      <c r="X144" s="119">
        <f>'1.2.Historical Market Map 12-13'!F146</f>
        <v>0</v>
      </c>
      <c r="Y144" s="119">
        <f t="shared" si="31"/>
        <v>0</v>
      </c>
      <c r="Z144" s="119">
        <f t="shared" si="32"/>
        <v>0</v>
      </c>
      <c r="AA144" s="119">
        <f t="shared" si="33"/>
        <v>0</v>
      </c>
      <c r="AB144" s="119">
        <f t="shared" si="34"/>
        <v>0</v>
      </c>
      <c r="AC144" s="119">
        <f t="shared" si="35"/>
        <v>0</v>
      </c>
    </row>
    <row r="145" spans="20:29" x14ac:dyDescent="0.3">
      <c r="T145" s="119">
        <f>'1.2.Historical Market Map 12-13'!B147</f>
        <v>0</v>
      </c>
      <c r="U145" s="119">
        <f>'1.2.Historical Market Map 12-13'!C147</f>
        <v>0</v>
      </c>
      <c r="V145" s="119">
        <f>'1.2.Historical Market Map 12-13'!D147</f>
        <v>0</v>
      </c>
      <c r="W145" s="119" t="str">
        <f t="shared" si="36"/>
        <v>0 - 0 (0)</v>
      </c>
      <c r="X145" s="119">
        <f>'1.2.Historical Market Map 12-13'!F147</f>
        <v>0</v>
      </c>
      <c r="Y145" s="119">
        <f t="shared" si="31"/>
        <v>0</v>
      </c>
      <c r="Z145" s="119">
        <f t="shared" si="32"/>
        <v>0</v>
      </c>
      <c r="AA145" s="119">
        <f t="shared" si="33"/>
        <v>0</v>
      </c>
      <c r="AB145" s="119">
        <f t="shared" si="34"/>
        <v>0</v>
      </c>
      <c r="AC145" s="119">
        <f t="shared" si="35"/>
        <v>0</v>
      </c>
    </row>
    <row r="146" spans="20:29" x14ac:dyDescent="0.3">
      <c r="T146" s="119">
        <f>'1.2.Historical Market Map 12-13'!B148</f>
        <v>0</v>
      </c>
      <c r="U146" s="119">
        <f>'1.2.Historical Market Map 12-13'!C148</f>
        <v>0</v>
      </c>
      <c r="V146" s="119">
        <f>'1.2.Historical Market Map 12-13'!D148</f>
        <v>0</v>
      </c>
      <c r="W146" s="119" t="str">
        <f t="shared" si="36"/>
        <v>0 - 0 (0)</v>
      </c>
      <c r="X146" s="119">
        <f>'1.2.Historical Market Map 12-13'!F148</f>
        <v>0</v>
      </c>
      <c r="Y146" s="119">
        <f t="shared" si="31"/>
        <v>0</v>
      </c>
      <c r="Z146" s="119">
        <f t="shared" si="32"/>
        <v>0</v>
      </c>
      <c r="AA146" s="119">
        <f t="shared" si="33"/>
        <v>0</v>
      </c>
      <c r="AB146" s="119">
        <f t="shared" si="34"/>
        <v>0</v>
      </c>
      <c r="AC146" s="119">
        <f t="shared" si="35"/>
        <v>0</v>
      </c>
    </row>
    <row r="147" spans="20:29" x14ac:dyDescent="0.3">
      <c r="T147" s="119">
        <f>'1.2.Historical Market Map 12-13'!B149</f>
        <v>0</v>
      </c>
      <c r="U147" s="119">
        <f>'1.2.Historical Market Map 12-13'!C149</f>
        <v>0</v>
      </c>
      <c r="V147" s="119">
        <f>'1.2.Historical Market Map 12-13'!D149</f>
        <v>0</v>
      </c>
      <c r="W147" s="119" t="str">
        <f t="shared" si="36"/>
        <v>0 - 0 (0)</v>
      </c>
      <c r="X147" s="119">
        <f>'1.2.Historical Market Map 12-13'!F149</f>
        <v>0</v>
      </c>
      <c r="Y147" s="119">
        <f t="shared" si="31"/>
        <v>0</v>
      </c>
      <c r="Z147" s="119">
        <f t="shared" si="32"/>
        <v>0</v>
      </c>
      <c r="AA147" s="119">
        <f t="shared" si="33"/>
        <v>0</v>
      </c>
      <c r="AB147" s="119">
        <f t="shared" si="34"/>
        <v>0</v>
      </c>
      <c r="AC147" s="119">
        <f t="shared" si="35"/>
        <v>0</v>
      </c>
    </row>
    <row r="148" spans="20:29" x14ac:dyDescent="0.3">
      <c r="T148" s="119">
        <f>'1.2.Historical Market Map 12-13'!B150</f>
        <v>0</v>
      </c>
      <c r="U148" s="119">
        <f>'1.2.Historical Market Map 12-13'!C150</f>
        <v>0</v>
      </c>
      <c r="V148" s="119">
        <f>'1.2.Historical Market Map 12-13'!D150</f>
        <v>0</v>
      </c>
      <c r="W148" s="119" t="str">
        <f t="shared" si="36"/>
        <v>0 - 0 (0)</v>
      </c>
      <c r="X148" s="119">
        <f>'1.2.Historical Market Map 12-13'!F150</f>
        <v>0</v>
      </c>
      <c r="Y148" s="119">
        <f t="shared" si="31"/>
        <v>0</v>
      </c>
      <c r="Z148" s="119">
        <f t="shared" si="32"/>
        <v>0</v>
      </c>
      <c r="AA148" s="119">
        <f t="shared" si="33"/>
        <v>0</v>
      </c>
      <c r="AB148" s="119">
        <f t="shared" si="34"/>
        <v>0</v>
      </c>
      <c r="AC148" s="119">
        <f t="shared" si="35"/>
        <v>0</v>
      </c>
    </row>
    <row r="149" spans="20:29" x14ac:dyDescent="0.3">
      <c r="T149" s="119">
        <f>'1.2.Historical Market Map 12-13'!B151</f>
        <v>0</v>
      </c>
      <c r="U149" s="119">
        <f>'1.2.Historical Market Map 12-13'!C151</f>
        <v>0</v>
      </c>
      <c r="V149" s="119">
        <f>'1.2.Historical Market Map 12-13'!D151</f>
        <v>0</v>
      </c>
      <c r="W149" s="119" t="str">
        <f t="shared" si="36"/>
        <v>0 - 0 (0)</v>
      </c>
      <c r="X149" s="119">
        <f>'1.2.Historical Market Map 12-13'!F151</f>
        <v>0</v>
      </c>
      <c r="Y149" s="119">
        <f t="shared" si="31"/>
        <v>0</v>
      </c>
      <c r="Z149" s="119">
        <f t="shared" si="32"/>
        <v>0</v>
      </c>
      <c r="AA149" s="119">
        <f t="shared" si="33"/>
        <v>0</v>
      </c>
      <c r="AB149" s="119">
        <f t="shared" si="34"/>
        <v>0</v>
      </c>
      <c r="AC149" s="119">
        <f t="shared" si="35"/>
        <v>0</v>
      </c>
    </row>
    <row r="150" spans="20:29" x14ac:dyDescent="0.3">
      <c r="T150" s="119">
        <f>'1.2.Historical Market Map 12-13'!B152</f>
        <v>0</v>
      </c>
      <c r="U150" s="119">
        <f>'1.2.Historical Market Map 12-13'!C152</f>
        <v>0</v>
      </c>
      <c r="V150" s="119">
        <f>'1.2.Historical Market Map 12-13'!D152</f>
        <v>0</v>
      </c>
      <c r="W150" s="119" t="str">
        <f t="shared" si="36"/>
        <v>0 - 0 (0)</v>
      </c>
      <c r="X150" s="119">
        <f>'1.2.Historical Market Map 12-13'!F152</f>
        <v>0</v>
      </c>
      <c r="Y150" s="119">
        <f t="shared" si="31"/>
        <v>0</v>
      </c>
      <c r="Z150" s="119">
        <f t="shared" si="32"/>
        <v>0</v>
      </c>
      <c r="AA150" s="119">
        <f t="shared" si="33"/>
        <v>0</v>
      </c>
      <c r="AB150" s="119">
        <f t="shared" si="34"/>
        <v>0</v>
      </c>
      <c r="AC150" s="119">
        <f t="shared" si="35"/>
        <v>0</v>
      </c>
    </row>
    <row r="151" spans="20:29" x14ac:dyDescent="0.3">
      <c r="T151" s="119">
        <f>'1.2.Historical Market Map 12-13'!B153</f>
        <v>0</v>
      </c>
      <c r="U151" s="119">
        <f>'1.2.Historical Market Map 12-13'!C153</f>
        <v>0</v>
      </c>
      <c r="V151" s="119">
        <f>'1.2.Historical Market Map 12-13'!D153</f>
        <v>0</v>
      </c>
      <c r="W151" s="119" t="str">
        <f t="shared" si="36"/>
        <v>0 - 0 (0)</v>
      </c>
      <c r="X151" s="119">
        <f>'1.2.Historical Market Map 12-13'!F153</f>
        <v>0</v>
      </c>
      <c r="Y151" s="119">
        <f t="shared" si="31"/>
        <v>0</v>
      </c>
      <c r="Z151" s="119">
        <f t="shared" si="32"/>
        <v>0</v>
      </c>
      <c r="AA151" s="119">
        <f t="shared" si="33"/>
        <v>0</v>
      </c>
      <c r="AB151" s="119">
        <f t="shared" si="34"/>
        <v>0</v>
      </c>
      <c r="AC151" s="119">
        <f t="shared" si="35"/>
        <v>0</v>
      </c>
    </row>
    <row r="152" spans="20:29" x14ac:dyDescent="0.3">
      <c r="T152" s="119">
        <f>'1.2.Historical Market Map 12-13'!B154</f>
        <v>0</v>
      </c>
      <c r="U152" s="119">
        <f>'1.2.Historical Market Map 12-13'!C154</f>
        <v>0</v>
      </c>
      <c r="V152" s="119">
        <f>'1.2.Historical Market Map 12-13'!D154</f>
        <v>0</v>
      </c>
      <c r="W152" s="119" t="str">
        <f t="shared" si="36"/>
        <v>0 - 0 (0)</v>
      </c>
      <c r="X152" s="119">
        <f>'1.2.Historical Market Map 12-13'!F154</f>
        <v>0</v>
      </c>
      <c r="Y152" s="119">
        <f t="shared" si="31"/>
        <v>0</v>
      </c>
      <c r="Z152" s="119">
        <f t="shared" si="32"/>
        <v>0</v>
      </c>
      <c r="AA152" s="119">
        <f t="shared" si="33"/>
        <v>0</v>
      </c>
      <c r="AB152" s="119">
        <f t="shared" si="34"/>
        <v>0</v>
      </c>
      <c r="AC152" s="119">
        <f t="shared" si="35"/>
        <v>0</v>
      </c>
    </row>
    <row r="153" spans="20:29" x14ac:dyDescent="0.3">
      <c r="T153" s="119">
        <f>'1.2.Historical Market Map 12-13'!B155</f>
        <v>0</v>
      </c>
      <c r="U153" s="119">
        <f>'1.2.Historical Market Map 12-13'!C155</f>
        <v>0</v>
      </c>
      <c r="V153" s="119">
        <f>'1.2.Historical Market Map 12-13'!D155</f>
        <v>0</v>
      </c>
      <c r="W153" s="119" t="str">
        <f t="shared" si="36"/>
        <v>0 - 0 (0)</v>
      </c>
      <c r="X153" s="119">
        <f>'1.2.Historical Market Map 12-13'!F155</f>
        <v>0</v>
      </c>
      <c r="Y153" s="119">
        <f t="shared" si="31"/>
        <v>0</v>
      </c>
      <c r="Z153" s="119">
        <f t="shared" si="32"/>
        <v>0</v>
      </c>
      <c r="AA153" s="119">
        <f t="shared" si="33"/>
        <v>0</v>
      </c>
      <c r="AB153" s="119">
        <f t="shared" si="34"/>
        <v>0</v>
      </c>
      <c r="AC153" s="119">
        <f t="shared" si="35"/>
        <v>0</v>
      </c>
    </row>
    <row r="154" spans="20:29" x14ac:dyDescent="0.3">
      <c r="T154" s="119">
        <f>'1.2.Historical Market Map 12-13'!B156</f>
        <v>0</v>
      </c>
      <c r="U154" s="119">
        <f>'1.2.Historical Market Map 12-13'!C156</f>
        <v>0</v>
      </c>
      <c r="V154" s="119">
        <f>'1.2.Historical Market Map 12-13'!D156</f>
        <v>0</v>
      </c>
      <c r="W154" s="119" t="str">
        <f t="shared" si="36"/>
        <v>0 - 0 (0)</v>
      </c>
      <c r="X154" s="119">
        <f>'1.2.Historical Market Map 12-13'!F156</f>
        <v>0</v>
      </c>
      <c r="Y154" s="119">
        <f t="shared" si="31"/>
        <v>0</v>
      </c>
      <c r="Z154" s="119">
        <f t="shared" si="32"/>
        <v>0</v>
      </c>
      <c r="AA154" s="119">
        <f t="shared" si="33"/>
        <v>0</v>
      </c>
      <c r="AB154" s="119">
        <f t="shared" si="34"/>
        <v>0</v>
      </c>
      <c r="AC154" s="119">
        <f t="shared" si="35"/>
        <v>0</v>
      </c>
    </row>
    <row r="155" spans="20:29" x14ac:dyDescent="0.3">
      <c r="T155" s="119">
        <f>'1.2.Historical Market Map 12-13'!B157</f>
        <v>0</v>
      </c>
      <c r="U155" s="119">
        <f>'1.2.Historical Market Map 12-13'!C157</f>
        <v>0</v>
      </c>
      <c r="V155" s="119">
        <f>'1.2.Historical Market Map 12-13'!D157</f>
        <v>0</v>
      </c>
      <c r="W155" s="119" t="str">
        <f t="shared" si="36"/>
        <v>0 - 0 (0)</v>
      </c>
      <c r="X155" s="119">
        <f>'1.2.Historical Market Map 12-13'!F157</f>
        <v>0</v>
      </c>
      <c r="Y155" s="119">
        <f t="shared" si="31"/>
        <v>0</v>
      </c>
      <c r="Z155" s="119">
        <f t="shared" si="32"/>
        <v>0</v>
      </c>
      <c r="AA155" s="119">
        <f t="shared" si="33"/>
        <v>0</v>
      </c>
      <c r="AB155" s="119">
        <f t="shared" si="34"/>
        <v>0</v>
      </c>
      <c r="AC155" s="119">
        <f t="shared" si="35"/>
        <v>0</v>
      </c>
    </row>
    <row r="156" spans="20:29" x14ac:dyDescent="0.3">
      <c r="T156" s="119">
        <f>'1.2.Historical Market Map 12-13'!B158</f>
        <v>0</v>
      </c>
      <c r="U156" s="119">
        <f>'1.2.Historical Market Map 12-13'!C158</f>
        <v>0</v>
      </c>
      <c r="V156" s="119">
        <f>'1.2.Historical Market Map 12-13'!D158</f>
        <v>0</v>
      </c>
      <c r="W156" s="119" t="str">
        <f t="shared" si="36"/>
        <v>0 - 0 (0)</v>
      </c>
      <c r="X156" s="119">
        <f>'1.2.Historical Market Map 12-13'!F158</f>
        <v>0</v>
      </c>
      <c r="Y156" s="119">
        <f t="shared" si="31"/>
        <v>0</v>
      </c>
      <c r="Z156" s="119">
        <f t="shared" si="32"/>
        <v>0</v>
      </c>
      <c r="AA156" s="119">
        <f t="shared" si="33"/>
        <v>0</v>
      </c>
      <c r="AB156" s="119">
        <f t="shared" si="34"/>
        <v>0</v>
      </c>
      <c r="AC156" s="119">
        <f t="shared" si="35"/>
        <v>0</v>
      </c>
    </row>
    <row r="157" spans="20:29" x14ac:dyDescent="0.3">
      <c r="T157" s="119">
        <f>'1.2.Historical Market Map 12-13'!B159</f>
        <v>0</v>
      </c>
      <c r="U157" s="119">
        <f>'1.2.Historical Market Map 12-13'!C159</f>
        <v>0</v>
      </c>
      <c r="V157" s="119">
        <f>'1.2.Historical Market Map 12-13'!D159</f>
        <v>0</v>
      </c>
      <c r="W157" s="119" t="str">
        <f t="shared" si="36"/>
        <v>0 - 0 (0)</v>
      </c>
      <c r="X157" s="119">
        <f>'1.2.Historical Market Map 12-13'!F159</f>
        <v>0</v>
      </c>
      <c r="Y157" s="119">
        <f t="shared" si="31"/>
        <v>0</v>
      </c>
      <c r="Z157" s="119">
        <f t="shared" si="32"/>
        <v>0</v>
      </c>
      <c r="AA157" s="119">
        <f t="shared" si="33"/>
        <v>0</v>
      </c>
      <c r="AB157" s="119">
        <f t="shared" si="34"/>
        <v>0</v>
      </c>
      <c r="AC157" s="119">
        <f t="shared" si="35"/>
        <v>0</v>
      </c>
    </row>
    <row r="158" spans="20:29" x14ac:dyDescent="0.3">
      <c r="T158" s="119">
        <f>'1.2.Historical Market Map 12-13'!B160</f>
        <v>0</v>
      </c>
      <c r="U158" s="119">
        <f>'1.2.Historical Market Map 12-13'!C160</f>
        <v>0</v>
      </c>
      <c r="V158" s="119">
        <f>'1.2.Historical Market Map 12-13'!D160</f>
        <v>0</v>
      </c>
      <c r="W158" s="119" t="str">
        <f t="shared" si="36"/>
        <v>0 - 0 (0)</v>
      </c>
      <c r="X158" s="119">
        <f>'1.2.Historical Market Map 12-13'!F160</f>
        <v>0</v>
      </c>
      <c r="Y158" s="119">
        <f t="shared" si="31"/>
        <v>0</v>
      </c>
      <c r="Z158" s="119">
        <f t="shared" si="32"/>
        <v>0</v>
      </c>
      <c r="AA158" s="119">
        <f t="shared" si="33"/>
        <v>0</v>
      </c>
      <c r="AB158" s="119">
        <f t="shared" si="34"/>
        <v>0</v>
      </c>
      <c r="AC158" s="119">
        <f t="shared" si="35"/>
        <v>0</v>
      </c>
    </row>
    <row r="159" spans="20:29" x14ac:dyDescent="0.3">
      <c r="T159" s="119">
        <f>'1.2.Historical Market Map 12-13'!B161</f>
        <v>0</v>
      </c>
      <c r="U159" s="119">
        <f>'1.2.Historical Market Map 12-13'!C161</f>
        <v>0</v>
      </c>
      <c r="V159" s="119">
        <f>'1.2.Historical Market Map 12-13'!D161</f>
        <v>0</v>
      </c>
      <c r="W159" s="119" t="str">
        <f t="shared" si="36"/>
        <v>0 - 0 (0)</v>
      </c>
      <c r="X159" s="119">
        <f>'1.2.Historical Market Map 12-13'!F161</f>
        <v>0</v>
      </c>
      <c r="Y159" s="119">
        <f t="shared" si="31"/>
        <v>0</v>
      </c>
      <c r="Z159" s="119">
        <f t="shared" si="32"/>
        <v>0</v>
      </c>
      <c r="AA159" s="119">
        <f t="shared" si="33"/>
        <v>0</v>
      </c>
      <c r="AB159" s="119">
        <f t="shared" si="34"/>
        <v>0</v>
      </c>
      <c r="AC159" s="119">
        <f t="shared" si="35"/>
        <v>0</v>
      </c>
    </row>
    <row r="160" spans="20:29" x14ac:dyDescent="0.3">
      <c r="T160" s="119">
        <f>'1.2.Historical Market Map 12-13'!B162</f>
        <v>0</v>
      </c>
      <c r="U160" s="119">
        <f>'1.2.Historical Market Map 12-13'!C162</f>
        <v>0</v>
      </c>
      <c r="V160" s="119">
        <f>'1.2.Historical Market Map 12-13'!D162</f>
        <v>0</v>
      </c>
      <c r="W160" s="119" t="str">
        <f t="shared" si="36"/>
        <v>0 - 0 (0)</v>
      </c>
      <c r="X160" s="119">
        <f>'1.2.Historical Market Map 12-13'!F162</f>
        <v>0</v>
      </c>
      <c r="Y160" s="119">
        <f t="shared" si="31"/>
        <v>0</v>
      </c>
      <c r="Z160" s="119">
        <f t="shared" si="32"/>
        <v>0</v>
      </c>
      <c r="AA160" s="119">
        <f t="shared" si="33"/>
        <v>0</v>
      </c>
      <c r="AB160" s="119">
        <f t="shared" si="34"/>
        <v>0</v>
      </c>
      <c r="AC160" s="119">
        <f t="shared" si="35"/>
        <v>0</v>
      </c>
    </row>
    <row r="161" spans="20:29" x14ac:dyDescent="0.3">
      <c r="T161" s="119">
        <f>'1.2.Historical Market Map 12-13'!B163</f>
        <v>0</v>
      </c>
      <c r="U161" s="119">
        <f>'1.2.Historical Market Map 12-13'!C163</f>
        <v>0</v>
      </c>
      <c r="V161" s="119">
        <f>'1.2.Historical Market Map 12-13'!D163</f>
        <v>0</v>
      </c>
      <c r="W161" s="119" t="str">
        <f t="shared" si="36"/>
        <v>0 - 0 (0)</v>
      </c>
      <c r="X161" s="119">
        <f>'1.2.Historical Market Map 12-13'!F163</f>
        <v>0</v>
      </c>
      <c r="Y161" s="119">
        <f t="shared" si="31"/>
        <v>0</v>
      </c>
      <c r="Z161" s="119">
        <f t="shared" si="32"/>
        <v>0</v>
      </c>
      <c r="AA161" s="119">
        <f t="shared" si="33"/>
        <v>0</v>
      </c>
      <c r="AB161" s="119">
        <f t="shared" si="34"/>
        <v>0</v>
      </c>
      <c r="AC161" s="119">
        <f t="shared" si="35"/>
        <v>0</v>
      </c>
    </row>
    <row r="162" spans="20:29" x14ac:dyDescent="0.3">
      <c r="T162" s="119">
        <f>'1.2.Historical Market Map 12-13'!B164</f>
        <v>0</v>
      </c>
      <c r="U162" s="119">
        <f>'1.2.Historical Market Map 12-13'!C164</f>
        <v>0</v>
      </c>
      <c r="V162" s="119">
        <f>'1.2.Historical Market Map 12-13'!D164</f>
        <v>0</v>
      </c>
      <c r="W162" s="119" t="str">
        <f t="shared" si="36"/>
        <v>0 - 0 (0)</v>
      </c>
      <c r="X162" s="119">
        <f>'1.2.Historical Market Map 12-13'!F164</f>
        <v>0</v>
      </c>
      <c r="Y162" s="119">
        <f t="shared" si="31"/>
        <v>0</v>
      </c>
      <c r="Z162" s="119">
        <f t="shared" si="32"/>
        <v>0</v>
      </c>
      <c r="AA162" s="119">
        <f t="shared" si="33"/>
        <v>0</v>
      </c>
      <c r="AB162" s="119">
        <f t="shared" si="34"/>
        <v>0</v>
      </c>
      <c r="AC162" s="119">
        <f t="shared" si="35"/>
        <v>0</v>
      </c>
    </row>
    <row r="163" spans="20:29" x14ac:dyDescent="0.3">
      <c r="T163" s="119">
        <f>'1.2.Historical Market Map 12-13'!B165</f>
        <v>0</v>
      </c>
      <c r="U163" s="119">
        <f>'1.2.Historical Market Map 12-13'!C165</f>
        <v>0</v>
      </c>
      <c r="V163" s="119">
        <f>'1.2.Historical Market Map 12-13'!D165</f>
        <v>0</v>
      </c>
      <c r="W163" s="119" t="str">
        <f t="shared" si="36"/>
        <v>0 - 0 (0)</v>
      </c>
      <c r="X163" s="119">
        <f>'1.2.Historical Market Map 12-13'!F165</f>
        <v>0</v>
      </c>
      <c r="Y163" s="119">
        <f t="shared" si="31"/>
        <v>0</v>
      </c>
      <c r="Z163" s="119">
        <f t="shared" si="32"/>
        <v>0</v>
      </c>
      <c r="AA163" s="119">
        <f t="shared" si="33"/>
        <v>0</v>
      </c>
      <c r="AB163" s="119">
        <f t="shared" si="34"/>
        <v>0</v>
      </c>
      <c r="AC163" s="119">
        <f t="shared" si="35"/>
        <v>0</v>
      </c>
    </row>
    <row r="164" spans="20:29" x14ac:dyDescent="0.3">
      <c r="T164" s="119">
        <f>'1.2.Historical Market Map 12-13'!B166</f>
        <v>0</v>
      </c>
      <c r="U164" s="119">
        <f>'1.2.Historical Market Map 12-13'!C166</f>
        <v>0</v>
      </c>
      <c r="V164" s="119">
        <f>'1.2.Historical Market Map 12-13'!D166</f>
        <v>0</v>
      </c>
      <c r="W164" s="119" t="str">
        <f t="shared" si="36"/>
        <v>0 - 0 (0)</v>
      </c>
      <c r="X164" s="119">
        <f>'1.2.Historical Market Map 12-13'!F166</f>
        <v>0</v>
      </c>
      <c r="Y164" s="119">
        <f t="shared" si="31"/>
        <v>0</v>
      </c>
      <c r="Z164" s="119">
        <f t="shared" si="32"/>
        <v>0</v>
      </c>
      <c r="AA164" s="119">
        <f t="shared" si="33"/>
        <v>0</v>
      </c>
      <c r="AB164" s="119">
        <f t="shared" si="34"/>
        <v>0</v>
      </c>
      <c r="AC164" s="119">
        <f t="shared" si="35"/>
        <v>0</v>
      </c>
    </row>
    <row r="165" spans="20:29" x14ac:dyDescent="0.3">
      <c r="T165" s="119">
        <f>'1.2.Historical Market Map 12-13'!B167</f>
        <v>0</v>
      </c>
      <c r="U165" s="119">
        <f>'1.2.Historical Market Map 12-13'!C167</f>
        <v>0</v>
      </c>
      <c r="V165" s="119">
        <f>'1.2.Historical Market Map 12-13'!D167</f>
        <v>0</v>
      </c>
      <c r="W165" s="119" t="str">
        <f t="shared" si="36"/>
        <v>0 - 0 (0)</v>
      </c>
      <c r="X165" s="119">
        <f>'1.2.Historical Market Map 12-13'!F167</f>
        <v>0</v>
      </c>
      <c r="Y165" s="119">
        <f t="shared" si="31"/>
        <v>0</v>
      </c>
      <c r="Z165" s="119">
        <f t="shared" si="32"/>
        <v>0</v>
      </c>
      <c r="AA165" s="119">
        <f t="shared" si="33"/>
        <v>0</v>
      </c>
      <c r="AB165" s="119">
        <f t="shared" si="34"/>
        <v>0</v>
      </c>
      <c r="AC165" s="119">
        <f t="shared" si="35"/>
        <v>0</v>
      </c>
    </row>
    <row r="166" spans="20:29" x14ac:dyDescent="0.3">
      <c r="T166" s="119">
        <f>'1.2.Historical Market Map 12-13'!B168</f>
        <v>0</v>
      </c>
      <c r="U166" s="119">
        <f>'1.2.Historical Market Map 12-13'!C168</f>
        <v>0</v>
      </c>
      <c r="V166" s="119">
        <f>'1.2.Historical Market Map 12-13'!D168</f>
        <v>0</v>
      </c>
      <c r="W166" s="119" t="str">
        <f t="shared" si="36"/>
        <v>0 - 0 (0)</v>
      </c>
      <c r="X166" s="119">
        <f>'1.2.Historical Market Map 12-13'!F168</f>
        <v>0</v>
      </c>
      <c r="Y166" s="119">
        <f t="shared" si="31"/>
        <v>0</v>
      </c>
      <c r="Z166" s="119">
        <f t="shared" si="32"/>
        <v>0</v>
      </c>
      <c r="AA166" s="119">
        <f t="shared" si="33"/>
        <v>0</v>
      </c>
      <c r="AB166" s="119">
        <f t="shared" si="34"/>
        <v>0</v>
      </c>
      <c r="AC166" s="119">
        <f t="shared" si="35"/>
        <v>0</v>
      </c>
    </row>
    <row r="167" spans="20:29" x14ac:dyDescent="0.3">
      <c r="T167" s="119">
        <f>'1.2.Historical Market Map 12-13'!B169</f>
        <v>0</v>
      </c>
      <c r="U167" s="119">
        <f>'1.2.Historical Market Map 12-13'!C169</f>
        <v>0</v>
      </c>
      <c r="V167" s="119">
        <f>'1.2.Historical Market Map 12-13'!D169</f>
        <v>0</v>
      </c>
      <c r="W167" s="119" t="str">
        <f t="shared" si="36"/>
        <v>0 - 0 (0)</v>
      </c>
      <c r="X167" s="119">
        <f>'1.2.Historical Market Map 12-13'!F169</f>
        <v>0</v>
      </c>
      <c r="Y167" s="119">
        <f t="shared" si="31"/>
        <v>0</v>
      </c>
      <c r="Z167" s="119">
        <f t="shared" si="32"/>
        <v>0</v>
      </c>
      <c r="AA167" s="119">
        <f t="shared" si="33"/>
        <v>0</v>
      </c>
      <c r="AB167" s="119">
        <f t="shared" si="34"/>
        <v>0</v>
      </c>
      <c r="AC167" s="119">
        <f t="shared" si="35"/>
        <v>0</v>
      </c>
    </row>
    <row r="168" spans="20:29" x14ac:dyDescent="0.3">
      <c r="T168" s="119">
        <f>'1.2.Historical Market Map 12-13'!B170</f>
        <v>0</v>
      </c>
      <c r="U168" s="119">
        <f>'1.2.Historical Market Map 12-13'!C170</f>
        <v>0</v>
      </c>
      <c r="V168" s="119">
        <f>'1.2.Historical Market Map 12-13'!D170</f>
        <v>0</v>
      </c>
      <c r="W168" s="119" t="str">
        <f t="shared" si="36"/>
        <v>0 - 0 (0)</v>
      </c>
      <c r="X168" s="119">
        <f>'1.2.Historical Market Map 12-13'!F170</f>
        <v>0</v>
      </c>
      <c r="Y168" s="119">
        <f t="shared" si="31"/>
        <v>0</v>
      </c>
      <c r="Z168" s="119">
        <f t="shared" si="32"/>
        <v>0</v>
      </c>
      <c r="AA168" s="119">
        <f t="shared" si="33"/>
        <v>0</v>
      </c>
      <c r="AB168" s="119">
        <f t="shared" si="34"/>
        <v>0</v>
      </c>
      <c r="AC168" s="119">
        <f t="shared" si="35"/>
        <v>0</v>
      </c>
    </row>
    <row r="169" spans="20:29" x14ac:dyDescent="0.3">
      <c r="T169" s="119">
        <f>'1.2.Historical Market Map 12-13'!B171</f>
        <v>0</v>
      </c>
      <c r="U169" s="119">
        <f>'1.2.Historical Market Map 12-13'!C171</f>
        <v>0</v>
      </c>
      <c r="V169" s="119">
        <f>'1.2.Historical Market Map 12-13'!D171</f>
        <v>0</v>
      </c>
      <c r="W169" s="119" t="str">
        <f t="shared" si="36"/>
        <v>0 - 0 (0)</v>
      </c>
      <c r="X169" s="119">
        <f>'1.2.Historical Market Map 12-13'!F171</f>
        <v>0</v>
      </c>
      <c r="Y169" s="119">
        <f t="shared" si="31"/>
        <v>0</v>
      </c>
      <c r="Z169" s="119">
        <f t="shared" si="32"/>
        <v>0</v>
      </c>
      <c r="AA169" s="119">
        <f t="shared" si="33"/>
        <v>0</v>
      </c>
      <c r="AB169" s="119">
        <f t="shared" si="34"/>
        <v>0</v>
      </c>
      <c r="AC169" s="119">
        <f t="shared" si="35"/>
        <v>0</v>
      </c>
    </row>
    <row r="170" spans="20:29" x14ac:dyDescent="0.3">
      <c r="T170" s="119">
        <f>'1.2.Historical Market Map 12-13'!B172</f>
        <v>0</v>
      </c>
      <c r="U170" s="119">
        <f>'1.2.Historical Market Map 12-13'!C172</f>
        <v>0</v>
      </c>
      <c r="V170" s="119">
        <f>'1.2.Historical Market Map 12-13'!D172</f>
        <v>0</v>
      </c>
      <c r="W170" s="119" t="str">
        <f t="shared" si="36"/>
        <v>0 - 0 (0)</v>
      </c>
      <c r="X170" s="119">
        <f>'1.2.Historical Market Map 12-13'!F172</f>
        <v>0</v>
      </c>
      <c r="Y170" s="119">
        <f t="shared" si="31"/>
        <v>0</v>
      </c>
      <c r="Z170" s="119">
        <f t="shared" si="32"/>
        <v>0</v>
      </c>
      <c r="AA170" s="119">
        <f t="shared" si="33"/>
        <v>0</v>
      </c>
      <c r="AB170" s="119">
        <f t="shared" si="34"/>
        <v>0</v>
      </c>
      <c r="AC170" s="119">
        <f t="shared" si="35"/>
        <v>0</v>
      </c>
    </row>
    <row r="171" spans="20:29" x14ac:dyDescent="0.3">
      <c r="T171" s="119">
        <f>'1.2.Historical Market Map 12-13'!B173</f>
        <v>0</v>
      </c>
      <c r="U171" s="119">
        <f>'1.2.Historical Market Map 12-13'!C173</f>
        <v>0</v>
      </c>
      <c r="V171" s="119">
        <f>'1.2.Historical Market Map 12-13'!D173</f>
        <v>0</v>
      </c>
      <c r="W171" s="119" t="str">
        <f t="shared" si="36"/>
        <v>0 - 0 (0)</v>
      </c>
      <c r="X171" s="119">
        <f>'1.2.Historical Market Map 12-13'!F173</f>
        <v>0</v>
      </c>
      <c r="Y171" s="119">
        <f t="shared" si="31"/>
        <v>0</v>
      </c>
      <c r="Z171" s="119">
        <f t="shared" si="32"/>
        <v>0</v>
      </c>
      <c r="AA171" s="119">
        <f t="shared" si="33"/>
        <v>0</v>
      </c>
      <c r="AB171" s="119">
        <f t="shared" si="34"/>
        <v>0</v>
      </c>
      <c r="AC171" s="119">
        <f t="shared" si="35"/>
        <v>0</v>
      </c>
    </row>
    <row r="172" spans="20:29" x14ac:dyDescent="0.3">
      <c r="T172" s="119">
        <f>'1.2.Historical Market Map 12-13'!B174</f>
        <v>0</v>
      </c>
      <c r="U172" s="119">
        <f>'1.2.Historical Market Map 12-13'!C174</f>
        <v>0</v>
      </c>
      <c r="V172" s="119">
        <f>'1.2.Historical Market Map 12-13'!D174</f>
        <v>0</v>
      </c>
      <c r="W172" s="119" t="str">
        <f t="shared" si="36"/>
        <v>0 - 0 (0)</v>
      </c>
      <c r="X172" s="119">
        <f>'1.2.Historical Market Map 12-13'!F174</f>
        <v>0</v>
      </c>
      <c r="Y172" s="119">
        <f t="shared" si="31"/>
        <v>0</v>
      </c>
      <c r="Z172" s="119">
        <f t="shared" si="32"/>
        <v>0</v>
      </c>
      <c r="AA172" s="119">
        <f t="shared" si="33"/>
        <v>0</v>
      </c>
      <c r="AB172" s="119">
        <f t="shared" si="34"/>
        <v>0</v>
      </c>
      <c r="AC172" s="119">
        <f t="shared" si="35"/>
        <v>0</v>
      </c>
    </row>
    <row r="173" spans="20:29" x14ac:dyDescent="0.3">
      <c r="T173" s="119">
        <f>'1.2.Historical Market Map 12-13'!B175</f>
        <v>0</v>
      </c>
      <c r="U173" s="119">
        <f>'1.2.Historical Market Map 12-13'!C175</f>
        <v>0</v>
      </c>
      <c r="V173" s="119">
        <f>'1.2.Historical Market Map 12-13'!D175</f>
        <v>0</v>
      </c>
      <c r="W173" s="119" t="str">
        <f t="shared" si="36"/>
        <v>0 - 0 (0)</v>
      </c>
      <c r="X173" s="119">
        <f>'1.2.Historical Market Map 12-13'!F175</f>
        <v>0</v>
      </c>
      <c r="Y173" s="119">
        <f t="shared" si="31"/>
        <v>0</v>
      </c>
      <c r="Z173" s="119">
        <f t="shared" si="32"/>
        <v>0</v>
      </c>
      <c r="AA173" s="119">
        <f t="shared" si="33"/>
        <v>0</v>
      </c>
      <c r="AB173" s="119">
        <f t="shared" si="34"/>
        <v>0</v>
      </c>
      <c r="AC173" s="119">
        <f t="shared" si="35"/>
        <v>0</v>
      </c>
    </row>
    <row r="174" spans="20:29" x14ac:dyDescent="0.3">
      <c r="T174" s="119">
        <f>'1.2.Historical Market Map 12-13'!B176</f>
        <v>0</v>
      </c>
      <c r="U174" s="119">
        <f>'1.2.Historical Market Map 12-13'!C176</f>
        <v>0</v>
      </c>
      <c r="V174" s="119">
        <f>'1.2.Historical Market Map 12-13'!D176</f>
        <v>0</v>
      </c>
      <c r="W174" s="119" t="str">
        <f t="shared" si="36"/>
        <v>0 - 0 (0)</v>
      </c>
      <c r="X174" s="119">
        <f>'1.2.Historical Market Map 12-13'!F176</f>
        <v>0</v>
      </c>
      <c r="Y174" s="119">
        <f t="shared" si="31"/>
        <v>0</v>
      </c>
      <c r="Z174" s="119">
        <f t="shared" si="32"/>
        <v>0</v>
      </c>
      <c r="AA174" s="119">
        <f t="shared" si="33"/>
        <v>0</v>
      </c>
      <c r="AB174" s="119">
        <f t="shared" si="34"/>
        <v>0</v>
      </c>
      <c r="AC174" s="119">
        <f t="shared" si="35"/>
        <v>0</v>
      </c>
    </row>
    <row r="175" spans="20:29" x14ac:dyDescent="0.3">
      <c r="T175" s="119">
        <f>'1.2.Historical Market Map 12-13'!B177</f>
        <v>0</v>
      </c>
      <c r="U175" s="119">
        <f>'1.2.Historical Market Map 12-13'!C177</f>
        <v>0</v>
      </c>
      <c r="V175" s="119">
        <f>'1.2.Historical Market Map 12-13'!D177</f>
        <v>0</v>
      </c>
      <c r="W175" s="119" t="str">
        <f t="shared" si="36"/>
        <v>0 - 0 (0)</v>
      </c>
      <c r="X175" s="119">
        <f>'1.2.Historical Market Map 12-13'!F177</f>
        <v>0</v>
      </c>
      <c r="Y175" s="119">
        <f t="shared" si="31"/>
        <v>0</v>
      </c>
      <c r="Z175" s="119">
        <f t="shared" si="32"/>
        <v>0</v>
      </c>
      <c r="AA175" s="119">
        <f t="shared" si="33"/>
        <v>0</v>
      </c>
      <c r="AB175" s="119">
        <f t="shared" si="34"/>
        <v>0</v>
      </c>
      <c r="AC175" s="119">
        <f t="shared" si="35"/>
        <v>0</v>
      </c>
    </row>
    <row r="176" spans="20:29" x14ac:dyDescent="0.3">
      <c r="T176" s="119">
        <f>'1.2.Historical Market Map 12-13'!B178</f>
        <v>0</v>
      </c>
      <c r="U176" s="119">
        <f>'1.2.Historical Market Map 12-13'!C178</f>
        <v>0</v>
      </c>
      <c r="V176" s="119">
        <f>'1.2.Historical Market Map 12-13'!D178</f>
        <v>0</v>
      </c>
      <c r="W176" s="119" t="str">
        <f t="shared" si="36"/>
        <v>0 - 0 (0)</v>
      </c>
      <c r="X176" s="119">
        <f>'1.2.Historical Market Map 12-13'!F178</f>
        <v>0</v>
      </c>
      <c r="Y176" s="119">
        <f t="shared" si="31"/>
        <v>0</v>
      </c>
      <c r="Z176" s="119">
        <f t="shared" si="32"/>
        <v>0</v>
      </c>
      <c r="AA176" s="119">
        <f t="shared" si="33"/>
        <v>0</v>
      </c>
      <c r="AB176" s="119">
        <f t="shared" si="34"/>
        <v>0</v>
      </c>
      <c r="AC176" s="119">
        <f t="shared" si="35"/>
        <v>0</v>
      </c>
    </row>
    <row r="177" spans="20:29" x14ac:dyDescent="0.3">
      <c r="T177" s="119">
        <f>'1.2.Historical Market Map 12-13'!B179</f>
        <v>0</v>
      </c>
      <c r="U177" s="119">
        <f>'1.2.Historical Market Map 12-13'!C179</f>
        <v>0</v>
      </c>
      <c r="V177" s="119">
        <f>'1.2.Historical Market Map 12-13'!D179</f>
        <v>0</v>
      </c>
      <c r="W177" s="119" t="str">
        <f t="shared" si="36"/>
        <v>0 - 0 (0)</v>
      </c>
      <c r="X177" s="119">
        <f>'1.2.Historical Market Map 12-13'!F179</f>
        <v>0</v>
      </c>
      <c r="Y177" s="119">
        <f t="shared" si="31"/>
        <v>0</v>
      </c>
      <c r="Z177" s="119">
        <f t="shared" si="32"/>
        <v>0</v>
      </c>
      <c r="AA177" s="119">
        <f t="shared" si="33"/>
        <v>0</v>
      </c>
      <c r="AB177" s="119">
        <f t="shared" si="34"/>
        <v>0</v>
      </c>
      <c r="AC177" s="119">
        <f t="shared" si="35"/>
        <v>0</v>
      </c>
    </row>
    <row r="178" spans="20:29" x14ac:dyDescent="0.3">
      <c r="T178" s="119">
        <f>'1.2.Historical Market Map 12-13'!B180</f>
        <v>0</v>
      </c>
      <c r="U178" s="119">
        <f>'1.2.Historical Market Map 12-13'!C180</f>
        <v>0</v>
      </c>
      <c r="V178" s="119">
        <f>'1.2.Historical Market Map 12-13'!D180</f>
        <v>0</v>
      </c>
      <c r="W178" s="119" t="str">
        <f t="shared" si="36"/>
        <v>0 - 0 (0)</v>
      </c>
      <c r="X178" s="119">
        <f>'1.2.Historical Market Map 12-13'!F180</f>
        <v>0</v>
      </c>
      <c r="Y178" s="119">
        <f t="shared" si="31"/>
        <v>0</v>
      </c>
      <c r="Z178" s="119">
        <f t="shared" si="32"/>
        <v>0</v>
      </c>
      <c r="AA178" s="119">
        <f t="shared" si="33"/>
        <v>0</v>
      </c>
      <c r="AB178" s="119">
        <f t="shared" si="34"/>
        <v>0</v>
      </c>
      <c r="AC178" s="119">
        <f t="shared" si="35"/>
        <v>0</v>
      </c>
    </row>
    <row r="179" spans="20:29" x14ac:dyDescent="0.3">
      <c r="T179" s="119">
        <f>'1.2.Historical Market Map 12-13'!B181</f>
        <v>0</v>
      </c>
      <c r="U179" s="119">
        <f>'1.2.Historical Market Map 12-13'!C181</f>
        <v>0</v>
      </c>
      <c r="V179" s="119">
        <f>'1.2.Historical Market Map 12-13'!D181</f>
        <v>0</v>
      </c>
      <c r="W179" s="119" t="str">
        <f t="shared" si="36"/>
        <v>0 - 0 (0)</v>
      </c>
      <c r="X179" s="119">
        <f>'1.2.Historical Market Map 12-13'!F181</f>
        <v>0</v>
      </c>
      <c r="Y179" s="119">
        <f t="shared" si="31"/>
        <v>0</v>
      </c>
      <c r="Z179" s="119">
        <f t="shared" si="32"/>
        <v>0</v>
      </c>
      <c r="AA179" s="119">
        <f t="shared" si="33"/>
        <v>0</v>
      </c>
      <c r="AB179" s="119">
        <f t="shared" si="34"/>
        <v>0</v>
      </c>
      <c r="AC179" s="119">
        <f t="shared" si="35"/>
        <v>0</v>
      </c>
    </row>
    <row r="180" spans="20:29" x14ac:dyDescent="0.3">
      <c r="T180" s="119">
        <f>'1.2.Historical Market Map 12-13'!B182</f>
        <v>0</v>
      </c>
      <c r="U180" s="119">
        <f>'1.2.Historical Market Map 12-13'!C182</f>
        <v>0</v>
      </c>
      <c r="V180" s="119">
        <f>'1.2.Historical Market Map 12-13'!D182</f>
        <v>0</v>
      </c>
      <c r="W180" s="119" t="str">
        <f t="shared" si="36"/>
        <v>0 - 0 (0)</v>
      </c>
      <c r="X180" s="119">
        <f>'1.2.Historical Market Map 12-13'!F182</f>
        <v>0</v>
      </c>
      <c r="Y180" s="119">
        <f t="shared" si="31"/>
        <v>0</v>
      </c>
      <c r="Z180" s="119">
        <f t="shared" si="32"/>
        <v>0</v>
      </c>
      <c r="AA180" s="119">
        <f t="shared" si="33"/>
        <v>0</v>
      </c>
      <c r="AB180" s="119">
        <f t="shared" si="34"/>
        <v>0</v>
      </c>
      <c r="AC180" s="119">
        <f t="shared" si="35"/>
        <v>0</v>
      </c>
    </row>
    <row r="181" spans="20:29" x14ac:dyDescent="0.3">
      <c r="T181" s="119">
        <f>'1.2.Historical Market Map 12-13'!B183</f>
        <v>0</v>
      </c>
      <c r="U181" s="119">
        <f>'1.2.Historical Market Map 12-13'!C183</f>
        <v>0</v>
      </c>
      <c r="V181" s="119">
        <f>'1.2.Historical Market Map 12-13'!D183</f>
        <v>0</v>
      </c>
      <c r="W181" s="119" t="str">
        <f t="shared" si="36"/>
        <v>0 - 0 (0)</v>
      </c>
      <c r="X181" s="119">
        <f>'1.2.Historical Market Map 12-13'!F183</f>
        <v>0</v>
      </c>
      <c r="Y181" s="119">
        <f t="shared" si="31"/>
        <v>0</v>
      </c>
      <c r="Z181" s="119">
        <f t="shared" si="32"/>
        <v>0</v>
      </c>
      <c r="AA181" s="119">
        <f t="shared" si="33"/>
        <v>0</v>
      </c>
      <c r="AB181" s="119">
        <f t="shared" si="34"/>
        <v>0</v>
      </c>
      <c r="AC181" s="119">
        <f t="shared" si="35"/>
        <v>0</v>
      </c>
    </row>
    <row r="182" spans="20:29" x14ac:dyDescent="0.3">
      <c r="T182" s="119">
        <f>'1.2.Historical Market Map 12-13'!B184</f>
        <v>0</v>
      </c>
      <c r="U182" s="119">
        <f>'1.2.Historical Market Map 12-13'!C184</f>
        <v>0</v>
      </c>
      <c r="V182" s="119">
        <f>'1.2.Historical Market Map 12-13'!D184</f>
        <v>0</v>
      </c>
      <c r="W182" s="119" t="str">
        <f t="shared" si="36"/>
        <v>0 - 0 (0)</v>
      </c>
      <c r="X182" s="119">
        <f>'1.2.Historical Market Map 12-13'!F184</f>
        <v>0</v>
      </c>
      <c r="Y182" s="119">
        <f t="shared" si="31"/>
        <v>0</v>
      </c>
      <c r="Z182" s="119">
        <f t="shared" si="32"/>
        <v>0</v>
      </c>
      <c r="AA182" s="119">
        <f t="shared" si="33"/>
        <v>0</v>
      </c>
      <c r="AB182" s="119">
        <f t="shared" si="34"/>
        <v>0</v>
      </c>
      <c r="AC182" s="119">
        <f t="shared" si="35"/>
        <v>0</v>
      </c>
    </row>
    <row r="183" spans="20:29" x14ac:dyDescent="0.3">
      <c r="T183" s="119">
        <f>'1.2.Historical Market Map 12-13'!B185</f>
        <v>0</v>
      </c>
      <c r="U183" s="119">
        <f>'1.2.Historical Market Map 12-13'!C185</f>
        <v>0</v>
      </c>
      <c r="V183" s="119">
        <f>'1.2.Historical Market Map 12-13'!D185</f>
        <v>0</v>
      </c>
      <c r="W183" s="119" t="str">
        <f t="shared" si="36"/>
        <v>0 - 0 (0)</v>
      </c>
      <c r="X183" s="119">
        <f>'1.2.Historical Market Map 12-13'!F185</f>
        <v>0</v>
      </c>
      <c r="Y183" s="119">
        <f t="shared" si="31"/>
        <v>0</v>
      </c>
      <c r="Z183" s="119">
        <f t="shared" si="32"/>
        <v>0</v>
      </c>
      <c r="AA183" s="119">
        <f t="shared" si="33"/>
        <v>0</v>
      </c>
      <c r="AB183" s="119">
        <f t="shared" si="34"/>
        <v>0</v>
      </c>
      <c r="AC183" s="119">
        <f t="shared" si="35"/>
        <v>0</v>
      </c>
    </row>
    <row r="184" spans="20:29" x14ac:dyDescent="0.3">
      <c r="T184" s="119">
        <f>'1.2.Historical Market Map 12-13'!B186</f>
        <v>0</v>
      </c>
      <c r="U184" s="119">
        <f>'1.2.Historical Market Map 12-13'!C186</f>
        <v>0</v>
      </c>
      <c r="V184" s="119">
        <f>'1.2.Historical Market Map 12-13'!D186</f>
        <v>0</v>
      </c>
      <c r="W184" s="119" t="str">
        <f t="shared" si="36"/>
        <v>0 - 0 (0)</v>
      </c>
      <c r="X184" s="119">
        <f>'1.2.Historical Market Map 12-13'!F186</f>
        <v>0</v>
      </c>
      <c r="Y184" s="119">
        <f t="shared" si="31"/>
        <v>0</v>
      </c>
      <c r="Z184" s="119">
        <f t="shared" si="32"/>
        <v>0</v>
      </c>
      <c r="AA184" s="119">
        <f t="shared" si="33"/>
        <v>0</v>
      </c>
      <c r="AB184" s="119">
        <f t="shared" si="34"/>
        <v>0</v>
      </c>
      <c r="AC184" s="119">
        <f t="shared" si="35"/>
        <v>0</v>
      </c>
    </row>
    <row r="185" spans="20:29" x14ac:dyDescent="0.3">
      <c r="T185" s="119">
        <f>'1.2.Historical Market Map 12-13'!B187</f>
        <v>0</v>
      </c>
      <c r="U185" s="119">
        <f>'1.2.Historical Market Map 12-13'!C187</f>
        <v>0</v>
      </c>
      <c r="V185" s="119">
        <f>'1.2.Historical Market Map 12-13'!D187</f>
        <v>0</v>
      </c>
      <c r="W185" s="119" t="str">
        <f t="shared" si="36"/>
        <v>0 - 0 (0)</v>
      </c>
      <c r="X185" s="119">
        <f>'1.2.Historical Market Map 12-13'!F187</f>
        <v>0</v>
      </c>
      <c r="Y185" s="119">
        <f t="shared" si="31"/>
        <v>0</v>
      </c>
      <c r="Z185" s="119">
        <f t="shared" si="32"/>
        <v>0</v>
      </c>
      <c r="AA185" s="119">
        <f t="shared" si="33"/>
        <v>0</v>
      </c>
      <c r="AB185" s="119">
        <f t="shared" si="34"/>
        <v>0</v>
      </c>
      <c r="AC185" s="119">
        <f t="shared" si="35"/>
        <v>0</v>
      </c>
    </row>
    <row r="186" spans="20:29" x14ac:dyDescent="0.3">
      <c r="T186" s="119">
        <f>'1.2.Historical Market Map 12-13'!B188</f>
        <v>0</v>
      </c>
      <c r="U186" s="119">
        <f>'1.2.Historical Market Map 12-13'!C188</f>
        <v>0</v>
      </c>
      <c r="V186" s="119">
        <f>'1.2.Historical Market Map 12-13'!D188</f>
        <v>0</v>
      </c>
      <c r="W186" s="119" t="str">
        <f t="shared" si="36"/>
        <v>0 - 0 (0)</v>
      </c>
      <c r="X186" s="119">
        <f>'1.2.Historical Market Map 12-13'!F188</f>
        <v>0</v>
      </c>
      <c r="Y186" s="119">
        <f t="shared" si="31"/>
        <v>0</v>
      </c>
      <c r="Z186" s="119">
        <f t="shared" si="32"/>
        <v>0</v>
      </c>
      <c r="AA186" s="119">
        <f t="shared" si="33"/>
        <v>0</v>
      </c>
      <c r="AB186" s="119">
        <f t="shared" si="34"/>
        <v>0</v>
      </c>
      <c r="AC186" s="119">
        <f t="shared" si="35"/>
        <v>0</v>
      </c>
    </row>
    <row r="187" spans="20:29" x14ac:dyDescent="0.3">
      <c r="T187" s="119">
        <f>'1.2.Historical Market Map 12-13'!B189</f>
        <v>0</v>
      </c>
      <c r="U187" s="119">
        <f>'1.2.Historical Market Map 12-13'!C189</f>
        <v>0</v>
      </c>
      <c r="V187" s="119">
        <f>'1.2.Historical Market Map 12-13'!D189</f>
        <v>0</v>
      </c>
      <c r="W187" s="119" t="str">
        <f t="shared" si="36"/>
        <v>0 - 0 (0)</v>
      </c>
      <c r="X187" s="119">
        <f>'1.2.Historical Market Map 12-13'!F189</f>
        <v>0</v>
      </c>
      <c r="Y187" s="119">
        <f t="shared" si="31"/>
        <v>0</v>
      </c>
      <c r="Z187" s="119">
        <f t="shared" si="32"/>
        <v>0</v>
      </c>
      <c r="AA187" s="119">
        <f t="shared" si="33"/>
        <v>0</v>
      </c>
      <c r="AB187" s="119">
        <f t="shared" si="34"/>
        <v>0</v>
      </c>
      <c r="AC187" s="119">
        <f t="shared" si="35"/>
        <v>0</v>
      </c>
    </row>
    <row r="188" spans="20:29" x14ac:dyDescent="0.3">
      <c r="T188" s="119">
        <f>'1.2.Historical Market Map 12-13'!B190</f>
        <v>0</v>
      </c>
      <c r="U188" s="119">
        <f>'1.2.Historical Market Map 12-13'!C190</f>
        <v>0</v>
      </c>
      <c r="V188" s="119">
        <f>'1.2.Historical Market Map 12-13'!D190</f>
        <v>0</v>
      </c>
      <c r="W188" s="119" t="str">
        <f t="shared" si="36"/>
        <v>0 - 0 (0)</v>
      </c>
      <c r="X188" s="119">
        <f>'1.2.Historical Market Map 12-13'!F190</f>
        <v>0</v>
      </c>
      <c r="Y188" s="119">
        <f t="shared" si="31"/>
        <v>0</v>
      </c>
      <c r="Z188" s="119">
        <f t="shared" si="32"/>
        <v>0</v>
      </c>
      <c r="AA188" s="119">
        <f t="shared" si="33"/>
        <v>0</v>
      </c>
      <c r="AB188" s="119">
        <f t="shared" si="34"/>
        <v>0</v>
      </c>
      <c r="AC188" s="119">
        <f t="shared" si="35"/>
        <v>0</v>
      </c>
    </row>
    <row r="189" spans="20:29" x14ac:dyDescent="0.3">
      <c r="T189" s="119">
        <f>'1.2.Historical Market Map 12-13'!B191</f>
        <v>0</v>
      </c>
      <c r="U189" s="119">
        <f>'1.2.Historical Market Map 12-13'!C191</f>
        <v>0</v>
      </c>
      <c r="V189" s="119">
        <f>'1.2.Historical Market Map 12-13'!D191</f>
        <v>0</v>
      </c>
      <c r="W189" s="119" t="str">
        <f t="shared" si="36"/>
        <v>0 - 0 (0)</v>
      </c>
      <c r="X189" s="119">
        <f>'1.2.Historical Market Map 12-13'!F191</f>
        <v>0</v>
      </c>
      <c r="Y189" s="119">
        <f t="shared" si="31"/>
        <v>0</v>
      </c>
      <c r="Z189" s="119">
        <f t="shared" si="32"/>
        <v>0</v>
      </c>
      <c r="AA189" s="119">
        <f t="shared" si="33"/>
        <v>0</v>
      </c>
      <c r="AB189" s="119">
        <f t="shared" si="34"/>
        <v>0</v>
      </c>
      <c r="AC189" s="119">
        <f t="shared" si="35"/>
        <v>0</v>
      </c>
    </row>
    <row r="190" spans="20:29" x14ac:dyDescent="0.3">
      <c r="T190" s="119">
        <f>'1.2.Historical Market Map 12-13'!B192</f>
        <v>0</v>
      </c>
      <c r="U190" s="119">
        <f>'1.2.Historical Market Map 12-13'!C192</f>
        <v>0</v>
      </c>
      <c r="V190" s="119">
        <f>'1.2.Historical Market Map 12-13'!D192</f>
        <v>0</v>
      </c>
      <c r="W190" s="119" t="str">
        <f t="shared" si="36"/>
        <v>0 - 0 (0)</v>
      </c>
      <c r="X190" s="119">
        <f>'1.2.Historical Market Map 12-13'!F192</f>
        <v>0</v>
      </c>
      <c r="Y190" s="119">
        <f t="shared" si="31"/>
        <v>0</v>
      </c>
      <c r="Z190" s="119">
        <f t="shared" si="32"/>
        <v>0</v>
      </c>
      <c r="AA190" s="119">
        <f t="shared" si="33"/>
        <v>0</v>
      </c>
      <c r="AB190" s="119">
        <f t="shared" si="34"/>
        <v>0</v>
      </c>
      <c r="AC190" s="119">
        <f t="shared" si="35"/>
        <v>0</v>
      </c>
    </row>
    <row r="191" spans="20:29" x14ac:dyDescent="0.3">
      <c r="T191" s="119">
        <f>'1.2.Historical Market Map 12-13'!B193</f>
        <v>0</v>
      </c>
      <c r="U191" s="119">
        <f>'1.2.Historical Market Map 12-13'!C193</f>
        <v>0</v>
      </c>
      <c r="V191" s="119">
        <f>'1.2.Historical Market Map 12-13'!D193</f>
        <v>0</v>
      </c>
      <c r="W191" s="119" t="str">
        <f t="shared" si="36"/>
        <v>0 - 0 (0)</v>
      </c>
      <c r="X191" s="119">
        <f>'1.2.Historical Market Map 12-13'!F193</f>
        <v>0</v>
      </c>
      <c r="Y191" s="119">
        <f t="shared" si="31"/>
        <v>0</v>
      </c>
      <c r="Z191" s="119">
        <f t="shared" si="32"/>
        <v>0</v>
      </c>
      <c r="AA191" s="119">
        <f t="shared" si="33"/>
        <v>0</v>
      </c>
      <c r="AB191" s="119">
        <f t="shared" si="34"/>
        <v>0</v>
      </c>
      <c r="AC191" s="119">
        <f t="shared" si="35"/>
        <v>0</v>
      </c>
    </row>
    <row r="192" spans="20:29" x14ac:dyDescent="0.3">
      <c r="T192" s="119">
        <f>'1.2.Historical Market Map 12-13'!B194</f>
        <v>0</v>
      </c>
      <c r="U192" s="119">
        <f>'1.2.Historical Market Map 12-13'!C194</f>
        <v>0</v>
      </c>
      <c r="V192" s="119">
        <f>'1.2.Historical Market Map 12-13'!D194</f>
        <v>0</v>
      </c>
      <c r="W192" s="119" t="str">
        <f t="shared" si="36"/>
        <v>0 - 0 (0)</v>
      </c>
      <c r="X192" s="119">
        <f>'1.2.Historical Market Map 12-13'!F194</f>
        <v>0</v>
      </c>
      <c r="Y192" s="119">
        <f t="shared" si="31"/>
        <v>0</v>
      </c>
      <c r="Z192" s="119">
        <f t="shared" si="32"/>
        <v>0</v>
      </c>
      <c r="AA192" s="119">
        <f t="shared" si="33"/>
        <v>0</v>
      </c>
      <c r="AB192" s="119">
        <f t="shared" si="34"/>
        <v>0</v>
      </c>
      <c r="AC192" s="119">
        <f t="shared" si="35"/>
        <v>0</v>
      </c>
    </row>
    <row r="193" spans="20:29" x14ac:dyDescent="0.3">
      <c r="T193" s="119">
        <f>'1.2.Historical Market Map 12-13'!B195</f>
        <v>0</v>
      </c>
      <c r="U193" s="119">
        <f>'1.2.Historical Market Map 12-13'!C195</f>
        <v>0</v>
      </c>
      <c r="V193" s="119">
        <f>'1.2.Historical Market Map 12-13'!D195</f>
        <v>0</v>
      </c>
      <c r="W193" s="119" t="str">
        <f t="shared" si="36"/>
        <v>0 - 0 (0)</v>
      </c>
      <c r="X193" s="119">
        <f>'1.2.Historical Market Map 12-13'!F195</f>
        <v>0</v>
      </c>
      <c r="Y193" s="119">
        <f t="shared" si="31"/>
        <v>0</v>
      </c>
      <c r="Z193" s="119">
        <f t="shared" si="32"/>
        <v>0</v>
      </c>
      <c r="AA193" s="119">
        <f t="shared" si="33"/>
        <v>0</v>
      </c>
      <c r="AB193" s="119">
        <f t="shared" si="34"/>
        <v>0</v>
      </c>
      <c r="AC193" s="119">
        <f t="shared" si="35"/>
        <v>0</v>
      </c>
    </row>
    <row r="194" spans="20:29" x14ac:dyDescent="0.3">
      <c r="T194" s="119">
        <f>'1.2.Historical Market Map 12-13'!B196</f>
        <v>0</v>
      </c>
      <c r="U194" s="119">
        <f>'1.2.Historical Market Map 12-13'!C196</f>
        <v>0</v>
      </c>
      <c r="V194" s="119">
        <f>'1.2.Historical Market Map 12-13'!D196</f>
        <v>0</v>
      </c>
      <c r="W194" s="119" t="str">
        <f t="shared" si="36"/>
        <v>0 - 0 (0)</v>
      </c>
      <c r="X194" s="119">
        <f>'1.2.Historical Market Map 12-13'!F196</f>
        <v>0</v>
      </c>
      <c r="Y194" s="119">
        <f t="shared" si="31"/>
        <v>0</v>
      </c>
      <c r="Z194" s="119">
        <f t="shared" si="32"/>
        <v>0</v>
      </c>
      <c r="AA194" s="119">
        <f t="shared" si="33"/>
        <v>0</v>
      </c>
      <c r="AB194" s="119">
        <f t="shared" si="34"/>
        <v>0</v>
      </c>
      <c r="AC194" s="119">
        <f t="shared" si="35"/>
        <v>0</v>
      </c>
    </row>
    <row r="195" spans="20:29" x14ac:dyDescent="0.3">
      <c r="T195" s="119">
        <f>'1.2.Historical Market Map 12-13'!B197</f>
        <v>0</v>
      </c>
      <c r="U195" s="119">
        <f>'1.2.Historical Market Map 12-13'!C197</f>
        <v>0</v>
      </c>
      <c r="V195" s="119">
        <f>'1.2.Historical Market Map 12-13'!D197</f>
        <v>0</v>
      </c>
      <c r="W195" s="119" t="str">
        <f t="shared" si="36"/>
        <v>0 - 0 (0)</v>
      </c>
      <c r="X195" s="119">
        <f>'1.2.Historical Market Map 12-13'!F197</f>
        <v>0</v>
      </c>
      <c r="Y195" s="119">
        <f t="shared" si="31"/>
        <v>0</v>
      </c>
      <c r="Z195" s="119">
        <f t="shared" si="32"/>
        <v>0</v>
      </c>
      <c r="AA195" s="119">
        <f t="shared" si="33"/>
        <v>0</v>
      </c>
      <c r="AB195" s="119">
        <f t="shared" si="34"/>
        <v>0</v>
      </c>
      <c r="AC195" s="119">
        <f t="shared" si="35"/>
        <v>0</v>
      </c>
    </row>
    <row r="196" spans="20:29" x14ac:dyDescent="0.3">
      <c r="T196" s="119">
        <f>'1.2.Historical Market Map 12-13'!B198</f>
        <v>0</v>
      </c>
      <c r="U196" s="119">
        <f>'1.2.Historical Market Map 12-13'!C198</f>
        <v>0</v>
      </c>
      <c r="V196" s="119">
        <f>'1.2.Historical Market Map 12-13'!D198</f>
        <v>0</v>
      </c>
      <c r="W196" s="119" t="str">
        <f t="shared" si="36"/>
        <v>0 - 0 (0)</v>
      </c>
      <c r="X196" s="119">
        <f>'1.2.Historical Market Map 12-13'!F198</f>
        <v>0</v>
      </c>
      <c r="Y196" s="119">
        <f t="shared" ref="Y196:Y250" si="37">IFERROR(ROUND(X196/SUMIF($V$4:$V$250,V196,$X$4:$X$250)*SUMIF($B$25:$B$39,V196,$F$25:$F$39),0),0)</f>
        <v>0</v>
      </c>
      <c r="Z196" s="119">
        <f t="shared" ref="Z196:Z250" si="38">IFERROR(ROUND(X196/SUMIF($V$4:$V$250,V196,$X$4:$X$250)*SUMIF($B$25:$B$39,V196,$J$25:$J$39),0),0)</f>
        <v>0</v>
      </c>
      <c r="AA196" s="119">
        <f t="shared" ref="AA196:AA250" si="39">IFERROR(ROUND(X196/SUMIF($V$4:$V$250,V196,$X$4:$X$250)*SUMIF($B$25:$B$39,V196,$N$25:$N$39),0),0)</f>
        <v>0</v>
      </c>
      <c r="AB196" s="119">
        <f t="shared" ref="AB196:AB250" si="40">IFERROR(ROUND(X196/SUMIF($V$4:$V$250,V196,$X$4:$X$250)*SUMIF($B$25:$B$39,V196,$R$25:$R$39),0),0)</f>
        <v>0</v>
      </c>
      <c r="AC196" s="119">
        <f t="shared" ref="AC196:AC250" si="41">IFERROR(ROUND($X196/SUMIF($V$4:$V$250,V196,$X$4:$X$250)*SUMIF($B$46:$B$60,V196,$C$46:$C$60),0),0)</f>
        <v>0</v>
      </c>
    </row>
    <row r="197" spans="20:29" x14ac:dyDescent="0.3">
      <c r="T197" s="119">
        <f>'1.2.Historical Market Map 12-13'!B199</f>
        <v>0</v>
      </c>
      <c r="U197" s="119">
        <f>'1.2.Historical Market Map 12-13'!C199</f>
        <v>0</v>
      </c>
      <c r="V197" s="119">
        <f>'1.2.Historical Market Map 12-13'!D199</f>
        <v>0</v>
      </c>
      <c r="W197" s="119" t="str">
        <f t="shared" ref="W197:W250" si="42">T197&amp;" - "&amp;U197&amp;" ("&amp;V197&amp;")"</f>
        <v>0 - 0 (0)</v>
      </c>
      <c r="X197" s="119">
        <f>'1.2.Historical Market Map 12-13'!F199</f>
        <v>0</v>
      </c>
      <c r="Y197" s="119">
        <f t="shared" si="37"/>
        <v>0</v>
      </c>
      <c r="Z197" s="119">
        <f t="shared" si="38"/>
        <v>0</v>
      </c>
      <c r="AA197" s="119">
        <f t="shared" si="39"/>
        <v>0</v>
      </c>
      <c r="AB197" s="119">
        <f t="shared" si="40"/>
        <v>0</v>
      </c>
      <c r="AC197" s="119">
        <f t="shared" si="41"/>
        <v>0</v>
      </c>
    </row>
    <row r="198" spans="20:29" x14ac:dyDescent="0.3">
      <c r="T198" s="119">
        <f>'1.2.Historical Market Map 12-13'!B200</f>
        <v>0</v>
      </c>
      <c r="U198" s="119">
        <f>'1.2.Historical Market Map 12-13'!C200</f>
        <v>0</v>
      </c>
      <c r="V198" s="119">
        <f>'1.2.Historical Market Map 12-13'!D200</f>
        <v>0</v>
      </c>
      <c r="W198" s="119" t="str">
        <f t="shared" si="42"/>
        <v>0 - 0 (0)</v>
      </c>
      <c r="X198" s="119">
        <f>'1.2.Historical Market Map 12-13'!F200</f>
        <v>0</v>
      </c>
      <c r="Y198" s="119">
        <f t="shared" si="37"/>
        <v>0</v>
      </c>
      <c r="Z198" s="119">
        <f t="shared" si="38"/>
        <v>0</v>
      </c>
      <c r="AA198" s="119">
        <f t="shared" si="39"/>
        <v>0</v>
      </c>
      <c r="AB198" s="119">
        <f t="shared" si="40"/>
        <v>0</v>
      </c>
      <c r="AC198" s="119">
        <f t="shared" si="41"/>
        <v>0</v>
      </c>
    </row>
    <row r="199" spans="20:29" x14ac:dyDescent="0.3">
      <c r="T199" s="119">
        <f>'1.2.Historical Market Map 12-13'!B201</f>
        <v>0</v>
      </c>
      <c r="U199" s="119">
        <f>'1.2.Historical Market Map 12-13'!C201</f>
        <v>0</v>
      </c>
      <c r="V199" s="119">
        <f>'1.2.Historical Market Map 12-13'!D201</f>
        <v>0</v>
      </c>
      <c r="W199" s="119" t="str">
        <f t="shared" si="42"/>
        <v>0 - 0 (0)</v>
      </c>
      <c r="X199" s="119">
        <f>'1.2.Historical Market Map 12-13'!F201</f>
        <v>0</v>
      </c>
      <c r="Y199" s="119">
        <f t="shared" si="37"/>
        <v>0</v>
      </c>
      <c r="Z199" s="119">
        <f t="shared" si="38"/>
        <v>0</v>
      </c>
      <c r="AA199" s="119">
        <f t="shared" si="39"/>
        <v>0</v>
      </c>
      <c r="AB199" s="119">
        <f t="shared" si="40"/>
        <v>0</v>
      </c>
      <c r="AC199" s="119">
        <f t="shared" si="41"/>
        <v>0</v>
      </c>
    </row>
    <row r="200" spans="20:29" x14ac:dyDescent="0.3">
      <c r="T200" s="119">
        <f>'1.2.Historical Market Map 12-13'!B202</f>
        <v>0</v>
      </c>
      <c r="U200" s="119">
        <f>'1.2.Historical Market Map 12-13'!C202</f>
        <v>0</v>
      </c>
      <c r="V200" s="119">
        <f>'1.2.Historical Market Map 12-13'!D202</f>
        <v>0</v>
      </c>
      <c r="W200" s="119" t="str">
        <f t="shared" si="42"/>
        <v>0 - 0 (0)</v>
      </c>
      <c r="X200" s="119">
        <f>'1.2.Historical Market Map 12-13'!F202</f>
        <v>0</v>
      </c>
      <c r="Y200" s="119">
        <f t="shared" si="37"/>
        <v>0</v>
      </c>
      <c r="Z200" s="119">
        <f t="shared" si="38"/>
        <v>0</v>
      </c>
      <c r="AA200" s="119">
        <f t="shared" si="39"/>
        <v>0</v>
      </c>
      <c r="AB200" s="119">
        <f t="shared" si="40"/>
        <v>0</v>
      </c>
      <c r="AC200" s="119">
        <f t="shared" si="41"/>
        <v>0</v>
      </c>
    </row>
    <row r="201" spans="20:29" x14ac:dyDescent="0.3">
      <c r="T201" s="119">
        <f>'1.2.Historical Market Map 12-13'!B203</f>
        <v>0</v>
      </c>
      <c r="U201" s="119">
        <f>'1.2.Historical Market Map 12-13'!C203</f>
        <v>0</v>
      </c>
      <c r="V201" s="119">
        <f>'1.2.Historical Market Map 12-13'!D203</f>
        <v>0</v>
      </c>
      <c r="W201" s="119" t="str">
        <f t="shared" si="42"/>
        <v>0 - 0 (0)</v>
      </c>
      <c r="X201" s="119">
        <f>'1.2.Historical Market Map 12-13'!F203</f>
        <v>0</v>
      </c>
      <c r="Y201" s="119">
        <f t="shared" si="37"/>
        <v>0</v>
      </c>
      <c r="Z201" s="119">
        <f t="shared" si="38"/>
        <v>0</v>
      </c>
      <c r="AA201" s="119">
        <f t="shared" si="39"/>
        <v>0</v>
      </c>
      <c r="AB201" s="119">
        <f t="shared" si="40"/>
        <v>0</v>
      </c>
      <c r="AC201" s="119">
        <f t="shared" si="41"/>
        <v>0</v>
      </c>
    </row>
    <row r="202" spans="20:29" x14ac:dyDescent="0.3">
      <c r="T202" s="119">
        <f>'1.2.Historical Market Map 12-13'!B204</f>
        <v>0</v>
      </c>
      <c r="U202" s="119">
        <f>'1.2.Historical Market Map 12-13'!C204</f>
        <v>0</v>
      </c>
      <c r="V202" s="119">
        <f>'1.2.Historical Market Map 12-13'!D204</f>
        <v>0</v>
      </c>
      <c r="W202" s="119" t="str">
        <f t="shared" si="42"/>
        <v>0 - 0 (0)</v>
      </c>
      <c r="X202" s="119">
        <f>'1.2.Historical Market Map 12-13'!F204</f>
        <v>0</v>
      </c>
      <c r="Y202" s="119">
        <f t="shared" si="37"/>
        <v>0</v>
      </c>
      <c r="Z202" s="119">
        <f t="shared" si="38"/>
        <v>0</v>
      </c>
      <c r="AA202" s="119">
        <f t="shared" si="39"/>
        <v>0</v>
      </c>
      <c r="AB202" s="119">
        <f t="shared" si="40"/>
        <v>0</v>
      </c>
      <c r="AC202" s="119">
        <f t="shared" si="41"/>
        <v>0</v>
      </c>
    </row>
    <row r="203" spans="20:29" x14ac:dyDescent="0.3">
      <c r="T203" s="119">
        <f>'1.2.Historical Market Map 12-13'!B205</f>
        <v>0</v>
      </c>
      <c r="U203" s="119">
        <f>'1.2.Historical Market Map 12-13'!C205</f>
        <v>0</v>
      </c>
      <c r="V203" s="119">
        <f>'1.2.Historical Market Map 12-13'!D205</f>
        <v>0</v>
      </c>
      <c r="W203" s="119" t="str">
        <f t="shared" si="42"/>
        <v>0 - 0 (0)</v>
      </c>
      <c r="X203" s="119">
        <f>'1.2.Historical Market Map 12-13'!F205</f>
        <v>0</v>
      </c>
      <c r="Y203" s="119">
        <f t="shared" si="37"/>
        <v>0</v>
      </c>
      <c r="Z203" s="119">
        <f t="shared" si="38"/>
        <v>0</v>
      </c>
      <c r="AA203" s="119">
        <f t="shared" si="39"/>
        <v>0</v>
      </c>
      <c r="AB203" s="119">
        <f t="shared" si="40"/>
        <v>0</v>
      </c>
      <c r="AC203" s="119">
        <f t="shared" si="41"/>
        <v>0</v>
      </c>
    </row>
    <row r="204" spans="20:29" x14ac:dyDescent="0.3">
      <c r="T204" s="119">
        <f>'1.2.Historical Market Map 12-13'!B206</f>
        <v>0</v>
      </c>
      <c r="U204" s="119">
        <f>'1.2.Historical Market Map 12-13'!C206</f>
        <v>0</v>
      </c>
      <c r="V204" s="119">
        <f>'1.2.Historical Market Map 12-13'!D206</f>
        <v>0</v>
      </c>
      <c r="W204" s="119" t="str">
        <f t="shared" si="42"/>
        <v>0 - 0 (0)</v>
      </c>
      <c r="X204" s="119">
        <f>'1.2.Historical Market Map 12-13'!F206</f>
        <v>0</v>
      </c>
      <c r="Y204" s="119">
        <f t="shared" si="37"/>
        <v>0</v>
      </c>
      <c r="Z204" s="119">
        <f t="shared" si="38"/>
        <v>0</v>
      </c>
      <c r="AA204" s="119">
        <f t="shared" si="39"/>
        <v>0</v>
      </c>
      <c r="AB204" s="119">
        <f t="shared" si="40"/>
        <v>0</v>
      </c>
      <c r="AC204" s="119">
        <f t="shared" si="41"/>
        <v>0</v>
      </c>
    </row>
    <row r="205" spans="20:29" x14ac:dyDescent="0.3">
      <c r="T205" s="119">
        <f>'1.2.Historical Market Map 12-13'!B207</f>
        <v>0</v>
      </c>
      <c r="U205" s="119">
        <f>'1.2.Historical Market Map 12-13'!C207</f>
        <v>0</v>
      </c>
      <c r="V205" s="119">
        <f>'1.2.Historical Market Map 12-13'!D207</f>
        <v>0</v>
      </c>
      <c r="W205" s="119" t="str">
        <f t="shared" si="42"/>
        <v>0 - 0 (0)</v>
      </c>
      <c r="X205" s="119">
        <f>'1.2.Historical Market Map 12-13'!F207</f>
        <v>0</v>
      </c>
      <c r="Y205" s="119">
        <f t="shared" si="37"/>
        <v>0</v>
      </c>
      <c r="Z205" s="119">
        <f t="shared" si="38"/>
        <v>0</v>
      </c>
      <c r="AA205" s="119">
        <f t="shared" si="39"/>
        <v>0</v>
      </c>
      <c r="AB205" s="119">
        <f t="shared" si="40"/>
        <v>0</v>
      </c>
      <c r="AC205" s="119">
        <f t="shared" si="41"/>
        <v>0</v>
      </c>
    </row>
    <row r="206" spans="20:29" x14ac:dyDescent="0.3">
      <c r="T206" s="119">
        <f>'1.2.Historical Market Map 12-13'!B208</f>
        <v>0</v>
      </c>
      <c r="U206" s="119">
        <f>'1.2.Historical Market Map 12-13'!C208</f>
        <v>0</v>
      </c>
      <c r="V206" s="119">
        <f>'1.2.Historical Market Map 12-13'!D208</f>
        <v>0</v>
      </c>
      <c r="W206" s="119" t="str">
        <f t="shared" si="42"/>
        <v>0 - 0 (0)</v>
      </c>
      <c r="X206" s="119">
        <f>'1.2.Historical Market Map 12-13'!F208</f>
        <v>0</v>
      </c>
      <c r="Y206" s="119">
        <f t="shared" si="37"/>
        <v>0</v>
      </c>
      <c r="Z206" s="119">
        <f t="shared" si="38"/>
        <v>0</v>
      </c>
      <c r="AA206" s="119">
        <f t="shared" si="39"/>
        <v>0</v>
      </c>
      <c r="AB206" s="119">
        <f t="shared" si="40"/>
        <v>0</v>
      </c>
      <c r="AC206" s="119">
        <f t="shared" si="41"/>
        <v>0</v>
      </c>
    </row>
    <row r="207" spans="20:29" x14ac:dyDescent="0.3">
      <c r="T207" s="119">
        <f>'1.2.Historical Market Map 12-13'!B209</f>
        <v>0</v>
      </c>
      <c r="U207" s="119">
        <f>'1.2.Historical Market Map 12-13'!C209</f>
        <v>0</v>
      </c>
      <c r="V207" s="119">
        <f>'1.2.Historical Market Map 12-13'!D209</f>
        <v>0</v>
      </c>
      <c r="W207" s="119" t="str">
        <f t="shared" si="42"/>
        <v>0 - 0 (0)</v>
      </c>
      <c r="X207" s="119">
        <f>'1.2.Historical Market Map 12-13'!F209</f>
        <v>0</v>
      </c>
      <c r="Y207" s="119">
        <f t="shared" si="37"/>
        <v>0</v>
      </c>
      <c r="Z207" s="119">
        <f t="shared" si="38"/>
        <v>0</v>
      </c>
      <c r="AA207" s="119">
        <f t="shared" si="39"/>
        <v>0</v>
      </c>
      <c r="AB207" s="119">
        <f t="shared" si="40"/>
        <v>0</v>
      </c>
      <c r="AC207" s="119">
        <f t="shared" si="41"/>
        <v>0</v>
      </c>
    </row>
    <row r="208" spans="20:29" x14ac:dyDescent="0.3">
      <c r="T208" s="119">
        <f>'1.2.Historical Market Map 12-13'!B210</f>
        <v>0</v>
      </c>
      <c r="U208" s="119">
        <f>'1.2.Historical Market Map 12-13'!C210</f>
        <v>0</v>
      </c>
      <c r="V208" s="119">
        <f>'1.2.Historical Market Map 12-13'!D210</f>
        <v>0</v>
      </c>
      <c r="W208" s="119" t="str">
        <f t="shared" si="42"/>
        <v>0 - 0 (0)</v>
      </c>
      <c r="X208" s="119">
        <f>'1.2.Historical Market Map 12-13'!F210</f>
        <v>0</v>
      </c>
      <c r="Y208" s="119">
        <f t="shared" si="37"/>
        <v>0</v>
      </c>
      <c r="Z208" s="119">
        <f t="shared" si="38"/>
        <v>0</v>
      </c>
      <c r="AA208" s="119">
        <f t="shared" si="39"/>
        <v>0</v>
      </c>
      <c r="AB208" s="119">
        <f t="shared" si="40"/>
        <v>0</v>
      </c>
      <c r="AC208" s="119">
        <f t="shared" si="41"/>
        <v>0</v>
      </c>
    </row>
    <row r="209" spans="20:29" x14ac:dyDescent="0.3">
      <c r="T209" s="119">
        <f>'1.2.Historical Market Map 12-13'!B211</f>
        <v>0</v>
      </c>
      <c r="U209" s="119">
        <f>'1.2.Historical Market Map 12-13'!C211</f>
        <v>0</v>
      </c>
      <c r="V209" s="119">
        <f>'1.2.Historical Market Map 12-13'!D211</f>
        <v>0</v>
      </c>
      <c r="W209" s="119" t="str">
        <f t="shared" si="42"/>
        <v>0 - 0 (0)</v>
      </c>
      <c r="X209" s="119">
        <f>'1.2.Historical Market Map 12-13'!F211</f>
        <v>0</v>
      </c>
      <c r="Y209" s="119">
        <f t="shared" si="37"/>
        <v>0</v>
      </c>
      <c r="Z209" s="119">
        <f t="shared" si="38"/>
        <v>0</v>
      </c>
      <c r="AA209" s="119">
        <f t="shared" si="39"/>
        <v>0</v>
      </c>
      <c r="AB209" s="119">
        <f t="shared" si="40"/>
        <v>0</v>
      </c>
      <c r="AC209" s="119">
        <f t="shared" si="41"/>
        <v>0</v>
      </c>
    </row>
    <row r="210" spans="20:29" x14ac:dyDescent="0.3">
      <c r="T210" s="119">
        <f>'1.2.Historical Market Map 12-13'!B212</f>
        <v>0</v>
      </c>
      <c r="U210" s="119">
        <f>'1.2.Historical Market Map 12-13'!C212</f>
        <v>0</v>
      </c>
      <c r="V210" s="119">
        <f>'1.2.Historical Market Map 12-13'!D212</f>
        <v>0</v>
      </c>
      <c r="W210" s="119" t="str">
        <f t="shared" si="42"/>
        <v>0 - 0 (0)</v>
      </c>
      <c r="X210" s="119">
        <f>'1.2.Historical Market Map 12-13'!F212</f>
        <v>0</v>
      </c>
      <c r="Y210" s="119">
        <f t="shared" si="37"/>
        <v>0</v>
      </c>
      <c r="Z210" s="119">
        <f t="shared" si="38"/>
        <v>0</v>
      </c>
      <c r="AA210" s="119">
        <f t="shared" si="39"/>
        <v>0</v>
      </c>
      <c r="AB210" s="119">
        <f t="shared" si="40"/>
        <v>0</v>
      </c>
      <c r="AC210" s="119">
        <f t="shared" si="41"/>
        <v>0</v>
      </c>
    </row>
    <row r="211" spans="20:29" x14ac:dyDescent="0.3">
      <c r="T211" s="119">
        <f>'1.2.Historical Market Map 12-13'!B213</f>
        <v>0</v>
      </c>
      <c r="U211" s="119">
        <f>'1.2.Historical Market Map 12-13'!C213</f>
        <v>0</v>
      </c>
      <c r="V211" s="119">
        <f>'1.2.Historical Market Map 12-13'!D213</f>
        <v>0</v>
      </c>
      <c r="W211" s="119" t="str">
        <f t="shared" si="42"/>
        <v>0 - 0 (0)</v>
      </c>
      <c r="X211" s="119">
        <f>'1.2.Historical Market Map 12-13'!F213</f>
        <v>0</v>
      </c>
      <c r="Y211" s="119">
        <f t="shared" si="37"/>
        <v>0</v>
      </c>
      <c r="Z211" s="119">
        <f t="shared" si="38"/>
        <v>0</v>
      </c>
      <c r="AA211" s="119">
        <f t="shared" si="39"/>
        <v>0</v>
      </c>
      <c r="AB211" s="119">
        <f t="shared" si="40"/>
        <v>0</v>
      </c>
      <c r="AC211" s="119">
        <f t="shared" si="41"/>
        <v>0</v>
      </c>
    </row>
    <row r="212" spans="20:29" x14ac:dyDescent="0.3">
      <c r="T212" s="119">
        <f>'1.2.Historical Market Map 12-13'!B214</f>
        <v>0</v>
      </c>
      <c r="U212" s="119">
        <f>'1.2.Historical Market Map 12-13'!C214</f>
        <v>0</v>
      </c>
      <c r="V212" s="119">
        <f>'1.2.Historical Market Map 12-13'!D214</f>
        <v>0</v>
      </c>
      <c r="W212" s="119" t="str">
        <f t="shared" si="42"/>
        <v>0 - 0 (0)</v>
      </c>
      <c r="X212" s="119">
        <f>'1.2.Historical Market Map 12-13'!F214</f>
        <v>0</v>
      </c>
      <c r="Y212" s="119">
        <f t="shared" si="37"/>
        <v>0</v>
      </c>
      <c r="Z212" s="119">
        <f t="shared" si="38"/>
        <v>0</v>
      </c>
      <c r="AA212" s="119">
        <f t="shared" si="39"/>
        <v>0</v>
      </c>
      <c r="AB212" s="119">
        <f t="shared" si="40"/>
        <v>0</v>
      </c>
      <c r="AC212" s="119">
        <f t="shared" si="41"/>
        <v>0</v>
      </c>
    </row>
    <row r="213" spans="20:29" x14ac:dyDescent="0.3">
      <c r="T213" s="119">
        <f>'1.2.Historical Market Map 12-13'!B215</f>
        <v>0</v>
      </c>
      <c r="U213" s="119">
        <f>'1.2.Historical Market Map 12-13'!C215</f>
        <v>0</v>
      </c>
      <c r="V213" s="119">
        <f>'1.2.Historical Market Map 12-13'!D215</f>
        <v>0</v>
      </c>
      <c r="W213" s="119" t="str">
        <f t="shared" si="42"/>
        <v>0 - 0 (0)</v>
      </c>
      <c r="X213" s="119">
        <f>'1.2.Historical Market Map 12-13'!F215</f>
        <v>0</v>
      </c>
      <c r="Y213" s="119">
        <f t="shared" si="37"/>
        <v>0</v>
      </c>
      <c r="Z213" s="119">
        <f t="shared" si="38"/>
        <v>0</v>
      </c>
      <c r="AA213" s="119">
        <f t="shared" si="39"/>
        <v>0</v>
      </c>
      <c r="AB213" s="119">
        <f t="shared" si="40"/>
        <v>0</v>
      </c>
      <c r="AC213" s="119">
        <f t="shared" si="41"/>
        <v>0</v>
      </c>
    </row>
    <row r="214" spans="20:29" x14ac:dyDescent="0.3">
      <c r="T214" s="119">
        <f>'1.2.Historical Market Map 12-13'!B216</f>
        <v>0</v>
      </c>
      <c r="U214" s="119">
        <f>'1.2.Historical Market Map 12-13'!C216</f>
        <v>0</v>
      </c>
      <c r="V214" s="119">
        <f>'1.2.Historical Market Map 12-13'!D216</f>
        <v>0</v>
      </c>
      <c r="W214" s="119" t="str">
        <f t="shared" si="42"/>
        <v>0 - 0 (0)</v>
      </c>
      <c r="X214" s="119">
        <f>'1.2.Historical Market Map 12-13'!F216</f>
        <v>0</v>
      </c>
      <c r="Y214" s="119">
        <f t="shared" si="37"/>
        <v>0</v>
      </c>
      <c r="Z214" s="119">
        <f t="shared" si="38"/>
        <v>0</v>
      </c>
      <c r="AA214" s="119">
        <f t="shared" si="39"/>
        <v>0</v>
      </c>
      <c r="AB214" s="119">
        <f t="shared" si="40"/>
        <v>0</v>
      </c>
      <c r="AC214" s="119">
        <f t="shared" si="41"/>
        <v>0</v>
      </c>
    </row>
    <row r="215" spans="20:29" x14ac:dyDescent="0.3">
      <c r="T215" s="119">
        <f>'1.2.Historical Market Map 12-13'!B217</f>
        <v>0</v>
      </c>
      <c r="U215" s="119">
        <f>'1.2.Historical Market Map 12-13'!C217</f>
        <v>0</v>
      </c>
      <c r="V215" s="119">
        <f>'1.2.Historical Market Map 12-13'!D217</f>
        <v>0</v>
      </c>
      <c r="W215" s="119" t="str">
        <f t="shared" si="42"/>
        <v>0 - 0 (0)</v>
      </c>
      <c r="X215" s="119">
        <f>'1.2.Historical Market Map 12-13'!F217</f>
        <v>0</v>
      </c>
      <c r="Y215" s="119">
        <f t="shared" si="37"/>
        <v>0</v>
      </c>
      <c r="Z215" s="119">
        <f t="shared" si="38"/>
        <v>0</v>
      </c>
      <c r="AA215" s="119">
        <f t="shared" si="39"/>
        <v>0</v>
      </c>
      <c r="AB215" s="119">
        <f t="shared" si="40"/>
        <v>0</v>
      </c>
      <c r="AC215" s="119">
        <f t="shared" si="41"/>
        <v>0</v>
      </c>
    </row>
    <row r="216" spans="20:29" x14ac:dyDescent="0.3">
      <c r="T216" s="119">
        <f>'1.2.Historical Market Map 12-13'!B218</f>
        <v>0</v>
      </c>
      <c r="U216" s="119">
        <f>'1.2.Historical Market Map 12-13'!C218</f>
        <v>0</v>
      </c>
      <c r="V216" s="119">
        <f>'1.2.Historical Market Map 12-13'!D218</f>
        <v>0</v>
      </c>
      <c r="W216" s="119" t="str">
        <f t="shared" si="42"/>
        <v>0 - 0 (0)</v>
      </c>
      <c r="X216" s="119">
        <f>'1.2.Historical Market Map 12-13'!F218</f>
        <v>0</v>
      </c>
      <c r="Y216" s="119">
        <f t="shared" si="37"/>
        <v>0</v>
      </c>
      <c r="Z216" s="119">
        <f t="shared" si="38"/>
        <v>0</v>
      </c>
      <c r="AA216" s="119">
        <f t="shared" si="39"/>
        <v>0</v>
      </c>
      <c r="AB216" s="119">
        <f t="shared" si="40"/>
        <v>0</v>
      </c>
      <c r="AC216" s="119">
        <f t="shared" si="41"/>
        <v>0</v>
      </c>
    </row>
    <row r="217" spans="20:29" x14ac:dyDescent="0.3">
      <c r="T217" s="119">
        <f>'1.2.Historical Market Map 12-13'!B219</f>
        <v>0</v>
      </c>
      <c r="U217" s="119">
        <f>'1.2.Historical Market Map 12-13'!C219</f>
        <v>0</v>
      </c>
      <c r="V217" s="119">
        <f>'1.2.Historical Market Map 12-13'!D219</f>
        <v>0</v>
      </c>
      <c r="W217" s="119" t="str">
        <f t="shared" si="42"/>
        <v>0 - 0 (0)</v>
      </c>
      <c r="X217" s="119">
        <f>'1.2.Historical Market Map 12-13'!F219</f>
        <v>0</v>
      </c>
      <c r="Y217" s="119">
        <f t="shared" si="37"/>
        <v>0</v>
      </c>
      <c r="Z217" s="119">
        <f t="shared" si="38"/>
        <v>0</v>
      </c>
      <c r="AA217" s="119">
        <f t="shared" si="39"/>
        <v>0</v>
      </c>
      <c r="AB217" s="119">
        <f t="shared" si="40"/>
        <v>0</v>
      </c>
      <c r="AC217" s="119">
        <f t="shared" si="41"/>
        <v>0</v>
      </c>
    </row>
    <row r="218" spans="20:29" x14ac:dyDescent="0.3">
      <c r="T218" s="119">
        <f>'1.2.Historical Market Map 12-13'!B220</f>
        <v>0</v>
      </c>
      <c r="U218" s="119">
        <f>'1.2.Historical Market Map 12-13'!C220</f>
        <v>0</v>
      </c>
      <c r="V218" s="119">
        <f>'1.2.Historical Market Map 12-13'!D220</f>
        <v>0</v>
      </c>
      <c r="W218" s="119" t="str">
        <f t="shared" si="42"/>
        <v>0 - 0 (0)</v>
      </c>
      <c r="X218" s="119">
        <f>'1.2.Historical Market Map 12-13'!F220</f>
        <v>0</v>
      </c>
      <c r="Y218" s="119">
        <f t="shared" si="37"/>
        <v>0</v>
      </c>
      <c r="Z218" s="119">
        <f t="shared" si="38"/>
        <v>0</v>
      </c>
      <c r="AA218" s="119">
        <f t="shared" si="39"/>
        <v>0</v>
      </c>
      <c r="AB218" s="119">
        <f t="shared" si="40"/>
        <v>0</v>
      </c>
      <c r="AC218" s="119">
        <f t="shared" si="41"/>
        <v>0</v>
      </c>
    </row>
    <row r="219" spans="20:29" x14ac:dyDescent="0.3">
      <c r="T219" s="119">
        <f>'1.2.Historical Market Map 12-13'!B221</f>
        <v>0</v>
      </c>
      <c r="U219" s="119">
        <f>'1.2.Historical Market Map 12-13'!C221</f>
        <v>0</v>
      </c>
      <c r="V219" s="119">
        <f>'1.2.Historical Market Map 12-13'!D221</f>
        <v>0</v>
      </c>
      <c r="W219" s="119" t="str">
        <f t="shared" si="42"/>
        <v>0 - 0 (0)</v>
      </c>
      <c r="X219" s="119">
        <f>'1.2.Historical Market Map 12-13'!F221</f>
        <v>0</v>
      </c>
      <c r="Y219" s="119">
        <f t="shared" si="37"/>
        <v>0</v>
      </c>
      <c r="Z219" s="119">
        <f t="shared" si="38"/>
        <v>0</v>
      </c>
      <c r="AA219" s="119">
        <f t="shared" si="39"/>
        <v>0</v>
      </c>
      <c r="AB219" s="119">
        <f t="shared" si="40"/>
        <v>0</v>
      </c>
      <c r="AC219" s="119">
        <f t="shared" si="41"/>
        <v>0</v>
      </c>
    </row>
    <row r="220" spans="20:29" x14ac:dyDescent="0.3">
      <c r="T220" s="119">
        <f>'1.2.Historical Market Map 12-13'!B222</f>
        <v>0</v>
      </c>
      <c r="U220" s="119">
        <f>'1.2.Historical Market Map 12-13'!C222</f>
        <v>0</v>
      </c>
      <c r="V220" s="119">
        <f>'1.2.Historical Market Map 12-13'!D222</f>
        <v>0</v>
      </c>
      <c r="W220" s="119" t="str">
        <f t="shared" si="42"/>
        <v>0 - 0 (0)</v>
      </c>
      <c r="X220" s="119">
        <f>'1.2.Historical Market Map 12-13'!F222</f>
        <v>0</v>
      </c>
      <c r="Y220" s="119">
        <f t="shared" si="37"/>
        <v>0</v>
      </c>
      <c r="Z220" s="119">
        <f t="shared" si="38"/>
        <v>0</v>
      </c>
      <c r="AA220" s="119">
        <f t="shared" si="39"/>
        <v>0</v>
      </c>
      <c r="AB220" s="119">
        <f t="shared" si="40"/>
        <v>0</v>
      </c>
      <c r="AC220" s="119">
        <f t="shared" si="41"/>
        <v>0</v>
      </c>
    </row>
    <row r="221" spans="20:29" x14ac:dyDescent="0.3">
      <c r="T221" s="119">
        <f>'1.2.Historical Market Map 12-13'!B223</f>
        <v>0</v>
      </c>
      <c r="U221" s="119">
        <f>'1.2.Historical Market Map 12-13'!C223</f>
        <v>0</v>
      </c>
      <c r="V221" s="119">
        <f>'1.2.Historical Market Map 12-13'!D223</f>
        <v>0</v>
      </c>
      <c r="W221" s="119" t="str">
        <f t="shared" si="42"/>
        <v>0 - 0 (0)</v>
      </c>
      <c r="X221" s="119">
        <f>'1.2.Historical Market Map 12-13'!F223</f>
        <v>0</v>
      </c>
      <c r="Y221" s="119">
        <f t="shared" si="37"/>
        <v>0</v>
      </c>
      <c r="Z221" s="119">
        <f t="shared" si="38"/>
        <v>0</v>
      </c>
      <c r="AA221" s="119">
        <f t="shared" si="39"/>
        <v>0</v>
      </c>
      <c r="AB221" s="119">
        <f t="shared" si="40"/>
        <v>0</v>
      </c>
      <c r="AC221" s="119">
        <f t="shared" si="41"/>
        <v>0</v>
      </c>
    </row>
    <row r="222" spans="20:29" x14ac:dyDescent="0.3">
      <c r="T222" s="119">
        <f>'1.2.Historical Market Map 12-13'!B224</f>
        <v>0</v>
      </c>
      <c r="U222" s="119">
        <f>'1.2.Historical Market Map 12-13'!C224</f>
        <v>0</v>
      </c>
      <c r="V222" s="119">
        <f>'1.2.Historical Market Map 12-13'!D224</f>
        <v>0</v>
      </c>
      <c r="W222" s="119" t="str">
        <f t="shared" si="42"/>
        <v>0 - 0 (0)</v>
      </c>
      <c r="X222" s="119">
        <f>'1.2.Historical Market Map 12-13'!F224</f>
        <v>0</v>
      </c>
      <c r="Y222" s="119">
        <f t="shared" si="37"/>
        <v>0</v>
      </c>
      <c r="Z222" s="119">
        <f t="shared" si="38"/>
        <v>0</v>
      </c>
      <c r="AA222" s="119">
        <f t="shared" si="39"/>
        <v>0</v>
      </c>
      <c r="AB222" s="119">
        <f t="shared" si="40"/>
        <v>0</v>
      </c>
      <c r="AC222" s="119">
        <f t="shared" si="41"/>
        <v>0</v>
      </c>
    </row>
    <row r="223" spans="20:29" x14ac:dyDescent="0.3">
      <c r="T223" s="119">
        <f>'1.2.Historical Market Map 12-13'!B225</f>
        <v>0</v>
      </c>
      <c r="U223" s="119">
        <f>'1.2.Historical Market Map 12-13'!C225</f>
        <v>0</v>
      </c>
      <c r="V223" s="119">
        <f>'1.2.Historical Market Map 12-13'!D225</f>
        <v>0</v>
      </c>
      <c r="W223" s="119" t="str">
        <f t="shared" si="42"/>
        <v>0 - 0 (0)</v>
      </c>
      <c r="X223" s="119">
        <f>'1.2.Historical Market Map 12-13'!F225</f>
        <v>0</v>
      </c>
      <c r="Y223" s="119">
        <f t="shared" si="37"/>
        <v>0</v>
      </c>
      <c r="Z223" s="119">
        <f t="shared" si="38"/>
        <v>0</v>
      </c>
      <c r="AA223" s="119">
        <f t="shared" si="39"/>
        <v>0</v>
      </c>
      <c r="AB223" s="119">
        <f t="shared" si="40"/>
        <v>0</v>
      </c>
      <c r="AC223" s="119">
        <f t="shared" si="41"/>
        <v>0</v>
      </c>
    </row>
    <row r="224" spans="20:29" x14ac:dyDescent="0.3">
      <c r="T224" s="119">
        <f>'1.2.Historical Market Map 12-13'!B226</f>
        <v>0</v>
      </c>
      <c r="U224" s="119">
        <f>'1.2.Historical Market Map 12-13'!C226</f>
        <v>0</v>
      </c>
      <c r="V224" s="119">
        <f>'1.2.Historical Market Map 12-13'!D226</f>
        <v>0</v>
      </c>
      <c r="W224" s="119" t="str">
        <f t="shared" si="42"/>
        <v>0 - 0 (0)</v>
      </c>
      <c r="X224" s="119">
        <f>'1.2.Historical Market Map 12-13'!F226</f>
        <v>0</v>
      </c>
      <c r="Y224" s="119">
        <f t="shared" si="37"/>
        <v>0</v>
      </c>
      <c r="Z224" s="119">
        <f t="shared" si="38"/>
        <v>0</v>
      </c>
      <c r="AA224" s="119">
        <f t="shared" si="39"/>
        <v>0</v>
      </c>
      <c r="AB224" s="119">
        <f t="shared" si="40"/>
        <v>0</v>
      </c>
      <c r="AC224" s="119">
        <f t="shared" si="41"/>
        <v>0</v>
      </c>
    </row>
    <row r="225" spans="20:29" x14ac:dyDescent="0.3">
      <c r="T225" s="119">
        <f>'1.2.Historical Market Map 12-13'!B227</f>
        <v>0</v>
      </c>
      <c r="U225" s="119">
        <f>'1.2.Historical Market Map 12-13'!C227</f>
        <v>0</v>
      </c>
      <c r="V225" s="119">
        <f>'1.2.Historical Market Map 12-13'!D227</f>
        <v>0</v>
      </c>
      <c r="W225" s="119" t="str">
        <f t="shared" si="42"/>
        <v>0 - 0 (0)</v>
      </c>
      <c r="X225" s="119">
        <f>'1.2.Historical Market Map 12-13'!F227</f>
        <v>0</v>
      </c>
      <c r="Y225" s="119">
        <f t="shared" si="37"/>
        <v>0</v>
      </c>
      <c r="Z225" s="119">
        <f t="shared" si="38"/>
        <v>0</v>
      </c>
      <c r="AA225" s="119">
        <f t="shared" si="39"/>
        <v>0</v>
      </c>
      <c r="AB225" s="119">
        <f t="shared" si="40"/>
        <v>0</v>
      </c>
      <c r="AC225" s="119">
        <f t="shared" si="41"/>
        <v>0</v>
      </c>
    </row>
    <row r="226" spans="20:29" x14ac:dyDescent="0.3">
      <c r="T226" s="119">
        <f>'1.2.Historical Market Map 12-13'!B228</f>
        <v>0</v>
      </c>
      <c r="U226" s="119">
        <f>'1.2.Historical Market Map 12-13'!C228</f>
        <v>0</v>
      </c>
      <c r="V226" s="119">
        <f>'1.2.Historical Market Map 12-13'!D228</f>
        <v>0</v>
      </c>
      <c r="W226" s="119" t="str">
        <f t="shared" si="42"/>
        <v>0 - 0 (0)</v>
      </c>
      <c r="X226" s="119">
        <f>'1.2.Historical Market Map 12-13'!F228</f>
        <v>0</v>
      </c>
      <c r="Y226" s="119">
        <f t="shared" si="37"/>
        <v>0</v>
      </c>
      <c r="Z226" s="119">
        <f t="shared" si="38"/>
        <v>0</v>
      </c>
      <c r="AA226" s="119">
        <f t="shared" si="39"/>
        <v>0</v>
      </c>
      <c r="AB226" s="119">
        <f t="shared" si="40"/>
        <v>0</v>
      </c>
      <c r="AC226" s="119">
        <f t="shared" si="41"/>
        <v>0</v>
      </c>
    </row>
    <row r="227" spans="20:29" x14ac:dyDescent="0.3">
      <c r="T227" s="119">
        <f>'1.2.Historical Market Map 12-13'!B229</f>
        <v>0</v>
      </c>
      <c r="U227" s="119">
        <f>'1.2.Historical Market Map 12-13'!C229</f>
        <v>0</v>
      </c>
      <c r="V227" s="119">
        <f>'1.2.Historical Market Map 12-13'!D229</f>
        <v>0</v>
      </c>
      <c r="W227" s="119" t="str">
        <f t="shared" si="42"/>
        <v>0 - 0 (0)</v>
      </c>
      <c r="X227" s="119">
        <f>'1.2.Historical Market Map 12-13'!F229</f>
        <v>0</v>
      </c>
      <c r="Y227" s="119">
        <f t="shared" si="37"/>
        <v>0</v>
      </c>
      <c r="Z227" s="119">
        <f t="shared" si="38"/>
        <v>0</v>
      </c>
      <c r="AA227" s="119">
        <f t="shared" si="39"/>
        <v>0</v>
      </c>
      <c r="AB227" s="119">
        <f t="shared" si="40"/>
        <v>0</v>
      </c>
      <c r="AC227" s="119">
        <f t="shared" si="41"/>
        <v>0</v>
      </c>
    </row>
    <row r="228" spans="20:29" x14ac:dyDescent="0.3">
      <c r="T228" s="119">
        <f>'1.2.Historical Market Map 12-13'!B230</f>
        <v>0</v>
      </c>
      <c r="U228" s="119">
        <f>'1.2.Historical Market Map 12-13'!C230</f>
        <v>0</v>
      </c>
      <c r="V228" s="119">
        <f>'1.2.Historical Market Map 12-13'!D230</f>
        <v>0</v>
      </c>
      <c r="W228" s="119" t="str">
        <f t="shared" si="42"/>
        <v>0 - 0 (0)</v>
      </c>
      <c r="X228" s="119">
        <f>'1.2.Historical Market Map 12-13'!F230</f>
        <v>0</v>
      </c>
      <c r="Y228" s="119">
        <f t="shared" si="37"/>
        <v>0</v>
      </c>
      <c r="Z228" s="119">
        <f t="shared" si="38"/>
        <v>0</v>
      </c>
      <c r="AA228" s="119">
        <f t="shared" si="39"/>
        <v>0</v>
      </c>
      <c r="AB228" s="119">
        <f t="shared" si="40"/>
        <v>0</v>
      </c>
      <c r="AC228" s="119">
        <f t="shared" si="41"/>
        <v>0</v>
      </c>
    </row>
    <row r="229" spans="20:29" x14ac:dyDescent="0.3">
      <c r="T229" s="119">
        <f>'1.2.Historical Market Map 12-13'!B231</f>
        <v>0</v>
      </c>
      <c r="U229" s="119">
        <f>'1.2.Historical Market Map 12-13'!C231</f>
        <v>0</v>
      </c>
      <c r="V229" s="119">
        <f>'1.2.Historical Market Map 12-13'!D231</f>
        <v>0</v>
      </c>
      <c r="W229" s="119" t="str">
        <f t="shared" si="42"/>
        <v>0 - 0 (0)</v>
      </c>
      <c r="X229" s="119">
        <f>'1.2.Historical Market Map 12-13'!F231</f>
        <v>0</v>
      </c>
      <c r="Y229" s="119">
        <f t="shared" si="37"/>
        <v>0</v>
      </c>
      <c r="Z229" s="119">
        <f t="shared" si="38"/>
        <v>0</v>
      </c>
      <c r="AA229" s="119">
        <f t="shared" si="39"/>
        <v>0</v>
      </c>
      <c r="AB229" s="119">
        <f t="shared" si="40"/>
        <v>0</v>
      </c>
      <c r="AC229" s="119">
        <f t="shared" si="41"/>
        <v>0</v>
      </c>
    </row>
    <row r="230" spans="20:29" x14ac:dyDescent="0.3">
      <c r="T230" s="119">
        <f>'1.2.Historical Market Map 12-13'!B232</f>
        <v>0</v>
      </c>
      <c r="U230" s="119">
        <f>'1.2.Historical Market Map 12-13'!C232</f>
        <v>0</v>
      </c>
      <c r="V230" s="119">
        <f>'1.2.Historical Market Map 12-13'!D232</f>
        <v>0</v>
      </c>
      <c r="W230" s="119" t="str">
        <f t="shared" si="42"/>
        <v>0 - 0 (0)</v>
      </c>
      <c r="X230" s="119">
        <f>'1.2.Historical Market Map 12-13'!F232</f>
        <v>0</v>
      </c>
      <c r="Y230" s="119">
        <f t="shared" si="37"/>
        <v>0</v>
      </c>
      <c r="Z230" s="119">
        <f t="shared" si="38"/>
        <v>0</v>
      </c>
      <c r="AA230" s="119">
        <f t="shared" si="39"/>
        <v>0</v>
      </c>
      <c r="AB230" s="119">
        <f t="shared" si="40"/>
        <v>0</v>
      </c>
      <c r="AC230" s="119">
        <f t="shared" si="41"/>
        <v>0</v>
      </c>
    </row>
    <row r="231" spans="20:29" x14ac:dyDescent="0.3">
      <c r="T231" s="119">
        <f>'1.2.Historical Market Map 12-13'!B233</f>
        <v>0</v>
      </c>
      <c r="U231" s="119">
        <f>'1.2.Historical Market Map 12-13'!C233</f>
        <v>0</v>
      </c>
      <c r="V231" s="119">
        <f>'1.2.Historical Market Map 12-13'!D233</f>
        <v>0</v>
      </c>
      <c r="W231" s="119" t="str">
        <f t="shared" si="42"/>
        <v>0 - 0 (0)</v>
      </c>
      <c r="X231" s="119">
        <f>'1.2.Historical Market Map 12-13'!F233</f>
        <v>0</v>
      </c>
      <c r="Y231" s="119">
        <f t="shared" si="37"/>
        <v>0</v>
      </c>
      <c r="Z231" s="119">
        <f t="shared" si="38"/>
        <v>0</v>
      </c>
      <c r="AA231" s="119">
        <f t="shared" si="39"/>
        <v>0</v>
      </c>
      <c r="AB231" s="119">
        <f t="shared" si="40"/>
        <v>0</v>
      </c>
      <c r="AC231" s="119">
        <f t="shared" si="41"/>
        <v>0</v>
      </c>
    </row>
    <row r="232" spans="20:29" x14ac:dyDescent="0.3">
      <c r="T232" s="119">
        <f>'1.2.Historical Market Map 12-13'!B234</f>
        <v>0</v>
      </c>
      <c r="U232" s="119">
        <f>'1.2.Historical Market Map 12-13'!C234</f>
        <v>0</v>
      </c>
      <c r="V232" s="119">
        <f>'1.2.Historical Market Map 12-13'!D234</f>
        <v>0</v>
      </c>
      <c r="W232" s="119" t="str">
        <f t="shared" si="42"/>
        <v>0 - 0 (0)</v>
      </c>
      <c r="X232" s="119">
        <f>'1.2.Historical Market Map 12-13'!F234</f>
        <v>0</v>
      </c>
      <c r="Y232" s="119">
        <f t="shared" si="37"/>
        <v>0</v>
      </c>
      <c r="Z232" s="119">
        <f t="shared" si="38"/>
        <v>0</v>
      </c>
      <c r="AA232" s="119">
        <f t="shared" si="39"/>
        <v>0</v>
      </c>
      <c r="AB232" s="119">
        <f t="shared" si="40"/>
        <v>0</v>
      </c>
      <c r="AC232" s="119">
        <f t="shared" si="41"/>
        <v>0</v>
      </c>
    </row>
    <row r="233" spans="20:29" x14ac:dyDescent="0.3">
      <c r="T233" s="119">
        <f>'1.2.Historical Market Map 12-13'!B235</f>
        <v>0</v>
      </c>
      <c r="U233" s="119">
        <f>'1.2.Historical Market Map 12-13'!C235</f>
        <v>0</v>
      </c>
      <c r="V233" s="119">
        <f>'1.2.Historical Market Map 12-13'!D235</f>
        <v>0</v>
      </c>
      <c r="W233" s="119" t="str">
        <f t="shared" si="42"/>
        <v>0 - 0 (0)</v>
      </c>
      <c r="X233" s="119">
        <f>'1.2.Historical Market Map 12-13'!F235</f>
        <v>0</v>
      </c>
      <c r="Y233" s="119">
        <f t="shared" si="37"/>
        <v>0</v>
      </c>
      <c r="Z233" s="119">
        <f t="shared" si="38"/>
        <v>0</v>
      </c>
      <c r="AA233" s="119">
        <f t="shared" si="39"/>
        <v>0</v>
      </c>
      <c r="AB233" s="119">
        <f t="shared" si="40"/>
        <v>0</v>
      </c>
      <c r="AC233" s="119">
        <f t="shared" si="41"/>
        <v>0</v>
      </c>
    </row>
    <row r="234" spans="20:29" x14ac:dyDescent="0.3">
      <c r="T234" s="119">
        <f>'1.2.Historical Market Map 12-13'!B236</f>
        <v>0</v>
      </c>
      <c r="U234" s="119">
        <f>'1.2.Historical Market Map 12-13'!C236</f>
        <v>0</v>
      </c>
      <c r="V234" s="119">
        <f>'1.2.Historical Market Map 12-13'!D236</f>
        <v>0</v>
      </c>
      <c r="W234" s="119" t="str">
        <f t="shared" si="42"/>
        <v>0 - 0 (0)</v>
      </c>
      <c r="X234" s="119">
        <f>'1.2.Historical Market Map 12-13'!F236</f>
        <v>0</v>
      </c>
      <c r="Y234" s="119">
        <f t="shared" si="37"/>
        <v>0</v>
      </c>
      <c r="Z234" s="119">
        <f t="shared" si="38"/>
        <v>0</v>
      </c>
      <c r="AA234" s="119">
        <f t="shared" si="39"/>
        <v>0</v>
      </c>
      <c r="AB234" s="119">
        <f t="shared" si="40"/>
        <v>0</v>
      </c>
      <c r="AC234" s="119">
        <f t="shared" si="41"/>
        <v>0</v>
      </c>
    </row>
    <row r="235" spans="20:29" x14ac:dyDescent="0.3">
      <c r="T235" s="119">
        <f>'1.2.Historical Market Map 12-13'!B237</f>
        <v>0</v>
      </c>
      <c r="U235" s="119">
        <f>'1.2.Historical Market Map 12-13'!C237</f>
        <v>0</v>
      </c>
      <c r="V235" s="119">
        <f>'1.2.Historical Market Map 12-13'!D237</f>
        <v>0</v>
      </c>
      <c r="W235" s="119" t="str">
        <f t="shared" si="42"/>
        <v>0 - 0 (0)</v>
      </c>
      <c r="X235" s="119">
        <f>'1.2.Historical Market Map 12-13'!F237</f>
        <v>0</v>
      </c>
      <c r="Y235" s="119">
        <f t="shared" si="37"/>
        <v>0</v>
      </c>
      <c r="Z235" s="119">
        <f t="shared" si="38"/>
        <v>0</v>
      </c>
      <c r="AA235" s="119">
        <f t="shared" si="39"/>
        <v>0</v>
      </c>
      <c r="AB235" s="119">
        <f t="shared" si="40"/>
        <v>0</v>
      </c>
      <c r="AC235" s="119">
        <f t="shared" si="41"/>
        <v>0</v>
      </c>
    </row>
    <row r="236" spans="20:29" x14ac:dyDescent="0.3">
      <c r="T236" s="119">
        <f>'1.2.Historical Market Map 12-13'!B238</f>
        <v>0</v>
      </c>
      <c r="U236" s="119">
        <f>'1.2.Historical Market Map 12-13'!C238</f>
        <v>0</v>
      </c>
      <c r="V236" s="119">
        <f>'1.2.Historical Market Map 12-13'!D238</f>
        <v>0</v>
      </c>
      <c r="W236" s="119" t="str">
        <f t="shared" si="42"/>
        <v>0 - 0 (0)</v>
      </c>
      <c r="X236" s="119">
        <f>'1.2.Historical Market Map 12-13'!F238</f>
        <v>0</v>
      </c>
      <c r="Y236" s="119">
        <f t="shared" si="37"/>
        <v>0</v>
      </c>
      <c r="Z236" s="119">
        <f t="shared" si="38"/>
        <v>0</v>
      </c>
      <c r="AA236" s="119">
        <f t="shared" si="39"/>
        <v>0</v>
      </c>
      <c r="AB236" s="119">
        <f t="shared" si="40"/>
        <v>0</v>
      </c>
      <c r="AC236" s="119">
        <f t="shared" si="41"/>
        <v>0</v>
      </c>
    </row>
    <row r="237" spans="20:29" x14ac:dyDescent="0.3">
      <c r="T237" s="119">
        <f>'1.2.Historical Market Map 12-13'!B239</f>
        <v>0</v>
      </c>
      <c r="U237" s="119">
        <f>'1.2.Historical Market Map 12-13'!C239</f>
        <v>0</v>
      </c>
      <c r="V237" s="119">
        <f>'1.2.Historical Market Map 12-13'!D239</f>
        <v>0</v>
      </c>
      <c r="W237" s="119" t="str">
        <f t="shared" si="42"/>
        <v>0 - 0 (0)</v>
      </c>
      <c r="X237" s="119">
        <f>'1.2.Historical Market Map 12-13'!F239</f>
        <v>0</v>
      </c>
      <c r="Y237" s="119">
        <f t="shared" si="37"/>
        <v>0</v>
      </c>
      <c r="Z237" s="119">
        <f t="shared" si="38"/>
        <v>0</v>
      </c>
      <c r="AA237" s="119">
        <f t="shared" si="39"/>
        <v>0</v>
      </c>
      <c r="AB237" s="119">
        <f t="shared" si="40"/>
        <v>0</v>
      </c>
      <c r="AC237" s="119">
        <f t="shared" si="41"/>
        <v>0</v>
      </c>
    </row>
    <row r="238" spans="20:29" x14ac:dyDescent="0.3">
      <c r="T238" s="119">
        <f>'1.2.Historical Market Map 12-13'!B240</f>
        <v>0</v>
      </c>
      <c r="U238" s="119">
        <f>'1.2.Historical Market Map 12-13'!C240</f>
        <v>0</v>
      </c>
      <c r="V238" s="119">
        <f>'1.2.Historical Market Map 12-13'!D240</f>
        <v>0</v>
      </c>
      <c r="W238" s="119" t="str">
        <f t="shared" si="42"/>
        <v>0 - 0 (0)</v>
      </c>
      <c r="X238" s="119">
        <f>'1.2.Historical Market Map 12-13'!F240</f>
        <v>0</v>
      </c>
      <c r="Y238" s="119">
        <f t="shared" si="37"/>
        <v>0</v>
      </c>
      <c r="Z238" s="119">
        <f t="shared" si="38"/>
        <v>0</v>
      </c>
      <c r="AA238" s="119">
        <f t="shared" si="39"/>
        <v>0</v>
      </c>
      <c r="AB238" s="119">
        <f t="shared" si="40"/>
        <v>0</v>
      </c>
      <c r="AC238" s="119">
        <f t="shared" si="41"/>
        <v>0</v>
      </c>
    </row>
    <row r="239" spans="20:29" x14ac:dyDescent="0.3">
      <c r="T239" s="119">
        <f>'1.2.Historical Market Map 12-13'!B241</f>
        <v>0</v>
      </c>
      <c r="U239" s="119">
        <f>'1.2.Historical Market Map 12-13'!C241</f>
        <v>0</v>
      </c>
      <c r="V239" s="119">
        <f>'1.2.Historical Market Map 12-13'!D241</f>
        <v>0</v>
      </c>
      <c r="W239" s="119" t="str">
        <f t="shared" si="42"/>
        <v>0 - 0 (0)</v>
      </c>
      <c r="X239" s="119">
        <f>'1.2.Historical Market Map 12-13'!F241</f>
        <v>0</v>
      </c>
      <c r="Y239" s="119">
        <f t="shared" si="37"/>
        <v>0</v>
      </c>
      <c r="Z239" s="119">
        <f t="shared" si="38"/>
        <v>0</v>
      </c>
      <c r="AA239" s="119">
        <f t="shared" si="39"/>
        <v>0</v>
      </c>
      <c r="AB239" s="119">
        <f t="shared" si="40"/>
        <v>0</v>
      </c>
      <c r="AC239" s="119">
        <f t="shared" si="41"/>
        <v>0</v>
      </c>
    </row>
    <row r="240" spans="20:29" x14ac:dyDescent="0.3">
      <c r="T240" s="119">
        <f>'1.2.Historical Market Map 12-13'!B242</f>
        <v>0</v>
      </c>
      <c r="U240" s="119">
        <f>'1.2.Historical Market Map 12-13'!C242</f>
        <v>0</v>
      </c>
      <c r="V240" s="119">
        <f>'1.2.Historical Market Map 12-13'!D242</f>
        <v>0</v>
      </c>
      <c r="W240" s="119" t="str">
        <f t="shared" si="42"/>
        <v>0 - 0 (0)</v>
      </c>
      <c r="X240" s="119">
        <f>'1.2.Historical Market Map 12-13'!F242</f>
        <v>0</v>
      </c>
      <c r="Y240" s="119">
        <f t="shared" si="37"/>
        <v>0</v>
      </c>
      <c r="Z240" s="119">
        <f t="shared" si="38"/>
        <v>0</v>
      </c>
      <c r="AA240" s="119">
        <f t="shared" si="39"/>
        <v>0</v>
      </c>
      <c r="AB240" s="119">
        <f t="shared" si="40"/>
        <v>0</v>
      </c>
      <c r="AC240" s="119">
        <f t="shared" si="41"/>
        <v>0</v>
      </c>
    </row>
    <row r="241" spans="20:29" x14ac:dyDescent="0.3">
      <c r="T241" s="119">
        <f>'1.2.Historical Market Map 12-13'!B243</f>
        <v>0</v>
      </c>
      <c r="U241" s="119">
        <f>'1.2.Historical Market Map 12-13'!C243</f>
        <v>0</v>
      </c>
      <c r="V241" s="119">
        <f>'1.2.Historical Market Map 12-13'!D243</f>
        <v>0</v>
      </c>
      <c r="W241" s="119" t="str">
        <f t="shared" si="42"/>
        <v>0 - 0 (0)</v>
      </c>
      <c r="X241" s="119">
        <f>'1.2.Historical Market Map 12-13'!F243</f>
        <v>0</v>
      </c>
      <c r="Y241" s="119">
        <f t="shared" si="37"/>
        <v>0</v>
      </c>
      <c r="Z241" s="119">
        <f t="shared" si="38"/>
        <v>0</v>
      </c>
      <c r="AA241" s="119">
        <f t="shared" si="39"/>
        <v>0</v>
      </c>
      <c r="AB241" s="119">
        <f t="shared" si="40"/>
        <v>0</v>
      </c>
      <c r="AC241" s="119">
        <f t="shared" si="41"/>
        <v>0</v>
      </c>
    </row>
    <row r="242" spans="20:29" x14ac:dyDescent="0.3">
      <c r="T242" s="119">
        <f>'1.2.Historical Market Map 12-13'!B244</f>
        <v>0</v>
      </c>
      <c r="U242" s="119">
        <f>'1.2.Historical Market Map 12-13'!C244</f>
        <v>0</v>
      </c>
      <c r="V242" s="119">
        <f>'1.2.Historical Market Map 12-13'!D244</f>
        <v>0</v>
      </c>
      <c r="W242" s="119" t="str">
        <f t="shared" si="42"/>
        <v>0 - 0 (0)</v>
      </c>
      <c r="X242" s="119">
        <f>'1.2.Historical Market Map 12-13'!F244</f>
        <v>0</v>
      </c>
      <c r="Y242" s="119">
        <f t="shared" si="37"/>
        <v>0</v>
      </c>
      <c r="Z242" s="119">
        <f t="shared" si="38"/>
        <v>0</v>
      </c>
      <c r="AA242" s="119">
        <f t="shared" si="39"/>
        <v>0</v>
      </c>
      <c r="AB242" s="119">
        <f t="shared" si="40"/>
        <v>0</v>
      </c>
      <c r="AC242" s="119">
        <f t="shared" si="41"/>
        <v>0</v>
      </c>
    </row>
    <row r="243" spans="20:29" x14ac:dyDescent="0.3">
      <c r="T243" s="119">
        <f>'1.2.Historical Market Map 12-13'!B245</f>
        <v>0</v>
      </c>
      <c r="U243" s="119">
        <f>'1.2.Historical Market Map 12-13'!C245</f>
        <v>0</v>
      </c>
      <c r="V243" s="119">
        <f>'1.2.Historical Market Map 12-13'!D245</f>
        <v>0</v>
      </c>
      <c r="W243" s="119" t="str">
        <f t="shared" si="42"/>
        <v>0 - 0 (0)</v>
      </c>
      <c r="X243" s="119">
        <f>'1.2.Historical Market Map 12-13'!F245</f>
        <v>0</v>
      </c>
      <c r="Y243" s="119">
        <f t="shared" si="37"/>
        <v>0</v>
      </c>
      <c r="Z243" s="119">
        <f t="shared" si="38"/>
        <v>0</v>
      </c>
      <c r="AA243" s="119">
        <f t="shared" si="39"/>
        <v>0</v>
      </c>
      <c r="AB243" s="119">
        <f t="shared" si="40"/>
        <v>0</v>
      </c>
      <c r="AC243" s="119">
        <f t="shared" si="41"/>
        <v>0</v>
      </c>
    </row>
    <row r="244" spans="20:29" x14ac:dyDescent="0.3">
      <c r="T244" s="119">
        <f>'1.2.Historical Market Map 12-13'!B246</f>
        <v>0</v>
      </c>
      <c r="U244" s="119">
        <f>'1.2.Historical Market Map 12-13'!C246</f>
        <v>0</v>
      </c>
      <c r="V244" s="119">
        <f>'1.2.Historical Market Map 12-13'!D246</f>
        <v>0</v>
      </c>
      <c r="W244" s="119" t="str">
        <f t="shared" si="42"/>
        <v>0 - 0 (0)</v>
      </c>
      <c r="X244" s="119">
        <f>'1.2.Historical Market Map 12-13'!F246</f>
        <v>0</v>
      </c>
      <c r="Y244" s="119">
        <f t="shared" si="37"/>
        <v>0</v>
      </c>
      <c r="Z244" s="119">
        <f t="shared" si="38"/>
        <v>0</v>
      </c>
      <c r="AA244" s="119">
        <f t="shared" si="39"/>
        <v>0</v>
      </c>
      <c r="AB244" s="119">
        <f t="shared" si="40"/>
        <v>0</v>
      </c>
      <c r="AC244" s="119">
        <f t="shared" si="41"/>
        <v>0</v>
      </c>
    </row>
    <row r="245" spans="20:29" x14ac:dyDescent="0.3">
      <c r="T245" s="119">
        <f>'1.2.Historical Market Map 12-13'!B247</f>
        <v>0</v>
      </c>
      <c r="U245" s="119">
        <f>'1.2.Historical Market Map 12-13'!C247</f>
        <v>0</v>
      </c>
      <c r="V245" s="119">
        <f>'1.2.Historical Market Map 12-13'!D247</f>
        <v>0</v>
      </c>
      <c r="W245" s="119" t="str">
        <f t="shared" si="42"/>
        <v>0 - 0 (0)</v>
      </c>
      <c r="X245" s="119">
        <f>'1.2.Historical Market Map 12-13'!F247</f>
        <v>0</v>
      </c>
      <c r="Y245" s="119">
        <f t="shared" si="37"/>
        <v>0</v>
      </c>
      <c r="Z245" s="119">
        <f t="shared" si="38"/>
        <v>0</v>
      </c>
      <c r="AA245" s="119">
        <f t="shared" si="39"/>
        <v>0</v>
      </c>
      <c r="AB245" s="119">
        <f t="shared" si="40"/>
        <v>0</v>
      </c>
      <c r="AC245" s="119">
        <f t="shared" si="41"/>
        <v>0</v>
      </c>
    </row>
    <row r="246" spans="20:29" x14ac:dyDescent="0.3">
      <c r="T246" s="119">
        <f>'1.2.Historical Market Map 12-13'!B248</f>
        <v>0</v>
      </c>
      <c r="U246" s="119">
        <f>'1.2.Historical Market Map 12-13'!C248</f>
        <v>0</v>
      </c>
      <c r="V246" s="119">
        <f>'1.2.Historical Market Map 12-13'!D248</f>
        <v>0</v>
      </c>
      <c r="W246" s="119" t="str">
        <f t="shared" si="42"/>
        <v>0 - 0 (0)</v>
      </c>
      <c r="X246" s="119">
        <f>'1.2.Historical Market Map 12-13'!F248</f>
        <v>0</v>
      </c>
      <c r="Y246" s="119">
        <f t="shared" si="37"/>
        <v>0</v>
      </c>
      <c r="Z246" s="119">
        <f t="shared" si="38"/>
        <v>0</v>
      </c>
      <c r="AA246" s="119">
        <f t="shared" si="39"/>
        <v>0</v>
      </c>
      <c r="AB246" s="119">
        <f t="shared" si="40"/>
        <v>0</v>
      </c>
      <c r="AC246" s="119">
        <f t="shared" si="41"/>
        <v>0</v>
      </c>
    </row>
    <row r="247" spans="20:29" x14ac:dyDescent="0.3">
      <c r="T247" s="119">
        <f>'1.2.Historical Market Map 12-13'!B249</f>
        <v>0</v>
      </c>
      <c r="U247" s="119">
        <f>'1.2.Historical Market Map 12-13'!C249</f>
        <v>0</v>
      </c>
      <c r="V247" s="119">
        <f>'1.2.Historical Market Map 12-13'!D249</f>
        <v>0</v>
      </c>
      <c r="W247" s="119" t="str">
        <f t="shared" si="42"/>
        <v>0 - 0 (0)</v>
      </c>
      <c r="X247" s="119">
        <f>'1.2.Historical Market Map 12-13'!F249</f>
        <v>0</v>
      </c>
      <c r="Y247" s="119">
        <f t="shared" si="37"/>
        <v>0</v>
      </c>
      <c r="Z247" s="119">
        <f t="shared" si="38"/>
        <v>0</v>
      </c>
      <c r="AA247" s="119">
        <f t="shared" si="39"/>
        <v>0</v>
      </c>
      <c r="AB247" s="119">
        <f t="shared" si="40"/>
        <v>0</v>
      </c>
      <c r="AC247" s="119">
        <f t="shared" si="41"/>
        <v>0</v>
      </c>
    </row>
    <row r="248" spans="20:29" x14ac:dyDescent="0.3">
      <c r="T248" s="119">
        <f>'1.2.Historical Market Map 12-13'!B250</f>
        <v>0</v>
      </c>
      <c r="U248" s="119">
        <f>'1.2.Historical Market Map 12-13'!C250</f>
        <v>0</v>
      </c>
      <c r="V248" s="119">
        <f>'1.2.Historical Market Map 12-13'!D250</f>
        <v>0</v>
      </c>
      <c r="W248" s="119" t="str">
        <f t="shared" si="42"/>
        <v>0 - 0 (0)</v>
      </c>
      <c r="X248" s="119">
        <f>'1.2.Historical Market Map 12-13'!F250</f>
        <v>0</v>
      </c>
      <c r="Y248" s="119">
        <f t="shared" si="37"/>
        <v>0</v>
      </c>
      <c r="Z248" s="119">
        <f t="shared" si="38"/>
        <v>0</v>
      </c>
      <c r="AA248" s="119">
        <f t="shared" si="39"/>
        <v>0</v>
      </c>
      <c r="AB248" s="119">
        <f t="shared" si="40"/>
        <v>0</v>
      </c>
      <c r="AC248" s="119">
        <f t="shared" si="41"/>
        <v>0</v>
      </c>
    </row>
    <row r="249" spans="20:29" x14ac:dyDescent="0.3">
      <c r="T249" s="119">
        <f>'1.2.Historical Market Map 12-13'!B251</f>
        <v>0</v>
      </c>
      <c r="U249" s="119">
        <f>'1.2.Historical Market Map 12-13'!C251</f>
        <v>0</v>
      </c>
      <c r="V249" s="119">
        <f>'1.2.Historical Market Map 12-13'!D251</f>
        <v>0</v>
      </c>
      <c r="W249" s="119" t="str">
        <f t="shared" si="42"/>
        <v>0 - 0 (0)</v>
      </c>
      <c r="X249" s="119">
        <f>'1.2.Historical Market Map 12-13'!F251</f>
        <v>0</v>
      </c>
      <c r="Y249" s="119">
        <f t="shared" si="37"/>
        <v>0</v>
      </c>
      <c r="Z249" s="119">
        <f t="shared" si="38"/>
        <v>0</v>
      </c>
      <c r="AA249" s="119">
        <f t="shared" si="39"/>
        <v>0</v>
      </c>
      <c r="AB249" s="119">
        <f t="shared" si="40"/>
        <v>0</v>
      </c>
      <c r="AC249" s="119">
        <f t="shared" si="41"/>
        <v>0</v>
      </c>
    </row>
    <row r="250" spans="20:29" x14ac:dyDescent="0.3">
      <c r="T250" s="119">
        <f>'1.2.Historical Market Map 12-13'!B252</f>
        <v>0</v>
      </c>
      <c r="U250" s="119">
        <f>'1.2.Historical Market Map 12-13'!C252</f>
        <v>0</v>
      </c>
      <c r="V250" s="119">
        <f>'1.2.Historical Market Map 12-13'!D252</f>
        <v>0</v>
      </c>
      <c r="W250" s="119" t="str">
        <f t="shared" si="42"/>
        <v>0 - 0 (0)</v>
      </c>
      <c r="X250" s="119">
        <f>'1.2.Historical Market Map 12-13'!F252</f>
        <v>0</v>
      </c>
      <c r="Y250" s="119">
        <f t="shared" si="37"/>
        <v>0</v>
      </c>
      <c r="Z250" s="119">
        <f t="shared" si="38"/>
        <v>0</v>
      </c>
      <c r="AA250" s="119">
        <f t="shared" si="39"/>
        <v>0</v>
      </c>
      <c r="AB250" s="119">
        <f t="shared" si="40"/>
        <v>0</v>
      </c>
      <c r="AC250" s="119">
        <f t="shared" si="41"/>
        <v>0</v>
      </c>
    </row>
  </sheetData>
  <pageMargins left="0.7" right="0.7" top="0.75" bottom="0.75" header="0.3" footer="0.3"/>
  <pageSetup paperSize="9"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U89"/>
  <sheetViews>
    <sheetView topLeftCell="A25" zoomScale="90" zoomScaleNormal="90" workbookViewId="0">
      <selection activeCell="XFD2" sqref="XFD2"/>
    </sheetView>
  </sheetViews>
  <sheetFormatPr defaultColWidth="9.140625" defaultRowHeight="16.5" x14ac:dyDescent="0.3"/>
  <cols>
    <col min="1" max="1" width="26.28515625" style="25" customWidth="1"/>
    <col min="2" max="2" width="23.5703125" style="25" customWidth="1"/>
    <col min="3" max="3" width="21.28515625" style="25" customWidth="1"/>
    <col min="4" max="4" width="28.7109375" style="25" customWidth="1"/>
    <col min="5" max="7" width="23.5703125" style="25" customWidth="1"/>
    <col min="8" max="8" width="3.85546875" style="25" customWidth="1"/>
    <col min="9" max="9" width="9.5703125" style="25" customWidth="1"/>
    <col min="10" max="10" width="9.140625" style="25"/>
    <col min="11" max="11" width="61.5703125" style="25" customWidth="1"/>
    <col min="12" max="12" width="15.42578125" style="25" bestFit="1" customWidth="1"/>
    <col min="13" max="13" width="26" style="25" bestFit="1" customWidth="1"/>
    <col min="14" max="14" width="20" style="25" bestFit="1" customWidth="1"/>
    <col min="15" max="15" width="12.42578125" style="25" bestFit="1" customWidth="1"/>
    <col min="16" max="17" width="9.140625" style="25"/>
    <col min="18" max="18" width="29.28515625" style="25" bestFit="1" customWidth="1"/>
    <col min="19" max="19" width="14.140625" style="25" bestFit="1" customWidth="1"/>
    <col min="20" max="20" width="57" style="25" bestFit="1" customWidth="1"/>
    <col min="21" max="21" width="6.7109375" style="25" bestFit="1" customWidth="1"/>
    <col min="22" max="16384" width="9.140625" style="25"/>
  </cols>
  <sheetData>
    <row r="1" spans="1:21" x14ac:dyDescent="0.3">
      <c r="A1" s="209" t="s">
        <v>715</v>
      </c>
      <c r="J1" s="216" t="s">
        <v>562</v>
      </c>
      <c r="Q1" s="216" t="s">
        <v>563</v>
      </c>
    </row>
    <row r="2" spans="1:21" ht="33" x14ac:dyDescent="0.3">
      <c r="A2" s="50" t="s">
        <v>515</v>
      </c>
      <c r="B2" s="50" t="s">
        <v>458</v>
      </c>
      <c r="C2" s="50" t="s">
        <v>517</v>
      </c>
      <c r="D2" s="50" t="s">
        <v>519</v>
      </c>
      <c r="E2" s="50" t="s">
        <v>521</v>
      </c>
      <c r="F2" s="50" t="s">
        <v>523</v>
      </c>
      <c r="G2" s="50" t="s">
        <v>719</v>
      </c>
      <c r="J2" s="50" t="s">
        <v>505</v>
      </c>
      <c r="K2" s="50" t="s">
        <v>541</v>
      </c>
      <c r="L2" s="50" t="s">
        <v>542</v>
      </c>
      <c r="M2" s="50" t="s">
        <v>543</v>
      </c>
      <c r="N2" s="50" t="s">
        <v>544</v>
      </c>
      <c r="O2" s="50" t="s">
        <v>545</v>
      </c>
      <c r="Q2" s="210" t="s">
        <v>505</v>
      </c>
      <c r="R2" s="210" t="s">
        <v>179</v>
      </c>
      <c r="S2" s="210" t="s">
        <v>506</v>
      </c>
      <c r="T2" s="210" t="s">
        <v>507</v>
      </c>
      <c r="U2" s="210" t="s">
        <v>148</v>
      </c>
    </row>
    <row r="3" spans="1:21" x14ac:dyDescent="0.3">
      <c r="A3" s="125" t="s">
        <v>302</v>
      </c>
      <c r="B3" s="129" t="s">
        <v>534</v>
      </c>
      <c r="C3" s="125" t="s">
        <v>534</v>
      </c>
      <c r="D3" s="129" t="s">
        <v>535</v>
      </c>
      <c r="E3" s="129" t="s">
        <v>535</v>
      </c>
      <c r="F3" s="129" t="s">
        <v>520</v>
      </c>
      <c r="G3" s="129" t="s">
        <v>536</v>
      </c>
      <c r="J3" s="128">
        <v>1</v>
      </c>
      <c r="K3" s="128" t="s">
        <v>515</v>
      </c>
      <c r="L3" s="125" t="s">
        <v>546</v>
      </c>
      <c r="M3" s="125" t="s">
        <v>302</v>
      </c>
      <c r="N3" s="125" t="s">
        <v>547</v>
      </c>
      <c r="O3" s="125">
        <v>5</v>
      </c>
      <c r="Q3" s="211">
        <v>1</v>
      </c>
      <c r="R3" s="212" t="s">
        <v>456</v>
      </c>
      <c r="S3" s="212" t="s">
        <v>508</v>
      </c>
      <c r="T3" s="212" t="s">
        <v>472</v>
      </c>
      <c r="U3" s="211">
        <v>5</v>
      </c>
    </row>
    <row r="4" spans="1:21" x14ac:dyDescent="0.3">
      <c r="A4" s="125" t="s">
        <v>537</v>
      </c>
      <c r="B4" s="129" t="s">
        <v>528</v>
      </c>
      <c r="C4" s="125" t="s">
        <v>530</v>
      </c>
      <c r="D4" s="129" t="s">
        <v>302</v>
      </c>
      <c r="E4" s="125" t="s">
        <v>538</v>
      </c>
      <c r="F4" s="129" t="s">
        <v>528</v>
      </c>
      <c r="G4" s="129" t="s">
        <v>530</v>
      </c>
      <c r="J4" s="128">
        <v>2</v>
      </c>
      <c r="K4" s="128" t="s">
        <v>515</v>
      </c>
      <c r="L4" s="125" t="s">
        <v>546</v>
      </c>
      <c r="M4" s="125" t="s">
        <v>537</v>
      </c>
      <c r="N4" s="125" t="s">
        <v>548</v>
      </c>
      <c r="O4" s="125">
        <v>2</v>
      </c>
      <c r="Q4" s="211">
        <v>2</v>
      </c>
      <c r="R4" s="212" t="s">
        <v>456</v>
      </c>
      <c r="S4" s="212" t="s">
        <v>508</v>
      </c>
      <c r="T4" s="212" t="s">
        <v>487</v>
      </c>
      <c r="U4" s="211">
        <v>5</v>
      </c>
    </row>
    <row r="5" spans="1:21" ht="66" x14ac:dyDescent="0.3">
      <c r="A5" s="125" t="s">
        <v>527</v>
      </c>
      <c r="B5" s="129" t="s">
        <v>530</v>
      </c>
      <c r="C5" s="125" t="s">
        <v>531</v>
      </c>
      <c r="D5" s="129" t="s">
        <v>532</v>
      </c>
      <c r="F5" s="129" t="s">
        <v>524</v>
      </c>
      <c r="G5" s="129" t="s">
        <v>528</v>
      </c>
      <c r="J5" s="128">
        <v>3</v>
      </c>
      <c r="K5" s="128" t="s">
        <v>515</v>
      </c>
      <c r="L5" s="125" t="s">
        <v>546</v>
      </c>
      <c r="M5" s="125" t="s">
        <v>527</v>
      </c>
      <c r="N5" s="125" t="s">
        <v>547</v>
      </c>
      <c r="O5" s="125">
        <v>3</v>
      </c>
      <c r="Q5" s="211">
        <v>3</v>
      </c>
      <c r="R5" s="211" t="s">
        <v>458</v>
      </c>
      <c r="S5" s="211" t="s">
        <v>509</v>
      </c>
      <c r="T5" s="211" t="s">
        <v>495</v>
      </c>
      <c r="U5" s="211">
        <v>5</v>
      </c>
    </row>
    <row r="6" spans="1:21" x14ac:dyDescent="0.3">
      <c r="A6" s="125" t="s">
        <v>516</v>
      </c>
      <c r="C6" s="125" t="s">
        <v>540</v>
      </c>
      <c r="D6" s="125" t="s">
        <v>522</v>
      </c>
      <c r="F6" s="129" t="s">
        <v>539</v>
      </c>
      <c r="J6" s="128">
        <v>4</v>
      </c>
      <c r="K6" s="128" t="s">
        <v>515</v>
      </c>
      <c r="L6" s="125" t="s">
        <v>549</v>
      </c>
      <c r="M6" s="125" t="s">
        <v>302</v>
      </c>
      <c r="N6" s="125" t="s">
        <v>547</v>
      </c>
      <c r="O6" s="125">
        <v>5</v>
      </c>
      <c r="Q6" s="211">
        <v>4</v>
      </c>
      <c r="R6" s="211" t="s">
        <v>458</v>
      </c>
      <c r="S6" s="211" t="s">
        <v>509</v>
      </c>
      <c r="T6" s="211" t="s">
        <v>470</v>
      </c>
      <c r="U6" s="211">
        <v>4</v>
      </c>
    </row>
    <row r="7" spans="1:21" ht="33" x14ac:dyDescent="0.3">
      <c r="A7" s="125" t="s">
        <v>526</v>
      </c>
      <c r="C7" s="125" t="s">
        <v>518</v>
      </c>
      <c r="F7" s="125" t="s">
        <v>533</v>
      </c>
      <c r="J7" s="128">
        <v>5</v>
      </c>
      <c r="K7" s="128" t="s">
        <v>515</v>
      </c>
      <c r="L7" s="125" t="s">
        <v>549</v>
      </c>
      <c r="M7" s="125" t="s">
        <v>537</v>
      </c>
      <c r="N7" s="125" t="s">
        <v>548</v>
      </c>
      <c r="O7" s="125">
        <v>2</v>
      </c>
      <c r="Q7" s="211">
        <v>5</v>
      </c>
      <c r="R7" s="211" t="s">
        <v>458</v>
      </c>
      <c r="S7" s="211" t="s">
        <v>509</v>
      </c>
      <c r="T7" s="211" t="s">
        <v>478</v>
      </c>
      <c r="U7" s="211">
        <v>4</v>
      </c>
    </row>
    <row r="8" spans="1:21" ht="33" x14ac:dyDescent="0.3">
      <c r="A8" s="125" t="s">
        <v>539</v>
      </c>
      <c r="C8" s="125" t="s">
        <v>529</v>
      </c>
      <c r="J8" s="128">
        <v>6</v>
      </c>
      <c r="K8" s="128" t="s">
        <v>515</v>
      </c>
      <c r="L8" s="125" t="s">
        <v>549</v>
      </c>
      <c r="M8" s="125" t="s">
        <v>527</v>
      </c>
      <c r="N8" s="125" t="s">
        <v>547</v>
      </c>
      <c r="O8" s="125">
        <v>3</v>
      </c>
      <c r="Q8" s="211">
        <v>6</v>
      </c>
      <c r="R8" s="211" t="s">
        <v>458</v>
      </c>
      <c r="S8" s="211" t="s">
        <v>509</v>
      </c>
      <c r="T8" s="211" t="s">
        <v>471</v>
      </c>
      <c r="U8" s="211">
        <v>3</v>
      </c>
    </row>
    <row r="9" spans="1:21" x14ac:dyDescent="0.3">
      <c r="J9" s="128">
        <v>7</v>
      </c>
      <c r="K9" s="128" t="s">
        <v>515</v>
      </c>
      <c r="L9" s="125" t="s">
        <v>550</v>
      </c>
      <c r="M9" s="125" t="s">
        <v>302</v>
      </c>
      <c r="N9" s="125" t="s">
        <v>547</v>
      </c>
      <c r="O9" s="125">
        <v>5</v>
      </c>
      <c r="Q9" s="211">
        <v>7</v>
      </c>
      <c r="R9" s="211" t="s">
        <v>458</v>
      </c>
      <c r="S9" s="211" t="s">
        <v>509</v>
      </c>
      <c r="T9" s="211" t="s">
        <v>491</v>
      </c>
      <c r="U9" s="211">
        <v>3</v>
      </c>
    </row>
    <row r="10" spans="1:21" x14ac:dyDescent="0.3">
      <c r="J10" s="128">
        <v>8</v>
      </c>
      <c r="K10" s="128" t="s">
        <v>515</v>
      </c>
      <c r="L10" s="125" t="s">
        <v>550</v>
      </c>
      <c r="M10" s="125" t="s">
        <v>537</v>
      </c>
      <c r="N10" s="125" t="s">
        <v>548</v>
      </c>
      <c r="O10" s="125">
        <v>3</v>
      </c>
      <c r="Q10" s="211">
        <v>8</v>
      </c>
      <c r="R10" s="211" t="s">
        <v>458</v>
      </c>
      <c r="S10" s="211" t="s">
        <v>510</v>
      </c>
      <c r="T10" s="211" t="s">
        <v>483</v>
      </c>
      <c r="U10" s="211">
        <v>5</v>
      </c>
    </row>
    <row r="11" spans="1:21" x14ac:dyDescent="0.3">
      <c r="J11" s="128">
        <v>9</v>
      </c>
      <c r="K11" s="128" t="s">
        <v>515</v>
      </c>
      <c r="L11" s="125" t="s">
        <v>550</v>
      </c>
      <c r="M11" s="125" t="s">
        <v>516</v>
      </c>
      <c r="N11" s="125" t="s">
        <v>548</v>
      </c>
      <c r="O11" s="125">
        <v>2</v>
      </c>
      <c r="Q11" s="211">
        <v>9</v>
      </c>
      <c r="R11" s="211" t="s">
        <v>458</v>
      </c>
      <c r="S11" s="211" t="s">
        <v>511</v>
      </c>
      <c r="T11" s="211" t="s">
        <v>483</v>
      </c>
      <c r="U11" s="211">
        <v>5</v>
      </c>
    </row>
    <row r="12" spans="1:21" ht="33" x14ac:dyDescent="0.3">
      <c r="J12" s="128">
        <v>10</v>
      </c>
      <c r="K12" s="128" t="s">
        <v>515</v>
      </c>
      <c r="L12" s="125" t="s">
        <v>550</v>
      </c>
      <c r="M12" s="125" t="s">
        <v>526</v>
      </c>
      <c r="N12" s="125" t="s">
        <v>548</v>
      </c>
      <c r="O12" s="125">
        <v>4</v>
      </c>
      <c r="Q12" s="211">
        <v>10</v>
      </c>
      <c r="R12" s="211" t="s">
        <v>458</v>
      </c>
      <c r="S12" s="211" t="s">
        <v>512</v>
      </c>
      <c r="T12" s="211" t="s">
        <v>475</v>
      </c>
      <c r="U12" s="211">
        <v>5</v>
      </c>
    </row>
    <row r="13" spans="1:21" x14ac:dyDescent="0.3">
      <c r="A13" s="209" t="s">
        <v>716</v>
      </c>
      <c r="J13" s="128">
        <v>11</v>
      </c>
      <c r="K13" s="128" t="s">
        <v>515</v>
      </c>
      <c r="L13" s="125" t="s">
        <v>550</v>
      </c>
      <c r="M13" s="125" t="s">
        <v>539</v>
      </c>
      <c r="N13" s="125" t="s">
        <v>547</v>
      </c>
      <c r="O13" s="125">
        <v>5</v>
      </c>
      <c r="Q13" s="211">
        <v>11</v>
      </c>
      <c r="R13" s="211" t="s">
        <v>458</v>
      </c>
      <c r="S13" s="211" t="s">
        <v>512</v>
      </c>
      <c r="T13" s="211" t="s">
        <v>478</v>
      </c>
      <c r="U13" s="211">
        <v>4</v>
      </c>
    </row>
    <row r="14" spans="1:21" ht="33" x14ac:dyDescent="0.3">
      <c r="A14" s="50" t="s">
        <v>456</v>
      </c>
      <c r="B14" s="50" t="s">
        <v>720</v>
      </c>
      <c r="C14" s="50" t="s">
        <v>460</v>
      </c>
      <c r="D14" s="50" t="s">
        <v>462</v>
      </c>
      <c r="E14" s="50" t="s">
        <v>464</v>
      </c>
      <c r="F14" s="50" t="s">
        <v>721</v>
      </c>
      <c r="J14" s="128">
        <v>12</v>
      </c>
      <c r="K14" s="128" t="s">
        <v>515</v>
      </c>
      <c r="L14" s="125" t="s">
        <v>550</v>
      </c>
      <c r="M14" s="125" t="s">
        <v>527</v>
      </c>
      <c r="N14" s="125" t="s">
        <v>547</v>
      </c>
      <c r="O14" s="125">
        <v>1</v>
      </c>
      <c r="Q14" s="211">
        <v>12</v>
      </c>
      <c r="R14" s="211" t="s">
        <v>458</v>
      </c>
      <c r="S14" s="211" t="s">
        <v>512</v>
      </c>
      <c r="T14" s="211" t="s">
        <v>491</v>
      </c>
      <c r="U14" s="211">
        <v>4</v>
      </c>
    </row>
    <row r="15" spans="1:21" ht="49.5" x14ac:dyDescent="0.3">
      <c r="A15" s="213" t="s">
        <v>472</v>
      </c>
      <c r="B15" s="211" t="s">
        <v>495</v>
      </c>
      <c r="C15" s="211" t="s">
        <v>473</v>
      </c>
      <c r="D15" s="211" t="s">
        <v>493</v>
      </c>
      <c r="E15" s="211" t="s">
        <v>471</v>
      </c>
      <c r="F15" s="211" t="s">
        <v>500</v>
      </c>
      <c r="J15" s="128">
        <v>13</v>
      </c>
      <c r="K15" s="128" t="s">
        <v>515</v>
      </c>
      <c r="L15" s="125" t="s">
        <v>551</v>
      </c>
      <c r="M15" s="125" t="s">
        <v>302</v>
      </c>
      <c r="N15" s="125" t="s">
        <v>547</v>
      </c>
      <c r="O15" s="125">
        <v>5</v>
      </c>
      <c r="Q15" s="211">
        <v>13</v>
      </c>
      <c r="R15" s="211" t="s">
        <v>458</v>
      </c>
      <c r="S15" s="212" t="s">
        <v>508</v>
      </c>
      <c r="T15" s="211" t="s">
        <v>467</v>
      </c>
      <c r="U15" s="211">
        <v>5</v>
      </c>
    </row>
    <row r="16" spans="1:21" ht="33" x14ac:dyDescent="0.3">
      <c r="A16" s="213" t="s">
        <v>487</v>
      </c>
      <c r="B16" s="211" t="s">
        <v>470</v>
      </c>
      <c r="C16" s="211" t="s">
        <v>496</v>
      </c>
      <c r="D16" s="211" t="s">
        <v>459</v>
      </c>
      <c r="E16" s="211" t="s">
        <v>480</v>
      </c>
      <c r="F16" s="211" t="s">
        <v>468</v>
      </c>
      <c r="J16" s="128">
        <v>14</v>
      </c>
      <c r="K16" s="128" t="s">
        <v>515</v>
      </c>
      <c r="L16" s="125" t="s">
        <v>551</v>
      </c>
      <c r="M16" s="125" t="s">
        <v>537</v>
      </c>
      <c r="N16" s="125" t="s">
        <v>548</v>
      </c>
      <c r="O16" s="125">
        <v>2</v>
      </c>
      <c r="Q16" s="211">
        <v>14</v>
      </c>
      <c r="R16" s="211" t="s">
        <v>458</v>
      </c>
      <c r="S16" s="212" t="s">
        <v>508</v>
      </c>
      <c r="T16" s="212" t="s">
        <v>489</v>
      </c>
      <c r="U16" s="211">
        <v>4</v>
      </c>
    </row>
    <row r="17" spans="1:21" x14ac:dyDescent="0.3">
      <c r="B17" s="211" t="s">
        <v>478</v>
      </c>
      <c r="C17" s="211" t="s">
        <v>504</v>
      </c>
      <c r="D17" s="211" t="s">
        <v>485</v>
      </c>
      <c r="E17" s="211" t="s">
        <v>463</v>
      </c>
      <c r="F17" s="211" t="s">
        <v>481</v>
      </c>
      <c r="J17" s="128">
        <v>15</v>
      </c>
      <c r="K17" s="128" t="s">
        <v>515</v>
      </c>
      <c r="L17" s="125" t="s">
        <v>551</v>
      </c>
      <c r="M17" s="125" t="s">
        <v>516</v>
      </c>
      <c r="N17" s="125" t="s">
        <v>548</v>
      </c>
      <c r="O17" s="125">
        <v>3</v>
      </c>
      <c r="Q17" s="211">
        <v>15</v>
      </c>
      <c r="R17" s="211" t="s">
        <v>458</v>
      </c>
      <c r="S17" s="212" t="s">
        <v>508</v>
      </c>
      <c r="T17" s="212" t="s">
        <v>465</v>
      </c>
      <c r="U17" s="211">
        <v>3</v>
      </c>
    </row>
    <row r="18" spans="1:21" ht="33" x14ac:dyDescent="0.3">
      <c r="B18" s="211" t="s">
        <v>471</v>
      </c>
      <c r="C18" s="211" t="s">
        <v>479</v>
      </c>
      <c r="D18" s="211" t="s">
        <v>469</v>
      </c>
      <c r="E18" s="211" t="s">
        <v>457</v>
      </c>
      <c r="F18" s="211" t="s">
        <v>718</v>
      </c>
      <c r="J18" s="128">
        <v>16</v>
      </c>
      <c r="K18" s="128" t="s">
        <v>515</v>
      </c>
      <c r="L18" s="125" t="s">
        <v>551</v>
      </c>
      <c r="M18" s="125" t="s">
        <v>526</v>
      </c>
      <c r="N18" s="125" t="s">
        <v>548</v>
      </c>
      <c r="O18" s="125">
        <v>4</v>
      </c>
      <c r="Q18" s="211">
        <v>16</v>
      </c>
      <c r="R18" s="211" t="s">
        <v>458</v>
      </c>
      <c r="S18" s="212" t="s">
        <v>513</v>
      </c>
      <c r="T18" s="212" t="s">
        <v>483</v>
      </c>
      <c r="U18" s="211">
        <v>5</v>
      </c>
    </row>
    <row r="19" spans="1:21" x14ac:dyDescent="0.3">
      <c r="B19" s="211" t="s">
        <v>491</v>
      </c>
      <c r="C19" s="211" t="s">
        <v>502</v>
      </c>
      <c r="D19" s="211" t="s">
        <v>717</v>
      </c>
      <c r="E19" s="211" t="s">
        <v>463</v>
      </c>
      <c r="F19" s="211" t="s">
        <v>482</v>
      </c>
      <c r="J19" s="128">
        <v>17</v>
      </c>
      <c r="K19" s="128" t="s">
        <v>515</v>
      </c>
      <c r="L19" s="125" t="s">
        <v>551</v>
      </c>
      <c r="M19" s="125" t="s">
        <v>539</v>
      </c>
      <c r="N19" s="125" t="s">
        <v>547</v>
      </c>
      <c r="O19" s="125">
        <v>5</v>
      </c>
      <c r="Q19" s="211">
        <v>17</v>
      </c>
      <c r="R19" s="211" t="s">
        <v>460</v>
      </c>
      <c r="S19" s="211" t="s">
        <v>509</v>
      </c>
      <c r="T19" s="211" t="s">
        <v>473</v>
      </c>
      <c r="U19" s="211">
        <v>3</v>
      </c>
    </row>
    <row r="20" spans="1:21" x14ac:dyDescent="0.3">
      <c r="B20" s="211" t="s">
        <v>475</v>
      </c>
      <c r="C20" s="211" t="s">
        <v>503</v>
      </c>
      <c r="D20" s="211" t="s">
        <v>461</v>
      </c>
      <c r="E20" s="212" t="s">
        <v>489</v>
      </c>
      <c r="F20" s="211" t="s">
        <v>484</v>
      </c>
      <c r="J20" s="128">
        <v>18</v>
      </c>
      <c r="K20" s="128" t="s">
        <v>515</v>
      </c>
      <c r="L20" s="125" t="s">
        <v>551</v>
      </c>
      <c r="M20" s="125" t="s">
        <v>527</v>
      </c>
      <c r="N20" s="125" t="s">
        <v>547</v>
      </c>
      <c r="O20" s="125">
        <v>1</v>
      </c>
      <c r="Q20" s="211">
        <v>18</v>
      </c>
      <c r="R20" s="211" t="s">
        <v>460</v>
      </c>
      <c r="S20" s="211" t="s">
        <v>510</v>
      </c>
      <c r="T20" s="211" t="s">
        <v>496</v>
      </c>
      <c r="U20" s="211">
        <v>5</v>
      </c>
    </row>
    <row r="21" spans="1:21" ht="33" x14ac:dyDescent="0.3">
      <c r="B21" s="211" t="s">
        <v>467</v>
      </c>
      <c r="D21" s="211" t="s">
        <v>490</v>
      </c>
      <c r="E21" s="212" t="s">
        <v>465</v>
      </c>
      <c r="F21" s="212" t="s">
        <v>477</v>
      </c>
      <c r="J21" s="128">
        <v>19</v>
      </c>
      <c r="K21" s="128" t="s">
        <v>517</v>
      </c>
      <c r="L21" s="125" t="s">
        <v>546</v>
      </c>
      <c r="M21" s="125" t="s">
        <v>534</v>
      </c>
      <c r="N21" s="125" t="s">
        <v>547</v>
      </c>
      <c r="O21" s="125">
        <v>5</v>
      </c>
      <c r="Q21" s="211">
        <v>19</v>
      </c>
      <c r="R21" s="211" t="s">
        <v>460</v>
      </c>
      <c r="S21" s="211" t="s">
        <v>510</v>
      </c>
      <c r="T21" s="211" t="s">
        <v>504</v>
      </c>
      <c r="U21" s="211">
        <v>3</v>
      </c>
    </row>
    <row r="22" spans="1:21" ht="33" x14ac:dyDescent="0.3">
      <c r="B22" s="212" t="s">
        <v>489</v>
      </c>
      <c r="D22" s="212" t="s">
        <v>486</v>
      </c>
      <c r="F22" s="212" t="s">
        <v>474</v>
      </c>
      <c r="J22" s="128">
        <v>20</v>
      </c>
      <c r="K22" s="128" t="s">
        <v>517</v>
      </c>
      <c r="L22" s="125" t="s">
        <v>546</v>
      </c>
      <c r="M22" s="125" t="s">
        <v>530</v>
      </c>
      <c r="N22" s="125" t="s">
        <v>552</v>
      </c>
      <c r="O22" s="125">
        <v>4</v>
      </c>
      <c r="Q22" s="211">
        <v>20</v>
      </c>
      <c r="R22" s="211" t="s">
        <v>460</v>
      </c>
      <c r="S22" s="211" t="s">
        <v>510</v>
      </c>
      <c r="T22" s="211" t="s">
        <v>479</v>
      </c>
      <c r="U22" s="211">
        <v>4</v>
      </c>
    </row>
    <row r="23" spans="1:21" ht="49.5" x14ac:dyDescent="0.3">
      <c r="B23" s="212" t="s">
        <v>465</v>
      </c>
      <c r="F23" s="212" t="s">
        <v>501</v>
      </c>
      <c r="J23" s="128">
        <v>21</v>
      </c>
      <c r="K23" s="128" t="s">
        <v>517</v>
      </c>
      <c r="L23" s="125" t="s">
        <v>549</v>
      </c>
      <c r="M23" s="125" t="s">
        <v>534</v>
      </c>
      <c r="N23" s="125" t="s">
        <v>547</v>
      </c>
      <c r="O23" s="125">
        <v>5</v>
      </c>
      <c r="Q23" s="211">
        <v>21</v>
      </c>
      <c r="R23" s="211" t="s">
        <v>460</v>
      </c>
      <c r="S23" s="211" t="s">
        <v>511</v>
      </c>
      <c r="T23" s="211" t="s">
        <v>473</v>
      </c>
      <c r="U23" s="211">
        <v>3</v>
      </c>
    </row>
    <row r="24" spans="1:21" x14ac:dyDescent="0.3">
      <c r="A24" s="25" t="s">
        <v>918</v>
      </c>
      <c r="J24" s="128">
        <v>22</v>
      </c>
      <c r="K24" s="128" t="s">
        <v>517</v>
      </c>
      <c r="L24" s="125" t="s">
        <v>549</v>
      </c>
      <c r="M24" s="125" t="s">
        <v>530</v>
      </c>
      <c r="N24" s="125" t="s">
        <v>552</v>
      </c>
      <c r="O24" s="125">
        <v>4</v>
      </c>
      <c r="Q24" s="211">
        <v>22</v>
      </c>
      <c r="R24" s="211" t="s">
        <v>460</v>
      </c>
      <c r="S24" s="211" t="s">
        <v>511</v>
      </c>
      <c r="T24" s="211" t="s">
        <v>502</v>
      </c>
      <c r="U24" s="211">
        <v>3</v>
      </c>
    </row>
    <row r="25" spans="1:21" ht="49.5" x14ac:dyDescent="0.3">
      <c r="A25" s="50" t="s">
        <v>515</v>
      </c>
      <c r="B25" s="50" t="s">
        <v>519</v>
      </c>
      <c r="C25" s="304"/>
      <c r="E25" s="305"/>
      <c r="F25" s="305"/>
      <c r="G25" s="305"/>
      <c r="J25" s="128">
        <v>23</v>
      </c>
      <c r="K25" s="128" t="s">
        <v>517</v>
      </c>
      <c r="L25" s="125" t="s">
        <v>550</v>
      </c>
      <c r="M25" s="125" t="s">
        <v>534</v>
      </c>
      <c r="N25" s="125" t="s">
        <v>547</v>
      </c>
      <c r="O25" s="125">
        <v>5</v>
      </c>
      <c r="Q25" s="211">
        <v>23</v>
      </c>
      <c r="R25" s="211" t="s">
        <v>460</v>
      </c>
      <c r="S25" s="211" t="s">
        <v>511</v>
      </c>
      <c r="T25" s="211" t="s">
        <v>503</v>
      </c>
      <c r="U25" s="211">
        <v>3</v>
      </c>
    </row>
    <row r="26" spans="1:21" x14ac:dyDescent="0.3">
      <c r="A26" s="128" t="s">
        <v>303</v>
      </c>
      <c r="B26" s="128" t="s">
        <v>303</v>
      </c>
      <c r="J26" s="128">
        <v>24</v>
      </c>
      <c r="K26" s="128" t="s">
        <v>517</v>
      </c>
      <c r="L26" s="125" t="s">
        <v>550</v>
      </c>
      <c r="M26" s="125" t="s">
        <v>530</v>
      </c>
      <c r="N26" s="125" t="s">
        <v>552</v>
      </c>
      <c r="O26" s="125">
        <v>3</v>
      </c>
      <c r="Q26" s="211">
        <v>24</v>
      </c>
      <c r="R26" s="211" t="s">
        <v>460</v>
      </c>
      <c r="S26" s="211" t="s">
        <v>511</v>
      </c>
      <c r="T26" s="211" t="s">
        <v>497</v>
      </c>
      <c r="U26" s="211">
        <v>5</v>
      </c>
    </row>
    <row r="27" spans="1:21" x14ac:dyDescent="0.3">
      <c r="A27" s="128" t="s">
        <v>556</v>
      </c>
      <c r="B27" s="128" t="s">
        <v>556</v>
      </c>
      <c r="J27" s="128">
        <v>25</v>
      </c>
      <c r="K27" s="128" t="s">
        <v>517</v>
      </c>
      <c r="L27" s="125" t="s">
        <v>551</v>
      </c>
      <c r="M27" s="125" t="s">
        <v>534</v>
      </c>
      <c r="N27" s="125" t="s">
        <v>547</v>
      </c>
      <c r="O27" s="125">
        <v>5</v>
      </c>
      <c r="Q27" s="211">
        <v>25</v>
      </c>
      <c r="R27" s="211" t="s">
        <v>460</v>
      </c>
      <c r="S27" s="211" t="s">
        <v>512</v>
      </c>
      <c r="T27" s="211" t="s">
        <v>473</v>
      </c>
      <c r="U27" s="211">
        <v>3</v>
      </c>
    </row>
    <row r="28" spans="1:21" ht="33" x14ac:dyDescent="0.3">
      <c r="A28" s="128" t="s">
        <v>557</v>
      </c>
      <c r="B28" s="128" t="s">
        <v>557</v>
      </c>
      <c r="J28" s="128">
        <v>26</v>
      </c>
      <c r="K28" s="128" t="s">
        <v>517</v>
      </c>
      <c r="L28" s="125" t="s">
        <v>551</v>
      </c>
      <c r="M28" s="125" t="s">
        <v>530</v>
      </c>
      <c r="N28" s="125" t="s">
        <v>552</v>
      </c>
      <c r="O28" s="125">
        <v>3</v>
      </c>
      <c r="Q28" s="211">
        <v>26</v>
      </c>
      <c r="R28" s="211" t="s">
        <v>460</v>
      </c>
      <c r="S28" s="212" t="s">
        <v>508</v>
      </c>
      <c r="T28" s="211" t="s">
        <v>473</v>
      </c>
      <c r="U28" s="211">
        <v>4</v>
      </c>
    </row>
    <row r="29" spans="1:21" x14ac:dyDescent="0.3">
      <c r="A29" s="128" t="s">
        <v>558</v>
      </c>
      <c r="B29" s="128" t="s">
        <v>558</v>
      </c>
      <c r="J29" s="128">
        <v>27</v>
      </c>
      <c r="K29" s="128" t="s">
        <v>523</v>
      </c>
      <c r="L29" s="125" t="s">
        <v>546</v>
      </c>
      <c r="M29" s="129" t="s">
        <v>520</v>
      </c>
      <c r="N29" s="129" t="s">
        <v>547</v>
      </c>
      <c r="O29" s="125">
        <v>5</v>
      </c>
      <c r="Q29" s="211">
        <v>27</v>
      </c>
      <c r="R29" s="211" t="s">
        <v>460</v>
      </c>
      <c r="S29" s="212" t="s">
        <v>508</v>
      </c>
      <c r="T29" s="211" t="s">
        <v>502</v>
      </c>
      <c r="U29" s="211">
        <v>3</v>
      </c>
    </row>
    <row r="30" spans="1:21" x14ac:dyDescent="0.3">
      <c r="A30" s="128" t="s">
        <v>559</v>
      </c>
      <c r="B30" s="128" t="s">
        <v>559</v>
      </c>
      <c r="J30" s="128">
        <v>28</v>
      </c>
      <c r="K30" s="128" t="s">
        <v>523</v>
      </c>
      <c r="L30" s="125" t="s">
        <v>546</v>
      </c>
      <c r="M30" s="129" t="s">
        <v>528</v>
      </c>
      <c r="N30" s="129" t="s">
        <v>547</v>
      </c>
      <c r="O30" s="125">
        <v>5</v>
      </c>
      <c r="Q30" s="211">
        <v>28</v>
      </c>
      <c r="R30" s="211" t="s">
        <v>460</v>
      </c>
      <c r="S30" s="212" t="s">
        <v>508</v>
      </c>
      <c r="T30" s="211" t="s">
        <v>503</v>
      </c>
      <c r="U30" s="211">
        <v>3</v>
      </c>
    </row>
    <row r="31" spans="1:21" ht="49.5" x14ac:dyDescent="0.3">
      <c r="A31" s="128" t="s">
        <v>560</v>
      </c>
      <c r="B31" s="128" t="s">
        <v>560</v>
      </c>
      <c r="J31" s="128">
        <v>29</v>
      </c>
      <c r="K31" s="128" t="s">
        <v>523</v>
      </c>
      <c r="L31" s="125" t="s">
        <v>546</v>
      </c>
      <c r="M31" s="129" t="s">
        <v>524</v>
      </c>
      <c r="N31" s="129" t="s">
        <v>547</v>
      </c>
      <c r="O31" s="125">
        <v>5</v>
      </c>
      <c r="Q31" s="211">
        <v>29</v>
      </c>
      <c r="R31" s="211" t="s">
        <v>460</v>
      </c>
      <c r="S31" s="212" t="s">
        <v>513</v>
      </c>
      <c r="T31" s="212" t="s">
        <v>473</v>
      </c>
      <c r="U31" s="211">
        <v>4</v>
      </c>
    </row>
    <row r="32" spans="1:21" x14ac:dyDescent="0.3">
      <c r="A32" s="128" t="s">
        <v>561</v>
      </c>
      <c r="B32" s="128" t="s">
        <v>561</v>
      </c>
      <c r="J32" s="128">
        <v>30</v>
      </c>
      <c r="K32" s="128" t="s">
        <v>523</v>
      </c>
      <c r="L32" s="125" t="s">
        <v>549</v>
      </c>
      <c r="M32" s="129" t="s">
        <v>520</v>
      </c>
      <c r="N32" s="129" t="s">
        <v>547</v>
      </c>
      <c r="O32" s="125">
        <v>3</v>
      </c>
      <c r="Q32" s="211">
        <v>30</v>
      </c>
      <c r="R32" s="211" t="s">
        <v>462</v>
      </c>
      <c r="S32" s="211" t="s">
        <v>509</v>
      </c>
      <c r="T32" s="211" t="s">
        <v>493</v>
      </c>
      <c r="U32" s="211">
        <v>4</v>
      </c>
    </row>
    <row r="33" spans="1:21" x14ac:dyDescent="0.3">
      <c r="J33" s="128">
        <v>31</v>
      </c>
      <c r="K33" s="128" t="s">
        <v>523</v>
      </c>
      <c r="L33" s="125" t="s">
        <v>549</v>
      </c>
      <c r="M33" s="129" t="s">
        <v>528</v>
      </c>
      <c r="N33" s="129" t="s">
        <v>547</v>
      </c>
      <c r="O33" s="125">
        <v>3</v>
      </c>
      <c r="Q33" s="211">
        <v>31</v>
      </c>
      <c r="R33" s="211" t="s">
        <v>462</v>
      </c>
      <c r="S33" s="211" t="s">
        <v>509</v>
      </c>
      <c r="T33" s="211" t="s">
        <v>514</v>
      </c>
      <c r="U33" s="211">
        <v>2</v>
      </c>
    </row>
    <row r="34" spans="1:21" x14ac:dyDescent="0.3">
      <c r="A34" s="25" t="s">
        <v>922</v>
      </c>
      <c r="J34" s="128">
        <v>32</v>
      </c>
      <c r="K34" s="128" t="s">
        <v>523</v>
      </c>
      <c r="L34" s="125" t="s">
        <v>549</v>
      </c>
      <c r="M34" s="129" t="s">
        <v>524</v>
      </c>
      <c r="N34" s="129" t="s">
        <v>547</v>
      </c>
      <c r="O34" s="125">
        <v>3</v>
      </c>
      <c r="Q34" s="211">
        <v>32</v>
      </c>
      <c r="R34" s="211" t="s">
        <v>462</v>
      </c>
      <c r="S34" s="211" t="s">
        <v>509</v>
      </c>
      <c r="T34" s="211" t="s">
        <v>485</v>
      </c>
      <c r="U34" s="211">
        <v>3</v>
      </c>
    </row>
    <row r="35" spans="1:21" x14ac:dyDescent="0.3">
      <c r="A35" s="50"/>
      <c r="B35" s="50"/>
      <c r="C35" s="50"/>
      <c r="D35" s="50"/>
      <c r="E35" s="50"/>
      <c r="F35" s="305"/>
      <c r="J35" s="128">
        <v>33</v>
      </c>
      <c r="K35" s="128" t="s">
        <v>523</v>
      </c>
      <c r="L35" s="125" t="s">
        <v>550</v>
      </c>
      <c r="M35" s="129" t="s">
        <v>520</v>
      </c>
      <c r="N35" s="129" t="s">
        <v>547</v>
      </c>
      <c r="O35" s="129">
        <v>3</v>
      </c>
      <c r="Q35" s="211">
        <v>33</v>
      </c>
      <c r="R35" s="211" t="s">
        <v>462</v>
      </c>
      <c r="S35" s="211" t="s">
        <v>509</v>
      </c>
      <c r="T35" s="211" t="s">
        <v>476</v>
      </c>
      <c r="U35" s="211">
        <v>2</v>
      </c>
    </row>
    <row r="36" spans="1:21" x14ac:dyDescent="0.3">
      <c r="J36" s="128">
        <v>34</v>
      </c>
      <c r="K36" s="128" t="s">
        <v>523</v>
      </c>
      <c r="L36" s="125" t="s">
        <v>550</v>
      </c>
      <c r="M36" s="129" t="s">
        <v>539</v>
      </c>
      <c r="N36" s="129" t="s">
        <v>547</v>
      </c>
      <c r="O36" s="129">
        <v>4</v>
      </c>
      <c r="Q36" s="211">
        <v>34</v>
      </c>
      <c r="R36" s="211" t="s">
        <v>462</v>
      </c>
      <c r="S36" s="211" t="s">
        <v>509</v>
      </c>
      <c r="T36" s="211" t="s">
        <v>469</v>
      </c>
      <c r="U36" s="211">
        <v>2</v>
      </c>
    </row>
    <row r="37" spans="1:21" x14ac:dyDescent="0.3">
      <c r="J37" s="128">
        <v>35</v>
      </c>
      <c r="K37" s="128" t="s">
        <v>523</v>
      </c>
      <c r="L37" s="125" t="s">
        <v>550</v>
      </c>
      <c r="M37" s="129" t="s">
        <v>528</v>
      </c>
      <c r="N37" s="129" t="s">
        <v>547</v>
      </c>
      <c r="O37" s="129">
        <v>1</v>
      </c>
      <c r="Q37" s="211">
        <v>35</v>
      </c>
      <c r="R37" s="211" t="s">
        <v>462</v>
      </c>
      <c r="S37" s="211" t="s">
        <v>509</v>
      </c>
      <c r="T37" s="211" t="s">
        <v>494</v>
      </c>
      <c r="U37" s="211">
        <v>2</v>
      </c>
    </row>
    <row r="38" spans="1:21" x14ac:dyDescent="0.3">
      <c r="A38" s="25" t="s">
        <v>923</v>
      </c>
      <c r="J38" s="128">
        <v>36</v>
      </c>
      <c r="K38" s="128" t="s">
        <v>523</v>
      </c>
      <c r="L38" s="125" t="s">
        <v>550</v>
      </c>
      <c r="M38" s="129" t="s">
        <v>524</v>
      </c>
      <c r="N38" s="129" t="s">
        <v>547</v>
      </c>
      <c r="O38" s="129">
        <v>3</v>
      </c>
      <c r="Q38" s="211">
        <v>36</v>
      </c>
      <c r="R38" s="211" t="s">
        <v>462</v>
      </c>
      <c r="S38" s="211" t="s">
        <v>510</v>
      </c>
      <c r="T38" s="211" t="s">
        <v>493</v>
      </c>
      <c r="U38" s="211">
        <v>3</v>
      </c>
    </row>
    <row r="39" spans="1:21" x14ac:dyDescent="0.3">
      <c r="A39" s="25" t="s">
        <v>921</v>
      </c>
      <c r="J39" s="128">
        <v>37</v>
      </c>
      <c r="K39" s="128" t="s">
        <v>523</v>
      </c>
      <c r="L39" s="125" t="s">
        <v>551</v>
      </c>
      <c r="M39" s="129" t="s">
        <v>520</v>
      </c>
      <c r="N39" s="129" t="s">
        <v>547</v>
      </c>
      <c r="O39" s="129">
        <v>3</v>
      </c>
      <c r="Q39" s="211">
        <v>37</v>
      </c>
      <c r="R39" s="211" t="s">
        <v>462</v>
      </c>
      <c r="S39" s="211" t="s">
        <v>510</v>
      </c>
      <c r="T39" s="211" t="s">
        <v>485</v>
      </c>
      <c r="U39" s="211">
        <v>4</v>
      </c>
    </row>
    <row r="40" spans="1:21" x14ac:dyDescent="0.3">
      <c r="A40" s="25" t="s">
        <v>920</v>
      </c>
      <c r="J40" s="128">
        <v>38</v>
      </c>
      <c r="K40" s="128" t="s">
        <v>523</v>
      </c>
      <c r="L40" s="125" t="s">
        <v>551</v>
      </c>
      <c r="M40" s="129" t="s">
        <v>539</v>
      </c>
      <c r="N40" s="129" t="s">
        <v>547</v>
      </c>
      <c r="O40" s="129">
        <v>4</v>
      </c>
      <c r="Q40" s="211">
        <v>38</v>
      </c>
      <c r="R40" s="211" t="s">
        <v>462</v>
      </c>
      <c r="S40" s="211" t="s">
        <v>510</v>
      </c>
      <c r="T40" s="211" t="s">
        <v>461</v>
      </c>
      <c r="U40" s="211">
        <v>5</v>
      </c>
    </row>
    <row r="41" spans="1:21" x14ac:dyDescent="0.3">
      <c r="A41" s="25" t="s">
        <v>918</v>
      </c>
      <c r="J41" s="128">
        <v>39</v>
      </c>
      <c r="K41" s="128" t="s">
        <v>523</v>
      </c>
      <c r="L41" s="125" t="s">
        <v>551</v>
      </c>
      <c r="M41" s="129" t="s">
        <v>528</v>
      </c>
      <c r="N41" s="129" t="s">
        <v>547</v>
      </c>
      <c r="O41" s="129">
        <v>1</v>
      </c>
      <c r="Q41" s="211">
        <v>39</v>
      </c>
      <c r="R41" s="211" t="s">
        <v>462</v>
      </c>
      <c r="S41" s="211" t="s">
        <v>510</v>
      </c>
      <c r="T41" s="211" t="s">
        <v>490</v>
      </c>
      <c r="U41" s="211">
        <v>2</v>
      </c>
    </row>
    <row r="42" spans="1:21" x14ac:dyDescent="0.3">
      <c r="A42" s="25" t="s">
        <v>212</v>
      </c>
      <c r="J42" s="128">
        <v>40</v>
      </c>
      <c r="K42" s="128" t="s">
        <v>523</v>
      </c>
      <c r="L42" s="125" t="s">
        <v>551</v>
      </c>
      <c r="M42" s="129" t="s">
        <v>524</v>
      </c>
      <c r="N42" s="129" t="s">
        <v>547</v>
      </c>
      <c r="O42" s="129">
        <v>3</v>
      </c>
      <c r="Q42" s="211">
        <v>40</v>
      </c>
      <c r="R42" s="211" t="s">
        <v>462</v>
      </c>
      <c r="S42" s="211" t="s">
        <v>511</v>
      </c>
      <c r="T42" s="211" t="s">
        <v>493</v>
      </c>
      <c r="U42" s="211">
        <v>3</v>
      </c>
    </row>
    <row r="43" spans="1:21" x14ac:dyDescent="0.3">
      <c r="J43" s="128">
        <v>41</v>
      </c>
      <c r="K43" s="128" t="s">
        <v>519</v>
      </c>
      <c r="L43" s="125" t="s">
        <v>546</v>
      </c>
      <c r="M43" s="129" t="s">
        <v>535</v>
      </c>
      <c r="N43" s="129" t="s">
        <v>547</v>
      </c>
      <c r="O43" s="129">
        <v>5</v>
      </c>
      <c r="Q43" s="211">
        <v>41</v>
      </c>
      <c r="R43" s="211" t="s">
        <v>462</v>
      </c>
      <c r="S43" s="211" t="s">
        <v>511</v>
      </c>
      <c r="T43" s="211" t="s">
        <v>485</v>
      </c>
      <c r="U43" s="211">
        <v>4</v>
      </c>
    </row>
    <row r="44" spans="1:21" x14ac:dyDescent="0.3">
      <c r="J44" s="128">
        <v>42</v>
      </c>
      <c r="K44" s="128" t="s">
        <v>519</v>
      </c>
      <c r="L44" s="125" t="s">
        <v>546</v>
      </c>
      <c r="M44" s="129" t="s">
        <v>302</v>
      </c>
      <c r="N44" s="129" t="s">
        <v>547</v>
      </c>
      <c r="O44" s="129">
        <v>3</v>
      </c>
      <c r="Q44" s="211">
        <v>42</v>
      </c>
      <c r="R44" s="211" t="s">
        <v>462</v>
      </c>
      <c r="S44" s="211" t="s">
        <v>511</v>
      </c>
      <c r="T44" s="211" t="s">
        <v>461</v>
      </c>
      <c r="U44" s="211">
        <v>5</v>
      </c>
    </row>
    <row r="45" spans="1:21" ht="66" x14ac:dyDescent="0.3">
      <c r="J45" s="128">
        <v>43</v>
      </c>
      <c r="K45" s="128" t="s">
        <v>519</v>
      </c>
      <c r="L45" s="125" t="s">
        <v>546</v>
      </c>
      <c r="M45" s="129" t="s">
        <v>532</v>
      </c>
      <c r="N45" s="129" t="s">
        <v>553</v>
      </c>
      <c r="O45" s="129">
        <v>5</v>
      </c>
      <c r="Q45" s="211">
        <v>43</v>
      </c>
      <c r="R45" s="211" t="s">
        <v>462</v>
      </c>
      <c r="S45" s="211" t="s">
        <v>511</v>
      </c>
      <c r="T45" s="211" t="s">
        <v>490</v>
      </c>
      <c r="U45" s="211">
        <v>2</v>
      </c>
    </row>
    <row r="46" spans="1:21" x14ac:dyDescent="0.3">
      <c r="J46" s="128">
        <v>44</v>
      </c>
      <c r="K46" s="128" t="s">
        <v>519</v>
      </c>
      <c r="L46" s="125" t="s">
        <v>549</v>
      </c>
      <c r="M46" s="129" t="s">
        <v>535</v>
      </c>
      <c r="N46" s="129" t="s">
        <v>547</v>
      </c>
      <c r="O46" s="129">
        <v>3</v>
      </c>
      <c r="Q46" s="211">
        <v>44</v>
      </c>
      <c r="R46" s="211" t="s">
        <v>462</v>
      </c>
      <c r="S46" s="211" t="s">
        <v>511</v>
      </c>
      <c r="T46" s="211" t="s">
        <v>494</v>
      </c>
      <c r="U46" s="211">
        <v>2</v>
      </c>
    </row>
    <row r="47" spans="1:21" x14ac:dyDescent="0.3">
      <c r="J47" s="128">
        <v>45</v>
      </c>
      <c r="K47" s="128" t="s">
        <v>519</v>
      </c>
      <c r="L47" s="125" t="s">
        <v>549</v>
      </c>
      <c r="M47" s="129" t="s">
        <v>302</v>
      </c>
      <c r="N47" s="129" t="s">
        <v>547</v>
      </c>
      <c r="O47" s="129">
        <v>3</v>
      </c>
      <c r="Q47" s="211">
        <v>45</v>
      </c>
      <c r="R47" s="211" t="s">
        <v>462</v>
      </c>
      <c r="S47" s="211" t="s">
        <v>512</v>
      </c>
      <c r="T47" s="211" t="s">
        <v>493</v>
      </c>
      <c r="U47" s="211">
        <v>5</v>
      </c>
    </row>
    <row r="48" spans="1:21" ht="66" x14ac:dyDescent="0.3">
      <c r="J48" s="128">
        <v>46</v>
      </c>
      <c r="K48" s="128" t="s">
        <v>519</v>
      </c>
      <c r="L48" s="125" t="s">
        <v>549</v>
      </c>
      <c r="M48" s="129" t="s">
        <v>532</v>
      </c>
      <c r="N48" s="129" t="s">
        <v>553</v>
      </c>
      <c r="O48" s="129">
        <v>3</v>
      </c>
      <c r="Q48" s="211">
        <v>46</v>
      </c>
      <c r="R48" s="211" t="s">
        <v>462</v>
      </c>
      <c r="S48" s="211" t="s">
        <v>512</v>
      </c>
      <c r="T48" s="211" t="s">
        <v>514</v>
      </c>
      <c r="U48" s="211">
        <v>2</v>
      </c>
    </row>
    <row r="49" spans="10:21" x14ac:dyDescent="0.3">
      <c r="J49" s="128">
        <v>47</v>
      </c>
      <c r="K49" s="128" t="s">
        <v>519</v>
      </c>
      <c r="L49" s="125" t="s">
        <v>550</v>
      </c>
      <c r="M49" s="129" t="s">
        <v>535</v>
      </c>
      <c r="N49" s="129" t="s">
        <v>547</v>
      </c>
      <c r="O49" s="129">
        <v>1</v>
      </c>
      <c r="Q49" s="211">
        <v>47</v>
      </c>
      <c r="R49" s="211" t="s">
        <v>462</v>
      </c>
      <c r="S49" s="211" t="s">
        <v>512</v>
      </c>
      <c r="T49" s="211" t="s">
        <v>485</v>
      </c>
      <c r="U49" s="211">
        <v>3</v>
      </c>
    </row>
    <row r="50" spans="10:21" x14ac:dyDescent="0.3">
      <c r="J50" s="128">
        <v>48</v>
      </c>
      <c r="K50" s="128" t="s">
        <v>519</v>
      </c>
      <c r="L50" s="125" t="s">
        <v>550</v>
      </c>
      <c r="M50" s="129" t="s">
        <v>302</v>
      </c>
      <c r="N50" s="129" t="s">
        <v>547</v>
      </c>
      <c r="O50" s="129">
        <v>3</v>
      </c>
      <c r="Q50" s="211">
        <v>48</v>
      </c>
      <c r="R50" s="211" t="s">
        <v>462</v>
      </c>
      <c r="S50" s="211" t="s">
        <v>512</v>
      </c>
      <c r="T50" s="211" t="s">
        <v>476</v>
      </c>
      <c r="U50" s="211">
        <v>2</v>
      </c>
    </row>
    <row r="51" spans="10:21" ht="66" x14ac:dyDescent="0.3">
      <c r="J51" s="128">
        <v>49</v>
      </c>
      <c r="K51" s="128" t="s">
        <v>519</v>
      </c>
      <c r="L51" s="125" t="s">
        <v>550</v>
      </c>
      <c r="M51" s="129" t="s">
        <v>532</v>
      </c>
      <c r="N51" s="129" t="s">
        <v>553</v>
      </c>
      <c r="O51" s="129">
        <v>1</v>
      </c>
      <c r="Q51" s="211">
        <v>49</v>
      </c>
      <c r="R51" s="211" t="s">
        <v>462</v>
      </c>
      <c r="S51" s="211" t="s">
        <v>512</v>
      </c>
      <c r="T51" s="211" t="s">
        <v>469</v>
      </c>
      <c r="U51" s="211">
        <v>2</v>
      </c>
    </row>
    <row r="52" spans="10:21" x14ac:dyDescent="0.3">
      <c r="J52" s="128">
        <v>50</v>
      </c>
      <c r="K52" s="128" t="s">
        <v>519</v>
      </c>
      <c r="L52" s="125" t="s">
        <v>551</v>
      </c>
      <c r="M52" s="129" t="s">
        <v>535</v>
      </c>
      <c r="N52" s="129" t="s">
        <v>547</v>
      </c>
      <c r="O52" s="129">
        <v>1</v>
      </c>
      <c r="Q52" s="211">
        <v>50</v>
      </c>
      <c r="R52" s="211" t="s">
        <v>462</v>
      </c>
      <c r="S52" s="211" t="s">
        <v>512</v>
      </c>
      <c r="T52" s="211" t="s">
        <v>494</v>
      </c>
      <c r="U52" s="211">
        <v>2</v>
      </c>
    </row>
    <row r="53" spans="10:21" x14ac:dyDescent="0.3">
      <c r="J53" s="128">
        <v>51</v>
      </c>
      <c r="K53" s="128" t="s">
        <v>519</v>
      </c>
      <c r="L53" s="125" t="s">
        <v>551</v>
      </c>
      <c r="M53" s="129" t="s">
        <v>302</v>
      </c>
      <c r="N53" s="129" t="s">
        <v>547</v>
      </c>
      <c r="O53" s="129">
        <v>3</v>
      </c>
      <c r="Q53" s="211">
        <v>51</v>
      </c>
      <c r="R53" s="211" t="s">
        <v>462</v>
      </c>
      <c r="S53" s="212" t="s">
        <v>508</v>
      </c>
      <c r="T53" s="212" t="s">
        <v>486</v>
      </c>
      <c r="U53" s="211">
        <v>5</v>
      </c>
    </row>
    <row r="54" spans="10:21" ht="66" x14ac:dyDescent="0.3">
      <c r="J54" s="128">
        <v>52</v>
      </c>
      <c r="K54" s="128" t="s">
        <v>519</v>
      </c>
      <c r="L54" s="125" t="s">
        <v>551</v>
      </c>
      <c r="M54" s="129" t="s">
        <v>532</v>
      </c>
      <c r="N54" s="129" t="s">
        <v>553</v>
      </c>
      <c r="O54" s="129">
        <v>1</v>
      </c>
      <c r="Q54" s="211">
        <v>52</v>
      </c>
      <c r="R54" s="211" t="s">
        <v>462</v>
      </c>
      <c r="S54" s="212" t="s">
        <v>508</v>
      </c>
      <c r="T54" s="212" t="s">
        <v>492</v>
      </c>
      <c r="U54" s="211">
        <v>3</v>
      </c>
    </row>
    <row r="55" spans="10:21" x14ac:dyDescent="0.3">
      <c r="J55" s="128">
        <v>53</v>
      </c>
      <c r="K55" s="128" t="s">
        <v>521</v>
      </c>
      <c r="L55" s="125" t="s">
        <v>546</v>
      </c>
      <c r="M55" s="129" t="s">
        <v>535</v>
      </c>
      <c r="N55" s="129" t="s">
        <v>547</v>
      </c>
      <c r="O55" s="125">
        <v>5</v>
      </c>
      <c r="Q55" s="211">
        <v>53</v>
      </c>
      <c r="R55" s="211" t="s">
        <v>462</v>
      </c>
      <c r="S55" s="212" t="s">
        <v>508</v>
      </c>
      <c r="T55" s="212" t="s">
        <v>485</v>
      </c>
      <c r="U55" s="211">
        <v>4</v>
      </c>
    </row>
    <row r="56" spans="10:21" x14ac:dyDescent="0.3">
      <c r="J56" s="128">
        <v>54</v>
      </c>
      <c r="K56" s="128" t="s">
        <v>521</v>
      </c>
      <c r="L56" s="125" t="s">
        <v>549</v>
      </c>
      <c r="M56" s="129" t="s">
        <v>535</v>
      </c>
      <c r="N56" s="129" t="s">
        <v>547</v>
      </c>
      <c r="O56" s="125">
        <v>3</v>
      </c>
      <c r="Q56" s="211">
        <v>54</v>
      </c>
      <c r="R56" s="211" t="s">
        <v>462</v>
      </c>
      <c r="S56" s="212" t="s">
        <v>508</v>
      </c>
      <c r="T56" s="212" t="s">
        <v>493</v>
      </c>
      <c r="U56" s="211">
        <v>3</v>
      </c>
    </row>
    <row r="57" spans="10:21" x14ac:dyDescent="0.3">
      <c r="J57" s="128">
        <v>55</v>
      </c>
      <c r="K57" s="128" t="s">
        <v>521</v>
      </c>
      <c r="L57" s="125" t="s">
        <v>550</v>
      </c>
      <c r="M57" s="129" t="s">
        <v>535</v>
      </c>
      <c r="N57" s="129" t="s">
        <v>547</v>
      </c>
      <c r="O57" s="125">
        <v>3</v>
      </c>
      <c r="Q57" s="211">
        <v>55</v>
      </c>
      <c r="R57" s="211" t="s">
        <v>462</v>
      </c>
      <c r="S57" s="212" t="s">
        <v>508</v>
      </c>
      <c r="T57" s="212" t="s">
        <v>488</v>
      </c>
      <c r="U57" s="211">
        <v>2</v>
      </c>
    </row>
    <row r="58" spans="10:21" x14ac:dyDescent="0.3">
      <c r="J58" s="128">
        <v>56</v>
      </c>
      <c r="K58" s="128" t="s">
        <v>521</v>
      </c>
      <c r="L58" s="125" t="s">
        <v>551</v>
      </c>
      <c r="M58" s="129" t="s">
        <v>535</v>
      </c>
      <c r="N58" s="129" t="s">
        <v>547</v>
      </c>
      <c r="O58" s="125">
        <v>3</v>
      </c>
      <c r="Q58" s="211">
        <v>56</v>
      </c>
      <c r="R58" s="211" t="s">
        <v>462</v>
      </c>
      <c r="S58" s="212" t="s">
        <v>508</v>
      </c>
      <c r="T58" s="212" t="s">
        <v>490</v>
      </c>
      <c r="U58" s="211">
        <v>2</v>
      </c>
    </row>
    <row r="59" spans="10:21" x14ac:dyDescent="0.3">
      <c r="J59" s="128">
        <v>57</v>
      </c>
      <c r="K59" s="128" t="s">
        <v>458</v>
      </c>
      <c r="L59" s="125" t="s">
        <v>546</v>
      </c>
      <c r="M59" s="129" t="s">
        <v>534</v>
      </c>
      <c r="N59" s="129" t="s">
        <v>547</v>
      </c>
      <c r="O59" s="129">
        <v>5</v>
      </c>
      <c r="Q59" s="211">
        <v>57</v>
      </c>
      <c r="R59" s="211" t="s">
        <v>462</v>
      </c>
      <c r="S59" s="212" t="s">
        <v>508</v>
      </c>
      <c r="T59" s="212" t="s">
        <v>494</v>
      </c>
      <c r="U59" s="211">
        <v>2</v>
      </c>
    </row>
    <row r="60" spans="10:21" x14ac:dyDescent="0.3">
      <c r="J60" s="128">
        <v>58</v>
      </c>
      <c r="K60" s="128" t="s">
        <v>458</v>
      </c>
      <c r="L60" s="125" t="s">
        <v>546</v>
      </c>
      <c r="M60" s="129" t="s">
        <v>528</v>
      </c>
      <c r="N60" s="129" t="s">
        <v>547</v>
      </c>
      <c r="O60" s="129">
        <v>5</v>
      </c>
      <c r="Q60" s="211">
        <v>58</v>
      </c>
      <c r="R60" s="211" t="s">
        <v>462</v>
      </c>
      <c r="S60" s="212" t="s">
        <v>513</v>
      </c>
      <c r="T60" s="211" t="s">
        <v>493</v>
      </c>
      <c r="U60" s="211">
        <v>3</v>
      </c>
    </row>
    <row r="61" spans="10:21" x14ac:dyDescent="0.3">
      <c r="J61" s="128">
        <v>59</v>
      </c>
      <c r="K61" s="128" t="s">
        <v>458</v>
      </c>
      <c r="L61" s="125" t="s">
        <v>546</v>
      </c>
      <c r="M61" s="129" t="s">
        <v>530</v>
      </c>
      <c r="N61" s="129" t="s">
        <v>552</v>
      </c>
      <c r="O61" s="129">
        <v>5</v>
      </c>
      <c r="Q61" s="211">
        <v>59</v>
      </c>
      <c r="R61" s="211" t="s">
        <v>462</v>
      </c>
      <c r="S61" s="212" t="s">
        <v>513</v>
      </c>
      <c r="T61" s="211" t="s">
        <v>485</v>
      </c>
      <c r="U61" s="211">
        <v>4</v>
      </c>
    </row>
    <row r="62" spans="10:21" x14ac:dyDescent="0.3">
      <c r="J62" s="128">
        <v>60</v>
      </c>
      <c r="K62" s="128" t="s">
        <v>458</v>
      </c>
      <c r="L62" s="125" t="s">
        <v>549</v>
      </c>
      <c r="M62" s="129" t="s">
        <v>534</v>
      </c>
      <c r="N62" s="129" t="s">
        <v>547</v>
      </c>
      <c r="O62" s="125">
        <v>5</v>
      </c>
      <c r="Q62" s="211">
        <v>60</v>
      </c>
      <c r="R62" s="211" t="s">
        <v>462</v>
      </c>
      <c r="S62" s="212" t="s">
        <v>513</v>
      </c>
      <c r="T62" s="211" t="s">
        <v>461</v>
      </c>
      <c r="U62" s="211">
        <v>5</v>
      </c>
    </row>
    <row r="63" spans="10:21" x14ac:dyDescent="0.3">
      <c r="J63" s="128">
        <v>61</v>
      </c>
      <c r="K63" s="128" t="s">
        <v>458</v>
      </c>
      <c r="L63" s="125" t="s">
        <v>549</v>
      </c>
      <c r="M63" s="129" t="s">
        <v>528</v>
      </c>
      <c r="N63" s="129" t="s">
        <v>547</v>
      </c>
      <c r="O63" s="125">
        <v>5</v>
      </c>
      <c r="Q63" s="211">
        <v>61</v>
      </c>
      <c r="R63" s="211" t="s">
        <v>462</v>
      </c>
      <c r="S63" s="212" t="s">
        <v>513</v>
      </c>
      <c r="T63" s="212" t="s">
        <v>494</v>
      </c>
      <c r="U63" s="211">
        <v>2</v>
      </c>
    </row>
    <row r="64" spans="10:21" x14ac:dyDescent="0.3">
      <c r="J64" s="128">
        <v>62</v>
      </c>
      <c r="K64" s="128" t="s">
        <v>458</v>
      </c>
      <c r="L64" s="125" t="s">
        <v>549</v>
      </c>
      <c r="M64" s="129" t="s">
        <v>530</v>
      </c>
      <c r="N64" s="129" t="s">
        <v>552</v>
      </c>
      <c r="O64" s="125">
        <v>5</v>
      </c>
      <c r="Q64" s="211">
        <v>62</v>
      </c>
      <c r="R64" s="211" t="s">
        <v>464</v>
      </c>
      <c r="S64" s="211" t="s">
        <v>509</v>
      </c>
      <c r="T64" s="211" t="s">
        <v>471</v>
      </c>
      <c r="U64" s="211">
        <v>3</v>
      </c>
    </row>
    <row r="65" spans="10:21" x14ac:dyDescent="0.3">
      <c r="J65" s="128">
        <v>63</v>
      </c>
      <c r="K65" s="128" t="s">
        <v>458</v>
      </c>
      <c r="L65" s="125" t="s">
        <v>550</v>
      </c>
      <c r="M65" s="129" t="s">
        <v>534</v>
      </c>
      <c r="N65" s="129" t="s">
        <v>547</v>
      </c>
      <c r="O65" s="125">
        <v>3</v>
      </c>
      <c r="Q65" s="211">
        <v>63</v>
      </c>
      <c r="R65" s="211" t="s">
        <v>464</v>
      </c>
      <c r="S65" s="211" t="s">
        <v>510</v>
      </c>
      <c r="T65" s="211" t="s">
        <v>480</v>
      </c>
      <c r="U65" s="211">
        <v>3</v>
      </c>
    </row>
    <row r="66" spans="10:21" x14ac:dyDescent="0.3">
      <c r="J66" s="128">
        <v>64</v>
      </c>
      <c r="K66" s="128" t="s">
        <v>458</v>
      </c>
      <c r="L66" s="125" t="s">
        <v>550</v>
      </c>
      <c r="M66" s="129" t="s">
        <v>528</v>
      </c>
      <c r="N66" s="129" t="s">
        <v>547</v>
      </c>
      <c r="O66" s="125">
        <v>3</v>
      </c>
      <c r="Q66" s="211">
        <v>64</v>
      </c>
      <c r="R66" s="211" t="s">
        <v>464</v>
      </c>
      <c r="S66" s="211" t="s">
        <v>510</v>
      </c>
      <c r="T66" s="211" t="s">
        <v>463</v>
      </c>
      <c r="U66" s="211">
        <v>4</v>
      </c>
    </row>
    <row r="67" spans="10:21" x14ac:dyDescent="0.3">
      <c r="J67" s="128">
        <v>65</v>
      </c>
      <c r="K67" s="128" t="s">
        <v>458</v>
      </c>
      <c r="L67" s="125" t="s">
        <v>550</v>
      </c>
      <c r="M67" s="129" t="s">
        <v>530</v>
      </c>
      <c r="N67" s="129" t="s">
        <v>552</v>
      </c>
      <c r="O67" s="125">
        <v>4</v>
      </c>
      <c r="Q67" s="211">
        <v>65</v>
      </c>
      <c r="R67" s="211" t="s">
        <v>464</v>
      </c>
      <c r="S67" s="211" t="s">
        <v>511</v>
      </c>
      <c r="T67" s="211" t="s">
        <v>457</v>
      </c>
      <c r="U67" s="211">
        <v>3</v>
      </c>
    </row>
    <row r="68" spans="10:21" x14ac:dyDescent="0.3">
      <c r="J68" s="128">
        <v>66</v>
      </c>
      <c r="K68" s="128" t="s">
        <v>458</v>
      </c>
      <c r="L68" s="125" t="s">
        <v>551</v>
      </c>
      <c r="M68" s="129" t="s">
        <v>534</v>
      </c>
      <c r="N68" s="129" t="s">
        <v>547</v>
      </c>
      <c r="O68" s="125">
        <v>3</v>
      </c>
      <c r="Q68" s="211">
        <v>66</v>
      </c>
      <c r="R68" s="211" t="s">
        <v>464</v>
      </c>
      <c r="S68" s="211" t="s">
        <v>511</v>
      </c>
      <c r="T68" s="211" t="s">
        <v>463</v>
      </c>
      <c r="U68" s="211">
        <v>5</v>
      </c>
    </row>
    <row r="69" spans="10:21" x14ac:dyDescent="0.3">
      <c r="J69" s="128">
        <v>67</v>
      </c>
      <c r="K69" s="128" t="s">
        <v>458</v>
      </c>
      <c r="L69" s="125" t="s">
        <v>551</v>
      </c>
      <c r="M69" s="129" t="s">
        <v>528</v>
      </c>
      <c r="N69" s="129" t="s">
        <v>547</v>
      </c>
      <c r="O69" s="125">
        <v>3</v>
      </c>
      <c r="Q69" s="211">
        <v>67</v>
      </c>
      <c r="R69" s="211" t="s">
        <v>464</v>
      </c>
      <c r="S69" s="212" t="s">
        <v>508</v>
      </c>
      <c r="T69" s="212" t="s">
        <v>489</v>
      </c>
      <c r="U69" s="211">
        <v>4</v>
      </c>
    </row>
    <row r="70" spans="10:21" x14ac:dyDescent="0.3">
      <c r="J70" s="128">
        <v>68</v>
      </c>
      <c r="K70" s="128" t="s">
        <v>458</v>
      </c>
      <c r="L70" s="125" t="s">
        <v>551</v>
      </c>
      <c r="M70" s="129" t="s">
        <v>530</v>
      </c>
      <c r="N70" s="129" t="s">
        <v>552</v>
      </c>
      <c r="O70" s="125">
        <v>3</v>
      </c>
      <c r="Q70" s="211">
        <v>68</v>
      </c>
      <c r="R70" s="211" t="s">
        <v>464</v>
      </c>
      <c r="S70" s="212" t="s">
        <v>508</v>
      </c>
      <c r="T70" s="212" t="s">
        <v>465</v>
      </c>
      <c r="U70" s="211">
        <v>3</v>
      </c>
    </row>
    <row r="71" spans="10:21" ht="33" x14ac:dyDescent="0.3">
      <c r="J71" s="128">
        <v>69</v>
      </c>
      <c r="K71" s="128" t="s">
        <v>525</v>
      </c>
      <c r="L71" s="125" t="s">
        <v>546</v>
      </c>
      <c r="M71" s="129" t="s">
        <v>536</v>
      </c>
      <c r="N71" s="129" t="s">
        <v>554</v>
      </c>
      <c r="O71" s="129">
        <v>4</v>
      </c>
      <c r="Q71" s="211">
        <v>69</v>
      </c>
      <c r="R71" s="211" t="s">
        <v>466</v>
      </c>
      <c r="S71" s="211" t="s">
        <v>509</v>
      </c>
      <c r="T71" s="211" t="s">
        <v>500</v>
      </c>
      <c r="U71" s="211">
        <v>3</v>
      </c>
    </row>
    <row r="72" spans="10:21" ht="33" x14ac:dyDescent="0.3">
      <c r="J72" s="128">
        <v>70</v>
      </c>
      <c r="K72" s="128" t="s">
        <v>525</v>
      </c>
      <c r="L72" s="125" t="s">
        <v>546</v>
      </c>
      <c r="M72" s="129" t="s">
        <v>530</v>
      </c>
      <c r="N72" s="129" t="s">
        <v>552</v>
      </c>
      <c r="O72" s="129">
        <v>5</v>
      </c>
      <c r="Q72" s="211">
        <v>70</v>
      </c>
      <c r="R72" s="211" t="s">
        <v>466</v>
      </c>
      <c r="S72" s="211" t="s">
        <v>509</v>
      </c>
      <c r="T72" s="211" t="s">
        <v>468</v>
      </c>
      <c r="U72" s="211">
        <v>2</v>
      </c>
    </row>
    <row r="73" spans="10:21" ht="33" x14ac:dyDescent="0.3">
      <c r="J73" s="128">
        <v>71</v>
      </c>
      <c r="K73" s="128" t="s">
        <v>525</v>
      </c>
      <c r="L73" s="125" t="s">
        <v>546</v>
      </c>
      <c r="M73" s="129" t="s">
        <v>528</v>
      </c>
      <c r="N73" s="129" t="s">
        <v>547</v>
      </c>
      <c r="O73" s="129">
        <v>5</v>
      </c>
      <c r="Q73" s="211">
        <v>71</v>
      </c>
      <c r="R73" s="211" t="s">
        <v>466</v>
      </c>
      <c r="S73" s="211" t="s">
        <v>509</v>
      </c>
      <c r="T73" s="211" t="s">
        <v>481</v>
      </c>
      <c r="U73" s="211">
        <v>4</v>
      </c>
    </row>
    <row r="74" spans="10:21" ht="33" x14ac:dyDescent="0.3">
      <c r="J74" s="128">
        <v>72</v>
      </c>
      <c r="K74" s="128" t="s">
        <v>525</v>
      </c>
      <c r="L74" s="125" t="s">
        <v>549</v>
      </c>
      <c r="M74" s="129" t="s">
        <v>536</v>
      </c>
      <c r="N74" s="129" t="s">
        <v>554</v>
      </c>
      <c r="O74" s="129">
        <v>4</v>
      </c>
      <c r="Q74" s="211">
        <v>72</v>
      </c>
      <c r="R74" s="211" t="s">
        <v>466</v>
      </c>
      <c r="S74" s="211" t="s">
        <v>510</v>
      </c>
      <c r="T74" s="211" t="s">
        <v>498</v>
      </c>
      <c r="U74" s="211">
        <v>4</v>
      </c>
    </row>
    <row r="75" spans="10:21" ht="33" x14ac:dyDescent="0.3">
      <c r="J75" s="128">
        <v>73</v>
      </c>
      <c r="K75" s="128" t="s">
        <v>525</v>
      </c>
      <c r="L75" s="125" t="s">
        <v>549</v>
      </c>
      <c r="M75" s="129" t="s">
        <v>530</v>
      </c>
      <c r="N75" s="129" t="s">
        <v>552</v>
      </c>
      <c r="O75" s="129">
        <v>5</v>
      </c>
      <c r="Q75" s="211">
        <v>73</v>
      </c>
      <c r="R75" s="211" t="s">
        <v>466</v>
      </c>
      <c r="S75" s="211" t="s">
        <v>510</v>
      </c>
      <c r="T75" s="211" t="s">
        <v>499</v>
      </c>
      <c r="U75" s="211">
        <v>3</v>
      </c>
    </row>
    <row r="76" spans="10:21" ht="33" x14ac:dyDescent="0.3">
      <c r="J76" s="128">
        <v>74</v>
      </c>
      <c r="K76" s="128" t="s">
        <v>525</v>
      </c>
      <c r="L76" s="125" t="s">
        <v>549</v>
      </c>
      <c r="M76" s="129" t="s">
        <v>528</v>
      </c>
      <c r="N76" s="129" t="s">
        <v>547</v>
      </c>
      <c r="O76" s="129">
        <v>5</v>
      </c>
      <c r="Q76" s="211">
        <v>74</v>
      </c>
      <c r="R76" s="211" t="s">
        <v>466</v>
      </c>
      <c r="S76" s="211" t="s">
        <v>510</v>
      </c>
      <c r="T76" s="211" t="s">
        <v>482</v>
      </c>
      <c r="U76" s="211">
        <v>5</v>
      </c>
    </row>
    <row r="77" spans="10:21" ht="33" x14ac:dyDescent="0.3">
      <c r="J77" s="128">
        <v>75</v>
      </c>
      <c r="K77" s="128" t="s">
        <v>525</v>
      </c>
      <c r="L77" s="125" t="s">
        <v>550</v>
      </c>
      <c r="M77" s="129" t="s">
        <v>536</v>
      </c>
      <c r="N77" s="129" t="s">
        <v>554</v>
      </c>
      <c r="O77" s="129">
        <v>3</v>
      </c>
      <c r="Q77" s="211">
        <v>75</v>
      </c>
      <c r="R77" s="211" t="s">
        <v>466</v>
      </c>
      <c r="S77" s="211" t="s">
        <v>511</v>
      </c>
      <c r="T77" s="211" t="s">
        <v>498</v>
      </c>
      <c r="U77" s="211">
        <v>5</v>
      </c>
    </row>
    <row r="78" spans="10:21" ht="33" x14ac:dyDescent="0.3">
      <c r="J78" s="128">
        <v>76</v>
      </c>
      <c r="K78" s="128" t="s">
        <v>525</v>
      </c>
      <c r="L78" s="125" t="s">
        <v>550</v>
      </c>
      <c r="M78" s="129" t="s">
        <v>530</v>
      </c>
      <c r="N78" s="129" t="s">
        <v>552</v>
      </c>
      <c r="O78" s="129">
        <v>3</v>
      </c>
      <c r="Q78" s="211">
        <v>76</v>
      </c>
      <c r="R78" s="211" t="s">
        <v>466</v>
      </c>
      <c r="S78" s="211" t="s">
        <v>511</v>
      </c>
      <c r="T78" s="211" t="s">
        <v>499</v>
      </c>
      <c r="U78" s="211">
        <v>3</v>
      </c>
    </row>
    <row r="79" spans="10:21" ht="33" x14ac:dyDescent="0.3">
      <c r="J79" s="128">
        <v>77</v>
      </c>
      <c r="K79" s="128" t="s">
        <v>525</v>
      </c>
      <c r="L79" s="125" t="s">
        <v>550</v>
      </c>
      <c r="M79" s="129" t="s">
        <v>528</v>
      </c>
      <c r="N79" s="129" t="s">
        <v>547</v>
      </c>
      <c r="O79" s="129">
        <v>1</v>
      </c>
      <c r="Q79" s="211">
        <v>77</v>
      </c>
      <c r="R79" s="211" t="s">
        <v>466</v>
      </c>
      <c r="S79" s="211" t="s">
        <v>512</v>
      </c>
      <c r="T79" s="211" t="s">
        <v>500</v>
      </c>
      <c r="U79" s="211">
        <v>3</v>
      </c>
    </row>
    <row r="80" spans="10:21" ht="33" x14ac:dyDescent="0.3">
      <c r="J80" s="128">
        <v>78</v>
      </c>
      <c r="K80" s="128" t="s">
        <v>525</v>
      </c>
      <c r="L80" s="125" t="s">
        <v>551</v>
      </c>
      <c r="M80" s="129" t="s">
        <v>536</v>
      </c>
      <c r="N80" s="129" t="s">
        <v>554</v>
      </c>
      <c r="O80" s="129">
        <v>3</v>
      </c>
      <c r="Q80" s="211">
        <v>78</v>
      </c>
      <c r="R80" s="211" t="s">
        <v>466</v>
      </c>
      <c r="S80" s="211" t="s">
        <v>512</v>
      </c>
      <c r="T80" s="211" t="s">
        <v>468</v>
      </c>
      <c r="U80" s="211">
        <v>3</v>
      </c>
    </row>
    <row r="81" spans="10:21" ht="33" x14ac:dyDescent="0.3">
      <c r="J81" s="128">
        <v>79</v>
      </c>
      <c r="K81" s="128" t="s">
        <v>525</v>
      </c>
      <c r="L81" s="125" t="s">
        <v>551</v>
      </c>
      <c r="M81" s="129" t="s">
        <v>530</v>
      </c>
      <c r="N81" s="129" t="s">
        <v>552</v>
      </c>
      <c r="O81" s="129">
        <v>3</v>
      </c>
      <c r="Q81" s="211">
        <v>79</v>
      </c>
      <c r="R81" s="211" t="s">
        <v>466</v>
      </c>
      <c r="S81" s="211" t="s">
        <v>512</v>
      </c>
      <c r="T81" s="211" t="s">
        <v>481</v>
      </c>
      <c r="U81" s="211">
        <v>4</v>
      </c>
    </row>
    <row r="82" spans="10:21" ht="33" x14ac:dyDescent="0.3">
      <c r="J82" s="128">
        <v>80</v>
      </c>
      <c r="K82" s="128" t="s">
        <v>525</v>
      </c>
      <c r="L82" s="125" t="s">
        <v>551</v>
      </c>
      <c r="M82" s="129" t="s">
        <v>528</v>
      </c>
      <c r="N82" s="129" t="s">
        <v>547</v>
      </c>
      <c r="O82" s="129">
        <v>1</v>
      </c>
      <c r="Q82" s="211">
        <v>80</v>
      </c>
      <c r="R82" s="211" t="s">
        <v>466</v>
      </c>
      <c r="S82" s="212" t="s">
        <v>508</v>
      </c>
      <c r="T82" s="211" t="s">
        <v>500</v>
      </c>
      <c r="U82" s="211">
        <v>2</v>
      </c>
    </row>
    <row r="83" spans="10:21" ht="33" x14ac:dyDescent="0.3">
      <c r="J83" s="128">
        <v>81</v>
      </c>
      <c r="K83" s="128" t="s">
        <v>517</v>
      </c>
      <c r="L83" s="125" t="s">
        <v>555</v>
      </c>
      <c r="M83" s="125" t="s">
        <v>531</v>
      </c>
      <c r="N83" s="125" t="s">
        <v>547</v>
      </c>
      <c r="O83" s="125">
        <v>5</v>
      </c>
      <c r="Q83" s="211">
        <v>81</v>
      </c>
      <c r="R83" s="211" t="s">
        <v>466</v>
      </c>
      <c r="S83" s="212" t="s">
        <v>508</v>
      </c>
      <c r="T83" s="211" t="s">
        <v>468</v>
      </c>
      <c r="U83" s="211">
        <v>3</v>
      </c>
    </row>
    <row r="84" spans="10:21" ht="33" x14ac:dyDescent="0.3">
      <c r="J84" s="128">
        <v>82</v>
      </c>
      <c r="K84" s="128" t="s">
        <v>517</v>
      </c>
      <c r="L84" s="125" t="s">
        <v>555</v>
      </c>
      <c r="M84" s="125" t="s">
        <v>540</v>
      </c>
      <c r="N84" s="125" t="s">
        <v>547</v>
      </c>
      <c r="O84" s="125">
        <v>4</v>
      </c>
      <c r="Q84" s="211">
        <v>82</v>
      </c>
      <c r="R84" s="211" t="s">
        <v>466</v>
      </c>
      <c r="S84" s="212" t="s">
        <v>508</v>
      </c>
      <c r="T84" s="211" t="s">
        <v>481</v>
      </c>
      <c r="U84" s="211">
        <v>4</v>
      </c>
    </row>
    <row r="85" spans="10:21" ht="33" x14ac:dyDescent="0.3">
      <c r="J85" s="128">
        <v>83</v>
      </c>
      <c r="K85" s="128" t="s">
        <v>517</v>
      </c>
      <c r="L85" s="125" t="s">
        <v>555</v>
      </c>
      <c r="M85" s="125" t="s">
        <v>518</v>
      </c>
      <c r="N85" s="125" t="s">
        <v>547</v>
      </c>
      <c r="O85" s="125">
        <v>3</v>
      </c>
      <c r="Q85" s="211">
        <v>83</v>
      </c>
      <c r="R85" s="211" t="s">
        <v>466</v>
      </c>
      <c r="S85" s="212" t="s">
        <v>508</v>
      </c>
      <c r="T85" s="211" t="s">
        <v>484</v>
      </c>
      <c r="U85" s="211">
        <v>4</v>
      </c>
    </row>
    <row r="86" spans="10:21" ht="33" x14ac:dyDescent="0.3">
      <c r="J86" s="128">
        <v>84</v>
      </c>
      <c r="K86" s="128" t="s">
        <v>517</v>
      </c>
      <c r="L86" s="125" t="s">
        <v>555</v>
      </c>
      <c r="M86" s="125" t="s">
        <v>529</v>
      </c>
      <c r="N86" s="125" t="s">
        <v>547</v>
      </c>
      <c r="O86" s="125">
        <v>3</v>
      </c>
      <c r="Q86" s="211">
        <v>84</v>
      </c>
      <c r="R86" s="211" t="s">
        <v>466</v>
      </c>
      <c r="S86" s="212" t="s">
        <v>513</v>
      </c>
      <c r="T86" s="212" t="s">
        <v>477</v>
      </c>
      <c r="U86" s="211">
        <v>5</v>
      </c>
    </row>
    <row r="87" spans="10:21" ht="33" x14ac:dyDescent="0.3">
      <c r="J87" s="128">
        <v>85</v>
      </c>
      <c r="K87" s="128" t="s">
        <v>519</v>
      </c>
      <c r="L87" s="125" t="s">
        <v>551</v>
      </c>
      <c r="M87" s="125" t="s">
        <v>522</v>
      </c>
      <c r="N87" s="129" t="s">
        <v>547</v>
      </c>
      <c r="O87" s="129">
        <v>5</v>
      </c>
      <c r="Q87" s="211">
        <v>85</v>
      </c>
      <c r="R87" s="211" t="s">
        <v>466</v>
      </c>
      <c r="S87" s="212" t="s">
        <v>513</v>
      </c>
      <c r="T87" s="212" t="s">
        <v>474</v>
      </c>
      <c r="U87" s="211">
        <v>5</v>
      </c>
    </row>
    <row r="88" spans="10:21" ht="33" x14ac:dyDescent="0.3">
      <c r="J88" s="128">
        <v>86</v>
      </c>
      <c r="K88" s="128" t="s">
        <v>521</v>
      </c>
      <c r="L88" s="214" t="s">
        <v>555</v>
      </c>
      <c r="M88" s="215" t="s">
        <v>538</v>
      </c>
      <c r="N88" s="129" t="s">
        <v>547</v>
      </c>
      <c r="O88" s="125">
        <v>5</v>
      </c>
      <c r="Q88" s="211">
        <v>86</v>
      </c>
      <c r="R88" s="211" t="s">
        <v>466</v>
      </c>
      <c r="S88" s="212" t="s">
        <v>513</v>
      </c>
      <c r="T88" s="212" t="s">
        <v>501</v>
      </c>
      <c r="U88" s="211">
        <v>4</v>
      </c>
    </row>
    <row r="89" spans="10:21" x14ac:dyDescent="0.3">
      <c r="J89" s="128">
        <v>87</v>
      </c>
      <c r="K89" s="128" t="s">
        <v>523</v>
      </c>
      <c r="L89" s="125" t="s">
        <v>555</v>
      </c>
      <c r="M89" s="125" t="s">
        <v>533</v>
      </c>
      <c r="N89" s="129" t="s">
        <v>547</v>
      </c>
      <c r="O89" s="125">
        <v>4</v>
      </c>
    </row>
  </sheetData>
  <pageMargins left="0.7" right="0.7" top="0.75" bottom="0.75" header="0.3" footer="0.3"/>
  <pageSetup paperSize="9" orientation="portrait" verticalDpi="0"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G251"/>
  <sheetViews>
    <sheetView topLeftCell="A1048538" zoomScale="80" zoomScaleNormal="80" workbookViewId="0">
      <selection activeCell="XFD2" sqref="XFD2"/>
    </sheetView>
  </sheetViews>
  <sheetFormatPr defaultColWidth="9.140625" defaultRowHeight="15" customHeight="1" x14ac:dyDescent="0.25"/>
  <cols>
    <col min="1" max="1" width="17.5703125" style="111" bestFit="1" customWidth="1"/>
    <col min="2" max="2" width="17.5703125" style="117" customWidth="1"/>
    <col min="3" max="3" width="14.42578125" style="117" bestFit="1" customWidth="1"/>
    <col min="4" max="4" width="14.85546875" style="110" customWidth="1"/>
    <col min="5" max="5" width="34.85546875" style="111" customWidth="1"/>
    <col min="6" max="7" width="9.140625" style="111"/>
    <col min="8" max="8" width="19.85546875" style="111" bestFit="1" customWidth="1"/>
    <col min="9" max="9" width="17.5703125" style="117" customWidth="1"/>
    <col min="10" max="10" width="14.42578125" style="117" bestFit="1" customWidth="1"/>
    <col min="11" max="11" width="9.140625" style="113"/>
    <col min="12" max="12" width="29.5703125" style="111" customWidth="1"/>
    <col min="13" max="14" width="9.140625" style="111"/>
    <col min="15" max="15" width="19.85546875" style="111" bestFit="1" customWidth="1"/>
    <col min="16" max="16" width="17.5703125" style="117" customWidth="1"/>
    <col min="17" max="17" width="14.42578125" style="117" bestFit="1" customWidth="1"/>
    <col min="18" max="18" width="9.140625" style="113"/>
    <col min="19" max="19" width="29.5703125" style="111" customWidth="1"/>
    <col min="20" max="21" width="9.140625" style="111"/>
    <col min="22" max="22" width="19.85546875" style="111" bestFit="1" customWidth="1"/>
    <col min="23" max="23" width="17.5703125" style="117" customWidth="1"/>
    <col min="24" max="24" width="14.42578125" style="117" bestFit="1" customWidth="1"/>
    <col min="25" max="25" width="9.140625" style="113"/>
    <col min="26" max="26" width="29.5703125" style="111" customWidth="1"/>
    <col min="27" max="28" width="9.140625" style="111"/>
    <col min="29" max="29" width="19.85546875" style="111" bestFit="1" customWidth="1"/>
    <col min="30" max="30" width="17.5703125" style="117" customWidth="1"/>
    <col min="31" max="31" width="14.42578125" style="117" bestFit="1" customWidth="1"/>
    <col min="32" max="32" width="9.140625" style="113"/>
    <col min="33" max="33" width="29.5703125" style="111" customWidth="1"/>
    <col min="34" max="16384" width="9.140625" style="111"/>
  </cols>
  <sheetData>
    <row r="1" spans="1:33" ht="15" customHeight="1" x14ac:dyDescent="0.25">
      <c r="A1" s="111" t="s">
        <v>283</v>
      </c>
    </row>
    <row r="2" spans="1:33" ht="16.5" x14ac:dyDescent="0.25">
      <c r="A2" s="109" t="s">
        <v>326</v>
      </c>
      <c r="B2" s="115"/>
      <c r="C2" s="112"/>
      <c r="H2" s="109" t="s">
        <v>150</v>
      </c>
      <c r="I2" s="115"/>
      <c r="J2" s="112"/>
      <c r="O2" s="109" t="s">
        <v>327</v>
      </c>
      <c r="P2" s="115"/>
      <c r="Q2" s="112"/>
      <c r="V2" s="109" t="s">
        <v>328</v>
      </c>
      <c r="W2" s="115"/>
      <c r="X2" s="112"/>
      <c r="AC2" s="109" t="s">
        <v>152</v>
      </c>
      <c r="AD2" s="115"/>
      <c r="AE2" s="112"/>
    </row>
    <row r="4" spans="1:33" s="110" customFormat="1" ht="15" customHeight="1" x14ac:dyDescent="0.25">
      <c r="A4" s="114" t="s">
        <v>2</v>
      </c>
      <c r="B4" s="115" t="s">
        <v>346</v>
      </c>
      <c r="C4" s="115" t="s">
        <v>329</v>
      </c>
      <c r="D4" s="114" t="s">
        <v>330</v>
      </c>
      <c r="E4" s="114" t="s">
        <v>325</v>
      </c>
      <c r="H4" s="114" t="s">
        <v>0</v>
      </c>
      <c r="I4" s="115" t="s">
        <v>346</v>
      </c>
      <c r="J4" s="115" t="s">
        <v>329</v>
      </c>
      <c r="K4" s="116" t="s">
        <v>330</v>
      </c>
      <c r="L4" s="114" t="s">
        <v>325</v>
      </c>
      <c r="O4" s="114" t="s">
        <v>0</v>
      </c>
      <c r="P4" s="115" t="s">
        <v>346</v>
      </c>
      <c r="Q4" s="115" t="s">
        <v>329</v>
      </c>
      <c r="R4" s="116" t="s">
        <v>330</v>
      </c>
      <c r="S4" s="114" t="s">
        <v>325</v>
      </c>
      <c r="V4" s="114" t="s">
        <v>0</v>
      </c>
      <c r="W4" s="115" t="s">
        <v>346</v>
      </c>
      <c r="X4" s="115" t="s">
        <v>329</v>
      </c>
      <c r="Y4" s="116" t="s">
        <v>330</v>
      </c>
      <c r="Z4" s="114" t="s">
        <v>325</v>
      </c>
      <c r="AC4" s="114" t="s">
        <v>0</v>
      </c>
      <c r="AD4" s="115" t="s">
        <v>346</v>
      </c>
      <c r="AE4" s="115" t="s">
        <v>329</v>
      </c>
      <c r="AF4" s="116" t="s">
        <v>330</v>
      </c>
      <c r="AG4" s="114" t="s">
        <v>325</v>
      </c>
    </row>
    <row r="5" spans="1:33" ht="15" customHeight="1" x14ac:dyDescent="0.3">
      <c r="A5" s="1" t="s">
        <v>17</v>
      </c>
      <c r="B5" s="189">
        <v>0</v>
      </c>
      <c r="C5" s="117">
        <v>0</v>
      </c>
      <c r="D5" s="113">
        <v>0</v>
      </c>
      <c r="E5" s="188" t="s">
        <v>283</v>
      </c>
      <c r="H5" s="188" t="str">
        <f>IF('1.1.Base'!D6="","",'1.1.Base'!D6)</f>
        <v>PARRYS</v>
      </c>
      <c r="I5" s="189">
        <v>1.6666666666666667</v>
      </c>
      <c r="J5" s="117">
        <v>1.6666666666666667</v>
      </c>
      <c r="K5" s="113">
        <v>37</v>
      </c>
      <c r="L5" s="111" t="s">
        <v>1139</v>
      </c>
      <c r="O5" s="188" t="str">
        <f>IF('1.1.Base'!D6="","",'1.1.Base'!D6)</f>
        <v>PARRYS</v>
      </c>
      <c r="P5" s="189">
        <v>2.1666666666666665</v>
      </c>
      <c r="Q5" s="117">
        <v>1.75</v>
      </c>
      <c r="R5" s="113">
        <v>22</v>
      </c>
      <c r="S5" s="111" t="s">
        <v>1115</v>
      </c>
      <c r="V5" s="188" t="str">
        <f>IF('1.1.Base'!D6="","",'1.1.Base'!D6)</f>
        <v>PARRYS</v>
      </c>
      <c r="W5" s="189">
        <v>2</v>
      </c>
      <c r="X5" s="117">
        <v>2</v>
      </c>
      <c r="Y5" s="113">
        <v>37</v>
      </c>
      <c r="Z5" s="111" t="s">
        <v>1119</v>
      </c>
      <c r="AC5" s="188" t="str">
        <f>IF('1.1.Base'!D6="","",'1.1.Base'!D6)</f>
        <v>PARRYS</v>
      </c>
      <c r="AD5" s="189">
        <v>2</v>
      </c>
      <c r="AE5" s="117">
        <v>1.5</v>
      </c>
      <c r="AF5" s="113">
        <v>22</v>
      </c>
      <c r="AG5" s="111" t="s">
        <v>1121</v>
      </c>
    </row>
    <row r="6" spans="1:33" ht="15" customHeight="1" x14ac:dyDescent="0.3">
      <c r="A6" s="1" t="s">
        <v>18</v>
      </c>
      <c r="B6" s="189">
        <v>0</v>
      </c>
      <c r="C6" s="117">
        <v>0</v>
      </c>
      <c r="D6" s="113">
        <v>0</v>
      </c>
      <c r="E6" s="188" t="s">
        <v>283</v>
      </c>
      <c r="H6" s="188" t="str">
        <f>IF('1.1.Base'!D7="","",'1.1.Base'!D7)</f>
        <v>MADHAVARAM</v>
      </c>
      <c r="I6" s="189">
        <v>2</v>
      </c>
      <c r="J6" s="117">
        <v>2</v>
      </c>
      <c r="K6" s="113">
        <v>27</v>
      </c>
      <c r="L6" s="111" t="s">
        <v>1140</v>
      </c>
      <c r="O6" s="188" t="str">
        <f>IF('1.1.Base'!D7="","",'1.1.Base'!D7)</f>
        <v>MADHAVARAM</v>
      </c>
      <c r="P6" s="189">
        <v>2</v>
      </c>
      <c r="Q6" s="117">
        <v>1.75</v>
      </c>
      <c r="R6" s="113">
        <v>19</v>
      </c>
      <c r="S6" s="111" t="s">
        <v>1142</v>
      </c>
      <c r="V6" s="188" t="str">
        <f>IF('1.1.Base'!D7="","",'1.1.Base'!D7)</f>
        <v>MADHAVARAM</v>
      </c>
      <c r="W6" s="189">
        <v>2.2000000000000002</v>
      </c>
      <c r="X6" s="117">
        <v>2</v>
      </c>
      <c r="Y6" s="113">
        <v>25</v>
      </c>
      <c r="Z6" s="111" t="s">
        <v>1118</v>
      </c>
      <c r="AC6" s="188" t="str">
        <f>IF('1.1.Base'!D7="","",'1.1.Base'!D7)</f>
        <v>MADHAVARAM</v>
      </c>
      <c r="AD6" s="189">
        <v>2</v>
      </c>
      <c r="AE6" s="117">
        <v>2</v>
      </c>
      <c r="AF6" s="113">
        <v>27</v>
      </c>
      <c r="AG6" s="111" t="s">
        <v>1141</v>
      </c>
    </row>
    <row r="7" spans="1:33" ht="15" customHeight="1" x14ac:dyDescent="0.3">
      <c r="A7" s="1" t="s">
        <v>19</v>
      </c>
      <c r="B7" s="189">
        <v>0</v>
      </c>
      <c r="C7" s="117">
        <v>0</v>
      </c>
      <c r="D7" s="113">
        <v>0</v>
      </c>
      <c r="E7" s="188" t="s">
        <v>283</v>
      </c>
      <c r="H7" s="188" t="str">
        <f>IF('1.1.Base'!D8="","",'1.1.Base'!D8)</f>
        <v>GUMMIDIPOONDY</v>
      </c>
      <c r="I7" s="189">
        <v>2.25</v>
      </c>
      <c r="J7" s="117">
        <v>2</v>
      </c>
      <c r="K7" s="113">
        <v>10</v>
      </c>
      <c r="L7" s="111" t="s">
        <v>1114</v>
      </c>
      <c r="O7" s="188" t="str">
        <f>IF('1.1.Base'!D8="","",'1.1.Base'!D8)</f>
        <v>GUMMIDIPOONDY</v>
      </c>
      <c r="P7" s="189">
        <v>2.25</v>
      </c>
      <c r="Q7" s="117">
        <v>1.6666666666666667</v>
      </c>
      <c r="R7" s="113">
        <v>10</v>
      </c>
      <c r="S7" s="111" t="s">
        <v>1116</v>
      </c>
      <c r="V7" s="188" t="str">
        <f>IF('1.1.Base'!D8="","",'1.1.Base'!D8)</f>
        <v>GUMMIDIPOONDY</v>
      </c>
      <c r="W7" s="189">
        <v>2.25</v>
      </c>
      <c r="X7" s="117">
        <v>2</v>
      </c>
      <c r="Y7" s="113">
        <v>14</v>
      </c>
      <c r="Z7" s="111" t="s">
        <v>1117</v>
      </c>
      <c r="AC7" s="188" t="str">
        <f>IF('1.1.Base'!D8="","",'1.1.Base'!D8)</f>
        <v>GUMMIDIPOONDY</v>
      </c>
      <c r="AD7" s="189">
        <v>2.5</v>
      </c>
      <c r="AE7" s="117">
        <v>2</v>
      </c>
      <c r="AF7" s="113">
        <v>10</v>
      </c>
      <c r="AG7" s="111" t="s">
        <v>1120</v>
      </c>
    </row>
    <row r="8" spans="1:33" ht="15" customHeight="1" x14ac:dyDescent="0.3">
      <c r="A8" s="1" t="s">
        <v>20</v>
      </c>
      <c r="B8" s="189">
        <v>0</v>
      </c>
      <c r="C8" s="117">
        <v>0</v>
      </c>
      <c r="D8" s="113">
        <v>0</v>
      </c>
      <c r="E8" s="188" t="s">
        <v>283</v>
      </c>
      <c r="H8" s="188" t="str">
        <f>IF('1.1.Base'!D9="","",'1.1.Base'!D9)</f>
        <v/>
      </c>
      <c r="I8" s="189">
        <v>0</v>
      </c>
      <c r="J8" s="117">
        <v>0</v>
      </c>
      <c r="K8" s="113">
        <v>0</v>
      </c>
      <c r="L8" s="111" t="s">
        <v>283</v>
      </c>
      <c r="O8" s="188" t="str">
        <f>IF('1.1.Base'!D9="","",'1.1.Base'!D9)</f>
        <v/>
      </c>
      <c r="P8" s="189">
        <v>0</v>
      </c>
      <c r="Q8" s="117">
        <v>0</v>
      </c>
      <c r="R8" s="113">
        <v>0</v>
      </c>
      <c r="S8" s="111" t="s">
        <v>283</v>
      </c>
      <c r="V8" s="188" t="str">
        <f>IF('1.1.Base'!D9="","",'1.1.Base'!D9)</f>
        <v/>
      </c>
      <c r="W8" s="189">
        <v>0</v>
      </c>
      <c r="X8" s="117">
        <v>0</v>
      </c>
      <c r="Y8" s="113">
        <v>0</v>
      </c>
      <c r="Z8" s="111" t="s">
        <v>283</v>
      </c>
      <c r="AC8" s="188" t="str">
        <f>IF('1.1.Base'!D9="","",'1.1.Base'!D9)</f>
        <v/>
      </c>
      <c r="AD8" s="189">
        <v>0</v>
      </c>
      <c r="AE8" s="117">
        <v>0</v>
      </c>
      <c r="AF8" s="113">
        <v>0</v>
      </c>
      <c r="AG8" s="111" t="s">
        <v>283</v>
      </c>
    </row>
    <row r="9" spans="1:33" ht="15" customHeight="1" x14ac:dyDescent="0.3">
      <c r="A9" s="1" t="s">
        <v>21</v>
      </c>
      <c r="B9" s="189">
        <v>0</v>
      </c>
      <c r="C9" s="117">
        <v>0</v>
      </c>
      <c r="D9" s="113">
        <v>0</v>
      </c>
      <c r="E9" s="188" t="s">
        <v>283</v>
      </c>
      <c r="H9" s="188" t="str">
        <f>IF('1.1.Base'!D10="","",'1.1.Base'!D10)</f>
        <v/>
      </c>
      <c r="I9" s="189">
        <v>0</v>
      </c>
      <c r="J9" s="117">
        <v>0</v>
      </c>
      <c r="K9" s="113">
        <v>0</v>
      </c>
      <c r="L9" s="111" t="s">
        <v>283</v>
      </c>
      <c r="O9" s="188" t="str">
        <f>IF('1.1.Base'!D10="","",'1.1.Base'!D10)</f>
        <v/>
      </c>
      <c r="P9" s="189">
        <v>0</v>
      </c>
      <c r="Q9" s="117">
        <v>0</v>
      </c>
      <c r="R9" s="113">
        <v>0</v>
      </c>
      <c r="S9" s="111" t="s">
        <v>283</v>
      </c>
      <c r="V9" s="188" t="str">
        <f>IF('1.1.Base'!D10="","",'1.1.Base'!D10)</f>
        <v/>
      </c>
      <c r="W9" s="189">
        <v>0</v>
      </c>
      <c r="X9" s="117">
        <v>0</v>
      </c>
      <c r="Y9" s="113">
        <v>0</v>
      </c>
      <c r="Z9" s="111" t="s">
        <v>283</v>
      </c>
      <c r="AC9" s="188" t="str">
        <f>IF('1.1.Base'!D10="","",'1.1.Base'!D10)</f>
        <v/>
      </c>
      <c r="AD9" s="189">
        <v>0</v>
      </c>
      <c r="AE9" s="117">
        <v>0</v>
      </c>
      <c r="AF9" s="113">
        <v>0</v>
      </c>
      <c r="AG9" s="111" t="s">
        <v>283</v>
      </c>
    </row>
    <row r="10" spans="1:33" ht="15" customHeight="1" x14ac:dyDescent="0.3">
      <c r="A10" s="1" t="s">
        <v>22</v>
      </c>
      <c r="B10" s="189">
        <v>0</v>
      </c>
      <c r="C10" s="117">
        <v>0</v>
      </c>
      <c r="D10" s="113">
        <v>0</v>
      </c>
      <c r="E10" s="188" t="s">
        <v>283</v>
      </c>
      <c r="H10" s="188" t="str">
        <f>IF('1.1.Base'!D11="","",'1.1.Base'!D11)</f>
        <v/>
      </c>
      <c r="I10" s="189">
        <v>0</v>
      </c>
      <c r="J10" s="117">
        <v>0</v>
      </c>
      <c r="K10" s="113">
        <v>0</v>
      </c>
      <c r="L10" s="111" t="s">
        <v>283</v>
      </c>
      <c r="O10" s="188" t="str">
        <f>IF('1.1.Base'!D11="","",'1.1.Base'!D11)</f>
        <v/>
      </c>
      <c r="P10" s="189">
        <v>0</v>
      </c>
      <c r="Q10" s="117">
        <v>0</v>
      </c>
      <c r="R10" s="113">
        <v>0</v>
      </c>
      <c r="S10" s="111" t="s">
        <v>283</v>
      </c>
      <c r="V10" s="188" t="str">
        <f>IF('1.1.Base'!D11="","",'1.1.Base'!D11)</f>
        <v/>
      </c>
      <c r="W10" s="189">
        <v>0</v>
      </c>
      <c r="X10" s="117">
        <v>0</v>
      </c>
      <c r="Y10" s="113">
        <v>0</v>
      </c>
      <c r="Z10" s="111" t="s">
        <v>283</v>
      </c>
      <c r="AC10" s="188" t="str">
        <f>IF('1.1.Base'!D11="","",'1.1.Base'!D11)</f>
        <v/>
      </c>
      <c r="AD10" s="189">
        <v>0</v>
      </c>
      <c r="AE10" s="117">
        <v>0</v>
      </c>
      <c r="AF10" s="113">
        <v>0</v>
      </c>
      <c r="AG10" s="111" t="s">
        <v>283</v>
      </c>
    </row>
    <row r="11" spans="1:33" ht="15" customHeight="1" x14ac:dyDescent="0.3">
      <c r="A11" s="1" t="s">
        <v>14</v>
      </c>
      <c r="B11" s="189">
        <v>0</v>
      </c>
      <c r="C11" s="117">
        <v>0</v>
      </c>
      <c r="D11" s="113">
        <v>0</v>
      </c>
      <c r="E11" s="188" t="s">
        <v>283</v>
      </c>
      <c r="H11" s="188" t="str">
        <f>IF('1.1.Base'!D12="","",'1.1.Base'!D12)</f>
        <v/>
      </c>
      <c r="I11" s="189">
        <v>0</v>
      </c>
      <c r="J11" s="117">
        <v>0</v>
      </c>
      <c r="K11" s="113">
        <v>0</v>
      </c>
      <c r="L11" s="111" t="s">
        <v>283</v>
      </c>
      <c r="O11" s="188" t="str">
        <f>IF('1.1.Base'!D12="","",'1.1.Base'!D12)</f>
        <v/>
      </c>
      <c r="P11" s="189">
        <v>0</v>
      </c>
      <c r="Q11" s="117">
        <v>0</v>
      </c>
      <c r="R11" s="113">
        <v>0</v>
      </c>
      <c r="S11" s="111" t="s">
        <v>283</v>
      </c>
      <c r="V11" s="188" t="str">
        <f>IF('1.1.Base'!D12="","",'1.1.Base'!D12)</f>
        <v/>
      </c>
      <c r="W11" s="189">
        <v>0</v>
      </c>
      <c r="X11" s="117">
        <v>0</v>
      </c>
      <c r="Y11" s="113">
        <v>0</v>
      </c>
      <c r="Z11" s="111" t="s">
        <v>283</v>
      </c>
      <c r="AC11" s="188" t="str">
        <f>IF('1.1.Base'!D12="","",'1.1.Base'!D12)</f>
        <v/>
      </c>
      <c r="AD11" s="189">
        <v>0</v>
      </c>
      <c r="AE11" s="117">
        <v>0</v>
      </c>
      <c r="AF11" s="113">
        <v>0</v>
      </c>
      <c r="AG11" s="111" t="s">
        <v>283</v>
      </c>
    </row>
    <row r="12" spans="1:33" ht="15" customHeight="1" x14ac:dyDescent="0.3">
      <c r="A12" s="1" t="s">
        <v>28</v>
      </c>
      <c r="B12" s="189">
        <v>0</v>
      </c>
      <c r="C12" s="117">
        <v>0</v>
      </c>
      <c r="D12" s="113">
        <v>0</v>
      </c>
      <c r="E12" s="188" t="s">
        <v>283</v>
      </c>
      <c r="H12" s="188" t="str">
        <f>IF('1.1.Base'!D13="","",'1.1.Base'!D13)</f>
        <v/>
      </c>
      <c r="I12" s="189">
        <v>0</v>
      </c>
      <c r="J12" s="117">
        <v>0</v>
      </c>
      <c r="K12" s="113">
        <v>0</v>
      </c>
      <c r="L12" s="111" t="s">
        <v>283</v>
      </c>
      <c r="O12" s="188" t="str">
        <f>IF('1.1.Base'!D13="","",'1.1.Base'!D13)</f>
        <v/>
      </c>
      <c r="P12" s="189">
        <v>0</v>
      </c>
      <c r="Q12" s="117">
        <v>0</v>
      </c>
      <c r="R12" s="113">
        <v>0</v>
      </c>
      <c r="S12" s="111" t="s">
        <v>283</v>
      </c>
      <c r="V12" s="188" t="str">
        <f>IF('1.1.Base'!D13="","",'1.1.Base'!D13)</f>
        <v/>
      </c>
      <c r="W12" s="189">
        <v>0</v>
      </c>
      <c r="X12" s="117">
        <v>0</v>
      </c>
      <c r="Y12" s="113">
        <v>0</v>
      </c>
      <c r="Z12" s="111" t="s">
        <v>283</v>
      </c>
      <c r="AC12" s="188" t="str">
        <f>IF('1.1.Base'!D13="","",'1.1.Base'!D13)</f>
        <v/>
      </c>
      <c r="AD12" s="189">
        <v>0</v>
      </c>
      <c r="AE12" s="117">
        <v>0</v>
      </c>
      <c r="AF12" s="113">
        <v>0</v>
      </c>
      <c r="AG12" s="111" t="s">
        <v>283</v>
      </c>
    </row>
    <row r="13" spans="1:33" ht="15" customHeight="1" x14ac:dyDescent="0.3">
      <c r="A13" s="1" t="s">
        <v>29</v>
      </c>
      <c r="B13" s="189">
        <v>0</v>
      </c>
      <c r="C13" s="117">
        <v>0</v>
      </c>
      <c r="D13" s="113">
        <v>0</v>
      </c>
      <c r="E13" s="188" t="s">
        <v>283</v>
      </c>
      <c r="H13" s="188" t="str">
        <f>IF('1.1.Base'!D14="","",'1.1.Base'!D14)</f>
        <v/>
      </c>
      <c r="I13" s="189">
        <v>0</v>
      </c>
      <c r="J13" s="117">
        <v>0</v>
      </c>
      <c r="K13" s="113">
        <v>0</v>
      </c>
      <c r="L13" s="111" t="s">
        <v>283</v>
      </c>
      <c r="O13" s="188" t="str">
        <f>IF('1.1.Base'!D14="","",'1.1.Base'!D14)</f>
        <v/>
      </c>
      <c r="P13" s="189">
        <v>0</v>
      </c>
      <c r="Q13" s="117">
        <v>0</v>
      </c>
      <c r="R13" s="113">
        <v>0</v>
      </c>
      <c r="S13" s="111" t="s">
        <v>283</v>
      </c>
      <c r="V13" s="188" t="str">
        <f>IF('1.1.Base'!D14="","",'1.1.Base'!D14)</f>
        <v/>
      </c>
      <c r="W13" s="189">
        <v>0</v>
      </c>
      <c r="X13" s="117">
        <v>0</v>
      </c>
      <c r="Y13" s="113">
        <v>0</v>
      </c>
      <c r="Z13" s="111" t="s">
        <v>283</v>
      </c>
      <c r="AC13" s="188" t="str">
        <f>IF('1.1.Base'!D14="","",'1.1.Base'!D14)</f>
        <v/>
      </c>
      <c r="AD13" s="189">
        <v>0</v>
      </c>
      <c r="AE13" s="117">
        <v>0</v>
      </c>
      <c r="AF13" s="113">
        <v>0</v>
      </c>
      <c r="AG13" s="111" t="s">
        <v>283</v>
      </c>
    </row>
    <row r="14" spans="1:33" ht="15" customHeight="1" x14ac:dyDescent="0.3">
      <c r="A14" s="1" t="s">
        <v>23</v>
      </c>
      <c r="B14" s="189">
        <v>0</v>
      </c>
      <c r="C14" s="117">
        <v>0</v>
      </c>
      <c r="D14" s="113">
        <v>0</v>
      </c>
      <c r="E14" s="188" t="s">
        <v>283</v>
      </c>
      <c r="H14" s="188" t="str">
        <f>IF('1.1.Base'!D15="","",'1.1.Base'!D15)</f>
        <v/>
      </c>
      <c r="I14" s="189">
        <v>0</v>
      </c>
      <c r="J14" s="117">
        <v>0</v>
      </c>
      <c r="K14" s="113">
        <v>0</v>
      </c>
      <c r="L14" s="111" t="s">
        <v>283</v>
      </c>
      <c r="O14" s="188" t="str">
        <f>IF('1.1.Base'!D15="","",'1.1.Base'!D15)</f>
        <v/>
      </c>
      <c r="P14" s="189">
        <v>0</v>
      </c>
      <c r="Q14" s="117">
        <v>0</v>
      </c>
      <c r="R14" s="113">
        <v>0</v>
      </c>
      <c r="S14" s="111" t="s">
        <v>283</v>
      </c>
      <c r="V14" s="188" t="str">
        <f>IF('1.1.Base'!D15="","",'1.1.Base'!D15)</f>
        <v/>
      </c>
      <c r="W14" s="189">
        <v>0</v>
      </c>
      <c r="X14" s="117">
        <v>0</v>
      </c>
      <c r="Y14" s="113">
        <v>0</v>
      </c>
      <c r="Z14" s="111" t="s">
        <v>283</v>
      </c>
      <c r="AC14" s="188" t="str">
        <f>IF('1.1.Base'!D15="","",'1.1.Base'!D15)</f>
        <v/>
      </c>
      <c r="AD14" s="189">
        <v>0</v>
      </c>
      <c r="AE14" s="117">
        <v>0</v>
      </c>
      <c r="AF14" s="113">
        <v>0</v>
      </c>
      <c r="AG14" s="111" t="s">
        <v>283</v>
      </c>
    </row>
    <row r="15" spans="1:33" ht="15" customHeight="1" x14ac:dyDescent="0.3">
      <c r="A15" s="1" t="s">
        <v>24</v>
      </c>
      <c r="B15" s="189">
        <v>0</v>
      </c>
      <c r="C15" s="117">
        <v>0</v>
      </c>
      <c r="D15" s="113">
        <v>0</v>
      </c>
      <c r="E15" s="188" t="s">
        <v>283</v>
      </c>
      <c r="H15" s="188" t="str">
        <f>IF('1.1.Base'!D16="","",'1.1.Base'!D16)</f>
        <v/>
      </c>
      <c r="I15" s="189">
        <v>0</v>
      </c>
      <c r="J15" s="117">
        <v>0</v>
      </c>
      <c r="K15" s="113">
        <v>0</v>
      </c>
      <c r="L15" s="111" t="s">
        <v>283</v>
      </c>
      <c r="O15" s="188" t="str">
        <f>IF('1.1.Base'!D16="","",'1.1.Base'!D16)</f>
        <v/>
      </c>
      <c r="P15" s="189">
        <v>0</v>
      </c>
      <c r="Q15" s="117">
        <v>0</v>
      </c>
      <c r="R15" s="113">
        <v>0</v>
      </c>
      <c r="S15" s="111" t="s">
        <v>283</v>
      </c>
      <c r="V15" s="188" t="str">
        <f>IF('1.1.Base'!D16="","",'1.1.Base'!D16)</f>
        <v/>
      </c>
      <c r="W15" s="189">
        <v>0</v>
      </c>
      <c r="X15" s="117">
        <v>0</v>
      </c>
      <c r="Y15" s="113">
        <v>0</v>
      </c>
      <c r="Z15" s="111" t="s">
        <v>283</v>
      </c>
      <c r="AC15" s="188" t="str">
        <f>IF('1.1.Base'!D16="","",'1.1.Base'!D16)</f>
        <v/>
      </c>
      <c r="AD15" s="189">
        <v>0</v>
      </c>
      <c r="AE15" s="117">
        <v>0</v>
      </c>
      <c r="AF15" s="113">
        <v>0</v>
      </c>
      <c r="AG15" s="111" t="s">
        <v>283</v>
      </c>
    </row>
    <row r="16" spans="1:33" ht="15" customHeight="1" x14ac:dyDescent="0.3">
      <c r="A16" s="1" t="s">
        <v>16</v>
      </c>
      <c r="B16" s="189">
        <v>2.4666666666666668</v>
      </c>
      <c r="C16" s="117">
        <v>1</v>
      </c>
      <c r="D16" s="113">
        <v>25</v>
      </c>
      <c r="E16" s="188" t="s">
        <v>1138</v>
      </c>
      <c r="H16" s="188" t="str">
        <f>IF('1.1.Base'!D17="","",'1.1.Base'!D17)</f>
        <v/>
      </c>
      <c r="I16" s="189">
        <v>0</v>
      </c>
      <c r="J16" s="117">
        <v>0</v>
      </c>
      <c r="K16" s="113">
        <v>0</v>
      </c>
      <c r="L16" s="111" t="s">
        <v>283</v>
      </c>
      <c r="O16" s="188" t="str">
        <f>IF('1.1.Base'!D17="","",'1.1.Base'!D17)</f>
        <v/>
      </c>
      <c r="P16" s="189">
        <v>0</v>
      </c>
      <c r="Q16" s="117">
        <v>0</v>
      </c>
      <c r="R16" s="113">
        <v>0</v>
      </c>
      <c r="S16" s="111" t="s">
        <v>283</v>
      </c>
      <c r="V16" s="188" t="str">
        <f>IF('1.1.Base'!D17="","",'1.1.Base'!D17)</f>
        <v/>
      </c>
      <c r="W16" s="189">
        <v>0</v>
      </c>
      <c r="X16" s="117">
        <v>0</v>
      </c>
      <c r="Y16" s="113">
        <v>0</v>
      </c>
      <c r="Z16" s="111" t="s">
        <v>283</v>
      </c>
      <c r="AC16" s="188" t="str">
        <f>IF('1.1.Base'!D17="","",'1.1.Base'!D17)</f>
        <v/>
      </c>
      <c r="AD16" s="189">
        <v>0</v>
      </c>
      <c r="AE16" s="117">
        <v>0</v>
      </c>
      <c r="AF16" s="113">
        <v>0</v>
      </c>
      <c r="AG16" s="111" t="s">
        <v>283</v>
      </c>
    </row>
    <row r="17" spans="1:33" ht="15" customHeight="1" x14ac:dyDescent="0.3">
      <c r="A17" s="1" t="s">
        <v>25</v>
      </c>
      <c r="B17" s="189">
        <v>0</v>
      </c>
      <c r="C17" s="117">
        <v>0</v>
      </c>
      <c r="D17" s="113">
        <v>0</v>
      </c>
      <c r="E17" s="188" t="s">
        <v>283</v>
      </c>
      <c r="H17" s="188" t="str">
        <f>IF('1.1.Base'!D18="","",'1.1.Base'!D18)</f>
        <v/>
      </c>
      <c r="I17" s="189">
        <v>0</v>
      </c>
      <c r="J17" s="117">
        <v>0</v>
      </c>
      <c r="K17" s="113">
        <v>0</v>
      </c>
      <c r="L17" s="111" t="s">
        <v>283</v>
      </c>
      <c r="O17" s="188" t="str">
        <f>IF('1.1.Base'!D18="","",'1.1.Base'!D18)</f>
        <v/>
      </c>
      <c r="P17" s="189">
        <v>0</v>
      </c>
      <c r="Q17" s="117">
        <v>0</v>
      </c>
      <c r="R17" s="113">
        <v>0</v>
      </c>
      <c r="S17" s="111" t="s">
        <v>283</v>
      </c>
      <c r="V17" s="188" t="str">
        <f>IF('1.1.Base'!D18="","",'1.1.Base'!D18)</f>
        <v/>
      </c>
      <c r="W17" s="189">
        <v>0</v>
      </c>
      <c r="X17" s="117">
        <v>0</v>
      </c>
      <c r="Y17" s="113">
        <v>0</v>
      </c>
      <c r="Z17" s="111" t="s">
        <v>283</v>
      </c>
      <c r="AC17" s="188" t="str">
        <f>IF('1.1.Base'!D18="","",'1.1.Base'!D18)</f>
        <v/>
      </c>
      <c r="AD17" s="189">
        <v>0</v>
      </c>
      <c r="AE17" s="117">
        <v>0</v>
      </c>
      <c r="AF17" s="113">
        <v>0</v>
      </c>
      <c r="AG17" s="111" t="s">
        <v>283</v>
      </c>
    </row>
    <row r="18" spans="1:33" ht="15" customHeight="1" x14ac:dyDescent="0.3">
      <c r="A18" s="1" t="s">
        <v>26</v>
      </c>
      <c r="B18" s="189">
        <v>0</v>
      </c>
      <c r="C18" s="117">
        <v>0</v>
      </c>
      <c r="D18" s="113">
        <v>0</v>
      </c>
      <c r="E18" s="188" t="s">
        <v>283</v>
      </c>
      <c r="H18" s="188" t="str">
        <f>IF('1.1.Base'!D19="","",'1.1.Base'!D19)</f>
        <v/>
      </c>
      <c r="I18" s="189">
        <v>0</v>
      </c>
      <c r="J18" s="117">
        <v>0</v>
      </c>
      <c r="K18" s="113">
        <v>0</v>
      </c>
      <c r="L18" s="111" t="s">
        <v>283</v>
      </c>
      <c r="O18" s="188" t="str">
        <f>IF('1.1.Base'!D19="","",'1.1.Base'!D19)</f>
        <v/>
      </c>
      <c r="P18" s="189">
        <v>0</v>
      </c>
      <c r="Q18" s="117">
        <v>0</v>
      </c>
      <c r="R18" s="113">
        <v>0</v>
      </c>
      <c r="S18" s="111" t="s">
        <v>283</v>
      </c>
      <c r="V18" s="188" t="str">
        <f>IF('1.1.Base'!D19="","",'1.1.Base'!D19)</f>
        <v/>
      </c>
      <c r="W18" s="189">
        <v>0</v>
      </c>
      <c r="X18" s="117">
        <v>0</v>
      </c>
      <c r="Y18" s="113">
        <v>0</v>
      </c>
      <c r="Z18" s="111" t="s">
        <v>283</v>
      </c>
      <c r="AC18" s="188" t="str">
        <f>IF('1.1.Base'!D19="","",'1.1.Base'!D19)</f>
        <v/>
      </c>
      <c r="AD18" s="189">
        <v>0</v>
      </c>
      <c r="AE18" s="117">
        <v>0</v>
      </c>
      <c r="AF18" s="113">
        <v>0</v>
      </c>
      <c r="AG18" s="111" t="s">
        <v>283</v>
      </c>
    </row>
    <row r="19" spans="1:33" ht="15" customHeight="1" x14ac:dyDescent="0.3">
      <c r="A19" s="1" t="s">
        <v>27</v>
      </c>
      <c r="B19" s="189">
        <v>0</v>
      </c>
      <c r="C19" s="117">
        <v>0</v>
      </c>
      <c r="D19" s="113">
        <v>0</v>
      </c>
      <c r="E19" s="111" t="s">
        <v>283</v>
      </c>
      <c r="H19" s="188" t="str">
        <f>IF('1.1.Base'!D20="","",'1.1.Base'!D20)</f>
        <v/>
      </c>
      <c r="I19" s="189">
        <v>0</v>
      </c>
      <c r="J19" s="117">
        <v>0</v>
      </c>
      <c r="K19" s="113">
        <v>0</v>
      </c>
      <c r="L19" s="111" t="s">
        <v>283</v>
      </c>
      <c r="O19" s="188" t="str">
        <f>IF('1.1.Base'!D20="","",'1.1.Base'!D20)</f>
        <v/>
      </c>
      <c r="P19" s="189">
        <v>0</v>
      </c>
      <c r="Q19" s="117">
        <v>0</v>
      </c>
      <c r="R19" s="113">
        <v>0</v>
      </c>
      <c r="S19" s="111" t="s">
        <v>283</v>
      </c>
      <c r="V19" s="188" t="str">
        <f>IF('1.1.Base'!D20="","",'1.1.Base'!D20)</f>
        <v/>
      </c>
      <c r="W19" s="189">
        <v>0</v>
      </c>
      <c r="X19" s="117">
        <v>0</v>
      </c>
      <c r="Y19" s="113">
        <v>0</v>
      </c>
      <c r="Z19" s="111" t="s">
        <v>283</v>
      </c>
      <c r="AC19" s="188" t="str">
        <f>IF('1.1.Base'!D20="","",'1.1.Base'!D20)</f>
        <v/>
      </c>
      <c r="AD19" s="189">
        <v>0</v>
      </c>
      <c r="AE19" s="117">
        <v>0</v>
      </c>
      <c r="AF19" s="113">
        <v>0</v>
      </c>
      <c r="AG19" s="111" t="s">
        <v>283</v>
      </c>
    </row>
    <row r="20" spans="1:33" ht="15" customHeight="1" x14ac:dyDescent="0.25">
      <c r="D20" s="113"/>
      <c r="H20" s="188" t="str">
        <f>IF('1.1.Base'!D21="","",'1.1.Base'!D21)</f>
        <v/>
      </c>
      <c r="I20" s="117">
        <v>0</v>
      </c>
      <c r="J20" s="117">
        <v>0</v>
      </c>
      <c r="K20" s="113">
        <v>0</v>
      </c>
      <c r="L20" s="111" t="s">
        <v>283</v>
      </c>
      <c r="O20" s="188" t="str">
        <f>IF('1.1.Base'!D21="","",'1.1.Base'!D21)</f>
        <v/>
      </c>
      <c r="P20" s="117">
        <v>0</v>
      </c>
      <c r="Q20" s="117">
        <v>0</v>
      </c>
      <c r="R20" s="113">
        <v>0</v>
      </c>
      <c r="S20" s="111" t="s">
        <v>283</v>
      </c>
      <c r="V20" s="188" t="str">
        <f>IF('1.1.Base'!D21="","",'1.1.Base'!D21)</f>
        <v/>
      </c>
      <c r="W20" s="117">
        <v>0</v>
      </c>
      <c r="X20" s="117">
        <v>0</v>
      </c>
      <c r="Y20" s="113">
        <v>0</v>
      </c>
      <c r="Z20" s="111" t="s">
        <v>283</v>
      </c>
      <c r="AC20" s="188" t="str">
        <f>IF('1.1.Base'!D21="","",'1.1.Base'!D21)</f>
        <v/>
      </c>
      <c r="AD20" s="117">
        <v>0</v>
      </c>
      <c r="AE20" s="117">
        <v>0</v>
      </c>
      <c r="AF20" s="113">
        <v>0</v>
      </c>
      <c r="AG20" s="111" t="s">
        <v>283</v>
      </c>
    </row>
    <row r="21" spans="1:33" ht="15" customHeight="1" x14ac:dyDescent="0.25">
      <c r="H21" s="188" t="str">
        <f>IF('1.1.Base'!D22="","",'1.1.Base'!D22)</f>
        <v/>
      </c>
      <c r="I21" s="117">
        <v>0</v>
      </c>
      <c r="J21" s="117">
        <v>0</v>
      </c>
      <c r="K21" s="113">
        <v>0</v>
      </c>
      <c r="L21" s="111" t="s">
        <v>283</v>
      </c>
      <c r="O21" s="188" t="str">
        <f>IF('1.1.Base'!D22="","",'1.1.Base'!D22)</f>
        <v/>
      </c>
      <c r="P21" s="117">
        <v>0</v>
      </c>
      <c r="Q21" s="117">
        <v>0</v>
      </c>
      <c r="R21" s="113">
        <v>0</v>
      </c>
      <c r="S21" s="111" t="s">
        <v>283</v>
      </c>
      <c r="V21" s="188" t="str">
        <f>IF('1.1.Base'!D22="","",'1.1.Base'!D22)</f>
        <v/>
      </c>
      <c r="W21" s="117">
        <v>0</v>
      </c>
      <c r="X21" s="117">
        <v>0</v>
      </c>
      <c r="Y21" s="113">
        <v>0</v>
      </c>
      <c r="Z21" s="111" t="s">
        <v>283</v>
      </c>
      <c r="AC21" s="188" t="str">
        <f>IF('1.1.Base'!D22="","",'1.1.Base'!D22)</f>
        <v/>
      </c>
      <c r="AD21" s="117">
        <v>0</v>
      </c>
      <c r="AE21" s="117">
        <v>0</v>
      </c>
      <c r="AF21" s="113">
        <v>0</v>
      </c>
      <c r="AG21" s="111" t="s">
        <v>283</v>
      </c>
    </row>
    <row r="22" spans="1:33" ht="15" customHeight="1" x14ac:dyDescent="0.25">
      <c r="H22" s="188" t="str">
        <f>IF('1.1.Base'!D23="","",'1.1.Base'!D23)</f>
        <v/>
      </c>
      <c r="I22" s="117">
        <v>0</v>
      </c>
      <c r="J22" s="117">
        <v>0</v>
      </c>
      <c r="K22" s="113">
        <v>0</v>
      </c>
      <c r="L22" s="111" t="s">
        <v>283</v>
      </c>
      <c r="O22" s="188" t="str">
        <f>IF('1.1.Base'!D23="","",'1.1.Base'!D23)</f>
        <v/>
      </c>
      <c r="P22" s="117">
        <v>0</v>
      </c>
      <c r="Q22" s="117">
        <v>0</v>
      </c>
      <c r="R22" s="113">
        <v>0</v>
      </c>
      <c r="S22" s="111" t="s">
        <v>283</v>
      </c>
      <c r="V22" s="188" t="str">
        <f>IF('1.1.Base'!D23="","",'1.1.Base'!D23)</f>
        <v/>
      </c>
      <c r="W22" s="117">
        <v>0</v>
      </c>
      <c r="X22" s="117">
        <v>0</v>
      </c>
      <c r="Y22" s="113">
        <v>0</v>
      </c>
      <c r="Z22" s="111" t="s">
        <v>283</v>
      </c>
      <c r="AC22" s="188" t="str">
        <f>IF('1.1.Base'!D23="","",'1.1.Base'!D23)</f>
        <v/>
      </c>
      <c r="AD22" s="117">
        <v>0</v>
      </c>
      <c r="AE22" s="117">
        <v>0</v>
      </c>
      <c r="AF22" s="113">
        <v>0</v>
      </c>
      <c r="AG22" s="111" t="s">
        <v>283</v>
      </c>
    </row>
    <row r="23" spans="1:33" ht="15" customHeight="1" x14ac:dyDescent="0.25">
      <c r="H23" s="188" t="str">
        <f>IF('1.1.Base'!D24="","",'1.1.Base'!D24)</f>
        <v/>
      </c>
      <c r="I23" s="117">
        <v>0</v>
      </c>
      <c r="J23" s="117">
        <v>0</v>
      </c>
      <c r="K23" s="113">
        <v>0</v>
      </c>
      <c r="L23" s="111" t="s">
        <v>283</v>
      </c>
      <c r="O23" s="188" t="str">
        <f>IF('1.1.Base'!D24="","",'1.1.Base'!D24)</f>
        <v/>
      </c>
      <c r="P23" s="117">
        <v>0</v>
      </c>
      <c r="Q23" s="117">
        <v>0</v>
      </c>
      <c r="R23" s="113">
        <v>0</v>
      </c>
      <c r="S23" s="111" t="s">
        <v>283</v>
      </c>
      <c r="V23" s="188" t="str">
        <f>IF('1.1.Base'!D24="","",'1.1.Base'!D24)</f>
        <v/>
      </c>
      <c r="W23" s="117">
        <v>0</v>
      </c>
      <c r="X23" s="117">
        <v>0</v>
      </c>
      <c r="Y23" s="113">
        <v>0</v>
      </c>
      <c r="Z23" s="111" t="s">
        <v>283</v>
      </c>
      <c r="AC23" s="188" t="str">
        <f>IF('1.1.Base'!D24="","",'1.1.Base'!D24)</f>
        <v/>
      </c>
      <c r="AD23" s="117">
        <v>0</v>
      </c>
      <c r="AE23" s="117">
        <v>0</v>
      </c>
      <c r="AF23" s="113">
        <v>0</v>
      </c>
      <c r="AG23" s="111" t="s">
        <v>283</v>
      </c>
    </row>
    <row r="24" spans="1:33" ht="15" customHeight="1" x14ac:dyDescent="0.25">
      <c r="H24" s="188" t="str">
        <f>IF('1.1.Base'!D25="","",'1.1.Base'!D25)</f>
        <v/>
      </c>
      <c r="I24" s="117">
        <v>0</v>
      </c>
      <c r="J24" s="117">
        <v>0</v>
      </c>
      <c r="K24" s="113">
        <v>0</v>
      </c>
      <c r="L24" s="111" t="s">
        <v>283</v>
      </c>
      <c r="O24" s="188" t="str">
        <f>IF('1.1.Base'!D25="","",'1.1.Base'!D25)</f>
        <v/>
      </c>
      <c r="P24" s="117">
        <v>0</v>
      </c>
      <c r="Q24" s="117">
        <v>0</v>
      </c>
      <c r="R24" s="113">
        <v>0</v>
      </c>
      <c r="S24" s="111" t="s">
        <v>283</v>
      </c>
      <c r="V24" s="188" t="str">
        <f>IF('1.1.Base'!D25="","",'1.1.Base'!D25)</f>
        <v/>
      </c>
      <c r="W24" s="117">
        <v>0</v>
      </c>
      <c r="X24" s="117">
        <v>0</v>
      </c>
      <c r="Y24" s="113">
        <v>0</v>
      </c>
      <c r="Z24" s="111" t="s">
        <v>283</v>
      </c>
      <c r="AC24" s="188" t="str">
        <f>IF('1.1.Base'!D25="","",'1.1.Base'!D25)</f>
        <v/>
      </c>
      <c r="AD24" s="117">
        <v>0</v>
      </c>
      <c r="AE24" s="117">
        <v>0</v>
      </c>
      <c r="AF24" s="113">
        <v>0</v>
      </c>
      <c r="AG24" s="111" t="s">
        <v>283</v>
      </c>
    </row>
    <row r="25" spans="1:33" ht="15" customHeight="1" x14ac:dyDescent="0.25">
      <c r="H25" s="188" t="str">
        <f>IF('1.1.Base'!D26="","",'1.1.Base'!D26)</f>
        <v/>
      </c>
      <c r="I25" s="117">
        <v>0</v>
      </c>
      <c r="J25" s="117">
        <v>0</v>
      </c>
      <c r="K25" s="113">
        <v>0</v>
      </c>
      <c r="L25" s="111" t="s">
        <v>283</v>
      </c>
      <c r="O25" s="188" t="str">
        <f>IF('1.1.Base'!D26="","",'1.1.Base'!D26)</f>
        <v/>
      </c>
      <c r="P25" s="117">
        <v>0</v>
      </c>
      <c r="Q25" s="117">
        <v>0</v>
      </c>
      <c r="R25" s="113">
        <v>0</v>
      </c>
      <c r="S25" s="111" t="s">
        <v>283</v>
      </c>
      <c r="V25" s="188" t="str">
        <f>IF('1.1.Base'!D26="","",'1.1.Base'!D26)</f>
        <v/>
      </c>
      <c r="W25" s="117">
        <v>0</v>
      </c>
      <c r="X25" s="117">
        <v>0</v>
      </c>
      <c r="Y25" s="113">
        <v>0</v>
      </c>
      <c r="Z25" s="111" t="s">
        <v>283</v>
      </c>
      <c r="AC25" s="188" t="str">
        <f>IF('1.1.Base'!D26="","",'1.1.Base'!D26)</f>
        <v/>
      </c>
      <c r="AD25" s="117">
        <v>0</v>
      </c>
      <c r="AE25" s="117">
        <v>0</v>
      </c>
      <c r="AF25" s="113">
        <v>0</v>
      </c>
      <c r="AG25" s="111" t="s">
        <v>283</v>
      </c>
    </row>
    <row r="26" spans="1:33" ht="15" customHeight="1" x14ac:dyDescent="0.25">
      <c r="H26" s="188" t="str">
        <f>IF('1.1.Base'!D27="","",'1.1.Base'!D27)</f>
        <v/>
      </c>
      <c r="I26" s="117">
        <v>0</v>
      </c>
      <c r="J26" s="117">
        <v>0</v>
      </c>
      <c r="K26" s="113">
        <v>0</v>
      </c>
      <c r="L26" s="111" t="s">
        <v>283</v>
      </c>
      <c r="O26" s="188" t="str">
        <f>IF('1.1.Base'!D27="","",'1.1.Base'!D27)</f>
        <v/>
      </c>
      <c r="P26" s="117">
        <v>0</v>
      </c>
      <c r="Q26" s="117">
        <v>0</v>
      </c>
      <c r="R26" s="113">
        <v>0</v>
      </c>
      <c r="S26" s="111" t="s">
        <v>283</v>
      </c>
      <c r="V26" s="188" t="str">
        <f>IF('1.1.Base'!D27="","",'1.1.Base'!D27)</f>
        <v/>
      </c>
      <c r="W26" s="117">
        <v>0</v>
      </c>
      <c r="X26" s="117">
        <v>0</v>
      </c>
      <c r="Y26" s="113">
        <v>0</v>
      </c>
      <c r="Z26" s="111" t="s">
        <v>283</v>
      </c>
      <c r="AC26" s="188" t="str">
        <f>IF('1.1.Base'!D27="","",'1.1.Base'!D27)</f>
        <v/>
      </c>
      <c r="AD26" s="117">
        <v>0</v>
      </c>
      <c r="AE26" s="117">
        <v>0</v>
      </c>
      <c r="AF26" s="113">
        <v>0</v>
      </c>
      <c r="AG26" s="111" t="s">
        <v>283</v>
      </c>
    </row>
    <row r="27" spans="1:33" ht="15" customHeight="1" x14ac:dyDescent="0.25">
      <c r="H27" s="188" t="str">
        <f>IF('1.1.Base'!D28="","",'1.1.Base'!D28)</f>
        <v/>
      </c>
      <c r="I27" s="117">
        <v>0</v>
      </c>
      <c r="J27" s="117">
        <v>0</v>
      </c>
      <c r="K27" s="113">
        <v>0</v>
      </c>
      <c r="L27" s="111" t="s">
        <v>283</v>
      </c>
      <c r="O27" s="188" t="str">
        <f>IF('1.1.Base'!D28="","",'1.1.Base'!D28)</f>
        <v/>
      </c>
      <c r="P27" s="117">
        <v>0</v>
      </c>
      <c r="Q27" s="117">
        <v>0</v>
      </c>
      <c r="R27" s="113">
        <v>0</v>
      </c>
      <c r="S27" s="111" t="s">
        <v>283</v>
      </c>
      <c r="V27" s="188" t="str">
        <f>IF('1.1.Base'!D28="","",'1.1.Base'!D28)</f>
        <v/>
      </c>
      <c r="W27" s="117">
        <v>0</v>
      </c>
      <c r="X27" s="117">
        <v>0</v>
      </c>
      <c r="Y27" s="113">
        <v>0</v>
      </c>
      <c r="Z27" s="111" t="s">
        <v>283</v>
      </c>
      <c r="AC27" s="188" t="str">
        <f>IF('1.1.Base'!D28="","",'1.1.Base'!D28)</f>
        <v/>
      </c>
      <c r="AD27" s="117">
        <v>0</v>
      </c>
      <c r="AE27" s="117">
        <v>0</v>
      </c>
      <c r="AF27" s="113">
        <v>0</v>
      </c>
      <c r="AG27" s="111" t="s">
        <v>283</v>
      </c>
    </row>
    <row r="28" spans="1:33" ht="15" customHeight="1" x14ac:dyDescent="0.25">
      <c r="H28" s="188" t="str">
        <f>IF('1.1.Base'!D29="","",'1.1.Base'!D29)</f>
        <v/>
      </c>
      <c r="I28" s="117">
        <v>0</v>
      </c>
      <c r="J28" s="117">
        <v>0</v>
      </c>
      <c r="K28" s="113">
        <v>0</v>
      </c>
      <c r="L28" s="111" t="s">
        <v>283</v>
      </c>
      <c r="O28" s="188" t="str">
        <f>IF('1.1.Base'!D29="","",'1.1.Base'!D29)</f>
        <v/>
      </c>
      <c r="P28" s="117">
        <v>0</v>
      </c>
      <c r="Q28" s="117">
        <v>0</v>
      </c>
      <c r="R28" s="113">
        <v>0</v>
      </c>
      <c r="S28" s="111" t="s">
        <v>283</v>
      </c>
      <c r="V28" s="188" t="str">
        <f>IF('1.1.Base'!D29="","",'1.1.Base'!D29)</f>
        <v/>
      </c>
      <c r="W28" s="117">
        <v>0</v>
      </c>
      <c r="X28" s="117">
        <v>0</v>
      </c>
      <c r="Y28" s="113">
        <v>0</v>
      </c>
      <c r="Z28" s="111" t="s">
        <v>283</v>
      </c>
      <c r="AC28" s="188" t="str">
        <f>IF('1.1.Base'!D29="","",'1.1.Base'!D29)</f>
        <v/>
      </c>
      <c r="AD28" s="117">
        <v>0</v>
      </c>
      <c r="AE28" s="117">
        <v>0</v>
      </c>
      <c r="AF28" s="113">
        <v>0</v>
      </c>
      <c r="AG28" s="111" t="s">
        <v>283</v>
      </c>
    </row>
    <row r="29" spans="1:33" ht="15" customHeight="1" x14ac:dyDescent="0.25">
      <c r="H29" s="188" t="str">
        <f>IF('1.1.Base'!D30="","",'1.1.Base'!D30)</f>
        <v/>
      </c>
      <c r="I29" s="117">
        <v>0</v>
      </c>
      <c r="J29" s="117">
        <v>0</v>
      </c>
      <c r="K29" s="113">
        <v>0</v>
      </c>
      <c r="L29" s="111" t="s">
        <v>283</v>
      </c>
      <c r="O29" s="188" t="str">
        <f>IF('1.1.Base'!D30="","",'1.1.Base'!D30)</f>
        <v/>
      </c>
      <c r="P29" s="117">
        <v>0</v>
      </c>
      <c r="Q29" s="117">
        <v>0</v>
      </c>
      <c r="R29" s="113">
        <v>0</v>
      </c>
      <c r="S29" s="111" t="s">
        <v>283</v>
      </c>
      <c r="V29" s="188" t="str">
        <f>IF('1.1.Base'!D30="","",'1.1.Base'!D30)</f>
        <v/>
      </c>
      <c r="W29" s="117">
        <v>0</v>
      </c>
      <c r="X29" s="117">
        <v>0</v>
      </c>
      <c r="Y29" s="113">
        <v>0</v>
      </c>
      <c r="Z29" s="111" t="s">
        <v>283</v>
      </c>
      <c r="AC29" s="188" t="str">
        <f>IF('1.1.Base'!D30="","",'1.1.Base'!D30)</f>
        <v/>
      </c>
      <c r="AD29" s="117">
        <v>0</v>
      </c>
      <c r="AE29" s="117">
        <v>0</v>
      </c>
      <c r="AF29" s="113">
        <v>0</v>
      </c>
      <c r="AG29" s="111" t="s">
        <v>283</v>
      </c>
    </row>
    <row r="30" spans="1:33" ht="15" customHeight="1" x14ac:dyDescent="0.25">
      <c r="H30" s="188" t="str">
        <f>IF('1.1.Base'!D31="","",'1.1.Base'!D31)</f>
        <v/>
      </c>
      <c r="I30" s="117">
        <v>0</v>
      </c>
      <c r="J30" s="117">
        <v>0</v>
      </c>
      <c r="K30" s="113">
        <v>0</v>
      </c>
      <c r="L30" s="111" t="s">
        <v>283</v>
      </c>
      <c r="O30" s="188" t="str">
        <f>IF('1.1.Base'!D31="","",'1.1.Base'!D31)</f>
        <v/>
      </c>
      <c r="P30" s="117">
        <v>0</v>
      </c>
      <c r="Q30" s="117">
        <v>0</v>
      </c>
      <c r="R30" s="113">
        <v>0</v>
      </c>
      <c r="S30" s="111" t="s">
        <v>283</v>
      </c>
      <c r="V30" s="188" t="str">
        <f>IF('1.1.Base'!D31="","",'1.1.Base'!D31)</f>
        <v/>
      </c>
      <c r="W30" s="117">
        <v>0</v>
      </c>
      <c r="X30" s="117">
        <v>0</v>
      </c>
      <c r="Y30" s="113">
        <v>0</v>
      </c>
      <c r="Z30" s="111" t="s">
        <v>283</v>
      </c>
      <c r="AC30" s="188" t="str">
        <f>IF('1.1.Base'!D31="","",'1.1.Base'!D31)</f>
        <v/>
      </c>
      <c r="AD30" s="117">
        <v>0</v>
      </c>
      <c r="AE30" s="117">
        <v>0</v>
      </c>
      <c r="AF30" s="113">
        <v>0</v>
      </c>
      <c r="AG30" s="111" t="s">
        <v>283</v>
      </c>
    </row>
    <row r="31" spans="1:33" ht="15" customHeight="1" x14ac:dyDescent="0.25">
      <c r="H31" s="188" t="str">
        <f>IF('1.1.Base'!D32="","",'1.1.Base'!D32)</f>
        <v/>
      </c>
      <c r="I31" s="117">
        <v>0</v>
      </c>
      <c r="J31" s="117">
        <v>0</v>
      </c>
      <c r="K31" s="113">
        <v>0</v>
      </c>
      <c r="L31" s="111" t="s">
        <v>283</v>
      </c>
      <c r="O31" s="188" t="str">
        <f>IF('1.1.Base'!D32="","",'1.1.Base'!D32)</f>
        <v/>
      </c>
      <c r="P31" s="117">
        <v>0</v>
      </c>
      <c r="Q31" s="117">
        <v>0</v>
      </c>
      <c r="R31" s="113">
        <v>0</v>
      </c>
      <c r="S31" s="111" t="s">
        <v>283</v>
      </c>
      <c r="V31" s="188" t="str">
        <f>IF('1.1.Base'!D32="","",'1.1.Base'!D32)</f>
        <v/>
      </c>
      <c r="W31" s="117">
        <v>0</v>
      </c>
      <c r="X31" s="117">
        <v>0</v>
      </c>
      <c r="Y31" s="113">
        <v>0</v>
      </c>
      <c r="Z31" s="111" t="s">
        <v>283</v>
      </c>
      <c r="AC31" s="188" t="str">
        <f>IF('1.1.Base'!D32="","",'1.1.Base'!D32)</f>
        <v/>
      </c>
      <c r="AD31" s="117">
        <v>0</v>
      </c>
      <c r="AE31" s="117">
        <v>0</v>
      </c>
      <c r="AF31" s="113">
        <v>0</v>
      </c>
      <c r="AG31" s="111" t="s">
        <v>283</v>
      </c>
    </row>
    <row r="32" spans="1:33" ht="15" customHeight="1" x14ac:dyDescent="0.25">
      <c r="H32" s="188" t="str">
        <f>IF('1.1.Base'!D33="","",'1.1.Base'!D33)</f>
        <v/>
      </c>
      <c r="I32" s="117">
        <v>0</v>
      </c>
      <c r="J32" s="117">
        <v>0</v>
      </c>
      <c r="K32" s="113">
        <v>0</v>
      </c>
      <c r="L32" s="111" t="s">
        <v>283</v>
      </c>
      <c r="O32" s="188" t="str">
        <f>IF('1.1.Base'!D33="","",'1.1.Base'!D33)</f>
        <v/>
      </c>
      <c r="P32" s="117">
        <v>0</v>
      </c>
      <c r="Q32" s="117">
        <v>0</v>
      </c>
      <c r="R32" s="113">
        <v>0</v>
      </c>
      <c r="S32" s="111" t="s">
        <v>283</v>
      </c>
      <c r="V32" s="188" t="str">
        <f>IF('1.1.Base'!D33="","",'1.1.Base'!D33)</f>
        <v/>
      </c>
      <c r="W32" s="117">
        <v>0</v>
      </c>
      <c r="X32" s="117">
        <v>0</v>
      </c>
      <c r="Y32" s="113">
        <v>0</v>
      </c>
      <c r="Z32" s="111" t="s">
        <v>283</v>
      </c>
      <c r="AC32" s="188" t="str">
        <f>IF('1.1.Base'!D33="","",'1.1.Base'!D33)</f>
        <v/>
      </c>
      <c r="AD32" s="117">
        <v>0</v>
      </c>
      <c r="AE32" s="117">
        <v>0</v>
      </c>
      <c r="AF32" s="113">
        <v>0</v>
      </c>
      <c r="AG32" s="111" t="s">
        <v>283</v>
      </c>
    </row>
    <row r="33" spans="8:33" ht="15" customHeight="1" x14ac:dyDescent="0.25">
      <c r="H33" s="188" t="str">
        <f>IF('1.1.Base'!D34="","",'1.1.Base'!D34)</f>
        <v/>
      </c>
      <c r="I33" s="117">
        <v>0</v>
      </c>
      <c r="J33" s="117">
        <v>0</v>
      </c>
      <c r="K33" s="113">
        <v>0</v>
      </c>
      <c r="L33" s="111" t="s">
        <v>283</v>
      </c>
      <c r="O33" s="188" t="str">
        <f>IF('1.1.Base'!D34="","",'1.1.Base'!D34)</f>
        <v/>
      </c>
      <c r="P33" s="117">
        <v>0</v>
      </c>
      <c r="Q33" s="117">
        <v>0</v>
      </c>
      <c r="R33" s="113">
        <v>0</v>
      </c>
      <c r="S33" s="111" t="s">
        <v>283</v>
      </c>
      <c r="V33" s="188" t="str">
        <f>IF('1.1.Base'!D34="","",'1.1.Base'!D34)</f>
        <v/>
      </c>
      <c r="W33" s="117">
        <v>0</v>
      </c>
      <c r="X33" s="117">
        <v>0</v>
      </c>
      <c r="Y33" s="113">
        <v>0</v>
      </c>
      <c r="Z33" s="111" t="s">
        <v>283</v>
      </c>
      <c r="AC33" s="188" t="str">
        <f>IF('1.1.Base'!D34="","",'1.1.Base'!D34)</f>
        <v/>
      </c>
      <c r="AD33" s="117">
        <v>0</v>
      </c>
      <c r="AE33" s="117">
        <v>0</v>
      </c>
      <c r="AF33" s="113">
        <v>0</v>
      </c>
      <c r="AG33" s="111" t="s">
        <v>283</v>
      </c>
    </row>
    <row r="34" spans="8:33" ht="15" customHeight="1" x14ac:dyDescent="0.25">
      <c r="H34" s="188" t="str">
        <f>IF('1.1.Base'!D35="","",'1.1.Base'!D35)</f>
        <v/>
      </c>
      <c r="I34" s="117">
        <v>0</v>
      </c>
      <c r="J34" s="117">
        <v>0</v>
      </c>
      <c r="K34" s="113">
        <v>0</v>
      </c>
      <c r="L34" s="111" t="s">
        <v>283</v>
      </c>
      <c r="O34" s="188" t="str">
        <f>IF('1.1.Base'!D35="","",'1.1.Base'!D35)</f>
        <v/>
      </c>
      <c r="P34" s="117">
        <v>0</v>
      </c>
      <c r="Q34" s="117">
        <v>0</v>
      </c>
      <c r="R34" s="113">
        <v>0</v>
      </c>
      <c r="S34" s="111" t="s">
        <v>283</v>
      </c>
      <c r="V34" s="188" t="str">
        <f>IF('1.1.Base'!D35="","",'1.1.Base'!D35)</f>
        <v/>
      </c>
      <c r="W34" s="117">
        <v>0</v>
      </c>
      <c r="X34" s="117">
        <v>0</v>
      </c>
      <c r="Y34" s="113">
        <v>0</v>
      </c>
      <c r="Z34" s="111" t="s">
        <v>283</v>
      </c>
      <c r="AC34" s="188" t="str">
        <f>IF('1.1.Base'!D35="","",'1.1.Base'!D35)</f>
        <v/>
      </c>
      <c r="AD34" s="117">
        <v>0</v>
      </c>
      <c r="AE34" s="117">
        <v>0</v>
      </c>
      <c r="AF34" s="113">
        <v>0</v>
      </c>
      <c r="AG34" s="111" t="s">
        <v>283</v>
      </c>
    </row>
    <row r="35" spans="8:33" ht="15" customHeight="1" x14ac:dyDescent="0.25">
      <c r="H35" s="188" t="str">
        <f>IF('1.1.Base'!D36="","",'1.1.Base'!D36)</f>
        <v/>
      </c>
      <c r="I35" s="117">
        <v>0</v>
      </c>
      <c r="J35" s="117">
        <v>0</v>
      </c>
      <c r="K35" s="113">
        <v>0</v>
      </c>
      <c r="L35" s="111" t="s">
        <v>283</v>
      </c>
      <c r="O35" s="188" t="str">
        <f>IF('1.1.Base'!D36="","",'1.1.Base'!D36)</f>
        <v/>
      </c>
      <c r="P35" s="117">
        <v>0</v>
      </c>
      <c r="Q35" s="117">
        <v>0</v>
      </c>
      <c r="R35" s="113">
        <v>0</v>
      </c>
      <c r="S35" s="111" t="s">
        <v>283</v>
      </c>
      <c r="V35" s="188" t="str">
        <f>IF('1.1.Base'!D36="","",'1.1.Base'!D36)</f>
        <v/>
      </c>
      <c r="W35" s="117">
        <v>0</v>
      </c>
      <c r="X35" s="117">
        <v>0</v>
      </c>
      <c r="Y35" s="113">
        <v>0</v>
      </c>
      <c r="Z35" s="111" t="s">
        <v>283</v>
      </c>
      <c r="AC35" s="188" t="str">
        <f>IF('1.1.Base'!D36="","",'1.1.Base'!D36)</f>
        <v/>
      </c>
      <c r="AD35" s="117">
        <v>0</v>
      </c>
      <c r="AE35" s="117">
        <v>0</v>
      </c>
      <c r="AF35" s="113">
        <v>0</v>
      </c>
      <c r="AG35" s="111" t="s">
        <v>283</v>
      </c>
    </row>
    <row r="36" spans="8:33" ht="15" customHeight="1" x14ac:dyDescent="0.25">
      <c r="H36" s="188" t="str">
        <f>IF('1.1.Base'!D37="","",'1.1.Base'!D37)</f>
        <v/>
      </c>
      <c r="I36" s="117">
        <v>0</v>
      </c>
      <c r="J36" s="117">
        <v>0</v>
      </c>
      <c r="K36" s="113">
        <v>0</v>
      </c>
      <c r="L36" s="111" t="s">
        <v>283</v>
      </c>
      <c r="O36" s="188" t="str">
        <f>IF('1.1.Base'!D37="","",'1.1.Base'!D37)</f>
        <v/>
      </c>
      <c r="P36" s="117">
        <v>0</v>
      </c>
      <c r="Q36" s="117">
        <v>0</v>
      </c>
      <c r="R36" s="113">
        <v>0</v>
      </c>
      <c r="S36" s="111" t="s">
        <v>283</v>
      </c>
      <c r="V36" s="188" t="str">
        <f>IF('1.1.Base'!D37="","",'1.1.Base'!D37)</f>
        <v/>
      </c>
      <c r="W36" s="117">
        <v>0</v>
      </c>
      <c r="X36" s="117">
        <v>0</v>
      </c>
      <c r="Y36" s="113">
        <v>0</v>
      </c>
      <c r="Z36" s="111" t="s">
        <v>283</v>
      </c>
      <c r="AC36" s="188" t="str">
        <f>IF('1.1.Base'!D37="","",'1.1.Base'!D37)</f>
        <v/>
      </c>
      <c r="AD36" s="117">
        <v>0</v>
      </c>
      <c r="AE36" s="117">
        <v>0</v>
      </c>
      <c r="AF36" s="113">
        <v>0</v>
      </c>
      <c r="AG36" s="111" t="s">
        <v>283</v>
      </c>
    </row>
    <row r="37" spans="8:33" ht="15" customHeight="1" x14ac:dyDescent="0.25">
      <c r="H37" s="188" t="str">
        <f>IF('1.1.Base'!D38="","",'1.1.Base'!D38)</f>
        <v/>
      </c>
      <c r="I37" s="117">
        <v>0</v>
      </c>
      <c r="J37" s="117">
        <v>0</v>
      </c>
      <c r="K37" s="113">
        <v>0</v>
      </c>
      <c r="L37" s="111" t="s">
        <v>283</v>
      </c>
      <c r="O37" s="188" t="str">
        <f>IF('1.1.Base'!D38="","",'1.1.Base'!D38)</f>
        <v/>
      </c>
      <c r="P37" s="117">
        <v>0</v>
      </c>
      <c r="Q37" s="117">
        <v>0</v>
      </c>
      <c r="R37" s="113">
        <v>0</v>
      </c>
      <c r="S37" s="111" t="s">
        <v>283</v>
      </c>
      <c r="V37" s="188" t="str">
        <f>IF('1.1.Base'!D38="","",'1.1.Base'!D38)</f>
        <v/>
      </c>
      <c r="W37" s="117">
        <v>0</v>
      </c>
      <c r="X37" s="117">
        <v>0</v>
      </c>
      <c r="Y37" s="113">
        <v>0</v>
      </c>
      <c r="Z37" s="111" t="s">
        <v>283</v>
      </c>
      <c r="AC37" s="188" t="str">
        <f>IF('1.1.Base'!D38="","",'1.1.Base'!D38)</f>
        <v/>
      </c>
      <c r="AD37" s="117">
        <v>0</v>
      </c>
      <c r="AE37" s="117">
        <v>0</v>
      </c>
      <c r="AF37" s="113">
        <v>0</v>
      </c>
      <c r="AG37" s="111" t="s">
        <v>283</v>
      </c>
    </row>
    <row r="38" spans="8:33" ht="15" customHeight="1" x14ac:dyDescent="0.25">
      <c r="H38" s="188" t="str">
        <f>IF('1.1.Base'!D39="","",'1.1.Base'!D39)</f>
        <v/>
      </c>
      <c r="I38" s="117">
        <v>0</v>
      </c>
      <c r="J38" s="117">
        <v>0</v>
      </c>
      <c r="K38" s="113">
        <v>0</v>
      </c>
      <c r="L38" s="111" t="s">
        <v>283</v>
      </c>
      <c r="O38" s="188" t="str">
        <f>IF('1.1.Base'!D39="","",'1.1.Base'!D39)</f>
        <v/>
      </c>
      <c r="P38" s="117">
        <v>0</v>
      </c>
      <c r="Q38" s="117">
        <v>0</v>
      </c>
      <c r="R38" s="113">
        <v>0</v>
      </c>
      <c r="S38" s="111" t="s">
        <v>283</v>
      </c>
      <c r="V38" s="188" t="str">
        <f>IF('1.1.Base'!D39="","",'1.1.Base'!D39)</f>
        <v/>
      </c>
      <c r="W38" s="117">
        <v>0</v>
      </c>
      <c r="X38" s="117">
        <v>0</v>
      </c>
      <c r="Y38" s="113">
        <v>0</v>
      </c>
      <c r="Z38" s="111" t="s">
        <v>283</v>
      </c>
      <c r="AC38" s="188" t="str">
        <f>IF('1.1.Base'!D39="","",'1.1.Base'!D39)</f>
        <v/>
      </c>
      <c r="AD38" s="117">
        <v>0</v>
      </c>
      <c r="AE38" s="117">
        <v>0</v>
      </c>
      <c r="AF38" s="113">
        <v>0</v>
      </c>
      <c r="AG38" s="111" t="s">
        <v>283</v>
      </c>
    </row>
    <row r="39" spans="8:33" ht="15" customHeight="1" x14ac:dyDescent="0.25">
      <c r="H39" s="188" t="str">
        <f>IF('1.1.Base'!D40="","",'1.1.Base'!D40)</f>
        <v/>
      </c>
      <c r="I39" s="117">
        <v>0</v>
      </c>
      <c r="J39" s="117">
        <v>0</v>
      </c>
      <c r="K39" s="113">
        <v>0</v>
      </c>
      <c r="L39" s="111" t="s">
        <v>283</v>
      </c>
      <c r="O39" s="188" t="str">
        <f>IF('1.1.Base'!D40="","",'1.1.Base'!D40)</f>
        <v/>
      </c>
      <c r="P39" s="117">
        <v>0</v>
      </c>
      <c r="Q39" s="117">
        <v>0</v>
      </c>
      <c r="R39" s="113">
        <v>0</v>
      </c>
      <c r="S39" s="111" t="s">
        <v>283</v>
      </c>
      <c r="V39" s="188" t="str">
        <f>IF('1.1.Base'!D40="","",'1.1.Base'!D40)</f>
        <v/>
      </c>
      <c r="W39" s="117">
        <v>0</v>
      </c>
      <c r="X39" s="117">
        <v>0</v>
      </c>
      <c r="Y39" s="113">
        <v>0</v>
      </c>
      <c r="Z39" s="111" t="s">
        <v>283</v>
      </c>
      <c r="AC39" s="188" t="str">
        <f>IF('1.1.Base'!D40="","",'1.1.Base'!D40)</f>
        <v/>
      </c>
      <c r="AD39" s="117">
        <v>0</v>
      </c>
      <c r="AE39" s="117">
        <v>0</v>
      </c>
      <c r="AF39" s="113">
        <v>0</v>
      </c>
      <c r="AG39" s="111" t="s">
        <v>283</v>
      </c>
    </row>
    <row r="40" spans="8:33" ht="15" customHeight="1" x14ac:dyDescent="0.25">
      <c r="H40" s="188" t="str">
        <f>IF('1.1.Base'!D41="","",'1.1.Base'!D41)</f>
        <v/>
      </c>
      <c r="I40" s="117">
        <v>0</v>
      </c>
      <c r="J40" s="117">
        <v>0</v>
      </c>
      <c r="K40" s="113">
        <v>0</v>
      </c>
      <c r="L40" s="111" t="s">
        <v>283</v>
      </c>
      <c r="O40" s="188" t="str">
        <f>IF('1.1.Base'!D41="","",'1.1.Base'!D41)</f>
        <v/>
      </c>
      <c r="P40" s="117">
        <v>0</v>
      </c>
      <c r="Q40" s="117">
        <v>0</v>
      </c>
      <c r="R40" s="113">
        <v>0</v>
      </c>
      <c r="S40" s="111" t="s">
        <v>283</v>
      </c>
      <c r="V40" s="188" t="str">
        <f>IF('1.1.Base'!D41="","",'1.1.Base'!D41)</f>
        <v/>
      </c>
      <c r="W40" s="117">
        <v>0</v>
      </c>
      <c r="X40" s="117">
        <v>0</v>
      </c>
      <c r="Y40" s="113">
        <v>0</v>
      </c>
      <c r="Z40" s="111" t="s">
        <v>283</v>
      </c>
      <c r="AC40" s="188" t="str">
        <f>IF('1.1.Base'!D41="","",'1.1.Base'!D41)</f>
        <v/>
      </c>
      <c r="AD40" s="117">
        <v>0</v>
      </c>
      <c r="AE40" s="117">
        <v>0</v>
      </c>
      <c r="AF40" s="113">
        <v>0</v>
      </c>
      <c r="AG40" s="111" t="s">
        <v>283</v>
      </c>
    </row>
    <row r="41" spans="8:33" ht="15" customHeight="1" x14ac:dyDescent="0.25">
      <c r="H41" s="188" t="str">
        <f>IF('1.1.Base'!D42="","",'1.1.Base'!D42)</f>
        <v/>
      </c>
      <c r="I41" s="117">
        <v>0</v>
      </c>
      <c r="J41" s="117">
        <v>0</v>
      </c>
      <c r="K41" s="113">
        <v>0</v>
      </c>
      <c r="L41" s="111" t="s">
        <v>283</v>
      </c>
      <c r="O41" s="188" t="str">
        <f>IF('1.1.Base'!D42="","",'1.1.Base'!D42)</f>
        <v/>
      </c>
      <c r="P41" s="117">
        <v>0</v>
      </c>
      <c r="Q41" s="117">
        <v>0</v>
      </c>
      <c r="R41" s="113">
        <v>0</v>
      </c>
      <c r="S41" s="111" t="s">
        <v>283</v>
      </c>
      <c r="V41" s="188" t="str">
        <f>IF('1.1.Base'!D42="","",'1.1.Base'!D42)</f>
        <v/>
      </c>
      <c r="W41" s="117">
        <v>0</v>
      </c>
      <c r="X41" s="117">
        <v>0</v>
      </c>
      <c r="Y41" s="113">
        <v>0</v>
      </c>
      <c r="Z41" s="111" t="s">
        <v>283</v>
      </c>
      <c r="AC41" s="188" t="str">
        <f>IF('1.1.Base'!D42="","",'1.1.Base'!D42)</f>
        <v/>
      </c>
      <c r="AD41" s="117">
        <v>0</v>
      </c>
      <c r="AE41" s="117">
        <v>0</v>
      </c>
      <c r="AF41" s="113">
        <v>0</v>
      </c>
      <c r="AG41" s="111" t="s">
        <v>283</v>
      </c>
    </row>
    <row r="42" spans="8:33" ht="15" customHeight="1" x14ac:dyDescent="0.25">
      <c r="H42" s="188" t="str">
        <f>IF('1.1.Base'!D43="","",'1.1.Base'!D43)</f>
        <v/>
      </c>
      <c r="I42" s="117">
        <v>0</v>
      </c>
      <c r="J42" s="117">
        <v>0</v>
      </c>
      <c r="K42" s="113">
        <v>0</v>
      </c>
      <c r="L42" s="111" t="s">
        <v>283</v>
      </c>
      <c r="O42" s="188" t="str">
        <f>IF('1.1.Base'!D43="","",'1.1.Base'!D43)</f>
        <v/>
      </c>
      <c r="P42" s="117">
        <v>0</v>
      </c>
      <c r="Q42" s="117">
        <v>0</v>
      </c>
      <c r="R42" s="113">
        <v>0</v>
      </c>
      <c r="S42" s="111" t="s">
        <v>283</v>
      </c>
      <c r="V42" s="188" t="str">
        <f>IF('1.1.Base'!D43="","",'1.1.Base'!D43)</f>
        <v/>
      </c>
      <c r="W42" s="117">
        <v>0</v>
      </c>
      <c r="X42" s="117">
        <v>0</v>
      </c>
      <c r="Y42" s="113">
        <v>0</v>
      </c>
      <c r="Z42" s="111" t="s">
        <v>283</v>
      </c>
      <c r="AC42" s="188" t="str">
        <f>IF('1.1.Base'!D43="","",'1.1.Base'!D43)</f>
        <v/>
      </c>
      <c r="AD42" s="117">
        <v>0</v>
      </c>
      <c r="AE42" s="117">
        <v>0</v>
      </c>
      <c r="AF42" s="113">
        <v>0</v>
      </c>
      <c r="AG42" s="111" t="s">
        <v>283</v>
      </c>
    </row>
    <row r="43" spans="8:33" ht="15" customHeight="1" x14ac:dyDescent="0.25">
      <c r="H43" s="188" t="str">
        <f>IF('1.1.Base'!D44="","",'1.1.Base'!D44)</f>
        <v/>
      </c>
      <c r="I43" s="117">
        <v>0</v>
      </c>
      <c r="J43" s="117">
        <v>0</v>
      </c>
      <c r="K43" s="113">
        <v>0</v>
      </c>
      <c r="L43" s="111" t="s">
        <v>283</v>
      </c>
      <c r="O43" s="188" t="str">
        <f>IF('1.1.Base'!D44="","",'1.1.Base'!D44)</f>
        <v/>
      </c>
      <c r="P43" s="117">
        <v>0</v>
      </c>
      <c r="Q43" s="117">
        <v>0</v>
      </c>
      <c r="R43" s="113">
        <v>0</v>
      </c>
      <c r="S43" s="111" t="s">
        <v>283</v>
      </c>
      <c r="V43" s="188" t="str">
        <f>IF('1.1.Base'!D44="","",'1.1.Base'!D44)</f>
        <v/>
      </c>
      <c r="W43" s="117">
        <v>0</v>
      </c>
      <c r="X43" s="117">
        <v>0</v>
      </c>
      <c r="Y43" s="113">
        <v>0</v>
      </c>
      <c r="Z43" s="111" t="s">
        <v>283</v>
      </c>
      <c r="AC43" s="188" t="str">
        <f>IF('1.1.Base'!D44="","",'1.1.Base'!D44)</f>
        <v/>
      </c>
      <c r="AD43" s="117">
        <v>0</v>
      </c>
      <c r="AE43" s="117">
        <v>0</v>
      </c>
      <c r="AF43" s="113">
        <v>0</v>
      </c>
      <c r="AG43" s="111" t="s">
        <v>283</v>
      </c>
    </row>
    <row r="44" spans="8:33" ht="15" customHeight="1" x14ac:dyDescent="0.25">
      <c r="H44" s="188" t="str">
        <f>IF('1.1.Base'!D45="","",'1.1.Base'!D45)</f>
        <v/>
      </c>
      <c r="I44" s="117">
        <v>0</v>
      </c>
      <c r="J44" s="117">
        <v>0</v>
      </c>
      <c r="K44" s="113">
        <v>0</v>
      </c>
      <c r="L44" s="111" t="s">
        <v>283</v>
      </c>
      <c r="O44" s="188" t="str">
        <f>IF('1.1.Base'!D45="","",'1.1.Base'!D45)</f>
        <v/>
      </c>
      <c r="P44" s="117">
        <v>0</v>
      </c>
      <c r="Q44" s="117">
        <v>0</v>
      </c>
      <c r="R44" s="113">
        <v>0</v>
      </c>
      <c r="S44" s="111" t="s">
        <v>283</v>
      </c>
      <c r="V44" s="188" t="str">
        <f>IF('1.1.Base'!D45="","",'1.1.Base'!D45)</f>
        <v/>
      </c>
      <c r="W44" s="117">
        <v>0</v>
      </c>
      <c r="X44" s="117">
        <v>0</v>
      </c>
      <c r="Y44" s="113">
        <v>0</v>
      </c>
      <c r="Z44" s="111" t="s">
        <v>283</v>
      </c>
      <c r="AC44" s="188" t="str">
        <f>IF('1.1.Base'!D45="","",'1.1.Base'!D45)</f>
        <v/>
      </c>
      <c r="AD44" s="117">
        <v>0</v>
      </c>
      <c r="AE44" s="117">
        <v>0</v>
      </c>
      <c r="AF44" s="113">
        <v>0</v>
      </c>
      <c r="AG44" s="111" t="s">
        <v>283</v>
      </c>
    </row>
    <row r="45" spans="8:33" ht="15" customHeight="1" x14ac:dyDescent="0.25">
      <c r="H45" s="188" t="str">
        <f>IF('1.1.Base'!D46="","",'1.1.Base'!D46)</f>
        <v/>
      </c>
      <c r="I45" s="117">
        <v>0</v>
      </c>
      <c r="J45" s="117">
        <v>0</v>
      </c>
      <c r="K45" s="113">
        <v>0</v>
      </c>
      <c r="L45" s="111" t="s">
        <v>283</v>
      </c>
      <c r="O45" s="188" t="str">
        <f>IF('1.1.Base'!D46="","",'1.1.Base'!D46)</f>
        <v/>
      </c>
      <c r="P45" s="117">
        <v>0</v>
      </c>
      <c r="Q45" s="117">
        <v>0</v>
      </c>
      <c r="R45" s="113">
        <v>0</v>
      </c>
      <c r="S45" s="111" t="s">
        <v>283</v>
      </c>
      <c r="V45" s="188" t="str">
        <f>IF('1.1.Base'!D46="","",'1.1.Base'!D46)</f>
        <v/>
      </c>
      <c r="W45" s="117">
        <v>0</v>
      </c>
      <c r="X45" s="117">
        <v>0</v>
      </c>
      <c r="Y45" s="113">
        <v>0</v>
      </c>
      <c r="Z45" s="111" t="s">
        <v>283</v>
      </c>
      <c r="AC45" s="188" t="str">
        <f>IF('1.1.Base'!D46="","",'1.1.Base'!D46)</f>
        <v/>
      </c>
      <c r="AD45" s="117">
        <v>0</v>
      </c>
      <c r="AE45" s="117">
        <v>0</v>
      </c>
      <c r="AF45" s="113">
        <v>0</v>
      </c>
      <c r="AG45" s="111" t="s">
        <v>283</v>
      </c>
    </row>
    <row r="46" spans="8:33" ht="15" customHeight="1" x14ac:dyDescent="0.25">
      <c r="H46" s="188" t="str">
        <f>IF('1.1.Base'!D47="","",'1.1.Base'!D47)</f>
        <v/>
      </c>
      <c r="I46" s="117">
        <v>0</v>
      </c>
      <c r="J46" s="117">
        <v>0</v>
      </c>
      <c r="K46" s="113">
        <v>0</v>
      </c>
      <c r="L46" s="111" t="s">
        <v>283</v>
      </c>
      <c r="O46" s="188" t="str">
        <f>IF('1.1.Base'!D47="","",'1.1.Base'!D47)</f>
        <v/>
      </c>
      <c r="P46" s="117">
        <v>0</v>
      </c>
      <c r="Q46" s="117">
        <v>0</v>
      </c>
      <c r="R46" s="113">
        <v>0</v>
      </c>
      <c r="S46" s="111" t="s">
        <v>283</v>
      </c>
      <c r="V46" s="188" t="str">
        <f>IF('1.1.Base'!D47="","",'1.1.Base'!D47)</f>
        <v/>
      </c>
      <c r="W46" s="117">
        <v>0</v>
      </c>
      <c r="X46" s="117">
        <v>0</v>
      </c>
      <c r="Y46" s="113">
        <v>0</v>
      </c>
      <c r="Z46" s="111" t="s">
        <v>283</v>
      </c>
      <c r="AC46" s="188" t="str">
        <f>IF('1.1.Base'!D47="","",'1.1.Base'!D47)</f>
        <v/>
      </c>
      <c r="AD46" s="117">
        <v>0</v>
      </c>
      <c r="AE46" s="117">
        <v>0</v>
      </c>
      <c r="AF46" s="113">
        <v>0</v>
      </c>
      <c r="AG46" s="111" t="s">
        <v>283</v>
      </c>
    </row>
    <row r="47" spans="8:33" ht="15" customHeight="1" x14ac:dyDescent="0.25">
      <c r="H47" s="188" t="str">
        <f>IF('1.1.Base'!D48="","",'1.1.Base'!D48)</f>
        <v/>
      </c>
      <c r="I47" s="117">
        <v>0</v>
      </c>
      <c r="J47" s="117">
        <v>0</v>
      </c>
      <c r="K47" s="113">
        <v>0</v>
      </c>
      <c r="L47" s="111" t="s">
        <v>283</v>
      </c>
      <c r="O47" s="188" t="str">
        <f>IF('1.1.Base'!D48="","",'1.1.Base'!D48)</f>
        <v/>
      </c>
      <c r="P47" s="117">
        <v>0</v>
      </c>
      <c r="Q47" s="117">
        <v>0</v>
      </c>
      <c r="R47" s="113">
        <v>0</v>
      </c>
      <c r="S47" s="111" t="s">
        <v>283</v>
      </c>
      <c r="V47" s="188" t="str">
        <f>IF('1.1.Base'!D48="","",'1.1.Base'!D48)</f>
        <v/>
      </c>
      <c r="W47" s="117">
        <v>0</v>
      </c>
      <c r="X47" s="117">
        <v>0</v>
      </c>
      <c r="Y47" s="113">
        <v>0</v>
      </c>
      <c r="Z47" s="111" t="s">
        <v>283</v>
      </c>
      <c r="AC47" s="188" t="str">
        <f>IF('1.1.Base'!D48="","",'1.1.Base'!D48)</f>
        <v/>
      </c>
      <c r="AD47" s="117">
        <v>0</v>
      </c>
      <c r="AE47" s="117">
        <v>0</v>
      </c>
      <c r="AF47" s="113">
        <v>0</v>
      </c>
      <c r="AG47" s="111" t="s">
        <v>283</v>
      </c>
    </row>
    <row r="48" spans="8:33" ht="15" customHeight="1" x14ac:dyDescent="0.25">
      <c r="H48" s="188" t="str">
        <f>IF('1.1.Base'!D49="","",'1.1.Base'!D49)</f>
        <v/>
      </c>
      <c r="I48" s="117">
        <v>0</v>
      </c>
      <c r="J48" s="117">
        <v>0</v>
      </c>
      <c r="K48" s="113">
        <v>0</v>
      </c>
      <c r="L48" s="111" t="s">
        <v>283</v>
      </c>
      <c r="O48" s="188" t="str">
        <f>IF('1.1.Base'!D49="","",'1.1.Base'!D49)</f>
        <v/>
      </c>
      <c r="P48" s="117">
        <v>0</v>
      </c>
      <c r="Q48" s="117">
        <v>0</v>
      </c>
      <c r="R48" s="113">
        <v>0</v>
      </c>
      <c r="S48" s="111" t="s">
        <v>283</v>
      </c>
      <c r="V48" s="188" t="str">
        <f>IF('1.1.Base'!D49="","",'1.1.Base'!D49)</f>
        <v/>
      </c>
      <c r="W48" s="117">
        <v>0</v>
      </c>
      <c r="X48" s="117">
        <v>0</v>
      </c>
      <c r="Y48" s="113">
        <v>0</v>
      </c>
      <c r="Z48" s="111" t="s">
        <v>283</v>
      </c>
      <c r="AC48" s="188" t="str">
        <f>IF('1.1.Base'!D49="","",'1.1.Base'!D49)</f>
        <v/>
      </c>
      <c r="AD48" s="117">
        <v>0</v>
      </c>
      <c r="AE48" s="117">
        <v>0</v>
      </c>
      <c r="AF48" s="113">
        <v>0</v>
      </c>
      <c r="AG48" s="111" t="s">
        <v>283</v>
      </c>
    </row>
    <row r="49" spans="8:33" ht="15" customHeight="1" x14ac:dyDescent="0.25">
      <c r="H49" s="188" t="str">
        <f>IF('1.1.Base'!D50="","",'1.1.Base'!D50)</f>
        <v/>
      </c>
      <c r="I49" s="117">
        <v>0</v>
      </c>
      <c r="J49" s="117">
        <v>0</v>
      </c>
      <c r="K49" s="113">
        <v>0</v>
      </c>
      <c r="L49" s="111" t="s">
        <v>283</v>
      </c>
      <c r="O49" s="188" t="str">
        <f>IF('1.1.Base'!D50="","",'1.1.Base'!D50)</f>
        <v/>
      </c>
      <c r="P49" s="117">
        <v>0</v>
      </c>
      <c r="Q49" s="117">
        <v>0</v>
      </c>
      <c r="R49" s="113">
        <v>0</v>
      </c>
      <c r="S49" s="111" t="s">
        <v>283</v>
      </c>
      <c r="V49" s="188" t="str">
        <f>IF('1.1.Base'!D50="","",'1.1.Base'!D50)</f>
        <v/>
      </c>
      <c r="W49" s="117">
        <v>0</v>
      </c>
      <c r="X49" s="117">
        <v>0</v>
      </c>
      <c r="Y49" s="113">
        <v>0</v>
      </c>
      <c r="Z49" s="111" t="s">
        <v>283</v>
      </c>
      <c r="AC49" s="188" t="str">
        <f>IF('1.1.Base'!D50="","",'1.1.Base'!D50)</f>
        <v/>
      </c>
      <c r="AD49" s="117">
        <v>0</v>
      </c>
      <c r="AE49" s="117">
        <v>0</v>
      </c>
      <c r="AF49" s="113">
        <v>0</v>
      </c>
      <c r="AG49" s="111" t="s">
        <v>283</v>
      </c>
    </row>
    <row r="50" spans="8:33" ht="15" customHeight="1" x14ac:dyDescent="0.25">
      <c r="H50" s="188" t="str">
        <f>IF('1.1.Base'!D51="","",'1.1.Base'!D51)</f>
        <v/>
      </c>
      <c r="I50" s="117">
        <v>0</v>
      </c>
      <c r="J50" s="117">
        <v>0</v>
      </c>
      <c r="K50" s="113">
        <v>0</v>
      </c>
      <c r="L50" s="111" t="s">
        <v>283</v>
      </c>
      <c r="O50" s="188" t="str">
        <f>IF('1.1.Base'!D51="","",'1.1.Base'!D51)</f>
        <v/>
      </c>
      <c r="P50" s="117">
        <v>0</v>
      </c>
      <c r="Q50" s="117">
        <v>0</v>
      </c>
      <c r="R50" s="113">
        <v>0</v>
      </c>
      <c r="S50" s="111" t="s">
        <v>283</v>
      </c>
      <c r="V50" s="188" t="str">
        <f>IF('1.1.Base'!D51="","",'1.1.Base'!D51)</f>
        <v/>
      </c>
      <c r="W50" s="117">
        <v>0</v>
      </c>
      <c r="X50" s="117">
        <v>0</v>
      </c>
      <c r="Y50" s="113">
        <v>0</v>
      </c>
      <c r="Z50" s="111" t="s">
        <v>283</v>
      </c>
      <c r="AC50" s="188" t="str">
        <f>IF('1.1.Base'!D51="","",'1.1.Base'!D51)</f>
        <v/>
      </c>
      <c r="AD50" s="117">
        <v>0</v>
      </c>
      <c r="AE50" s="117">
        <v>0</v>
      </c>
      <c r="AF50" s="113">
        <v>0</v>
      </c>
      <c r="AG50" s="111" t="s">
        <v>283</v>
      </c>
    </row>
    <row r="51" spans="8:33" ht="15" customHeight="1" x14ac:dyDescent="0.25">
      <c r="H51" s="188" t="str">
        <f>IF('1.1.Base'!D52="","",'1.1.Base'!D52)</f>
        <v/>
      </c>
      <c r="I51" s="117">
        <v>0</v>
      </c>
      <c r="J51" s="117">
        <v>0</v>
      </c>
      <c r="K51" s="113">
        <v>0</v>
      </c>
      <c r="L51" s="111" t="s">
        <v>283</v>
      </c>
      <c r="O51" s="188" t="str">
        <f>IF('1.1.Base'!D52="","",'1.1.Base'!D52)</f>
        <v/>
      </c>
      <c r="P51" s="117">
        <v>0</v>
      </c>
      <c r="Q51" s="117">
        <v>0</v>
      </c>
      <c r="R51" s="113">
        <v>0</v>
      </c>
      <c r="S51" s="111" t="s">
        <v>283</v>
      </c>
      <c r="V51" s="188" t="str">
        <f>IF('1.1.Base'!D52="","",'1.1.Base'!D52)</f>
        <v/>
      </c>
      <c r="W51" s="117">
        <v>0</v>
      </c>
      <c r="X51" s="117">
        <v>0</v>
      </c>
      <c r="Y51" s="113">
        <v>0</v>
      </c>
      <c r="Z51" s="111" t="s">
        <v>283</v>
      </c>
      <c r="AC51" s="188" t="str">
        <f>IF('1.1.Base'!D52="","",'1.1.Base'!D52)</f>
        <v/>
      </c>
      <c r="AD51" s="117">
        <v>0</v>
      </c>
      <c r="AE51" s="117">
        <v>0</v>
      </c>
      <c r="AF51" s="113">
        <v>0</v>
      </c>
      <c r="AG51" s="111" t="s">
        <v>283</v>
      </c>
    </row>
    <row r="52" spans="8:33" ht="15" customHeight="1" x14ac:dyDescent="0.25">
      <c r="H52" s="188" t="str">
        <f>IF('1.1.Base'!D53="","",'1.1.Base'!D53)</f>
        <v/>
      </c>
      <c r="I52" s="117">
        <v>0</v>
      </c>
      <c r="J52" s="117">
        <v>0</v>
      </c>
      <c r="K52" s="113">
        <v>0</v>
      </c>
      <c r="L52" s="111" t="s">
        <v>283</v>
      </c>
      <c r="O52" s="188" t="str">
        <f>IF('1.1.Base'!D53="","",'1.1.Base'!D53)</f>
        <v/>
      </c>
      <c r="P52" s="117">
        <v>0</v>
      </c>
      <c r="Q52" s="117">
        <v>0</v>
      </c>
      <c r="R52" s="113">
        <v>0</v>
      </c>
      <c r="S52" s="111" t="s">
        <v>283</v>
      </c>
      <c r="V52" s="188" t="str">
        <f>IF('1.1.Base'!D53="","",'1.1.Base'!D53)</f>
        <v/>
      </c>
      <c r="W52" s="117">
        <v>0</v>
      </c>
      <c r="X52" s="117">
        <v>0</v>
      </c>
      <c r="Y52" s="113">
        <v>0</v>
      </c>
      <c r="Z52" s="111" t="s">
        <v>283</v>
      </c>
      <c r="AC52" s="188" t="str">
        <f>IF('1.1.Base'!D53="","",'1.1.Base'!D53)</f>
        <v/>
      </c>
      <c r="AD52" s="117">
        <v>0</v>
      </c>
      <c r="AE52" s="117">
        <v>0</v>
      </c>
      <c r="AF52" s="113">
        <v>0</v>
      </c>
      <c r="AG52" s="111" t="s">
        <v>283</v>
      </c>
    </row>
    <row r="53" spans="8:33" ht="15" customHeight="1" x14ac:dyDescent="0.25">
      <c r="H53" s="188" t="str">
        <f>IF('1.1.Base'!D54="","",'1.1.Base'!D54)</f>
        <v/>
      </c>
      <c r="I53" s="117">
        <v>0</v>
      </c>
      <c r="J53" s="117">
        <v>0</v>
      </c>
      <c r="K53" s="113">
        <v>0</v>
      </c>
      <c r="L53" s="111" t="s">
        <v>283</v>
      </c>
      <c r="O53" s="188" t="str">
        <f>IF('1.1.Base'!D54="","",'1.1.Base'!D54)</f>
        <v/>
      </c>
      <c r="P53" s="117">
        <v>0</v>
      </c>
      <c r="Q53" s="117">
        <v>0</v>
      </c>
      <c r="R53" s="113">
        <v>0</v>
      </c>
      <c r="S53" s="111" t="s">
        <v>283</v>
      </c>
      <c r="V53" s="188" t="str">
        <f>IF('1.1.Base'!D54="","",'1.1.Base'!D54)</f>
        <v/>
      </c>
      <c r="W53" s="117">
        <v>0</v>
      </c>
      <c r="X53" s="117">
        <v>0</v>
      </c>
      <c r="Y53" s="113">
        <v>0</v>
      </c>
      <c r="Z53" s="111" t="s">
        <v>283</v>
      </c>
      <c r="AC53" s="188" t="str">
        <f>IF('1.1.Base'!D54="","",'1.1.Base'!D54)</f>
        <v/>
      </c>
      <c r="AD53" s="117">
        <v>0</v>
      </c>
      <c r="AE53" s="117">
        <v>0</v>
      </c>
      <c r="AF53" s="113">
        <v>0</v>
      </c>
      <c r="AG53" s="111" t="s">
        <v>283</v>
      </c>
    </row>
    <row r="54" spans="8:33" ht="15" customHeight="1" x14ac:dyDescent="0.25">
      <c r="H54" s="188" t="str">
        <f>IF('1.1.Base'!D55="","",'1.1.Base'!D55)</f>
        <v/>
      </c>
      <c r="I54" s="117">
        <v>0</v>
      </c>
      <c r="J54" s="117">
        <v>0</v>
      </c>
      <c r="K54" s="113">
        <v>0</v>
      </c>
      <c r="L54" s="111" t="s">
        <v>283</v>
      </c>
      <c r="O54" s="188" t="str">
        <f>IF('1.1.Base'!D55="","",'1.1.Base'!D55)</f>
        <v/>
      </c>
      <c r="P54" s="117">
        <v>0</v>
      </c>
      <c r="Q54" s="117">
        <v>0</v>
      </c>
      <c r="R54" s="113">
        <v>0</v>
      </c>
      <c r="S54" s="111" t="s">
        <v>283</v>
      </c>
      <c r="V54" s="188" t="str">
        <f>IF('1.1.Base'!D55="","",'1.1.Base'!D55)</f>
        <v/>
      </c>
      <c r="W54" s="117">
        <v>0</v>
      </c>
      <c r="X54" s="117">
        <v>0</v>
      </c>
      <c r="Y54" s="113">
        <v>0</v>
      </c>
      <c r="Z54" s="111" t="s">
        <v>283</v>
      </c>
      <c r="AC54" s="188" t="str">
        <f>IF('1.1.Base'!D55="","",'1.1.Base'!D55)</f>
        <v/>
      </c>
      <c r="AD54" s="117">
        <v>0</v>
      </c>
      <c r="AE54" s="117">
        <v>0</v>
      </c>
      <c r="AF54" s="113">
        <v>0</v>
      </c>
      <c r="AG54" s="111" t="s">
        <v>283</v>
      </c>
    </row>
    <row r="55" spans="8:33" ht="15" customHeight="1" x14ac:dyDescent="0.25">
      <c r="H55" s="188" t="str">
        <f>IF('1.1.Base'!D56="","",'1.1.Base'!D56)</f>
        <v/>
      </c>
      <c r="I55" s="117">
        <v>0</v>
      </c>
      <c r="J55" s="117">
        <v>0</v>
      </c>
      <c r="K55" s="113">
        <v>0</v>
      </c>
      <c r="L55" s="111" t="s">
        <v>283</v>
      </c>
      <c r="O55" s="188" t="str">
        <f>IF('1.1.Base'!D56="","",'1.1.Base'!D56)</f>
        <v/>
      </c>
      <c r="P55" s="117">
        <v>0</v>
      </c>
      <c r="Q55" s="117">
        <v>0</v>
      </c>
      <c r="R55" s="113">
        <v>0</v>
      </c>
      <c r="S55" s="111" t="s">
        <v>283</v>
      </c>
      <c r="V55" s="188" t="str">
        <f>IF('1.1.Base'!D56="","",'1.1.Base'!D56)</f>
        <v/>
      </c>
      <c r="W55" s="117">
        <v>0</v>
      </c>
      <c r="X55" s="117">
        <v>0</v>
      </c>
      <c r="Y55" s="113">
        <v>0</v>
      </c>
      <c r="Z55" s="111" t="s">
        <v>283</v>
      </c>
      <c r="AC55" s="188" t="str">
        <f>IF('1.1.Base'!D56="","",'1.1.Base'!D56)</f>
        <v/>
      </c>
      <c r="AD55" s="117">
        <v>0</v>
      </c>
      <c r="AE55" s="117">
        <v>0</v>
      </c>
      <c r="AF55" s="113">
        <v>0</v>
      </c>
      <c r="AG55" s="111" t="s">
        <v>283</v>
      </c>
    </row>
    <row r="56" spans="8:33" ht="15" customHeight="1" x14ac:dyDescent="0.25">
      <c r="H56" s="188" t="str">
        <f>IF('1.1.Base'!D57="","",'1.1.Base'!D57)</f>
        <v/>
      </c>
      <c r="I56" s="117">
        <v>0</v>
      </c>
      <c r="J56" s="117">
        <v>0</v>
      </c>
      <c r="K56" s="113">
        <v>0</v>
      </c>
      <c r="L56" s="111" t="s">
        <v>283</v>
      </c>
      <c r="O56" s="188" t="str">
        <f>IF('1.1.Base'!D57="","",'1.1.Base'!D57)</f>
        <v/>
      </c>
      <c r="P56" s="117">
        <v>0</v>
      </c>
      <c r="Q56" s="117">
        <v>0</v>
      </c>
      <c r="R56" s="113">
        <v>0</v>
      </c>
      <c r="S56" s="111" t="s">
        <v>283</v>
      </c>
      <c r="V56" s="188" t="str">
        <f>IF('1.1.Base'!D57="","",'1.1.Base'!D57)</f>
        <v/>
      </c>
      <c r="W56" s="117">
        <v>0</v>
      </c>
      <c r="X56" s="117">
        <v>0</v>
      </c>
      <c r="Y56" s="113">
        <v>0</v>
      </c>
      <c r="Z56" s="111" t="s">
        <v>283</v>
      </c>
      <c r="AC56" s="188" t="str">
        <f>IF('1.1.Base'!D57="","",'1.1.Base'!D57)</f>
        <v/>
      </c>
      <c r="AD56" s="117">
        <v>0</v>
      </c>
      <c r="AE56" s="117">
        <v>0</v>
      </c>
      <c r="AF56" s="113">
        <v>0</v>
      </c>
      <c r="AG56" s="111" t="s">
        <v>283</v>
      </c>
    </row>
    <row r="57" spans="8:33" ht="15" customHeight="1" x14ac:dyDescent="0.25">
      <c r="H57" s="188" t="str">
        <f>IF('1.1.Base'!D58="","",'1.1.Base'!D58)</f>
        <v/>
      </c>
      <c r="I57" s="117">
        <v>0</v>
      </c>
      <c r="J57" s="117">
        <v>0</v>
      </c>
      <c r="K57" s="113">
        <v>0</v>
      </c>
      <c r="L57" s="111" t="s">
        <v>283</v>
      </c>
      <c r="O57" s="188" t="str">
        <f>IF('1.1.Base'!D58="","",'1.1.Base'!D58)</f>
        <v/>
      </c>
      <c r="P57" s="117">
        <v>0</v>
      </c>
      <c r="Q57" s="117">
        <v>0</v>
      </c>
      <c r="R57" s="113">
        <v>0</v>
      </c>
      <c r="S57" s="111" t="s">
        <v>283</v>
      </c>
      <c r="V57" s="188" t="str">
        <f>IF('1.1.Base'!D58="","",'1.1.Base'!D58)</f>
        <v/>
      </c>
      <c r="W57" s="117">
        <v>0</v>
      </c>
      <c r="X57" s="117">
        <v>0</v>
      </c>
      <c r="Y57" s="113">
        <v>0</v>
      </c>
      <c r="Z57" s="111" t="s">
        <v>283</v>
      </c>
      <c r="AC57" s="188" t="str">
        <f>IF('1.1.Base'!D58="","",'1.1.Base'!D58)</f>
        <v/>
      </c>
      <c r="AD57" s="117">
        <v>0</v>
      </c>
      <c r="AE57" s="117">
        <v>0</v>
      </c>
      <c r="AF57" s="113">
        <v>0</v>
      </c>
      <c r="AG57" s="111" t="s">
        <v>283</v>
      </c>
    </row>
    <row r="58" spans="8:33" ht="15" customHeight="1" x14ac:dyDescent="0.25">
      <c r="H58" s="188" t="str">
        <f>IF('1.1.Base'!D59="","",'1.1.Base'!D59)</f>
        <v/>
      </c>
      <c r="I58" s="117">
        <v>0</v>
      </c>
      <c r="J58" s="117">
        <v>0</v>
      </c>
      <c r="K58" s="113">
        <v>0</v>
      </c>
      <c r="L58" s="111" t="s">
        <v>283</v>
      </c>
      <c r="O58" s="188" t="str">
        <f>IF('1.1.Base'!D59="","",'1.1.Base'!D59)</f>
        <v/>
      </c>
      <c r="P58" s="117">
        <v>0</v>
      </c>
      <c r="Q58" s="117">
        <v>0</v>
      </c>
      <c r="R58" s="113">
        <v>0</v>
      </c>
      <c r="S58" s="111" t="s">
        <v>283</v>
      </c>
      <c r="V58" s="188" t="str">
        <f>IF('1.1.Base'!D59="","",'1.1.Base'!D59)</f>
        <v/>
      </c>
      <c r="W58" s="117">
        <v>0</v>
      </c>
      <c r="X58" s="117">
        <v>0</v>
      </c>
      <c r="Y58" s="113">
        <v>0</v>
      </c>
      <c r="Z58" s="111" t="s">
        <v>283</v>
      </c>
      <c r="AC58" s="188" t="str">
        <f>IF('1.1.Base'!D59="","",'1.1.Base'!D59)</f>
        <v/>
      </c>
      <c r="AD58" s="117">
        <v>0</v>
      </c>
      <c r="AE58" s="117">
        <v>0</v>
      </c>
      <c r="AF58" s="113">
        <v>0</v>
      </c>
      <c r="AG58" s="111" t="s">
        <v>283</v>
      </c>
    </row>
    <row r="59" spans="8:33" ht="15" customHeight="1" x14ac:dyDescent="0.25">
      <c r="H59" s="188" t="str">
        <f>IF('1.1.Base'!D60="","",'1.1.Base'!D60)</f>
        <v/>
      </c>
      <c r="I59" s="117">
        <v>0</v>
      </c>
      <c r="J59" s="117">
        <v>0</v>
      </c>
      <c r="K59" s="113">
        <v>0</v>
      </c>
      <c r="L59" s="111" t="s">
        <v>283</v>
      </c>
      <c r="O59" s="188" t="str">
        <f>IF('1.1.Base'!D60="","",'1.1.Base'!D60)</f>
        <v/>
      </c>
      <c r="P59" s="117">
        <v>0</v>
      </c>
      <c r="Q59" s="117">
        <v>0</v>
      </c>
      <c r="R59" s="113">
        <v>0</v>
      </c>
      <c r="S59" s="111" t="s">
        <v>283</v>
      </c>
      <c r="V59" s="188" t="str">
        <f>IF('1.1.Base'!D60="","",'1.1.Base'!D60)</f>
        <v/>
      </c>
      <c r="W59" s="117">
        <v>0</v>
      </c>
      <c r="X59" s="117">
        <v>0</v>
      </c>
      <c r="Y59" s="113">
        <v>0</v>
      </c>
      <c r="Z59" s="111" t="s">
        <v>283</v>
      </c>
      <c r="AC59" s="188" t="str">
        <f>IF('1.1.Base'!D60="","",'1.1.Base'!D60)</f>
        <v/>
      </c>
      <c r="AD59" s="117">
        <v>0</v>
      </c>
      <c r="AE59" s="117">
        <v>0</v>
      </c>
      <c r="AF59" s="113">
        <v>0</v>
      </c>
      <c r="AG59" s="111" t="s">
        <v>283</v>
      </c>
    </row>
    <row r="60" spans="8:33" ht="15" customHeight="1" x14ac:dyDescent="0.25">
      <c r="H60" s="188" t="str">
        <f>IF('1.1.Base'!D61="","",'1.1.Base'!D61)</f>
        <v/>
      </c>
      <c r="I60" s="117">
        <v>0</v>
      </c>
      <c r="J60" s="117">
        <v>0</v>
      </c>
      <c r="K60" s="113">
        <v>0</v>
      </c>
      <c r="L60" s="111" t="s">
        <v>283</v>
      </c>
      <c r="O60" s="188" t="str">
        <f>IF('1.1.Base'!D61="","",'1.1.Base'!D61)</f>
        <v/>
      </c>
      <c r="P60" s="117">
        <v>0</v>
      </c>
      <c r="Q60" s="117">
        <v>0</v>
      </c>
      <c r="R60" s="113">
        <v>0</v>
      </c>
      <c r="S60" s="111" t="s">
        <v>283</v>
      </c>
      <c r="V60" s="188" t="str">
        <f>IF('1.1.Base'!D61="","",'1.1.Base'!D61)</f>
        <v/>
      </c>
      <c r="W60" s="117">
        <v>0</v>
      </c>
      <c r="X60" s="117">
        <v>0</v>
      </c>
      <c r="Y60" s="113">
        <v>0</v>
      </c>
      <c r="Z60" s="111" t="s">
        <v>283</v>
      </c>
      <c r="AC60" s="188" t="str">
        <f>IF('1.1.Base'!D61="","",'1.1.Base'!D61)</f>
        <v/>
      </c>
      <c r="AD60" s="117">
        <v>0</v>
      </c>
      <c r="AE60" s="117">
        <v>0</v>
      </c>
      <c r="AF60" s="113">
        <v>0</v>
      </c>
      <c r="AG60" s="111" t="s">
        <v>283</v>
      </c>
    </row>
    <row r="61" spans="8:33" ht="15" customHeight="1" x14ac:dyDescent="0.25">
      <c r="H61" s="188" t="str">
        <f>IF('1.1.Base'!D62="","",'1.1.Base'!D62)</f>
        <v/>
      </c>
      <c r="I61" s="117">
        <v>0</v>
      </c>
      <c r="J61" s="117">
        <v>0</v>
      </c>
      <c r="K61" s="113">
        <v>0</v>
      </c>
      <c r="L61" s="111" t="s">
        <v>283</v>
      </c>
      <c r="O61" s="188" t="str">
        <f>IF('1.1.Base'!D62="","",'1.1.Base'!D62)</f>
        <v/>
      </c>
      <c r="P61" s="117">
        <v>0</v>
      </c>
      <c r="Q61" s="117">
        <v>0</v>
      </c>
      <c r="R61" s="113">
        <v>0</v>
      </c>
      <c r="S61" s="111" t="s">
        <v>283</v>
      </c>
      <c r="V61" s="188" t="str">
        <f>IF('1.1.Base'!D62="","",'1.1.Base'!D62)</f>
        <v/>
      </c>
      <c r="W61" s="117">
        <v>0</v>
      </c>
      <c r="X61" s="117">
        <v>0</v>
      </c>
      <c r="Y61" s="113">
        <v>0</v>
      </c>
      <c r="Z61" s="111" t="s">
        <v>283</v>
      </c>
      <c r="AC61" s="188" t="str">
        <f>IF('1.1.Base'!D62="","",'1.1.Base'!D62)</f>
        <v/>
      </c>
      <c r="AD61" s="117">
        <v>0</v>
      </c>
      <c r="AE61" s="117">
        <v>0</v>
      </c>
      <c r="AF61" s="113">
        <v>0</v>
      </c>
      <c r="AG61" s="111" t="s">
        <v>283</v>
      </c>
    </row>
    <row r="62" spans="8:33" ht="15" customHeight="1" x14ac:dyDescent="0.25">
      <c r="H62" s="188" t="str">
        <f>IF('1.1.Base'!D63="","",'1.1.Base'!D63)</f>
        <v/>
      </c>
      <c r="I62" s="117">
        <v>0</v>
      </c>
      <c r="J62" s="117">
        <v>0</v>
      </c>
      <c r="K62" s="113">
        <v>0</v>
      </c>
      <c r="L62" s="111" t="s">
        <v>283</v>
      </c>
      <c r="O62" s="188" t="str">
        <f>IF('1.1.Base'!D63="","",'1.1.Base'!D63)</f>
        <v/>
      </c>
      <c r="P62" s="117">
        <v>0</v>
      </c>
      <c r="Q62" s="117">
        <v>0</v>
      </c>
      <c r="R62" s="113">
        <v>0</v>
      </c>
      <c r="S62" s="111" t="s">
        <v>283</v>
      </c>
      <c r="V62" s="188" t="str">
        <f>IF('1.1.Base'!D63="","",'1.1.Base'!D63)</f>
        <v/>
      </c>
      <c r="W62" s="117">
        <v>0</v>
      </c>
      <c r="X62" s="117">
        <v>0</v>
      </c>
      <c r="Y62" s="113">
        <v>0</v>
      </c>
      <c r="Z62" s="111" t="s">
        <v>283</v>
      </c>
      <c r="AC62" s="188" t="str">
        <f>IF('1.1.Base'!D63="","",'1.1.Base'!D63)</f>
        <v/>
      </c>
      <c r="AD62" s="117">
        <v>0</v>
      </c>
      <c r="AE62" s="117">
        <v>0</v>
      </c>
      <c r="AF62" s="113">
        <v>0</v>
      </c>
      <c r="AG62" s="111" t="s">
        <v>283</v>
      </c>
    </row>
    <row r="63" spans="8:33" ht="15" customHeight="1" x14ac:dyDescent="0.25">
      <c r="H63" s="188" t="str">
        <f>IF('1.1.Base'!D64="","",'1.1.Base'!D64)</f>
        <v/>
      </c>
      <c r="I63" s="117">
        <v>0</v>
      </c>
      <c r="J63" s="117">
        <v>0</v>
      </c>
      <c r="K63" s="113">
        <v>0</v>
      </c>
      <c r="L63" s="111" t="s">
        <v>283</v>
      </c>
      <c r="O63" s="188" t="str">
        <f>IF('1.1.Base'!D64="","",'1.1.Base'!D64)</f>
        <v/>
      </c>
      <c r="P63" s="117">
        <v>0</v>
      </c>
      <c r="Q63" s="117">
        <v>0</v>
      </c>
      <c r="R63" s="113">
        <v>0</v>
      </c>
      <c r="S63" s="111" t="s">
        <v>283</v>
      </c>
      <c r="V63" s="188" t="str">
        <f>IF('1.1.Base'!D64="","",'1.1.Base'!D64)</f>
        <v/>
      </c>
      <c r="W63" s="117">
        <v>0</v>
      </c>
      <c r="X63" s="117">
        <v>0</v>
      </c>
      <c r="Y63" s="113">
        <v>0</v>
      </c>
      <c r="Z63" s="111" t="s">
        <v>283</v>
      </c>
      <c r="AC63" s="188" t="str">
        <f>IF('1.1.Base'!D64="","",'1.1.Base'!D64)</f>
        <v/>
      </c>
      <c r="AD63" s="117">
        <v>0</v>
      </c>
      <c r="AE63" s="117">
        <v>0</v>
      </c>
      <c r="AF63" s="113">
        <v>0</v>
      </c>
      <c r="AG63" s="111" t="s">
        <v>283</v>
      </c>
    </row>
    <row r="64" spans="8:33" ht="15" customHeight="1" x14ac:dyDescent="0.25">
      <c r="H64" s="188" t="str">
        <f>IF('1.1.Base'!D65="","",'1.1.Base'!D65)</f>
        <v/>
      </c>
      <c r="I64" s="117">
        <v>0</v>
      </c>
      <c r="J64" s="117">
        <v>0</v>
      </c>
      <c r="K64" s="113">
        <v>0</v>
      </c>
      <c r="L64" s="111" t="s">
        <v>283</v>
      </c>
      <c r="O64" s="188" t="str">
        <f>IF('1.1.Base'!D65="","",'1.1.Base'!D65)</f>
        <v/>
      </c>
      <c r="P64" s="117">
        <v>0</v>
      </c>
      <c r="Q64" s="117">
        <v>0</v>
      </c>
      <c r="R64" s="113">
        <v>0</v>
      </c>
      <c r="S64" s="111" t="s">
        <v>283</v>
      </c>
      <c r="V64" s="188" t="str">
        <f>IF('1.1.Base'!D65="","",'1.1.Base'!D65)</f>
        <v/>
      </c>
      <c r="W64" s="117">
        <v>0</v>
      </c>
      <c r="X64" s="117">
        <v>0</v>
      </c>
      <c r="Y64" s="113">
        <v>0</v>
      </c>
      <c r="Z64" s="111" t="s">
        <v>283</v>
      </c>
      <c r="AC64" s="188" t="str">
        <f>IF('1.1.Base'!D65="","",'1.1.Base'!D65)</f>
        <v/>
      </c>
      <c r="AD64" s="117">
        <v>0</v>
      </c>
      <c r="AE64" s="117">
        <v>0</v>
      </c>
      <c r="AF64" s="113">
        <v>0</v>
      </c>
      <c r="AG64" s="111" t="s">
        <v>283</v>
      </c>
    </row>
    <row r="65" spans="9:33" ht="15" customHeight="1" x14ac:dyDescent="0.25">
      <c r="I65" s="117">
        <v>0</v>
      </c>
      <c r="J65" s="117">
        <v>0</v>
      </c>
      <c r="K65" s="113">
        <v>0</v>
      </c>
      <c r="L65" s="111" t="s">
        <v>283</v>
      </c>
      <c r="O65" s="188"/>
      <c r="P65" s="117">
        <v>0</v>
      </c>
      <c r="Q65" s="117">
        <v>0</v>
      </c>
      <c r="R65" s="113">
        <v>0</v>
      </c>
      <c r="S65" s="111" t="s">
        <v>283</v>
      </c>
      <c r="V65" s="188"/>
      <c r="W65" s="117">
        <v>0</v>
      </c>
      <c r="X65" s="117">
        <v>0</v>
      </c>
      <c r="Y65" s="113">
        <v>0</v>
      </c>
      <c r="Z65" s="111" t="s">
        <v>283</v>
      </c>
      <c r="AC65" s="188"/>
      <c r="AD65" s="117">
        <v>0</v>
      </c>
      <c r="AE65" s="117">
        <v>0</v>
      </c>
      <c r="AF65" s="113">
        <v>0</v>
      </c>
      <c r="AG65" s="111" t="s">
        <v>283</v>
      </c>
    </row>
    <row r="66" spans="9:33" ht="15" customHeight="1" x14ac:dyDescent="0.25">
      <c r="I66" s="117">
        <v>0</v>
      </c>
      <c r="J66" s="117">
        <v>0</v>
      </c>
      <c r="K66" s="113">
        <v>0</v>
      </c>
      <c r="L66" s="111" t="s">
        <v>283</v>
      </c>
      <c r="O66" s="188"/>
      <c r="P66" s="117">
        <v>0</v>
      </c>
      <c r="Q66" s="117">
        <v>0</v>
      </c>
      <c r="R66" s="113">
        <v>0</v>
      </c>
      <c r="S66" s="111" t="s">
        <v>283</v>
      </c>
      <c r="V66" s="188"/>
      <c r="W66" s="117">
        <v>0</v>
      </c>
      <c r="X66" s="117">
        <v>0</v>
      </c>
      <c r="Y66" s="113">
        <v>0</v>
      </c>
      <c r="Z66" s="111" t="s">
        <v>283</v>
      </c>
      <c r="AC66" s="188"/>
      <c r="AD66" s="117">
        <v>0</v>
      </c>
      <c r="AE66" s="117">
        <v>0</v>
      </c>
      <c r="AF66" s="113">
        <v>0</v>
      </c>
      <c r="AG66" s="111" t="s">
        <v>283</v>
      </c>
    </row>
    <row r="67" spans="9:33" ht="15" customHeight="1" x14ac:dyDescent="0.25">
      <c r="I67" s="117">
        <v>0</v>
      </c>
      <c r="J67" s="117">
        <v>0</v>
      </c>
      <c r="K67" s="113">
        <v>0</v>
      </c>
      <c r="L67" s="111" t="s">
        <v>283</v>
      </c>
      <c r="O67" s="188"/>
      <c r="P67" s="117">
        <v>0</v>
      </c>
      <c r="Q67" s="117">
        <v>0</v>
      </c>
      <c r="R67" s="113">
        <v>0</v>
      </c>
      <c r="S67" s="111" t="s">
        <v>283</v>
      </c>
      <c r="V67" s="188"/>
      <c r="W67" s="117">
        <v>0</v>
      </c>
      <c r="X67" s="117">
        <v>0</v>
      </c>
      <c r="Y67" s="113">
        <v>0</v>
      </c>
      <c r="Z67" s="111" t="s">
        <v>283</v>
      </c>
      <c r="AC67" s="188"/>
      <c r="AD67" s="117">
        <v>0</v>
      </c>
      <c r="AE67" s="117">
        <v>0</v>
      </c>
      <c r="AF67" s="113">
        <v>0</v>
      </c>
      <c r="AG67" s="111" t="s">
        <v>283</v>
      </c>
    </row>
    <row r="68" spans="9:33" ht="15" customHeight="1" x14ac:dyDescent="0.25">
      <c r="I68" s="117">
        <v>0</v>
      </c>
      <c r="J68" s="117">
        <v>0</v>
      </c>
      <c r="K68" s="113">
        <v>0</v>
      </c>
      <c r="L68" s="111" t="s">
        <v>283</v>
      </c>
      <c r="O68" s="188"/>
      <c r="P68" s="117">
        <v>0</v>
      </c>
      <c r="Q68" s="117">
        <v>0</v>
      </c>
      <c r="R68" s="113">
        <v>0</v>
      </c>
      <c r="S68" s="111" t="s">
        <v>283</v>
      </c>
      <c r="V68" s="188"/>
      <c r="W68" s="117">
        <v>0</v>
      </c>
      <c r="X68" s="117">
        <v>0</v>
      </c>
      <c r="Y68" s="113">
        <v>0</v>
      </c>
      <c r="Z68" s="111" t="s">
        <v>283</v>
      </c>
      <c r="AC68" s="188"/>
      <c r="AD68" s="117">
        <v>0</v>
      </c>
      <c r="AE68" s="117">
        <v>0</v>
      </c>
      <c r="AF68" s="113">
        <v>0</v>
      </c>
      <c r="AG68" s="111" t="s">
        <v>283</v>
      </c>
    </row>
    <row r="69" spans="9:33" ht="15" customHeight="1" x14ac:dyDescent="0.25">
      <c r="I69" s="117">
        <v>0</v>
      </c>
      <c r="J69" s="117">
        <v>0</v>
      </c>
      <c r="K69" s="113">
        <v>0</v>
      </c>
      <c r="L69" s="111" t="s">
        <v>283</v>
      </c>
      <c r="O69" s="188"/>
      <c r="P69" s="117">
        <v>0</v>
      </c>
      <c r="Q69" s="117">
        <v>0</v>
      </c>
      <c r="R69" s="113">
        <v>0</v>
      </c>
      <c r="S69" s="111" t="s">
        <v>283</v>
      </c>
      <c r="V69" s="188"/>
      <c r="W69" s="117">
        <v>0</v>
      </c>
      <c r="X69" s="117">
        <v>0</v>
      </c>
      <c r="Y69" s="113">
        <v>0</v>
      </c>
      <c r="Z69" s="111" t="s">
        <v>283</v>
      </c>
      <c r="AC69" s="188"/>
      <c r="AD69" s="117">
        <v>0</v>
      </c>
      <c r="AE69" s="117">
        <v>0</v>
      </c>
      <c r="AF69" s="113">
        <v>0</v>
      </c>
      <c r="AG69" s="111" t="s">
        <v>283</v>
      </c>
    </row>
    <row r="70" spans="9:33" ht="15" customHeight="1" x14ac:dyDescent="0.25">
      <c r="I70" s="117">
        <v>0</v>
      </c>
      <c r="J70" s="117">
        <v>0</v>
      </c>
      <c r="K70" s="113">
        <v>0</v>
      </c>
      <c r="L70" s="111" t="s">
        <v>283</v>
      </c>
      <c r="O70" s="188"/>
      <c r="P70" s="117">
        <v>0</v>
      </c>
      <c r="Q70" s="117">
        <v>0</v>
      </c>
      <c r="R70" s="113">
        <v>0</v>
      </c>
      <c r="S70" s="111" t="s">
        <v>283</v>
      </c>
      <c r="V70" s="188"/>
      <c r="W70" s="117">
        <v>0</v>
      </c>
      <c r="X70" s="117">
        <v>0</v>
      </c>
      <c r="Y70" s="113">
        <v>0</v>
      </c>
      <c r="Z70" s="111" t="s">
        <v>283</v>
      </c>
      <c r="AC70" s="188"/>
      <c r="AD70" s="117">
        <v>0</v>
      </c>
      <c r="AE70" s="117">
        <v>0</v>
      </c>
      <c r="AF70" s="113">
        <v>0</v>
      </c>
      <c r="AG70" s="111" t="s">
        <v>283</v>
      </c>
    </row>
    <row r="71" spans="9:33" ht="15" customHeight="1" x14ac:dyDescent="0.25">
      <c r="I71" s="117">
        <v>0</v>
      </c>
      <c r="J71" s="117">
        <v>0</v>
      </c>
      <c r="K71" s="113">
        <v>0</v>
      </c>
      <c r="L71" s="111" t="s">
        <v>283</v>
      </c>
      <c r="O71" s="188"/>
      <c r="P71" s="117">
        <v>0</v>
      </c>
      <c r="Q71" s="117">
        <v>0</v>
      </c>
      <c r="R71" s="113">
        <v>0</v>
      </c>
      <c r="S71" s="111" t="s">
        <v>283</v>
      </c>
      <c r="V71" s="188"/>
      <c r="W71" s="117">
        <v>0</v>
      </c>
      <c r="X71" s="117">
        <v>0</v>
      </c>
      <c r="Y71" s="113">
        <v>0</v>
      </c>
      <c r="Z71" s="111" t="s">
        <v>283</v>
      </c>
      <c r="AC71" s="188"/>
      <c r="AD71" s="117">
        <v>0</v>
      </c>
      <c r="AE71" s="117">
        <v>0</v>
      </c>
      <c r="AF71" s="113">
        <v>0</v>
      </c>
      <c r="AG71" s="111" t="s">
        <v>283</v>
      </c>
    </row>
    <row r="72" spans="9:33" ht="15" customHeight="1" x14ac:dyDescent="0.25">
      <c r="I72" s="117">
        <v>0</v>
      </c>
      <c r="J72" s="117">
        <v>0</v>
      </c>
      <c r="K72" s="113">
        <v>0</v>
      </c>
      <c r="L72" s="111" t="s">
        <v>283</v>
      </c>
      <c r="O72" s="188"/>
      <c r="P72" s="117">
        <v>0</v>
      </c>
      <c r="Q72" s="117">
        <v>0</v>
      </c>
      <c r="R72" s="113">
        <v>0</v>
      </c>
      <c r="S72" s="111" t="s">
        <v>283</v>
      </c>
      <c r="V72" s="188"/>
      <c r="W72" s="117">
        <v>0</v>
      </c>
      <c r="X72" s="117">
        <v>0</v>
      </c>
      <c r="Y72" s="113">
        <v>0</v>
      </c>
      <c r="Z72" s="111" t="s">
        <v>283</v>
      </c>
      <c r="AC72" s="188"/>
      <c r="AD72" s="117">
        <v>0</v>
      </c>
      <c r="AE72" s="117">
        <v>0</v>
      </c>
      <c r="AF72" s="113">
        <v>0</v>
      </c>
      <c r="AG72" s="111" t="s">
        <v>283</v>
      </c>
    </row>
    <row r="73" spans="9:33" ht="15" customHeight="1" x14ac:dyDescent="0.25">
      <c r="I73" s="117">
        <v>0</v>
      </c>
      <c r="J73" s="117">
        <v>0</v>
      </c>
      <c r="K73" s="113">
        <v>0</v>
      </c>
      <c r="L73" s="111" t="s">
        <v>283</v>
      </c>
      <c r="O73" s="188"/>
      <c r="P73" s="117">
        <v>0</v>
      </c>
      <c r="Q73" s="117">
        <v>0</v>
      </c>
      <c r="R73" s="113">
        <v>0</v>
      </c>
      <c r="S73" s="111" t="s">
        <v>283</v>
      </c>
      <c r="V73" s="188"/>
      <c r="W73" s="117">
        <v>0</v>
      </c>
      <c r="X73" s="117">
        <v>0</v>
      </c>
      <c r="Y73" s="113">
        <v>0</v>
      </c>
      <c r="Z73" s="111" t="s">
        <v>283</v>
      </c>
      <c r="AC73" s="188"/>
      <c r="AD73" s="117">
        <v>0</v>
      </c>
      <c r="AE73" s="117">
        <v>0</v>
      </c>
      <c r="AF73" s="113">
        <v>0</v>
      </c>
      <c r="AG73" s="111" t="s">
        <v>283</v>
      </c>
    </row>
    <row r="74" spans="9:33" ht="15" customHeight="1" x14ac:dyDescent="0.25">
      <c r="I74" s="117">
        <v>0</v>
      </c>
      <c r="J74" s="117">
        <v>0</v>
      </c>
      <c r="K74" s="113">
        <v>0</v>
      </c>
      <c r="L74" s="111" t="s">
        <v>283</v>
      </c>
      <c r="O74" s="188"/>
      <c r="P74" s="117">
        <v>0</v>
      </c>
      <c r="Q74" s="117">
        <v>0</v>
      </c>
      <c r="R74" s="113">
        <v>0</v>
      </c>
      <c r="S74" s="111" t="s">
        <v>283</v>
      </c>
      <c r="V74" s="188"/>
      <c r="W74" s="117">
        <v>0</v>
      </c>
      <c r="X74" s="117">
        <v>0</v>
      </c>
      <c r="Y74" s="113">
        <v>0</v>
      </c>
      <c r="Z74" s="111" t="s">
        <v>283</v>
      </c>
      <c r="AC74" s="188"/>
      <c r="AD74" s="117">
        <v>0</v>
      </c>
      <c r="AE74" s="117">
        <v>0</v>
      </c>
      <c r="AF74" s="113">
        <v>0</v>
      </c>
      <c r="AG74" s="111" t="s">
        <v>283</v>
      </c>
    </row>
    <row r="75" spans="9:33" ht="15" customHeight="1" x14ac:dyDescent="0.25">
      <c r="I75" s="117">
        <v>0</v>
      </c>
      <c r="J75" s="117">
        <v>0</v>
      </c>
      <c r="K75" s="113">
        <v>0</v>
      </c>
      <c r="L75" s="111" t="s">
        <v>283</v>
      </c>
      <c r="O75" s="188"/>
      <c r="P75" s="117">
        <v>0</v>
      </c>
      <c r="Q75" s="117">
        <v>0</v>
      </c>
      <c r="R75" s="113">
        <v>0</v>
      </c>
      <c r="S75" s="111" t="s">
        <v>283</v>
      </c>
      <c r="V75" s="188"/>
      <c r="W75" s="117">
        <v>0</v>
      </c>
      <c r="X75" s="117">
        <v>0</v>
      </c>
      <c r="Y75" s="113">
        <v>0</v>
      </c>
      <c r="Z75" s="111" t="s">
        <v>283</v>
      </c>
      <c r="AC75" s="188"/>
      <c r="AD75" s="117">
        <v>0</v>
      </c>
      <c r="AE75" s="117">
        <v>0</v>
      </c>
      <c r="AF75" s="113">
        <v>0</v>
      </c>
      <c r="AG75" s="111" t="s">
        <v>283</v>
      </c>
    </row>
    <row r="76" spans="9:33" ht="15" customHeight="1" x14ac:dyDescent="0.25">
      <c r="I76" s="117">
        <v>0</v>
      </c>
      <c r="J76" s="117">
        <v>0</v>
      </c>
      <c r="K76" s="113">
        <v>0</v>
      </c>
      <c r="L76" s="111" t="s">
        <v>283</v>
      </c>
      <c r="O76" s="188"/>
      <c r="P76" s="117">
        <v>0</v>
      </c>
      <c r="Q76" s="117">
        <v>0</v>
      </c>
      <c r="R76" s="113">
        <v>0</v>
      </c>
      <c r="S76" s="111" t="s">
        <v>283</v>
      </c>
      <c r="V76" s="188"/>
      <c r="W76" s="117">
        <v>0</v>
      </c>
      <c r="X76" s="117">
        <v>0</v>
      </c>
      <c r="Y76" s="113">
        <v>0</v>
      </c>
      <c r="Z76" s="111" t="s">
        <v>283</v>
      </c>
      <c r="AC76" s="188"/>
      <c r="AD76" s="117">
        <v>0</v>
      </c>
      <c r="AE76" s="117">
        <v>0</v>
      </c>
      <c r="AF76" s="113">
        <v>0</v>
      </c>
      <c r="AG76" s="111" t="s">
        <v>283</v>
      </c>
    </row>
    <row r="77" spans="9:33" ht="15" customHeight="1" x14ac:dyDescent="0.25">
      <c r="I77" s="117">
        <v>0</v>
      </c>
      <c r="J77" s="117">
        <v>0</v>
      </c>
      <c r="K77" s="113">
        <v>0</v>
      </c>
      <c r="L77" s="111" t="s">
        <v>283</v>
      </c>
      <c r="O77" s="188"/>
      <c r="P77" s="117">
        <v>0</v>
      </c>
      <c r="Q77" s="117">
        <v>0</v>
      </c>
      <c r="R77" s="113">
        <v>0</v>
      </c>
      <c r="S77" s="111" t="s">
        <v>283</v>
      </c>
      <c r="V77" s="188"/>
      <c r="W77" s="117">
        <v>0</v>
      </c>
      <c r="X77" s="117">
        <v>0</v>
      </c>
      <c r="Y77" s="113">
        <v>0</v>
      </c>
      <c r="Z77" s="111" t="s">
        <v>283</v>
      </c>
      <c r="AC77" s="188"/>
      <c r="AD77" s="117">
        <v>0</v>
      </c>
      <c r="AE77" s="117">
        <v>0</v>
      </c>
      <c r="AF77" s="113">
        <v>0</v>
      </c>
      <c r="AG77" s="111" t="s">
        <v>283</v>
      </c>
    </row>
    <row r="78" spans="9:33" ht="15" customHeight="1" x14ac:dyDescent="0.25">
      <c r="I78" s="117">
        <v>0</v>
      </c>
      <c r="J78" s="117">
        <v>0</v>
      </c>
      <c r="K78" s="113">
        <v>0</v>
      </c>
      <c r="L78" s="111" t="s">
        <v>283</v>
      </c>
      <c r="O78" s="188"/>
      <c r="P78" s="117">
        <v>0</v>
      </c>
      <c r="Q78" s="117">
        <v>0</v>
      </c>
      <c r="R78" s="113">
        <v>0</v>
      </c>
      <c r="S78" s="111" t="s">
        <v>283</v>
      </c>
      <c r="V78" s="188"/>
      <c r="W78" s="117">
        <v>0</v>
      </c>
      <c r="X78" s="117">
        <v>0</v>
      </c>
      <c r="Y78" s="113">
        <v>0</v>
      </c>
      <c r="Z78" s="111" t="s">
        <v>283</v>
      </c>
      <c r="AC78" s="188"/>
      <c r="AD78" s="117">
        <v>0</v>
      </c>
      <c r="AE78" s="117">
        <v>0</v>
      </c>
      <c r="AF78" s="113">
        <v>0</v>
      </c>
      <c r="AG78" s="111" t="s">
        <v>283</v>
      </c>
    </row>
    <row r="79" spans="9:33" ht="15" customHeight="1" x14ac:dyDescent="0.25">
      <c r="I79" s="117">
        <v>0</v>
      </c>
      <c r="J79" s="117">
        <v>0</v>
      </c>
      <c r="K79" s="113">
        <v>0</v>
      </c>
      <c r="L79" s="111" t="s">
        <v>283</v>
      </c>
      <c r="P79" s="117">
        <v>0</v>
      </c>
      <c r="Q79" s="117">
        <v>0</v>
      </c>
      <c r="R79" s="113">
        <v>0</v>
      </c>
      <c r="S79" s="111" t="s">
        <v>283</v>
      </c>
      <c r="V79" s="188"/>
      <c r="W79" s="117">
        <v>0</v>
      </c>
      <c r="X79" s="117">
        <v>0</v>
      </c>
      <c r="Y79" s="113">
        <v>0</v>
      </c>
      <c r="Z79" s="111" t="s">
        <v>283</v>
      </c>
      <c r="AC79" s="188"/>
      <c r="AD79" s="117">
        <v>0</v>
      </c>
      <c r="AE79" s="117">
        <v>0</v>
      </c>
      <c r="AF79" s="113">
        <v>0</v>
      </c>
      <c r="AG79" s="111" t="s">
        <v>283</v>
      </c>
    </row>
    <row r="80" spans="9:33" ht="15" customHeight="1" x14ac:dyDescent="0.25">
      <c r="I80" s="117">
        <v>0</v>
      </c>
      <c r="J80" s="117">
        <v>0</v>
      </c>
      <c r="K80" s="113">
        <v>0</v>
      </c>
      <c r="L80" s="111" t="s">
        <v>283</v>
      </c>
      <c r="P80" s="117">
        <v>0</v>
      </c>
      <c r="Q80" s="117">
        <v>0</v>
      </c>
      <c r="R80" s="113">
        <v>0</v>
      </c>
      <c r="S80" s="111" t="s">
        <v>283</v>
      </c>
      <c r="V80" s="188"/>
      <c r="W80" s="117">
        <v>0</v>
      </c>
      <c r="X80" s="117">
        <v>0</v>
      </c>
      <c r="Y80" s="113">
        <v>0</v>
      </c>
      <c r="Z80" s="111" t="s">
        <v>283</v>
      </c>
      <c r="AC80" s="188"/>
      <c r="AD80" s="117">
        <v>0</v>
      </c>
      <c r="AE80" s="117">
        <v>0</v>
      </c>
      <c r="AF80" s="113">
        <v>0</v>
      </c>
      <c r="AG80" s="111" t="s">
        <v>283</v>
      </c>
    </row>
    <row r="81" spans="9:33" ht="15" customHeight="1" x14ac:dyDescent="0.25">
      <c r="I81" s="117">
        <v>0</v>
      </c>
      <c r="J81" s="117">
        <v>0</v>
      </c>
      <c r="K81" s="113">
        <v>0</v>
      </c>
      <c r="L81" s="111" t="s">
        <v>283</v>
      </c>
      <c r="P81" s="117">
        <v>0</v>
      </c>
      <c r="Q81" s="117">
        <v>0</v>
      </c>
      <c r="R81" s="113">
        <v>0</v>
      </c>
      <c r="S81" s="111" t="s">
        <v>283</v>
      </c>
      <c r="V81" s="188"/>
      <c r="W81" s="117">
        <v>0</v>
      </c>
      <c r="X81" s="117">
        <v>0</v>
      </c>
      <c r="Y81" s="113">
        <v>0</v>
      </c>
      <c r="Z81" s="111" t="s">
        <v>283</v>
      </c>
      <c r="AC81" s="188"/>
      <c r="AD81" s="117">
        <v>0</v>
      </c>
      <c r="AE81" s="117">
        <v>0</v>
      </c>
      <c r="AF81" s="113">
        <v>0</v>
      </c>
      <c r="AG81" s="111" t="s">
        <v>283</v>
      </c>
    </row>
    <row r="82" spans="9:33" ht="15" customHeight="1" x14ac:dyDescent="0.25">
      <c r="I82" s="117">
        <v>0</v>
      </c>
      <c r="J82" s="117">
        <v>0</v>
      </c>
      <c r="K82" s="113">
        <v>0</v>
      </c>
      <c r="L82" s="111" t="s">
        <v>283</v>
      </c>
      <c r="P82" s="117">
        <v>0</v>
      </c>
      <c r="Q82" s="117">
        <v>0</v>
      </c>
      <c r="R82" s="113">
        <v>0</v>
      </c>
      <c r="S82" s="111" t="s">
        <v>283</v>
      </c>
      <c r="V82" s="188"/>
      <c r="W82" s="117">
        <v>0</v>
      </c>
      <c r="X82" s="117">
        <v>0</v>
      </c>
      <c r="Y82" s="113">
        <v>0</v>
      </c>
      <c r="Z82" s="111" t="s">
        <v>283</v>
      </c>
      <c r="AC82" s="188"/>
      <c r="AD82" s="117">
        <v>0</v>
      </c>
      <c r="AE82" s="117">
        <v>0</v>
      </c>
      <c r="AF82" s="113">
        <v>0</v>
      </c>
      <c r="AG82" s="111" t="s">
        <v>283</v>
      </c>
    </row>
    <row r="83" spans="9:33" ht="15" customHeight="1" x14ac:dyDescent="0.25">
      <c r="I83" s="117">
        <v>0</v>
      </c>
      <c r="J83" s="117">
        <v>0</v>
      </c>
      <c r="K83" s="113">
        <v>0</v>
      </c>
      <c r="L83" s="111" t="s">
        <v>283</v>
      </c>
      <c r="P83" s="117">
        <v>0</v>
      </c>
      <c r="Q83" s="117">
        <v>0</v>
      </c>
      <c r="R83" s="113">
        <v>0</v>
      </c>
      <c r="S83" s="111" t="s">
        <v>283</v>
      </c>
      <c r="V83" s="188"/>
      <c r="W83" s="117">
        <v>0</v>
      </c>
      <c r="X83" s="117">
        <v>0</v>
      </c>
      <c r="Y83" s="113">
        <v>0</v>
      </c>
      <c r="Z83" s="111" t="s">
        <v>283</v>
      </c>
      <c r="AC83" s="188"/>
      <c r="AD83" s="117">
        <v>0</v>
      </c>
      <c r="AE83" s="117">
        <v>0</v>
      </c>
      <c r="AF83" s="113">
        <v>0</v>
      </c>
      <c r="AG83" s="111" t="s">
        <v>283</v>
      </c>
    </row>
    <row r="84" spans="9:33" ht="15" customHeight="1" x14ac:dyDescent="0.25">
      <c r="I84" s="117">
        <v>0</v>
      </c>
      <c r="J84" s="117">
        <v>0</v>
      </c>
      <c r="K84" s="113">
        <v>0</v>
      </c>
      <c r="L84" s="111" t="s">
        <v>283</v>
      </c>
      <c r="P84" s="117">
        <v>0</v>
      </c>
      <c r="Q84" s="117">
        <v>0</v>
      </c>
      <c r="R84" s="113">
        <v>0</v>
      </c>
      <c r="S84" s="111" t="s">
        <v>283</v>
      </c>
      <c r="V84" s="188"/>
      <c r="W84" s="117">
        <v>0</v>
      </c>
      <c r="X84" s="117">
        <v>0</v>
      </c>
      <c r="Y84" s="113">
        <v>0</v>
      </c>
      <c r="Z84" s="111" t="s">
        <v>283</v>
      </c>
      <c r="AC84" s="188"/>
      <c r="AD84" s="117">
        <v>0</v>
      </c>
      <c r="AE84" s="117">
        <v>0</v>
      </c>
      <c r="AF84" s="113">
        <v>0</v>
      </c>
      <c r="AG84" s="111" t="s">
        <v>283</v>
      </c>
    </row>
    <row r="85" spans="9:33" ht="15" customHeight="1" x14ac:dyDescent="0.25">
      <c r="I85" s="117">
        <v>0</v>
      </c>
      <c r="J85" s="117">
        <v>0</v>
      </c>
      <c r="K85" s="113">
        <v>0</v>
      </c>
      <c r="L85" s="111" t="s">
        <v>283</v>
      </c>
      <c r="P85" s="117">
        <v>0</v>
      </c>
      <c r="Q85" s="117">
        <v>0</v>
      </c>
      <c r="R85" s="113">
        <v>0</v>
      </c>
      <c r="S85" s="111" t="s">
        <v>283</v>
      </c>
      <c r="V85" s="188"/>
      <c r="W85" s="117">
        <v>0</v>
      </c>
      <c r="X85" s="117">
        <v>0</v>
      </c>
      <c r="Y85" s="113">
        <v>0</v>
      </c>
      <c r="Z85" s="111" t="s">
        <v>283</v>
      </c>
      <c r="AC85" s="188"/>
      <c r="AD85" s="117">
        <v>0</v>
      </c>
      <c r="AE85" s="117">
        <v>0</v>
      </c>
      <c r="AF85" s="113">
        <v>0</v>
      </c>
      <c r="AG85" s="111" t="s">
        <v>283</v>
      </c>
    </row>
    <row r="86" spans="9:33" ht="15" customHeight="1" x14ac:dyDescent="0.25">
      <c r="I86" s="117">
        <v>0</v>
      </c>
      <c r="J86" s="117">
        <v>0</v>
      </c>
      <c r="K86" s="113">
        <v>0</v>
      </c>
      <c r="L86" s="111" t="s">
        <v>283</v>
      </c>
      <c r="P86" s="117">
        <v>0</v>
      </c>
      <c r="Q86" s="117">
        <v>0</v>
      </c>
      <c r="R86" s="113">
        <v>0</v>
      </c>
      <c r="S86" s="111" t="s">
        <v>283</v>
      </c>
      <c r="V86" s="188"/>
      <c r="W86" s="117">
        <v>0</v>
      </c>
      <c r="X86" s="117">
        <v>0</v>
      </c>
      <c r="Y86" s="113">
        <v>0</v>
      </c>
      <c r="Z86" s="111" t="s">
        <v>283</v>
      </c>
      <c r="AC86" s="188"/>
      <c r="AD86" s="117">
        <v>0</v>
      </c>
      <c r="AE86" s="117">
        <v>0</v>
      </c>
      <c r="AF86" s="113">
        <v>0</v>
      </c>
      <c r="AG86" s="111" t="s">
        <v>283</v>
      </c>
    </row>
    <row r="87" spans="9:33" ht="15" customHeight="1" x14ac:dyDescent="0.25">
      <c r="I87" s="117">
        <v>0</v>
      </c>
      <c r="J87" s="117">
        <v>0</v>
      </c>
      <c r="K87" s="113">
        <v>0</v>
      </c>
      <c r="L87" s="111" t="s">
        <v>283</v>
      </c>
      <c r="P87" s="117">
        <v>0</v>
      </c>
      <c r="Q87" s="117">
        <v>0</v>
      </c>
      <c r="R87" s="113">
        <v>0</v>
      </c>
      <c r="S87" s="111" t="s">
        <v>283</v>
      </c>
      <c r="V87" s="188"/>
      <c r="W87" s="117">
        <v>0</v>
      </c>
      <c r="X87" s="117">
        <v>0</v>
      </c>
      <c r="Y87" s="113">
        <v>0</v>
      </c>
      <c r="Z87" s="111" t="s">
        <v>283</v>
      </c>
      <c r="AC87" s="188"/>
      <c r="AD87" s="117">
        <v>0</v>
      </c>
      <c r="AE87" s="117">
        <v>0</v>
      </c>
      <c r="AF87" s="113">
        <v>0</v>
      </c>
      <c r="AG87" s="111" t="s">
        <v>283</v>
      </c>
    </row>
    <row r="88" spans="9:33" ht="15" customHeight="1" x14ac:dyDescent="0.25">
      <c r="I88" s="117">
        <v>0</v>
      </c>
      <c r="J88" s="117">
        <v>0</v>
      </c>
      <c r="K88" s="113">
        <v>0</v>
      </c>
      <c r="L88" s="111" t="s">
        <v>283</v>
      </c>
      <c r="P88" s="117">
        <v>0</v>
      </c>
      <c r="Q88" s="117">
        <v>0</v>
      </c>
      <c r="R88" s="113">
        <v>0</v>
      </c>
      <c r="S88" s="111" t="s">
        <v>283</v>
      </c>
      <c r="V88" s="188"/>
      <c r="W88" s="117">
        <v>0</v>
      </c>
      <c r="X88" s="117">
        <v>0</v>
      </c>
      <c r="Y88" s="113">
        <v>0</v>
      </c>
      <c r="Z88" s="111" t="s">
        <v>283</v>
      </c>
      <c r="AC88" s="188"/>
      <c r="AD88" s="117">
        <v>0</v>
      </c>
      <c r="AE88" s="117">
        <v>0</v>
      </c>
      <c r="AF88" s="113">
        <v>0</v>
      </c>
      <c r="AG88" s="111" t="s">
        <v>283</v>
      </c>
    </row>
    <row r="89" spans="9:33" ht="15" customHeight="1" x14ac:dyDescent="0.25">
      <c r="I89" s="117">
        <v>0</v>
      </c>
      <c r="J89" s="117">
        <v>0</v>
      </c>
      <c r="K89" s="113">
        <v>0</v>
      </c>
      <c r="L89" s="111" t="s">
        <v>283</v>
      </c>
      <c r="P89" s="117">
        <v>0</v>
      </c>
      <c r="Q89" s="117">
        <v>0</v>
      </c>
      <c r="R89" s="113">
        <v>0</v>
      </c>
      <c r="S89" s="111" t="s">
        <v>283</v>
      </c>
      <c r="V89" s="188"/>
      <c r="W89" s="117">
        <v>0</v>
      </c>
      <c r="X89" s="117">
        <v>0</v>
      </c>
      <c r="Y89" s="113">
        <v>0</v>
      </c>
      <c r="Z89" s="111" t="s">
        <v>283</v>
      </c>
      <c r="AC89" s="188"/>
      <c r="AD89" s="117">
        <v>0</v>
      </c>
      <c r="AE89" s="117">
        <v>0</v>
      </c>
      <c r="AF89" s="113">
        <v>0</v>
      </c>
      <c r="AG89" s="111" t="s">
        <v>283</v>
      </c>
    </row>
    <row r="90" spans="9:33" ht="15" customHeight="1" x14ac:dyDescent="0.25">
      <c r="I90" s="117">
        <v>0</v>
      </c>
      <c r="J90" s="117">
        <v>0</v>
      </c>
      <c r="K90" s="113">
        <v>0</v>
      </c>
      <c r="L90" s="111" t="s">
        <v>283</v>
      </c>
      <c r="P90" s="117">
        <v>0</v>
      </c>
      <c r="Q90" s="117">
        <v>0</v>
      </c>
      <c r="R90" s="113">
        <v>0</v>
      </c>
      <c r="S90" s="111" t="s">
        <v>283</v>
      </c>
      <c r="V90" s="188"/>
      <c r="W90" s="117">
        <v>0</v>
      </c>
      <c r="X90" s="117">
        <v>0</v>
      </c>
      <c r="Y90" s="113">
        <v>0</v>
      </c>
      <c r="Z90" s="111" t="s">
        <v>283</v>
      </c>
      <c r="AC90" s="188"/>
      <c r="AD90" s="117">
        <v>0</v>
      </c>
      <c r="AE90" s="117">
        <v>0</v>
      </c>
      <c r="AF90" s="113">
        <v>0</v>
      </c>
      <c r="AG90" s="111" t="s">
        <v>283</v>
      </c>
    </row>
    <row r="91" spans="9:33" ht="15" customHeight="1" x14ac:dyDescent="0.25">
      <c r="I91" s="117">
        <v>0</v>
      </c>
      <c r="J91" s="117">
        <v>0</v>
      </c>
      <c r="K91" s="113">
        <v>0</v>
      </c>
      <c r="L91" s="111" t="s">
        <v>283</v>
      </c>
      <c r="P91" s="117">
        <v>0</v>
      </c>
      <c r="Q91" s="117">
        <v>0</v>
      </c>
      <c r="R91" s="113">
        <v>0</v>
      </c>
      <c r="S91" s="111" t="s">
        <v>283</v>
      </c>
      <c r="V91" s="188"/>
      <c r="W91" s="117">
        <v>0</v>
      </c>
      <c r="X91" s="117">
        <v>0</v>
      </c>
      <c r="Y91" s="113">
        <v>0</v>
      </c>
      <c r="Z91" s="111" t="s">
        <v>283</v>
      </c>
      <c r="AC91" s="188"/>
      <c r="AD91" s="117">
        <v>0</v>
      </c>
      <c r="AE91" s="117">
        <v>0</v>
      </c>
      <c r="AF91" s="113">
        <v>0</v>
      </c>
      <c r="AG91" s="111" t="s">
        <v>283</v>
      </c>
    </row>
    <row r="92" spans="9:33" ht="15" customHeight="1" x14ac:dyDescent="0.25">
      <c r="I92" s="117">
        <v>0</v>
      </c>
      <c r="J92" s="117">
        <v>0</v>
      </c>
      <c r="K92" s="113">
        <v>0</v>
      </c>
      <c r="L92" s="111" t="s">
        <v>283</v>
      </c>
      <c r="P92" s="117">
        <v>0</v>
      </c>
      <c r="Q92" s="117">
        <v>0</v>
      </c>
      <c r="R92" s="113">
        <v>0</v>
      </c>
      <c r="S92" s="111" t="s">
        <v>283</v>
      </c>
      <c r="V92" s="188"/>
      <c r="W92" s="117">
        <v>0</v>
      </c>
      <c r="X92" s="117">
        <v>0</v>
      </c>
      <c r="Y92" s="113">
        <v>0</v>
      </c>
      <c r="Z92" s="111" t="s">
        <v>283</v>
      </c>
      <c r="AC92" s="188"/>
      <c r="AD92" s="117">
        <v>0</v>
      </c>
      <c r="AE92" s="117">
        <v>0</v>
      </c>
      <c r="AF92" s="113">
        <v>0</v>
      </c>
      <c r="AG92" s="111" t="s">
        <v>283</v>
      </c>
    </row>
    <row r="93" spans="9:33" ht="15" customHeight="1" x14ac:dyDescent="0.25">
      <c r="I93" s="117">
        <v>0</v>
      </c>
      <c r="J93" s="117">
        <v>0</v>
      </c>
      <c r="K93" s="113">
        <v>0</v>
      </c>
      <c r="L93" s="111" t="s">
        <v>283</v>
      </c>
      <c r="P93" s="117">
        <v>0</v>
      </c>
      <c r="Q93" s="117">
        <v>0</v>
      </c>
      <c r="R93" s="113">
        <v>0</v>
      </c>
      <c r="S93" s="111" t="s">
        <v>283</v>
      </c>
      <c r="V93" s="188"/>
      <c r="W93" s="117">
        <v>0</v>
      </c>
      <c r="X93" s="117">
        <v>0</v>
      </c>
      <c r="Y93" s="113">
        <v>0</v>
      </c>
      <c r="Z93" s="111" t="s">
        <v>283</v>
      </c>
      <c r="AC93" s="188"/>
      <c r="AD93" s="117">
        <v>0</v>
      </c>
      <c r="AE93" s="117">
        <v>0</v>
      </c>
      <c r="AF93" s="113">
        <v>0</v>
      </c>
      <c r="AG93" s="111" t="s">
        <v>283</v>
      </c>
    </row>
    <row r="94" spans="9:33" ht="15" customHeight="1" x14ac:dyDescent="0.25">
      <c r="I94" s="117">
        <v>0</v>
      </c>
      <c r="J94" s="117">
        <v>0</v>
      </c>
      <c r="K94" s="113">
        <v>0</v>
      </c>
      <c r="L94" s="111" t="s">
        <v>283</v>
      </c>
      <c r="P94" s="117">
        <v>0</v>
      </c>
      <c r="Q94" s="117">
        <v>0</v>
      </c>
      <c r="R94" s="113">
        <v>0</v>
      </c>
      <c r="S94" s="111" t="s">
        <v>283</v>
      </c>
      <c r="V94" s="188"/>
      <c r="W94" s="117">
        <v>0</v>
      </c>
      <c r="X94" s="117">
        <v>0</v>
      </c>
      <c r="Y94" s="113">
        <v>0</v>
      </c>
      <c r="Z94" s="111" t="s">
        <v>283</v>
      </c>
      <c r="AC94" s="188"/>
      <c r="AD94" s="117">
        <v>0</v>
      </c>
      <c r="AE94" s="117">
        <v>0</v>
      </c>
      <c r="AF94" s="113">
        <v>0</v>
      </c>
      <c r="AG94" s="111" t="s">
        <v>283</v>
      </c>
    </row>
    <row r="95" spans="9:33" ht="15" customHeight="1" x14ac:dyDescent="0.25">
      <c r="I95" s="117">
        <v>0</v>
      </c>
      <c r="J95" s="117">
        <v>0</v>
      </c>
      <c r="K95" s="113">
        <v>0</v>
      </c>
      <c r="L95" s="111" t="s">
        <v>283</v>
      </c>
      <c r="P95" s="117">
        <v>0</v>
      </c>
      <c r="Q95" s="117">
        <v>0</v>
      </c>
      <c r="R95" s="113">
        <v>0</v>
      </c>
      <c r="S95" s="111" t="s">
        <v>283</v>
      </c>
      <c r="V95" s="188"/>
      <c r="W95" s="117">
        <v>0</v>
      </c>
      <c r="X95" s="117">
        <v>0</v>
      </c>
      <c r="Y95" s="113">
        <v>0</v>
      </c>
      <c r="Z95" s="111" t="s">
        <v>283</v>
      </c>
      <c r="AC95" s="188"/>
      <c r="AD95" s="117">
        <v>0</v>
      </c>
      <c r="AE95" s="117">
        <v>0</v>
      </c>
      <c r="AF95" s="113">
        <v>0</v>
      </c>
      <c r="AG95" s="111" t="s">
        <v>283</v>
      </c>
    </row>
    <row r="96" spans="9:33" ht="15" customHeight="1" x14ac:dyDescent="0.25">
      <c r="I96" s="117">
        <v>0</v>
      </c>
      <c r="J96" s="117">
        <v>0</v>
      </c>
      <c r="K96" s="113">
        <v>0</v>
      </c>
      <c r="L96" s="111" t="s">
        <v>283</v>
      </c>
      <c r="P96" s="117">
        <v>0</v>
      </c>
      <c r="Q96" s="117">
        <v>0</v>
      </c>
      <c r="R96" s="113">
        <v>0</v>
      </c>
      <c r="S96" s="111" t="s">
        <v>283</v>
      </c>
      <c r="V96" s="188"/>
      <c r="W96" s="117">
        <v>0</v>
      </c>
      <c r="X96" s="117">
        <v>0</v>
      </c>
      <c r="Y96" s="113">
        <v>0</v>
      </c>
      <c r="Z96" s="111" t="s">
        <v>283</v>
      </c>
      <c r="AC96" s="188"/>
      <c r="AD96" s="117">
        <v>0</v>
      </c>
      <c r="AE96" s="117">
        <v>0</v>
      </c>
      <c r="AF96" s="113">
        <v>0</v>
      </c>
      <c r="AG96" s="111" t="s">
        <v>283</v>
      </c>
    </row>
    <row r="97" spans="9:33" ht="15" customHeight="1" x14ac:dyDescent="0.25">
      <c r="I97" s="117">
        <v>0</v>
      </c>
      <c r="J97" s="117">
        <v>0</v>
      </c>
      <c r="K97" s="113">
        <v>0</v>
      </c>
      <c r="L97" s="111" t="s">
        <v>283</v>
      </c>
      <c r="P97" s="117">
        <v>0</v>
      </c>
      <c r="Q97" s="117">
        <v>0</v>
      </c>
      <c r="R97" s="113">
        <v>0</v>
      </c>
      <c r="S97" s="111" t="s">
        <v>283</v>
      </c>
      <c r="V97" s="188"/>
      <c r="W97" s="117">
        <v>0</v>
      </c>
      <c r="X97" s="117">
        <v>0</v>
      </c>
      <c r="Y97" s="113">
        <v>0</v>
      </c>
      <c r="Z97" s="111" t="s">
        <v>283</v>
      </c>
      <c r="AC97" s="188"/>
      <c r="AD97" s="117">
        <v>0</v>
      </c>
      <c r="AE97" s="117">
        <v>0</v>
      </c>
      <c r="AF97" s="113">
        <v>0</v>
      </c>
      <c r="AG97" s="111" t="s">
        <v>283</v>
      </c>
    </row>
    <row r="98" spans="9:33" ht="15" customHeight="1" x14ac:dyDescent="0.25">
      <c r="I98" s="117">
        <v>0</v>
      </c>
      <c r="J98" s="117">
        <v>0</v>
      </c>
      <c r="K98" s="113">
        <v>0</v>
      </c>
      <c r="L98" s="111" t="s">
        <v>283</v>
      </c>
      <c r="P98" s="117">
        <v>0</v>
      </c>
      <c r="Q98" s="117">
        <v>0</v>
      </c>
      <c r="R98" s="113">
        <v>0</v>
      </c>
      <c r="S98" s="111" t="s">
        <v>283</v>
      </c>
      <c r="V98" s="188"/>
      <c r="W98" s="117">
        <v>0</v>
      </c>
      <c r="X98" s="117">
        <v>0</v>
      </c>
      <c r="Y98" s="113">
        <v>0</v>
      </c>
      <c r="Z98" s="111" t="s">
        <v>283</v>
      </c>
      <c r="AC98" s="188"/>
      <c r="AD98" s="117">
        <v>0</v>
      </c>
      <c r="AE98" s="117">
        <v>0</v>
      </c>
      <c r="AF98" s="113">
        <v>0</v>
      </c>
      <c r="AG98" s="111" t="s">
        <v>283</v>
      </c>
    </row>
    <row r="99" spans="9:33" ht="15" customHeight="1" x14ac:dyDescent="0.25">
      <c r="I99" s="117">
        <v>0</v>
      </c>
      <c r="J99" s="117">
        <v>0</v>
      </c>
      <c r="K99" s="113">
        <v>0</v>
      </c>
      <c r="L99" s="111" t="s">
        <v>283</v>
      </c>
      <c r="P99" s="117">
        <v>0</v>
      </c>
      <c r="Q99" s="117">
        <v>0</v>
      </c>
      <c r="R99" s="113">
        <v>0</v>
      </c>
      <c r="S99" s="111" t="s">
        <v>283</v>
      </c>
      <c r="V99" s="188"/>
      <c r="W99" s="117">
        <v>0</v>
      </c>
      <c r="X99" s="117">
        <v>0</v>
      </c>
      <c r="Y99" s="113">
        <v>0</v>
      </c>
      <c r="Z99" s="111" t="s">
        <v>283</v>
      </c>
      <c r="AC99" s="188"/>
      <c r="AD99" s="117">
        <v>0</v>
      </c>
      <c r="AE99" s="117">
        <v>0</v>
      </c>
      <c r="AF99" s="113">
        <v>0</v>
      </c>
      <c r="AG99" s="111" t="s">
        <v>283</v>
      </c>
    </row>
    <row r="100" spans="9:33" ht="15" customHeight="1" x14ac:dyDescent="0.25">
      <c r="I100" s="117">
        <v>0</v>
      </c>
      <c r="J100" s="117">
        <v>0</v>
      </c>
      <c r="K100" s="113">
        <v>0</v>
      </c>
      <c r="L100" s="111" t="s">
        <v>283</v>
      </c>
      <c r="P100" s="117">
        <v>0</v>
      </c>
      <c r="Q100" s="117">
        <v>0</v>
      </c>
      <c r="R100" s="113">
        <v>0</v>
      </c>
      <c r="S100" s="111" t="s">
        <v>283</v>
      </c>
      <c r="V100" s="188"/>
      <c r="W100" s="117">
        <v>0</v>
      </c>
      <c r="X100" s="117">
        <v>0</v>
      </c>
      <c r="Y100" s="113">
        <v>0</v>
      </c>
      <c r="Z100" s="111" t="s">
        <v>283</v>
      </c>
      <c r="AC100" s="188"/>
      <c r="AD100" s="117">
        <v>0</v>
      </c>
      <c r="AE100" s="117">
        <v>0</v>
      </c>
      <c r="AF100" s="113">
        <v>0</v>
      </c>
      <c r="AG100" s="111" t="s">
        <v>283</v>
      </c>
    </row>
    <row r="101" spans="9:33" ht="15" customHeight="1" x14ac:dyDescent="0.25">
      <c r="V101" s="188"/>
      <c r="AC101" s="188"/>
    </row>
    <row r="102" spans="9:33" ht="15" customHeight="1" x14ac:dyDescent="0.25">
      <c r="V102" s="188"/>
      <c r="AC102" s="188"/>
    </row>
    <row r="103" spans="9:33" ht="15" customHeight="1" x14ac:dyDescent="0.25">
      <c r="V103" s="188"/>
      <c r="AC103" s="188"/>
    </row>
    <row r="104" spans="9:33" ht="15" customHeight="1" x14ac:dyDescent="0.25">
      <c r="V104" s="188"/>
      <c r="AC104" s="188"/>
    </row>
    <row r="105" spans="9:33" ht="15" customHeight="1" x14ac:dyDescent="0.25">
      <c r="AC105" s="188"/>
    </row>
    <row r="106" spans="9:33" ht="15" customHeight="1" x14ac:dyDescent="0.25">
      <c r="AC106" s="188"/>
    </row>
    <row r="107" spans="9:33" ht="15" customHeight="1" x14ac:dyDescent="0.25">
      <c r="AC107" s="188"/>
    </row>
    <row r="108" spans="9:33" ht="15" customHeight="1" x14ac:dyDescent="0.25">
      <c r="AC108" s="188"/>
    </row>
    <row r="109" spans="9:33" ht="15" customHeight="1" x14ac:dyDescent="0.25">
      <c r="AC109" s="188"/>
    </row>
    <row r="110" spans="9:33" ht="15" customHeight="1" x14ac:dyDescent="0.25">
      <c r="AC110" s="188"/>
    </row>
    <row r="111" spans="9:33" ht="15" customHeight="1" x14ac:dyDescent="0.25">
      <c r="AC111" s="188"/>
    </row>
    <row r="112" spans="9:33" ht="15" customHeight="1" x14ac:dyDescent="0.25">
      <c r="AC112" s="188"/>
    </row>
    <row r="113" spans="29:29" ht="15" customHeight="1" x14ac:dyDescent="0.25">
      <c r="AC113" s="188"/>
    </row>
    <row r="114" spans="29:29" ht="15" customHeight="1" x14ac:dyDescent="0.25">
      <c r="AC114" s="188"/>
    </row>
    <row r="115" spans="29:29" ht="15" customHeight="1" x14ac:dyDescent="0.25">
      <c r="AC115" s="188"/>
    </row>
    <row r="116" spans="29:29" ht="15" customHeight="1" x14ac:dyDescent="0.25">
      <c r="AC116" s="188"/>
    </row>
    <row r="117" spans="29:29" ht="15" customHeight="1" x14ac:dyDescent="0.25">
      <c r="AC117" s="188"/>
    </row>
    <row r="118" spans="29:29" ht="15" customHeight="1" x14ac:dyDescent="0.25">
      <c r="AC118" s="188"/>
    </row>
    <row r="119" spans="29:29" ht="15" customHeight="1" x14ac:dyDescent="0.25">
      <c r="AC119" s="188"/>
    </row>
    <row r="120" spans="29:29" ht="15" customHeight="1" x14ac:dyDescent="0.25">
      <c r="AC120" s="188"/>
    </row>
    <row r="121" spans="29:29" ht="15" customHeight="1" x14ac:dyDescent="0.25">
      <c r="AC121" s="188"/>
    </row>
    <row r="122" spans="29:29" ht="15" customHeight="1" x14ac:dyDescent="0.25">
      <c r="AC122" s="188"/>
    </row>
    <row r="123" spans="29:29" ht="15" customHeight="1" x14ac:dyDescent="0.25">
      <c r="AC123" s="188"/>
    </row>
    <row r="124" spans="29:29" ht="15" customHeight="1" x14ac:dyDescent="0.25">
      <c r="AC124" s="188"/>
    </row>
    <row r="125" spans="29:29" ht="15" customHeight="1" x14ac:dyDescent="0.25">
      <c r="AC125" s="188"/>
    </row>
    <row r="126" spans="29:29" ht="15" customHeight="1" x14ac:dyDescent="0.25">
      <c r="AC126" s="188"/>
    </row>
    <row r="251" spans="6:6" ht="15" customHeight="1" x14ac:dyDescent="0.25">
      <c r="F251" s="111">
        <v>0</v>
      </c>
    </row>
  </sheetData>
  <autoFilter ref="A4:AG4"/>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3:AQ19"/>
  <sheetViews>
    <sheetView zoomScale="80" zoomScaleNormal="80" workbookViewId="0">
      <pane ySplit="5" topLeftCell="A6" activePane="bottomLeft" state="frozen"/>
      <selection activeCell="XFD2" sqref="XFD2"/>
      <selection pane="bottomLeft" activeCell="XFD2" sqref="XFD2"/>
    </sheetView>
  </sheetViews>
  <sheetFormatPr defaultColWidth="9.140625" defaultRowHeight="16.5" x14ac:dyDescent="0.3"/>
  <cols>
    <col min="1" max="1" width="11.5703125" style="1" bestFit="1" customWidth="1"/>
    <col min="2" max="2" width="18.140625" style="1" bestFit="1" customWidth="1"/>
    <col min="3" max="3" width="16.140625" style="1" customWidth="1"/>
    <col min="4" max="4" width="18.42578125" style="1" customWidth="1"/>
    <col min="5" max="5" width="14.140625" style="1" customWidth="1"/>
    <col min="6" max="6" width="9.140625" style="1"/>
    <col min="7" max="7" width="39.7109375" style="1" customWidth="1"/>
    <col min="8" max="16384" width="9.140625" style="1"/>
  </cols>
  <sheetData>
    <row r="3" spans="1:43" x14ac:dyDescent="0.3">
      <c r="A3" s="107" t="s">
        <v>326</v>
      </c>
      <c r="B3" s="108"/>
      <c r="J3" s="107" t="s">
        <v>150</v>
      </c>
      <c r="K3" s="108"/>
      <c r="S3" s="107" t="s">
        <v>327</v>
      </c>
      <c r="T3" s="108"/>
      <c r="AB3" s="107" t="s">
        <v>328</v>
      </c>
      <c r="AC3" s="108"/>
      <c r="AK3" s="107" t="s">
        <v>152</v>
      </c>
      <c r="AL3" s="108"/>
    </row>
    <row r="5" spans="1:43" x14ac:dyDescent="0.3">
      <c r="A5" s="13" t="s">
        <v>172</v>
      </c>
      <c r="B5" s="13" t="s">
        <v>0</v>
      </c>
      <c r="C5" s="13" t="s">
        <v>1</v>
      </c>
      <c r="D5" s="13" t="s">
        <v>2</v>
      </c>
      <c r="E5" s="106" t="s">
        <v>3</v>
      </c>
      <c r="F5" s="13" t="s">
        <v>148</v>
      </c>
      <c r="G5" s="13" t="s">
        <v>149</v>
      </c>
      <c r="J5" s="13" t="s">
        <v>172</v>
      </c>
      <c r="K5" s="13" t="s">
        <v>0</v>
      </c>
      <c r="L5" s="13" t="s">
        <v>1</v>
      </c>
      <c r="M5" s="13" t="s">
        <v>2</v>
      </c>
      <c r="N5" s="106" t="s">
        <v>3</v>
      </c>
      <c r="O5" s="13" t="s">
        <v>148</v>
      </c>
      <c r="P5" s="13" t="s">
        <v>149</v>
      </c>
      <c r="S5" s="13" t="s">
        <v>172</v>
      </c>
      <c r="T5" s="13" t="s">
        <v>0</v>
      </c>
      <c r="U5" s="13" t="s">
        <v>1</v>
      </c>
      <c r="V5" s="13" t="s">
        <v>2</v>
      </c>
      <c r="W5" s="106" t="s">
        <v>3</v>
      </c>
      <c r="X5" s="13" t="s">
        <v>148</v>
      </c>
      <c r="Y5" s="13" t="s">
        <v>149</v>
      </c>
      <c r="AB5" s="13" t="s">
        <v>172</v>
      </c>
      <c r="AC5" s="13" t="s">
        <v>0</v>
      </c>
      <c r="AD5" s="13" t="s">
        <v>1</v>
      </c>
      <c r="AE5" s="13" t="s">
        <v>2</v>
      </c>
      <c r="AF5" s="106" t="s">
        <v>3</v>
      </c>
      <c r="AG5" s="13" t="s">
        <v>148</v>
      </c>
      <c r="AH5" s="13" t="s">
        <v>149</v>
      </c>
      <c r="AK5" s="13" t="s">
        <v>172</v>
      </c>
      <c r="AL5" s="13" t="s">
        <v>0</v>
      </c>
      <c r="AM5" s="13" t="s">
        <v>1</v>
      </c>
      <c r="AN5" s="13" t="s">
        <v>2</v>
      </c>
      <c r="AO5" s="106" t="s">
        <v>3</v>
      </c>
      <c r="AP5" s="13" t="s">
        <v>148</v>
      </c>
      <c r="AQ5" s="13" t="s">
        <v>149</v>
      </c>
    </row>
    <row r="6" spans="1:43" x14ac:dyDescent="0.3">
      <c r="A6" s="1" t="s">
        <v>971</v>
      </c>
      <c r="B6" s="1" t="s">
        <v>967</v>
      </c>
      <c r="C6" s="1" t="s">
        <v>60</v>
      </c>
      <c r="D6" s="1" t="s">
        <v>16</v>
      </c>
      <c r="E6" s="1">
        <v>6</v>
      </c>
      <c r="F6" s="1">
        <v>1</v>
      </c>
      <c r="G6" s="1" t="s">
        <v>1135</v>
      </c>
      <c r="J6" s="1" t="s">
        <v>971</v>
      </c>
      <c r="K6" s="1" t="s">
        <v>967</v>
      </c>
      <c r="L6" s="1" t="s">
        <v>78</v>
      </c>
      <c r="M6" s="1" t="s">
        <v>16</v>
      </c>
      <c r="N6" s="1">
        <v>13</v>
      </c>
      <c r="O6" s="1">
        <v>2</v>
      </c>
      <c r="P6" s="1" t="s">
        <v>1111</v>
      </c>
      <c r="S6" s="1" t="s">
        <v>971</v>
      </c>
      <c r="T6" s="1" t="s">
        <v>967</v>
      </c>
      <c r="U6" s="1" t="s">
        <v>75</v>
      </c>
      <c r="V6" s="1" t="s">
        <v>16</v>
      </c>
      <c r="W6" s="1">
        <v>7</v>
      </c>
      <c r="X6" s="1">
        <v>2</v>
      </c>
      <c r="Y6" s="1" t="s">
        <v>823</v>
      </c>
      <c r="AB6" s="1" t="s">
        <v>971</v>
      </c>
      <c r="AC6" s="1" t="s">
        <v>967</v>
      </c>
      <c r="AD6" s="1" t="s">
        <v>78</v>
      </c>
      <c r="AE6" s="1" t="s">
        <v>16</v>
      </c>
      <c r="AF6" s="1">
        <v>13</v>
      </c>
      <c r="AG6" s="1">
        <v>2</v>
      </c>
      <c r="AH6" s="1" t="s">
        <v>827</v>
      </c>
      <c r="AK6" s="1" t="s">
        <v>971</v>
      </c>
      <c r="AL6" s="1" t="s">
        <v>967</v>
      </c>
      <c r="AM6" s="1" t="s">
        <v>75</v>
      </c>
      <c r="AN6" s="1" t="s">
        <v>16</v>
      </c>
      <c r="AO6" s="1">
        <v>7</v>
      </c>
      <c r="AP6" s="1">
        <v>2</v>
      </c>
      <c r="AQ6" s="1" t="s">
        <v>830</v>
      </c>
    </row>
    <row r="7" spans="1:43" x14ac:dyDescent="0.3">
      <c r="A7" s="1" t="s">
        <v>971</v>
      </c>
      <c r="B7" s="1" t="s">
        <v>967</v>
      </c>
      <c r="C7" s="1" t="s">
        <v>70</v>
      </c>
      <c r="D7" s="1" t="s">
        <v>16</v>
      </c>
      <c r="E7" s="1">
        <v>5</v>
      </c>
      <c r="F7" s="1">
        <v>1</v>
      </c>
      <c r="G7" s="1" t="s">
        <v>1135</v>
      </c>
      <c r="J7" s="1" t="s">
        <v>971</v>
      </c>
      <c r="K7" s="1" t="s">
        <v>967</v>
      </c>
      <c r="L7" s="1" t="s">
        <v>75</v>
      </c>
      <c r="M7" s="1" t="s">
        <v>16</v>
      </c>
      <c r="N7" s="1">
        <v>7</v>
      </c>
      <c r="O7" s="1">
        <v>2</v>
      </c>
      <c r="P7" s="1" t="s">
        <v>1111</v>
      </c>
      <c r="S7" s="1" t="s">
        <v>971</v>
      </c>
      <c r="T7" s="1" t="s">
        <v>967</v>
      </c>
      <c r="U7" s="1" t="s">
        <v>60</v>
      </c>
      <c r="V7" s="1" t="s">
        <v>16</v>
      </c>
      <c r="W7" s="1">
        <v>6</v>
      </c>
      <c r="X7" s="1">
        <v>1</v>
      </c>
      <c r="Y7" s="1" t="s">
        <v>823</v>
      </c>
      <c r="AB7" s="1" t="s">
        <v>971</v>
      </c>
      <c r="AC7" s="1" t="s">
        <v>967</v>
      </c>
      <c r="AD7" s="1" t="s">
        <v>75</v>
      </c>
      <c r="AE7" s="1" t="s">
        <v>16</v>
      </c>
      <c r="AF7" s="1">
        <v>7</v>
      </c>
      <c r="AG7" s="1">
        <v>2</v>
      </c>
      <c r="AH7" s="1" t="s">
        <v>827</v>
      </c>
      <c r="AK7" s="1" t="s">
        <v>971</v>
      </c>
      <c r="AL7" s="1" t="s">
        <v>967</v>
      </c>
      <c r="AM7" s="1" t="s">
        <v>60</v>
      </c>
      <c r="AN7" s="1" t="s">
        <v>16</v>
      </c>
      <c r="AO7" s="1">
        <v>6</v>
      </c>
      <c r="AP7" s="1">
        <v>1</v>
      </c>
      <c r="AQ7" s="1" t="s">
        <v>830</v>
      </c>
    </row>
    <row r="8" spans="1:43" x14ac:dyDescent="0.3">
      <c r="A8" s="1" t="s">
        <v>971</v>
      </c>
      <c r="B8" s="1" t="s">
        <v>968</v>
      </c>
      <c r="C8" s="1" t="s">
        <v>60</v>
      </c>
      <c r="D8" s="1" t="s">
        <v>16</v>
      </c>
      <c r="E8" s="1">
        <v>10</v>
      </c>
      <c r="F8" s="1">
        <v>1</v>
      </c>
      <c r="G8" s="1" t="s">
        <v>1135</v>
      </c>
      <c r="J8" s="1" t="s">
        <v>971</v>
      </c>
      <c r="K8" s="1" t="s">
        <v>967</v>
      </c>
      <c r="L8" s="1" t="s">
        <v>60</v>
      </c>
      <c r="M8" s="1" t="s">
        <v>16</v>
      </c>
      <c r="N8" s="1">
        <v>6</v>
      </c>
      <c r="O8" s="1">
        <v>1</v>
      </c>
      <c r="P8" s="1" t="s">
        <v>1111</v>
      </c>
      <c r="S8" s="1" t="s">
        <v>971</v>
      </c>
      <c r="T8" s="1" t="s">
        <v>967</v>
      </c>
      <c r="U8" s="1" t="s">
        <v>70</v>
      </c>
      <c r="V8" s="1" t="s">
        <v>16</v>
      </c>
      <c r="W8" s="1">
        <v>5</v>
      </c>
      <c r="X8" s="1">
        <v>2</v>
      </c>
      <c r="Y8" s="1" t="s">
        <v>823</v>
      </c>
      <c r="AB8" s="1" t="s">
        <v>971</v>
      </c>
      <c r="AC8" s="1" t="s">
        <v>967</v>
      </c>
      <c r="AD8" s="1" t="s">
        <v>60</v>
      </c>
      <c r="AE8" s="1" t="s">
        <v>16</v>
      </c>
      <c r="AF8" s="1">
        <v>6</v>
      </c>
      <c r="AG8" s="1">
        <v>2</v>
      </c>
      <c r="AH8" s="1" t="s">
        <v>827</v>
      </c>
      <c r="AK8" s="1" t="s">
        <v>971</v>
      </c>
      <c r="AL8" s="1" t="s">
        <v>967</v>
      </c>
      <c r="AM8" s="1" t="s">
        <v>70</v>
      </c>
      <c r="AN8" s="1" t="s">
        <v>16</v>
      </c>
      <c r="AO8" s="1">
        <v>5</v>
      </c>
      <c r="AP8" s="1">
        <v>1</v>
      </c>
      <c r="AQ8" s="1" t="s">
        <v>830</v>
      </c>
    </row>
    <row r="9" spans="1:43" x14ac:dyDescent="0.3">
      <c r="A9" s="1" t="s">
        <v>971</v>
      </c>
      <c r="B9" s="1" t="s">
        <v>968</v>
      </c>
      <c r="C9" s="1" t="s">
        <v>63</v>
      </c>
      <c r="D9" s="1" t="s">
        <v>16</v>
      </c>
      <c r="E9" s="1">
        <v>2</v>
      </c>
      <c r="F9" s="1">
        <v>1</v>
      </c>
      <c r="G9" s="1" t="s">
        <v>1136</v>
      </c>
      <c r="J9" s="1" t="s">
        <v>971</v>
      </c>
      <c r="K9" s="1" t="s">
        <v>967</v>
      </c>
      <c r="L9" s="1" t="s">
        <v>70</v>
      </c>
      <c r="M9" s="1" t="s">
        <v>16</v>
      </c>
      <c r="N9" s="1">
        <v>5</v>
      </c>
      <c r="O9" s="1">
        <v>1</v>
      </c>
      <c r="P9" s="1" t="s">
        <v>1111</v>
      </c>
      <c r="S9" s="1" t="s">
        <v>971</v>
      </c>
      <c r="T9" s="1" t="s">
        <v>967</v>
      </c>
      <c r="U9" s="1" t="s">
        <v>988</v>
      </c>
      <c r="V9" s="1" t="s">
        <v>16</v>
      </c>
      <c r="W9" s="1">
        <v>4</v>
      </c>
      <c r="X9" s="1">
        <v>2</v>
      </c>
      <c r="Y9" s="1" t="s">
        <v>822</v>
      </c>
      <c r="AB9" s="1" t="s">
        <v>971</v>
      </c>
      <c r="AC9" s="1" t="s">
        <v>967</v>
      </c>
      <c r="AD9" s="1" t="s">
        <v>70</v>
      </c>
      <c r="AE9" s="1" t="s">
        <v>16</v>
      </c>
      <c r="AF9" s="1">
        <v>5</v>
      </c>
      <c r="AG9" s="1">
        <v>2</v>
      </c>
      <c r="AH9" s="1" t="s">
        <v>827</v>
      </c>
      <c r="AK9" s="1" t="s">
        <v>971</v>
      </c>
      <c r="AL9" s="1" t="s">
        <v>967</v>
      </c>
      <c r="AM9" s="1" t="s">
        <v>988</v>
      </c>
      <c r="AN9" s="1" t="s">
        <v>16</v>
      </c>
      <c r="AO9" s="1">
        <v>4</v>
      </c>
      <c r="AP9" s="1">
        <v>2</v>
      </c>
      <c r="AQ9" s="1" t="s">
        <v>830</v>
      </c>
    </row>
    <row r="10" spans="1:43" x14ac:dyDescent="0.3">
      <c r="A10" s="1" t="s">
        <v>971</v>
      </c>
      <c r="B10" s="1" t="s">
        <v>969</v>
      </c>
      <c r="C10" s="1" t="s">
        <v>63</v>
      </c>
      <c r="D10" s="1" t="s">
        <v>16</v>
      </c>
      <c r="E10" s="1">
        <v>2</v>
      </c>
      <c r="F10" s="1">
        <v>1</v>
      </c>
      <c r="G10" s="1" t="s">
        <v>1136</v>
      </c>
      <c r="J10" s="1" t="s">
        <v>971</v>
      </c>
      <c r="K10" s="1" t="s">
        <v>967</v>
      </c>
      <c r="L10" s="1" t="s">
        <v>988</v>
      </c>
      <c r="M10" s="1" t="s">
        <v>16</v>
      </c>
      <c r="N10" s="1">
        <v>4</v>
      </c>
      <c r="O10" s="1">
        <v>2</v>
      </c>
      <c r="P10" s="1" t="s">
        <v>1111</v>
      </c>
      <c r="S10" s="1" t="s">
        <v>971</v>
      </c>
      <c r="T10" s="1" t="s">
        <v>968</v>
      </c>
      <c r="U10" s="1" t="s">
        <v>60</v>
      </c>
      <c r="V10" s="1" t="s">
        <v>16</v>
      </c>
      <c r="W10" s="1">
        <v>10</v>
      </c>
      <c r="X10" s="1">
        <v>1</v>
      </c>
      <c r="Y10" s="1" t="s">
        <v>823</v>
      </c>
      <c r="AB10" s="1" t="s">
        <v>971</v>
      </c>
      <c r="AC10" s="1" t="s">
        <v>967</v>
      </c>
      <c r="AD10" s="1" t="s">
        <v>988</v>
      </c>
      <c r="AE10" s="1" t="s">
        <v>16</v>
      </c>
      <c r="AF10" s="1">
        <v>4</v>
      </c>
      <c r="AG10" s="1">
        <v>2</v>
      </c>
      <c r="AH10" s="1" t="s">
        <v>827</v>
      </c>
      <c r="AK10" s="1" t="s">
        <v>971</v>
      </c>
      <c r="AL10" s="1" t="s">
        <v>968</v>
      </c>
      <c r="AM10" s="1" t="s">
        <v>60</v>
      </c>
      <c r="AN10" s="1" t="s">
        <v>16</v>
      </c>
      <c r="AO10" s="1">
        <v>10</v>
      </c>
      <c r="AP10" s="1">
        <v>2</v>
      </c>
      <c r="AQ10" s="1" t="s">
        <v>830</v>
      </c>
    </row>
    <row r="11" spans="1:43" x14ac:dyDescent="0.3">
      <c r="J11" s="1" t="s">
        <v>971</v>
      </c>
      <c r="K11" s="1" t="s">
        <v>967</v>
      </c>
      <c r="L11" s="1" t="s">
        <v>53</v>
      </c>
      <c r="M11" s="1" t="s">
        <v>16</v>
      </c>
      <c r="N11" s="1">
        <v>2</v>
      </c>
      <c r="O11" s="1">
        <v>2</v>
      </c>
      <c r="P11" s="1" t="s">
        <v>1111</v>
      </c>
      <c r="S11" s="1" t="s">
        <v>971</v>
      </c>
      <c r="T11" s="1" t="s">
        <v>968</v>
      </c>
      <c r="U11" s="1" t="s">
        <v>75</v>
      </c>
      <c r="V11" s="1" t="s">
        <v>16</v>
      </c>
      <c r="W11" s="1">
        <v>5</v>
      </c>
      <c r="X11" s="1">
        <v>2</v>
      </c>
      <c r="Y11" s="1" t="s">
        <v>823</v>
      </c>
      <c r="AB11" s="1" t="s">
        <v>971</v>
      </c>
      <c r="AC11" s="1" t="s">
        <v>967</v>
      </c>
      <c r="AD11" s="1" t="s">
        <v>53</v>
      </c>
      <c r="AE11" s="1" t="s">
        <v>16</v>
      </c>
      <c r="AF11" s="1">
        <v>2</v>
      </c>
      <c r="AG11" s="1">
        <v>2</v>
      </c>
      <c r="AH11" s="1" t="s">
        <v>827</v>
      </c>
      <c r="AK11" s="1" t="s">
        <v>971</v>
      </c>
      <c r="AL11" s="1" t="s">
        <v>968</v>
      </c>
      <c r="AM11" s="1" t="s">
        <v>78</v>
      </c>
      <c r="AN11" s="1" t="s">
        <v>16</v>
      </c>
      <c r="AO11" s="1">
        <v>8</v>
      </c>
      <c r="AP11" s="1">
        <v>2</v>
      </c>
      <c r="AQ11" s="1" t="s">
        <v>830</v>
      </c>
    </row>
    <row r="12" spans="1:43" x14ac:dyDescent="0.3">
      <c r="J12" s="1" t="s">
        <v>971</v>
      </c>
      <c r="K12" s="1" t="s">
        <v>968</v>
      </c>
      <c r="L12" s="1" t="s">
        <v>60</v>
      </c>
      <c r="M12" s="1" t="s">
        <v>16</v>
      </c>
      <c r="N12" s="1">
        <v>10</v>
      </c>
      <c r="O12" s="1">
        <v>2</v>
      </c>
      <c r="P12" s="1" t="s">
        <v>814</v>
      </c>
      <c r="S12" s="1" t="s">
        <v>971</v>
      </c>
      <c r="T12" s="1" t="s">
        <v>968</v>
      </c>
      <c r="U12" s="1" t="s">
        <v>63</v>
      </c>
      <c r="V12" s="1" t="s">
        <v>16</v>
      </c>
      <c r="W12" s="1">
        <v>2</v>
      </c>
      <c r="X12" s="1">
        <v>2</v>
      </c>
      <c r="Y12" s="1" t="s">
        <v>822</v>
      </c>
      <c r="AB12" s="1" t="s">
        <v>971</v>
      </c>
      <c r="AC12" s="1" t="s">
        <v>968</v>
      </c>
      <c r="AD12" s="1" t="s">
        <v>60</v>
      </c>
      <c r="AE12" s="1" t="s">
        <v>16</v>
      </c>
      <c r="AF12" s="1">
        <v>10</v>
      </c>
      <c r="AG12" s="1">
        <v>2</v>
      </c>
      <c r="AH12" s="1" t="s">
        <v>827</v>
      </c>
      <c r="AK12" s="1" t="s">
        <v>971</v>
      </c>
      <c r="AL12" s="1" t="s">
        <v>968</v>
      </c>
      <c r="AM12" s="1" t="s">
        <v>75</v>
      </c>
      <c r="AN12" s="1" t="s">
        <v>16</v>
      </c>
      <c r="AO12" s="1">
        <v>5</v>
      </c>
      <c r="AP12" s="1">
        <v>2</v>
      </c>
      <c r="AQ12" s="1" t="s">
        <v>830</v>
      </c>
    </row>
    <row r="13" spans="1:43" x14ac:dyDescent="0.3">
      <c r="J13" s="1" t="s">
        <v>971</v>
      </c>
      <c r="K13" s="1" t="s">
        <v>968</v>
      </c>
      <c r="L13" s="1" t="s">
        <v>78</v>
      </c>
      <c r="M13" s="1" t="s">
        <v>16</v>
      </c>
      <c r="N13" s="1">
        <v>8</v>
      </c>
      <c r="O13" s="1">
        <v>2</v>
      </c>
      <c r="P13" s="1" t="s">
        <v>814</v>
      </c>
      <c r="S13" s="1" t="s">
        <v>971</v>
      </c>
      <c r="T13" s="1" t="s">
        <v>968</v>
      </c>
      <c r="U13" s="1" t="s">
        <v>59</v>
      </c>
      <c r="V13" s="1" t="s">
        <v>16</v>
      </c>
      <c r="W13" s="1">
        <v>2</v>
      </c>
      <c r="X13" s="1">
        <v>2</v>
      </c>
      <c r="Y13" s="1" t="s">
        <v>823</v>
      </c>
      <c r="AB13" s="1" t="s">
        <v>971</v>
      </c>
      <c r="AC13" s="1" t="s">
        <v>968</v>
      </c>
      <c r="AD13" s="1" t="s">
        <v>78</v>
      </c>
      <c r="AE13" s="1" t="s">
        <v>16</v>
      </c>
      <c r="AF13" s="1">
        <v>8</v>
      </c>
      <c r="AG13" s="1">
        <v>2</v>
      </c>
      <c r="AH13" s="1" t="s">
        <v>827</v>
      </c>
      <c r="AK13" s="1" t="s">
        <v>971</v>
      </c>
      <c r="AL13" s="1" t="s">
        <v>968</v>
      </c>
      <c r="AM13" s="1" t="s">
        <v>63</v>
      </c>
      <c r="AN13" s="1" t="s">
        <v>16</v>
      </c>
      <c r="AO13" s="1">
        <v>2</v>
      </c>
      <c r="AP13" s="1">
        <v>2</v>
      </c>
      <c r="AQ13" s="1" t="s">
        <v>830</v>
      </c>
    </row>
    <row r="14" spans="1:43" x14ac:dyDescent="0.3">
      <c r="J14" s="1" t="s">
        <v>971</v>
      </c>
      <c r="K14" s="1" t="s">
        <v>968</v>
      </c>
      <c r="L14" s="1" t="s">
        <v>75</v>
      </c>
      <c r="M14" s="1" t="s">
        <v>16</v>
      </c>
      <c r="N14" s="1">
        <v>5</v>
      </c>
      <c r="O14" s="1">
        <v>2</v>
      </c>
      <c r="P14" s="1" t="s">
        <v>814</v>
      </c>
      <c r="S14" s="1" t="s">
        <v>971</v>
      </c>
      <c r="T14" s="1" t="s">
        <v>969</v>
      </c>
      <c r="U14" s="1" t="s">
        <v>75</v>
      </c>
      <c r="V14" s="1" t="s">
        <v>16</v>
      </c>
      <c r="W14" s="1">
        <v>5</v>
      </c>
      <c r="X14" s="1">
        <v>2</v>
      </c>
      <c r="Y14" s="1" t="s">
        <v>822</v>
      </c>
      <c r="AB14" s="1" t="s">
        <v>971</v>
      </c>
      <c r="AC14" s="1" t="s">
        <v>968</v>
      </c>
      <c r="AD14" s="1" t="s">
        <v>75</v>
      </c>
      <c r="AE14" s="1" t="s">
        <v>16</v>
      </c>
      <c r="AF14" s="1">
        <v>5</v>
      </c>
      <c r="AG14" s="1">
        <v>2</v>
      </c>
      <c r="AH14" s="1" t="s">
        <v>827</v>
      </c>
      <c r="AK14" s="1" t="s">
        <v>971</v>
      </c>
      <c r="AL14" s="1" t="s">
        <v>968</v>
      </c>
      <c r="AM14" s="1" t="s">
        <v>59</v>
      </c>
      <c r="AN14" s="1" t="s">
        <v>16</v>
      </c>
      <c r="AO14" s="1">
        <v>2</v>
      </c>
      <c r="AP14" s="1">
        <v>2</v>
      </c>
      <c r="AQ14" s="1" t="s">
        <v>830</v>
      </c>
    </row>
    <row r="15" spans="1:43" x14ac:dyDescent="0.3">
      <c r="J15" s="1" t="s">
        <v>971</v>
      </c>
      <c r="K15" s="1" t="s">
        <v>968</v>
      </c>
      <c r="L15" s="1" t="s">
        <v>63</v>
      </c>
      <c r="M15" s="1" t="s">
        <v>16</v>
      </c>
      <c r="N15" s="1">
        <v>2</v>
      </c>
      <c r="O15" s="1">
        <v>2</v>
      </c>
      <c r="P15" s="1" t="s">
        <v>814</v>
      </c>
      <c r="S15" s="1" t="s">
        <v>971</v>
      </c>
      <c r="T15" s="1" t="s">
        <v>969</v>
      </c>
      <c r="U15" s="1" t="s">
        <v>63</v>
      </c>
      <c r="V15" s="1" t="s">
        <v>16</v>
      </c>
      <c r="W15" s="1">
        <v>2</v>
      </c>
      <c r="X15" s="1">
        <v>1</v>
      </c>
      <c r="Y15" s="1" t="s">
        <v>822</v>
      </c>
      <c r="AB15" s="1" t="s">
        <v>971</v>
      </c>
      <c r="AC15" s="1" t="s">
        <v>968</v>
      </c>
      <c r="AD15" s="1" t="s">
        <v>63</v>
      </c>
      <c r="AE15" s="1" t="s">
        <v>16</v>
      </c>
      <c r="AF15" s="1">
        <v>2</v>
      </c>
      <c r="AG15" s="1">
        <v>2</v>
      </c>
      <c r="AH15" s="1" t="s">
        <v>827</v>
      </c>
      <c r="AK15" s="1" t="s">
        <v>971</v>
      </c>
      <c r="AL15" s="1" t="s">
        <v>969</v>
      </c>
      <c r="AM15" s="1" t="s">
        <v>75</v>
      </c>
      <c r="AN15" s="1" t="s">
        <v>16</v>
      </c>
      <c r="AO15" s="1">
        <v>5</v>
      </c>
      <c r="AP15" s="1">
        <v>2</v>
      </c>
      <c r="AQ15" s="1" t="s">
        <v>830</v>
      </c>
    </row>
    <row r="16" spans="1:43" x14ac:dyDescent="0.3">
      <c r="J16" s="1" t="s">
        <v>971</v>
      </c>
      <c r="K16" s="1" t="s">
        <v>968</v>
      </c>
      <c r="L16" s="1" t="s">
        <v>59</v>
      </c>
      <c r="M16" s="1" t="s">
        <v>16</v>
      </c>
      <c r="N16" s="1">
        <v>2</v>
      </c>
      <c r="O16" s="1">
        <v>2</v>
      </c>
      <c r="P16" s="1" t="s">
        <v>814</v>
      </c>
      <c r="S16" s="1" t="s">
        <v>971</v>
      </c>
      <c r="T16" s="1" t="s">
        <v>969</v>
      </c>
      <c r="U16" s="1" t="s">
        <v>59</v>
      </c>
      <c r="V16" s="1" t="s">
        <v>16</v>
      </c>
      <c r="W16" s="1">
        <v>3</v>
      </c>
      <c r="X16" s="1">
        <v>2</v>
      </c>
      <c r="Y16" s="1" t="s">
        <v>822</v>
      </c>
      <c r="AB16" s="1" t="s">
        <v>971</v>
      </c>
      <c r="AC16" s="1" t="s">
        <v>969</v>
      </c>
      <c r="AD16" s="1" t="s">
        <v>75</v>
      </c>
      <c r="AE16" s="1" t="s">
        <v>16</v>
      </c>
      <c r="AF16" s="1">
        <v>5</v>
      </c>
      <c r="AG16" s="1">
        <v>2</v>
      </c>
      <c r="AH16" s="1" t="s">
        <v>827</v>
      </c>
      <c r="AK16" s="1" t="s">
        <v>971</v>
      </c>
      <c r="AL16" s="1" t="s">
        <v>969</v>
      </c>
      <c r="AM16" s="1" t="s">
        <v>63</v>
      </c>
      <c r="AN16" s="1" t="s">
        <v>16</v>
      </c>
      <c r="AO16" s="1">
        <v>2</v>
      </c>
      <c r="AP16" s="1">
        <v>2</v>
      </c>
      <c r="AQ16" s="1" t="s">
        <v>830</v>
      </c>
    </row>
    <row r="17" spans="10:43" x14ac:dyDescent="0.3">
      <c r="J17" s="1" t="s">
        <v>971</v>
      </c>
      <c r="K17" s="1" t="s">
        <v>969</v>
      </c>
      <c r="L17" s="1" t="s">
        <v>75</v>
      </c>
      <c r="M17" s="1" t="s">
        <v>16</v>
      </c>
      <c r="N17" s="1">
        <v>5</v>
      </c>
      <c r="O17" s="1">
        <v>2</v>
      </c>
      <c r="P17" s="1" t="s">
        <v>1111</v>
      </c>
      <c r="AB17" s="1" t="s">
        <v>971</v>
      </c>
      <c r="AC17" s="1" t="s">
        <v>969</v>
      </c>
      <c r="AD17" s="1" t="s">
        <v>63</v>
      </c>
      <c r="AE17" s="1" t="s">
        <v>16</v>
      </c>
      <c r="AF17" s="1">
        <v>2</v>
      </c>
      <c r="AG17" s="1">
        <v>2</v>
      </c>
      <c r="AH17" s="1" t="s">
        <v>827</v>
      </c>
      <c r="AK17" s="1" t="s">
        <v>971</v>
      </c>
      <c r="AL17" s="1" t="s">
        <v>969</v>
      </c>
      <c r="AM17" s="1" t="s">
        <v>59</v>
      </c>
      <c r="AN17" s="1" t="s">
        <v>16</v>
      </c>
      <c r="AO17" s="1">
        <v>3</v>
      </c>
      <c r="AP17" s="1">
        <v>2</v>
      </c>
      <c r="AQ17" s="1" t="s">
        <v>830</v>
      </c>
    </row>
    <row r="18" spans="10:43" x14ac:dyDescent="0.3">
      <c r="J18" s="1" t="s">
        <v>971</v>
      </c>
      <c r="K18" s="1" t="s">
        <v>969</v>
      </c>
      <c r="L18" s="1" t="s">
        <v>63</v>
      </c>
      <c r="M18" s="1" t="s">
        <v>16</v>
      </c>
      <c r="N18" s="1">
        <v>2</v>
      </c>
      <c r="O18" s="1">
        <v>2</v>
      </c>
      <c r="P18" s="1" t="s">
        <v>1111</v>
      </c>
      <c r="AB18" s="1" t="s">
        <v>971</v>
      </c>
      <c r="AC18" s="1" t="s">
        <v>969</v>
      </c>
      <c r="AD18" s="1" t="s">
        <v>970</v>
      </c>
      <c r="AE18" s="1" t="s">
        <v>16</v>
      </c>
      <c r="AF18" s="1">
        <v>7</v>
      </c>
      <c r="AG18" s="1">
        <v>2</v>
      </c>
      <c r="AH18" s="1" t="s">
        <v>827</v>
      </c>
    </row>
    <row r="19" spans="10:43" x14ac:dyDescent="0.3">
      <c r="J19" s="1" t="s">
        <v>971</v>
      </c>
      <c r="K19" s="1" t="s">
        <v>969</v>
      </c>
      <c r="L19" s="1" t="s">
        <v>59</v>
      </c>
      <c r="M19" s="1" t="s">
        <v>16</v>
      </c>
      <c r="N19" s="1">
        <v>3</v>
      </c>
      <c r="O19" s="1">
        <v>2</v>
      </c>
      <c r="P19" s="1" t="s">
        <v>1111</v>
      </c>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43" r:id="rId4" name="Button 3">
              <controlPr defaultSize="0" print="0" autoFill="0" autoPict="0" macro="[0]!CopyHub2.CopyHub2">
                <anchor moveWithCells="1" sizeWithCells="1">
                  <from>
                    <xdr:col>3</xdr:col>
                    <xdr:colOff>1133475</xdr:colOff>
                    <xdr:row>0</xdr:row>
                    <xdr:rowOff>0</xdr:rowOff>
                  </from>
                  <to>
                    <xdr:col>6</xdr:col>
                    <xdr:colOff>95250</xdr:colOff>
                    <xdr:row>0</xdr:row>
                    <xdr:rowOff>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
  <sheetViews>
    <sheetView workbookViewId="0">
      <selection activeCell="XFD2" sqref="XFD2"/>
    </sheetView>
  </sheetViews>
  <sheetFormatPr defaultRowHeight="15" x14ac:dyDescent="0.25"/>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C84DDCB6D420F243BE53AB4E5E32FFDA" ma:contentTypeVersion="0" ma:contentTypeDescription="Create a new document." ma:contentTypeScope="" ma:versionID="718ea79b5387ad62431f41a37e7b762f">
  <xsd:schema xmlns:xsd="http://www.w3.org/2001/XMLSchema" xmlns:xs="http://www.w3.org/2001/XMLSchema" xmlns:p="http://schemas.microsoft.com/office/2006/metadata/properties" targetNamespace="http://schemas.microsoft.com/office/2006/metadata/properties" ma:root="true" ma:fieldsID="c64490b4aec6201516c3a874156f37b2">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83F6A62-0157-4975-B8AA-DB9328E87E12}">
  <ds:schemaRefs>
    <ds:schemaRef ds:uri="http://www.w3.org/XML/1998/namespace"/>
    <ds:schemaRef ds:uri="http://purl.org/dc/terms/"/>
    <ds:schemaRef ds:uri="http://purl.org/dc/elements/1.1/"/>
    <ds:schemaRef ds:uri="http://schemas.microsoft.com/office/2006/metadata/properties"/>
    <ds:schemaRef ds:uri="http://schemas.microsoft.com/office/infopath/2007/PartnerControls"/>
    <ds:schemaRef ds:uri="http://schemas.microsoft.com/office/2006/documentManagement/types"/>
    <ds:schemaRef ds:uri="http://purl.org/dc/dcmitype/"/>
    <ds:schemaRef ds:uri="http://schemas.openxmlformats.org/package/2006/metadata/core-properties"/>
  </ds:schemaRefs>
</ds:datastoreItem>
</file>

<file path=customXml/itemProps2.xml><?xml version="1.0" encoding="utf-8"?>
<ds:datastoreItem xmlns:ds="http://schemas.openxmlformats.org/officeDocument/2006/customXml" ds:itemID="{7795C4BA-2650-48CD-AF92-AE6A226B164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3.xml><?xml version="1.0" encoding="utf-8"?>
<ds:datastoreItem xmlns:ds="http://schemas.openxmlformats.org/officeDocument/2006/customXml" ds:itemID="{6BE11B2D-80A7-46C9-81A0-32D320A9DDA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40</vt:i4>
      </vt:variant>
      <vt:variant>
        <vt:lpstr>Named Ranges</vt:lpstr>
      </vt:variant>
      <vt:variant>
        <vt:i4>61</vt:i4>
      </vt:variant>
    </vt:vector>
  </HeadingPairs>
  <TitlesOfParts>
    <vt:vector size="101" baseType="lpstr">
      <vt:lpstr>Outlet Territory Map</vt:lpstr>
      <vt:lpstr>1.1.Base</vt:lpstr>
      <vt:lpstr>Historical Segment Data</vt:lpstr>
      <vt:lpstr>0.1.KYH</vt:lpstr>
      <vt:lpstr>1.2.Historical Market Map 12-13</vt:lpstr>
      <vt:lpstr>2.1.ATS-Field (FY 13-14)</vt:lpstr>
      <vt:lpstr>2.2.ATS-Statistical (FY 13-14)</vt:lpstr>
      <vt:lpstr>1.4.Fwd TIV-Field Inputs</vt:lpstr>
      <vt:lpstr>1.6.Ability to Win</vt:lpstr>
      <vt:lpstr>MTS summary</vt:lpstr>
      <vt:lpstr>1.7.ATW output</vt:lpstr>
      <vt:lpstr>1.10.Action plan - Team</vt:lpstr>
      <vt:lpstr>3.1.MTS A</vt:lpstr>
      <vt:lpstr>3.2.MTS B (M1)</vt:lpstr>
      <vt:lpstr>Conv ratios (M1)</vt:lpstr>
      <vt:lpstr>MTS B Funnel (M1)</vt:lpstr>
      <vt:lpstr>3.2.MTS B (M2)</vt:lpstr>
      <vt:lpstr>Conv ratios (M2)</vt:lpstr>
      <vt:lpstr>MTS B Funnel (M2)</vt:lpstr>
      <vt:lpstr>3.2.MTS B (M3)</vt:lpstr>
      <vt:lpstr>Conv ratios (M3)</vt:lpstr>
      <vt:lpstr>MTS B Funnel (M3)</vt:lpstr>
      <vt:lpstr>MTS CC (Q1)</vt:lpstr>
      <vt:lpstr>23.1.Forecasting A (M1)</vt:lpstr>
      <vt:lpstr>23.2.Forecasting B (M1)</vt:lpstr>
      <vt:lpstr>23.1.Forecasting A (M2)</vt:lpstr>
      <vt:lpstr>23.2.Forecasting B (M2)</vt:lpstr>
      <vt:lpstr>23.1.Forecasting A (M3)</vt:lpstr>
      <vt:lpstr>23.2.Forecasting B (M3)</vt:lpstr>
      <vt:lpstr>Reviews&gt;&gt;</vt:lpstr>
      <vt:lpstr>AM review</vt:lpstr>
      <vt:lpstr>ALSE monthly review</vt:lpstr>
      <vt:lpstr>Backup&gt;&gt;</vt:lpstr>
      <vt:lpstr>Masters</vt:lpstr>
      <vt:lpstr>Working Sheet</vt:lpstr>
      <vt:lpstr>Activity database</vt:lpstr>
      <vt:lpstr>ATW Central</vt:lpstr>
      <vt:lpstr>ATW Package</vt:lpstr>
      <vt:lpstr>Sheet1</vt:lpstr>
      <vt:lpstr>Sheet2</vt:lpstr>
      <vt:lpstr>'2.1.ATS-Field (FY 13-14)'!_FilterDatabase</vt:lpstr>
      <vt:lpstr>'23.1.Forecasting A (M1)'!_FilterDatabase</vt:lpstr>
      <vt:lpstr>'23.1.Forecasting A (M2)'!_FilterDatabase</vt:lpstr>
      <vt:lpstr>'23.1.Forecasting A (M3)'!_FilterDatabase</vt:lpstr>
      <vt:lpstr>ActivityType</vt:lpstr>
      <vt:lpstr>Added_benefits</vt:lpstr>
      <vt:lpstr>AO</vt:lpstr>
      <vt:lpstr>applicationmaster</vt:lpstr>
      <vt:lpstr>Applications</vt:lpstr>
      <vt:lpstr>Brand_Advantage</vt:lpstr>
      <vt:lpstr>Consolidate_brand_position_with_existing_customers</vt:lpstr>
      <vt:lpstr>DSE</vt:lpstr>
      <vt:lpstr>Generate_leads</vt:lpstr>
      <vt:lpstr>Generate_leads_through_influencers</vt:lpstr>
      <vt:lpstr>Haulage_4x2_FF</vt:lpstr>
      <vt:lpstr>Haulage_4x2_SF</vt:lpstr>
      <vt:lpstr>Hubs</vt:lpstr>
      <vt:lpstr>I4x2_FF_Haulage</vt:lpstr>
      <vt:lpstr>ICV_Bus</vt:lpstr>
      <vt:lpstr>ICV_Goods</vt:lpstr>
      <vt:lpstr>Improve_affiliation</vt:lpstr>
      <vt:lpstr>Improve_AL_visibility</vt:lpstr>
      <vt:lpstr>Improve_awareness_of_products</vt:lpstr>
      <vt:lpstr>Improve_perception_of_parts_and_service_availability</vt:lpstr>
      <vt:lpstr>Improve_perception_of_parts_and_service_quality</vt:lpstr>
      <vt:lpstr>Improve_perception_of_products</vt:lpstr>
      <vt:lpstr>Improve_product_and_service_awareness</vt:lpstr>
      <vt:lpstr>Improve_product_perception</vt:lpstr>
      <vt:lpstr>Influencer</vt:lpstr>
      <vt:lpstr>Influencer_Impact</vt:lpstr>
      <vt:lpstr>Influencer_objectives</vt:lpstr>
      <vt:lpstr>LCV_Bus</vt:lpstr>
      <vt:lpstr>Lost_Sale</vt:lpstr>
      <vt:lpstr>Marketing</vt:lpstr>
      <vt:lpstr>Marketing_objectives</vt:lpstr>
      <vt:lpstr>MAV_10x2</vt:lpstr>
      <vt:lpstr>MAV_6x2</vt:lpstr>
      <vt:lpstr>MAV_6x4</vt:lpstr>
      <vt:lpstr>MAV_8x2</vt:lpstr>
      <vt:lpstr>MDV_Bus</vt:lpstr>
      <vt:lpstr>Models</vt:lpstr>
      <vt:lpstr>Others</vt:lpstr>
      <vt:lpstr>'3.1.MTS A'!Print_Area</vt:lpstr>
      <vt:lpstr>'3.2.MTS B (M1)'!Print_Area</vt:lpstr>
      <vt:lpstr>'3.2.MTS B (M2)'!Print_Area</vt:lpstr>
      <vt:lpstr>'3.2.MTS B (M3)'!Print_Area</vt:lpstr>
      <vt:lpstr>Product_Advantage</vt:lpstr>
      <vt:lpstr>Qtr</vt:lpstr>
      <vt:lpstr>Sales_Ecosystem</vt:lpstr>
      <vt:lpstr>Scheme_Communication_and_Value_Proposition</vt:lpstr>
      <vt:lpstr>secapplications</vt:lpstr>
      <vt:lpstr>Service</vt:lpstr>
      <vt:lpstr>Service_Activities</vt:lpstr>
      <vt:lpstr>Service_Availability</vt:lpstr>
      <vt:lpstr>subsegments</vt:lpstr>
      <vt:lpstr>teams</vt:lpstr>
      <vt:lpstr>Tipper_4x2_FF</vt:lpstr>
      <vt:lpstr>Tipper_4x2_SF</vt:lpstr>
      <vt:lpstr>Tipper_6x4</vt:lpstr>
      <vt:lpstr>Tipper_8x4</vt:lpstr>
      <vt:lpstr>Tractor</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Senthilvelan.D@ashokleyland.com</dc:creator>
  <cp:lastModifiedBy>Muthukrishnan S (Marketing)</cp:lastModifiedBy>
  <dcterms:created xsi:type="dcterms:W3CDTF">2013-03-12T11:24:44Z</dcterms:created>
  <dcterms:modified xsi:type="dcterms:W3CDTF">2014-01-06T04:24:05Z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y fmtid="{D5CDD505-2E9C-101B-9397-08002B2CF9AE}" pid="3" name="ContentTypeId">
    <vt:lpwstr>0x010100C84DDCB6D420F243BE53AB4E5E32FFDA</vt:lpwstr>
  </property>
</Properties>
</file>